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pjun\Documents\spjun2(2017)\논문쓰기\김근환\"/>
    </mc:Choice>
  </mc:AlternateContent>
  <bookViews>
    <workbookView xWindow="48" yWindow="0" windowWidth="20208" windowHeight="12708"/>
  </bookViews>
  <sheets>
    <sheet name="ADATA" sheetId="1" r:id="rId1"/>
    <sheet name="정리" sheetId="3" r:id="rId2"/>
    <sheet name="신규" sheetId="2" r:id="rId3"/>
    <sheet name="(종합) 2016 KISTI 패밀리기업 현황(9&amp;10월)" sheetId="11" r:id="rId4"/>
    <sheet name="세부성과(경제&amp;만족도&amp;정성)" sheetId="12" r:id="rId5"/>
    <sheet name="2017년 패밀리기업 지원현황 조사(4월)" sheetId="13" r:id="rId6"/>
    <sheet name="Sheet2" sheetId="15" r:id="rId7"/>
    <sheet name="Sheet3" sheetId="16" r:id="rId8"/>
  </sheets>
  <externalReferences>
    <externalReference r:id="rId9"/>
  </externalReferences>
  <definedNames>
    <definedName name="_xlnm._FilterDatabase" localSheetId="3" hidden="1">'(종합) 2016 KISTI 패밀리기업 현황(9&amp;10월)'!$B$5:$BW$337</definedName>
    <definedName name="_xlnm._FilterDatabase" localSheetId="5" hidden="1">'2017년 패밀리기업 지원현황 조사(4월)'!$B$2:$BR$303</definedName>
    <definedName name="_xlnm._FilterDatabase" localSheetId="0" hidden="1">ADATA!$A$1:$FV$152</definedName>
    <definedName name="_xlnm._FilterDatabase" localSheetId="6" hidden="1">Sheet2!$A$1:$F$290</definedName>
    <definedName name="_xlnm._FilterDatabase" localSheetId="4" hidden="1">'세부성과(경제&amp;만족도&amp;정성)'!$B$5:$BB$338</definedName>
    <definedName name="_xlnm._FilterDatabase" localSheetId="2" hidden="1">신규!$A$1:$DX$71</definedName>
    <definedName name="_xlnm.Print_Titles" localSheetId="4">'세부성과(경제&amp;만족도&amp;정성)'!$3:$5</definedName>
  </definedNames>
  <calcPr calcId="152511"/>
</workbook>
</file>

<file path=xl/calcChain.xml><?xml version="1.0" encoding="utf-8"?>
<calcChain xmlns="http://schemas.openxmlformats.org/spreadsheetml/2006/main">
  <c r="FW36" i="1" l="1"/>
  <c r="FW37" i="1"/>
  <c r="FW38" i="1"/>
  <c r="FW39" i="1"/>
  <c r="FW40" i="1"/>
  <c r="FW41" i="1"/>
  <c r="FW42" i="1"/>
  <c r="FW43" i="1"/>
  <c r="FW44" i="1"/>
  <c r="FW45" i="1"/>
  <c r="FW46" i="1"/>
  <c r="FW47" i="1"/>
  <c r="FW48" i="1"/>
  <c r="FW49" i="1"/>
  <c r="FW50" i="1"/>
  <c r="FW51" i="1"/>
  <c r="FW52" i="1"/>
  <c r="FW53" i="1"/>
  <c r="FW54" i="1"/>
  <c r="FW55" i="1"/>
  <c r="FW56" i="1"/>
  <c r="FW57" i="1"/>
  <c r="FW58" i="1"/>
  <c r="FW59" i="1"/>
  <c r="FW60" i="1"/>
  <c r="FW61" i="1"/>
  <c r="FW62" i="1"/>
  <c r="FW63" i="1"/>
  <c r="FW64" i="1"/>
  <c r="FW65" i="1"/>
  <c r="FW66" i="1"/>
  <c r="FW67" i="1"/>
  <c r="FW68" i="1"/>
  <c r="FW69" i="1"/>
  <c r="FW70" i="1"/>
  <c r="FW71" i="1"/>
  <c r="FW72" i="1"/>
  <c r="FW73" i="1"/>
  <c r="FW74" i="1"/>
  <c r="FW75" i="1"/>
  <c r="FW76" i="1"/>
  <c r="FW77" i="1"/>
  <c r="FW78" i="1"/>
  <c r="FW79" i="1"/>
  <c r="FW80" i="1"/>
  <c r="FW81" i="1"/>
  <c r="FW82" i="1"/>
  <c r="FW83" i="1"/>
  <c r="FW84" i="1"/>
  <c r="FW85" i="1"/>
  <c r="FW86" i="1"/>
  <c r="FW87" i="1"/>
  <c r="FW88" i="1"/>
  <c r="FW89" i="1"/>
  <c r="FW90" i="1"/>
  <c r="FW91" i="1"/>
  <c r="FW92" i="1"/>
  <c r="FW93" i="1"/>
  <c r="FW94" i="1"/>
  <c r="FW95" i="1"/>
  <c r="FW96" i="1"/>
  <c r="FW97" i="1"/>
  <c r="FW98" i="1"/>
  <c r="FW99" i="1"/>
  <c r="FW100" i="1"/>
  <c r="FW101" i="1"/>
  <c r="FW102" i="1"/>
  <c r="FW103" i="1"/>
  <c r="FW104" i="1"/>
  <c r="FW105" i="1"/>
  <c r="FW106" i="1"/>
  <c r="FW107" i="1"/>
  <c r="FW108" i="1"/>
  <c r="FW109" i="1"/>
  <c r="FW110" i="1"/>
  <c r="FW111" i="1"/>
  <c r="FW112" i="1"/>
  <c r="FW113" i="1"/>
  <c r="FW114" i="1"/>
  <c r="FW115" i="1"/>
  <c r="FW116" i="1"/>
  <c r="FW117" i="1"/>
  <c r="FW118" i="1"/>
  <c r="FW119" i="1"/>
  <c r="FW120" i="1"/>
  <c r="FW121" i="1"/>
  <c r="FW122" i="1"/>
  <c r="FW123" i="1"/>
  <c r="FW124" i="1"/>
  <c r="FW125" i="1"/>
  <c r="FW126" i="1"/>
  <c r="FW127" i="1"/>
  <c r="FW128" i="1"/>
  <c r="FW129" i="1"/>
  <c r="FW130" i="1"/>
  <c r="FW131" i="1"/>
  <c r="FW132" i="1"/>
  <c r="FW133" i="1"/>
  <c r="FW134" i="1"/>
  <c r="FW135" i="1"/>
  <c r="FW136" i="1"/>
  <c r="FW137" i="1"/>
  <c r="FW138" i="1"/>
  <c r="FW139" i="1"/>
  <c r="FW140" i="1"/>
  <c r="FW141" i="1"/>
  <c r="FW142" i="1"/>
  <c r="FW143" i="1"/>
  <c r="FW144" i="1"/>
  <c r="FW145" i="1"/>
  <c r="FW146" i="1"/>
  <c r="FW147" i="1"/>
  <c r="FW148" i="1"/>
  <c r="FW149" i="1"/>
  <c r="FW150" i="1"/>
  <c r="FW151" i="1"/>
  <c r="FW152" i="1"/>
  <c r="FW4" i="1"/>
  <c r="FW5" i="1"/>
  <c r="FW6" i="1"/>
  <c r="FW7" i="1"/>
  <c r="FW8" i="1"/>
  <c r="FW9" i="1"/>
  <c r="FW10" i="1"/>
  <c r="FW11" i="1"/>
  <c r="FW12" i="1"/>
  <c r="FW13" i="1"/>
  <c r="FW14" i="1"/>
  <c r="FW15" i="1"/>
  <c r="FW16" i="1"/>
  <c r="FW17" i="1"/>
  <c r="FW18" i="1"/>
  <c r="FW19" i="1"/>
  <c r="FW20" i="1"/>
  <c r="FW21" i="1"/>
  <c r="FW22" i="1"/>
  <c r="FW23" i="1"/>
  <c r="FW24" i="1"/>
  <c r="FW25" i="1"/>
  <c r="FW26" i="1"/>
  <c r="FW27" i="1"/>
  <c r="FW28" i="1"/>
  <c r="FW29" i="1"/>
  <c r="FW30" i="1"/>
  <c r="FW31" i="1"/>
  <c r="FW32" i="1"/>
  <c r="FW33" i="1"/>
  <c r="FW34" i="1"/>
  <c r="FW35" i="1"/>
  <c r="FW3" i="1"/>
  <c r="N3" i="1"/>
  <c r="M3" i="1"/>
  <c r="L3" i="1" l="1"/>
  <c r="L4" i="1"/>
  <c r="L5" i="1"/>
  <c r="L6" i="1"/>
  <c r="L7" i="1"/>
  <c r="L8" i="1"/>
  <c r="L9" i="1"/>
  <c r="L10" i="1"/>
  <c r="L11" i="1"/>
  <c r="L12" i="1"/>
  <c r="L13" i="1"/>
  <c r="L14" i="1"/>
  <c r="L15" i="1"/>
  <c r="L16" i="1"/>
  <c r="L17" i="1"/>
  <c r="L18" i="1"/>
  <c r="L19" i="1"/>
  <c r="L20" i="1"/>
  <c r="L21" i="1"/>
  <c r="L22"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23" i="1"/>
  <c r="M4" i="1" l="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K1" i="1" l="1"/>
  <c r="J1" i="1"/>
  <c r="I1" i="1"/>
  <c r="I16" i="1"/>
  <c r="J16" i="1"/>
  <c r="K16" i="1"/>
  <c r="I17" i="1"/>
  <c r="J17" i="1"/>
  <c r="K17" i="1"/>
  <c r="I18" i="1"/>
  <c r="J18" i="1"/>
  <c r="K18" i="1"/>
  <c r="I19" i="1"/>
  <c r="J19" i="1"/>
  <c r="K19" i="1"/>
  <c r="I20" i="1"/>
  <c r="J20" i="1"/>
  <c r="K20" i="1"/>
  <c r="I21" i="1"/>
  <c r="J21" i="1"/>
  <c r="K21" i="1"/>
  <c r="I22" i="1"/>
  <c r="J22" i="1"/>
  <c r="K22" i="1"/>
  <c r="I23" i="1"/>
  <c r="J23" i="1"/>
  <c r="K23" i="1"/>
  <c r="I24" i="1"/>
  <c r="J24" i="1"/>
  <c r="K24" i="1"/>
  <c r="I25" i="1"/>
  <c r="J25" i="1"/>
  <c r="K25" i="1"/>
  <c r="I26" i="1"/>
  <c r="J26" i="1"/>
  <c r="K26" i="1"/>
  <c r="I27" i="1"/>
  <c r="J27" i="1"/>
  <c r="K27" i="1"/>
  <c r="I28" i="1"/>
  <c r="J28" i="1"/>
  <c r="K28" i="1"/>
  <c r="I29" i="1"/>
  <c r="J29" i="1"/>
  <c r="K29" i="1"/>
  <c r="I30" i="1"/>
  <c r="J30" i="1"/>
  <c r="K30" i="1"/>
  <c r="I31" i="1"/>
  <c r="J31" i="1"/>
  <c r="K31" i="1"/>
  <c r="I32" i="1"/>
  <c r="J32" i="1"/>
  <c r="K32" i="1"/>
  <c r="I33" i="1"/>
  <c r="J33" i="1"/>
  <c r="K33" i="1"/>
  <c r="I34" i="1"/>
  <c r="J34" i="1"/>
  <c r="K34" i="1"/>
  <c r="I35" i="1"/>
  <c r="J35" i="1"/>
  <c r="K35" i="1"/>
  <c r="I36" i="1"/>
  <c r="J36" i="1"/>
  <c r="K36" i="1"/>
  <c r="I37" i="1"/>
  <c r="J37" i="1"/>
  <c r="K37" i="1"/>
  <c r="I38" i="1"/>
  <c r="J38" i="1"/>
  <c r="K38" i="1"/>
  <c r="I39" i="1"/>
  <c r="J39" i="1"/>
  <c r="K39" i="1"/>
  <c r="I40" i="1"/>
  <c r="J40" i="1"/>
  <c r="K40" i="1"/>
  <c r="I41" i="1"/>
  <c r="J41" i="1"/>
  <c r="K41" i="1"/>
  <c r="I42" i="1"/>
  <c r="J42" i="1"/>
  <c r="K42" i="1"/>
  <c r="I43" i="1"/>
  <c r="J43" i="1"/>
  <c r="K43" i="1"/>
  <c r="I44" i="1"/>
  <c r="J44" i="1"/>
  <c r="K44" i="1"/>
  <c r="I45" i="1"/>
  <c r="J45" i="1"/>
  <c r="K45" i="1"/>
  <c r="I46" i="1"/>
  <c r="J46" i="1"/>
  <c r="K46" i="1"/>
  <c r="I47" i="1"/>
  <c r="J47" i="1"/>
  <c r="K47" i="1"/>
  <c r="I48" i="1"/>
  <c r="J48" i="1"/>
  <c r="K48" i="1"/>
  <c r="I49" i="1"/>
  <c r="J49" i="1"/>
  <c r="K49" i="1"/>
  <c r="I50" i="1"/>
  <c r="J50" i="1"/>
  <c r="K50" i="1"/>
  <c r="I51" i="1"/>
  <c r="J51" i="1"/>
  <c r="K51" i="1"/>
  <c r="I52" i="1"/>
  <c r="J52" i="1"/>
  <c r="K52" i="1"/>
  <c r="I53" i="1"/>
  <c r="J53" i="1"/>
  <c r="K53" i="1"/>
  <c r="I54" i="1"/>
  <c r="J54" i="1"/>
  <c r="K54" i="1"/>
  <c r="I55" i="1"/>
  <c r="J55" i="1"/>
  <c r="K55" i="1"/>
  <c r="I56" i="1"/>
  <c r="J56" i="1"/>
  <c r="K56" i="1"/>
  <c r="I57" i="1"/>
  <c r="J57" i="1"/>
  <c r="K57" i="1"/>
  <c r="I58" i="1"/>
  <c r="J58" i="1"/>
  <c r="K58" i="1"/>
  <c r="I59" i="1"/>
  <c r="J59" i="1"/>
  <c r="K59" i="1"/>
  <c r="I60" i="1"/>
  <c r="J60" i="1"/>
  <c r="K60" i="1"/>
  <c r="I61" i="1"/>
  <c r="J61" i="1"/>
  <c r="K61" i="1"/>
  <c r="I62" i="1"/>
  <c r="J62" i="1"/>
  <c r="K62" i="1"/>
  <c r="I63" i="1"/>
  <c r="J63" i="1"/>
  <c r="K63" i="1"/>
  <c r="I64" i="1"/>
  <c r="J64" i="1"/>
  <c r="K64" i="1"/>
  <c r="I65" i="1"/>
  <c r="J65" i="1"/>
  <c r="K65" i="1"/>
  <c r="I66" i="1"/>
  <c r="J66" i="1"/>
  <c r="K66" i="1"/>
  <c r="I67" i="1"/>
  <c r="J67" i="1"/>
  <c r="K67" i="1"/>
  <c r="I68" i="1"/>
  <c r="J68" i="1"/>
  <c r="K68" i="1"/>
  <c r="I69" i="1"/>
  <c r="J69" i="1"/>
  <c r="K69" i="1"/>
  <c r="I70" i="1"/>
  <c r="J70" i="1"/>
  <c r="K70" i="1"/>
  <c r="I71" i="1"/>
  <c r="J71" i="1"/>
  <c r="K71" i="1"/>
  <c r="I72" i="1"/>
  <c r="J72" i="1"/>
  <c r="K72" i="1"/>
  <c r="I73" i="1"/>
  <c r="J73" i="1"/>
  <c r="K73" i="1"/>
  <c r="I74" i="1"/>
  <c r="J74" i="1"/>
  <c r="K74" i="1"/>
  <c r="I75" i="1"/>
  <c r="J75" i="1"/>
  <c r="K75" i="1"/>
  <c r="I76" i="1"/>
  <c r="J76" i="1"/>
  <c r="K76" i="1"/>
  <c r="I77" i="1"/>
  <c r="J77" i="1"/>
  <c r="K77" i="1"/>
  <c r="I78" i="1"/>
  <c r="J78" i="1"/>
  <c r="K78" i="1"/>
  <c r="I79" i="1"/>
  <c r="J79" i="1"/>
  <c r="K79" i="1"/>
  <c r="I80" i="1"/>
  <c r="J80" i="1"/>
  <c r="K80" i="1"/>
  <c r="I81" i="1"/>
  <c r="J81" i="1"/>
  <c r="K81" i="1"/>
  <c r="I82" i="1"/>
  <c r="J82" i="1"/>
  <c r="K82" i="1"/>
  <c r="I83" i="1"/>
  <c r="J83" i="1"/>
  <c r="K83" i="1"/>
  <c r="I84" i="1"/>
  <c r="J84" i="1"/>
  <c r="K84" i="1"/>
  <c r="I85" i="1"/>
  <c r="J85" i="1"/>
  <c r="K85" i="1"/>
  <c r="I86" i="1"/>
  <c r="J86" i="1"/>
  <c r="K86" i="1"/>
  <c r="I87" i="1"/>
  <c r="J87" i="1"/>
  <c r="K87" i="1"/>
  <c r="I88" i="1"/>
  <c r="J88" i="1"/>
  <c r="K88" i="1"/>
  <c r="I89" i="1"/>
  <c r="J89" i="1"/>
  <c r="K89" i="1"/>
  <c r="I90" i="1"/>
  <c r="J90" i="1"/>
  <c r="K90" i="1"/>
  <c r="I91" i="1"/>
  <c r="J91" i="1"/>
  <c r="K91" i="1"/>
  <c r="I92" i="1"/>
  <c r="J92" i="1"/>
  <c r="K92" i="1"/>
  <c r="I93" i="1"/>
  <c r="J93" i="1"/>
  <c r="K93" i="1"/>
  <c r="I94" i="1"/>
  <c r="J94" i="1"/>
  <c r="K94" i="1"/>
  <c r="I95" i="1"/>
  <c r="J95" i="1"/>
  <c r="K95" i="1"/>
  <c r="I96" i="1"/>
  <c r="J96" i="1"/>
  <c r="K96" i="1"/>
  <c r="I97" i="1"/>
  <c r="J97" i="1"/>
  <c r="K97" i="1"/>
  <c r="I98" i="1"/>
  <c r="J98" i="1"/>
  <c r="K98" i="1"/>
  <c r="I99" i="1"/>
  <c r="J99" i="1"/>
  <c r="K99" i="1"/>
  <c r="I100" i="1"/>
  <c r="J100" i="1"/>
  <c r="K100" i="1"/>
  <c r="I101" i="1"/>
  <c r="J101" i="1"/>
  <c r="K101" i="1"/>
  <c r="I102" i="1"/>
  <c r="J102" i="1"/>
  <c r="K102" i="1"/>
  <c r="I103" i="1"/>
  <c r="J103" i="1"/>
  <c r="K103" i="1"/>
  <c r="I104" i="1"/>
  <c r="J104" i="1"/>
  <c r="K104" i="1"/>
  <c r="I105" i="1"/>
  <c r="J105" i="1"/>
  <c r="K105" i="1"/>
  <c r="I106" i="1"/>
  <c r="J106" i="1"/>
  <c r="K106" i="1"/>
  <c r="I107" i="1"/>
  <c r="J107" i="1"/>
  <c r="K107" i="1"/>
  <c r="I108" i="1"/>
  <c r="J108" i="1"/>
  <c r="K108" i="1"/>
  <c r="I109" i="1"/>
  <c r="J109" i="1"/>
  <c r="K109" i="1"/>
  <c r="I110" i="1"/>
  <c r="J110" i="1"/>
  <c r="K110" i="1"/>
  <c r="I111" i="1"/>
  <c r="J111" i="1"/>
  <c r="K111" i="1"/>
  <c r="I112" i="1"/>
  <c r="J112" i="1"/>
  <c r="K112" i="1"/>
  <c r="I113" i="1"/>
  <c r="J113" i="1"/>
  <c r="K113" i="1"/>
  <c r="I114" i="1"/>
  <c r="J114" i="1"/>
  <c r="K114" i="1"/>
  <c r="I115" i="1"/>
  <c r="J115" i="1"/>
  <c r="K115" i="1"/>
  <c r="I116" i="1"/>
  <c r="J116" i="1"/>
  <c r="K116" i="1"/>
  <c r="I117" i="1"/>
  <c r="J117" i="1"/>
  <c r="K117" i="1"/>
  <c r="I118" i="1"/>
  <c r="J118" i="1"/>
  <c r="K118" i="1"/>
  <c r="I119" i="1"/>
  <c r="J119" i="1"/>
  <c r="K119" i="1"/>
  <c r="I120" i="1"/>
  <c r="J120" i="1"/>
  <c r="K120" i="1"/>
  <c r="I121" i="1"/>
  <c r="J121" i="1"/>
  <c r="K121" i="1"/>
  <c r="I122" i="1"/>
  <c r="J122" i="1"/>
  <c r="K122" i="1"/>
  <c r="I123" i="1"/>
  <c r="J123" i="1"/>
  <c r="K123" i="1"/>
  <c r="I124" i="1"/>
  <c r="J124" i="1"/>
  <c r="K124" i="1"/>
  <c r="I125" i="1"/>
  <c r="J125" i="1"/>
  <c r="K125" i="1"/>
  <c r="I126" i="1"/>
  <c r="J126" i="1"/>
  <c r="K126" i="1"/>
  <c r="I127" i="1"/>
  <c r="J127" i="1"/>
  <c r="K127" i="1"/>
  <c r="I128" i="1"/>
  <c r="J128" i="1"/>
  <c r="K128" i="1"/>
  <c r="I129" i="1"/>
  <c r="J129" i="1"/>
  <c r="K129" i="1"/>
  <c r="I130" i="1"/>
  <c r="J130" i="1"/>
  <c r="K130" i="1"/>
  <c r="I131" i="1"/>
  <c r="J131" i="1"/>
  <c r="K131" i="1"/>
  <c r="I132" i="1"/>
  <c r="J132" i="1"/>
  <c r="K132" i="1"/>
  <c r="I133" i="1"/>
  <c r="J133" i="1"/>
  <c r="K133" i="1"/>
  <c r="I134" i="1"/>
  <c r="J134" i="1"/>
  <c r="K134" i="1"/>
  <c r="I135" i="1"/>
  <c r="J135" i="1"/>
  <c r="K135" i="1"/>
  <c r="I136" i="1"/>
  <c r="J136" i="1"/>
  <c r="K136" i="1"/>
  <c r="I137" i="1"/>
  <c r="J137" i="1"/>
  <c r="K137" i="1"/>
  <c r="I138" i="1"/>
  <c r="J138" i="1"/>
  <c r="K138" i="1"/>
  <c r="I139" i="1"/>
  <c r="J139" i="1"/>
  <c r="K139" i="1"/>
  <c r="I140" i="1"/>
  <c r="J140" i="1"/>
  <c r="K140" i="1"/>
  <c r="I141" i="1"/>
  <c r="J141" i="1"/>
  <c r="K141" i="1"/>
  <c r="I142" i="1"/>
  <c r="J142" i="1"/>
  <c r="K142" i="1"/>
  <c r="I143" i="1"/>
  <c r="J143" i="1"/>
  <c r="K143" i="1"/>
  <c r="I144" i="1"/>
  <c r="J144" i="1"/>
  <c r="K144" i="1"/>
  <c r="I145" i="1"/>
  <c r="J145" i="1"/>
  <c r="K145" i="1"/>
  <c r="I146" i="1"/>
  <c r="J146" i="1"/>
  <c r="K146" i="1"/>
  <c r="I147" i="1"/>
  <c r="J147" i="1"/>
  <c r="K147" i="1"/>
  <c r="I148" i="1"/>
  <c r="J148" i="1"/>
  <c r="K148" i="1"/>
  <c r="I149" i="1"/>
  <c r="J149" i="1"/>
  <c r="K149" i="1"/>
  <c r="I150" i="1"/>
  <c r="J150" i="1"/>
  <c r="K150" i="1"/>
  <c r="I151" i="1"/>
  <c r="J151" i="1"/>
  <c r="K151" i="1"/>
  <c r="I152" i="1"/>
  <c r="J152" i="1"/>
  <c r="K152" i="1"/>
  <c r="BY171" i="11"/>
  <c r="BX171" i="11"/>
  <c r="I11" i="1"/>
  <c r="J11" i="1"/>
  <c r="K11" i="1"/>
  <c r="I12" i="1"/>
  <c r="J12" i="1"/>
  <c r="K12" i="1"/>
  <c r="I13" i="1"/>
  <c r="J13" i="1"/>
  <c r="K13" i="1"/>
  <c r="I14" i="1"/>
  <c r="J14" i="1"/>
  <c r="K14" i="1"/>
  <c r="I15" i="1"/>
  <c r="J15" i="1"/>
  <c r="K15" i="1"/>
  <c r="I5" i="1"/>
  <c r="J5" i="1"/>
  <c r="K5" i="1"/>
  <c r="I6" i="1"/>
  <c r="J6" i="1"/>
  <c r="K6" i="1"/>
  <c r="I7" i="1"/>
  <c r="J7" i="1"/>
  <c r="K7" i="1"/>
  <c r="I8" i="1"/>
  <c r="J8" i="1"/>
  <c r="K8" i="1"/>
  <c r="I9" i="1"/>
  <c r="J9" i="1"/>
  <c r="K9" i="1"/>
  <c r="I10" i="1"/>
  <c r="J10" i="1"/>
  <c r="K10" i="1"/>
  <c r="I4" i="1"/>
  <c r="J4" i="1"/>
  <c r="K4" i="1"/>
  <c r="J3" i="1"/>
  <c r="K3" i="1"/>
  <c r="I3" i="1"/>
  <c r="BX7" i="11"/>
  <c r="BY7" i="11"/>
  <c r="BX8" i="11"/>
  <c r="BY8" i="11"/>
  <c r="BX9" i="11"/>
  <c r="BY9" i="11"/>
  <c r="BX10" i="11"/>
  <c r="BY10" i="11"/>
  <c r="BX11" i="11"/>
  <c r="BY11" i="11"/>
  <c r="BX12" i="11"/>
  <c r="BY12" i="11"/>
  <c r="BX13" i="11"/>
  <c r="BY13" i="11"/>
  <c r="BX14" i="11"/>
  <c r="BY14" i="11"/>
  <c r="BX15" i="11"/>
  <c r="BY15" i="11"/>
  <c r="BX16" i="11"/>
  <c r="BY16" i="11"/>
  <c r="BX17" i="11"/>
  <c r="BY17" i="11"/>
  <c r="BX18" i="11"/>
  <c r="BY18" i="11"/>
  <c r="BX19" i="11"/>
  <c r="BY19" i="11"/>
  <c r="BX20" i="11"/>
  <c r="BY20" i="11"/>
  <c r="BX21" i="11"/>
  <c r="BY21" i="11"/>
  <c r="BX22" i="11"/>
  <c r="BY22" i="11"/>
  <c r="BX23" i="11"/>
  <c r="BY23" i="11"/>
  <c r="BX24" i="11"/>
  <c r="BY24" i="11"/>
  <c r="BX25" i="11"/>
  <c r="BY25" i="11"/>
  <c r="BX26" i="11"/>
  <c r="BY26" i="11"/>
  <c r="BX27" i="11"/>
  <c r="BY27" i="11"/>
  <c r="BX28" i="11"/>
  <c r="BY28" i="11"/>
  <c r="BX29" i="11"/>
  <c r="BY29" i="11"/>
  <c r="BX30" i="11"/>
  <c r="BY30" i="11"/>
  <c r="BX31" i="11"/>
  <c r="BY31" i="11"/>
  <c r="BX32" i="11"/>
  <c r="BY32" i="11"/>
  <c r="BX33" i="11"/>
  <c r="BY33" i="11"/>
  <c r="BX34" i="11"/>
  <c r="BY34" i="11"/>
  <c r="BX35" i="11"/>
  <c r="BY35" i="11"/>
  <c r="BX36" i="11"/>
  <c r="BY36" i="11"/>
  <c r="BX37" i="11"/>
  <c r="BY37" i="11"/>
  <c r="BX38" i="11"/>
  <c r="BY38" i="11"/>
  <c r="BX39" i="11"/>
  <c r="BY39" i="11"/>
  <c r="BX40" i="11"/>
  <c r="BY40" i="11"/>
  <c r="BX41" i="11"/>
  <c r="BY41" i="11"/>
  <c r="BX42" i="11"/>
  <c r="BY42" i="11"/>
  <c r="BX43" i="11"/>
  <c r="BY43" i="11"/>
  <c r="BX44" i="11"/>
  <c r="BY44" i="11"/>
  <c r="BX45" i="11"/>
  <c r="BY45" i="11"/>
  <c r="BX46" i="11"/>
  <c r="BY46" i="11"/>
  <c r="BX47" i="11"/>
  <c r="BY47" i="11"/>
  <c r="BX48" i="11"/>
  <c r="BY48" i="11"/>
  <c r="BX49" i="11"/>
  <c r="BY49" i="11"/>
  <c r="BX50" i="11"/>
  <c r="BY50" i="11"/>
  <c r="BX51" i="11"/>
  <c r="BY51" i="11"/>
  <c r="BX52" i="11"/>
  <c r="BY52" i="11"/>
  <c r="BX53" i="11"/>
  <c r="BY53" i="11"/>
  <c r="BX54" i="11"/>
  <c r="BY54" i="11"/>
  <c r="BX55" i="11"/>
  <c r="BY55" i="11"/>
  <c r="BX56" i="11"/>
  <c r="BY56" i="11"/>
  <c r="BX57" i="11"/>
  <c r="BY57" i="11"/>
  <c r="BX58" i="11"/>
  <c r="BY58" i="11"/>
  <c r="BX59" i="11"/>
  <c r="BY59" i="11"/>
  <c r="BX60" i="11"/>
  <c r="BY60" i="11"/>
  <c r="BX61" i="11"/>
  <c r="BY61" i="11"/>
  <c r="BX62" i="11"/>
  <c r="BY62" i="11"/>
  <c r="BX63" i="11"/>
  <c r="BY63" i="11"/>
  <c r="BX64" i="11"/>
  <c r="BY64" i="11"/>
  <c r="BX65" i="11"/>
  <c r="BY65" i="11"/>
  <c r="BX66" i="11"/>
  <c r="BY66" i="11"/>
  <c r="BX67" i="11"/>
  <c r="BY67" i="11"/>
  <c r="BX68" i="11"/>
  <c r="BY68" i="11"/>
  <c r="BX69" i="11"/>
  <c r="BY69" i="11"/>
  <c r="BX70" i="11"/>
  <c r="BY70" i="11"/>
  <c r="BX71" i="11"/>
  <c r="BY71" i="11"/>
  <c r="BX72" i="11"/>
  <c r="BY72" i="11"/>
  <c r="BX73" i="11"/>
  <c r="BY73" i="11"/>
  <c r="BX74" i="11"/>
  <c r="BY74" i="11"/>
  <c r="BX75" i="11"/>
  <c r="BY75" i="11"/>
  <c r="BX76" i="11"/>
  <c r="BY76" i="11"/>
  <c r="BX77" i="11"/>
  <c r="BY77" i="11"/>
  <c r="BX78" i="11"/>
  <c r="BY78" i="11"/>
  <c r="BX79" i="11"/>
  <c r="BY79" i="11"/>
  <c r="BX80" i="11"/>
  <c r="BY80" i="11"/>
  <c r="BX81" i="11"/>
  <c r="BY81" i="11"/>
  <c r="BX82" i="11"/>
  <c r="BY82" i="11"/>
  <c r="BX83" i="11"/>
  <c r="BY83" i="11"/>
  <c r="BX84" i="11"/>
  <c r="BY84" i="11"/>
  <c r="BX85" i="11"/>
  <c r="BY85" i="11"/>
  <c r="BX86" i="11"/>
  <c r="BY86" i="11"/>
  <c r="BX87" i="11"/>
  <c r="BY87" i="11"/>
  <c r="BX88" i="11"/>
  <c r="BY88" i="11"/>
  <c r="BX89" i="11"/>
  <c r="BY89" i="11"/>
  <c r="BX90" i="11"/>
  <c r="BY90" i="11"/>
  <c r="BX91" i="11"/>
  <c r="BY91" i="11"/>
  <c r="BX92" i="11"/>
  <c r="BY92" i="11"/>
  <c r="BX93" i="11"/>
  <c r="BY93" i="11"/>
  <c r="BX94" i="11"/>
  <c r="BY94" i="11"/>
  <c r="BX95" i="11"/>
  <c r="BY95" i="11"/>
  <c r="BX96" i="11"/>
  <c r="BY96" i="11"/>
  <c r="BX97" i="11"/>
  <c r="BY97" i="11"/>
  <c r="BX98" i="11"/>
  <c r="BY98" i="11"/>
  <c r="BX99" i="11"/>
  <c r="BY99" i="11"/>
  <c r="BX100" i="11"/>
  <c r="BY100" i="11"/>
  <c r="BX101" i="11"/>
  <c r="BY101" i="11"/>
  <c r="BX102" i="11"/>
  <c r="BY102" i="11"/>
  <c r="BX103" i="11"/>
  <c r="BY103" i="11"/>
  <c r="BX104" i="11"/>
  <c r="BY104" i="11"/>
  <c r="BX105" i="11"/>
  <c r="BY105" i="11"/>
  <c r="BX106" i="11"/>
  <c r="BY106" i="11"/>
  <c r="BX107" i="11"/>
  <c r="BY107" i="11"/>
  <c r="BX108" i="11"/>
  <c r="BY108" i="11"/>
  <c r="BX109" i="11"/>
  <c r="BY109" i="11"/>
  <c r="BX110" i="11"/>
  <c r="BY110" i="11"/>
  <c r="BX111" i="11"/>
  <c r="BY111" i="11"/>
  <c r="BX112" i="11"/>
  <c r="BY112" i="11"/>
  <c r="BX113" i="11"/>
  <c r="BY113" i="11"/>
  <c r="BX114" i="11"/>
  <c r="BY114" i="11"/>
  <c r="BX115" i="11"/>
  <c r="BY115" i="11"/>
  <c r="BX116" i="11"/>
  <c r="BY116" i="11"/>
  <c r="BX117" i="11"/>
  <c r="BY117" i="11"/>
  <c r="BX118" i="11"/>
  <c r="BY118" i="11"/>
  <c r="BX119" i="11"/>
  <c r="BY119" i="11"/>
  <c r="BX120" i="11"/>
  <c r="BY120" i="11"/>
  <c r="BX121" i="11"/>
  <c r="BY121" i="11"/>
  <c r="BX122" i="11"/>
  <c r="BY122" i="11"/>
  <c r="BX123" i="11"/>
  <c r="BY123" i="11"/>
  <c r="BX124" i="11"/>
  <c r="BY124" i="11"/>
  <c r="BX125" i="11"/>
  <c r="BY125" i="11"/>
  <c r="BX126" i="11"/>
  <c r="BY126" i="11"/>
  <c r="BX127" i="11"/>
  <c r="BY127" i="11"/>
  <c r="BX128" i="11"/>
  <c r="BY128" i="11"/>
  <c r="BX129" i="11"/>
  <c r="BY129" i="11"/>
  <c r="BX130" i="11"/>
  <c r="BY130" i="11"/>
  <c r="BX131" i="11"/>
  <c r="BY131" i="11"/>
  <c r="BX132" i="11"/>
  <c r="BY132" i="11"/>
  <c r="BX133" i="11"/>
  <c r="BY133" i="11"/>
  <c r="BX134" i="11"/>
  <c r="BY134" i="11"/>
  <c r="BX135" i="11"/>
  <c r="BY135" i="11"/>
  <c r="BX136" i="11"/>
  <c r="BY136" i="11"/>
  <c r="BX137" i="11"/>
  <c r="BY137" i="11"/>
  <c r="BX138" i="11"/>
  <c r="BY138" i="11"/>
  <c r="BX139" i="11"/>
  <c r="BY139" i="11"/>
  <c r="BX140" i="11"/>
  <c r="BY140" i="11"/>
  <c r="BX141" i="11"/>
  <c r="BY141" i="11"/>
  <c r="BX142" i="11"/>
  <c r="BY142" i="11"/>
  <c r="BX143" i="11"/>
  <c r="BY143" i="11"/>
  <c r="BX144" i="11"/>
  <c r="BY144" i="11"/>
  <c r="BX145" i="11"/>
  <c r="BY145" i="11"/>
  <c r="BX146" i="11"/>
  <c r="BY146" i="11"/>
  <c r="BX147" i="11"/>
  <c r="BY147" i="11"/>
  <c r="BX148" i="11"/>
  <c r="BY148" i="11"/>
  <c r="BX149" i="11"/>
  <c r="BY149" i="11"/>
  <c r="BX150" i="11"/>
  <c r="BY150" i="11"/>
  <c r="BX151" i="11"/>
  <c r="BY151" i="11"/>
  <c r="BX152" i="11"/>
  <c r="BY152" i="11"/>
  <c r="BX153" i="11"/>
  <c r="BY153" i="11"/>
  <c r="BX154" i="11"/>
  <c r="BY154" i="11"/>
  <c r="BX155" i="11"/>
  <c r="BY155" i="11"/>
  <c r="BX156" i="11"/>
  <c r="BY156" i="11"/>
  <c r="BX157" i="11"/>
  <c r="BY157" i="11"/>
  <c r="BX158" i="11"/>
  <c r="BY158" i="11"/>
  <c r="BX159" i="11"/>
  <c r="BY159" i="11"/>
  <c r="BX160" i="11"/>
  <c r="BY160" i="11"/>
  <c r="BX161" i="11"/>
  <c r="BY161" i="11"/>
  <c r="BX162" i="11"/>
  <c r="BY162" i="11"/>
  <c r="BX163" i="11"/>
  <c r="BY163" i="11"/>
  <c r="BX164" i="11"/>
  <c r="BY164" i="11"/>
  <c r="BX165" i="11"/>
  <c r="BY165" i="11"/>
  <c r="BX166" i="11"/>
  <c r="BY166" i="11"/>
  <c r="BX167" i="11"/>
  <c r="BY167" i="11"/>
  <c r="BX168" i="11"/>
  <c r="BY168" i="11"/>
  <c r="BX169" i="11"/>
  <c r="BY169" i="11"/>
  <c r="BX170" i="11"/>
  <c r="BY170" i="11"/>
  <c r="BX172" i="11"/>
  <c r="BY172" i="11"/>
  <c r="BX173" i="11"/>
  <c r="BY173" i="11"/>
  <c r="BX174" i="11"/>
  <c r="BY174" i="11"/>
  <c r="BX175" i="11"/>
  <c r="BY175" i="11"/>
  <c r="BX176" i="11"/>
  <c r="BY176" i="11"/>
  <c r="BX177" i="11"/>
  <c r="BY177" i="11"/>
  <c r="BX178" i="11"/>
  <c r="BY178" i="11"/>
  <c r="BX179" i="11"/>
  <c r="BY179" i="11"/>
  <c r="BX180" i="11"/>
  <c r="BY180" i="11"/>
  <c r="BX181" i="11"/>
  <c r="BY181" i="11"/>
  <c r="BX182" i="11"/>
  <c r="BY182" i="11"/>
  <c r="BX183" i="11"/>
  <c r="BY183" i="11"/>
  <c r="BX184" i="11"/>
  <c r="BY184" i="11"/>
  <c r="BX185" i="11"/>
  <c r="BY185" i="11"/>
  <c r="BX186" i="11"/>
  <c r="BY186" i="11"/>
  <c r="BX187" i="11"/>
  <c r="BY187" i="11"/>
  <c r="BX188" i="11"/>
  <c r="BY188" i="11"/>
  <c r="BX189" i="11"/>
  <c r="BY189" i="11"/>
  <c r="BX190" i="11"/>
  <c r="BY190" i="11"/>
  <c r="BX191" i="11"/>
  <c r="BY191" i="11"/>
  <c r="BX192" i="11"/>
  <c r="BY192" i="11"/>
  <c r="BX193" i="11"/>
  <c r="BY193" i="11"/>
  <c r="BX194" i="11"/>
  <c r="BY194" i="11"/>
  <c r="BX195" i="11"/>
  <c r="BY195" i="11"/>
  <c r="BX196" i="11"/>
  <c r="BY196" i="11"/>
  <c r="BX197" i="11"/>
  <c r="BY197" i="11"/>
  <c r="BX198" i="11"/>
  <c r="BY198" i="11"/>
  <c r="BX199" i="11"/>
  <c r="BY199" i="11"/>
  <c r="BX200" i="11"/>
  <c r="BY200" i="11"/>
  <c r="BX201" i="11"/>
  <c r="BY201" i="11"/>
  <c r="BX202" i="11"/>
  <c r="BY202" i="11"/>
  <c r="BX203" i="11"/>
  <c r="BY203" i="11"/>
  <c r="BX204" i="11"/>
  <c r="BY204" i="11"/>
  <c r="BX205" i="11"/>
  <c r="BY205" i="11"/>
  <c r="BX206" i="11"/>
  <c r="BY206" i="11"/>
  <c r="BX207" i="11"/>
  <c r="BY207" i="11"/>
  <c r="BX208" i="11"/>
  <c r="BY208" i="11"/>
  <c r="BX209" i="11"/>
  <c r="BY209" i="11"/>
  <c r="BX210" i="11"/>
  <c r="BY210" i="11"/>
  <c r="BX211" i="11"/>
  <c r="BY211" i="11"/>
  <c r="BX212" i="11"/>
  <c r="BY212" i="11"/>
  <c r="BX213" i="11"/>
  <c r="BY213" i="11"/>
  <c r="BX214" i="11"/>
  <c r="BY214" i="11"/>
  <c r="BX215" i="11"/>
  <c r="BY215" i="11"/>
  <c r="BX216" i="11"/>
  <c r="BY216" i="11"/>
  <c r="BX217" i="11"/>
  <c r="BY217" i="11"/>
  <c r="BX218" i="11"/>
  <c r="BY218" i="11"/>
  <c r="BX219" i="11"/>
  <c r="BY219" i="11"/>
  <c r="BX220" i="11"/>
  <c r="BY220" i="11"/>
  <c r="BX221" i="11"/>
  <c r="BY221" i="11"/>
  <c r="BX222" i="11"/>
  <c r="BY222" i="11"/>
  <c r="BX223" i="11"/>
  <c r="BY223" i="11"/>
  <c r="BX224" i="11"/>
  <c r="BY224" i="11"/>
  <c r="BX225" i="11"/>
  <c r="BY225" i="11"/>
  <c r="BX226" i="11"/>
  <c r="BY226" i="11"/>
  <c r="BX227" i="11"/>
  <c r="BY227" i="11"/>
  <c r="BX228" i="11"/>
  <c r="BY228" i="11"/>
  <c r="BX229" i="11"/>
  <c r="BY229" i="11"/>
  <c r="BX230" i="11"/>
  <c r="BY230" i="11"/>
  <c r="BX231" i="11"/>
  <c r="BY231" i="11"/>
  <c r="BX232" i="11"/>
  <c r="BY232" i="11"/>
  <c r="BX233" i="11"/>
  <c r="BY233" i="11"/>
  <c r="BX234" i="11"/>
  <c r="BY234" i="11"/>
  <c r="BX235" i="11"/>
  <c r="BY235" i="11"/>
  <c r="BX236" i="11"/>
  <c r="BY236" i="11"/>
  <c r="BX237" i="11"/>
  <c r="BY237" i="11"/>
  <c r="BX238" i="11"/>
  <c r="BY238" i="11"/>
  <c r="BX239" i="11"/>
  <c r="BY239" i="11"/>
  <c r="BX240" i="11"/>
  <c r="BY240" i="11"/>
  <c r="BX241" i="11"/>
  <c r="BY241" i="11"/>
  <c r="BX242" i="11"/>
  <c r="BY242" i="11"/>
  <c r="BX243" i="11"/>
  <c r="BY243" i="11"/>
  <c r="BX244" i="11"/>
  <c r="BY244" i="11"/>
  <c r="BX245" i="11"/>
  <c r="BY245" i="11"/>
  <c r="BX246" i="11"/>
  <c r="BY246" i="11"/>
  <c r="BX247" i="11"/>
  <c r="BY247" i="11"/>
  <c r="BX248" i="11"/>
  <c r="BY248" i="11"/>
  <c r="BX249" i="11"/>
  <c r="BY249" i="11"/>
  <c r="BX250" i="11"/>
  <c r="BY250" i="11"/>
  <c r="BX251" i="11"/>
  <c r="BY251" i="11"/>
  <c r="BX252" i="11"/>
  <c r="BY252" i="11"/>
  <c r="BX253" i="11"/>
  <c r="BY253" i="11"/>
  <c r="BX254" i="11"/>
  <c r="BY254" i="11"/>
  <c r="BX255" i="11"/>
  <c r="BY255" i="11"/>
  <c r="BX256" i="11"/>
  <c r="BY256" i="11"/>
  <c r="BX257" i="11"/>
  <c r="BY257" i="11"/>
  <c r="BX258" i="11"/>
  <c r="BY258" i="11"/>
  <c r="BX259" i="11"/>
  <c r="BY259" i="11"/>
  <c r="BX260" i="11"/>
  <c r="BY260" i="11"/>
  <c r="BX261" i="11"/>
  <c r="BY261" i="11"/>
  <c r="BX262" i="11"/>
  <c r="BY262" i="11"/>
  <c r="BX263" i="11"/>
  <c r="BY263" i="11"/>
  <c r="BX264" i="11"/>
  <c r="BY264" i="11"/>
  <c r="BX265" i="11"/>
  <c r="BY265" i="11"/>
  <c r="BX266" i="11"/>
  <c r="BY266" i="11"/>
  <c r="BX267" i="11"/>
  <c r="BY267" i="11"/>
  <c r="BX268" i="11"/>
  <c r="BY268" i="11"/>
  <c r="BX269" i="11"/>
  <c r="BY269" i="11"/>
  <c r="BX270" i="11"/>
  <c r="BY270" i="11"/>
  <c r="BX271" i="11"/>
  <c r="BY271" i="11"/>
  <c r="BX272" i="11"/>
  <c r="BY272" i="11"/>
  <c r="BX273" i="11"/>
  <c r="BY273" i="11"/>
  <c r="BX274" i="11"/>
  <c r="BY274" i="11"/>
  <c r="BX275" i="11"/>
  <c r="BY275" i="11"/>
  <c r="BX276" i="11"/>
  <c r="BY276" i="11"/>
  <c r="BX277" i="11"/>
  <c r="BY277" i="11"/>
  <c r="BX278" i="11"/>
  <c r="BY278" i="11"/>
  <c r="BX279" i="11"/>
  <c r="BY279" i="11"/>
  <c r="BX280" i="11"/>
  <c r="BY280" i="11"/>
  <c r="BX281" i="11"/>
  <c r="BY281" i="11"/>
  <c r="BX282" i="11"/>
  <c r="BY282" i="11"/>
  <c r="BX283" i="11"/>
  <c r="BY283" i="11"/>
  <c r="BX284" i="11"/>
  <c r="BY284" i="11"/>
  <c r="BX285" i="11"/>
  <c r="BY285" i="11"/>
  <c r="BX286" i="11"/>
  <c r="BY286" i="11"/>
  <c r="BX287" i="11"/>
  <c r="BY287" i="11"/>
  <c r="BX288" i="11"/>
  <c r="BY288" i="11"/>
  <c r="BX289" i="11"/>
  <c r="BY289" i="11"/>
  <c r="BX290" i="11"/>
  <c r="BY290" i="11"/>
  <c r="BX291" i="11"/>
  <c r="BY291" i="11"/>
  <c r="BX292" i="11"/>
  <c r="BY292" i="11"/>
  <c r="BX293" i="11"/>
  <c r="BY293" i="11"/>
  <c r="BX294" i="11"/>
  <c r="BY294" i="11"/>
  <c r="BX295" i="11"/>
  <c r="BY295" i="11"/>
  <c r="BY6" i="11"/>
  <c r="BX6" i="11"/>
  <c r="C2" i="16" l="1"/>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1" i="16"/>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 i="15"/>
  <c r="AK351" i="12" l="1"/>
  <c r="BC350" i="12"/>
  <c r="AQ350" i="12"/>
  <c r="AJ350" i="12"/>
  <c r="BC349" i="12"/>
  <c r="AQ349" i="12"/>
  <c r="BC348" i="12"/>
  <c r="AQ348" i="12"/>
  <c r="BC347" i="12"/>
  <c r="AQ347" i="12"/>
  <c r="BC346" i="12"/>
  <c r="AQ346" i="12"/>
  <c r="BC345" i="12"/>
  <c r="AQ345" i="12"/>
  <c r="N337" i="12"/>
  <c r="M337" i="12"/>
  <c r="L337" i="12"/>
  <c r="N336" i="12"/>
  <c r="M336" i="12"/>
  <c r="L336" i="12"/>
  <c r="N335" i="12"/>
  <c r="M335" i="12"/>
  <c r="L335" i="12"/>
  <c r="N334" i="12"/>
  <c r="M334" i="12"/>
  <c r="L334" i="12"/>
  <c r="N333" i="12"/>
  <c r="M333" i="12"/>
  <c r="L333" i="12"/>
  <c r="N332" i="12"/>
  <c r="M332" i="12"/>
  <c r="L332" i="12"/>
  <c r="N331" i="12"/>
  <c r="M331" i="12"/>
  <c r="L331" i="12"/>
  <c r="N330" i="12"/>
  <c r="M330" i="12"/>
  <c r="L330" i="12"/>
  <c r="N329" i="12"/>
  <c r="M329" i="12"/>
  <c r="L329" i="12"/>
  <c r="N328" i="12"/>
  <c r="M328" i="12"/>
  <c r="L328" i="12"/>
  <c r="N327" i="12"/>
  <c r="M327" i="12"/>
  <c r="L327" i="12"/>
  <c r="N326" i="12"/>
  <c r="M326" i="12"/>
  <c r="L326" i="12"/>
  <c r="N325" i="12"/>
  <c r="M325" i="12"/>
  <c r="L325" i="12"/>
  <c r="BC324" i="12"/>
  <c r="AQ324" i="12"/>
  <c r="N324" i="12"/>
  <c r="M324" i="12"/>
  <c r="L324" i="12"/>
  <c r="BC323" i="12"/>
  <c r="AQ323" i="12"/>
  <c r="N323" i="12"/>
  <c r="M323" i="12"/>
  <c r="L323" i="12"/>
  <c r="BC322" i="12"/>
  <c r="AQ322" i="12"/>
  <c r="N322" i="12"/>
  <c r="M322" i="12"/>
  <c r="L322" i="12"/>
  <c r="BC321" i="12"/>
  <c r="AQ321" i="12"/>
  <c r="N321" i="12"/>
  <c r="M321" i="12"/>
  <c r="L321" i="12"/>
  <c r="BC320" i="12"/>
  <c r="AQ320" i="12"/>
  <c r="N320" i="12"/>
  <c r="M320" i="12"/>
  <c r="L320" i="12"/>
  <c r="BC319" i="12"/>
  <c r="AQ319" i="12"/>
  <c r="N319" i="12"/>
  <c r="M319" i="12"/>
  <c r="L319" i="12"/>
  <c r="N318" i="12"/>
  <c r="M318" i="12"/>
  <c r="L318" i="12"/>
  <c r="N317" i="12"/>
  <c r="M317" i="12"/>
  <c r="L317" i="12"/>
  <c r="N316" i="12"/>
  <c r="M316" i="12"/>
  <c r="L316" i="12"/>
  <c r="N315" i="12"/>
  <c r="M315" i="12"/>
  <c r="L315" i="12"/>
  <c r="N314" i="12"/>
  <c r="M314" i="12"/>
  <c r="L314" i="12"/>
  <c r="N313" i="12"/>
  <c r="M313" i="12"/>
  <c r="L313" i="12"/>
  <c r="N312" i="12"/>
  <c r="M312" i="12"/>
  <c r="L312" i="12"/>
  <c r="N311" i="12"/>
  <c r="M311" i="12"/>
  <c r="L311" i="12"/>
  <c r="N310" i="12"/>
  <c r="M310" i="12"/>
  <c r="L310" i="12"/>
  <c r="N309" i="12"/>
  <c r="M309" i="12"/>
  <c r="L309" i="12"/>
  <c r="N308" i="12"/>
  <c r="M308" i="12"/>
  <c r="L308" i="12"/>
  <c r="AE307" i="12"/>
  <c r="N307" i="12"/>
  <c r="M307" i="12"/>
  <c r="L307" i="12"/>
  <c r="AX306" i="12"/>
  <c r="AW306" i="12"/>
  <c r="AV306" i="12"/>
  <c r="AV308" i="12" s="1"/>
  <c r="N306" i="12"/>
  <c r="M306" i="12"/>
  <c r="L306" i="12"/>
  <c r="N305" i="12"/>
  <c r="M305" i="12"/>
  <c r="L305" i="12"/>
  <c r="AR304" i="12"/>
  <c r="N304" i="12"/>
  <c r="M304" i="12"/>
  <c r="L304" i="12"/>
  <c r="AX303" i="12"/>
  <c r="AW303" i="12"/>
  <c r="AV303" i="12"/>
  <c r="AW305" i="12" s="1"/>
  <c r="AV305" i="12" s="1"/>
  <c r="N303" i="12"/>
  <c r="M303" i="12"/>
  <c r="L303" i="12"/>
  <c r="AX302" i="12"/>
  <c r="AW302" i="12"/>
  <c r="AV302" i="12"/>
  <c r="AQ302" i="12"/>
  <c r="Y302" i="12"/>
  <c r="X302" i="12"/>
  <c r="W302" i="12"/>
  <c r="V302" i="12"/>
  <c r="U302" i="12"/>
  <c r="T302" i="12"/>
  <c r="N302" i="12"/>
  <c r="M302" i="12"/>
  <c r="L302" i="12"/>
  <c r="AX301" i="12"/>
  <c r="AW301" i="12"/>
  <c r="AV301" i="12"/>
  <c r="AQ301" i="12"/>
  <c r="Y301" i="12"/>
  <c r="X301" i="12"/>
  <c r="W301" i="12"/>
  <c r="V301" i="12"/>
  <c r="U301" i="12"/>
  <c r="T301" i="12"/>
  <c r="N301" i="12"/>
  <c r="M301" i="12"/>
  <c r="L301" i="12"/>
  <c r="AX300" i="12"/>
  <c r="AW300" i="12"/>
  <c r="AV300" i="12"/>
  <c r="AQ300" i="12"/>
  <c r="Y300" i="12"/>
  <c r="X300" i="12"/>
  <c r="W300" i="12"/>
  <c r="V300" i="12"/>
  <c r="U300" i="12"/>
  <c r="T300" i="12"/>
  <c r="N300" i="12"/>
  <c r="M300" i="12"/>
  <c r="L300" i="12"/>
  <c r="AX299" i="12"/>
  <c r="AW299" i="12"/>
  <c r="AV299" i="12"/>
  <c r="AQ299" i="12"/>
  <c r="Y299" i="12"/>
  <c r="X299" i="12"/>
  <c r="W299" i="12"/>
  <c r="V299" i="12"/>
  <c r="U299" i="12"/>
  <c r="T299" i="12"/>
  <c r="N299" i="12"/>
  <c r="M299" i="12"/>
  <c r="L299" i="12"/>
  <c r="AX298" i="12"/>
  <c r="AW298" i="12"/>
  <c r="AV298" i="12"/>
  <c r="AQ298" i="12"/>
  <c r="Y298" i="12"/>
  <c r="X298" i="12"/>
  <c r="W298" i="12"/>
  <c r="V298" i="12"/>
  <c r="U298" i="12"/>
  <c r="T298" i="12"/>
  <c r="N298" i="12"/>
  <c r="M298" i="12"/>
  <c r="L298" i="12"/>
  <c r="AX297" i="12"/>
  <c r="AW297" i="12"/>
  <c r="AV297" i="12"/>
  <c r="AQ297" i="12"/>
  <c r="Y297" i="12"/>
  <c r="X297" i="12"/>
  <c r="W297" i="12"/>
  <c r="V297" i="12"/>
  <c r="U297" i="12"/>
  <c r="T297" i="12"/>
  <c r="N297" i="12"/>
  <c r="M297" i="12"/>
  <c r="L297" i="12"/>
  <c r="AR296" i="12"/>
  <c r="AM296" i="12"/>
  <c r="Y296" i="12"/>
  <c r="X296" i="12"/>
  <c r="W296" i="12"/>
  <c r="V296" i="12"/>
  <c r="U296" i="12"/>
  <c r="T296" i="12"/>
  <c r="N296" i="12"/>
  <c r="M296" i="12"/>
  <c r="L296" i="12"/>
  <c r="AJ295" i="12"/>
  <c r="AJ294" i="12"/>
  <c r="AJ293" i="12"/>
  <c r="AJ292" i="12"/>
  <c r="AJ291" i="12"/>
  <c r="AJ289" i="12"/>
  <c r="AJ288" i="12"/>
  <c r="AJ287" i="12"/>
  <c r="AJ286" i="12"/>
  <c r="AJ283" i="12"/>
  <c r="AJ282" i="12"/>
  <c r="AJ281" i="12"/>
  <c r="AJ280" i="12"/>
  <c r="AJ279" i="12"/>
  <c r="AJ278" i="12"/>
  <c r="AJ277" i="12"/>
  <c r="AJ275" i="12"/>
  <c r="AJ274" i="12"/>
  <c r="AJ272" i="12"/>
  <c r="AJ271" i="12"/>
  <c r="AJ270" i="12"/>
  <c r="AJ269" i="12"/>
  <c r="AJ268" i="12"/>
  <c r="AJ267" i="12"/>
  <c r="AJ266" i="12"/>
  <c r="AJ347" i="12" s="1"/>
  <c r="AJ265" i="12"/>
  <c r="AJ264" i="12"/>
  <c r="AJ262" i="12"/>
  <c r="AJ261" i="12"/>
  <c r="AJ260" i="12"/>
  <c r="AK302" i="12" s="1"/>
  <c r="AJ258" i="12"/>
  <c r="AJ257" i="12"/>
  <c r="AJ256" i="12"/>
  <c r="AJ255" i="12"/>
  <c r="AJ253" i="12"/>
  <c r="AJ252" i="12"/>
  <c r="AJ251" i="12"/>
  <c r="AJ249" i="12"/>
  <c r="AJ248" i="12"/>
  <c r="AJ247" i="12"/>
  <c r="AJ246" i="12"/>
  <c r="AJ244" i="12"/>
  <c r="AJ243" i="12"/>
  <c r="AJ242" i="12"/>
  <c r="AJ241" i="12"/>
  <c r="AJ240" i="12"/>
  <c r="AJ239" i="12"/>
  <c r="AJ238" i="12"/>
  <c r="AJ237" i="12"/>
  <c r="AJ236" i="12"/>
  <c r="AJ235" i="12"/>
  <c r="AJ234" i="12"/>
  <c r="AJ233" i="12"/>
  <c r="AJ232" i="12"/>
  <c r="AJ227" i="12"/>
  <c r="AJ224" i="12"/>
  <c r="AJ223" i="12"/>
  <c r="AJ222" i="12"/>
  <c r="AJ221" i="12"/>
  <c r="AJ219" i="12"/>
  <c r="AJ218" i="12"/>
  <c r="AJ217" i="12"/>
  <c r="AJ216" i="12"/>
  <c r="AJ215" i="12"/>
  <c r="AJ214" i="12"/>
  <c r="AJ213" i="12"/>
  <c r="AJ212" i="12"/>
  <c r="AJ211" i="12"/>
  <c r="AJ210" i="12"/>
  <c r="AJ209" i="12"/>
  <c r="AJ208" i="12"/>
  <c r="AJ207" i="12"/>
  <c r="AJ206" i="12"/>
  <c r="AJ205" i="12"/>
  <c r="AJ204" i="12"/>
  <c r="AJ203" i="12"/>
  <c r="AJ202" i="12"/>
  <c r="AJ201" i="12"/>
  <c r="AK312" i="12" s="1"/>
  <c r="AK334" i="12" s="1"/>
  <c r="AJ197" i="12"/>
  <c r="AJ194" i="12"/>
  <c r="AJ190" i="12"/>
  <c r="AP189" i="12"/>
  <c r="AJ189" i="12"/>
  <c r="AP187" i="12"/>
  <c r="AJ187" i="12"/>
  <c r="AJ186" i="12"/>
  <c r="AJ185" i="12"/>
  <c r="AJ175" i="12"/>
  <c r="AJ172" i="12"/>
  <c r="AJ168" i="12"/>
  <c r="AJ167" i="12"/>
  <c r="AJ166" i="12"/>
  <c r="AJ165" i="12"/>
  <c r="AP164" i="12"/>
  <c r="AP163" i="12"/>
  <c r="AJ162" i="12"/>
  <c r="AJ159" i="12"/>
  <c r="AJ158" i="12"/>
  <c r="AJ157" i="12"/>
  <c r="AJ155" i="12"/>
  <c r="AJ153" i="12"/>
  <c r="AJ152" i="12"/>
  <c r="AK322" i="12" s="1"/>
  <c r="AJ115" i="12"/>
  <c r="AJ348" i="12" s="1"/>
  <c r="AJ114" i="12"/>
  <c r="AJ113" i="12"/>
  <c r="AJ112" i="12"/>
  <c r="AJ299" i="12" s="1"/>
  <c r="AJ110" i="12"/>
  <c r="AJ109" i="12"/>
  <c r="AJ321" i="12" s="1"/>
  <c r="AJ108" i="12"/>
  <c r="AJ106" i="12"/>
  <c r="AJ105" i="12"/>
  <c r="AJ104" i="12"/>
  <c r="AJ101" i="12"/>
  <c r="AJ99" i="12"/>
  <c r="AJ98" i="12"/>
  <c r="AJ97" i="12"/>
  <c r="AJ96" i="12"/>
  <c r="AJ95" i="12"/>
  <c r="AJ94" i="12"/>
  <c r="AJ91" i="12"/>
  <c r="AJ90" i="12"/>
  <c r="AJ89" i="12"/>
  <c r="AJ88" i="12"/>
  <c r="AJ87" i="12"/>
  <c r="AJ86" i="12"/>
  <c r="AJ84" i="12"/>
  <c r="AJ83" i="12"/>
  <c r="AJ81" i="12"/>
  <c r="AJ80" i="12"/>
  <c r="AJ78" i="12"/>
  <c r="AJ77" i="12"/>
  <c r="AJ76" i="12"/>
  <c r="AJ74" i="12"/>
  <c r="AJ72" i="12"/>
  <c r="AJ70" i="12"/>
  <c r="AJ69" i="12"/>
  <c r="AJ67" i="12"/>
  <c r="AJ66" i="12"/>
  <c r="AJ65" i="12"/>
  <c r="AJ64" i="12"/>
  <c r="AJ63" i="12"/>
  <c r="AJ61" i="12"/>
  <c r="AK309" i="12" s="1"/>
  <c r="AK331" i="12" s="1"/>
  <c r="AJ56" i="12"/>
  <c r="AJ52" i="12"/>
  <c r="AJ50" i="12"/>
  <c r="AJ46" i="12"/>
  <c r="AJ45" i="12"/>
  <c r="AJ44" i="12"/>
  <c r="AI43" i="12"/>
  <c r="AJ41" i="12"/>
  <c r="AJ40" i="12"/>
  <c r="AJ36" i="12"/>
  <c r="AJ32" i="12"/>
  <c r="AI30" i="12"/>
  <c r="AJ29" i="12"/>
  <c r="AJ28" i="12"/>
  <c r="AJ27" i="12"/>
  <c r="AJ26" i="12"/>
  <c r="AJ25" i="12"/>
  <c r="AJ18" i="12"/>
  <c r="AJ17" i="12"/>
  <c r="AJ16" i="12"/>
  <c r="AJ15" i="12"/>
  <c r="AJ14" i="12"/>
  <c r="AJ13" i="12"/>
  <c r="AJ12" i="12"/>
  <c r="AQ313" i="12" s="1"/>
  <c r="AQ335" i="12" s="1"/>
  <c r="AJ10" i="12"/>
  <c r="AJ8" i="12"/>
  <c r="AJ345" i="12" l="1"/>
  <c r="AK321" i="12"/>
  <c r="AJ311" i="12"/>
  <c r="AJ333" i="12" s="1"/>
  <c r="AJ323" i="12"/>
  <c r="AJ346" i="12"/>
  <c r="AJ324" i="12"/>
  <c r="AK308" i="12"/>
  <c r="AJ349" i="12"/>
  <c r="AJ320" i="12"/>
  <c r="AK313" i="12"/>
  <c r="AK335" i="12" s="1"/>
  <c r="BC325" i="12"/>
  <c r="AQ303" i="12"/>
  <c r="AQ305" i="12" s="1"/>
  <c r="AQ325" i="12"/>
  <c r="AK330" i="12"/>
  <c r="AJ308" i="12"/>
  <c r="BC308" i="12"/>
  <c r="AJ309" i="12"/>
  <c r="AJ331" i="12" s="1"/>
  <c r="AK310" i="12"/>
  <c r="AK332" i="12" s="1"/>
  <c r="AQ311" i="12"/>
  <c r="AQ333" i="12" s="1"/>
  <c r="BC312" i="12"/>
  <c r="BC334" i="12" s="1"/>
  <c r="AJ313" i="12"/>
  <c r="AJ335" i="12" s="1"/>
  <c r="AK319" i="12"/>
  <c r="AJ322" i="12"/>
  <c r="AK323" i="12"/>
  <c r="AJ298" i="12"/>
  <c r="AK299" i="12"/>
  <c r="AJ302" i="12"/>
  <c r="AJ297" i="12"/>
  <c r="AK298" i="12"/>
  <c r="AJ301" i="12"/>
  <c r="AK297" i="12"/>
  <c r="AJ300" i="12"/>
  <c r="AK301" i="12"/>
  <c r="BC309" i="12"/>
  <c r="BC331" i="12" s="1"/>
  <c r="AJ310" i="12"/>
  <c r="AJ332" i="12" s="1"/>
  <c r="AK311" i="12"/>
  <c r="AK333" i="12" s="1"/>
  <c r="AQ312" i="12"/>
  <c r="AQ334" i="12" s="1"/>
  <c r="BC313" i="12"/>
  <c r="BC335" i="12" s="1"/>
  <c r="AJ319" i="12"/>
  <c r="AJ325" i="12" s="1"/>
  <c r="AJ327" i="12" s="1"/>
  <c r="AK320" i="12"/>
  <c r="AK324" i="12"/>
  <c r="AK300" i="12"/>
  <c r="AQ310" i="12"/>
  <c r="AQ332" i="12" s="1"/>
  <c r="BC311" i="12"/>
  <c r="BC333" i="12" s="1"/>
  <c r="AJ312" i="12"/>
  <c r="AJ334" i="12" s="1"/>
  <c r="AQ308" i="12"/>
  <c r="AQ309" i="12"/>
  <c r="AQ331" i="12" s="1"/>
  <c r="BC310" i="12"/>
  <c r="BC332" i="12" s="1"/>
  <c r="AK325" i="12" l="1"/>
  <c r="AK314" i="12"/>
  <c r="AQ314" i="12"/>
  <c r="AQ330" i="12"/>
  <c r="AJ303" i="12"/>
  <c r="AJ305" i="12" s="1"/>
  <c r="BC314" i="12"/>
  <c r="BC330" i="12"/>
  <c r="BC336" i="12" s="1"/>
  <c r="AK336" i="12"/>
  <c r="AK303" i="12"/>
  <c r="AJ330" i="12"/>
  <c r="AJ336" i="12" s="1"/>
  <c r="AJ338" i="12" s="1"/>
  <c r="AJ314" i="12"/>
  <c r="AJ316" i="12" s="1"/>
  <c r="AQ336" i="12" l="1"/>
  <c r="AR330" i="12"/>
  <c r="AK352" i="12"/>
  <c r="AK353" i="12" s="1"/>
  <c r="AQ338" i="12" l="1"/>
  <c r="AR335" i="12"/>
  <c r="AR333" i="12"/>
  <c r="AR334" i="12"/>
  <c r="AR331" i="12"/>
  <c r="AR332" i="12"/>
  <c r="BM339" i="11" l="1"/>
  <c r="AY337" i="11"/>
  <c r="AX337" i="11"/>
  <c r="AW337" i="11"/>
  <c r="AV337" i="11"/>
  <c r="AU337" i="11"/>
  <c r="AY336" i="11"/>
  <c r="AX336" i="11"/>
  <c r="AW336" i="11"/>
  <c r="AV336" i="11"/>
  <c r="AU336" i="11"/>
  <c r="AY335" i="11"/>
  <c r="AX335" i="11"/>
  <c r="AW335" i="11"/>
  <c r="AV335" i="11"/>
  <c r="AU335" i="11"/>
  <c r="AY334" i="11"/>
  <c r="AX334" i="11"/>
  <c r="AW334" i="11"/>
  <c r="AV334" i="11"/>
  <c r="AU334" i="11"/>
  <c r="AY333" i="11"/>
  <c r="AX333" i="11"/>
  <c r="AW333" i="11"/>
  <c r="AV333" i="11"/>
  <c r="AU333" i="11"/>
  <c r="AY332" i="11"/>
  <c r="AX332" i="11"/>
  <c r="AW332" i="11"/>
  <c r="AV332" i="11"/>
  <c r="AU332" i="11"/>
  <c r="AY331" i="11"/>
  <c r="AX331" i="11"/>
  <c r="AW331" i="11"/>
  <c r="AV331" i="11"/>
  <c r="AU331" i="11"/>
  <c r="AY330" i="11"/>
  <c r="AX330" i="11"/>
  <c r="AW330" i="11"/>
  <c r="AV330" i="11"/>
  <c r="AU330" i="11"/>
  <c r="AY329" i="11"/>
  <c r="AX329" i="11"/>
  <c r="AW329" i="11"/>
  <c r="AV329" i="11"/>
  <c r="AU329" i="11"/>
  <c r="AY328" i="11"/>
  <c r="AX328" i="11"/>
  <c r="AW328" i="11"/>
  <c r="AV328" i="11"/>
  <c r="AU328" i="11"/>
  <c r="AY327" i="11"/>
  <c r="AX327" i="11"/>
  <c r="AW327" i="11"/>
  <c r="AV327" i="11"/>
  <c r="AU327" i="11"/>
  <c r="AY326" i="11"/>
  <c r="AX326" i="11"/>
  <c r="AW326" i="11"/>
  <c r="AV326" i="11"/>
  <c r="AU326" i="11"/>
  <c r="AY325" i="11"/>
  <c r="AX325" i="11"/>
  <c r="AW325" i="11"/>
  <c r="AV325" i="11"/>
  <c r="AU325" i="11"/>
  <c r="AY324" i="11"/>
  <c r="AX324" i="11"/>
  <c r="AW324" i="11"/>
  <c r="AV324" i="11"/>
  <c r="AU324" i="11"/>
  <c r="AY323" i="11"/>
  <c r="AX323" i="11"/>
  <c r="AW323" i="11"/>
  <c r="AV323" i="11"/>
  <c r="AU323" i="11"/>
  <c r="AY322" i="11"/>
  <c r="AX322" i="11"/>
  <c r="AW322" i="11"/>
  <c r="AV322" i="11"/>
  <c r="AU322" i="11"/>
  <c r="AY321" i="11"/>
  <c r="AX321" i="11"/>
  <c r="AW321" i="11"/>
  <c r="AV321" i="11"/>
  <c r="AU321" i="11"/>
  <c r="AY320" i="11"/>
  <c r="AX320" i="11"/>
  <c r="AW320" i="11"/>
  <c r="AV320" i="11"/>
  <c r="AU320" i="11"/>
  <c r="AY319" i="11"/>
  <c r="AX319" i="11"/>
  <c r="AW319" i="11"/>
  <c r="AV319" i="11"/>
  <c r="AU319" i="11"/>
  <c r="AY318" i="11"/>
  <c r="AX318" i="11"/>
  <c r="AW318" i="11"/>
  <c r="AV318" i="11"/>
  <c r="AU318" i="11"/>
  <c r="AY317" i="11"/>
  <c r="AX317" i="11"/>
  <c r="AW317" i="11"/>
  <c r="AV317" i="11"/>
  <c r="AU317" i="11"/>
  <c r="AY316" i="11"/>
  <c r="AX316" i="11"/>
  <c r="AW316" i="11"/>
  <c r="AV316" i="11"/>
  <c r="AU316" i="11"/>
  <c r="AY315" i="11"/>
  <c r="AX315" i="11"/>
  <c r="AW315" i="11"/>
  <c r="AV315" i="11"/>
  <c r="AU315" i="11"/>
  <c r="AY314" i="11"/>
  <c r="AX314" i="11"/>
  <c r="AW314" i="11"/>
  <c r="AV314" i="11"/>
  <c r="AU314" i="11"/>
  <c r="AY313" i="11"/>
  <c r="AX313" i="11"/>
  <c r="AW313" i="11"/>
  <c r="AV313" i="11"/>
  <c r="AU313" i="11"/>
  <c r="AY312" i="11"/>
  <c r="AX312" i="11"/>
  <c r="AW312" i="11"/>
  <c r="AV312" i="11"/>
  <c r="AU312" i="11"/>
  <c r="AY311" i="11"/>
  <c r="AX311" i="11"/>
  <c r="AW311" i="11"/>
  <c r="AV311" i="11"/>
  <c r="AU311" i="11"/>
  <c r="AY310" i="11"/>
  <c r="AX310" i="11"/>
  <c r="AW310" i="11"/>
  <c r="AV310" i="11"/>
  <c r="AU310" i="11"/>
  <c r="AY309" i="11"/>
  <c r="AX309" i="11"/>
  <c r="AW309" i="11"/>
  <c r="AV309" i="11"/>
  <c r="AU309" i="11"/>
  <c r="AY308" i="11"/>
  <c r="AX308" i="11"/>
  <c r="AW308" i="11"/>
  <c r="AV308" i="11"/>
  <c r="AU308" i="11"/>
  <c r="AY307" i="11"/>
  <c r="AX307" i="11"/>
  <c r="AW307" i="11"/>
  <c r="AV307" i="11"/>
  <c r="AU307" i="11"/>
  <c r="AY306" i="11"/>
  <c r="AX306" i="11"/>
  <c r="AW306" i="11"/>
  <c r="AV306" i="11"/>
  <c r="AU306" i="11"/>
  <c r="AY305" i="11"/>
  <c r="AX305" i="11"/>
  <c r="AW305" i="11"/>
  <c r="AV305" i="11"/>
  <c r="AU305" i="11"/>
  <c r="AY304" i="11"/>
  <c r="AX304" i="11"/>
  <c r="AW304" i="11"/>
  <c r="AV304" i="11"/>
  <c r="AU304" i="11"/>
  <c r="AY303" i="11"/>
  <c r="AX303" i="11"/>
  <c r="AW303" i="11"/>
  <c r="AV303" i="11"/>
  <c r="AU303" i="11"/>
  <c r="BM302" i="11"/>
  <c r="BL302" i="11"/>
  <c r="BK302" i="11"/>
  <c r="BI302" i="11"/>
  <c r="BH302" i="11"/>
  <c r="BG302" i="11"/>
  <c r="BF302" i="11"/>
  <c r="AY302" i="11"/>
  <c r="AX302" i="11"/>
  <c r="AW302" i="11"/>
  <c r="AV302" i="11"/>
  <c r="AU302" i="11"/>
  <c r="BM301" i="11"/>
  <c r="BL301" i="11"/>
  <c r="BK301" i="11"/>
  <c r="BI301" i="11"/>
  <c r="BH301" i="11"/>
  <c r="BG301" i="11"/>
  <c r="BF301" i="11"/>
  <c r="AY301" i="11"/>
  <c r="AX301" i="11"/>
  <c r="AW301" i="11"/>
  <c r="AV301" i="11"/>
  <c r="AU301" i="11"/>
  <c r="AB301" i="11"/>
  <c r="BM300" i="11"/>
  <c r="BL300" i="11"/>
  <c r="BK300" i="11"/>
  <c r="BI300" i="11"/>
  <c r="BH300" i="11"/>
  <c r="BG300" i="11"/>
  <c r="BF300" i="11"/>
  <c r="AY300" i="11"/>
  <c r="AX300" i="11"/>
  <c r="AW300" i="11"/>
  <c r="AV300" i="11"/>
  <c r="AU300" i="11"/>
  <c r="AB300" i="11"/>
  <c r="BM299" i="11"/>
  <c r="BL299" i="11"/>
  <c r="BK299" i="11"/>
  <c r="BI299" i="11"/>
  <c r="BH299" i="11"/>
  <c r="BG299" i="11"/>
  <c r="BF299" i="11"/>
  <c r="AY299" i="11"/>
  <c r="AX299" i="11"/>
  <c r="AW299" i="11"/>
  <c r="AV299" i="11"/>
  <c r="AU299" i="11"/>
  <c r="AB299" i="11"/>
  <c r="BM298" i="11"/>
  <c r="BL298" i="11"/>
  <c r="BK298" i="11"/>
  <c r="BI298" i="11"/>
  <c r="BH298" i="11"/>
  <c r="BG298" i="11"/>
  <c r="BF298" i="11"/>
  <c r="AY298" i="11"/>
  <c r="AX298" i="11"/>
  <c r="AW298" i="11"/>
  <c r="AV298" i="11"/>
  <c r="AU298" i="11"/>
  <c r="AB298" i="11"/>
  <c r="BM297" i="11"/>
  <c r="BL297" i="11"/>
  <c r="BK297" i="11"/>
  <c r="BI297" i="11"/>
  <c r="BH297" i="11"/>
  <c r="BG297" i="11"/>
  <c r="BF297" i="11"/>
  <c r="AY297" i="11"/>
  <c r="AX297" i="11"/>
  <c r="AW297" i="11"/>
  <c r="AV297" i="11"/>
  <c r="AU297" i="11"/>
  <c r="AB297" i="11"/>
  <c r="BS296" i="11"/>
  <c r="BM296" i="11"/>
  <c r="BL296" i="11"/>
  <c r="BK296" i="11"/>
  <c r="BI296" i="11"/>
  <c r="BH296" i="11"/>
  <c r="BG296" i="11"/>
  <c r="BF296" i="11"/>
  <c r="AY296" i="11"/>
  <c r="AX296" i="11"/>
  <c r="AW296" i="11"/>
  <c r="AV296" i="11"/>
  <c r="AU296" i="11"/>
  <c r="AB296" i="11"/>
  <c r="S295" i="11"/>
  <c r="S294" i="11"/>
  <c r="S293" i="11"/>
  <c r="S292" i="11"/>
  <c r="S291" i="11"/>
  <c r="S290" i="11"/>
  <c r="S289" i="11"/>
  <c r="S288" i="11"/>
  <c r="S287" i="11"/>
  <c r="S286" i="11"/>
  <c r="S285" i="11"/>
  <c r="S284" i="11"/>
  <c r="S283" i="11"/>
  <c r="S282" i="11"/>
  <c r="S281" i="11"/>
  <c r="S280" i="11"/>
  <c r="S279" i="11"/>
  <c r="S278" i="11"/>
  <c r="S277" i="11"/>
  <c r="S276" i="11"/>
  <c r="S275" i="11"/>
  <c r="S274" i="11"/>
  <c r="S273" i="11"/>
  <c r="S272" i="11"/>
  <c r="S271" i="11"/>
  <c r="S270" i="11"/>
  <c r="S269" i="11"/>
  <c r="S268" i="11"/>
  <c r="S267" i="11"/>
  <c r="S266" i="11"/>
  <c r="S265" i="11"/>
  <c r="S264" i="11"/>
  <c r="S263" i="11"/>
  <c r="S262" i="11"/>
  <c r="S261" i="11"/>
  <c r="S260" i="11"/>
  <c r="S259" i="11"/>
  <c r="S258" i="11"/>
  <c r="S257" i="11"/>
  <c r="S256" i="11"/>
  <c r="S255" i="11"/>
  <c r="S254" i="11"/>
  <c r="S253" i="11"/>
  <c r="S252" i="11"/>
  <c r="S251" i="11"/>
  <c r="S250" i="11"/>
  <c r="S249" i="11"/>
  <c r="S248" i="11"/>
  <c r="S247" i="11"/>
  <c r="S246" i="11"/>
  <c r="S245" i="11"/>
  <c r="S244" i="11"/>
  <c r="S243" i="11"/>
  <c r="S242" i="11"/>
  <c r="S241" i="11"/>
  <c r="S240" i="11"/>
  <c r="S239" i="11"/>
  <c r="S238" i="11"/>
  <c r="S237" i="11"/>
  <c r="S236" i="11"/>
  <c r="S235" i="11"/>
  <c r="S234" i="11"/>
  <c r="S233" i="11"/>
  <c r="S232" i="11"/>
  <c r="S231" i="11"/>
  <c r="S230" i="11"/>
  <c r="S229" i="11"/>
  <c r="S228" i="11"/>
  <c r="S227" i="11"/>
  <c r="S226" i="11"/>
  <c r="S225" i="11"/>
  <c r="S224" i="11"/>
  <c r="S223" i="11"/>
  <c r="S222" i="11"/>
  <c r="S221" i="11"/>
  <c r="S220" i="11"/>
  <c r="S219" i="11"/>
  <c r="S218" i="11"/>
  <c r="S217" i="11"/>
  <c r="S216" i="11"/>
  <c r="S215" i="11"/>
  <c r="S214" i="11"/>
  <c r="S213" i="11"/>
  <c r="S212" i="11"/>
  <c r="S211" i="11"/>
  <c r="S210" i="11"/>
  <c r="S209" i="11"/>
  <c r="S208" i="11"/>
  <c r="S207" i="11"/>
  <c r="S206" i="11"/>
  <c r="S205" i="11"/>
  <c r="S204" i="11"/>
  <c r="S203" i="11"/>
  <c r="S202" i="11"/>
  <c r="S201" i="11"/>
  <c r="S200" i="11"/>
  <c r="S199" i="11"/>
  <c r="S198" i="11"/>
  <c r="S197" i="11"/>
  <c r="S196" i="11"/>
  <c r="S195" i="11"/>
  <c r="S194" i="11"/>
  <c r="S193" i="11"/>
  <c r="S192" i="11"/>
  <c r="S191" i="11"/>
  <c r="S190" i="11"/>
  <c r="S189" i="11"/>
  <c r="S188" i="11"/>
  <c r="S187" i="11"/>
  <c r="S186" i="11"/>
  <c r="S185" i="11"/>
  <c r="S184" i="11"/>
  <c r="S183" i="11"/>
  <c r="S182" i="11"/>
  <c r="S181" i="11"/>
  <c r="S180" i="11"/>
  <c r="S179" i="11"/>
  <c r="S178" i="11"/>
  <c r="S177" i="11"/>
  <c r="S176" i="11"/>
  <c r="S175" i="11"/>
  <c r="S174" i="11"/>
  <c r="S173" i="11"/>
  <c r="S172" i="11"/>
  <c r="S171" i="11"/>
  <c r="S170" i="11"/>
  <c r="S169" i="11"/>
  <c r="S168" i="11"/>
  <c r="S167" i="11"/>
  <c r="S166" i="11"/>
  <c r="S165" i="11"/>
  <c r="S164" i="11"/>
  <c r="S163" i="11"/>
  <c r="S162" i="11"/>
  <c r="S161" i="11"/>
  <c r="S160" i="11"/>
  <c r="S159" i="11"/>
  <c r="S158" i="11"/>
  <c r="S157" i="11"/>
  <c r="S156" i="11"/>
  <c r="S155" i="11"/>
  <c r="S154" i="11"/>
  <c r="S153" i="11"/>
  <c r="S152" i="11"/>
  <c r="S151" i="11"/>
  <c r="S150" i="11"/>
  <c r="S149" i="11"/>
  <c r="S148" i="11"/>
  <c r="S147" i="11"/>
  <c r="S146" i="11"/>
  <c r="S145" i="11"/>
  <c r="S144" i="11"/>
  <c r="S143" i="11"/>
  <c r="S142" i="11"/>
  <c r="S141" i="11"/>
  <c r="S140" i="11"/>
  <c r="S139" i="11"/>
  <c r="S138" i="11"/>
  <c r="S137" i="11"/>
  <c r="S136" i="11"/>
  <c r="S135" i="11"/>
  <c r="S134" i="11"/>
  <c r="S133" i="11"/>
  <c r="S132" i="11"/>
  <c r="S131" i="11"/>
  <c r="S130" i="11"/>
  <c r="S129" i="11"/>
  <c r="S128" i="11"/>
  <c r="S127" i="11"/>
  <c r="S126" i="11"/>
  <c r="S125" i="11"/>
  <c r="S124" i="11"/>
  <c r="S123" i="11"/>
  <c r="S122" i="11"/>
  <c r="S121" i="11"/>
  <c r="S120" i="11"/>
  <c r="S119" i="11"/>
  <c r="S118" i="11"/>
  <c r="S117" i="11"/>
  <c r="S116" i="11"/>
  <c r="S115" i="11"/>
  <c r="S114" i="11"/>
  <c r="S113" i="11"/>
  <c r="S112" i="11"/>
  <c r="S111" i="11"/>
  <c r="S110" i="11"/>
  <c r="S109" i="11"/>
  <c r="S108" i="11"/>
  <c r="S107" i="11"/>
  <c r="S106" i="11"/>
  <c r="S105" i="11"/>
  <c r="S104" i="11"/>
  <c r="S103" i="11"/>
  <c r="S102" i="11"/>
  <c r="S101" i="11"/>
  <c r="S100" i="11"/>
  <c r="S99" i="11"/>
  <c r="S98" i="11"/>
  <c r="S97" i="11"/>
  <c r="S96" i="11"/>
  <c r="S95" i="11"/>
  <c r="S94" i="11"/>
  <c r="S93" i="11"/>
  <c r="S92" i="11"/>
  <c r="S91" i="11"/>
  <c r="S90" i="11"/>
  <c r="S89" i="11"/>
  <c r="S88" i="11"/>
  <c r="S87" i="11"/>
  <c r="S86" i="11"/>
  <c r="S85" i="11"/>
  <c r="S84" i="11"/>
  <c r="S83" i="11"/>
  <c r="S82" i="11"/>
  <c r="S81" i="11"/>
  <c r="S80" i="11"/>
  <c r="S79" i="11"/>
  <c r="S78" i="11"/>
  <c r="S77" i="11"/>
  <c r="S76" i="11"/>
  <c r="S75" i="11"/>
  <c r="S74" i="11"/>
  <c r="S73" i="11"/>
  <c r="S72" i="11"/>
  <c r="S71" i="11"/>
  <c r="S70" i="11"/>
  <c r="S69" i="11"/>
  <c r="S68" i="11"/>
  <c r="S67" i="11"/>
  <c r="S66" i="11"/>
  <c r="S65" i="11"/>
  <c r="S64" i="11"/>
  <c r="S63" i="11"/>
  <c r="S62" i="11"/>
  <c r="S61" i="11"/>
  <c r="S60" i="11"/>
  <c r="S59" i="11"/>
  <c r="S58" i="11"/>
  <c r="S57" i="11"/>
  <c r="S56" i="11"/>
  <c r="S55" i="11"/>
  <c r="S54" i="11"/>
  <c r="S53" i="11"/>
  <c r="S52" i="11"/>
  <c r="S51" i="11"/>
  <c r="S50" i="11"/>
  <c r="S49" i="11"/>
  <c r="S48" i="11"/>
  <c r="S47" i="11"/>
  <c r="S46" i="11"/>
  <c r="S45" i="11"/>
  <c r="S44" i="11"/>
  <c r="S43" i="11"/>
  <c r="S42" i="11"/>
  <c r="S41" i="11"/>
  <c r="S40" i="11"/>
  <c r="S39" i="11"/>
  <c r="BT38" i="11"/>
  <c r="S38" i="11"/>
  <c r="S37" i="11"/>
  <c r="S36" i="11"/>
  <c r="S35" i="11"/>
  <c r="S34" i="11"/>
  <c r="S33" i="11"/>
  <c r="S32" i="11"/>
  <c r="S31" i="11"/>
  <c r="S30" i="11"/>
  <c r="S29" i="11"/>
  <c r="S28" i="11"/>
  <c r="S27" i="11"/>
  <c r="S26" i="11"/>
  <c r="S25" i="11"/>
  <c r="S24" i="11"/>
  <c r="S23" i="11"/>
  <c r="S22" i="11"/>
  <c r="S21" i="11"/>
  <c r="S20" i="11"/>
  <c r="S19" i="11"/>
  <c r="S18" i="11"/>
  <c r="S17" i="11"/>
  <c r="S16" i="11"/>
  <c r="S15" i="11"/>
  <c r="S14" i="11"/>
  <c r="S13" i="11"/>
  <c r="S12" i="11"/>
  <c r="S11" i="11"/>
  <c r="S10" i="11"/>
  <c r="S9" i="11"/>
  <c r="S8" i="11"/>
  <c r="S7" i="11"/>
  <c r="R6" i="11"/>
  <c r="S6" i="11" s="1"/>
  <c r="H4" i="3" l="1"/>
  <c r="G4" i="3"/>
  <c r="F4" i="3"/>
  <c r="E4" i="3"/>
  <c r="D4" i="3"/>
  <c r="C4" i="3"/>
  <c r="B4" i="3"/>
  <c r="I3" i="3"/>
  <c r="I2" i="3"/>
  <c r="I4" i="3" l="1"/>
</calcChain>
</file>

<file path=xl/comments1.xml><?xml version="1.0" encoding="utf-8"?>
<comments xmlns="http://schemas.openxmlformats.org/spreadsheetml/2006/main">
  <authors>
    <author>owner</author>
  </authors>
  <commentList>
    <comment ref="B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대구경북
</t>
        </r>
        <r>
          <rPr>
            <sz val="9"/>
            <color indexed="81"/>
            <rFont val="Tahoma"/>
            <family val="2"/>
          </rPr>
          <t xml:space="preserve">2. </t>
        </r>
        <r>
          <rPr>
            <sz val="9"/>
            <color indexed="81"/>
            <rFont val="돋움"/>
            <family val="3"/>
            <charset val="129"/>
          </rPr>
          <t xml:space="preserve">경인
</t>
        </r>
        <r>
          <rPr>
            <sz val="9"/>
            <color indexed="81"/>
            <rFont val="Tahoma"/>
            <family val="2"/>
          </rPr>
          <t xml:space="preserve">3. </t>
        </r>
        <r>
          <rPr>
            <sz val="9"/>
            <color indexed="81"/>
            <rFont val="돋움"/>
            <family val="3"/>
            <charset val="129"/>
          </rPr>
          <t xml:space="preserve">충청
</t>
        </r>
        <r>
          <rPr>
            <sz val="9"/>
            <color indexed="81"/>
            <rFont val="Tahoma"/>
            <family val="2"/>
          </rPr>
          <t xml:space="preserve">4. </t>
        </r>
        <r>
          <rPr>
            <sz val="9"/>
            <color indexed="81"/>
            <rFont val="돋움"/>
            <family val="3"/>
            <charset val="129"/>
          </rPr>
          <t xml:space="preserve">부울경
</t>
        </r>
        <r>
          <rPr>
            <sz val="9"/>
            <color indexed="81"/>
            <rFont val="Tahoma"/>
            <family val="2"/>
          </rPr>
          <t xml:space="preserve">5. </t>
        </r>
        <r>
          <rPr>
            <sz val="9"/>
            <color indexed="81"/>
            <rFont val="돋움"/>
            <family val="3"/>
            <charset val="129"/>
          </rPr>
          <t xml:space="preserve">호남
</t>
        </r>
        <r>
          <rPr>
            <sz val="9"/>
            <color indexed="81"/>
            <rFont val="Tahoma"/>
            <family val="2"/>
          </rPr>
          <t xml:space="preserve">6. </t>
        </r>
        <r>
          <rPr>
            <sz val="9"/>
            <color indexed="81"/>
            <rFont val="돋움"/>
            <family val="3"/>
            <charset val="129"/>
          </rPr>
          <t xml:space="preserve">강원
</t>
        </r>
        <r>
          <rPr>
            <sz val="9"/>
            <color indexed="81"/>
            <rFont val="Tahoma"/>
            <family val="2"/>
          </rPr>
          <t xml:space="preserve">7. </t>
        </r>
        <r>
          <rPr>
            <sz val="9"/>
            <color indexed="81"/>
            <rFont val="돋움"/>
            <family val="3"/>
            <charset val="129"/>
          </rPr>
          <t xml:space="preserve">서울
</t>
        </r>
      </text>
    </comment>
    <comment ref="D1" authorId="0" shapeId="0">
      <text>
        <r>
          <rPr>
            <b/>
            <sz val="9"/>
            <color indexed="81"/>
            <rFont val="Tahoma"/>
            <family val="2"/>
          </rPr>
          <t>owner:</t>
        </r>
        <r>
          <rPr>
            <sz val="9"/>
            <color indexed="81"/>
            <rFont val="Tahoma"/>
            <family val="2"/>
          </rPr>
          <t xml:space="preserve">
</t>
        </r>
        <r>
          <rPr>
            <sz val="9"/>
            <color indexed="81"/>
            <rFont val="돋움"/>
            <family val="3"/>
            <charset val="129"/>
          </rPr>
          <t>①자체</t>
        </r>
        <r>
          <rPr>
            <sz val="9"/>
            <color indexed="81"/>
            <rFont val="Tahoma"/>
            <family val="2"/>
          </rPr>
          <t>(</t>
        </r>
        <r>
          <rPr>
            <sz val="9"/>
            <color indexed="81"/>
            <rFont val="돋움"/>
            <family val="3"/>
            <charset val="129"/>
          </rPr>
          <t>단독</t>
        </r>
        <r>
          <rPr>
            <sz val="9"/>
            <color indexed="81"/>
            <rFont val="Tahoma"/>
            <family val="2"/>
          </rPr>
          <t xml:space="preserve">) </t>
        </r>
        <r>
          <rPr>
            <sz val="9"/>
            <color indexed="81"/>
            <rFont val="돋움"/>
            <family val="3"/>
            <charset val="129"/>
          </rPr>
          <t>개발
②외부와</t>
        </r>
        <r>
          <rPr>
            <sz val="9"/>
            <color indexed="81"/>
            <rFont val="Tahoma"/>
            <family val="2"/>
          </rPr>
          <t xml:space="preserve"> </t>
        </r>
        <r>
          <rPr>
            <sz val="9"/>
            <color indexed="81"/>
            <rFont val="돋움"/>
            <family val="3"/>
            <charset val="129"/>
          </rPr>
          <t>공동개발
③외부에</t>
        </r>
        <r>
          <rPr>
            <sz val="9"/>
            <color indexed="81"/>
            <rFont val="Tahoma"/>
            <family val="2"/>
          </rPr>
          <t xml:space="preserve"> </t>
        </r>
        <r>
          <rPr>
            <sz val="9"/>
            <color indexed="81"/>
            <rFont val="돋움"/>
            <family val="3"/>
            <charset val="129"/>
          </rPr>
          <t>위탁개발
④국내기술</t>
        </r>
        <r>
          <rPr>
            <sz val="9"/>
            <color indexed="81"/>
            <rFont val="Tahoma"/>
            <family val="2"/>
          </rPr>
          <t xml:space="preserve"> </t>
        </r>
        <r>
          <rPr>
            <sz val="9"/>
            <color indexed="81"/>
            <rFont val="돋움"/>
            <family val="3"/>
            <charset val="129"/>
          </rPr>
          <t>도입</t>
        </r>
        <r>
          <rPr>
            <sz val="9"/>
            <color indexed="81"/>
            <rFont val="Tahoma"/>
            <family val="2"/>
          </rPr>
          <t xml:space="preserve"> 
</t>
        </r>
        <r>
          <rPr>
            <sz val="9"/>
            <color indexed="81"/>
            <rFont val="돋움"/>
            <family val="3"/>
            <charset val="129"/>
          </rPr>
          <t>⑤해외기술</t>
        </r>
        <r>
          <rPr>
            <sz val="9"/>
            <color indexed="81"/>
            <rFont val="Tahoma"/>
            <family val="2"/>
          </rPr>
          <t xml:space="preserve"> </t>
        </r>
        <r>
          <rPr>
            <sz val="9"/>
            <color indexed="81"/>
            <rFont val="돋움"/>
            <family val="3"/>
            <charset val="129"/>
          </rPr>
          <t>도입</t>
        </r>
      </text>
    </comment>
    <comment ref="V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시장진입기
②</t>
        </r>
        <r>
          <rPr>
            <sz val="9"/>
            <color indexed="81"/>
            <rFont val="Tahoma"/>
            <family val="2"/>
          </rPr>
          <t xml:space="preserve"> </t>
        </r>
        <r>
          <rPr>
            <sz val="9"/>
            <color indexed="81"/>
            <rFont val="돋움"/>
            <family val="3"/>
            <charset val="129"/>
          </rPr>
          <t>성장기
③</t>
        </r>
        <r>
          <rPr>
            <sz val="9"/>
            <color indexed="81"/>
            <rFont val="Tahoma"/>
            <family val="2"/>
          </rPr>
          <t xml:space="preserve"> </t>
        </r>
        <r>
          <rPr>
            <sz val="9"/>
            <color indexed="81"/>
            <rFont val="돋움"/>
            <family val="3"/>
            <charset val="129"/>
          </rPr>
          <t>성숙기
④</t>
        </r>
        <r>
          <rPr>
            <sz val="9"/>
            <color indexed="81"/>
            <rFont val="Tahoma"/>
            <family val="2"/>
          </rPr>
          <t xml:space="preserve"> </t>
        </r>
        <r>
          <rPr>
            <sz val="9"/>
            <color indexed="81"/>
            <rFont val="돋움"/>
            <family val="3"/>
            <charset val="129"/>
          </rPr>
          <t>쇠퇴기</t>
        </r>
      </text>
    </comment>
    <comment ref="W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도입기
②</t>
        </r>
        <r>
          <rPr>
            <sz val="9"/>
            <color indexed="81"/>
            <rFont val="Tahoma"/>
            <family val="2"/>
          </rPr>
          <t xml:space="preserve"> </t>
        </r>
        <r>
          <rPr>
            <sz val="9"/>
            <color indexed="81"/>
            <rFont val="돋움"/>
            <family val="3"/>
            <charset val="129"/>
          </rPr>
          <t>성장기
③</t>
        </r>
        <r>
          <rPr>
            <sz val="9"/>
            <color indexed="81"/>
            <rFont val="Tahoma"/>
            <family val="2"/>
          </rPr>
          <t xml:space="preserve"> </t>
        </r>
        <r>
          <rPr>
            <sz val="9"/>
            <color indexed="81"/>
            <rFont val="돋움"/>
            <family val="3"/>
            <charset val="129"/>
          </rPr>
          <t>성숙기
④</t>
        </r>
        <r>
          <rPr>
            <sz val="9"/>
            <color indexed="81"/>
            <rFont val="Tahoma"/>
            <family val="2"/>
          </rPr>
          <t xml:space="preserve"> </t>
        </r>
        <r>
          <rPr>
            <sz val="9"/>
            <color indexed="81"/>
            <rFont val="돋움"/>
            <family val="3"/>
            <charset val="129"/>
          </rPr>
          <t>쇠퇴기</t>
        </r>
      </text>
    </comment>
    <comment ref="X1" authorId="0" shapeId="0">
      <text>
        <r>
          <rPr>
            <b/>
            <sz val="9"/>
            <color indexed="81"/>
            <rFont val="Tahoma"/>
            <family val="2"/>
          </rPr>
          <t>owner:</t>
        </r>
        <r>
          <rPr>
            <sz val="9"/>
            <color indexed="81"/>
            <rFont val="Tahoma"/>
            <family val="2"/>
          </rPr>
          <t xml:space="preserve">
</t>
        </r>
        <r>
          <rPr>
            <sz val="9"/>
            <color indexed="81"/>
            <rFont val="돋움"/>
            <family val="3"/>
            <charset val="129"/>
          </rPr>
          <t>①대기업</t>
        </r>
        <r>
          <rPr>
            <sz val="9"/>
            <color indexed="81"/>
            <rFont val="Tahoma"/>
            <family val="2"/>
          </rPr>
          <t>·</t>
        </r>
        <r>
          <rPr>
            <sz val="9"/>
            <color indexed="81"/>
            <rFont val="돋움"/>
            <family val="3"/>
            <charset val="129"/>
          </rPr>
          <t>중견기업
②중소기업
③일반소비자
④공공기관</t>
        </r>
        <r>
          <rPr>
            <sz val="9"/>
            <color indexed="81"/>
            <rFont val="Tahoma"/>
            <family val="2"/>
          </rPr>
          <t>(</t>
        </r>
        <r>
          <rPr>
            <sz val="9"/>
            <color indexed="81"/>
            <rFont val="돋움"/>
            <family val="3"/>
            <charset val="129"/>
          </rPr>
          <t>정부</t>
        </r>
        <r>
          <rPr>
            <sz val="9"/>
            <color indexed="81"/>
            <rFont val="Tahoma"/>
            <family val="2"/>
          </rPr>
          <t>,</t>
        </r>
        <r>
          <rPr>
            <sz val="9"/>
            <color indexed="81"/>
            <rFont val="돋움"/>
            <family val="3"/>
            <charset val="129"/>
          </rPr>
          <t>지자체</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⑤해외</t>
        </r>
        <r>
          <rPr>
            <sz val="9"/>
            <color indexed="81"/>
            <rFont val="Tahoma"/>
            <family val="2"/>
          </rPr>
          <t>(</t>
        </r>
        <r>
          <rPr>
            <sz val="9"/>
            <color indexed="81"/>
            <rFont val="돋움"/>
            <family val="3"/>
            <charset val="129"/>
          </rPr>
          <t>수출</t>
        </r>
        <r>
          <rPr>
            <sz val="9"/>
            <color indexed="81"/>
            <rFont val="Tahoma"/>
            <family val="2"/>
          </rPr>
          <t>)</t>
        </r>
      </text>
    </comment>
    <comment ref="AC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개발기획단계
</t>
        </r>
        <r>
          <rPr>
            <sz val="9"/>
            <color indexed="81"/>
            <rFont val="Tahoma"/>
            <family val="2"/>
          </rPr>
          <t xml:space="preserve">2. </t>
        </r>
        <r>
          <rPr>
            <sz val="9"/>
            <color indexed="81"/>
            <rFont val="돋움"/>
            <family val="3"/>
            <charset val="129"/>
          </rPr>
          <t xml:space="preserve">개발진행단계
</t>
        </r>
        <r>
          <rPr>
            <sz val="9"/>
            <color indexed="81"/>
            <rFont val="Tahoma"/>
            <family val="2"/>
          </rPr>
          <t xml:space="preserve">3. </t>
        </r>
        <r>
          <rPr>
            <sz val="9"/>
            <color indexed="81"/>
            <rFont val="돋움"/>
            <family val="3"/>
            <charset val="129"/>
          </rPr>
          <t xml:space="preserve">사업화단계
</t>
        </r>
        <r>
          <rPr>
            <sz val="9"/>
            <color indexed="81"/>
            <rFont val="Tahoma"/>
            <family val="2"/>
          </rPr>
          <t xml:space="preserve">4. </t>
        </r>
        <r>
          <rPr>
            <sz val="9"/>
            <color indexed="81"/>
            <rFont val="돋움"/>
            <family val="3"/>
            <charset val="129"/>
          </rPr>
          <t xml:space="preserve">판로개척단계
</t>
        </r>
      </text>
    </comment>
    <comment ref="AI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1</t>
        </r>
        <r>
          <rPr>
            <sz val="9"/>
            <color indexed="81"/>
            <rFont val="돋움"/>
            <family val="3"/>
            <charset val="129"/>
          </rPr>
          <t>년</t>
        </r>
        <r>
          <rPr>
            <sz val="9"/>
            <color indexed="81"/>
            <rFont val="Tahoma"/>
            <family val="2"/>
          </rPr>
          <t xml:space="preserve"> </t>
        </r>
        <r>
          <rPr>
            <sz val="9"/>
            <color indexed="81"/>
            <rFont val="돋움"/>
            <family val="3"/>
            <charset val="129"/>
          </rPr>
          <t>미만
②</t>
        </r>
        <r>
          <rPr>
            <sz val="9"/>
            <color indexed="81"/>
            <rFont val="Tahoma"/>
            <family val="2"/>
          </rPr>
          <t>1~2</t>
        </r>
        <r>
          <rPr>
            <sz val="9"/>
            <color indexed="81"/>
            <rFont val="돋움"/>
            <family val="3"/>
            <charset val="129"/>
          </rPr>
          <t>년</t>
        </r>
        <r>
          <rPr>
            <sz val="9"/>
            <color indexed="81"/>
            <rFont val="Tahoma"/>
            <family val="2"/>
          </rPr>
          <t xml:space="preserve"> </t>
        </r>
        <r>
          <rPr>
            <sz val="9"/>
            <color indexed="81"/>
            <rFont val="돋움"/>
            <family val="3"/>
            <charset val="129"/>
          </rPr>
          <t>미만
③</t>
        </r>
        <r>
          <rPr>
            <sz val="9"/>
            <color indexed="81"/>
            <rFont val="Tahoma"/>
            <family val="2"/>
          </rPr>
          <t>2~3</t>
        </r>
        <r>
          <rPr>
            <sz val="9"/>
            <color indexed="81"/>
            <rFont val="돋움"/>
            <family val="3"/>
            <charset val="129"/>
          </rPr>
          <t>년</t>
        </r>
        <r>
          <rPr>
            <sz val="9"/>
            <color indexed="81"/>
            <rFont val="Tahoma"/>
            <family val="2"/>
          </rPr>
          <t xml:space="preserve"> </t>
        </r>
        <r>
          <rPr>
            <sz val="9"/>
            <color indexed="81"/>
            <rFont val="돋움"/>
            <family val="3"/>
            <charset val="129"/>
          </rPr>
          <t>미만
④</t>
        </r>
        <r>
          <rPr>
            <sz val="9"/>
            <color indexed="81"/>
            <rFont val="Tahoma"/>
            <family val="2"/>
          </rPr>
          <t>3~5</t>
        </r>
        <r>
          <rPr>
            <sz val="9"/>
            <color indexed="81"/>
            <rFont val="돋움"/>
            <family val="3"/>
            <charset val="129"/>
          </rPr>
          <t>년</t>
        </r>
        <r>
          <rPr>
            <sz val="9"/>
            <color indexed="81"/>
            <rFont val="Tahoma"/>
            <family val="2"/>
          </rPr>
          <t xml:space="preserve"> </t>
        </r>
        <r>
          <rPr>
            <sz val="9"/>
            <color indexed="81"/>
            <rFont val="돋움"/>
            <family val="3"/>
            <charset val="129"/>
          </rPr>
          <t>미만
⑤</t>
        </r>
        <r>
          <rPr>
            <sz val="9"/>
            <color indexed="81"/>
            <rFont val="Tahoma"/>
            <family val="2"/>
          </rPr>
          <t>5~7</t>
        </r>
        <r>
          <rPr>
            <sz val="9"/>
            <color indexed="81"/>
            <rFont val="돋움"/>
            <family val="3"/>
            <charset val="129"/>
          </rPr>
          <t>년</t>
        </r>
        <r>
          <rPr>
            <sz val="9"/>
            <color indexed="81"/>
            <rFont val="Tahoma"/>
            <family val="2"/>
          </rPr>
          <t xml:space="preserve"> </t>
        </r>
        <r>
          <rPr>
            <sz val="9"/>
            <color indexed="81"/>
            <rFont val="돋움"/>
            <family val="3"/>
            <charset val="129"/>
          </rPr>
          <t>미만
⑥</t>
        </r>
        <r>
          <rPr>
            <sz val="9"/>
            <color indexed="81"/>
            <rFont val="Tahoma"/>
            <family val="2"/>
          </rPr>
          <t>7~10</t>
        </r>
        <r>
          <rPr>
            <sz val="9"/>
            <color indexed="81"/>
            <rFont val="돋움"/>
            <family val="3"/>
            <charset val="129"/>
          </rPr>
          <t>년</t>
        </r>
        <r>
          <rPr>
            <sz val="9"/>
            <color indexed="81"/>
            <rFont val="Tahoma"/>
            <family val="2"/>
          </rPr>
          <t xml:space="preserve"> </t>
        </r>
        <r>
          <rPr>
            <sz val="9"/>
            <color indexed="81"/>
            <rFont val="돋움"/>
            <family val="3"/>
            <charset val="129"/>
          </rPr>
          <t>미만
⑦</t>
        </r>
        <r>
          <rPr>
            <sz val="9"/>
            <color indexed="81"/>
            <rFont val="Tahoma"/>
            <family val="2"/>
          </rPr>
          <t>10</t>
        </r>
        <r>
          <rPr>
            <sz val="9"/>
            <color indexed="81"/>
            <rFont val="돋움"/>
            <family val="3"/>
            <charset val="129"/>
          </rPr>
          <t>년</t>
        </r>
        <r>
          <rPr>
            <sz val="9"/>
            <color indexed="81"/>
            <rFont val="Tahoma"/>
            <family val="2"/>
          </rPr>
          <t xml:space="preserve"> </t>
        </r>
        <r>
          <rPr>
            <sz val="9"/>
            <color indexed="81"/>
            <rFont val="돋움"/>
            <family val="3"/>
            <charset val="129"/>
          </rPr>
          <t>이상</t>
        </r>
      </text>
    </comment>
    <comment ref="AJ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기업부설연구소</t>
        </r>
        <r>
          <rPr>
            <sz val="9"/>
            <color indexed="81"/>
            <rFont val="Tahoma"/>
            <family val="2"/>
          </rPr>
          <t xml:space="preserve"> (</t>
        </r>
        <r>
          <rPr>
            <sz val="9"/>
            <color indexed="81"/>
            <rFont val="돋움"/>
            <family val="3"/>
            <charset val="129"/>
          </rPr>
          <t>독립연구소</t>
        </r>
        <r>
          <rPr>
            <sz val="9"/>
            <color indexed="81"/>
            <rFont val="Tahoma"/>
            <family val="2"/>
          </rPr>
          <t xml:space="preserve"> </t>
        </r>
        <r>
          <rPr>
            <sz val="9"/>
            <color indexed="81"/>
            <rFont val="돋움"/>
            <family val="3"/>
            <charset val="129"/>
          </rPr>
          <t>포함</t>
        </r>
        <r>
          <rPr>
            <sz val="9"/>
            <color indexed="81"/>
            <rFont val="Tahoma"/>
            <family val="2"/>
          </rPr>
          <t xml:space="preserve">)
</t>
        </r>
        <r>
          <rPr>
            <sz val="9"/>
            <color indexed="81"/>
            <rFont val="돋움"/>
            <family val="3"/>
            <charset val="129"/>
          </rPr>
          <t>②</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전담부서</t>
        </r>
        <r>
          <rPr>
            <sz val="9"/>
            <color indexed="81"/>
            <rFont val="Tahoma"/>
            <family val="2"/>
          </rPr>
          <t xml:space="preserve"> (</t>
        </r>
        <r>
          <rPr>
            <sz val="9"/>
            <color indexed="81"/>
            <rFont val="돋움"/>
            <family val="3"/>
            <charset val="129"/>
          </rPr>
          <t>부</t>
        </r>
        <r>
          <rPr>
            <sz val="9"/>
            <color indexed="81"/>
            <rFont val="Tahoma"/>
            <family val="2"/>
          </rPr>
          <t xml:space="preserve">, </t>
        </r>
        <r>
          <rPr>
            <sz val="9"/>
            <color indexed="81"/>
            <rFont val="돋움"/>
            <family val="3"/>
            <charset val="129"/>
          </rPr>
          <t>실</t>
        </r>
        <r>
          <rPr>
            <sz val="9"/>
            <color indexed="81"/>
            <rFont val="Tahoma"/>
            <family val="2"/>
          </rPr>
          <t xml:space="preserve">, </t>
        </r>
        <r>
          <rPr>
            <sz val="9"/>
            <color indexed="81"/>
            <rFont val="돋움"/>
            <family val="3"/>
            <charset val="129"/>
          </rPr>
          <t>과</t>
        </r>
        <r>
          <rPr>
            <sz val="9"/>
            <color indexed="81"/>
            <rFont val="Tahoma"/>
            <family val="2"/>
          </rPr>
          <t xml:space="preserve"> </t>
        </r>
        <r>
          <rPr>
            <sz val="9"/>
            <color indexed="81"/>
            <rFont val="돋움"/>
            <family val="3"/>
            <charset val="129"/>
          </rPr>
          <t>명칭</t>
        </r>
        <r>
          <rPr>
            <sz val="9"/>
            <color indexed="81"/>
            <rFont val="Tahoma"/>
            <family val="2"/>
          </rPr>
          <t xml:space="preserve">)
</t>
        </r>
        <r>
          <rPr>
            <sz val="9"/>
            <color indexed="81"/>
            <rFont val="돋움"/>
            <family val="3"/>
            <charset val="129"/>
          </rPr>
          <t>③</t>
        </r>
        <r>
          <rPr>
            <sz val="9"/>
            <color indexed="81"/>
            <rFont val="Tahoma"/>
            <family val="2"/>
          </rPr>
          <t xml:space="preserve"> </t>
        </r>
        <r>
          <rPr>
            <sz val="9"/>
            <color indexed="81"/>
            <rFont val="돋움"/>
            <family val="3"/>
            <charset val="129"/>
          </rPr>
          <t>임시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전담팀</t>
        </r>
        <r>
          <rPr>
            <sz val="9"/>
            <color indexed="81"/>
            <rFont val="Tahoma"/>
            <family val="2"/>
          </rPr>
          <t xml:space="preserve"> (T/F</t>
        </r>
        <r>
          <rPr>
            <sz val="9"/>
            <color indexed="81"/>
            <rFont val="돋움"/>
            <family val="3"/>
            <charset val="129"/>
          </rPr>
          <t>팀</t>
        </r>
        <r>
          <rPr>
            <sz val="9"/>
            <color indexed="81"/>
            <rFont val="Tahoma"/>
            <family val="2"/>
          </rPr>
          <t xml:space="preserve">) 
</t>
        </r>
        <r>
          <rPr>
            <sz val="9"/>
            <color indexed="81"/>
            <rFont val="돋움"/>
            <family val="3"/>
            <charset val="129"/>
          </rPr>
          <t>④</t>
        </r>
        <r>
          <rPr>
            <sz val="9"/>
            <color indexed="81"/>
            <rFont val="Tahoma"/>
            <family val="2"/>
          </rPr>
          <t xml:space="preserve"> </t>
        </r>
        <r>
          <rPr>
            <sz val="9"/>
            <color indexed="81"/>
            <rFont val="돋움"/>
            <family val="3"/>
            <charset val="129"/>
          </rPr>
          <t>전담부서</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생산부서에서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수행하는</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등</t>
        </r>
        <r>
          <rPr>
            <sz val="9"/>
            <color indexed="81"/>
            <rFont val="Tahoma"/>
            <family val="2"/>
          </rPr>
          <t>)</t>
        </r>
      </text>
    </comment>
    <comment ref="AL1" authorId="0" shapeId="0">
      <text>
        <r>
          <rPr>
            <b/>
            <sz val="9"/>
            <color indexed="81"/>
            <rFont val="Tahoma"/>
            <family val="2"/>
          </rPr>
          <t>owner:</t>
        </r>
        <r>
          <rPr>
            <sz val="9"/>
            <color indexed="81"/>
            <rFont val="Tahoma"/>
            <family val="2"/>
          </rPr>
          <t xml:space="preserve">
1) </t>
        </r>
        <r>
          <rPr>
            <sz val="9"/>
            <color indexed="81"/>
            <rFont val="돋움"/>
            <family val="3"/>
            <charset val="129"/>
          </rPr>
          <t>대학</t>
        </r>
        <r>
          <rPr>
            <sz val="9"/>
            <color indexed="81"/>
            <rFont val="Tahoma"/>
            <family val="2"/>
          </rPr>
          <t>(</t>
        </r>
        <r>
          <rPr>
            <sz val="9"/>
            <color indexed="81"/>
            <rFont val="돋움"/>
            <family val="3"/>
            <charset val="129"/>
          </rPr>
          <t>대학부설연구소</t>
        </r>
        <r>
          <rPr>
            <sz val="9"/>
            <color indexed="81"/>
            <rFont val="Tahoma"/>
            <family val="2"/>
          </rPr>
          <t xml:space="preserve">, </t>
        </r>
        <r>
          <rPr>
            <sz val="9"/>
            <color indexed="81"/>
            <rFont val="돋움"/>
            <family val="3"/>
            <charset val="129"/>
          </rPr>
          <t>교수</t>
        </r>
        <r>
          <rPr>
            <sz val="9"/>
            <color indexed="81"/>
            <rFont val="Tahoma"/>
            <family val="2"/>
          </rPr>
          <t xml:space="preserve"> </t>
        </r>
        <r>
          <rPr>
            <sz val="9"/>
            <color indexed="81"/>
            <rFont val="돋움"/>
            <family val="3"/>
            <charset val="129"/>
          </rPr>
          <t>등</t>
        </r>
        <r>
          <rPr>
            <sz val="9"/>
            <color indexed="81"/>
            <rFont val="Tahoma"/>
            <family val="2"/>
          </rPr>
          <t xml:space="preserve">)
 2) </t>
        </r>
        <r>
          <rPr>
            <sz val="9"/>
            <color indexed="81"/>
            <rFont val="돋움"/>
            <family val="3"/>
            <charset val="129"/>
          </rPr>
          <t>국공립</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정부출연</t>
        </r>
        <r>
          <rPr>
            <sz val="9"/>
            <color indexed="81"/>
            <rFont val="Tahoma"/>
            <family val="2"/>
          </rPr>
          <t>․</t>
        </r>
        <r>
          <rPr>
            <sz val="9"/>
            <color indexed="81"/>
            <rFont val="돋움"/>
            <family val="3"/>
            <charset val="129"/>
          </rPr>
          <t>투자기관</t>
        </r>
        <r>
          <rPr>
            <sz val="9"/>
            <color indexed="81"/>
            <rFont val="Tahoma"/>
            <family val="2"/>
          </rPr>
          <t xml:space="preserve"> </t>
        </r>
        <r>
          <rPr>
            <sz val="9"/>
            <color indexed="81"/>
            <rFont val="돋움"/>
            <family val="3"/>
            <charset val="129"/>
          </rPr>
          <t>포함</t>
        </r>
        <r>
          <rPr>
            <sz val="9"/>
            <color indexed="81"/>
            <rFont val="Tahoma"/>
            <family val="2"/>
          </rPr>
          <t xml:space="preserve">)
 3) </t>
        </r>
        <r>
          <rPr>
            <sz val="9"/>
            <color indexed="81"/>
            <rFont val="돋움"/>
            <family val="3"/>
            <charset val="129"/>
          </rPr>
          <t>민간</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협회등에서</t>
        </r>
        <r>
          <rPr>
            <sz val="9"/>
            <color indexed="81"/>
            <rFont val="Tahoma"/>
            <family val="2"/>
          </rPr>
          <t xml:space="preserve"> </t>
        </r>
        <r>
          <rPr>
            <sz val="9"/>
            <color indexed="81"/>
            <rFont val="돋움"/>
            <family val="3"/>
            <charset val="129"/>
          </rPr>
          <t>설립한</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포함</t>
        </r>
        <r>
          <rPr>
            <sz val="9"/>
            <color indexed="81"/>
            <rFont val="Tahoma"/>
            <family val="2"/>
          </rPr>
          <t xml:space="preserve">)
 4) </t>
        </r>
        <r>
          <rPr>
            <sz val="9"/>
            <color indexed="81"/>
            <rFont val="돋움"/>
            <family val="3"/>
            <charset val="129"/>
          </rPr>
          <t>대기업</t>
        </r>
        <r>
          <rPr>
            <sz val="9"/>
            <color indexed="81"/>
            <rFont val="Tahoma"/>
            <family val="2"/>
          </rPr>
          <t>․</t>
        </r>
        <r>
          <rPr>
            <sz val="9"/>
            <color indexed="81"/>
            <rFont val="돋움"/>
            <family val="3"/>
            <charset val="129"/>
          </rPr>
          <t>중견기업</t>
        </r>
        <r>
          <rPr>
            <sz val="9"/>
            <color indexed="81"/>
            <rFont val="Tahoma"/>
            <family val="2"/>
          </rPr>
          <t>(</t>
        </r>
        <r>
          <rPr>
            <sz val="9"/>
            <color indexed="81"/>
            <rFont val="돋움"/>
            <family val="3"/>
            <charset val="129"/>
          </rPr>
          <t>모기업</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 xml:space="preserve">중소기업
</t>
        </r>
        <r>
          <rPr>
            <sz val="9"/>
            <color indexed="81"/>
            <rFont val="Tahoma"/>
            <family val="2"/>
          </rPr>
          <t xml:space="preserve"> 6) </t>
        </r>
        <r>
          <rPr>
            <sz val="9"/>
            <color indexed="81"/>
            <rFont val="돋움"/>
            <family val="3"/>
            <charset val="129"/>
          </rPr>
          <t>외국기업</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기관</t>
        </r>
        <r>
          <rPr>
            <sz val="9"/>
            <color indexed="81"/>
            <rFont val="Tahoma"/>
            <family val="2"/>
          </rPr>
          <t>(</t>
        </r>
        <r>
          <rPr>
            <sz val="9"/>
            <color indexed="81"/>
            <rFont val="돋움"/>
            <family val="3"/>
            <charset val="129"/>
          </rPr>
          <t>대학</t>
        </r>
        <r>
          <rPr>
            <sz val="9"/>
            <color indexed="81"/>
            <rFont val="Tahoma"/>
            <family val="2"/>
          </rPr>
          <t>,</t>
        </r>
        <r>
          <rPr>
            <sz val="9"/>
            <color indexed="81"/>
            <rFont val="돋움"/>
            <family val="3"/>
            <charset val="129"/>
          </rPr>
          <t>연구소</t>
        </r>
        <r>
          <rPr>
            <sz val="9"/>
            <color indexed="81"/>
            <rFont val="Tahoma"/>
            <family val="2"/>
          </rPr>
          <t xml:space="preserve"> </t>
        </r>
        <r>
          <rPr>
            <sz val="9"/>
            <color indexed="81"/>
            <rFont val="돋움"/>
            <family val="3"/>
            <charset val="129"/>
          </rPr>
          <t>등</t>
        </r>
        <r>
          <rPr>
            <sz val="9"/>
            <color indexed="81"/>
            <rFont val="Tahoma"/>
            <family val="2"/>
          </rPr>
          <t>)</t>
        </r>
      </text>
    </comment>
    <comment ref="AR1" authorId="0" shapeId="0">
      <text>
        <r>
          <rPr>
            <b/>
            <sz val="9"/>
            <color indexed="81"/>
            <rFont val="Tahoma"/>
            <family val="2"/>
          </rPr>
          <t>owner:</t>
        </r>
        <r>
          <rPr>
            <sz val="9"/>
            <color indexed="81"/>
            <rFont val="Tahoma"/>
            <family val="2"/>
          </rPr>
          <t xml:space="preserve">
1) </t>
        </r>
        <r>
          <rPr>
            <sz val="9"/>
            <color indexed="81"/>
            <rFont val="돋움"/>
            <family val="3"/>
            <charset val="129"/>
          </rPr>
          <t>기술개발자금지원</t>
        </r>
        <r>
          <rPr>
            <sz val="9"/>
            <color indexed="81"/>
            <rFont val="Tahoma"/>
            <family val="2"/>
          </rPr>
          <t xml:space="preserve">- (1) </t>
        </r>
        <r>
          <rPr>
            <sz val="9"/>
            <color indexed="81"/>
            <rFont val="돋움"/>
            <family val="3"/>
            <charset val="129"/>
          </rPr>
          <t>기획</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2) </t>
        </r>
        <r>
          <rPr>
            <sz val="9"/>
            <color indexed="81"/>
            <rFont val="돋움"/>
            <family val="3"/>
            <charset val="129"/>
          </rPr>
          <t>기술개발자금지원</t>
        </r>
        <r>
          <rPr>
            <sz val="9"/>
            <color indexed="81"/>
            <rFont val="Tahoma"/>
            <family val="2"/>
          </rPr>
          <t xml:space="preserve">- (2) </t>
        </r>
        <r>
          <rPr>
            <sz val="9"/>
            <color indexed="81"/>
            <rFont val="돋움"/>
            <family val="3"/>
            <charset val="129"/>
          </rPr>
          <t>개발</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3) </t>
        </r>
        <r>
          <rPr>
            <sz val="9"/>
            <color indexed="81"/>
            <rFont val="돋움"/>
            <family val="3"/>
            <charset val="129"/>
          </rPr>
          <t>기술개발자금지원</t>
        </r>
        <r>
          <rPr>
            <sz val="9"/>
            <color indexed="81"/>
            <rFont val="Tahoma"/>
            <family val="2"/>
          </rPr>
          <t xml:space="preserve">- (3) </t>
        </r>
        <r>
          <rPr>
            <sz val="9"/>
            <color indexed="81"/>
            <rFont val="돋움"/>
            <family val="3"/>
            <charset val="129"/>
          </rPr>
          <t>사업화단계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기술개발</t>
        </r>
        <r>
          <rPr>
            <sz val="9"/>
            <color indexed="81"/>
            <rFont val="Tahoma"/>
            <family val="2"/>
          </rPr>
          <t xml:space="preserve"> </t>
        </r>
        <r>
          <rPr>
            <sz val="9"/>
            <color indexed="81"/>
            <rFont val="돋움"/>
            <family val="3"/>
            <charset val="129"/>
          </rPr>
          <t>세제지원</t>
        </r>
        <r>
          <rPr>
            <sz val="9"/>
            <color indexed="81"/>
            <rFont val="Tahoma"/>
            <family val="2"/>
          </rPr>
          <t xml:space="preserve"> (</t>
        </r>
        <r>
          <rPr>
            <sz val="9"/>
            <color indexed="81"/>
            <rFont val="돋움"/>
            <family val="3"/>
            <charset val="129"/>
          </rPr>
          <t>연구인력개발비</t>
        </r>
        <r>
          <rPr>
            <sz val="9"/>
            <color indexed="81"/>
            <rFont val="Tahoma"/>
            <family val="2"/>
          </rPr>
          <t xml:space="preserve"> </t>
        </r>
        <r>
          <rPr>
            <sz val="9"/>
            <color indexed="81"/>
            <rFont val="돋움"/>
            <family val="3"/>
            <charset val="129"/>
          </rPr>
          <t>세액공제</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기술개발</t>
        </r>
        <r>
          <rPr>
            <sz val="9"/>
            <color indexed="81"/>
            <rFont val="Tahoma"/>
            <family val="2"/>
          </rPr>
          <t xml:space="preserve"> </t>
        </r>
        <r>
          <rPr>
            <sz val="9"/>
            <color indexed="81"/>
            <rFont val="돋움"/>
            <family val="3"/>
            <charset val="129"/>
          </rPr>
          <t>판로지원</t>
        </r>
        <r>
          <rPr>
            <sz val="9"/>
            <color indexed="81"/>
            <rFont val="Tahoma"/>
            <family val="2"/>
          </rPr>
          <t xml:space="preserve"> (</t>
        </r>
        <r>
          <rPr>
            <sz val="9"/>
            <color indexed="81"/>
            <rFont val="돋움"/>
            <family val="3"/>
            <charset val="129"/>
          </rPr>
          <t>기술개발제품</t>
        </r>
        <r>
          <rPr>
            <sz val="9"/>
            <color indexed="81"/>
            <rFont val="Tahoma"/>
            <family val="2"/>
          </rPr>
          <t xml:space="preserve"> </t>
        </r>
        <r>
          <rPr>
            <sz val="9"/>
            <color indexed="81"/>
            <rFont val="돋움"/>
            <family val="3"/>
            <charset val="129"/>
          </rPr>
          <t>우선구매</t>
        </r>
        <r>
          <rPr>
            <sz val="9"/>
            <color indexed="81"/>
            <rFont val="Tahoma"/>
            <family val="2"/>
          </rPr>
          <t xml:space="preserve"> </t>
        </r>
        <r>
          <rPr>
            <sz val="9"/>
            <color indexed="81"/>
            <rFont val="돋움"/>
            <family val="3"/>
            <charset val="129"/>
          </rPr>
          <t>등</t>
        </r>
        <r>
          <rPr>
            <sz val="9"/>
            <color indexed="81"/>
            <rFont val="Tahoma"/>
            <family val="2"/>
          </rPr>
          <t xml:space="preserve">) 
6) </t>
        </r>
        <r>
          <rPr>
            <sz val="9"/>
            <color indexed="81"/>
            <rFont val="돋움"/>
            <family val="3"/>
            <charset val="129"/>
          </rPr>
          <t>기술개발</t>
        </r>
        <r>
          <rPr>
            <sz val="9"/>
            <color indexed="81"/>
            <rFont val="Tahoma"/>
            <family val="2"/>
          </rPr>
          <t xml:space="preserve"> </t>
        </r>
        <r>
          <rPr>
            <sz val="9"/>
            <color indexed="81"/>
            <rFont val="돋움"/>
            <family val="3"/>
            <charset val="129"/>
          </rPr>
          <t>인력지원</t>
        </r>
        <r>
          <rPr>
            <sz val="9"/>
            <color indexed="81"/>
            <rFont val="Tahoma"/>
            <family val="2"/>
          </rPr>
          <t xml:space="preserve"> (</t>
        </r>
        <r>
          <rPr>
            <sz val="9"/>
            <color indexed="81"/>
            <rFont val="돋움"/>
            <family val="3"/>
            <charset val="129"/>
          </rPr>
          <t>초중급</t>
        </r>
        <r>
          <rPr>
            <sz val="9"/>
            <color indexed="81"/>
            <rFont val="Tahoma"/>
            <family val="2"/>
          </rPr>
          <t xml:space="preserve"> </t>
        </r>
        <r>
          <rPr>
            <sz val="9"/>
            <color indexed="81"/>
            <rFont val="돋움"/>
            <family val="3"/>
            <charset val="129"/>
          </rPr>
          <t>기술개발인력</t>
        </r>
        <r>
          <rPr>
            <sz val="9"/>
            <color indexed="81"/>
            <rFont val="Tahoma"/>
            <family val="2"/>
          </rPr>
          <t xml:space="preserve"> </t>
        </r>
        <r>
          <rPr>
            <sz val="9"/>
            <color indexed="81"/>
            <rFont val="돋움"/>
            <family val="3"/>
            <charset val="129"/>
          </rPr>
          <t>등</t>
        </r>
        <r>
          <rPr>
            <sz val="9"/>
            <color indexed="81"/>
            <rFont val="Tahoma"/>
            <family val="2"/>
          </rPr>
          <t xml:space="preserve">)
7) </t>
        </r>
        <r>
          <rPr>
            <sz val="9"/>
            <color indexed="81"/>
            <rFont val="돋움"/>
            <family val="3"/>
            <charset val="129"/>
          </rPr>
          <t>기술개발</t>
        </r>
        <r>
          <rPr>
            <sz val="9"/>
            <color indexed="81"/>
            <rFont val="Tahoma"/>
            <family val="2"/>
          </rPr>
          <t xml:space="preserve"> </t>
        </r>
        <r>
          <rPr>
            <sz val="9"/>
            <color indexed="81"/>
            <rFont val="돋움"/>
            <family val="3"/>
            <charset val="129"/>
          </rPr>
          <t>정보지원</t>
        </r>
        <r>
          <rPr>
            <sz val="9"/>
            <color indexed="81"/>
            <rFont val="Tahoma"/>
            <family val="2"/>
          </rPr>
          <t xml:space="preserve"> (</t>
        </r>
        <r>
          <rPr>
            <sz val="9"/>
            <color indexed="81"/>
            <rFont val="돋움"/>
            <family val="3"/>
            <charset val="129"/>
          </rPr>
          <t>기술유출방지</t>
        </r>
        <r>
          <rPr>
            <sz val="9"/>
            <color indexed="81"/>
            <rFont val="Tahoma"/>
            <family val="2"/>
          </rPr>
          <t xml:space="preserve">, </t>
        </r>
        <r>
          <rPr>
            <sz val="9"/>
            <color indexed="81"/>
            <rFont val="돋움"/>
            <family val="3"/>
            <charset val="129"/>
          </rPr>
          <t>핵심기술보호</t>
        </r>
        <r>
          <rPr>
            <sz val="9"/>
            <color indexed="81"/>
            <rFont val="Tahoma"/>
            <family val="2"/>
          </rPr>
          <t xml:space="preserve"> </t>
        </r>
        <r>
          <rPr>
            <sz val="9"/>
            <color indexed="81"/>
            <rFont val="돋움"/>
            <family val="3"/>
            <charset val="129"/>
          </rPr>
          <t>등</t>
        </r>
        <r>
          <rPr>
            <sz val="9"/>
            <color indexed="81"/>
            <rFont val="Tahoma"/>
            <family val="2"/>
          </rPr>
          <t>)</t>
        </r>
      </text>
    </comment>
    <comment ref="AS1" authorId="0" shapeId="0">
      <text>
        <r>
          <rPr>
            <b/>
            <sz val="9"/>
            <color indexed="81"/>
            <rFont val="Tahoma"/>
            <family val="2"/>
          </rPr>
          <t>owner:</t>
        </r>
        <r>
          <rPr>
            <sz val="9"/>
            <color indexed="81"/>
            <rFont val="Tahoma"/>
            <family val="2"/>
          </rPr>
          <t xml:space="preserve">
1) </t>
        </r>
        <r>
          <rPr>
            <sz val="9"/>
            <color indexed="81"/>
            <rFont val="돋움"/>
            <family val="3"/>
            <charset val="129"/>
          </rPr>
          <t>기술개발자금지원</t>
        </r>
        <r>
          <rPr>
            <sz val="9"/>
            <color indexed="81"/>
            <rFont val="Tahoma"/>
            <family val="2"/>
          </rPr>
          <t xml:space="preserve">- (1) </t>
        </r>
        <r>
          <rPr>
            <sz val="9"/>
            <color indexed="81"/>
            <rFont val="돋움"/>
            <family val="3"/>
            <charset val="129"/>
          </rPr>
          <t>기획</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2) </t>
        </r>
        <r>
          <rPr>
            <sz val="9"/>
            <color indexed="81"/>
            <rFont val="돋움"/>
            <family val="3"/>
            <charset val="129"/>
          </rPr>
          <t>기술개발자금지원</t>
        </r>
        <r>
          <rPr>
            <sz val="9"/>
            <color indexed="81"/>
            <rFont val="Tahoma"/>
            <family val="2"/>
          </rPr>
          <t xml:space="preserve">- (2) </t>
        </r>
        <r>
          <rPr>
            <sz val="9"/>
            <color indexed="81"/>
            <rFont val="돋움"/>
            <family val="3"/>
            <charset val="129"/>
          </rPr>
          <t>개발</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3) </t>
        </r>
        <r>
          <rPr>
            <sz val="9"/>
            <color indexed="81"/>
            <rFont val="돋움"/>
            <family val="3"/>
            <charset val="129"/>
          </rPr>
          <t>기술개발자금지원</t>
        </r>
        <r>
          <rPr>
            <sz val="9"/>
            <color indexed="81"/>
            <rFont val="Tahoma"/>
            <family val="2"/>
          </rPr>
          <t xml:space="preserve">- (3) </t>
        </r>
        <r>
          <rPr>
            <sz val="9"/>
            <color indexed="81"/>
            <rFont val="돋움"/>
            <family val="3"/>
            <charset val="129"/>
          </rPr>
          <t>사업화단계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기술개발</t>
        </r>
        <r>
          <rPr>
            <sz val="9"/>
            <color indexed="81"/>
            <rFont val="Tahoma"/>
            <family val="2"/>
          </rPr>
          <t xml:space="preserve"> </t>
        </r>
        <r>
          <rPr>
            <sz val="9"/>
            <color indexed="81"/>
            <rFont val="돋움"/>
            <family val="3"/>
            <charset val="129"/>
          </rPr>
          <t>세제지원</t>
        </r>
        <r>
          <rPr>
            <sz val="9"/>
            <color indexed="81"/>
            <rFont val="Tahoma"/>
            <family val="2"/>
          </rPr>
          <t xml:space="preserve"> (</t>
        </r>
        <r>
          <rPr>
            <sz val="9"/>
            <color indexed="81"/>
            <rFont val="돋움"/>
            <family val="3"/>
            <charset val="129"/>
          </rPr>
          <t>연구인력개발비</t>
        </r>
        <r>
          <rPr>
            <sz val="9"/>
            <color indexed="81"/>
            <rFont val="Tahoma"/>
            <family val="2"/>
          </rPr>
          <t xml:space="preserve"> </t>
        </r>
        <r>
          <rPr>
            <sz val="9"/>
            <color indexed="81"/>
            <rFont val="돋움"/>
            <family val="3"/>
            <charset val="129"/>
          </rPr>
          <t>세액공제</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기술개발</t>
        </r>
        <r>
          <rPr>
            <sz val="9"/>
            <color indexed="81"/>
            <rFont val="Tahoma"/>
            <family val="2"/>
          </rPr>
          <t xml:space="preserve"> </t>
        </r>
        <r>
          <rPr>
            <sz val="9"/>
            <color indexed="81"/>
            <rFont val="돋움"/>
            <family val="3"/>
            <charset val="129"/>
          </rPr>
          <t>판로지원</t>
        </r>
        <r>
          <rPr>
            <sz val="9"/>
            <color indexed="81"/>
            <rFont val="Tahoma"/>
            <family val="2"/>
          </rPr>
          <t xml:space="preserve"> (</t>
        </r>
        <r>
          <rPr>
            <sz val="9"/>
            <color indexed="81"/>
            <rFont val="돋움"/>
            <family val="3"/>
            <charset val="129"/>
          </rPr>
          <t>기술개발제품</t>
        </r>
        <r>
          <rPr>
            <sz val="9"/>
            <color indexed="81"/>
            <rFont val="Tahoma"/>
            <family val="2"/>
          </rPr>
          <t xml:space="preserve"> </t>
        </r>
        <r>
          <rPr>
            <sz val="9"/>
            <color indexed="81"/>
            <rFont val="돋움"/>
            <family val="3"/>
            <charset val="129"/>
          </rPr>
          <t>우선구매</t>
        </r>
        <r>
          <rPr>
            <sz val="9"/>
            <color indexed="81"/>
            <rFont val="Tahoma"/>
            <family val="2"/>
          </rPr>
          <t xml:space="preserve"> </t>
        </r>
        <r>
          <rPr>
            <sz val="9"/>
            <color indexed="81"/>
            <rFont val="돋움"/>
            <family val="3"/>
            <charset val="129"/>
          </rPr>
          <t>등</t>
        </r>
        <r>
          <rPr>
            <sz val="9"/>
            <color indexed="81"/>
            <rFont val="Tahoma"/>
            <family val="2"/>
          </rPr>
          <t xml:space="preserve">) 
6) </t>
        </r>
        <r>
          <rPr>
            <sz val="9"/>
            <color indexed="81"/>
            <rFont val="돋움"/>
            <family val="3"/>
            <charset val="129"/>
          </rPr>
          <t>기술개발</t>
        </r>
        <r>
          <rPr>
            <sz val="9"/>
            <color indexed="81"/>
            <rFont val="Tahoma"/>
            <family val="2"/>
          </rPr>
          <t xml:space="preserve"> </t>
        </r>
        <r>
          <rPr>
            <sz val="9"/>
            <color indexed="81"/>
            <rFont val="돋움"/>
            <family val="3"/>
            <charset val="129"/>
          </rPr>
          <t>인력지원</t>
        </r>
        <r>
          <rPr>
            <sz val="9"/>
            <color indexed="81"/>
            <rFont val="Tahoma"/>
            <family val="2"/>
          </rPr>
          <t xml:space="preserve"> (</t>
        </r>
        <r>
          <rPr>
            <sz val="9"/>
            <color indexed="81"/>
            <rFont val="돋움"/>
            <family val="3"/>
            <charset val="129"/>
          </rPr>
          <t>초중급</t>
        </r>
        <r>
          <rPr>
            <sz val="9"/>
            <color indexed="81"/>
            <rFont val="Tahoma"/>
            <family val="2"/>
          </rPr>
          <t xml:space="preserve"> </t>
        </r>
        <r>
          <rPr>
            <sz val="9"/>
            <color indexed="81"/>
            <rFont val="돋움"/>
            <family val="3"/>
            <charset val="129"/>
          </rPr>
          <t>기술개발인력</t>
        </r>
        <r>
          <rPr>
            <sz val="9"/>
            <color indexed="81"/>
            <rFont val="Tahoma"/>
            <family val="2"/>
          </rPr>
          <t xml:space="preserve"> </t>
        </r>
        <r>
          <rPr>
            <sz val="9"/>
            <color indexed="81"/>
            <rFont val="돋움"/>
            <family val="3"/>
            <charset val="129"/>
          </rPr>
          <t>등</t>
        </r>
        <r>
          <rPr>
            <sz val="9"/>
            <color indexed="81"/>
            <rFont val="Tahoma"/>
            <family val="2"/>
          </rPr>
          <t xml:space="preserve">)
7) </t>
        </r>
        <r>
          <rPr>
            <sz val="9"/>
            <color indexed="81"/>
            <rFont val="돋움"/>
            <family val="3"/>
            <charset val="129"/>
          </rPr>
          <t>기술개발</t>
        </r>
        <r>
          <rPr>
            <sz val="9"/>
            <color indexed="81"/>
            <rFont val="Tahoma"/>
            <family val="2"/>
          </rPr>
          <t xml:space="preserve"> </t>
        </r>
        <r>
          <rPr>
            <sz val="9"/>
            <color indexed="81"/>
            <rFont val="돋움"/>
            <family val="3"/>
            <charset val="129"/>
          </rPr>
          <t>정보지원</t>
        </r>
        <r>
          <rPr>
            <sz val="9"/>
            <color indexed="81"/>
            <rFont val="Tahoma"/>
            <family val="2"/>
          </rPr>
          <t xml:space="preserve"> (</t>
        </r>
        <r>
          <rPr>
            <sz val="9"/>
            <color indexed="81"/>
            <rFont val="돋움"/>
            <family val="3"/>
            <charset val="129"/>
          </rPr>
          <t>기술유출방지</t>
        </r>
        <r>
          <rPr>
            <sz val="9"/>
            <color indexed="81"/>
            <rFont val="Tahoma"/>
            <family val="2"/>
          </rPr>
          <t xml:space="preserve">, </t>
        </r>
        <r>
          <rPr>
            <sz val="9"/>
            <color indexed="81"/>
            <rFont val="돋움"/>
            <family val="3"/>
            <charset val="129"/>
          </rPr>
          <t>핵심기술보호</t>
        </r>
        <r>
          <rPr>
            <sz val="9"/>
            <color indexed="81"/>
            <rFont val="Tahoma"/>
            <family val="2"/>
          </rPr>
          <t xml:space="preserve"> </t>
        </r>
        <r>
          <rPr>
            <sz val="9"/>
            <color indexed="81"/>
            <rFont val="돋움"/>
            <family val="3"/>
            <charset val="129"/>
          </rPr>
          <t>등</t>
        </r>
        <r>
          <rPr>
            <sz val="9"/>
            <color indexed="81"/>
            <rFont val="Tahoma"/>
            <family val="2"/>
          </rPr>
          <t>)</t>
        </r>
      </text>
    </comment>
    <comment ref="EX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기술기획지원
</t>
        </r>
        <r>
          <rPr>
            <sz val="9"/>
            <color indexed="81"/>
            <rFont val="Tahoma"/>
            <family val="2"/>
          </rPr>
          <t xml:space="preserve">2. </t>
        </r>
        <r>
          <rPr>
            <sz val="9"/>
            <color indexed="81"/>
            <rFont val="돋움"/>
            <family val="3"/>
            <charset val="129"/>
          </rPr>
          <t xml:space="preserve">기술커뮤니티
</t>
        </r>
        <r>
          <rPr>
            <sz val="9"/>
            <color indexed="81"/>
            <rFont val="Tahoma"/>
            <family val="2"/>
          </rPr>
          <t xml:space="preserve">3. </t>
        </r>
        <r>
          <rPr>
            <sz val="9"/>
            <color indexed="81"/>
            <rFont val="돋움"/>
            <family val="3"/>
            <charset val="129"/>
          </rPr>
          <t xml:space="preserve">시장기술동향정보지원
</t>
        </r>
        <r>
          <rPr>
            <sz val="9"/>
            <color indexed="81"/>
            <rFont val="Tahoma"/>
            <family val="2"/>
          </rPr>
          <t xml:space="preserve">4. </t>
        </r>
        <r>
          <rPr>
            <sz val="9"/>
            <color indexed="81"/>
            <rFont val="돋움"/>
            <family val="3"/>
            <charset val="129"/>
          </rPr>
          <t xml:space="preserve">선행특허분석특허전략
</t>
        </r>
        <r>
          <rPr>
            <sz val="9"/>
            <color indexed="81"/>
            <rFont val="Tahoma"/>
            <family val="2"/>
          </rPr>
          <t>5. R&amp;D</t>
        </r>
        <r>
          <rPr>
            <sz val="9"/>
            <color indexed="81"/>
            <rFont val="돋움"/>
            <family val="3"/>
            <charset val="129"/>
          </rPr>
          <t>과제</t>
        </r>
        <r>
          <rPr>
            <sz val="9"/>
            <color indexed="81"/>
            <rFont val="Tahoma"/>
            <family val="2"/>
          </rPr>
          <t xml:space="preserve"> </t>
        </r>
        <r>
          <rPr>
            <sz val="9"/>
            <color indexed="81"/>
            <rFont val="돋움"/>
            <family val="3"/>
            <charset val="129"/>
          </rPr>
          <t xml:space="preserve">기획지원
</t>
        </r>
        <r>
          <rPr>
            <sz val="9"/>
            <color indexed="81"/>
            <rFont val="Tahoma"/>
            <family val="2"/>
          </rPr>
          <t xml:space="preserve">6. </t>
        </r>
        <r>
          <rPr>
            <sz val="9"/>
            <color indexed="81"/>
            <rFont val="돋움"/>
            <family val="3"/>
            <charset val="129"/>
          </rPr>
          <t>기술기획</t>
        </r>
        <r>
          <rPr>
            <sz val="9"/>
            <color indexed="81"/>
            <rFont val="Tahoma"/>
            <family val="2"/>
          </rPr>
          <t xml:space="preserve"> </t>
        </r>
        <r>
          <rPr>
            <sz val="9"/>
            <color indexed="81"/>
            <rFont val="돋움"/>
            <family val="3"/>
            <charset val="129"/>
          </rPr>
          <t>교육</t>
        </r>
        <r>
          <rPr>
            <sz val="9"/>
            <color indexed="81"/>
            <rFont val="Tahoma"/>
            <family val="2"/>
          </rPr>
          <t xml:space="preserve"> </t>
        </r>
      </text>
    </comment>
    <comment ref="FA1" authorId="0" shapeId="0">
      <text>
        <r>
          <rPr>
            <b/>
            <sz val="9"/>
            <color indexed="81"/>
            <rFont val="Tahoma"/>
            <family val="2"/>
          </rPr>
          <t>owner:</t>
        </r>
        <r>
          <rPr>
            <sz val="9"/>
            <color indexed="81"/>
            <rFont val="Tahoma"/>
            <family val="2"/>
          </rPr>
          <t xml:space="preserve">
1. </t>
        </r>
        <r>
          <rPr>
            <sz val="9"/>
            <color indexed="81"/>
            <rFont val="돋움"/>
            <family val="3"/>
            <charset val="129"/>
          </rPr>
          <t>슈퍼컴퓨터</t>
        </r>
        <r>
          <rPr>
            <sz val="9"/>
            <color indexed="81"/>
            <rFont val="Tahoma"/>
            <family val="2"/>
          </rPr>
          <t xml:space="preserve"> M&amp;S</t>
        </r>
        <r>
          <rPr>
            <sz val="9"/>
            <color indexed="81"/>
            <rFont val="돋움"/>
            <family val="3"/>
            <charset val="129"/>
          </rPr>
          <t xml:space="preserve">지원
</t>
        </r>
        <r>
          <rPr>
            <sz val="9"/>
            <color indexed="81"/>
            <rFont val="Tahoma"/>
            <family val="2"/>
          </rPr>
          <t xml:space="preserve">2. </t>
        </r>
        <r>
          <rPr>
            <sz val="9"/>
            <color indexed="81"/>
            <rFont val="돋움"/>
            <family val="3"/>
            <charset val="129"/>
          </rPr>
          <t>연구장비</t>
        </r>
        <r>
          <rPr>
            <sz val="9"/>
            <color indexed="81"/>
            <rFont val="Tahoma"/>
            <family val="2"/>
          </rPr>
          <t xml:space="preserve"> </t>
        </r>
        <r>
          <rPr>
            <sz val="9"/>
            <color indexed="81"/>
            <rFont val="돋움"/>
            <family val="3"/>
            <charset val="129"/>
          </rPr>
          <t xml:space="preserve">활용지원
</t>
        </r>
        <r>
          <rPr>
            <sz val="9"/>
            <color indexed="81"/>
            <rFont val="Tahoma"/>
            <family val="2"/>
          </rPr>
          <t xml:space="preserve">3. </t>
        </r>
        <r>
          <rPr>
            <sz val="9"/>
            <color indexed="81"/>
            <rFont val="돋움"/>
            <family val="3"/>
            <charset val="129"/>
          </rPr>
          <t>애로기술</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기술역량강화</t>
        </r>
        <r>
          <rPr>
            <sz val="9"/>
            <color indexed="81"/>
            <rFont val="Tahoma"/>
            <family val="2"/>
          </rPr>
          <t xml:space="preserve"> </t>
        </r>
        <r>
          <rPr>
            <sz val="9"/>
            <color indexed="81"/>
            <rFont val="돋움"/>
            <family val="3"/>
            <charset val="129"/>
          </rPr>
          <t xml:space="preserve">교육
</t>
        </r>
        <r>
          <rPr>
            <sz val="9"/>
            <color indexed="81"/>
            <rFont val="Tahoma"/>
            <family val="2"/>
          </rPr>
          <t xml:space="preserve">5. </t>
        </r>
        <r>
          <rPr>
            <sz val="9"/>
            <color indexed="81"/>
            <rFont val="돋움"/>
            <family val="3"/>
            <charset val="129"/>
          </rPr>
          <t>시험</t>
        </r>
        <r>
          <rPr>
            <sz val="9"/>
            <color indexed="81"/>
            <rFont val="Tahoma"/>
            <family val="2"/>
          </rPr>
          <t>/</t>
        </r>
        <r>
          <rPr>
            <sz val="9"/>
            <color indexed="81"/>
            <rFont val="돋움"/>
            <family val="3"/>
            <charset val="129"/>
          </rPr>
          <t>분석</t>
        </r>
        <r>
          <rPr>
            <sz val="9"/>
            <color indexed="81"/>
            <rFont val="Tahoma"/>
            <family val="2"/>
          </rPr>
          <t>/</t>
        </r>
        <r>
          <rPr>
            <sz val="9"/>
            <color indexed="81"/>
            <rFont val="돋움"/>
            <family val="3"/>
            <charset val="129"/>
          </rPr>
          <t>평가</t>
        </r>
        <r>
          <rPr>
            <sz val="9"/>
            <color indexed="81"/>
            <rFont val="Tahoma"/>
            <family val="2"/>
          </rPr>
          <t xml:space="preserve"> </t>
        </r>
      </text>
    </comment>
    <comment ref="FD1" authorId="0" shapeId="0">
      <text>
        <r>
          <rPr>
            <b/>
            <sz val="9"/>
            <color indexed="81"/>
            <rFont val="Tahoma"/>
            <family val="2"/>
          </rPr>
          <t>owner:</t>
        </r>
        <r>
          <rPr>
            <sz val="9"/>
            <color indexed="81"/>
            <rFont val="Tahoma"/>
            <family val="2"/>
          </rPr>
          <t xml:space="preserve">
1. </t>
        </r>
        <r>
          <rPr>
            <sz val="9"/>
            <color indexed="81"/>
            <rFont val="돋움"/>
            <family val="3"/>
            <charset val="129"/>
          </rPr>
          <t>사업화</t>
        </r>
        <r>
          <rPr>
            <sz val="9"/>
            <color indexed="81"/>
            <rFont val="Tahoma"/>
            <family val="2"/>
          </rPr>
          <t xml:space="preserve">  </t>
        </r>
        <r>
          <rPr>
            <sz val="9"/>
            <color indexed="81"/>
            <rFont val="돋움"/>
            <family val="3"/>
            <charset val="129"/>
          </rPr>
          <t>타당성</t>
        </r>
        <r>
          <rPr>
            <sz val="9"/>
            <color indexed="81"/>
            <rFont val="Tahoma"/>
            <family val="2"/>
          </rPr>
          <t xml:space="preserve"> </t>
        </r>
        <r>
          <rPr>
            <sz val="9"/>
            <color indexed="81"/>
            <rFont val="돋움"/>
            <family val="3"/>
            <charset val="129"/>
          </rPr>
          <t xml:space="preserve">평가
</t>
        </r>
        <r>
          <rPr>
            <sz val="9"/>
            <color indexed="81"/>
            <rFont val="Tahoma"/>
            <family val="2"/>
          </rPr>
          <t xml:space="preserve">2. </t>
        </r>
        <r>
          <rPr>
            <sz val="9"/>
            <color indexed="81"/>
            <rFont val="돋움"/>
            <family val="3"/>
            <charset val="129"/>
          </rPr>
          <t>신사업분야</t>
        </r>
        <r>
          <rPr>
            <sz val="9"/>
            <color indexed="81"/>
            <rFont val="Tahoma"/>
            <family val="2"/>
          </rPr>
          <t xml:space="preserve"> </t>
        </r>
        <r>
          <rPr>
            <sz val="9"/>
            <color indexed="81"/>
            <rFont val="돋움"/>
            <family val="3"/>
            <charset val="129"/>
          </rPr>
          <t xml:space="preserve">탐색
</t>
        </r>
        <r>
          <rPr>
            <sz val="9"/>
            <color indexed="81"/>
            <rFont val="Tahoma"/>
            <family val="2"/>
          </rPr>
          <t xml:space="preserve">3. </t>
        </r>
        <r>
          <rPr>
            <sz val="9"/>
            <color indexed="81"/>
            <rFont val="돋움"/>
            <family val="3"/>
            <charset val="129"/>
          </rPr>
          <t>마케팅조사</t>
        </r>
        <r>
          <rPr>
            <sz val="9"/>
            <color indexed="81"/>
            <rFont val="Tahoma"/>
            <family val="2"/>
          </rPr>
          <t xml:space="preserve">/ </t>
        </r>
        <r>
          <rPr>
            <sz val="9"/>
            <color indexed="81"/>
            <rFont val="돋움"/>
            <family val="3"/>
            <charset val="129"/>
          </rPr>
          <t xml:space="preserve">전략수립
</t>
        </r>
        <r>
          <rPr>
            <sz val="9"/>
            <color indexed="81"/>
            <rFont val="Tahoma"/>
            <family val="2"/>
          </rPr>
          <t xml:space="preserve">4. </t>
        </r>
        <r>
          <rPr>
            <sz val="9"/>
            <color indexed="81"/>
            <rFont val="돋움"/>
            <family val="3"/>
            <charset val="129"/>
          </rPr>
          <t>기술가치</t>
        </r>
        <r>
          <rPr>
            <sz val="9"/>
            <color indexed="81"/>
            <rFont val="Tahoma"/>
            <family val="2"/>
          </rPr>
          <t xml:space="preserve"> </t>
        </r>
        <r>
          <rPr>
            <sz val="9"/>
            <color indexed="81"/>
            <rFont val="돋움"/>
            <family val="3"/>
            <charset val="129"/>
          </rPr>
          <t xml:space="preserve">평가
</t>
        </r>
        <r>
          <rPr>
            <sz val="9"/>
            <color indexed="81"/>
            <rFont val="Tahoma"/>
            <family val="2"/>
          </rPr>
          <t xml:space="preserve">5. </t>
        </r>
        <r>
          <rPr>
            <sz val="9"/>
            <color indexed="81"/>
            <rFont val="돋움"/>
            <family val="3"/>
            <charset val="129"/>
          </rPr>
          <t xml:space="preserve">투자분석
</t>
        </r>
        <r>
          <rPr>
            <sz val="9"/>
            <color indexed="81"/>
            <rFont val="Tahoma"/>
            <family val="2"/>
          </rPr>
          <t xml:space="preserve">6. </t>
        </r>
        <r>
          <rPr>
            <sz val="9"/>
            <color indexed="81"/>
            <rFont val="돋움"/>
            <family val="3"/>
            <charset val="129"/>
          </rPr>
          <t>기술사업화</t>
        </r>
        <r>
          <rPr>
            <sz val="9"/>
            <color indexed="81"/>
            <rFont val="Tahoma"/>
            <family val="2"/>
          </rPr>
          <t xml:space="preserve"> </t>
        </r>
        <r>
          <rPr>
            <sz val="9"/>
            <color indexed="81"/>
            <rFont val="돋움"/>
            <family val="3"/>
            <charset val="129"/>
          </rPr>
          <t>교육</t>
        </r>
      </text>
    </comment>
  </commentList>
</comments>
</file>

<file path=xl/comments2.xml><?xml version="1.0" encoding="utf-8"?>
<comments xmlns="http://schemas.openxmlformats.org/spreadsheetml/2006/main">
  <authors>
    <author>owner</author>
  </authors>
  <commentList>
    <comment ref="B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대구경북
</t>
        </r>
        <r>
          <rPr>
            <sz val="9"/>
            <color indexed="81"/>
            <rFont val="Tahoma"/>
            <family val="2"/>
          </rPr>
          <t xml:space="preserve">2. </t>
        </r>
        <r>
          <rPr>
            <sz val="9"/>
            <color indexed="81"/>
            <rFont val="돋움"/>
            <family val="3"/>
            <charset val="129"/>
          </rPr>
          <t xml:space="preserve">경인
</t>
        </r>
        <r>
          <rPr>
            <sz val="9"/>
            <color indexed="81"/>
            <rFont val="Tahoma"/>
            <family val="2"/>
          </rPr>
          <t xml:space="preserve">3. </t>
        </r>
        <r>
          <rPr>
            <sz val="9"/>
            <color indexed="81"/>
            <rFont val="돋움"/>
            <family val="3"/>
            <charset val="129"/>
          </rPr>
          <t xml:space="preserve">충청
</t>
        </r>
        <r>
          <rPr>
            <sz val="9"/>
            <color indexed="81"/>
            <rFont val="Tahoma"/>
            <family val="2"/>
          </rPr>
          <t xml:space="preserve">4. </t>
        </r>
        <r>
          <rPr>
            <sz val="9"/>
            <color indexed="81"/>
            <rFont val="돋움"/>
            <family val="3"/>
            <charset val="129"/>
          </rPr>
          <t xml:space="preserve">부울경
</t>
        </r>
        <r>
          <rPr>
            <sz val="9"/>
            <color indexed="81"/>
            <rFont val="Tahoma"/>
            <family val="2"/>
          </rPr>
          <t xml:space="preserve">5. </t>
        </r>
        <r>
          <rPr>
            <sz val="9"/>
            <color indexed="81"/>
            <rFont val="돋움"/>
            <family val="3"/>
            <charset val="129"/>
          </rPr>
          <t xml:space="preserve">호남
</t>
        </r>
        <r>
          <rPr>
            <sz val="9"/>
            <color indexed="81"/>
            <rFont val="Tahoma"/>
            <family val="2"/>
          </rPr>
          <t xml:space="preserve">6. </t>
        </r>
        <r>
          <rPr>
            <sz val="9"/>
            <color indexed="81"/>
            <rFont val="돋움"/>
            <family val="3"/>
            <charset val="129"/>
          </rPr>
          <t xml:space="preserve">서울
</t>
        </r>
        <r>
          <rPr>
            <sz val="9"/>
            <color indexed="81"/>
            <rFont val="Tahoma"/>
            <family val="2"/>
          </rPr>
          <t xml:space="preserve">7. </t>
        </r>
        <r>
          <rPr>
            <sz val="9"/>
            <color indexed="81"/>
            <rFont val="돋움"/>
            <family val="3"/>
            <charset val="129"/>
          </rPr>
          <t xml:space="preserve">강원
</t>
        </r>
      </text>
    </comment>
    <comment ref="D1" authorId="0" shapeId="0">
      <text>
        <r>
          <rPr>
            <b/>
            <sz val="9"/>
            <color indexed="81"/>
            <rFont val="Tahoma"/>
            <family val="2"/>
          </rPr>
          <t>owner:</t>
        </r>
        <r>
          <rPr>
            <sz val="9"/>
            <color indexed="81"/>
            <rFont val="Tahoma"/>
            <family val="2"/>
          </rPr>
          <t xml:space="preserve">
</t>
        </r>
        <r>
          <rPr>
            <sz val="9"/>
            <color indexed="81"/>
            <rFont val="돋움"/>
            <family val="3"/>
            <charset val="129"/>
          </rPr>
          <t>①자체</t>
        </r>
        <r>
          <rPr>
            <sz val="9"/>
            <color indexed="81"/>
            <rFont val="Tahoma"/>
            <family val="2"/>
          </rPr>
          <t>(</t>
        </r>
        <r>
          <rPr>
            <sz val="9"/>
            <color indexed="81"/>
            <rFont val="돋움"/>
            <family val="3"/>
            <charset val="129"/>
          </rPr>
          <t>단독</t>
        </r>
        <r>
          <rPr>
            <sz val="9"/>
            <color indexed="81"/>
            <rFont val="Tahoma"/>
            <family val="2"/>
          </rPr>
          <t xml:space="preserve">) </t>
        </r>
        <r>
          <rPr>
            <sz val="9"/>
            <color indexed="81"/>
            <rFont val="돋움"/>
            <family val="3"/>
            <charset val="129"/>
          </rPr>
          <t>개발
②외부와</t>
        </r>
        <r>
          <rPr>
            <sz val="9"/>
            <color indexed="81"/>
            <rFont val="Tahoma"/>
            <family val="2"/>
          </rPr>
          <t xml:space="preserve"> </t>
        </r>
        <r>
          <rPr>
            <sz val="9"/>
            <color indexed="81"/>
            <rFont val="돋움"/>
            <family val="3"/>
            <charset val="129"/>
          </rPr>
          <t>공동개발
③외부에</t>
        </r>
        <r>
          <rPr>
            <sz val="9"/>
            <color indexed="81"/>
            <rFont val="Tahoma"/>
            <family val="2"/>
          </rPr>
          <t xml:space="preserve"> </t>
        </r>
        <r>
          <rPr>
            <sz val="9"/>
            <color indexed="81"/>
            <rFont val="돋움"/>
            <family val="3"/>
            <charset val="129"/>
          </rPr>
          <t>위탁개발
④국내기술</t>
        </r>
        <r>
          <rPr>
            <sz val="9"/>
            <color indexed="81"/>
            <rFont val="Tahoma"/>
            <family val="2"/>
          </rPr>
          <t xml:space="preserve"> </t>
        </r>
        <r>
          <rPr>
            <sz val="9"/>
            <color indexed="81"/>
            <rFont val="돋움"/>
            <family val="3"/>
            <charset val="129"/>
          </rPr>
          <t>도입</t>
        </r>
        <r>
          <rPr>
            <sz val="9"/>
            <color indexed="81"/>
            <rFont val="Tahoma"/>
            <family val="2"/>
          </rPr>
          <t xml:space="preserve"> 
</t>
        </r>
        <r>
          <rPr>
            <sz val="9"/>
            <color indexed="81"/>
            <rFont val="돋움"/>
            <family val="3"/>
            <charset val="129"/>
          </rPr>
          <t>⑤해외기술</t>
        </r>
        <r>
          <rPr>
            <sz val="9"/>
            <color indexed="81"/>
            <rFont val="Tahoma"/>
            <family val="2"/>
          </rPr>
          <t xml:space="preserve"> </t>
        </r>
        <r>
          <rPr>
            <sz val="9"/>
            <color indexed="81"/>
            <rFont val="돋움"/>
            <family val="3"/>
            <charset val="129"/>
          </rPr>
          <t>도입</t>
        </r>
      </text>
    </comment>
    <comment ref="N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시장진입기
②</t>
        </r>
        <r>
          <rPr>
            <sz val="9"/>
            <color indexed="81"/>
            <rFont val="Tahoma"/>
            <family val="2"/>
          </rPr>
          <t xml:space="preserve"> </t>
        </r>
        <r>
          <rPr>
            <sz val="9"/>
            <color indexed="81"/>
            <rFont val="돋움"/>
            <family val="3"/>
            <charset val="129"/>
          </rPr>
          <t>성장기
③</t>
        </r>
        <r>
          <rPr>
            <sz val="9"/>
            <color indexed="81"/>
            <rFont val="Tahoma"/>
            <family val="2"/>
          </rPr>
          <t xml:space="preserve"> </t>
        </r>
        <r>
          <rPr>
            <sz val="9"/>
            <color indexed="81"/>
            <rFont val="돋움"/>
            <family val="3"/>
            <charset val="129"/>
          </rPr>
          <t>성숙기
④</t>
        </r>
        <r>
          <rPr>
            <sz val="9"/>
            <color indexed="81"/>
            <rFont val="Tahoma"/>
            <family val="2"/>
          </rPr>
          <t xml:space="preserve"> </t>
        </r>
        <r>
          <rPr>
            <sz val="9"/>
            <color indexed="81"/>
            <rFont val="돋움"/>
            <family val="3"/>
            <charset val="129"/>
          </rPr>
          <t>쇠퇴기</t>
        </r>
      </text>
    </comment>
    <comment ref="O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도입기
②</t>
        </r>
        <r>
          <rPr>
            <sz val="9"/>
            <color indexed="81"/>
            <rFont val="Tahoma"/>
            <family val="2"/>
          </rPr>
          <t xml:space="preserve"> </t>
        </r>
        <r>
          <rPr>
            <sz val="9"/>
            <color indexed="81"/>
            <rFont val="돋움"/>
            <family val="3"/>
            <charset val="129"/>
          </rPr>
          <t>성장기
③</t>
        </r>
        <r>
          <rPr>
            <sz val="9"/>
            <color indexed="81"/>
            <rFont val="Tahoma"/>
            <family val="2"/>
          </rPr>
          <t xml:space="preserve"> </t>
        </r>
        <r>
          <rPr>
            <sz val="9"/>
            <color indexed="81"/>
            <rFont val="돋움"/>
            <family val="3"/>
            <charset val="129"/>
          </rPr>
          <t>성숙기
④</t>
        </r>
        <r>
          <rPr>
            <sz val="9"/>
            <color indexed="81"/>
            <rFont val="Tahoma"/>
            <family val="2"/>
          </rPr>
          <t xml:space="preserve"> </t>
        </r>
        <r>
          <rPr>
            <sz val="9"/>
            <color indexed="81"/>
            <rFont val="돋움"/>
            <family val="3"/>
            <charset val="129"/>
          </rPr>
          <t>쇠퇴기</t>
        </r>
      </text>
    </comment>
    <comment ref="P1" authorId="0" shapeId="0">
      <text>
        <r>
          <rPr>
            <b/>
            <sz val="9"/>
            <color indexed="81"/>
            <rFont val="Tahoma"/>
            <family val="2"/>
          </rPr>
          <t>owner:</t>
        </r>
        <r>
          <rPr>
            <sz val="9"/>
            <color indexed="81"/>
            <rFont val="Tahoma"/>
            <family val="2"/>
          </rPr>
          <t xml:space="preserve">
</t>
        </r>
        <r>
          <rPr>
            <sz val="9"/>
            <color indexed="81"/>
            <rFont val="돋움"/>
            <family val="3"/>
            <charset val="129"/>
          </rPr>
          <t>①대기업</t>
        </r>
        <r>
          <rPr>
            <sz val="9"/>
            <color indexed="81"/>
            <rFont val="Tahoma"/>
            <family val="2"/>
          </rPr>
          <t>·</t>
        </r>
        <r>
          <rPr>
            <sz val="9"/>
            <color indexed="81"/>
            <rFont val="돋움"/>
            <family val="3"/>
            <charset val="129"/>
          </rPr>
          <t>중견기업
②중소기업
③일반소비자
④공공기관</t>
        </r>
        <r>
          <rPr>
            <sz val="9"/>
            <color indexed="81"/>
            <rFont val="Tahoma"/>
            <family val="2"/>
          </rPr>
          <t>(</t>
        </r>
        <r>
          <rPr>
            <sz val="9"/>
            <color indexed="81"/>
            <rFont val="돋움"/>
            <family val="3"/>
            <charset val="129"/>
          </rPr>
          <t>정부</t>
        </r>
        <r>
          <rPr>
            <sz val="9"/>
            <color indexed="81"/>
            <rFont val="Tahoma"/>
            <family val="2"/>
          </rPr>
          <t>,</t>
        </r>
        <r>
          <rPr>
            <sz val="9"/>
            <color indexed="81"/>
            <rFont val="돋움"/>
            <family val="3"/>
            <charset val="129"/>
          </rPr>
          <t>지자체</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⑤해외</t>
        </r>
        <r>
          <rPr>
            <sz val="9"/>
            <color indexed="81"/>
            <rFont val="Tahoma"/>
            <family val="2"/>
          </rPr>
          <t>(</t>
        </r>
        <r>
          <rPr>
            <sz val="9"/>
            <color indexed="81"/>
            <rFont val="돋움"/>
            <family val="3"/>
            <charset val="129"/>
          </rPr>
          <t>수출</t>
        </r>
        <r>
          <rPr>
            <sz val="9"/>
            <color indexed="81"/>
            <rFont val="Tahoma"/>
            <family val="2"/>
          </rPr>
          <t>)</t>
        </r>
      </text>
    </comment>
    <comment ref="U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개발기획단계
</t>
        </r>
        <r>
          <rPr>
            <sz val="9"/>
            <color indexed="81"/>
            <rFont val="Tahoma"/>
            <family val="2"/>
          </rPr>
          <t xml:space="preserve">2. </t>
        </r>
        <r>
          <rPr>
            <sz val="9"/>
            <color indexed="81"/>
            <rFont val="돋움"/>
            <family val="3"/>
            <charset val="129"/>
          </rPr>
          <t xml:space="preserve">개발진행단계
</t>
        </r>
        <r>
          <rPr>
            <sz val="9"/>
            <color indexed="81"/>
            <rFont val="Tahoma"/>
            <family val="2"/>
          </rPr>
          <t xml:space="preserve">3. </t>
        </r>
        <r>
          <rPr>
            <sz val="9"/>
            <color indexed="81"/>
            <rFont val="돋움"/>
            <family val="3"/>
            <charset val="129"/>
          </rPr>
          <t xml:space="preserve">사업화단계
</t>
        </r>
        <r>
          <rPr>
            <sz val="9"/>
            <color indexed="81"/>
            <rFont val="Tahoma"/>
            <family val="2"/>
          </rPr>
          <t xml:space="preserve">4. </t>
        </r>
        <r>
          <rPr>
            <sz val="9"/>
            <color indexed="81"/>
            <rFont val="돋움"/>
            <family val="3"/>
            <charset val="129"/>
          </rPr>
          <t xml:space="preserve">판로개척단계
</t>
        </r>
      </text>
    </comment>
    <comment ref="AA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1</t>
        </r>
        <r>
          <rPr>
            <sz val="9"/>
            <color indexed="81"/>
            <rFont val="돋움"/>
            <family val="3"/>
            <charset val="129"/>
          </rPr>
          <t>년</t>
        </r>
        <r>
          <rPr>
            <sz val="9"/>
            <color indexed="81"/>
            <rFont val="Tahoma"/>
            <family val="2"/>
          </rPr>
          <t xml:space="preserve"> </t>
        </r>
        <r>
          <rPr>
            <sz val="9"/>
            <color indexed="81"/>
            <rFont val="돋움"/>
            <family val="3"/>
            <charset val="129"/>
          </rPr>
          <t>미만
②</t>
        </r>
        <r>
          <rPr>
            <sz val="9"/>
            <color indexed="81"/>
            <rFont val="Tahoma"/>
            <family val="2"/>
          </rPr>
          <t>1~2</t>
        </r>
        <r>
          <rPr>
            <sz val="9"/>
            <color indexed="81"/>
            <rFont val="돋움"/>
            <family val="3"/>
            <charset val="129"/>
          </rPr>
          <t>년</t>
        </r>
        <r>
          <rPr>
            <sz val="9"/>
            <color indexed="81"/>
            <rFont val="Tahoma"/>
            <family val="2"/>
          </rPr>
          <t xml:space="preserve"> </t>
        </r>
        <r>
          <rPr>
            <sz val="9"/>
            <color indexed="81"/>
            <rFont val="돋움"/>
            <family val="3"/>
            <charset val="129"/>
          </rPr>
          <t>미만
③</t>
        </r>
        <r>
          <rPr>
            <sz val="9"/>
            <color indexed="81"/>
            <rFont val="Tahoma"/>
            <family val="2"/>
          </rPr>
          <t>2~3</t>
        </r>
        <r>
          <rPr>
            <sz val="9"/>
            <color indexed="81"/>
            <rFont val="돋움"/>
            <family val="3"/>
            <charset val="129"/>
          </rPr>
          <t>년</t>
        </r>
        <r>
          <rPr>
            <sz val="9"/>
            <color indexed="81"/>
            <rFont val="Tahoma"/>
            <family val="2"/>
          </rPr>
          <t xml:space="preserve"> </t>
        </r>
        <r>
          <rPr>
            <sz val="9"/>
            <color indexed="81"/>
            <rFont val="돋움"/>
            <family val="3"/>
            <charset val="129"/>
          </rPr>
          <t>미만
④</t>
        </r>
        <r>
          <rPr>
            <sz val="9"/>
            <color indexed="81"/>
            <rFont val="Tahoma"/>
            <family val="2"/>
          </rPr>
          <t>3~5</t>
        </r>
        <r>
          <rPr>
            <sz val="9"/>
            <color indexed="81"/>
            <rFont val="돋움"/>
            <family val="3"/>
            <charset val="129"/>
          </rPr>
          <t>년</t>
        </r>
        <r>
          <rPr>
            <sz val="9"/>
            <color indexed="81"/>
            <rFont val="Tahoma"/>
            <family val="2"/>
          </rPr>
          <t xml:space="preserve"> </t>
        </r>
        <r>
          <rPr>
            <sz val="9"/>
            <color indexed="81"/>
            <rFont val="돋움"/>
            <family val="3"/>
            <charset val="129"/>
          </rPr>
          <t>미만
⑤</t>
        </r>
        <r>
          <rPr>
            <sz val="9"/>
            <color indexed="81"/>
            <rFont val="Tahoma"/>
            <family val="2"/>
          </rPr>
          <t>5~7</t>
        </r>
        <r>
          <rPr>
            <sz val="9"/>
            <color indexed="81"/>
            <rFont val="돋움"/>
            <family val="3"/>
            <charset val="129"/>
          </rPr>
          <t>년</t>
        </r>
        <r>
          <rPr>
            <sz val="9"/>
            <color indexed="81"/>
            <rFont val="Tahoma"/>
            <family val="2"/>
          </rPr>
          <t xml:space="preserve"> </t>
        </r>
        <r>
          <rPr>
            <sz val="9"/>
            <color indexed="81"/>
            <rFont val="돋움"/>
            <family val="3"/>
            <charset val="129"/>
          </rPr>
          <t>미만
⑥</t>
        </r>
        <r>
          <rPr>
            <sz val="9"/>
            <color indexed="81"/>
            <rFont val="Tahoma"/>
            <family val="2"/>
          </rPr>
          <t>7~10</t>
        </r>
        <r>
          <rPr>
            <sz val="9"/>
            <color indexed="81"/>
            <rFont val="돋움"/>
            <family val="3"/>
            <charset val="129"/>
          </rPr>
          <t>년</t>
        </r>
        <r>
          <rPr>
            <sz val="9"/>
            <color indexed="81"/>
            <rFont val="Tahoma"/>
            <family val="2"/>
          </rPr>
          <t xml:space="preserve"> </t>
        </r>
        <r>
          <rPr>
            <sz val="9"/>
            <color indexed="81"/>
            <rFont val="돋움"/>
            <family val="3"/>
            <charset val="129"/>
          </rPr>
          <t>미만
⑦</t>
        </r>
        <r>
          <rPr>
            <sz val="9"/>
            <color indexed="81"/>
            <rFont val="Tahoma"/>
            <family val="2"/>
          </rPr>
          <t>10</t>
        </r>
        <r>
          <rPr>
            <sz val="9"/>
            <color indexed="81"/>
            <rFont val="돋움"/>
            <family val="3"/>
            <charset val="129"/>
          </rPr>
          <t>년</t>
        </r>
        <r>
          <rPr>
            <sz val="9"/>
            <color indexed="81"/>
            <rFont val="Tahoma"/>
            <family val="2"/>
          </rPr>
          <t xml:space="preserve"> </t>
        </r>
        <r>
          <rPr>
            <sz val="9"/>
            <color indexed="81"/>
            <rFont val="돋움"/>
            <family val="3"/>
            <charset val="129"/>
          </rPr>
          <t>이상</t>
        </r>
      </text>
    </comment>
    <comment ref="AB1" authorId="0" shapeId="0">
      <text>
        <r>
          <rPr>
            <b/>
            <sz val="9"/>
            <color indexed="81"/>
            <rFont val="Tahoma"/>
            <family val="2"/>
          </rPr>
          <t>owner:</t>
        </r>
        <r>
          <rPr>
            <sz val="9"/>
            <color indexed="81"/>
            <rFont val="Tahoma"/>
            <family val="2"/>
          </rPr>
          <t xml:space="preserve">
</t>
        </r>
        <r>
          <rPr>
            <sz val="9"/>
            <color indexed="81"/>
            <rFont val="돋움"/>
            <family val="3"/>
            <charset val="129"/>
          </rPr>
          <t>①</t>
        </r>
        <r>
          <rPr>
            <sz val="9"/>
            <color indexed="81"/>
            <rFont val="Tahoma"/>
            <family val="2"/>
          </rPr>
          <t xml:space="preserve"> </t>
        </r>
        <r>
          <rPr>
            <sz val="9"/>
            <color indexed="81"/>
            <rFont val="돋움"/>
            <family val="3"/>
            <charset val="129"/>
          </rPr>
          <t>기업부설연구소</t>
        </r>
        <r>
          <rPr>
            <sz val="9"/>
            <color indexed="81"/>
            <rFont val="Tahoma"/>
            <family val="2"/>
          </rPr>
          <t xml:space="preserve"> (</t>
        </r>
        <r>
          <rPr>
            <sz val="9"/>
            <color indexed="81"/>
            <rFont val="돋움"/>
            <family val="3"/>
            <charset val="129"/>
          </rPr>
          <t>독립연구소</t>
        </r>
        <r>
          <rPr>
            <sz val="9"/>
            <color indexed="81"/>
            <rFont val="Tahoma"/>
            <family val="2"/>
          </rPr>
          <t xml:space="preserve"> </t>
        </r>
        <r>
          <rPr>
            <sz val="9"/>
            <color indexed="81"/>
            <rFont val="돋움"/>
            <family val="3"/>
            <charset val="129"/>
          </rPr>
          <t>포함</t>
        </r>
        <r>
          <rPr>
            <sz val="9"/>
            <color indexed="81"/>
            <rFont val="Tahoma"/>
            <family val="2"/>
          </rPr>
          <t xml:space="preserve">)
</t>
        </r>
        <r>
          <rPr>
            <sz val="9"/>
            <color indexed="81"/>
            <rFont val="돋움"/>
            <family val="3"/>
            <charset val="129"/>
          </rPr>
          <t>②</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전담부서</t>
        </r>
        <r>
          <rPr>
            <sz val="9"/>
            <color indexed="81"/>
            <rFont val="Tahoma"/>
            <family val="2"/>
          </rPr>
          <t xml:space="preserve"> (</t>
        </r>
        <r>
          <rPr>
            <sz val="9"/>
            <color indexed="81"/>
            <rFont val="돋움"/>
            <family val="3"/>
            <charset val="129"/>
          </rPr>
          <t>부</t>
        </r>
        <r>
          <rPr>
            <sz val="9"/>
            <color indexed="81"/>
            <rFont val="Tahoma"/>
            <family val="2"/>
          </rPr>
          <t xml:space="preserve">, </t>
        </r>
        <r>
          <rPr>
            <sz val="9"/>
            <color indexed="81"/>
            <rFont val="돋움"/>
            <family val="3"/>
            <charset val="129"/>
          </rPr>
          <t>실</t>
        </r>
        <r>
          <rPr>
            <sz val="9"/>
            <color indexed="81"/>
            <rFont val="Tahoma"/>
            <family val="2"/>
          </rPr>
          <t xml:space="preserve">, </t>
        </r>
        <r>
          <rPr>
            <sz val="9"/>
            <color indexed="81"/>
            <rFont val="돋움"/>
            <family val="3"/>
            <charset val="129"/>
          </rPr>
          <t>과</t>
        </r>
        <r>
          <rPr>
            <sz val="9"/>
            <color indexed="81"/>
            <rFont val="Tahoma"/>
            <family val="2"/>
          </rPr>
          <t xml:space="preserve"> </t>
        </r>
        <r>
          <rPr>
            <sz val="9"/>
            <color indexed="81"/>
            <rFont val="돋움"/>
            <family val="3"/>
            <charset val="129"/>
          </rPr>
          <t>명칭</t>
        </r>
        <r>
          <rPr>
            <sz val="9"/>
            <color indexed="81"/>
            <rFont val="Tahoma"/>
            <family val="2"/>
          </rPr>
          <t xml:space="preserve">)
</t>
        </r>
        <r>
          <rPr>
            <sz val="9"/>
            <color indexed="81"/>
            <rFont val="돋움"/>
            <family val="3"/>
            <charset val="129"/>
          </rPr>
          <t>③</t>
        </r>
        <r>
          <rPr>
            <sz val="9"/>
            <color indexed="81"/>
            <rFont val="Tahoma"/>
            <family val="2"/>
          </rPr>
          <t xml:space="preserve"> </t>
        </r>
        <r>
          <rPr>
            <sz val="9"/>
            <color indexed="81"/>
            <rFont val="돋움"/>
            <family val="3"/>
            <charset val="129"/>
          </rPr>
          <t>임시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전담팀</t>
        </r>
        <r>
          <rPr>
            <sz val="9"/>
            <color indexed="81"/>
            <rFont val="Tahoma"/>
            <family val="2"/>
          </rPr>
          <t xml:space="preserve"> (T/F</t>
        </r>
        <r>
          <rPr>
            <sz val="9"/>
            <color indexed="81"/>
            <rFont val="돋움"/>
            <family val="3"/>
            <charset val="129"/>
          </rPr>
          <t>팀</t>
        </r>
        <r>
          <rPr>
            <sz val="9"/>
            <color indexed="81"/>
            <rFont val="Tahoma"/>
            <family val="2"/>
          </rPr>
          <t xml:space="preserve">) 
</t>
        </r>
        <r>
          <rPr>
            <sz val="9"/>
            <color indexed="81"/>
            <rFont val="돋움"/>
            <family val="3"/>
            <charset val="129"/>
          </rPr>
          <t>④</t>
        </r>
        <r>
          <rPr>
            <sz val="9"/>
            <color indexed="81"/>
            <rFont val="Tahoma"/>
            <family val="2"/>
          </rPr>
          <t xml:space="preserve"> </t>
        </r>
        <r>
          <rPr>
            <sz val="9"/>
            <color indexed="81"/>
            <rFont val="돋움"/>
            <family val="3"/>
            <charset val="129"/>
          </rPr>
          <t>전담부서</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생산부서에서</t>
        </r>
        <r>
          <rPr>
            <sz val="9"/>
            <color indexed="81"/>
            <rFont val="Tahoma"/>
            <family val="2"/>
          </rPr>
          <t xml:space="preserve"> </t>
        </r>
        <r>
          <rPr>
            <sz val="9"/>
            <color indexed="81"/>
            <rFont val="돋움"/>
            <family val="3"/>
            <charset val="129"/>
          </rPr>
          <t>기술개발</t>
        </r>
        <r>
          <rPr>
            <sz val="9"/>
            <color indexed="81"/>
            <rFont val="Tahoma"/>
            <family val="2"/>
          </rPr>
          <t xml:space="preserve"> </t>
        </r>
        <r>
          <rPr>
            <sz val="9"/>
            <color indexed="81"/>
            <rFont val="돋움"/>
            <family val="3"/>
            <charset val="129"/>
          </rPr>
          <t>수행하는</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등</t>
        </r>
        <r>
          <rPr>
            <sz val="9"/>
            <color indexed="81"/>
            <rFont val="Tahoma"/>
            <family val="2"/>
          </rPr>
          <t>)</t>
        </r>
      </text>
    </comment>
    <comment ref="AD1" authorId="0" shapeId="0">
      <text>
        <r>
          <rPr>
            <b/>
            <sz val="9"/>
            <color indexed="81"/>
            <rFont val="Tahoma"/>
            <family val="2"/>
          </rPr>
          <t>owner:</t>
        </r>
        <r>
          <rPr>
            <sz val="9"/>
            <color indexed="81"/>
            <rFont val="Tahoma"/>
            <family val="2"/>
          </rPr>
          <t xml:space="preserve">
1) </t>
        </r>
        <r>
          <rPr>
            <sz val="9"/>
            <color indexed="81"/>
            <rFont val="돋움"/>
            <family val="3"/>
            <charset val="129"/>
          </rPr>
          <t>대학</t>
        </r>
        <r>
          <rPr>
            <sz val="9"/>
            <color indexed="81"/>
            <rFont val="Tahoma"/>
            <family val="2"/>
          </rPr>
          <t>(</t>
        </r>
        <r>
          <rPr>
            <sz val="9"/>
            <color indexed="81"/>
            <rFont val="돋움"/>
            <family val="3"/>
            <charset val="129"/>
          </rPr>
          <t>대학부설연구소</t>
        </r>
        <r>
          <rPr>
            <sz val="9"/>
            <color indexed="81"/>
            <rFont val="Tahoma"/>
            <family val="2"/>
          </rPr>
          <t xml:space="preserve">, </t>
        </r>
        <r>
          <rPr>
            <sz val="9"/>
            <color indexed="81"/>
            <rFont val="돋움"/>
            <family val="3"/>
            <charset val="129"/>
          </rPr>
          <t>교수</t>
        </r>
        <r>
          <rPr>
            <sz val="9"/>
            <color indexed="81"/>
            <rFont val="Tahoma"/>
            <family val="2"/>
          </rPr>
          <t xml:space="preserve"> </t>
        </r>
        <r>
          <rPr>
            <sz val="9"/>
            <color indexed="81"/>
            <rFont val="돋움"/>
            <family val="3"/>
            <charset val="129"/>
          </rPr>
          <t>등</t>
        </r>
        <r>
          <rPr>
            <sz val="9"/>
            <color indexed="81"/>
            <rFont val="Tahoma"/>
            <family val="2"/>
          </rPr>
          <t xml:space="preserve">)
 2) </t>
        </r>
        <r>
          <rPr>
            <sz val="9"/>
            <color indexed="81"/>
            <rFont val="돋움"/>
            <family val="3"/>
            <charset val="129"/>
          </rPr>
          <t>국공립</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정부출연</t>
        </r>
        <r>
          <rPr>
            <sz val="9"/>
            <color indexed="81"/>
            <rFont val="Tahoma"/>
            <family val="2"/>
          </rPr>
          <t>․</t>
        </r>
        <r>
          <rPr>
            <sz val="9"/>
            <color indexed="81"/>
            <rFont val="돋움"/>
            <family val="3"/>
            <charset val="129"/>
          </rPr>
          <t>투자기관</t>
        </r>
        <r>
          <rPr>
            <sz val="9"/>
            <color indexed="81"/>
            <rFont val="Tahoma"/>
            <family val="2"/>
          </rPr>
          <t xml:space="preserve"> </t>
        </r>
        <r>
          <rPr>
            <sz val="9"/>
            <color indexed="81"/>
            <rFont val="돋움"/>
            <family val="3"/>
            <charset val="129"/>
          </rPr>
          <t>포함</t>
        </r>
        <r>
          <rPr>
            <sz val="9"/>
            <color indexed="81"/>
            <rFont val="Tahoma"/>
            <family val="2"/>
          </rPr>
          <t xml:space="preserve">)
 3) </t>
        </r>
        <r>
          <rPr>
            <sz val="9"/>
            <color indexed="81"/>
            <rFont val="돋움"/>
            <family val="3"/>
            <charset val="129"/>
          </rPr>
          <t>민간</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협회등에서</t>
        </r>
        <r>
          <rPr>
            <sz val="9"/>
            <color indexed="81"/>
            <rFont val="Tahoma"/>
            <family val="2"/>
          </rPr>
          <t xml:space="preserve"> </t>
        </r>
        <r>
          <rPr>
            <sz val="9"/>
            <color indexed="81"/>
            <rFont val="돋움"/>
            <family val="3"/>
            <charset val="129"/>
          </rPr>
          <t>설립한</t>
        </r>
        <r>
          <rPr>
            <sz val="9"/>
            <color indexed="81"/>
            <rFont val="Tahoma"/>
            <family val="2"/>
          </rPr>
          <t xml:space="preserve"> </t>
        </r>
        <r>
          <rPr>
            <sz val="9"/>
            <color indexed="81"/>
            <rFont val="돋움"/>
            <family val="3"/>
            <charset val="129"/>
          </rPr>
          <t>연구기관</t>
        </r>
        <r>
          <rPr>
            <sz val="9"/>
            <color indexed="81"/>
            <rFont val="Tahoma"/>
            <family val="2"/>
          </rPr>
          <t xml:space="preserve"> </t>
        </r>
        <r>
          <rPr>
            <sz val="9"/>
            <color indexed="81"/>
            <rFont val="돋움"/>
            <family val="3"/>
            <charset val="129"/>
          </rPr>
          <t>포함</t>
        </r>
        <r>
          <rPr>
            <sz val="9"/>
            <color indexed="81"/>
            <rFont val="Tahoma"/>
            <family val="2"/>
          </rPr>
          <t xml:space="preserve">)
 4) </t>
        </r>
        <r>
          <rPr>
            <sz val="9"/>
            <color indexed="81"/>
            <rFont val="돋움"/>
            <family val="3"/>
            <charset val="129"/>
          </rPr>
          <t>대기업</t>
        </r>
        <r>
          <rPr>
            <sz val="9"/>
            <color indexed="81"/>
            <rFont val="Tahoma"/>
            <family val="2"/>
          </rPr>
          <t>․</t>
        </r>
        <r>
          <rPr>
            <sz val="9"/>
            <color indexed="81"/>
            <rFont val="돋움"/>
            <family val="3"/>
            <charset val="129"/>
          </rPr>
          <t>중견기업</t>
        </r>
        <r>
          <rPr>
            <sz val="9"/>
            <color indexed="81"/>
            <rFont val="Tahoma"/>
            <family val="2"/>
          </rPr>
          <t>(</t>
        </r>
        <r>
          <rPr>
            <sz val="9"/>
            <color indexed="81"/>
            <rFont val="돋움"/>
            <family val="3"/>
            <charset val="129"/>
          </rPr>
          <t>모기업</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 xml:space="preserve">중소기업
</t>
        </r>
        <r>
          <rPr>
            <sz val="9"/>
            <color indexed="81"/>
            <rFont val="Tahoma"/>
            <family val="2"/>
          </rPr>
          <t xml:space="preserve"> 6) </t>
        </r>
        <r>
          <rPr>
            <sz val="9"/>
            <color indexed="81"/>
            <rFont val="돋움"/>
            <family val="3"/>
            <charset val="129"/>
          </rPr>
          <t>외국기업</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기관</t>
        </r>
        <r>
          <rPr>
            <sz val="9"/>
            <color indexed="81"/>
            <rFont val="Tahoma"/>
            <family val="2"/>
          </rPr>
          <t>(</t>
        </r>
        <r>
          <rPr>
            <sz val="9"/>
            <color indexed="81"/>
            <rFont val="돋움"/>
            <family val="3"/>
            <charset val="129"/>
          </rPr>
          <t>대학</t>
        </r>
        <r>
          <rPr>
            <sz val="9"/>
            <color indexed="81"/>
            <rFont val="Tahoma"/>
            <family val="2"/>
          </rPr>
          <t>,</t>
        </r>
        <r>
          <rPr>
            <sz val="9"/>
            <color indexed="81"/>
            <rFont val="돋움"/>
            <family val="3"/>
            <charset val="129"/>
          </rPr>
          <t>연구소</t>
        </r>
        <r>
          <rPr>
            <sz val="9"/>
            <color indexed="81"/>
            <rFont val="Tahoma"/>
            <family val="2"/>
          </rPr>
          <t xml:space="preserve"> </t>
        </r>
        <r>
          <rPr>
            <sz val="9"/>
            <color indexed="81"/>
            <rFont val="돋움"/>
            <family val="3"/>
            <charset val="129"/>
          </rPr>
          <t>등</t>
        </r>
        <r>
          <rPr>
            <sz val="9"/>
            <color indexed="81"/>
            <rFont val="Tahoma"/>
            <family val="2"/>
          </rPr>
          <t>)</t>
        </r>
      </text>
    </comment>
    <comment ref="AJ1" authorId="0" shapeId="0">
      <text>
        <r>
          <rPr>
            <b/>
            <sz val="9"/>
            <color indexed="81"/>
            <rFont val="Tahoma"/>
            <family val="2"/>
          </rPr>
          <t>owner:</t>
        </r>
        <r>
          <rPr>
            <sz val="9"/>
            <color indexed="81"/>
            <rFont val="Tahoma"/>
            <family val="2"/>
          </rPr>
          <t xml:space="preserve">
1) </t>
        </r>
        <r>
          <rPr>
            <sz val="9"/>
            <color indexed="81"/>
            <rFont val="돋움"/>
            <family val="3"/>
            <charset val="129"/>
          </rPr>
          <t>기술개발자금지원</t>
        </r>
        <r>
          <rPr>
            <sz val="9"/>
            <color indexed="81"/>
            <rFont val="Tahoma"/>
            <family val="2"/>
          </rPr>
          <t xml:space="preserve">- (1) </t>
        </r>
        <r>
          <rPr>
            <sz val="9"/>
            <color indexed="81"/>
            <rFont val="돋움"/>
            <family val="3"/>
            <charset val="129"/>
          </rPr>
          <t>기획</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2) </t>
        </r>
        <r>
          <rPr>
            <sz val="9"/>
            <color indexed="81"/>
            <rFont val="돋움"/>
            <family val="3"/>
            <charset val="129"/>
          </rPr>
          <t>기술개발자금지원</t>
        </r>
        <r>
          <rPr>
            <sz val="9"/>
            <color indexed="81"/>
            <rFont val="Tahoma"/>
            <family val="2"/>
          </rPr>
          <t xml:space="preserve">- (2) </t>
        </r>
        <r>
          <rPr>
            <sz val="9"/>
            <color indexed="81"/>
            <rFont val="돋움"/>
            <family val="3"/>
            <charset val="129"/>
          </rPr>
          <t>개발</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3) </t>
        </r>
        <r>
          <rPr>
            <sz val="9"/>
            <color indexed="81"/>
            <rFont val="돋움"/>
            <family val="3"/>
            <charset val="129"/>
          </rPr>
          <t>기술개발자금지원</t>
        </r>
        <r>
          <rPr>
            <sz val="9"/>
            <color indexed="81"/>
            <rFont val="Tahoma"/>
            <family val="2"/>
          </rPr>
          <t xml:space="preserve">- (3) </t>
        </r>
        <r>
          <rPr>
            <sz val="9"/>
            <color indexed="81"/>
            <rFont val="돋움"/>
            <family val="3"/>
            <charset val="129"/>
          </rPr>
          <t>사업화단계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기술개발</t>
        </r>
        <r>
          <rPr>
            <sz val="9"/>
            <color indexed="81"/>
            <rFont val="Tahoma"/>
            <family val="2"/>
          </rPr>
          <t xml:space="preserve"> </t>
        </r>
        <r>
          <rPr>
            <sz val="9"/>
            <color indexed="81"/>
            <rFont val="돋움"/>
            <family val="3"/>
            <charset val="129"/>
          </rPr>
          <t>세제지원</t>
        </r>
        <r>
          <rPr>
            <sz val="9"/>
            <color indexed="81"/>
            <rFont val="Tahoma"/>
            <family val="2"/>
          </rPr>
          <t xml:space="preserve"> (</t>
        </r>
        <r>
          <rPr>
            <sz val="9"/>
            <color indexed="81"/>
            <rFont val="돋움"/>
            <family val="3"/>
            <charset val="129"/>
          </rPr>
          <t>연구인력개발비</t>
        </r>
        <r>
          <rPr>
            <sz val="9"/>
            <color indexed="81"/>
            <rFont val="Tahoma"/>
            <family val="2"/>
          </rPr>
          <t xml:space="preserve"> </t>
        </r>
        <r>
          <rPr>
            <sz val="9"/>
            <color indexed="81"/>
            <rFont val="돋움"/>
            <family val="3"/>
            <charset val="129"/>
          </rPr>
          <t>세액공제</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기술개발</t>
        </r>
        <r>
          <rPr>
            <sz val="9"/>
            <color indexed="81"/>
            <rFont val="Tahoma"/>
            <family val="2"/>
          </rPr>
          <t xml:space="preserve"> </t>
        </r>
        <r>
          <rPr>
            <sz val="9"/>
            <color indexed="81"/>
            <rFont val="돋움"/>
            <family val="3"/>
            <charset val="129"/>
          </rPr>
          <t>판로지원</t>
        </r>
        <r>
          <rPr>
            <sz val="9"/>
            <color indexed="81"/>
            <rFont val="Tahoma"/>
            <family val="2"/>
          </rPr>
          <t xml:space="preserve"> (</t>
        </r>
        <r>
          <rPr>
            <sz val="9"/>
            <color indexed="81"/>
            <rFont val="돋움"/>
            <family val="3"/>
            <charset val="129"/>
          </rPr>
          <t>기술개발제품</t>
        </r>
        <r>
          <rPr>
            <sz val="9"/>
            <color indexed="81"/>
            <rFont val="Tahoma"/>
            <family val="2"/>
          </rPr>
          <t xml:space="preserve"> </t>
        </r>
        <r>
          <rPr>
            <sz val="9"/>
            <color indexed="81"/>
            <rFont val="돋움"/>
            <family val="3"/>
            <charset val="129"/>
          </rPr>
          <t>우선구매</t>
        </r>
        <r>
          <rPr>
            <sz val="9"/>
            <color indexed="81"/>
            <rFont val="Tahoma"/>
            <family val="2"/>
          </rPr>
          <t xml:space="preserve"> </t>
        </r>
        <r>
          <rPr>
            <sz val="9"/>
            <color indexed="81"/>
            <rFont val="돋움"/>
            <family val="3"/>
            <charset val="129"/>
          </rPr>
          <t>등</t>
        </r>
        <r>
          <rPr>
            <sz val="9"/>
            <color indexed="81"/>
            <rFont val="Tahoma"/>
            <family val="2"/>
          </rPr>
          <t xml:space="preserve">) 
6) </t>
        </r>
        <r>
          <rPr>
            <sz val="9"/>
            <color indexed="81"/>
            <rFont val="돋움"/>
            <family val="3"/>
            <charset val="129"/>
          </rPr>
          <t>기술개발</t>
        </r>
        <r>
          <rPr>
            <sz val="9"/>
            <color indexed="81"/>
            <rFont val="Tahoma"/>
            <family val="2"/>
          </rPr>
          <t xml:space="preserve"> </t>
        </r>
        <r>
          <rPr>
            <sz val="9"/>
            <color indexed="81"/>
            <rFont val="돋움"/>
            <family val="3"/>
            <charset val="129"/>
          </rPr>
          <t>인력지원</t>
        </r>
        <r>
          <rPr>
            <sz val="9"/>
            <color indexed="81"/>
            <rFont val="Tahoma"/>
            <family val="2"/>
          </rPr>
          <t xml:space="preserve"> (</t>
        </r>
        <r>
          <rPr>
            <sz val="9"/>
            <color indexed="81"/>
            <rFont val="돋움"/>
            <family val="3"/>
            <charset val="129"/>
          </rPr>
          <t>초중급</t>
        </r>
        <r>
          <rPr>
            <sz val="9"/>
            <color indexed="81"/>
            <rFont val="Tahoma"/>
            <family val="2"/>
          </rPr>
          <t xml:space="preserve"> </t>
        </r>
        <r>
          <rPr>
            <sz val="9"/>
            <color indexed="81"/>
            <rFont val="돋움"/>
            <family val="3"/>
            <charset val="129"/>
          </rPr>
          <t>기술개발인력</t>
        </r>
        <r>
          <rPr>
            <sz val="9"/>
            <color indexed="81"/>
            <rFont val="Tahoma"/>
            <family val="2"/>
          </rPr>
          <t xml:space="preserve"> </t>
        </r>
        <r>
          <rPr>
            <sz val="9"/>
            <color indexed="81"/>
            <rFont val="돋움"/>
            <family val="3"/>
            <charset val="129"/>
          </rPr>
          <t>등</t>
        </r>
        <r>
          <rPr>
            <sz val="9"/>
            <color indexed="81"/>
            <rFont val="Tahoma"/>
            <family val="2"/>
          </rPr>
          <t xml:space="preserve">)
7) </t>
        </r>
        <r>
          <rPr>
            <sz val="9"/>
            <color indexed="81"/>
            <rFont val="돋움"/>
            <family val="3"/>
            <charset val="129"/>
          </rPr>
          <t>기술개발</t>
        </r>
        <r>
          <rPr>
            <sz val="9"/>
            <color indexed="81"/>
            <rFont val="Tahoma"/>
            <family val="2"/>
          </rPr>
          <t xml:space="preserve"> </t>
        </r>
        <r>
          <rPr>
            <sz val="9"/>
            <color indexed="81"/>
            <rFont val="돋움"/>
            <family val="3"/>
            <charset val="129"/>
          </rPr>
          <t>정보지원</t>
        </r>
        <r>
          <rPr>
            <sz val="9"/>
            <color indexed="81"/>
            <rFont val="Tahoma"/>
            <family val="2"/>
          </rPr>
          <t xml:space="preserve"> (</t>
        </r>
        <r>
          <rPr>
            <sz val="9"/>
            <color indexed="81"/>
            <rFont val="돋움"/>
            <family val="3"/>
            <charset val="129"/>
          </rPr>
          <t>기술유출방지</t>
        </r>
        <r>
          <rPr>
            <sz val="9"/>
            <color indexed="81"/>
            <rFont val="Tahoma"/>
            <family val="2"/>
          </rPr>
          <t xml:space="preserve">, </t>
        </r>
        <r>
          <rPr>
            <sz val="9"/>
            <color indexed="81"/>
            <rFont val="돋움"/>
            <family val="3"/>
            <charset val="129"/>
          </rPr>
          <t>핵심기술보호</t>
        </r>
        <r>
          <rPr>
            <sz val="9"/>
            <color indexed="81"/>
            <rFont val="Tahoma"/>
            <family val="2"/>
          </rPr>
          <t xml:space="preserve"> </t>
        </r>
        <r>
          <rPr>
            <sz val="9"/>
            <color indexed="81"/>
            <rFont val="돋움"/>
            <family val="3"/>
            <charset val="129"/>
          </rPr>
          <t>등</t>
        </r>
        <r>
          <rPr>
            <sz val="9"/>
            <color indexed="81"/>
            <rFont val="Tahoma"/>
            <family val="2"/>
          </rPr>
          <t>)</t>
        </r>
      </text>
    </comment>
    <comment ref="AK1" authorId="0" shapeId="0">
      <text>
        <r>
          <rPr>
            <b/>
            <sz val="9"/>
            <color indexed="81"/>
            <rFont val="Tahoma"/>
            <family val="2"/>
          </rPr>
          <t>owner:</t>
        </r>
        <r>
          <rPr>
            <sz val="9"/>
            <color indexed="81"/>
            <rFont val="Tahoma"/>
            <family val="2"/>
          </rPr>
          <t xml:space="preserve">
1) </t>
        </r>
        <r>
          <rPr>
            <sz val="9"/>
            <color indexed="81"/>
            <rFont val="돋움"/>
            <family val="3"/>
            <charset val="129"/>
          </rPr>
          <t>기술개발자금지원</t>
        </r>
        <r>
          <rPr>
            <sz val="9"/>
            <color indexed="81"/>
            <rFont val="Tahoma"/>
            <family val="2"/>
          </rPr>
          <t xml:space="preserve">- (1) </t>
        </r>
        <r>
          <rPr>
            <sz val="9"/>
            <color indexed="81"/>
            <rFont val="돋움"/>
            <family val="3"/>
            <charset val="129"/>
          </rPr>
          <t>기획</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2) </t>
        </r>
        <r>
          <rPr>
            <sz val="9"/>
            <color indexed="81"/>
            <rFont val="돋움"/>
            <family val="3"/>
            <charset val="129"/>
          </rPr>
          <t>기술개발자금지원</t>
        </r>
        <r>
          <rPr>
            <sz val="9"/>
            <color indexed="81"/>
            <rFont val="Tahoma"/>
            <family val="2"/>
          </rPr>
          <t xml:space="preserve">- (2) </t>
        </r>
        <r>
          <rPr>
            <sz val="9"/>
            <color indexed="81"/>
            <rFont val="돋움"/>
            <family val="3"/>
            <charset val="129"/>
          </rPr>
          <t>개발</t>
        </r>
        <r>
          <rPr>
            <sz val="9"/>
            <color indexed="81"/>
            <rFont val="Tahoma"/>
            <family val="2"/>
          </rPr>
          <t xml:space="preserve">  </t>
        </r>
        <r>
          <rPr>
            <sz val="9"/>
            <color indexed="81"/>
            <rFont val="돋움"/>
            <family val="3"/>
            <charset val="129"/>
          </rPr>
          <t>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3) </t>
        </r>
        <r>
          <rPr>
            <sz val="9"/>
            <color indexed="81"/>
            <rFont val="돋움"/>
            <family val="3"/>
            <charset val="129"/>
          </rPr>
          <t>기술개발자금지원</t>
        </r>
        <r>
          <rPr>
            <sz val="9"/>
            <color indexed="81"/>
            <rFont val="Tahoma"/>
            <family val="2"/>
          </rPr>
          <t xml:space="preserve">- (3) </t>
        </r>
        <r>
          <rPr>
            <sz val="9"/>
            <color indexed="81"/>
            <rFont val="돋움"/>
            <family val="3"/>
            <charset val="129"/>
          </rPr>
          <t>사업화단계</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기술개발</t>
        </r>
        <r>
          <rPr>
            <sz val="9"/>
            <color indexed="81"/>
            <rFont val="Tahoma"/>
            <family val="2"/>
          </rPr>
          <t xml:space="preserve"> </t>
        </r>
        <r>
          <rPr>
            <sz val="9"/>
            <color indexed="81"/>
            <rFont val="돋움"/>
            <family val="3"/>
            <charset val="129"/>
          </rPr>
          <t>세제지원</t>
        </r>
        <r>
          <rPr>
            <sz val="9"/>
            <color indexed="81"/>
            <rFont val="Tahoma"/>
            <family val="2"/>
          </rPr>
          <t xml:space="preserve"> (</t>
        </r>
        <r>
          <rPr>
            <sz val="9"/>
            <color indexed="81"/>
            <rFont val="돋움"/>
            <family val="3"/>
            <charset val="129"/>
          </rPr>
          <t>연구인력개발비</t>
        </r>
        <r>
          <rPr>
            <sz val="9"/>
            <color indexed="81"/>
            <rFont val="Tahoma"/>
            <family val="2"/>
          </rPr>
          <t xml:space="preserve"> </t>
        </r>
        <r>
          <rPr>
            <sz val="9"/>
            <color indexed="81"/>
            <rFont val="돋움"/>
            <family val="3"/>
            <charset val="129"/>
          </rPr>
          <t>세액공제</t>
        </r>
        <r>
          <rPr>
            <sz val="9"/>
            <color indexed="81"/>
            <rFont val="Tahoma"/>
            <family val="2"/>
          </rPr>
          <t xml:space="preserve"> </t>
        </r>
        <r>
          <rPr>
            <sz val="9"/>
            <color indexed="81"/>
            <rFont val="돋움"/>
            <family val="3"/>
            <charset val="129"/>
          </rPr>
          <t>등</t>
        </r>
        <r>
          <rPr>
            <sz val="9"/>
            <color indexed="81"/>
            <rFont val="Tahoma"/>
            <family val="2"/>
          </rPr>
          <t xml:space="preserve">)
5) </t>
        </r>
        <r>
          <rPr>
            <sz val="9"/>
            <color indexed="81"/>
            <rFont val="돋움"/>
            <family val="3"/>
            <charset val="129"/>
          </rPr>
          <t>기술개발</t>
        </r>
        <r>
          <rPr>
            <sz val="9"/>
            <color indexed="81"/>
            <rFont val="Tahoma"/>
            <family val="2"/>
          </rPr>
          <t xml:space="preserve"> </t>
        </r>
        <r>
          <rPr>
            <sz val="9"/>
            <color indexed="81"/>
            <rFont val="돋움"/>
            <family val="3"/>
            <charset val="129"/>
          </rPr>
          <t>판로지원</t>
        </r>
        <r>
          <rPr>
            <sz val="9"/>
            <color indexed="81"/>
            <rFont val="Tahoma"/>
            <family val="2"/>
          </rPr>
          <t xml:space="preserve"> (</t>
        </r>
        <r>
          <rPr>
            <sz val="9"/>
            <color indexed="81"/>
            <rFont val="돋움"/>
            <family val="3"/>
            <charset val="129"/>
          </rPr>
          <t>기술개발제품</t>
        </r>
        <r>
          <rPr>
            <sz val="9"/>
            <color indexed="81"/>
            <rFont val="Tahoma"/>
            <family val="2"/>
          </rPr>
          <t xml:space="preserve"> </t>
        </r>
        <r>
          <rPr>
            <sz val="9"/>
            <color indexed="81"/>
            <rFont val="돋움"/>
            <family val="3"/>
            <charset val="129"/>
          </rPr>
          <t>우선구매</t>
        </r>
        <r>
          <rPr>
            <sz val="9"/>
            <color indexed="81"/>
            <rFont val="Tahoma"/>
            <family val="2"/>
          </rPr>
          <t xml:space="preserve"> </t>
        </r>
        <r>
          <rPr>
            <sz val="9"/>
            <color indexed="81"/>
            <rFont val="돋움"/>
            <family val="3"/>
            <charset val="129"/>
          </rPr>
          <t>등</t>
        </r>
        <r>
          <rPr>
            <sz val="9"/>
            <color indexed="81"/>
            <rFont val="Tahoma"/>
            <family val="2"/>
          </rPr>
          <t xml:space="preserve">) 
6) </t>
        </r>
        <r>
          <rPr>
            <sz val="9"/>
            <color indexed="81"/>
            <rFont val="돋움"/>
            <family val="3"/>
            <charset val="129"/>
          </rPr>
          <t>기술개발</t>
        </r>
        <r>
          <rPr>
            <sz val="9"/>
            <color indexed="81"/>
            <rFont val="Tahoma"/>
            <family val="2"/>
          </rPr>
          <t xml:space="preserve"> </t>
        </r>
        <r>
          <rPr>
            <sz val="9"/>
            <color indexed="81"/>
            <rFont val="돋움"/>
            <family val="3"/>
            <charset val="129"/>
          </rPr>
          <t>인력지원</t>
        </r>
        <r>
          <rPr>
            <sz val="9"/>
            <color indexed="81"/>
            <rFont val="Tahoma"/>
            <family val="2"/>
          </rPr>
          <t xml:space="preserve"> (</t>
        </r>
        <r>
          <rPr>
            <sz val="9"/>
            <color indexed="81"/>
            <rFont val="돋움"/>
            <family val="3"/>
            <charset val="129"/>
          </rPr>
          <t>초중급</t>
        </r>
        <r>
          <rPr>
            <sz val="9"/>
            <color indexed="81"/>
            <rFont val="Tahoma"/>
            <family val="2"/>
          </rPr>
          <t xml:space="preserve"> </t>
        </r>
        <r>
          <rPr>
            <sz val="9"/>
            <color indexed="81"/>
            <rFont val="돋움"/>
            <family val="3"/>
            <charset val="129"/>
          </rPr>
          <t>기술개발인력</t>
        </r>
        <r>
          <rPr>
            <sz val="9"/>
            <color indexed="81"/>
            <rFont val="Tahoma"/>
            <family val="2"/>
          </rPr>
          <t xml:space="preserve"> </t>
        </r>
        <r>
          <rPr>
            <sz val="9"/>
            <color indexed="81"/>
            <rFont val="돋움"/>
            <family val="3"/>
            <charset val="129"/>
          </rPr>
          <t>등</t>
        </r>
        <r>
          <rPr>
            <sz val="9"/>
            <color indexed="81"/>
            <rFont val="Tahoma"/>
            <family val="2"/>
          </rPr>
          <t xml:space="preserve">)
7) </t>
        </r>
        <r>
          <rPr>
            <sz val="9"/>
            <color indexed="81"/>
            <rFont val="돋움"/>
            <family val="3"/>
            <charset val="129"/>
          </rPr>
          <t>기술개발</t>
        </r>
        <r>
          <rPr>
            <sz val="9"/>
            <color indexed="81"/>
            <rFont val="Tahoma"/>
            <family val="2"/>
          </rPr>
          <t xml:space="preserve"> </t>
        </r>
        <r>
          <rPr>
            <sz val="9"/>
            <color indexed="81"/>
            <rFont val="돋움"/>
            <family val="3"/>
            <charset val="129"/>
          </rPr>
          <t>정보지원</t>
        </r>
        <r>
          <rPr>
            <sz val="9"/>
            <color indexed="81"/>
            <rFont val="Tahoma"/>
            <family val="2"/>
          </rPr>
          <t xml:space="preserve"> (</t>
        </r>
        <r>
          <rPr>
            <sz val="9"/>
            <color indexed="81"/>
            <rFont val="돋움"/>
            <family val="3"/>
            <charset val="129"/>
          </rPr>
          <t>기술유출방지</t>
        </r>
        <r>
          <rPr>
            <sz val="9"/>
            <color indexed="81"/>
            <rFont val="Tahoma"/>
            <family val="2"/>
          </rPr>
          <t xml:space="preserve">, </t>
        </r>
        <r>
          <rPr>
            <sz val="9"/>
            <color indexed="81"/>
            <rFont val="돋움"/>
            <family val="3"/>
            <charset val="129"/>
          </rPr>
          <t>핵심기술보호</t>
        </r>
        <r>
          <rPr>
            <sz val="9"/>
            <color indexed="81"/>
            <rFont val="Tahoma"/>
            <family val="2"/>
          </rPr>
          <t xml:space="preserve"> </t>
        </r>
        <r>
          <rPr>
            <sz val="9"/>
            <color indexed="81"/>
            <rFont val="돋움"/>
            <family val="3"/>
            <charset val="129"/>
          </rPr>
          <t>등</t>
        </r>
        <r>
          <rPr>
            <sz val="9"/>
            <color indexed="81"/>
            <rFont val="Tahoma"/>
            <family val="2"/>
          </rPr>
          <t>)</t>
        </r>
      </text>
    </comment>
    <comment ref="CZ1" authorId="0" shapeId="0">
      <text>
        <r>
          <rPr>
            <b/>
            <sz val="9"/>
            <color indexed="81"/>
            <rFont val="Tahoma"/>
            <family val="2"/>
          </rPr>
          <t>owner:</t>
        </r>
        <r>
          <rPr>
            <sz val="9"/>
            <color indexed="81"/>
            <rFont val="Tahoma"/>
            <family val="2"/>
          </rPr>
          <t xml:space="preserve">
1. </t>
        </r>
        <r>
          <rPr>
            <sz val="9"/>
            <color indexed="81"/>
            <rFont val="돋움"/>
            <family val="3"/>
            <charset val="129"/>
          </rPr>
          <t xml:space="preserve">기술기획지원
</t>
        </r>
        <r>
          <rPr>
            <sz val="9"/>
            <color indexed="81"/>
            <rFont val="Tahoma"/>
            <family val="2"/>
          </rPr>
          <t xml:space="preserve">2. </t>
        </r>
        <r>
          <rPr>
            <sz val="9"/>
            <color indexed="81"/>
            <rFont val="돋움"/>
            <family val="3"/>
            <charset val="129"/>
          </rPr>
          <t xml:space="preserve">기술커뮤니티
</t>
        </r>
        <r>
          <rPr>
            <sz val="9"/>
            <color indexed="81"/>
            <rFont val="Tahoma"/>
            <family val="2"/>
          </rPr>
          <t xml:space="preserve">3. </t>
        </r>
        <r>
          <rPr>
            <sz val="9"/>
            <color indexed="81"/>
            <rFont val="돋움"/>
            <family val="3"/>
            <charset val="129"/>
          </rPr>
          <t xml:space="preserve">시장기술동향정보지원
</t>
        </r>
        <r>
          <rPr>
            <sz val="9"/>
            <color indexed="81"/>
            <rFont val="Tahoma"/>
            <family val="2"/>
          </rPr>
          <t xml:space="preserve">4. </t>
        </r>
        <r>
          <rPr>
            <sz val="9"/>
            <color indexed="81"/>
            <rFont val="돋움"/>
            <family val="3"/>
            <charset val="129"/>
          </rPr>
          <t xml:space="preserve">선행특허분석특허전략
</t>
        </r>
        <r>
          <rPr>
            <sz val="9"/>
            <color indexed="81"/>
            <rFont val="Tahoma"/>
            <family val="2"/>
          </rPr>
          <t>5. R&amp;D</t>
        </r>
        <r>
          <rPr>
            <sz val="9"/>
            <color indexed="81"/>
            <rFont val="돋움"/>
            <family val="3"/>
            <charset val="129"/>
          </rPr>
          <t>과제</t>
        </r>
        <r>
          <rPr>
            <sz val="9"/>
            <color indexed="81"/>
            <rFont val="Tahoma"/>
            <family val="2"/>
          </rPr>
          <t xml:space="preserve"> </t>
        </r>
        <r>
          <rPr>
            <sz val="9"/>
            <color indexed="81"/>
            <rFont val="돋움"/>
            <family val="3"/>
            <charset val="129"/>
          </rPr>
          <t xml:space="preserve">기획지원
</t>
        </r>
        <r>
          <rPr>
            <sz val="9"/>
            <color indexed="81"/>
            <rFont val="Tahoma"/>
            <family val="2"/>
          </rPr>
          <t xml:space="preserve">6. </t>
        </r>
        <r>
          <rPr>
            <sz val="9"/>
            <color indexed="81"/>
            <rFont val="돋움"/>
            <family val="3"/>
            <charset val="129"/>
          </rPr>
          <t>기술기획</t>
        </r>
        <r>
          <rPr>
            <sz val="9"/>
            <color indexed="81"/>
            <rFont val="Tahoma"/>
            <family val="2"/>
          </rPr>
          <t xml:space="preserve"> </t>
        </r>
        <r>
          <rPr>
            <sz val="9"/>
            <color indexed="81"/>
            <rFont val="돋움"/>
            <family val="3"/>
            <charset val="129"/>
          </rPr>
          <t>교육</t>
        </r>
        <r>
          <rPr>
            <sz val="9"/>
            <color indexed="81"/>
            <rFont val="Tahoma"/>
            <family val="2"/>
          </rPr>
          <t xml:space="preserve"> </t>
        </r>
      </text>
    </comment>
    <comment ref="DC1" authorId="0" shapeId="0">
      <text>
        <r>
          <rPr>
            <b/>
            <sz val="9"/>
            <color indexed="81"/>
            <rFont val="Tahoma"/>
            <family val="2"/>
          </rPr>
          <t>owner:</t>
        </r>
        <r>
          <rPr>
            <sz val="9"/>
            <color indexed="81"/>
            <rFont val="Tahoma"/>
            <family val="2"/>
          </rPr>
          <t xml:space="preserve">
1. </t>
        </r>
        <r>
          <rPr>
            <sz val="9"/>
            <color indexed="81"/>
            <rFont val="돋움"/>
            <family val="3"/>
            <charset val="129"/>
          </rPr>
          <t>슈퍼컴퓨터</t>
        </r>
        <r>
          <rPr>
            <sz val="9"/>
            <color indexed="81"/>
            <rFont val="Tahoma"/>
            <family val="2"/>
          </rPr>
          <t xml:space="preserve"> M&amp;S</t>
        </r>
        <r>
          <rPr>
            <sz val="9"/>
            <color indexed="81"/>
            <rFont val="돋움"/>
            <family val="3"/>
            <charset val="129"/>
          </rPr>
          <t xml:space="preserve">지원
</t>
        </r>
        <r>
          <rPr>
            <sz val="9"/>
            <color indexed="81"/>
            <rFont val="Tahoma"/>
            <family val="2"/>
          </rPr>
          <t xml:space="preserve">2. </t>
        </r>
        <r>
          <rPr>
            <sz val="9"/>
            <color indexed="81"/>
            <rFont val="돋움"/>
            <family val="3"/>
            <charset val="129"/>
          </rPr>
          <t>연구장비</t>
        </r>
        <r>
          <rPr>
            <sz val="9"/>
            <color indexed="81"/>
            <rFont val="Tahoma"/>
            <family val="2"/>
          </rPr>
          <t xml:space="preserve"> </t>
        </r>
        <r>
          <rPr>
            <sz val="9"/>
            <color indexed="81"/>
            <rFont val="돋움"/>
            <family val="3"/>
            <charset val="129"/>
          </rPr>
          <t xml:space="preserve">활용지원
</t>
        </r>
        <r>
          <rPr>
            <sz val="9"/>
            <color indexed="81"/>
            <rFont val="Tahoma"/>
            <family val="2"/>
          </rPr>
          <t xml:space="preserve">3. </t>
        </r>
        <r>
          <rPr>
            <sz val="9"/>
            <color indexed="81"/>
            <rFont val="돋움"/>
            <family val="3"/>
            <charset val="129"/>
          </rPr>
          <t>애로기술</t>
        </r>
        <r>
          <rPr>
            <sz val="9"/>
            <color indexed="81"/>
            <rFont val="Tahoma"/>
            <family val="2"/>
          </rPr>
          <t xml:space="preserve"> </t>
        </r>
        <r>
          <rPr>
            <sz val="9"/>
            <color indexed="81"/>
            <rFont val="돋움"/>
            <family val="3"/>
            <charset val="129"/>
          </rPr>
          <t xml:space="preserve">지원
</t>
        </r>
        <r>
          <rPr>
            <sz val="9"/>
            <color indexed="81"/>
            <rFont val="Tahoma"/>
            <family val="2"/>
          </rPr>
          <t xml:space="preserve">4. </t>
        </r>
        <r>
          <rPr>
            <sz val="9"/>
            <color indexed="81"/>
            <rFont val="돋움"/>
            <family val="3"/>
            <charset val="129"/>
          </rPr>
          <t>기술역량강화</t>
        </r>
        <r>
          <rPr>
            <sz val="9"/>
            <color indexed="81"/>
            <rFont val="Tahoma"/>
            <family val="2"/>
          </rPr>
          <t xml:space="preserve"> </t>
        </r>
        <r>
          <rPr>
            <sz val="9"/>
            <color indexed="81"/>
            <rFont val="돋움"/>
            <family val="3"/>
            <charset val="129"/>
          </rPr>
          <t xml:space="preserve">교육
</t>
        </r>
        <r>
          <rPr>
            <sz val="9"/>
            <color indexed="81"/>
            <rFont val="Tahoma"/>
            <family val="2"/>
          </rPr>
          <t xml:space="preserve">5. </t>
        </r>
        <r>
          <rPr>
            <sz val="9"/>
            <color indexed="81"/>
            <rFont val="돋움"/>
            <family val="3"/>
            <charset val="129"/>
          </rPr>
          <t>시험</t>
        </r>
        <r>
          <rPr>
            <sz val="9"/>
            <color indexed="81"/>
            <rFont val="Tahoma"/>
            <family val="2"/>
          </rPr>
          <t>/</t>
        </r>
        <r>
          <rPr>
            <sz val="9"/>
            <color indexed="81"/>
            <rFont val="돋움"/>
            <family val="3"/>
            <charset val="129"/>
          </rPr>
          <t>분석</t>
        </r>
        <r>
          <rPr>
            <sz val="9"/>
            <color indexed="81"/>
            <rFont val="Tahoma"/>
            <family val="2"/>
          </rPr>
          <t>/</t>
        </r>
        <r>
          <rPr>
            <sz val="9"/>
            <color indexed="81"/>
            <rFont val="돋움"/>
            <family val="3"/>
            <charset val="129"/>
          </rPr>
          <t>평가</t>
        </r>
        <r>
          <rPr>
            <sz val="9"/>
            <color indexed="81"/>
            <rFont val="Tahoma"/>
            <family val="2"/>
          </rPr>
          <t xml:space="preserve"> </t>
        </r>
      </text>
    </comment>
    <comment ref="DF1" authorId="0" shapeId="0">
      <text>
        <r>
          <rPr>
            <b/>
            <sz val="9"/>
            <color indexed="81"/>
            <rFont val="Tahoma"/>
            <family val="2"/>
          </rPr>
          <t>owner:</t>
        </r>
        <r>
          <rPr>
            <sz val="9"/>
            <color indexed="81"/>
            <rFont val="Tahoma"/>
            <family val="2"/>
          </rPr>
          <t xml:space="preserve">
1. </t>
        </r>
        <r>
          <rPr>
            <sz val="9"/>
            <color indexed="81"/>
            <rFont val="돋움"/>
            <family val="3"/>
            <charset val="129"/>
          </rPr>
          <t>사업화</t>
        </r>
        <r>
          <rPr>
            <sz val="9"/>
            <color indexed="81"/>
            <rFont val="Tahoma"/>
            <family val="2"/>
          </rPr>
          <t xml:space="preserve">  </t>
        </r>
        <r>
          <rPr>
            <sz val="9"/>
            <color indexed="81"/>
            <rFont val="돋움"/>
            <family val="3"/>
            <charset val="129"/>
          </rPr>
          <t>타당성</t>
        </r>
        <r>
          <rPr>
            <sz val="9"/>
            <color indexed="81"/>
            <rFont val="Tahoma"/>
            <family val="2"/>
          </rPr>
          <t xml:space="preserve"> </t>
        </r>
        <r>
          <rPr>
            <sz val="9"/>
            <color indexed="81"/>
            <rFont val="돋움"/>
            <family val="3"/>
            <charset val="129"/>
          </rPr>
          <t xml:space="preserve">평가
</t>
        </r>
        <r>
          <rPr>
            <sz val="9"/>
            <color indexed="81"/>
            <rFont val="Tahoma"/>
            <family val="2"/>
          </rPr>
          <t xml:space="preserve">2. </t>
        </r>
        <r>
          <rPr>
            <sz val="9"/>
            <color indexed="81"/>
            <rFont val="돋움"/>
            <family val="3"/>
            <charset val="129"/>
          </rPr>
          <t>신사업분야</t>
        </r>
        <r>
          <rPr>
            <sz val="9"/>
            <color indexed="81"/>
            <rFont val="Tahoma"/>
            <family val="2"/>
          </rPr>
          <t xml:space="preserve"> </t>
        </r>
        <r>
          <rPr>
            <sz val="9"/>
            <color indexed="81"/>
            <rFont val="돋움"/>
            <family val="3"/>
            <charset val="129"/>
          </rPr>
          <t xml:space="preserve">탐색
</t>
        </r>
        <r>
          <rPr>
            <sz val="9"/>
            <color indexed="81"/>
            <rFont val="Tahoma"/>
            <family val="2"/>
          </rPr>
          <t xml:space="preserve">3. </t>
        </r>
        <r>
          <rPr>
            <sz val="9"/>
            <color indexed="81"/>
            <rFont val="돋움"/>
            <family val="3"/>
            <charset val="129"/>
          </rPr>
          <t>마케팅조사</t>
        </r>
        <r>
          <rPr>
            <sz val="9"/>
            <color indexed="81"/>
            <rFont val="Tahoma"/>
            <family val="2"/>
          </rPr>
          <t xml:space="preserve">/ </t>
        </r>
        <r>
          <rPr>
            <sz val="9"/>
            <color indexed="81"/>
            <rFont val="돋움"/>
            <family val="3"/>
            <charset val="129"/>
          </rPr>
          <t xml:space="preserve">전략수립
</t>
        </r>
        <r>
          <rPr>
            <sz val="9"/>
            <color indexed="81"/>
            <rFont val="Tahoma"/>
            <family val="2"/>
          </rPr>
          <t xml:space="preserve">4. </t>
        </r>
        <r>
          <rPr>
            <sz val="9"/>
            <color indexed="81"/>
            <rFont val="돋움"/>
            <family val="3"/>
            <charset val="129"/>
          </rPr>
          <t>기술가치</t>
        </r>
        <r>
          <rPr>
            <sz val="9"/>
            <color indexed="81"/>
            <rFont val="Tahoma"/>
            <family val="2"/>
          </rPr>
          <t xml:space="preserve"> </t>
        </r>
        <r>
          <rPr>
            <sz val="9"/>
            <color indexed="81"/>
            <rFont val="돋움"/>
            <family val="3"/>
            <charset val="129"/>
          </rPr>
          <t xml:space="preserve">평가
</t>
        </r>
        <r>
          <rPr>
            <sz val="9"/>
            <color indexed="81"/>
            <rFont val="Tahoma"/>
            <family val="2"/>
          </rPr>
          <t xml:space="preserve">5. </t>
        </r>
        <r>
          <rPr>
            <sz val="9"/>
            <color indexed="81"/>
            <rFont val="돋움"/>
            <family val="3"/>
            <charset val="129"/>
          </rPr>
          <t xml:space="preserve">투자분석
</t>
        </r>
        <r>
          <rPr>
            <sz val="9"/>
            <color indexed="81"/>
            <rFont val="Tahoma"/>
            <family val="2"/>
          </rPr>
          <t xml:space="preserve">6. </t>
        </r>
        <r>
          <rPr>
            <sz val="9"/>
            <color indexed="81"/>
            <rFont val="돋움"/>
            <family val="3"/>
            <charset val="129"/>
          </rPr>
          <t>기술사업화</t>
        </r>
        <r>
          <rPr>
            <sz val="9"/>
            <color indexed="81"/>
            <rFont val="Tahoma"/>
            <family val="2"/>
          </rPr>
          <t xml:space="preserve"> </t>
        </r>
        <r>
          <rPr>
            <sz val="9"/>
            <color indexed="81"/>
            <rFont val="돋움"/>
            <family val="3"/>
            <charset val="129"/>
          </rPr>
          <t>교육</t>
        </r>
      </text>
    </comment>
  </commentList>
</comments>
</file>

<file path=xl/comments3.xml><?xml version="1.0" encoding="utf-8"?>
<comments xmlns="http://schemas.openxmlformats.org/spreadsheetml/2006/main">
  <authors>
    <author>owner</author>
  </authors>
  <commentList>
    <comment ref="AD5" authorId="0" shapeId="0">
      <text>
        <r>
          <rPr>
            <b/>
            <sz val="12"/>
            <color indexed="81"/>
            <rFont val="돋움"/>
            <family val="3"/>
            <charset val="129"/>
          </rPr>
          <t>변경된</t>
        </r>
        <r>
          <rPr>
            <b/>
            <sz val="12"/>
            <color indexed="81"/>
            <rFont val="Tahoma"/>
            <family val="2"/>
          </rPr>
          <t xml:space="preserve"> </t>
        </r>
        <r>
          <rPr>
            <b/>
            <sz val="12"/>
            <color indexed="81"/>
            <rFont val="돋움"/>
            <family val="3"/>
            <charset val="129"/>
          </rPr>
          <t>경우에만</t>
        </r>
        <r>
          <rPr>
            <b/>
            <sz val="12"/>
            <color indexed="81"/>
            <rFont val="Tahoma"/>
            <family val="2"/>
          </rPr>
          <t xml:space="preserve"> </t>
        </r>
        <r>
          <rPr>
            <b/>
            <sz val="12"/>
            <color indexed="81"/>
            <rFont val="돋움"/>
            <family val="3"/>
            <charset val="129"/>
          </rPr>
          <t>작성</t>
        </r>
        <r>
          <rPr>
            <b/>
            <sz val="9"/>
            <color indexed="81"/>
            <rFont val="돋움"/>
            <family val="3"/>
            <charset val="129"/>
          </rPr>
          <t xml:space="preserve">
</t>
        </r>
      </text>
    </comment>
    <comment ref="AF5" authorId="0" shapeId="0">
      <text>
        <r>
          <rPr>
            <b/>
            <sz val="12"/>
            <color indexed="81"/>
            <rFont val="돋움"/>
            <family val="3"/>
            <charset val="129"/>
          </rPr>
          <t>●</t>
        </r>
        <r>
          <rPr>
            <b/>
            <sz val="12"/>
            <color indexed="81"/>
            <rFont val="Tahoma"/>
            <family val="2"/>
          </rPr>
          <t xml:space="preserve"> : </t>
        </r>
        <r>
          <rPr>
            <b/>
            <sz val="12"/>
            <color indexed="81"/>
            <rFont val="돋움"/>
            <family val="3"/>
            <charset val="129"/>
          </rPr>
          <t>수요조사</t>
        </r>
        <r>
          <rPr>
            <b/>
            <sz val="12"/>
            <color indexed="81"/>
            <rFont val="Tahoma"/>
            <family val="2"/>
          </rPr>
          <t xml:space="preserve"> </t>
        </r>
        <r>
          <rPr>
            <b/>
            <sz val="12"/>
            <color indexed="81"/>
            <rFont val="돋움"/>
            <family val="3"/>
            <charset val="129"/>
          </rPr>
          <t>제출
Ⅹ</t>
        </r>
        <r>
          <rPr>
            <b/>
            <sz val="12"/>
            <color indexed="81"/>
            <rFont val="Tahoma"/>
            <family val="2"/>
          </rPr>
          <t xml:space="preserve">: </t>
        </r>
        <r>
          <rPr>
            <b/>
            <sz val="12"/>
            <color indexed="81"/>
            <rFont val="돋움"/>
            <family val="3"/>
            <charset val="129"/>
          </rPr>
          <t>수요조사</t>
        </r>
        <r>
          <rPr>
            <b/>
            <sz val="12"/>
            <color indexed="81"/>
            <rFont val="Tahoma"/>
            <family val="2"/>
          </rPr>
          <t xml:space="preserve"> </t>
        </r>
        <r>
          <rPr>
            <b/>
            <sz val="12"/>
            <color indexed="81"/>
            <rFont val="돋움"/>
            <family val="3"/>
            <charset val="129"/>
          </rPr>
          <t>미제출
○</t>
        </r>
        <r>
          <rPr>
            <b/>
            <sz val="12"/>
            <color indexed="81"/>
            <rFont val="Tahoma"/>
            <family val="2"/>
          </rPr>
          <t xml:space="preserve">: </t>
        </r>
        <r>
          <rPr>
            <b/>
            <sz val="12"/>
            <color indexed="81"/>
            <rFont val="돋움"/>
            <family val="3"/>
            <charset val="129"/>
          </rPr>
          <t>사업계획서</t>
        </r>
        <r>
          <rPr>
            <b/>
            <sz val="12"/>
            <color indexed="81"/>
            <rFont val="Tahoma"/>
            <family val="2"/>
          </rPr>
          <t xml:space="preserve"> </t>
        </r>
        <r>
          <rPr>
            <b/>
            <sz val="12"/>
            <color indexed="81"/>
            <rFont val="돋움"/>
            <family val="3"/>
            <charset val="129"/>
          </rPr>
          <t xml:space="preserve">제출
</t>
        </r>
        <r>
          <rPr>
            <b/>
            <sz val="12"/>
            <color indexed="81"/>
            <rFont val="Tahoma"/>
            <family val="2"/>
          </rPr>
          <t xml:space="preserve">      (</t>
        </r>
        <r>
          <rPr>
            <b/>
            <sz val="12"/>
            <color indexed="81"/>
            <rFont val="돋움"/>
            <family val="3"/>
            <charset val="129"/>
          </rPr>
          <t>수요</t>
        </r>
        <r>
          <rPr>
            <b/>
            <sz val="12"/>
            <color indexed="81"/>
            <rFont val="Tahoma"/>
            <family val="2"/>
          </rPr>
          <t xml:space="preserve"> </t>
        </r>
        <r>
          <rPr>
            <b/>
            <sz val="12"/>
            <color indexed="81"/>
            <rFont val="돋움"/>
            <family val="3"/>
            <charset val="129"/>
          </rPr>
          <t>조사서</t>
        </r>
        <r>
          <rPr>
            <b/>
            <sz val="12"/>
            <color indexed="81"/>
            <rFont val="Tahoma"/>
            <family val="2"/>
          </rPr>
          <t xml:space="preserve"> </t>
        </r>
        <r>
          <rPr>
            <b/>
            <sz val="12"/>
            <color indexed="81"/>
            <rFont val="돋움"/>
            <family val="3"/>
            <charset val="129"/>
          </rPr>
          <t>미제출</t>
        </r>
        <r>
          <rPr>
            <b/>
            <sz val="12"/>
            <color indexed="81"/>
            <rFont val="Tahoma"/>
            <family val="2"/>
          </rPr>
          <t>)</t>
        </r>
      </text>
    </comment>
    <comment ref="AJ5" authorId="0" shapeId="0">
      <text>
        <r>
          <rPr>
            <b/>
            <sz val="20"/>
            <color indexed="81"/>
            <rFont val="돋움"/>
            <family val="3"/>
            <charset val="129"/>
          </rPr>
          <t>전략실</t>
        </r>
        <r>
          <rPr>
            <b/>
            <sz val="20"/>
            <color indexed="81"/>
            <rFont val="Tahoma"/>
            <family val="2"/>
          </rPr>
          <t>:</t>
        </r>
        <r>
          <rPr>
            <sz val="20"/>
            <color indexed="81"/>
            <rFont val="Tahoma"/>
            <family val="2"/>
          </rPr>
          <t xml:space="preserve">
</t>
        </r>
        <r>
          <rPr>
            <sz val="20"/>
            <color indexed="81"/>
            <rFont val="돋움"/>
            <family val="3"/>
            <charset val="129"/>
          </rPr>
          <t>중복일</t>
        </r>
        <r>
          <rPr>
            <sz val="20"/>
            <color indexed="81"/>
            <rFont val="Tahoma"/>
            <family val="2"/>
          </rPr>
          <t xml:space="preserve"> </t>
        </r>
        <r>
          <rPr>
            <sz val="20"/>
            <color indexed="81"/>
            <rFont val="돋움"/>
            <family val="3"/>
            <charset val="129"/>
          </rPr>
          <t>경우</t>
        </r>
        <r>
          <rPr>
            <sz val="20"/>
            <color indexed="81"/>
            <rFont val="Tahoma"/>
            <family val="2"/>
          </rPr>
          <t xml:space="preserve">: 1, 3 </t>
        </r>
        <r>
          <rPr>
            <sz val="20"/>
            <color indexed="81"/>
            <rFont val="돋움"/>
            <family val="3"/>
            <charset val="129"/>
          </rPr>
          <t>형태로</t>
        </r>
        <r>
          <rPr>
            <sz val="20"/>
            <color indexed="81"/>
            <rFont val="Tahoma"/>
            <family val="2"/>
          </rPr>
          <t xml:space="preserve"> </t>
        </r>
        <r>
          <rPr>
            <sz val="20"/>
            <color indexed="81"/>
            <rFont val="돋움"/>
            <family val="3"/>
            <charset val="129"/>
          </rPr>
          <t>셀안에</t>
        </r>
        <r>
          <rPr>
            <sz val="20"/>
            <color indexed="81"/>
            <rFont val="Tahoma"/>
            <family val="2"/>
          </rPr>
          <t xml:space="preserve"> </t>
        </r>
        <r>
          <rPr>
            <sz val="20"/>
            <color indexed="81"/>
            <rFont val="돋움"/>
            <family val="3"/>
            <charset val="129"/>
          </rPr>
          <t xml:space="preserve">기입
</t>
        </r>
      </text>
    </comment>
    <comment ref="AY5" authorId="0" shapeId="0">
      <text>
        <r>
          <rPr>
            <b/>
            <sz val="14"/>
            <color indexed="81"/>
            <rFont val="맑은 고딕"/>
            <family val="3"/>
            <charset val="129"/>
            <scheme val="minor"/>
          </rPr>
          <t>10월에 지원이 종료되는 경우 "6" 으로 표시 요망</t>
        </r>
      </text>
    </comment>
    <comment ref="BK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BL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BM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E42" authorId="0" shapeId="0">
      <text>
        <r>
          <rPr>
            <b/>
            <sz val="9"/>
            <color indexed="81"/>
            <rFont val="Tahoma"/>
            <family val="2"/>
          </rPr>
          <t>owner:</t>
        </r>
        <r>
          <rPr>
            <sz val="9"/>
            <color indexed="81"/>
            <rFont val="Tahoma"/>
            <family val="2"/>
          </rPr>
          <t xml:space="preserve">
https://kssc.kostat.go.kr:8443/ksscNew_web/link.do?gubun=001#
http://www.saramin.co.kr/zf_user/search?searchword=%BD%C5%B8%ED%BB%EA%BE%F7%A2%DF&amp;searchType=search&amp;go=</t>
        </r>
      </text>
    </comment>
    <comment ref="AY82" authorId="0" shapeId="0">
      <text>
        <r>
          <rPr>
            <b/>
            <sz val="9"/>
            <color indexed="81"/>
            <rFont val="Tahoma"/>
            <family val="2"/>
          </rPr>
          <t>owner:</t>
        </r>
        <r>
          <rPr>
            <sz val="9"/>
            <color indexed="81"/>
            <rFont val="Tahoma"/>
            <family val="2"/>
          </rPr>
          <t xml:space="preserve">
</t>
        </r>
        <r>
          <rPr>
            <sz val="9"/>
            <color indexed="81"/>
            <rFont val="돋움"/>
            <family val="3"/>
            <charset val="129"/>
          </rPr>
          <t>지원중단</t>
        </r>
      </text>
    </comment>
    <comment ref="AY259" authorId="0" shapeId="0">
      <text>
        <r>
          <rPr>
            <b/>
            <sz val="9"/>
            <color indexed="81"/>
            <rFont val="Tahoma"/>
            <family val="2"/>
          </rPr>
          <t>owner:</t>
        </r>
        <r>
          <rPr>
            <sz val="9"/>
            <color indexed="81"/>
            <rFont val="Tahoma"/>
            <family val="2"/>
          </rPr>
          <t xml:space="preserve">
</t>
        </r>
        <r>
          <rPr>
            <sz val="9"/>
            <color indexed="81"/>
            <rFont val="돋움"/>
            <family val="3"/>
            <charset val="129"/>
          </rPr>
          <t>기업</t>
        </r>
        <r>
          <rPr>
            <sz val="9"/>
            <color indexed="81"/>
            <rFont val="Tahoma"/>
            <family val="2"/>
          </rPr>
          <t xml:space="preserve"> </t>
        </r>
        <r>
          <rPr>
            <sz val="9"/>
            <color indexed="81"/>
            <rFont val="돋움"/>
            <family val="3"/>
            <charset val="129"/>
          </rPr>
          <t>요청으로</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중단</t>
        </r>
      </text>
    </comment>
    <comment ref="AY263" authorId="0" shapeId="0">
      <text>
        <r>
          <rPr>
            <b/>
            <sz val="9"/>
            <color indexed="81"/>
            <rFont val="Tahoma"/>
            <family val="2"/>
          </rPr>
          <t>owner:</t>
        </r>
        <r>
          <rPr>
            <sz val="9"/>
            <color indexed="81"/>
            <rFont val="Tahoma"/>
            <family val="2"/>
          </rPr>
          <t xml:space="preserve">
</t>
        </r>
        <r>
          <rPr>
            <sz val="9"/>
            <color indexed="81"/>
            <rFont val="돋움"/>
            <family val="3"/>
            <charset val="129"/>
          </rPr>
          <t>기업요청으로</t>
        </r>
        <r>
          <rPr>
            <sz val="9"/>
            <color indexed="81"/>
            <rFont val="Tahoma"/>
            <family val="2"/>
          </rPr>
          <t xml:space="preserve"> </t>
        </r>
        <r>
          <rPr>
            <sz val="9"/>
            <color indexed="81"/>
            <rFont val="돋움"/>
            <family val="3"/>
            <charset val="129"/>
          </rPr>
          <t xml:space="preserve">지원중당
</t>
        </r>
      </text>
    </comment>
  </commentList>
</comments>
</file>

<file path=xl/comments4.xml><?xml version="1.0" encoding="utf-8"?>
<comments xmlns="http://schemas.openxmlformats.org/spreadsheetml/2006/main">
  <authors>
    <author>owner</author>
    <author>이수진</author>
  </authors>
  <commentList>
    <comment ref="H5" authorId="0" shapeId="0">
      <text>
        <r>
          <rPr>
            <b/>
            <sz val="12"/>
            <color indexed="81"/>
            <rFont val="돋움"/>
            <family val="3"/>
            <charset val="129"/>
          </rPr>
          <t>변경된</t>
        </r>
        <r>
          <rPr>
            <b/>
            <sz val="12"/>
            <color indexed="81"/>
            <rFont val="Tahoma"/>
            <family val="2"/>
          </rPr>
          <t xml:space="preserve"> </t>
        </r>
        <r>
          <rPr>
            <b/>
            <sz val="12"/>
            <color indexed="81"/>
            <rFont val="돋움"/>
            <family val="3"/>
            <charset val="129"/>
          </rPr>
          <t>경우에만</t>
        </r>
        <r>
          <rPr>
            <b/>
            <sz val="12"/>
            <color indexed="81"/>
            <rFont val="Tahoma"/>
            <family val="2"/>
          </rPr>
          <t xml:space="preserve"> </t>
        </r>
        <r>
          <rPr>
            <b/>
            <sz val="12"/>
            <color indexed="81"/>
            <rFont val="돋움"/>
            <family val="3"/>
            <charset val="129"/>
          </rPr>
          <t>작성</t>
        </r>
        <r>
          <rPr>
            <b/>
            <sz val="9"/>
            <color indexed="81"/>
            <rFont val="돋움"/>
            <family val="3"/>
            <charset val="129"/>
          </rPr>
          <t xml:space="preserve">
</t>
        </r>
      </text>
    </comment>
    <comment ref="X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Y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BC5"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AH6" authorId="1" shapeId="0">
      <text>
        <r>
          <rPr>
            <b/>
            <sz val="9"/>
            <color indexed="81"/>
            <rFont val="Tahoma"/>
            <family val="2"/>
          </rPr>
          <t>2015</t>
        </r>
        <r>
          <rPr>
            <b/>
            <sz val="9"/>
            <color indexed="81"/>
            <rFont val="돋움"/>
            <family val="3"/>
            <charset val="129"/>
          </rPr>
          <t>년</t>
        </r>
        <r>
          <rPr>
            <b/>
            <sz val="9"/>
            <color indexed="81"/>
            <rFont val="Tahoma"/>
            <family val="2"/>
          </rPr>
          <t xml:space="preserve"> </t>
        </r>
        <r>
          <rPr>
            <b/>
            <sz val="9"/>
            <color indexed="81"/>
            <rFont val="돋움"/>
            <family val="3"/>
            <charset val="129"/>
          </rPr>
          <t>제출</t>
        </r>
        <r>
          <rPr>
            <b/>
            <sz val="9"/>
            <color indexed="81"/>
            <rFont val="Tahoma"/>
            <family val="2"/>
          </rPr>
          <t xml:space="preserve"> </t>
        </r>
        <r>
          <rPr>
            <b/>
            <sz val="9"/>
            <color indexed="81"/>
            <rFont val="돋움"/>
            <family val="3"/>
            <charset val="129"/>
          </rPr>
          <t>자료</t>
        </r>
        <r>
          <rPr>
            <b/>
            <sz val="9"/>
            <color indexed="81"/>
            <rFont val="Tahoma"/>
            <family val="2"/>
          </rPr>
          <t xml:space="preserve"> </t>
        </r>
        <r>
          <rPr>
            <b/>
            <sz val="9"/>
            <color indexed="81"/>
            <rFont val="돋움"/>
            <family val="3"/>
            <charset val="129"/>
          </rPr>
          <t>기반</t>
        </r>
        <r>
          <rPr>
            <b/>
            <sz val="9"/>
            <color indexed="81"/>
            <rFont val="Tahoma"/>
            <family val="2"/>
          </rPr>
          <t xml:space="preserve"> </t>
        </r>
        <r>
          <rPr>
            <b/>
            <sz val="9"/>
            <color indexed="81"/>
            <rFont val="돋움"/>
            <family val="3"/>
            <charset val="129"/>
          </rPr>
          <t xml:space="preserve">수정
</t>
        </r>
      </text>
    </comment>
    <comment ref="AI6" authorId="0" shapeId="0">
      <text>
        <r>
          <rPr>
            <b/>
            <sz val="12"/>
            <color indexed="81"/>
            <rFont val="돋움"/>
            <family val="3"/>
            <charset val="129"/>
          </rPr>
          <t>경인지원
16년관련 매출 추정
1. 집중 = 16년 총매출(예상) - 15년 관련매출
2. 상시 = 증가액(1안) + 15년 관련매출액</t>
        </r>
      </text>
    </comment>
    <comment ref="AH14" authorId="1" shapeId="0">
      <text>
        <r>
          <rPr>
            <b/>
            <sz val="10"/>
            <color indexed="81"/>
            <rFont val="Tahoma"/>
            <family val="2"/>
          </rPr>
          <t>2015</t>
        </r>
        <r>
          <rPr>
            <b/>
            <sz val="10"/>
            <color indexed="81"/>
            <rFont val="돋움"/>
            <family val="3"/>
            <charset val="129"/>
          </rPr>
          <t>년</t>
        </r>
        <r>
          <rPr>
            <b/>
            <sz val="10"/>
            <color indexed="81"/>
            <rFont val="Tahoma"/>
            <family val="2"/>
          </rPr>
          <t xml:space="preserve"> </t>
        </r>
        <r>
          <rPr>
            <b/>
            <sz val="10"/>
            <color indexed="81"/>
            <rFont val="돋움"/>
            <family val="3"/>
            <charset val="129"/>
          </rPr>
          <t>제출</t>
        </r>
        <r>
          <rPr>
            <b/>
            <sz val="10"/>
            <color indexed="81"/>
            <rFont val="Tahoma"/>
            <family val="2"/>
          </rPr>
          <t xml:space="preserve"> </t>
        </r>
        <r>
          <rPr>
            <b/>
            <sz val="10"/>
            <color indexed="81"/>
            <rFont val="돋움"/>
            <family val="3"/>
            <charset val="129"/>
          </rPr>
          <t>자료</t>
        </r>
        <r>
          <rPr>
            <b/>
            <sz val="10"/>
            <color indexed="81"/>
            <rFont val="Tahoma"/>
            <family val="2"/>
          </rPr>
          <t xml:space="preserve"> </t>
        </r>
        <r>
          <rPr>
            <b/>
            <sz val="10"/>
            <color indexed="81"/>
            <rFont val="돋움"/>
            <family val="3"/>
            <charset val="129"/>
          </rPr>
          <t>기반</t>
        </r>
        <r>
          <rPr>
            <b/>
            <sz val="10"/>
            <color indexed="81"/>
            <rFont val="Tahoma"/>
            <family val="2"/>
          </rPr>
          <t xml:space="preserve"> </t>
        </r>
        <r>
          <rPr>
            <b/>
            <sz val="10"/>
            <color indexed="81"/>
            <rFont val="돋움"/>
            <family val="3"/>
            <charset val="129"/>
          </rPr>
          <t>수정</t>
        </r>
        <r>
          <rPr>
            <b/>
            <sz val="11"/>
            <color indexed="81"/>
            <rFont val="돋움"/>
            <family val="3"/>
            <charset val="129"/>
          </rPr>
          <t xml:space="preserve">
</t>
        </r>
      </text>
    </comment>
    <comment ref="AI30" authorId="0" shapeId="0">
      <text>
        <r>
          <rPr>
            <sz val="9"/>
            <color indexed="81"/>
            <rFont val="돋움"/>
            <family val="3"/>
            <charset val="129"/>
          </rPr>
          <t>지원목표 매출액관련 금액조정</t>
        </r>
        <r>
          <rPr>
            <sz val="9"/>
            <color indexed="81"/>
            <rFont val="Tahoma"/>
            <family val="2"/>
          </rPr>
          <t xml:space="preserve">
</t>
        </r>
      </text>
    </comment>
    <comment ref="E42" authorId="0" shapeId="0">
      <text>
        <r>
          <rPr>
            <b/>
            <sz val="9"/>
            <color indexed="81"/>
            <rFont val="Tahoma"/>
            <family val="2"/>
          </rPr>
          <t>owner:</t>
        </r>
        <r>
          <rPr>
            <sz val="9"/>
            <color indexed="81"/>
            <rFont val="Tahoma"/>
            <family val="2"/>
          </rPr>
          <t xml:space="preserve">
https://kssc.kostat.go.kr:8443/ksscNew_web/link.do?gubun=001#
http://www.saramin.co.kr/zf_user/search?searchword=%BD%C5%B8%ED%BB%EA%BE%F7%A2%DF&amp;searchType=search&amp;go=</t>
        </r>
      </text>
    </comment>
    <comment ref="AJ61" authorId="0" shapeId="0">
      <text>
        <r>
          <rPr>
            <b/>
            <sz val="14"/>
            <color indexed="81"/>
            <rFont val="Tahoma"/>
            <family val="2"/>
          </rPr>
          <t>owner:</t>
        </r>
        <r>
          <rPr>
            <sz val="14"/>
            <color indexed="81"/>
            <rFont val="Tahoma"/>
            <family val="2"/>
          </rPr>
          <t xml:space="preserve">
1.16</t>
        </r>
        <r>
          <rPr>
            <sz val="14"/>
            <color indexed="81"/>
            <rFont val="돋움"/>
            <family val="3"/>
            <charset val="129"/>
          </rPr>
          <t>년관련매출</t>
        </r>
        <r>
          <rPr>
            <sz val="14"/>
            <color indexed="81"/>
            <rFont val="Tahoma"/>
            <family val="2"/>
          </rPr>
          <t>(AI)</t>
        </r>
        <r>
          <rPr>
            <sz val="14"/>
            <color indexed="81"/>
            <rFont val="돋움"/>
            <family val="3"/>
            <charset val="129"/>
          </rPr>
          <t>에</t>
        </r>
        <r>
          <rPr>
            <sz val="14"/>
            <color indexed="81"/>
            <rFont val="Tahoma"/>
            <family val="2"/>
          </rPr>
          <t xml:space="preserve"> 16</t>
        </r>
        <r>
          <rPr>
            <sz val="14"/>
            <color indexed="81"/>
            <rFont val="돋움"/>
            <family val="3"/>
            <charset val="129"/>
          </rPr>
          <t>년총매출</t>
        </r>
        <r>
          <rPr>
            <sz val="14"/>
            <color indexed="81"/>
            <rFont val="Tahoma"/>
            <family val="2"/>
          </rPr>
          <t>(</t>
        </r>
        <r>
          <rPr>
            <sz val="14"/>
            <color indexed="81"/>
            <rFont val="돋움"/>
            <family val="3"/>
            <charset val="129"/>
          </rPr>
          <t>예상</t>
        </r>
        <r>
          <rPr>
            <sz val="14"/>
            <color indexed="81"/>
            <rFont val="Tahoma"/>
            <family val="2"/>
          </rPr>
          <t>)(AF)</t>
        </r>
        <r>
          <rPr>
            <sz val="14"/>
            <color indexed="81"/>
            <rFont val="돋움"/>
            <family val="3"/>
            <charset val="129"/>
          </rPr>
          <t>을</t>
        </r>
        <r>
          <rPr>
            <sz val="14"/>
            <color indexed="81"/>
            <rFont val="Tahoma"/>
            <family val="2"/>
          </rPr>
          <t xml:space="preserve"> </t>
        </r>
        <r>
          <rPr>
            <sz val="14"/>
            <color indexed="81"/>
            <rFont val="돋움"/>
            <family val="3"/>
            <charset val="129"/>
          </rPr>
          <t xml:space="preserve">기입
</t>
        </r>
        <r>
          <rPr>
            <sz val="14"/>
            <color indexed="81"/>
            <rFont val="Tahoma"/>
            <family val="2"/>
          </rPr>
          <t>2. 15</t>
        </r>
        <r>
          <rPr>
            <sz val="14"/>
            <color indexed="81"/>
            <rFont val="돋움"/>
            <family val="3"/>
            <charset val="129"/>
          </rPr>
          <t>년관련매출</t>
        </r>
        <r>
          <rPr>
            <sz val="14"/>
            <color indexed="81"/>
            <rFont val="Tahoma"/>
            <family val="2"/>
          </rPr>
          <t>(AH)</t>
        </r>
        <r>
          <rPr>
            <sz val="14"/>
            <color indexed="81"/>
            <rFont val="돋움"/>
            <family val="3"/>
            <charset val="129"/>
          </rPr>
          <t>에서</t>
        </r>
        <r>
          <rPr>
            <sz val="14"/>
            <color indexed="81"/>
            <rFont val="Tahoma"/>
            <family val="2"/>
          </rPr>
          <t xml:space="preserve"> (AF)</t>
        </r>
        <r>
          <rPr>
            <sz val="14"/>
            <color indexed="81"/>
            <rFont val="돋움"/>
            <family val="3"/>
            <charset val="129"/>
          </rPr>
          <t>를</t>
        </r>
        <r>
          <rPr>
            <sz val="14"/>
            <color indexed="81"/>
            <rFont val="Tahoma"/>
            <family val="2"/>
          </rPr>
          <t xml:space="preserve"> </t>
        </r>
        <r>
          <rPr>
            <sz val="14"/>
            <color indexed="81"/>
            <rFont val="돋움"/>
            <family val="3"/>
            <charset val="129"/>
          </rPr>
          <t xml:space="preserve">뺌
</t>
        </r>
        <r>
          <rPr>
            <sz val="14"/>
            <color indexed="81"/>
            <rFont val="Tahoma"/>
            <family val="2"/>
          </rPr>
          <t xml:space="preserve">3. </t>
        </r>
        <r>
          <rPr>
            <sz val="14"/>
            <color indexed="81"/>
            <rFont val="돋움"/>
            <family val="3"/>
            <charset val="129"/>
          </rPr>
          <t>보내주신</t>
        </r>
        <r>
          <rPr>
            <sz val="14"/>
            <color indexed="81"/>
            <rFont val="Tahoma"/>
            <family val="2"/>
          </rPr>
          <t xml:space="preserve"> 16</t>
        </r>
        <r>
          <rPr>
            <sz val="14"/>
            <color indexed="81"/>
            <rFont val="돋움"/>
            <family val="3"/>
            <charset val="129"/>
          </rPr>
          <t>년관련매출보다</t>
        </r>
        <r>
          <rPr>
            <sz val="14"/>
            <color indexed="81"/>
            <rFont val="Tahoma"/>
            <family val="2"/>
          </rPr>
          <t xml:space="preserve"> </t>
        </r>
        <r>
          <rPr>
            <sz val="14"/>
            <color indexed="81"/>
            <rFont val="돋움"/>
            <family val="3"/>
            <charset val="129"/>
          </rPr>
          <t>결과값</t>
        </r>
        <r>
          <rPr>
            <sz val="14"/>
            <color indexed="81"/>
            <rFont val="Tahoma"/>
            <family val="2"/>
          </rPr>
          <t>(=AH-AF)</t>
        </r>
        <r>
          <rPr>
            <sz val="14"/>
            <color indexed="81"/>
            <rFont val="돋움"/>
            <family val="3"/>
            <charset val="129"/>
          </rPr>
          <t>이</t>
        </r>
        <r>
          <rPr>
            <sz val="14"/>
            <color indexed="81"/>
            <rFont val="Tahoma"/>
            <family val="2"/>
          </rPr>
          <t xml:space="preserve"> </t>
        </r>
        <r>
          <rPr>
            <sz val="14"/>
            <color indexed="81"/>
            <rFont val="돋움"/>
            <family val="3"/>
            <charset val="129"/>
          </rPr>
          <t>큰</t>
        </r>
        <r>
          <rPr>
            <sz val="14"/>
            <color indexed="81"/>
            <rFont val="Tahoma"/>
            <family val="2"/>
          </rPr>
          <t xml:space="preserve"> </t>
        </r>
        <r>
          <rPr>
            <sz val="14"/>
            <color indexed="81"/>
            <rFont val="돋움"/>
            <family val="3"/>
            <charset val="129"/>
          </rPr>
          <t>경우</t>
        </r>
        <r>
          <rPr>
            <sz val="14"/>
            <color indexed="81"/>
            <rFont val="Tahoma"/>
            <family val="2"/>
          </rPr>
          <t>, 
(AH+</t>
        </r>
        <r>
          <rPr>
            <sz val="14"/>
            <color indexed="81"/>
            <rFont val="돋움"/>
            <family val="3"/>
            <charset val="129"/>
          </rPr>
          <t>보내주신</t>
        </r>
        <r>
          <rPr>
            <sz val="14"/>
            <color indexed="81"/>
            <rFont val="Tahoma"/>
            <family val="2"/>
          </rPr>
          <t xml:space="preserve"> 16</t>
        </r>
        <r>
          <rPr>
            <sz val="14"/>
            <color indexed="81"/>
            <rFont val="돋움"/>
            <family val="3"/>
            <charset val="129"/>
          </rPr>
          <t>년관련매출</t>
        </r>
        <r>
          <rPr>
            <sz val="14"/>
            <color indexed="81"/>
            <rFont val="Tahoma"/>
            <family val="2"/>
          </rPr>
          <t>)</t>
        </r>
        <r>
          <rPr>
            <sz val="14"/>
            <color indexed="81"/>
            <rFont val="돋움"/>
            <family val="3"/>
            <charset val="129"/>
          </rPr>
          <t>로</t>
        </r>
        <r>
          <rPr>
            <sz val="14"/>
            <color indexed="81"/>
            <rFont val="Tahoma"/>
            <family val="2"/>
          </rPr>
          <t xml:space="preserve"> 16</t>
        </r>
        <r>
          <rPr>
            <sz val="14"/>
            <color indexed="81"/>
            <rFont val="돋움"/>
            <family val="3"/>
            <charset val="129"/>
          </rPr>
          <t>년</t>
        </r>
        <r>
          <rPr>
            <sz val="14"/>
            <color indexed="81"/>
            <rFont val="Tahoma"/>
            <family val="2"/>
          </rPr>
          <t xml:space="preserve"> </t>
        </r>
        <r>
          <rPr>
            <sz val="14"/>
            <color indexed="81"/>
            <rFont val="돋움"/>
            <family val="3"/>
            <charset val="129"/>
          </rPr>
          <t>관련</t>
        </r>
        <r>
          <rPr>
            <sz val="14"/>
            <color indexed="81"/>
            <rFont val="Tahoma"/>
            <family val="2"/>
          </rPr>
          <t xml:space="preserve"> </t>
        </r>
        <r>
          <rPr>
            <sz val="14"/>
            <color indexed="81"/>
            <rFont val="돋움"/>
            <family val="3"/>
            <charset val="129"/>
          </rPr>
          <t>매출로</t>
        </r>
        <r>
          <rPr>
            <sz val="14"/>
            <color indexed="81"/>
            <rFont val="Tahoma"/>
            <family val="2"/>
          </rPr>
          <t xml:space="preserve"> </t>
        </r>
        <r>
          <rPr>
            <sz val="14"/>
            <color indexed="81"/>
            <rFont val="돋움"/>
            <family val="3"/>
            <charset val="129"/>
          </rPr>
          <t xml:space="preserve">설정
</t>
        </r>
        <r>
          <rPr>
            <sz val="14"/>
            <color indexed="81"/>
            <rFont val="Tahoma"/>
            <family val="2"/>
          </rPr>
          <t xml:space="preserve">4. </t>
        </r>
        <r>
          <rPr>
            <sz val="14"/>
            <color indexed="81"/>
            <rFont val="돋움"/>
            <family val="3"/>
            <charset val="129"/>
          </rPr>
          <t>단순히</t>
        </r>
        <r>
          <rPr>
            <sz val="14"/>
            <color indexed="81"/>
            <rFont val="Tahoma"/>
            <family val="2"/>
          </rPr>
          <t xml:space="preserve"> 1-2 </t>
        </r>
        <r>
          <rPr>
            <sz val="14"/>
            <color indexed="81"/>
            <rFont val="돋움"/>
            <family val="3"/>
            <charset val="129"/>
          </rPr>
          <t>방식으로</t>
        </r>
        <r>
          <rPr>
            <sz val="14"/>
            <color indexed="81"/>
            <rFont val="Tahoma"/>
            <family val="2"/>
          </rPr>
          <t xml:space="preserve"> </t>
        </r>
        <r>
          <rPr>
            <sz val="14"/>
            <color indexed="81"/>
            <rFont val="돋움"/>
            <family val="3"/>
            <charset val="129"/>
          </rPr>
          <t>진행한</t>
        </r>
        <r>
          <rPr>
            <sz val="14"/>
            <color indexed="81"/>
            <rFont val="Tahoma"/>
            <family val="2"/>
          </rPr>
          <t xml:space="preserve"> </t>
        </r>
        <r>
          <rPr>
            <sz val="14"/>
            <color indexed="81"/>
            <rFont val="돋움"/>
            <family val="3"/>
            <charset val="129"/>
          </rPr>
          <t>경우</t>
        </r>
        <r>
          <rPr>
            <sz val="14"/>
            <color indexed="81"/>
            <rFont val="Tahoma"/>
            <family val="2"/>
          </rPr>
          <t xml:space="preserve"> 2256</t>
        </r>
        <r>
          <rPr>
            <sz val="14"/>
            <color indexed="81"/>
            <rFont val="돋움"/>
            <family val="3"/>
            <charset val="129"/>
          </rPr>
          <t>억원</t>
        </r>
        <r>
          <rPr>
            <sz val="14"/>
            <color indexed="81"/>
            <rFont val="Tahoma"/>
            <family val="2"/>
          </rPr>
          <t>(</t>
        </r>
        <r>
          <rPr>
            <sz val="14"/>
            <color indexed="81"/>
            <rFont val="돋움"/>
            <family val="3"/>
            <charset val="129"/>
          </rPr>
          <t>적자</t>
        </r>
        <r>
          <rPr>
            <sz val="14"/>
            <color indexed="81"/>
            <rFont val="Tahoma"/>
            <family val="2"/>
          </rPr>
          <t xml:space="preserve"> </t>
        </r>
        <r>
          <rPr>
            <sz val="14"/>
            <color indexed="81"/>
            <rFont val="돋움"/>
            <family val="3"/>
            <charset val="129"/>
          </rPr>
          <t>제거</t>
        </r>
        <r>
          <rPr>
            <sz val="14"/>
            <color indexed="81"/>
            <rFont val="Tahoma"/>
            <family val="2"/>
          </rPr>
          <t>)</t>
        </r>
        <r>
          <rPr>
            <sz val="14"/>
            <color indexed="81"/>
            <rFont val="돋움"/>
            <family val="3"/>
            <charset val="129"/>
          </rPr>
          <t>으로</t>
        </r>
        <r>
          <rPr>
            <sz val="14"/>
            <color indexed="81"/>
            <rFont val="Tahoma"/>
            <family val="2"/>
          </rPr>
          <t xml:space="preserve"> </t>
        </r>
        <r>
          <rPr>
            <sz val="14"/>
            <color indexed="81"/>
            <rFont val="돋움"/>
            <family val="3"/>
            <charset val="129"/>
          </rPr>
          <t>너무</t>
        </r>
        <r>
          <rPr>
            <sz val="14"/>
            <color indexed="81"/>
            <rFont val="Tahoma"/>
            <family val="2"/>
          </rPr>
          <t xml:space="preserve"> </t>
        </r>
        <r>
          <rPr>
            <sz val="14"/>
            <color indexed="81"/>
            <rFont val="돋움"/>
            <family val="3"/>
            <charset val="129"/>
          </rPr>
          <t>크게</t>
        </r>
        <r>
          <rPr>
            <sz val="14"/>
            <color indexed="81"/>
            <rFont val="Tahoma"/>
            <family val="2"/>
          </rPr>
          <t xml:space="preserve"> </t>
        </r>
        <r>
          <rPr>
            <sz val="14"/>
            <color indexed="81"/>
            <rFont val="돋움"/>
            <family val="3"/>
            <charset val="129"/>
          </rPr>
          <t>금액이</t>
        </r>
        <r>
          <rPr>
            <sz val="14"/>
            <color indexed="81"/>
            <rFont val="Tahoma"/>
            <family val="2"/>
          </rPr>
          <t xml:space="preserve"> </t>
        </r>
        <r>
          <rPr>
            <sz val="14"/>
            <color indexed="81"/>
            <rFont val="돋움"/>
            <family val="3"/>
            <charset val="129"/>
          </rPr>
          <t>도출됨</t>
        </r>
        <r>
          <rPr>
            <sz val="14"/>
            <color indexed="81"/>
            <rFont val="Tahoma"/>
            <family val="2"/>
          </rPr>
          <t>.</t>
        </r>
        <r>
          <rPr>
            <sz val="14"/>
            <color indexed="81"/>
            <rFont val="돋움"/>
            <family val="3"/>
            <charset val="129"/>
          </rPr>
          <t xml:space="preserve">
예</t>
        </r>
        <r>
          <rPr>
            <sz val="14"/>
            <color indexed="81"/>
            <rFont val="Tahoma"/>
            <family val="2"/>
          </rPr>
          <t xml:space="preserve">) </t>
        </r>
        <r>
          <rPr>
            <sz val="14"/>
            <color indexed="81"/>
            <rFont val="돋움"/>
            <family val="3"/>
            <charset val="129"/>
          </rPr>
          <t>비엠시스</t>
        </r>
        <r>
          <rPr>
            <sz val="14"/>
            <color indexed="81"/>
            <rFont val="Tahoma"/>
            <family val="2"/>
          </rPr>
          <t xml:space="preserve"> 
- 16</t>
        </r>
        <r>
          <rPr>
            <sz val="14"/>
            <color indexed="81"/>
            <rFont val="돋움"/>
            <family val="3"/>
            <charset val="129"/>
          </rPr>
          <t>년총매출</t>
        </r>
        <r>
          <rPr>
            <sz val="14"/>
            <color indexed="81"/>
            <rFont val="Tahoma"/>
            <family val="2"/>
          </rPr>
          <t>(</t>
        </r>
        <r>
          <rPr>
            <sz val="14"/>
            <color indexed="81"/>
            <rFont val="돋움"/>
            <family val="3"/>
            <charset val="129"/>
          </rPr>
          <t>예상</t>
        </r>
        <r>
          <rPr>
            <sz val="14"/>
            <color indexed="81"/>
            <rFont val="Tahoma"/>
            <family val="2"/>
          </rPr>
          <t>) - 15</t>
        </r>
        <r>
          <rPr>
            <sz val="14"/>
            <color indexed="81"/>
            <rFont val="돋움"/>
            <family val="3"/>
            <charset val="129"/>
          </rPr>
          <t>년관련매출</t>
        </r>
        <r>
          <rPr>
            <sz val="14"/>
            <color indexed="81"/>
            <rFont val="Tahoma"/>
            <family val="2"/>
          </rPr>
          <t xml:space="preserve"> = 1500-1300=200
- </t>
        </r>
        <r>
          <rPr>
            <sz val="14"/>
            <color indexed="81"/>
            <rFont val="돋움"/>
            <family val="3"/>
            <charset val="129"/>
          </rPr>
          <t>보내주신</t>
        </r>
        <r>
          <rPr>
            <sz val="14"/>
            <color indexed="81"/>
            <rFont val="Tahoma"/>
            <family val="2"/>
          </rPr>
          <t xml:space="preserve"> </t>
        </r>
        <r>
          <rPr>
            <sz val="14"/>
            <color indexed="81"/>
            <rFont val="돋움"/>
            <family val="3"/>
            <charset val="129"/>
          </rPr>
          <t>비엠시스</t>
        </r>
        <r>
          <rPr>
            <sz val="14"/>
            <color indexed="81"/>
            <rFont val="Tahoma"/>
            <family val="2"/>
          </rPr>
          <t xml:space="preserve"> 16</t>
        </r>
        <r>
          <rPr>
            <sz val="14"/>
            <color indexed="81"/>
            <rFont val="돋움"/>
            <family val="3"/>
            <charset val="129"/>
          </rPr>
          <t>년관련매출</t>
        </r>
        <r>
          <rPr>
            <sz val="14"/>
            <color indexed="81"/>
            <rFont val="Tahoma"/>
            <family val="2"/>
          </rPr>
          <t xml:space="preserve"> = 120
- 120 &lt; 200 </t>
        </r>
        <r>
          <rPr>
            <sz val="14"/>
            <color indexed="81"/>
            <rFont val="돋움"/>
            <family val="3"/>
            <charset val="129"/>
          </rPr>
          <t>인</t>
        </r>
        <r>
          <rPr>
            <sz val="14"/>
            <color indexed="81"/>
            <rFont val="Tahoma"/>
            <family val="2"/>
          </rPr>
          <t xml:space="preserve"> </t>
        </r>
        <r>
          <rPr>
            <sz val="14"/>
            <color indexed="81"/>
            <rFont val="돋움"/>
            <family val="3"/>
            <charset val="129"/>
          </rPr>
          <t>경우</t>
        </r>
        <r>
          <rPr>
            <sz val="14"/>
            <color indexed="81"/>
            <rFont val="Tahoma"/>
            <family val="2"/>
          </rPr>
          <t>, 1300+120 = 1420 (16</t>
        </r>
        <r>
          <rPr>
            <sz val="14"/>
            <color indexed="81"/>
            <rFont val="돋움"/>
            <family val="3"/>
            <charset val="129"/>
          </rPr>
          <t>년관련매출로</t>
        </r>
        <r>
          <rPr>
            <sz val="14"/>
            <color indexed="81"/>
            <rFont val="Tahoma"/>
            <family val="2"/>
          </rPr>
          <t xml:space="preserve"> </t>
        </r>
        <r>
          <rPr>
            <sz val="14"/>
            <color indexed="81"/>
            <rFont val="돋움"/>
            <family val="3"/>
            <charset val="129"/>
          </rPr>
          <t>설정</t>
        </r>
        <r>
          <rPr>
            <sz val="14"/>
            <color indexed="81"/>
            <rFont val="Tahoma"/>
            <family val="2"/>
          </rPr>
          <t>) (1500</t>
        </r>
        <r>
          <rPr>
            <sz val="14"/>
            <color indexed="81"/>
            <rFont val="돋움"/>
            <family val="3"/>
            <charset val="129"/>
          </rPr>
          <t>대신</t>
        </r>
        <r>
          <rPr>
            <sz val="14"/>
            <color indexed="81"/>
            <rFont val="Tahoma"/>
            <family val="2"/>
          </rPr>
          <t xml:space="preserve">) 
</t>
        </r>
      </text>
    </comment>
    <comment ref="AI272" authorId="0" shapeId="0">
      <text>
        <r>
          <rPr>
            <b/>
            <sz val="9"/>
            <color indexed="81"/>
            <rFont val="돋움"/>
            <family val="3"/>
            <charset val="129"/>
          </rPr>
          <t>신규기업이나</t>
        </r>
        <r>
          <rPr>
            <b/>
            <sz val="9"/>
            <color indexed="81"/>
            <rFont val="Tahoma"/>
            <family val="2"/>
          </rPr>
          <t xml:space="preserve"> </t>
        </r>
        <r>
          <rPr>
            <b/>
            <sz val="9"/>
            <color indexed="81"/>
            <rFont val="돋움"/>
            <family val="3"/>
            <charset val="129"/>
          </rPr>
          <t>전녀도</t>
        </r>
        <r>
          <rPr>
            <b/>
            <sz val="9"/>
            <color indexed="81"/>
            <rFont val="Tahoma"/>
            <family val="2"/>
          </rPr>
          <t xml:space="preserve"> </t>
        </r>
        <r>
          <rPr>
            <b/>
            <sz val="9"/>
            <color indexed="81"/>
            <rFont val="돋움"/>
            <family val="3"/>
            <charset val="129"/>
          </rPr>
          <t>매출</t>
        </r>
        <r>
          <rPr>
            <b/>
            <sz val="9"/>
            <color indexed="81"/>
            <rFont val="Tahoma"/>
            <family val="2"/>
          </rPr>
          <t xml:space="preserve"> </t>
        </r>
        <r>
          <rPr>
            <b/>
            <sz val="9"/>
            <color indexed="81"/>
            <rFont val="돋움"/>
            <family val="3"/>
            <charset val="129"/>
          </rPr>
          <t>반영하여</t>
        </r>
        <r>
          <rPr>
            <b/>
            <sz val="9"/>
            <color indexed="81"/>
            <rFont val="Tahoma"/>
            <family val="2"/>
          </rPr>
          <t xml:space="preserve"> </t>
        </r>
        <r>
          <rPr>
            <b/>
            <sz val="9"/>
            <color indexed="81"/>
            <rFont val="돋움"/>
            <family val="3"/>
            <charset val="129"/>
          </rPr>
          <t>증가액</t>
        </r>
        <r>
          <rPr>
            <b/>
            <sz val="9"/>
            <color indexed="81"/>
            <rFont val="Tahoma"/>
            <family val="2"/>
          </rPr>
          <t xml:space="preserve"> </t>
        </r>
        <r>
          <rPr>
            <b/>
            <sz val="9"/>
            <color indexed="81"/>
            <rFont val="돋움"/>
            <family val="3"/>
            <charset val="129"/>
          </rPr>
          <t>조정</t>
        </r>
      </text>
    </comment>
  </commentList>
</comments>
</file>

<file path=xl/comments5.xml><?xml version="1.0" encoding="utf-8"?>
<comments xmlns="http://schemas.openxmlformats.org/spreadsheetml/2006/main">
  <authors>
    <author>owner</author>
  </authors>
  <commentList>
    <comment ref="AY2" authorId="0" shapeId="0">
      <text>
        <r>
          <rPr>
            <b/>
            <sz val="16"/>
            <color indexed="81"/>
            <rFont val="돋움"/>
            <family val="3"/>
            <charset val="129"/>
          </rPr>
          <t>대상</t>
        </r>
        <r>
          <rPr>
            <b/>
            <sz val="16"/>
            <color indexed="81"/>
            <rFont val="Tahoma"/>
            <family val="2"/>
          </rPr>
          <t xml:space="preserve">- </t>
        </r>
        <r>
          <rPr>
            <b/>
            <sz val="16"/>
            <color indexed="81"/>
            <rFont val="돋움"/>
            <family val="3"/>
            <charset val="129"/>
          </rPr>
          <t>협회</t>
        </r>
        <r>
          <rPr>
            <b/>
            <sz val="16"/>
            <color indexed="81"/>
            <rFont val="Tahoma"/>
            <family val="2"/>
          </rPr>
          <t xml:space="preserve">, TP, </t>
        </r>
        <r>
          <rPr>
            <b/>
            <sz val="16"/>
            <color indexed="81"/>
            <rFont val="돋움"/>
            <family val="3"/>
            <charset val="129"/>
          </rPr>
          <t>지역기관</t>
        </r>
        <r>
          <rPr>
            <b/>
            <sz val="16"/>
            <color indexed="81"/>
            <rFont val="Tahoma"/>
            <family val="2"/>
          </rPr>
          <t xml:space="preserve"> </t>
        </r>
        <r>
          <rPr>
            <b/>
            <sz val="16"/>
            <color indexed="81"/>
            <rFont val="돋움"/>
            <family val="3"/>
            <charset val="129"/>
          </rPr>
          <t>등</t>
        </r>
      </text>
    </comment>
    <comment ref="BD2"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BE2" authorId="0" shapeId="0">
      <text>
        <r>
          <rPr>
            <b/>
            <sz val="12"/>
            <color indexed="81"/>
            <rFont val="돋움"/>
            <family val="3"/>
            <charset val="129"/>
          </rPr>
          <t>중소기업지원</t>
        </r>
        <r>
          <rPr>
            <b/>
            <sz val="12"/>
            <color indexed="81"/>
            <rFont val="Tahoma"/>
            <family val="2"/>
          </rPr>
          <t xml:space="preserve"> </t>
        </r>
        <r>
          <rPr>
            <b/>
            <sz val="12"/>
            <color indexed="81"/>
            <rFont val="돋움"/>
            <family val="3"/>
            <charset val="129"/>
          </rPr>
          <t>이력관리</t>
        </r>
        <r>
          <rPr>
            <b/>
            <sz val="12"/>
            <color indexed="81"/>
            <rFont val="Tahoma"/>
            <family val="2"/>
          </rPr>
          <t xml:space="preserve"> </t>
        </r>
        <r>
          <rPr>
            <b/>
            <sz val="12"/>
            <color indexed="81"/>
            <rFont val="돋움"/>
            <family val="3"/>
            <charset val="129"/>
          </rPr>
          <t>시스템</t>
        </r>
        <r>
          <rPr>
            <b/>
            <sz val="12"/>
            <color indexed="81"/>
            <rFont val="Tahoma"/>
            <family val="2"/>
          </rPr>
          <t xml:space="preserve"> </t>
        </r>
        <r>
          <rPr>
            <b/>
            <sz val="12"/>
            <color indexed="81"/>
            <rFont val="돋움"/>
            <family val="3"/>
            <charset val="129"/>
          </rPr>
          <t>접속</t>
        </r>
        <r>
          <rPr>
            <b/>
            <sz val="12"/>
            <color indexed="81"/>
            <rFont val="Tahoma"/>
            <family val="2"/>
          </rPr>
          <t xml:space="preserve"> </t>
        </r>
        <r>
          <rPr>
            <b/>
            <sz val="12"/>
            <color indexed="81"/>
            <rFont val="돋움"/>
            <family val="3"/>
            <charset val="129"/>
          </rPr>
          <t>후</t>
        </r>
        <r>
          <rPr>
            <b/>
            <sz val="12"/>
            <color indexed="81"/>
            <rFont val="Tahoma"/>
            <family val="2"/>
          </rPr>
          <t xml:space="preserve"> </t>
        </r>
        <r>
          <rPr>
            <b/>
            <sz val="12"/>
            <color indexed="81"/>
            <rFont val="돋움"/>
            <family val="3"/>
            <charset val="129"/>
          </rPr>
          <t>이력</t>
        </r>
        <r>
          <rPr>
            <b/>
            <sz val="12"/>
            <color indexed="81"/>
            <rFont val="Tahoma"/>
            <family val="2"/>
          </rPr>
          <t xml:space="preserve"> </t>
        </r>
        <r>
          <rPr>
            <b/>
            <sz val="12"/>
            <color indexed="81"/>
            <rFont val="돋움"/>
            <family val="3"/>
            <charset val="129"/>
          </rPr>
          <t>정보</t>
        </r>
        <r>
          <rPr>
            <sz val="9"/>
            <color indexed="81"/>
            <rFont val="Tahoma"/>
            <family val="2"/>
          </rPr>
          <t xml:space="preserve">
</t>
        </r>
      </text>
    </comment>
    <comment ref="BG2" authorId="0" shapeId="0">
      <text>
        <r>
          <rPr>
            <b/>
            <sz val="11"/>
            <color indexed="81"/>
            <rFont val="맑은 고딕"/>
            <family val="3"/>
            <charset val="129"/>
            <scheme val="major"/>
          </rPr>
          <t xml:space="preserve">리스트:
- 경기도 산업기술 정보제공사업
- 수원시 산업기술 정보제공사업
- 양산시 중소기업 핵심기술 맞춤정보제공사업
- 부산시 과학기술정보 기업지원사업
- 울산시 중소벤처기업 기술정보 제공사업
- 창원시 중소기업 맞춤정보 지원사업
- 대전 시장중심 기술사업화 생태계 구축사업
- 성남 맞춤형 정보분석
- 충남 기업지원서비스
- 김해시 산업재산권도우미
- 대구광역시 중소기업 기술정보
- 포항시 핵심기술정보제공사업
- 경북 핵심기술정보제공사업
- 전남 ip사업화 연계
- 전북 산업기술정보 </t>
        </r>
      </text>
    </comment>
    <comment ref="BI2" authorId="0" shapeId="0">
      <text>
        <r>
          <rPr>
            <b/>
            <sz val="9"/>
            <color indexed="81"/>
            <rFont val="돋움"/>
            <family val="3"/>
            <charset val="129"/>
          </rPr>
          <t>서울</t>
        </r>
        <r>
          <rPr>
            <sz val="9"/>
            <color indexed="81"/>
            <rFont val="돋움"/>
            <family val="3"/>
            <charset val="129"/>
          </rPr>
          <t xml:space="preserve">
기술사업화</t>
        </r>
        <r>
          <rPr>
            <sz val="9"/>
            <color indexed="81"/>
            <rFont val="Tahoma"/>
            <family val="2"/>
          </rPr>
          <t xml:space="preserve"> </t>
        </r>
        <r>
          <rPr>
            <sz val="9"/>
            <color indexed="81"/>
            <rFont val="돋움"/>
            <family val="3"/>
            <charset val="129"/>
          </rPr>
          <t>지식연구회
뷰티헬스산업</t>
        </r>
        <r>
          <rPr>
            <sz val="9"/>
            <color indexed="81"/>
            <rFont val="Tahoma"/>
            <family val="2"/>
          </rPr>
          <t xml:space="preserve"> </t>
        </r>
        <r>
          <rPr>
            <sz val="9"/>
            <color indexed="81"/>
            <rFont val="돋움"/>
            <family val="3"/>
            <charset val="129"/>
          </rPr>
          <t xml:space="preserve">지식연구회
</t>
        </r>
        <r>
          <rPr>
            <sz val="9"/>
            <color indexed="81"/>
            <rFont val="Tahoma"/>
            <family val="2"/>
          </rPr>
          <t>3D</t>
        </r>
        <r>
          <rPr>
            <sz val="9"/>
            <color indexed="81"/>
            <rFont val="돋움"/>
            <family val="3"/>
            <charset val="129"/>
          </rPr>
          <t>프린팅</t>
        </r>
        <r>
          <rPr>
            <sz val="9"/>
            <color indexed="81"/>
            <rFont val="Tahoma"/>
            <family val="2"/>
          </rPr>
          <t xml:space="preserve"> </t>
        </r>
        <r>
          <rPr>
            <sz val="9"/>
            <color indexed="81"/>
            <rFont val="돋움"/>
            <family val="3"/>
            <charset val="129"/>
          </rPr>
          <t xml:space="preserve">지식연구회
</t>
        </r>
        <r>
          <rPr>
            <b/>
            <sz val="9"/>
            <color indexed="81"/>
            <rFont val="돋움"/>
            <family val="3"/>
            <charset val="129"/>
          </rPr>
          <t>경인</t>
        </r>
        <r>
          <rPr>
            <sz val="9"/>
            <color indexed="81"/>
            <rFont val="돋움"/>
            <family val="3"/>
            <charset val="129"/>
          </rPr>
          <t xml:space="preserve">
융</t>
        </r>
        <r>
          <rPr>
            <sz val="9"/>
            <color indexed="81"/>
            <rFont val="Tahoma"/>
            <family val="2"/>
          </rPr>
          <t>․</t>
        </r>
        <r>
          <rPr>
            <sz val="9"/>
            <color indexed="81"/>
            <rFont val="돋움"/>
            <family val="3"/>
            <charset val="129"/>
          </rPr>
          <t>복합</t>
        </r>
        <r>
          <rPr>
            <sz val="9"/>
            <color indexed="81"/>
            <rFont val="Tahoma"/>
            <family val="2"/>
          </rPr>
          <t xml:space="preserve"> </t>
        </r>
        <r>
          <rPr>
            <sz val="9"/>
            <color indexed="81"/>
            <rFont val="돋움"/>
            <family val="3"/>
            <charset val="129"/>
          </rPr>
          <t>가구산업</t>
        </r>
        <r>
          <rPr>
            <sz val="9"/>
            <color indexed="81"/>
            <rFont val="Tahoma"/>
            <family val="2"/>
          </rPr>
          <t xml:space="preserve"> </t>
        </r>
        <r>
          <rPr>
            <sz val="9"/>
            <color indexed="81"/>
            <rFont val="돋움"/>
            <family val="3"/>
            <charset val="129"/>
          </rPr>
          <t>지식연구회
항노화</t>
        </r>
        <r>
          <rPr>
            <sz val="9"/>
            <color indexed="81"/>
            <rFont val="Tahoma"/>
            <family val="2"/>
          </rPr>
          <t xml:space="preserve"> </t>
        </r>
        <r>
          <rPr>
            <sz val="9"/>
            <color indexed="81"/>
            <rFont val="돋움"/>
            <family val="3"/>
            <charset val="129"/>
          </rPr>
          <t>지식연구회
의료진단</t>
        </r>
        <r>
          <rPr>
            <sz val="9"/>
            <color indexed="81"/>
            <rFont val="Tahoma"/>
            <family val="2"/>
          </rPr>
          <t xml:space="preserve"> </t>
        </r>
        <r>
          <rPr>
            <sz val="9"/>
            <color indexed="81"/>
            <rFont val="돋움"/>
            <family val="3"/>
            <charset val="129"/>
          </rPr>
          <t>지식연구회
첨단헬스케어</t>
        </r>
        <r>
          <rPr>
            <sz val="9"/>
            <color indexed="81"/>
            <rFont val="Tahoma"/>
            <family val="2"/>
          </rPr>
          <t xml:space="preserve"> </t>
        </r>
        <r>
          <rPr>
            <sz val="9"/>
            <color indexed="81"/>
            <rFont val="돋움"/>
            <family val="3"/>
            <charset val="129"/>
          </rPr>
          <t xml:space="preserve">지식연구회
</t>
        </r>
        <r>
          <rPr>
            <b/>
            <sz val="9"/>
            <color indexed="81"/>
            <rFont val="돋움"/>
            <family val="3"/>
            <charset val="129"/>
          </rPr>
          <t>충청</t>
        </r>
        <r>
          <rPr>
            <sz val="9"/>
            <color indexed="81"/>
            <rFont val="돋움"/>
            <family val="3"/>
            <charset val="129"/>
          </rPr>
          <t xml:space="preserve">
메디바이오</t>
        </r>
        <r>
          <rPr>
            <sz val="9"/>
            <color indexed="81"/>
            <rFont val="Tahoma"/>
            <family val="2"/>
          </rPr>
          <t xml:space="preserve"> </t>
        </r>
        <r>
          <rPr>
            <sz val="9"/>
            <color indexed="81"/>
            <rFont val="돋움"/>
            <family val="3"/>
            <charset val="129"/>
          </rPr>
          <t>지식연구회
태양광기술</t>
        </r>
        <r>
          <rPr>
            <sz val="9"/>
            <color indexed="81"/>
            <rFont val="Tahoma"/>
            <family val="2"/>
          </rPr>
          <t xml:space="preserve"> </t>
        </r>
        <r>
          <rPr>
            <sz val="9"/>
            <color indexed="81"/>
            <rFont val="돋움"/>
            <family val="3"/>
            <charset val="129"/>
          </rPr>
          <t>지식연구회
공기이용기술</t>
        </r>
        <r>
          <rPr>
            <sz val="9"/>
            <color indexed="81"/>
            <rFont val="Tahoma"/>
            <family val="2"/>
          </rPr>
          <t xml:space="preserve"> </t>
        </r>
        <r>
          <rPr>
            <sz val="9"/>
            <color indexed="81"/>
            <rFont val="돋움"/>
            <family val="3"/>
            <charset val="129"/>
          </rPr>
          <t>지식연구회
자동차부품</t>
        </r>
        <r>
          <rPr>
            <sz val="9"/>
            <color indexed="81"/>
            <rFont val="Tahoma"/>
            <family val="2"/>
          </rPr>
          <t xml:space="preserve"> </t>
        </r>
        <r>
          <rPr>
            <sz val="9"/>
            <color indexed="81"/>
            <rFont val="돋움"/>
            <family val="3"/>
            <charset val="129"/>
          </rPr>
          <t xml:space="preserve">지식연구회
</t>
        </r>
        <r>
          <rPr>
            <b/>
            <sz val="9"/>
            <color indexed="81"/>
            <rFont val="돋움"/>
            <family val="3"/>
            <charset val="129"/>
          </rPr>
          <t>호남</t>
        </r>
        <r>
          <rPr>
            <sz val="9"/>
            <color indexed="81"/>
            <rFont val="돋움"/>
            <family val="3"/>
            <charset val="129"/>
          </rPr>
          <t xml:space="preserve">
공기질</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미세입자</t>
        </r>
        <r>
          <rPr>
            <sz val="9"/>
            <color indexed="81"/>
            <rFont val="Tahoma"/>
            <family val="2"/>
          </rPr>
          <t xml:space="preserve"> </t>
        </r>
        <r>
          <rPr>
            <sz val="9"/>
            <color indexed="81"/>
            <rFont val="돋움"/>
            <family val="3"/>
            <charset val="129"/>
          </rPr>
          <t>지식연구회
탄소복합소재</t>
        </r>
        <r>
          <rPr>
            <sz val="9"/>
            <color indexed="81"/>
            <rFont val="Tahoma"/>
            <family val="2"/>
          </rPr>
          <t xml:space="preserve"> </t>
        </r>
        <r>
          <rPr>
            <sz val="9"/>
            <color indexed="81"/>
            <rFont val="돋움"/>
            <family val="3"/>
            <charset val="129"/>
          </rPr>
          <t>지식연구회
수산생물질병제어</t>
        </r>
        <r>
          <rPr>
            <sz val="9"/>
            <color indexed="81"/>
            <rFont val="Tahoma"/>
            <family val="2"/>
          </rPr>
          <t xml:space="preserve"> </t>
        </r>
        <r>
          <rPr>
            <sz val="9"/>
            <color indexed="81"/>
            <rFont val="돋움"/>
            <family val="3"/>
            <charset val="129"/>
          </rPr>
          <t>지식연구회
전국경량화기술</t>
        </r>
        <r>
          <rPr>
            <sz val="9"/>
            <color indexed="81"/>
            <rFont val="Tahoma"/>
            <family val="2"/>
          </rPr>
          <t xml:space="preserve"> </t>
        </r>
        <r>
          <rPr>
            <sz val="9"/>
            <color indexed="81"/>
            <rFont val="돋움"/>
            <family val="3"/>
            <charset val="129"/>
          </rPr>
          <t xml:space="preserve">지식연구회
</t>
        </r>
        <r>
          <rPr>
            <b/>
            <sz val="9"/>
            <color indexed="81"/>
            <rFont val="돋움"/>
            <family val="3"/>
            <charset val="129"/>
          </rPr>
          <t>대경</t>
        </r>
        <r>
          <rPr>
            <sz val="9"/>
            <color indexed="81"/>
            <rFont val="돋움"/>
            <family val="3"/>
            <charset val="129"/>
          </rPr>
          <t xml:space="preserve">
디지털의료기기</t>
        </r>
        <r>
          <rPr>
            <sz val="9"/>
            <color indexed="81"/>
            <rFont val="Tahoma"/>
            <family val="2"/>
          </rPr>
          <t xml:space="preserve"> </t>
        </r>
        <r>
          <rPr>
            <sz val="9"/>
            <color indexed="81"/>
            <rFont val="돋움"/>
            <family val="3"/>
            <charset val="129"/>
          </rPr>
          <t>지식연구회
스마트</t>
        </r>
        <r>
          <rPr>
            <sz val="9"/>
            <color indexed="81"/>
            <rFont val="Tahoma"/>
            <family val="2"/>
          </rPr>
          <t xml:space="preserve"> </t>
        </r>
        <r>
          <rPr>
            <sz val="9"/>
            <color indexed="81"/>
            <rFont val="돋움"/>
            <family val="3"/>
            <charset val="129"/>
          </rPr>
          <t>기능성</t>
        </r>
        <r>
          <rPr>
            <sz val="9"/>
            <color indexed="81"/>
            <rFont val="Tahoma"/>
            <family val="2"/>
          </rPr>
          <t xml:space="preserve"> </t>
        </r>
        <r>
          <rPr>
            <sz val="9"/>
            <color indexed="81"/>
            <rFont val="돋움"/>
            <family val="3"/>
            <charset val="129"/>
          </rPr>
          <t>복합소재</t>
        </r>
        <r>
          <rPr>
            <sz val="9"/>
            <color indexed="81"/>
            <rFont val="Tahoma"/>
            <family val="2"/>
          </rPr>
          <t xml:space="preserve"> </t>
        </r>
        <r>
          <rPr>
            <sz val="9"/>
            <color indexed="81"/>
            <rFont val="돋움"/>
            <family val="3"/>
            <charset val="129"/>
          </rPr>
          <t>지식연구회
친환경수처리</t>
        </r>
        <r>
          <rPr>
            <sz val="9"/>
            <color indexed="81"/>
            <rFont val="Tahoma"/>
            <family val="2"/>
          </rPr>
          <t xml:space="preserve"> </t>
        </r>
        <r>
          <rPr>
            <sz val="9"/>
            <color indexed="81"/>
            <rFont val="돋움"/>
            <family val="3"/>
            <charset val="129"/>
          </rPr>
          <t xml:space="preserve">지식연구회
</t>
        </r>
        <r>
          <rPr>
            <b/>
            <sz val="9"/>
            <color indexed="81"/>
            <rFont val="돋움"/>
            <family val="3"/>
            <charset val="129"/>
          </rPr>
          <t>부울경</t>
        </r>
        <r>
          <rPr>
            <sz val="9"/>
            <color indexed="81"/>
            <rFont val="돋움"/>
            <family val="3"/>
            <charset val="129"/>
          </rPr>
          <t xml:space="preserve">
차세대코팅소재</t>
        </r>
        <r>
          <rPr>
            <sz val="9"/>
            <color indexed="81"/>
            <rFont val="Tahoma"/>
            <family val="2"/>
          </rPr>
          <t xml:space="preserve"> </t>
        </r>
        <r>
          <rPr>
            <sz val="9"/>
            <color indexed="81"/>
            <rFont val="돋움"/>
            <family val="3"/>
            <charset val="129"/>
          </rPr>
          <t>지식연구회
해양바이오소재</t>
        </r>
        <r>
          <rPr>
            <sz val="9"/>
            <color indexed="81"/>
            <rFont val="Tahoma"/>
            <family val="2"/>
          </rPr>
          <t xml:space="preserve"> </t>
        </r>
        <r>
          <rPr>
            <sz val="9"/>
            <color indexed="81"/>
            <rFont val="돋움"/>
            <family val="3"/>
            <charset val="129"/>
          </rPr>
          <t>지식연구회
해양플랜트소재</t>
        </r>
        <r>
          <rPr>
            <sz val="9"/>
            <color indexed="81"/>
            <rFont val="Tahoma"/>
            <family val="2"/>
          </rPr>
          <t xml:space="preserve"> </t>
        </r>
        <r>
          <rPr>
            <sz val="9"/>
            <color indexed="81"/>
            <rFont val="돋움"/>
            <family val="3"/>
            <charset val="129"/>
          </rPr>
          <t>지식연구회
스마트에너지</t>
        </r>
        <r>
          <rPr>
            <sz val="9"/>
            <color indexed="81"/>
            <rFont val="Tahoma"/>
            <family val="2"/>
          </rPr>
          <t xml:space="preserve"> </t>
        </r>
        <r>
          <rPr>
            <sz val="9"/>
            <color indexed="81"/>
            <rFont val="돋움"/>
            <family val="3"/>
            <charset val="129"/>
          </rPr>
          <t xml:space="preserve">지식연구회
</t>
        </r>
        <r>
          <rPr>
            <sz val="9"/>
            <color indexed="81"/>
            <rFont val="Tahoma"/>
            <family val="2"/>
          </rPr>
          <t>ICT</t>
        </r>
        <r>
          <rPr>
            <sz val="9"/>
            <color indexed="81"/>
            <rFont val="돋움"/>
            <family val="3"/>
            <charset val="129"/>
          </rPr>
          <t>융합</t>
        </r>
        <r>
          <rPr>
            <sz val="9"/>
            <color indexed="81"/>
            <rFont val="Tahoma"/>
            <family val="2"/>
          </rPr>
          <t xml:space="preserve"> </t>
        </r>
        <r>
          <rPr>
            <sz val="9"/>
            <color indexed="81"/>
            <rFont val="돋움"/>
            <family val="3"/>
            <charset val="129"/>
          </rPr>
          <t>지식연구회
전자출판</t>
        </r>
        <r>
          <rPr>
            <sz val="9"/>
            <color indexed="81"/>
            <rFont val="Tahoma"/>
            <family val="2"/>
          </rPr>
          <t xml:space="preserve"> </t>
        </r>
        <r>
          <rPr>
            <sz val="9"/>
            <color indexed="81"/>
            <rFont val="돋움"/>
            <family val="3"/>
            <charset val="129"/>
          </rPr>
          <t>지식연구회</t>
        </r>
      </text>
    </comment>
    <comment ref="BR80" authorId="0" shapeId="0">
      <text>
        <r>
          <rPr>
            <b/>
            <sz val="9"/>
            <color indexed="81"/>
            <rFont val="Tahoma"/>
            <family val="2"/>
          </rPr>
          <t>owner:</t>
        </r>
        <r>
          <rPr>
            <sz val="9"/>
            <color indexed="81"/>
            <rFont val="Tahoma"/>
            <family val="2"/>
          </rPr>
          <t xml:space="preserve">
7</t>
        </r>
        <r>
          <rPr>
            <sz val="9"/>
            <color indexed="81"/>
            <rFont val="돋움"/>
            <family val="3"/>
            <charset val="129"/>
          </rPr>
          <t>월</t>
        </r>
        <r>
          <rPr>
            <sz val="9"/>
            <color indexed="81"/>
            <rFont val="Tahoma"/>
            <family val="2"/>
          </rPr>
          <t xml:space="preserve"> </t>
        </r>
        <r>
          <rPr>
            <sz val="9"/>
            <color indexed="81"/>
            <rFont val="돋움"/>
            <family val="3"/>
            <charset val="129"/>
          </rPr>
          <t>공기청정기</t>
        </r>
        <r>
          <rPr>
            <sz val="9"/>
            <color indexed="81"/>
            <rFont val="Tahoma"/>
            <family val="2"/>
          </rPr>
          <t xml:space="preserve"> </t>
        </r>
        <r>
          <rPr>
            <sz val="9"/>
            <color indexed="81"/>
            <rFont val="돋움"/>
            <family val="3"/>
            <charset val="129"/>
          </rPr>
          <t>삼성전자</t>
        </r>
        <r>
          <rPr>
            <sz val="9"/>
            <color indexed="81"/>
            <rFont val="Tahoma"/>
            <family val="2"/>
          </rPr>
          <t xml:space="preserve"> OEM </t>
        </r>
        <r>
          <rPr>
            <sz val="9"/>
            <color indexed="81"/>
            <rFont val="돋움"/>
            <family val="3"/>
            <charset val="129"/>
          </rPr>
          <t>납품</t>
        </r>
        <r>
          <rPr>
            <sz val="9"/>
            <color indexed="81"/>
            <rFont val="Tahoma"/>
            <family val="2"/>
          </rPr>
          <t xml:space="preserve"> </t>
        </r>
        <r>
          <rPr>
            <sz val="9"/>
            <color indexed="81"/>
            <rFont val="돋움"/>
            <family val="3"/>
            <charset val="129"/>
          </rPr>
          <t>예정</t>
        </r>
        <r>
          <rPr>
            <sz val="9"/>
            <color indexed="81"/>
            <rFont val="Tahoma"/>
            <family val="2"/>
          </rPr>
          <t xml:space="preserve"> (600</t>
        </r>
        <r>
          <rPr>
            <sz val="9"/>
            <color indexed="81"/>
            <rFont val="돋움"/>
            <family val="3"/>
            <charset val="129"/>
          </rPr>
          <t>억원</t>
        </r>
        <r>
          <rPr>
            <sz val="9"/>
            <color indexed="81"/>
            <rFont val="Tahoma"/>
            <family val="2"/>
          </rPr>
          <t xml:space="preserve"> </t>
        </r>
        <r>
          <rPr>
            <sz val="9"/>
            <color indexed="81"/>
            <rFont val="돋움"/>
            <family val="3"/>
            <charset val="129"/>
          </rPr>
          <t>규모</t>
        </r>
        <r>
          <rPr>
            <sz val="9"/>
            <color indexed="81"/>
            <rFont val="Tahoma"/>
            <family val="2"/>
          </rPr>
          <t>)</t>
        </r>
      </text>
    </comment>
    <comment ref="BR93" authorId="0" shapeId="0">
      <text>
        <r>
          <rPr>
            <b/>
            <sz val="9"/>
            <color indexed="81"/>
            <rFont val="Tahoma"/>
            <family val="2"/>
          </rPr>
          <t>owner:</t>
        </r>
        <r>
          <rPr>
            <sz val="9"/>
            <color indexed="81"/>
            <rFont val="Tahoma"/>
            <family val="2"/>
          </rPr>
          <t xml:space="preserve">
 10</t>
        </r>
        <r>
          <rPr>
            <sz val="9"/>
            <color indexed="81"/>
            <rFont val="돋움"/>
            <family val="3"/>
            <charset val="129"/>
          </rPr>
          <t>월</t>
        </r>
        <r>
          <rPr>
            <sz val="9"/>
            <color indexed="81"/>
            <rFont val="Tahoma"/>
            <family val="2"/>
          </rPr>
          <t xml:space="preserve"> </t>
        </r>
        <r>
          <rPr>
            <sz val="9"/>
            <color indexed="81"/>
            <rFont val="돋움"/>
            <family val="3"/>
            <charset val="129"/>
          </rPr>
          <t>용융아연도금공정</t>
        </r>
        <r>
          <rPr>
            <sz val="9"/>
            <color indexed="81"/>
            <rFont val="Tahoma"/>
            <family val="2"/>
          </rPr>
          <t xml:space="preserve"> </t>
        </r>
        <r>
          <rPr>
            <sz val="9"/>
            <color indexed="81"/>
            <rFont val="돋움"/>
            <family val="3"/>
            <charset val="129"/>
          </rPr>
          <t>냉각노즐</t>
        </r>
        <r>
          <rPr>
            <sz val="9"/>
            <color indexed="81"/>
            <rFont val="Tahoma"/>
            <family val="2"/>
          </rPr>
          <t xml:space="preserve"> </t>
        </r>
        <r>
          <rPr>
            <sz val="9"/>
            <color indexed="81"/>
            <rFont val="돋움"/>
            <family val="3"/>
            <charset val="129"/>
          </rPr>
          <t>설계</t>
        </r>
        <r>
          <rPr>
            <sz val="9"/>
            <color indexed="81"/>
            <rFont val="Tahoma"/>
            <family val="2"/>
          </rPr>
          <t xml:space="preserve"> </t>
        </r>
        <r>
          <rPr>
            <sz val="9"/>
            <color indexed="81"/>
            <rFont val="돋움"/>
            <family val="3"/>
            <charset val="129"/>
          </rPr>
          <t>특허</t>
        </r>
        <r>
          <rPr>
            <sz val="9"/>
            <color indexed="81"/>
            <rFont val="Tahoma"/>
            <family val="2"/>
          </rPr>
          <t xml:space="preserve"> </t>
        </r>
        <r>
          <rPr>
            <sz val="9"/>
            <color indexed="81"/>
            <rFont val="돋움"/>
            <family val="3"/>
            <charset val="129"/>
          </rPr>
          <t>출원</t>
        </r>
        <r>
          <rPr>
            <sz val="9"/>
            <color indexed="81"/>
            <rFont val="Tahoma"/>
            <family val="2"/>
          </rPr>
          <t>/</t>
        </r>
        <r>
          <rPr>
            <sz val="9"/>
            <color indexed="81"/>
            <rFont val="돋움"/>
            <family val="3"/>
            <charset val="129"/>
          </rPr>
          <t>등록</t>
        </r>
        <r>
          <rPr>
            <sz val="9"/>
            <color indexed="81"/>
            <rFont val="Tahoma"/>
            <family val="2"/>
          </rPr>
          <t xml:space="preserve"> </t>
        </r>
        <r>
          <rPr>
            <sz val="9"/>
            <color indexed="81"/>
            <rFont val="돋움"/>
            <family val="3"/>
            <charset val="129"/>
          </rPr>
          <t>예정</t>
        </r>
        <r>
          <rPr>
            <sz val="9"/>
            <color indexed="81"/>
            <rFont val="Tahoma"/>
            <family val="2"/>
          </rPr>
          <t xml:space="preserve">, </t>
        </r>
        <r>
          <rPr>
            <sz val="9"/>
            <color indexed="81"/>
            <rFont val="돋움"/>
            <family val="3"/>
            <charset val="129"/>
          </rPr>
          <t>산업통상자원부</t>
        </r>
        <r>
          <rPr>
            <sz val="9"/>
            <color indexed="81"/>
            <rFont val="Tahoma"/>
            <family val="2"/>
          </rPr>
          <t xml:space="preserve"> ATC </t>
        </r>
        <r>
          <rPr>
            <sz val="9"/>
            <color indexed="81"/>
            <rFont val="돋움"/>
            <family val="3"/>
            <charset val="129"/>
          </rPr>
          <t>사업</t>
        </r>
        <r>
          <rPr>
            <sz val="9"/>
            <color indexed="81"/>
            <rFont val="Tahoma"/>
            <family val="2"/>
          </rPr>
          <t xml:space="preserve"> (2</t>
        </r>
        <r>
          <rPr>
            <sz val="9"/>
            <color indexed="81"/>
            <rFont val="돋움"/>
            <family val="3"/>
            <charset val="129"/>
          </rPr>
          <t>차</t>
        </r>
        <r>
          <rPr>
            <sz val="9"/>
            <color indexed="81"/>
            <rFont val="Tahoma"/>
            <family val="2"/>
          </rPr>
          <t xml:space="preserve">) </t>
        </r>
        <r>
          <rPr>
            <sz val="9"/>
            <color indexed="81"/>
            <rFont val="돋움"/>
            <family val="3"/>
            <charset val="129"/>
          </rPr>
          <t>선정</t>
        </r>
        <r>
          <rPr>
            <sz val="9"/>
            <color indexed="81"/>
            <rFont val="Tahoma"/>
            <family val="2"/>
          </rPr>
          <t xml:space="preserve"> </t>
        </r>
      </text>
    </comment>
    <comment ref="BR108" authorId="0" shapeId="0">
      <text>
        <r>
          <rPr>
            <b/>
            <sz val="9"/>
            <color indexed="81"/>
            <rFont val="Tahoma"/>
            <family val="2"/>
          </rPr>
          <t>owner:</t>
        </r>
        <r>
          <rPr>
            <sz val="9"/>
            <color indexed="81"/>
            <rFont val="Tahoma"/>
            <family val="2"/>
          </rPr>
          <t xml:space="preserve">
-  </t>
        </r>
        <r>
          <rPr>
            <sz val="9"/>
            <color indexed="81"/>
            <rFont val="돋움"/>
            <family val="3"/>
            <charset val="129"/>
          </rPr>
          <t>임플란트</t>
        </r>
        <r>
          <rPr>
            <sz val="9"/>
            <color indexed="81"/>
            <rFont val="Tahoma"/>
            <family val="2"/>
          </rPr>
          <t xml:space="preserve"> </t>
        </r>
        <r>
          <rPr>
            <sz val="9"/>
            <color indexed="81"/>
            <rFont val="돋움"/>
            <family val="3"/>
            <charset val="129"/>
          </rPr>
          <t>전문기업</t>
        </r>
        <r>
          <rPr>
            <sz val="9"/>
            <color indexed="81"/>
            <rFont val="Tahoma"/>
            <family val="2"/>
          </rPr>
          <t>. 2014</t>
        </r>
        <r>
          <rPr>
            <sz val="9"/>
            <color indexed="81"/>
            <rFont val="돋움"/>
            <family val="3"/>
            <charset val="129"/>
          </rPr>
          <t>년</t>
        </r>
        <r>
          <rPr>
            <sz val="9"/>
            <color indexed="81"/>
            <rFont val="Tahoma"/>
            <family val="2"/>
          </rPr>
          <t xml:space="preserve"> </t>
        </r>
        <r>
          <rPr>
            <sz val="9"/>
            <color indexed="81"/>
            <rFont val="돋움"/>
            <family val="3"/>
            <charset val="129"/>
          </rPr>
          <t>매출</t>
        </r>
        <r>
          <rPr>
            <sz val="9"/>
            <color indexed="81"/>
            <rFont val="Tahoma"/>
            <family val="2"/>
          </rPr>
          <t>343.5</t>
        </r>
        <r>
          <rPr>
            <sz val="9"/>
            <color indexed="81"/>
            <rFont val="돋움"/>
            <family val="3"/>
            <charset val="129"/>
          </rPr>
          <t>억원</t>
        </r>
        <r>
          <rPr>
            <sz val="9"/>
            <color indexed="81"/>
            <rFont val="Tahoma"/>
            <family val="2"/>
          </rPr>
          <t>, 2015</t>
        </r>
        <r>
          <rPr>
            <sz val="9"/>
            <color indexed="81"/>
            <rFont val="돋움"/>
            <family val="3"/>
            <charset val="129"/>
          </rPr>
          <t>년</t>
        </r>
        <r>
          <rPr>
            <sz val="9"/>
            <color indexed="81"/>
            <rFont val="Tahoma"/>
            <family val="2"/>
          </rPr>
          <t xml:space="preserve"> </t>
        </r>
        <r>
          <rPr>
            <sz val="9"/>
            <color indexed="81"/>
            <rFont val="돋움"/>
            <family val="3"/>
            <charset val="129"/>
          </rPr>
          <t>매출</t>
        </r>
        <r>
          <rPr>
            <sz val="9"/>
            <color indexed="81"/>
            <rFont val="Tahoma"/>
            <family val="2"/>
          </rPr>
          <t>542.8</t>
        </r>
        <r>
          <rPr>
            <sz val="9"/>
            <color indexed="81"/>
            <rFont val="돋움"/>
            <family val="3"/>
            <charset val="129"/>
          </rPr>
          <t>억원</t>
        </r>
        <r>
          <rPr>
            <sz val="9"/>
            <color indexed="81"/>
            <rFont val="Tahoma"/>
            <family val="2"/>
          </rPr>
          <t>, 2016</t>
        </r>
        <r>
          <rPr>
            <sz val="9"/>
            <color indexed="81"/>
            <rFont val="돋움"/>
            <family val="3"/>
            <charset val="129"/>
          </rPr>
          <t>년</t>
        </r>
        <r>
          <rPr>
            <sz val="9"/>
            <color indexed="81"/>
            <rFont val="Tahoma"/>
            <family val="2"/>
          </rPr>
          <t xml:space="preserve"> </t>
        </r>
        <r>
          <rPr>
            <sz val="9"/>
            <color indexed="81"/>
            <rFont val="돋움"/>
            <family val="3"/>
            <charset val="129"/>
          </rPr>
          <t>매출</t>
        </r>
        <r>
          <rPr>
            <sz val="9"/>
            <color indexed="81"/>
            <rFont val="Tahoma"/>
            <family val="2"/>
          </rPr>
          <t xml:space="preserve"> 640</t>
        </r>
        <r>
          <rPr>
            <sz val="9"/>
            <color indexed="81"/>
            <rFont val="돋움"/>
            <family val="3"/>
            <charset val="129"/>
          </rPr>
          <t xml:space="preserve">억
</t>
        </r>
        <r>
          <rPr>
            <sz val="9"/>
            <color indexed="81"/>
            <rFont val="Tahoma"/>
            <family val="2"/>
          </rPr>
          <t xml:space="preserve"> -  2017</t>
        </r>
        <r>
          <rPr>
            <sz val="9"/>
            <color indexed="81"/>
            <rFont val="돋움"/>
            <family val="3"/>
            <charset val="129"/>
          </rPr>
          <t>년</t>
        </r>
        <r>
          <rPr>
            <sz val="9"/>
            <color indexed="81"/>
            <rFont val="Tahoma"/>
            <family val="2"/>
          </rPr>
          <t xml:space="preserve"> </t>
        </r>
        <r>
          <rPr>
            <sz val="9"/>
            <color indexed="81"/>
            <rFont val="돋움"/>
            <family val="3"/>
            <charset val="129"/>
          </rPr>
          <t>수출</t>
        </r>
        <r>
          <rPr>
            <sz val="9"/>
            <color indexed="81"/>
            <rFont val="Tahoma"/>
            <family val="2"/>
          </rPr>
          <t xml:space="preserve"> 5,000</t>
        </r>
        <r>
          <rPr>
            <sz val="9"/>
            <color indexed="81"/>
            <rFont val="돋움"/>
            <family val="3"/>
            <charset val="129"/>
          </rPr>
          <t>만불</t>
        </r>
        <r>
          <rPr>
            <sz val="9"/>
            <color indexed="81"/>
            <rFont val="Tahoma"/>
            <family val="2"/>
          </rPr>
          <t xml:space="preserve"> </t>
        </r>
        <r>
          <rPr>
            <sz val="9"/>
            <color indexed="81"/>
            <rFont val="돋움"/>
            <family val="3"/>
            <charset val="129"/>
          </rPr>
          <t xml:space="preserve">목표
</t>
        </r>
      </text>
    </comment>
    <comment ref="BR199" authorId="0" shapeId="0">
      <text>
        <r>
          <rPr>
            <b/>
            <sz val="9"/>
            <color indexed="81"/>
            <rFont val="Tahoma"/>
            <family val="2"/>
          </rPr>
          <t>owner:</t>
        </r>
        <r>
          <rPr>
            <sz val="9"/>
            <color indexed="81"/>
            <rFont val="Tahoma"/>
            <family val="2"/>
          </rPr>
          <t xml:space="preserve">
</t>
        </r>
        <r>
          <rPr>
            <sz val="9"/>
            <color indexed="81"/>
            <rFont val="돋움"/>
            <family val="3"/>
            <charset val="129"/>
          </rPr>
          <t>삼성</t>
        </r>
        <r>
          <rPr>
            <sz val="9"/>
            <color indexed="81"/>
            <rFont val="Tahoma"/>
            <family val="2"/>
          </rPr>
          <t xml:space="preserve"> </t>
        </r>
        <r>
          <rPr>
            <sz val="9"/>
            <color indexed="81"/>
            <rFont val="돋움"/>
            <family val="3"/>
            <charset val="129"/>
          </rPr>
          <t>거래로</t>
        </r>
        <r>
          <rPr>
            <sz val="9"/>
            <color indexed="81"/>
            <rFont val="Tahoma"/>
            <family val="2"/>
          </rPr>
          <t xml:space="preserve"> </t>
        </r>
        <r>
          <rPr>
            <sz val="9"/>
            <color indexed="81"/>
            <rFont val="돋움"/>
            <family val="3"/>
            <charset val="129"/>
          </rPr>
          <t>매출</t>
        </r>
        <r>
          <rPr>
            <sz val="9"/>
            <color indexed="81"/>
            <rFont val="Tahoma"/>
            <family val="2"/>
          </rPr>
          <t xml:space="preserve"> </t>
        </r>
        <r>
          <rPr>
            <sz val="9"/>
            <color indexed="81"/>
            <rFont val="돋움"/>
            <family val="3"/>
            <charset val="129"/>
          </rPr>
          <t>신장</t>
        </r>
        <r>
          <rPr>
            <sz val="9"/>
            <color indexed="81"/>
            <rFont val="Tahoma"/>
            <family val="2"/>
          </rPr>
          <t xml:space="preserve"> </t>
        </r>
        <r>
          <rPr>
            <sz val="9"/>
            <color indexed="81"/>
            <rFont val="돋움"/>
            <family val="3"/>
            <charset val="129"/>
          </rPr>
          <t>예상</t>
        </r>
      </text>
    </comment>
    <comment ref="BR237" authorId="0" shapeId="0">
      <text>
        <r>
          <rPr>
            <b/>
            <sz val="9"/>
            <color indexed="81"/>
            <rFont val="Tahoma"/>
            <family val="2"/>
          </rPr>
          <t>owner:</t>
        </r>
        <r>
          <rPr>
            <sz val="9"/>
            <color indexed="81"/>
            <rFont val="Tahoma"/>
            <family val="2"/>
          </rPr>
          <t xml:space="preserve">
</t>
        </r>
        <r>
          <rPr>
            <sz val="9"/>
            <color indexed="81"/>
            <rFont val="돋움"/>
            <family val="3"/>
            <charset val="129"/>
          </rPr>
          <t>매출</t>
        </r>
        <r>
          <rPr>
            <sz val="9"/>
            <color indexed="81"/>
            <rFont val="Tahoma"/>
            <family val="2"/>
          </rPr>
          <t xml:space="preserve"> </t>
        </r>
        <r>
          <rPr>
            <sz val="9"/>
            <color indexed="81"/>
            <rFont val="돋움"/>
            <family val="3"/>
            <charset val="129"/>
          </rPr>
          <t>꾸준히</t>
        </r>
        <r>
          <rPr>
            <sz val="9"/>
            <color indexed="81"/>
            <rFont val="Tahoma"/>
            <family val="2"/>
          </rPr>
          <t xml:space="preserve"> </t>
        </r>
        <r>
          <rPr>
            <sz val="9"/>
            <color indexed="81"/>
            <rFont val="돋움"/>
            <family val="3"/>
            <charset val="129"/>
          </rPr>
          <t>신장중</t>
        </r>
        <r>
          <rPr>
            <sz val="9"/>
            <color indexed="81"/>
            <rFont val="Tahoma"/>
            <family val="2"/>
          </rPr>
          <t xml:space="preserve">. </t>
        </r>
        <r>
          <rPr>
            <sz val="9"/>
            <color indexed="81"/>
            <rFont val="돋움"/>
            <family val="3"/>
            <charset val="129"/>
          </rPr>
          <t>매출</t>
        </r>
        <r>
          <rPr>
            <sz val="9"/>
            <color indexed="81"/>
            <rFont val="Tahoma"/>
            <family val="2"/>
          </rPr>
          <t xml:space="preserve"> </t>
        </r>
        <r>
          <rPr>
            <sz val="9"/>
            <color indexed="81"/>
            <rFont val="돋움"/>
            <family val="3"/>
            <charset val="129"/>
          </rPr>
          <t>성장</t>
        </r>
        <r>
          <rPr>
            <sz val="9"/>
            <color indexed="81"/>
            <rFont val="Tahoma"/>
            <family val="2"/>
          </rPr>
          <t xml:space="preserve"> </t>
        </r>
        <r>
          <rPr>
            <sz val="9"/>
            <color indexed="81"/>
            <rFont val="돋움"/>
            <family val="3"/>
            <charset val="129"/>
          </rPr>
          <t>예상</t>
        </r>
      </text>
    </comment>
    <comment ref="C251" authorId="0" shapeId="0">
      <text>
        <r>
          <rPr>
            <sz val="9"/>
            <color indexed="81"/>
            <rFont val="Tahoma"/>
            <family val="2"/>
          </rPr>
          <t>DH</t>
        </r>
        <r>
          <rPr>
            <sz val="9"/>
            <color indexed="81"/>
            <rFont val="돋움"/>
            <family val="3"/>
            <charset val="129"/>
          </rPr>
          <t>글로벌</t>
        </r>
      </text>
    </comment>
    <comment ref="BR273" authorId="0" shapeId="0">
      <text>
        <r>
          <rPr>
            <b/>
            <sz val="9"/>
            <color indexed="81"/>
            <rFont val="Tahoma"/>
            <family val="2"/>
          </rPr>
          <t>owner:</t>
        </r>
        <r>
          <rPr>
            <sz val="9"/>
            <color indexed="81"/>
            <rFont val="Tahoma"/>
            <family val="2"/>
          </rPr>
          <t xml:space="preserve">
 - 2016</t>
        </r>
        <r>
          <rPr>
            <sz val="9"/>
            <color indexed="81"/>
            <rFont val="돋움"/>
            <family val="3"/>
            <charset val="129"/>
          </rPr>
          <t>년</t>
        </r>
        <r>
          <rPr>
            <sz val="9"/>
            <color indexed="81"/>
            <rFont val="Tahoma"/>
            <family val="2"/>
          </rPr>
          <t xml:space="preserve"> </t>
        </r>
        <r>
          <rPr>
            <sz val="9"/>
            <color indexed="81"/>
            <rFont val="돋움"/>
            <family val="3"/>
            <charset val="129"/>
          </rPr>
          <t>수탁사업으로</t>
        </r>
        <r>
          <rPr>
            <sz val="9"/>
            <color indexed="81"/>
            <rFont val="Tahoma"/>
            <family val="2"/>
          </rPr>
          <t xml:space="preserve"> </t>
        </r>
        <r>
          <rPr>
            <sz val="9"/>
            <color indexed="81"/>
            <rFont val="돋움"/>
            <family val="3"/>
            <charset val="129"/>
          </rPr>
          <t xml:space="preserve">지원
</t>
        </r>
        <r>
          <rPr>
            <sz val="9"/>
            <color indexed="81"/>
            <rFont val="Tahoma"/>
            <family val="2"/>
          </rPr>
          <t>- 2015</t>
        </r>
        <r>
          <rPr>
            <sz val="9"/>
            <color indexed="81"/>
            <rFont val="돋움"/>
            <family val="3"/>
            <charset val="129"/>
          </rPr>
          <t>년</t>
        </r>
        <r>
          <rPr>
            <sz val="9"/>
            <color indexed="81"/>
            <rFont val="Tahoma"/>
            <family val="2"/>
          </rPr>
          <t xml:space="preserve"> </t>
        </r>
        <r>
          <rPr>
            <sz val="9"/>
            <color indexed="81"/>
            <rFont val="돋움"/>
            <family val="3"/>
            <charset val="129"/>
          </rPr>
          <t>매출</t>
        </r>
        <r>
          <rPr>
            <sz val="9"/>
            <color indexed="81"/>
            <rFont val="Tahoma"/>
            <family val="2"/>
          </rPr>
          <t xml:space="preserve"> 32.0</t>
        </r>
        <r>
          <rPr>
            <sz val="9"/>
            <color indexed="81"/>
            <rFont val="돋움"/>
            <family val="3"/>
            <charset val="129"/>
          </rPr>
          <t>억원</t>
        </r>
        <r>
          <rPr>
            <sz val="9"/>
            <color indexed="81"/>
            <rFont val="Tahoma"/>
            <family val="2"/>
          </rPr>
          <t>, 2016</t>
        </r>
        <r>
          <rPr>
            <sz val="9"/>
            <color indexed="81"/>
            <rFont val="돋움"/>
            <family val="3"/>
            <charset val="129"/>
          </rPr>
          <t>년</t>
        </r>
        <r>
          <rPr>
            <sz val="9"/>
            <color indexed="81"/>
            <rFont val="Tahoma"/>
            <family val="2"/>
          </rPr>
          <t xml:space="preserve"> 189.2</t>
        </r>
        <r>
          <rPr>
            <sz val="9"/>
            <color indexed="81"/>
            <rFont val="돋움"/>
            <family val="3"/>
            <charset val="129"/>
          </rPr>
          <t>억</t>
        </r>
        <r>
          <rPr>
            <sz val="9"/>
            <color indexed="81"/>
            <rFont val="Tahoma"/>
            <family val="2"/>
          </rPr>
          <t>(</t>
        </r>
        <r>
          <rPr>
            <sz val="9"/>
            <color indexed="81"/>
            <rFont val="돋움"/>
            <family val="3"/>
            <charset val="129"/>
          </rPr>
          <t>공시기준</t>
        </r>
        <r>
          <rPr>
            <sz val="9"/>
            <color indexed="81"/>
            <rFont val="Tahoma"/>
            <family val="2"/>
          </rPr>
          <t>)
 - 2017</t>
        </r>
        <r>
          <rPr>
            <sz val="9"/>
            <color indexed="81"/>
            <rFont val="돋움"/>
            <family val="3"/>
            <charset val="129"/>
          </rPr>
          <t>년</t>
        </r>
        <r>
          <rPr>
            <sz val="9"/>
            <color indexed="81"/>
            <rFont val="Tahoma"/>
            <family val="2"/>
          </rPr>
          <t xml:space="preserve"> </t>
        </r>
        <r>
          <rPr>
            <sz val="9"/>
            <color indexed="81"/>
            <rFont val="돋움"/>
            <family val="3"/>
            <charset val="129"/>
          </rPr>
          <t>신규패밀리기업</t>
        </r>
        <r>
          <rPr>
            <sz val="9"/>
            <color indexed="81"/>
            <rFont val="Tahoma"/>
            <family val="2"/>
          </rPr>
          <t xml:space="preserve"> </t>
        </r>
        <r>
          <rPr>
            <sz val="9"/>
            <color indexed="81"/>
            <rFont val="돋움"/>
            <family val="3"/>
            <charset val="129"/>
          </rPr>
          <t>지정</t>
        </r>
        <r>
          <rPr>
            <sz val="9"/>
            <color indexed="81"/>
            <rFont val="Tahoma"/>
            <family val="2"/>
          </rPr>
          <t xml:space="preserve">. </t>
        </r>
        <r>
          <rPr>
            <sz val="9"/>
            <color indexed="81"/>
            <rFont val="돋움"/>
            <family val="3"/>
            <charset val="129"/>
          </rPr>
          <t>성장</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높은</t>
        </r>
        <r>
          <rPr>
            <sz val="9"/>
            <color indexed="81"/>
            <rFont val="Tahoma"/>
            <family val="2"/>
          </rPr>
          <t xml:space="preserve"> </t>
        </r>
        <r>
          <rPr>
            <sz val="9"/>
            <color indexed="81"/>
            <rFont val="돋움"/>
            <family val="3"/>
            <charset val="129"/>
          </rPr>
          <t xml:space="preserve">기업임
</t>
        </r>
      </text>
    </comment>
  </commentList>
</comments>
</file>

<file path=xl/comments6.xml><?xml version="1.0" encoding="utf-8"?>
<comments xmlns="http://schemas.openxmlformats.org/spreadsheetml/2006/main">
  <authors>
    <author>owner</author>
  </authors>
  <commentList>
    <comment ref="E37" authorId="0" shapeId="0">
      <text>
        <r>
          <rPr>
            <b/>
            <sz val="9"/>
            <color indexed="81"/>
            <rFont val="Tahoma"/>
            <family val="2"/>
          </rPr>
          <t>owner:</t>
        </r>
        <r>
          <rPr>
            <sz val="9"/>
            <color indexed="81"/>
            <rFont val="Tahoma"/>
            <family val="2"/>
          </rPr>
          <t xml:space="preserve">
https://kssc.kostat.go.kr:8443/ksscNew_web/link.do?gubun=001#
http://www.saramin.co.kr/zf_user/search?searchword=%BD%C5%B8%ED%BB%EA%BE%F7%A2%DF&amp;searchType=search&amp;go=</t>
        </r>
      </text>
    </comment>
    <comment ref="F37" authorId="0" shapeId="0">
      <text>
        <r>
          <rPr>
            <b/>
            <sz val="9"/>
            <color indexed="81"/>
            <rFont val="Tahoma"/>
            <family val="2"/>
          </rPr>
          <t>owner:</t>
        </r>
        <r>
          <rPr>
            <sz val="9"/>
            <color indexed="81"/>
            <rFont val="Tahoma"/>
            <family val="2"/>
          </rPr>
          <t xml:space="preserve">
https://kssc.kostat.go.kr:8443/ksscNew_web/link.do?gubun=001#
http://www.saramin.co.kr/zf_user/search?searchword=%BD%C5%B8%ED%BB%EA%BE%F7%A2%DF&amp;searchType=search&amp;go=</t>
        </r>
      </text>
    </comment>
  </commentList>
</comments>
</file>

<file path=xl/comments7.xml><?xml version="1.0" encoding="utf-8"?>
<comments xmlns="http://schemas.openxmlformats.org/spreadsheetml/2006/main">
  <authors>
    <author>owner</author>
  </authors>
  <commentList>
    <comment ref="B37" authorId="0" shapeId="0">
      <text>
        <r>
          <rPr>
            <b/>
            <sz val="9"/>
            <color indexed="81"/>
            <rFont val="Tahoma"/>
            <family val="2"/>
          </rPr>
          <t>owner:</t>
        </r>
        <r>
          <rPr>
            <sz val="9"/>
            <color indexed="81"/>
            <rFont val="Tahoma"/>
            <family val="2"/>
          </rPr>
          <t xml:space="preserve">
https://kssc.kostat.go.kr:8443/ksscNew_web/link.do?gubun=001#
http://www.saramin.co.kr/zf_user/search?searchword=%BD%C5%B8%ED%BB%EA%BE%F7%A2%DF&amp;searchType=search&amp;go=</t>
        </r>
      </text>
    </comment>
  </commentList>
</comments>
</file>

<file path=xl/sharedStrings.xml><?xml version="1.0" encoding="utf-8"?>
<sst xmlns="http://schemas.openxmlformats.org/spreadsheetml/2006/main" count="38148" uniqueCount="10914">
  <si>
    <t>a_q_1</t>
    <phoneticPr fontId="1" type="noConversion"/>
  </si>
  <si>
    <t>a_q_1_1</t>
    <phoneticPr fontId="1" type="noConversion"/>
  </si>
  <si>
    <t>성장단계</t>
    <phoneticPr fontId="1" type="noConversion"/>
  </si>
  <si>
    <t>a_q_2</t>
  </si>
  <si>
    <t>a_q_2</t>
    <phoneticPr fontId="1" type="noConversion"/>
  </si>
  <si>
    <t>기술수명주기</t>
    <phoneticPr fontId="1" type="noConversion"/>
  </si>
  <si>
    <t>a_q_3</t>
  </si>
  <si>
    <t>a_q_3</t>
    <phoneticPr fontId="1" type="noConversion"/>
  </si>
  <si>
    <t>a_q_4_1</t>
    <phoneticPr fontId="1" type="noConversion"/>
  </si>
  <si>
    <t>a_q_4_2</t>
  </si>
  <si>
    <t>a_q_4_3</t>
  </si>
  <si>
    <t>a_q_4_4</t>
  </si>
  <si>
    <t>a_q_4_5</t>
  </si>
  <si>
    <t>a_q_5_1</t>
    <phoneticPr fontId="1" type="noConversion"/>
  </si>
  <si>
    <t>a_q_5_2</t>
  </si>
  <si>
    <t>a_q_5_3</t>
  </si>
  <si>
    <t>a_q_5_4</t>
  </si>
  <si>
    <t>종업원</t>
    <phoneticPr fontId="1" type="noConversion"/>
  </si>
  <si>
    <t>a_q_6_1</t>
    <phoneticPr fontId="1" type="noConversion"/>
  </si>
  <si>
    <t>a_q_6_2</t>
  </si>
  <si>
    <t>제품수명주기’(Product Life-Cycle)</t>
    <phoneticPr fontId="1" type="noConversion"/>
  </si>
  <si>
    <t>기술개발 전담조직 형태</t>
    <phoneticPr fontId="1" type="noConversion"/>
  </si>
  <si>
    <t>a_q_7</t>
    <phoneticPr fontId="1" type="noConversion"/>
  </si>
  <si>
    <t>16년예상매출액(백만원)</t>
    <phoneticPr fontId="1" type="noConversion"/>
  </si>
  <si>
    <t>a_q_8_1</t>
    <phoneticPr fontId="1" type="noConversion"/>
  </si>
  <si>
    <t>a_q_8_2</t>
  </si>
  <si>
    <t>기술개발 전담조직 수</t>
    <phoneticPr fontId="1" type="noConversion"/>
  </si>
  <si>
    <t>a_q_9_1</t>
    <phoneticPr fontId="1" type="noConversion"/>
  </si>
  <si>
    <t>a_q_9_2</t>
  </si>
  <si>
    <t>a_q_9_3</t>
  </si>
  <si>
    <t>a_q_9_4</t>
  </si>
  <si>
    <t>a_q_9_5</t>
  </si>
  <si>
    <t>a_q_9_6</t>
  </si>
  <si>
    <t>a_q_10_1</t>
    <phoneticPr fontId="1" type="noConversion"/>
  </si>
  <si>
    <t>a_q_10_2</t>
  </si>
  <si>
    <t>a_q_10_3</t>
  </si>
  <si>
    <t>a_q_10_4</t>
  </si>
  <si>
    <t>a_q_10_5</t>
  </si>
  <si>
    <t>a_q_10_6</t>
  </si>
  <si>
    <t>a_q_10_7</t>
  </si>
  <si>
    <t>a_q_4</t>
  </si>
  <si>
    <t>a_q_5</t>
  </si>
  <si>
    <t>b_q_11_1_1</t>
    <phoneticPr fontId="1" type="noConversion"/>
  </si>
  <si>
    <t>b_q_11_1_2</t>
    <phoneticPr fontId="1" type="noConversion"/>
  </si>
  <si>
    <t>b_q_11_2_1</t>
    <phoneticPr fontId="1" type="noConversion"/>
  </si>
  <si>
    <t>b_q_11_2_2</t>
    <phoneticPr fontId="1" type="noConversion"/>
  </si>
  <si>
    <t>지원전_시장동향</t>
    <phoneticPr fontId="1" type="noConversion"/>
  </si>
  <si>
    <t>지원전_기술동향</t>
    <phoneticPr fontId="1" type="noConversion"/>
  </si>
  <si>
    <t>지원전_개발전략</t>
    <phoneticPr fontId="1" type="noConversion"/>
  </si>
  <si>
    <t>b_q_11_3_1</t>
    <phoneticPr fontId="1" type="noConversion"/>
  </si>
  <si>
    <t>b_q_11_3_2</t>
    <phoneticPr fontId="1" type="noConversion"/>
  </si>
  <si>
    <t>지원전_생산계획</t>
    <phoneticPr fontId="1" type="noConversion"/>
  </si>
  <si>
    <t>b_q_11_4_1</t>
    <phoneticPr fontId="1" type="noConversion"/>
  </si>
  <si>
    <t>b_q_11_4_2</t>
    <phoneticPr fontId="1" type="noConversion"/>
  </si>
  <si>
    <t>b_q_11_5_1</t>
    <phoneticPr fontId="1" type="noConversion"/>
  </si>
  <si>
    <t>b_q_11_5_2</t>
    <phoneticPr fontId="1" type="noConversion"/>
  </si>
  <si>
    <t>지원전_판매계획</t>
    <phoneticPr fontId="1" type="noConversion"/>
  </si>
  <si>
    <t>지원전_수요발굴</t>
    <phoneticPr fontId="1" type="noConversion"/>
  </si>
  <si>
    <t>b_q_11_6_1</t>
    <phoneticPr fontId="1" type="noConversion"/>
  </si>
  <si>
    <t>b_q_11_6_2</t>
    <phoneticPr fontId="1" type="noConversion"/>
  </si>
  <si>
    <t>지원전_체계프로세스</t>
    <phoneticPr fontId="1" type="noConversion"/>
  </si>
  <si>
    <t>b_q_11_7_1</t>
    <phoneticPr fontId="1" type="noConversion"/>
  </si>
  <si>
    <t>b_q_11_7_2</t>
    <phoneticPr fontId="1" type="noConversion"/>
  </si>
  <si>
    <t>b_q_11_8_1</t>
    <phoneticPr fontId="1" type="noConversion"/>
  </si>
  <si>
    <t>b_q_11_8_2</t>
    <phoneticPr fontId="1" type="noConversion"/>
  </si>
  <si>
    <t>지원전_양산</t>
    <phoneticPr fontId="1" type="noConversion"/>
  </si>
  <si>
    <t>b_q_11_9_1</t>
    <phoneticPr fontId="1" type="noConversion"/>
  </si>
  <si>
    <t>b_q_11_9_2</t>
    <phoneticPr fontId="1" type="noConversion"/>
  </si>
  <si>
    <t>지원전_품질</t>
    <phoneticPr fontId="1" type="noConversion"/>
  </si>
  <si>
    <t>b_q_11_10_1</t>
    <phoneticPr fontId="1" type="noConversion"/>
  </si>
  <si>
    <t>b_q_11_10_2</t>
    <phoneticPr fontId="1" type="noConversion"/>
  </si>
  <si>
    <t>지원전_생산개선</t>
    <phoneticPr fontId="1" type="noConversion"/>
  </si>
  <si>
    <t>b_q_11_11_1</t>
    <phoneticPr fontId="1" type="noConversion"/>
  </si>
  <si>
    <t>b_q_11_11_2</t>
    <phoneticPr fontId="1" type="noConversion"/>
  </si>
  <si>
    <t>지원전_RND</t>
    <phoneticPr fontId="1" type="noConversion"/>
  </si>
  <si>
    <t>b_q_11_12_1</t>
    <phoneticPr fontId="1" type="noConversion"/>
  </si>
  <si>
    <t>b_q_11_12_2</t>
    <phoneticPr fontId="1" type="noConversion"/>
  </si>
  <si>
    <t>b_q_11_13_1</t>
    <phoneticPr fontId="1" type="noConversion"/>
  </si>
  <si>
    <t>b_q_11_13_2</t>
    <phoneticPr fontId="1" type="noConversion"/>
  </si>
  <si>
    <t>지원전_비용절감</t>
    <phoneticPr fontId="1" type="noConversion"/>
  </si>
  <si>
    <t>b_q_11_14_1</t>
    <phoneticPr fontId="1" type="noConversion"/>
  </si>
  <si>
    <t>b_q_11_14_2</t>
    <phoneticPr fontId="1" type="noConversion"/>
  </si>
  <si>
    <t>지원전_마케팅</t>
    <phoneticPr fontId="1" type="noConversion"/>
  </si>
  <si>
    <t>b_q_11_15_1</t>
    <phoneticPr fontId="1" type="noConversion"/>
  </si>
  <si>
    <t>b_q_11_15_2</t>
    <phoneticPr fontId="1" type="noConversion"/>
  </si>
  <si>
    <t>지원전_신제품</t>
    <phoneticPr fontId="1" type="noConversion"/>
  </si>
  <si>
    <t>b_q_11_16_1</t>
    <phoneticPr fontId="1" type="noConversion"/>
  </si>
  <si>
    <t>b_q_11_16_2</t>
    <phoneticPr fontId="1" type="noConversion"/>
  </si>
  <si>
    <t>지원전_가격</t>
    <phoneticPr fontId="1" type="noConversion"/>
  </si>
  <si>
    <t>b_q_11_17_1</t>
    <phoneticPr fontId="1" type="noConversion"/>
  </si>
  <si>
    <t>지원전_영업망</t>
    <phoneticPr fontId="1" type="noConversion"/>
  </si>
  <si>
    <t>지원전_기술</t>
    <phoneticPr fontId="1" type="noConversion"/>
  </si>
  <si>
    <t>b_q_11_17_2</t>
    <phoneticPr fontId="1" type="noConversion"/>
  </si>
  <si>
    <t>b_q_11_18_1</t>
    <phoneticPr fontId="1" type="noConversion"/>
  </si>
  <si>
    <t>b_q_11_18_2</t>
    <phoneticPr fontId="1" type="noConversion"/>
  </si>
  <si>
    <t>b_q_11_19_1</t>
    <phoneticPr fontId="1" type="noConversion"/>
  </si>
  <si>
    <t>b_q_11_19_2</t>
    <phoneticPr fontId="1" type="noConversion"/>
  </si>
  <si>
    <t>b_q_11_20_1</t>
    <phoneticPr fontId="1" type="noConversion"/>
  </si>
  <si>
    <t>b_q_11_20_2</t>
    <phoneticPr fontId="1" type="noConversion"/>
  </si>
  <si>
    <t>지원전_시장경젱력</t>
    <phoneticPr fontId="1" type="noConversion"/>
  </si>
  <si>
    <t>b_q_11_21_1</t>
    <phoneticPr fontId="1" type="noConversion"/>
  </si>
  <si>
    <t>b_q_11_21_2</t>
    <phoneticPr fontId="1" type="noConversion"/>
  </si>
  <si>
    <t>지원전_외부 신규시장</t>
    <phoneticPr fontId="1" type="noConversion"/>
  </si>
  <si>
    <t>b_q_11_22_1</t>
    <phoneticPr fontId="1" type="noConversion"/>
  </si>
  <si>
    <t>b_q_11_22_2</t>
    <phoneticPr fontId="1" type="noConversion"/>
  </si>
  <si>
    <t>지원전_외부 기획</t>
    <phoneticPr fontId="1" type="noConversion"/>
  </si>
  <si>
    <t>b_q_11_23_1</t>
    <phoneticPr fontId="1" type="noConversion"/>
  </si>
  <si>
    <t>b_q_11_23_2</t>
    <phoneticPr fontId="1" type="noConversion"/>
  </si>
  <si>
    <t>지원전_외부 신제품</t>
    <phoneticPr fontId="1" type="noConversion"/>
  </si>
  <si>
    <t>b_q_11_24_1</t>
    <phoneticPr fontId="1" type="noConversion"/>
  </si>
  <si>
    <t>b_q_11_24_2</t>
    <phoneticPr fontId="1" type="noConversion"/>
  </si>
  <si>
    <t>지원전_외부 제조</t>
    <phoneticPr fontId="1" type="noConversion"/>
  </si>
  <si>
    <t>b_q_11_25_1</t>
    <phoneticPr fontId="1" type="noConversion"/>
  </si>
  <si>
    <t>b_q_11_25_2</t>
    <phoneticPr fontId="1" type="noConversion"/>
  </si>
  <si>
    <t>지원전_외부 마케팅</t>
    <phoneticPr fontId="1" type="noConversion"/>
  </si>
  <si>
    <t>b_q_11_26_1</t>
    <phoneticPr fontId="1" type="noConversion"/>
  </si>
  <si>
    <t>b_q_11_26_2</t>
    <phoneticPr fontId="1" type="noConversion"/>
  </si>
  <si>
    <t>지원전_외부 제품경쟁력</t>
    <phoneticPr fontId="1" type="noConversion"/>
  </si>
  <si>
    <t>b_q_11_27_1</t>
    <phoneticPr fontId="1" type="noConversion"/>
  </si>
  <si>
    <t>b_q_11_27_2</t>
    <phoneticPr fontId="1" type="noConversion"/>
  </si>
  <si>
    <t>b_q_11_1_1_1</t>
    <phoneticPr fontId="1" type="noConversion"/>
  </si>
  <si>
    <t xml:space="preserve">경제_사업화기획 </t>
    <phoneticPr fontId="1" type="noConversion"/>
  </si>
  <si>
    <t>b_q_11_1_1_2</t>
  </si>
  <si>
    <t>b_q_11_1_1_3</t>
  </si>
  <si>
    <t>b_q_11_1_1_4</t>
  </si>
  <si>
    <t>b_q_11_1_1_5</t>
  </si>
  <si>
    <t>경제_신제품개발</t>
    <phoneticPr fontId="1" type="noConversion"/>
  </si>
  <si>
    <t>경제_제조</t>
    <phoneticPr fontId="1" type="noConversion"/>
  </si>
  <si>
    <t>경제_마케팅</t>
    <phoneticPr fontId="1" type="noConversion"/>
  </si>
  <si>
    <t>경제_제품경쟁력</t>
    <phoneticPr fontId="1" type="noConversion"/>
  </si>
  <si>
    <t>b_q_11_1_1_6</t>
  </si>
  <si>
    <t>경제_외부교류강화</t>
    <phoneticPr fontId="1" type="noConversion"/>
  </si>
  <si>
    <t>ID</t>
    <phoneticPr fontId="1" type="noConversion"/>
  </si>
  <si>
    <t>기업명</t>
    <phoneticPr fontId="1" type="noConversion"/>
  </si>
  <si>
    <t>지원주제</t>
    <phoneticPr fontId="1" type="noConversion"/>
  </si>
  <si>
    <t>요청사항</t>
    <phoneticPr fontId="1" type="noConversion"/>
  </si>
  <si>
    <t>기대효과</t>
    <phoneticPr fontId="1" type="noConversion"/>
  </si>
  <si>
    <t>소속기관</t>
    <phoneticPr fontId="1" type="noConversion"/>
  </si>
  <si>
    <t>성명</t>
    <phoneticPr fontId="1" type="noConversion"/>
  </si>
  <si>
    <t>직급</t>
    <phoneticPr fontId="1" type="noConversion"/>
  </si>
  <si>
    <t>참여내용</t>
    <phoneticPr fontId="1" type="noConversion"/>
  </si>
  <si>
    <t>비고</t>
    <phoneticPr fontId="1" type="noConversion"/>
  </si>
  <si>
    <t>a_q_1_2</t>
  </si>
  <si>
    <t>a_q_1_3</t>
  </si>
  <si>
    <t>a_q_1_4</t>
  </si>
  <si>
    <t>a_q_1_5</t>
  </si>
  <si>
    <t>기술개발 추진방법_자체</t>
    <phoneticPr fontId="1" type="noConversion"/>
  </si>
  <si>
    <t>기술개발 추진방법_외부공동</t>
    <phoneticPr fontId="1" type="noConversion"/>
  </si>
  <si>
    <t>기술개발 추진방법_외부위탁</t>
    <phoneticPr fontId="1" type="noConversion"/>
  </si>
  <si>
    <t>기술개발 추진방법_국내도입</t>
    <phoneticPr fontId="1" type="noConversion"/>
  </si>
  <si>
    <t>기술개발 추진방법_해외도입</t>
    <phoneticPr fontId="1" type="noConversion"/>
  </si>
  <si>
    <t>활용비율_자체</t>
    <phoneticPr fontId="1" type="noConversion"/>
  </si>
  <si>
    <t>활용비율_외부공동</t>
    <phoneticPr fontId="1" type="noConversion"/>
  </si>
  <si>
    <t>활용비율_외부위탁</t>
    <phoneticPr fontId="1" type="noConversion"/>
  </si>
  <si>
    <t>활용비율_국내도입</t>
    <phoneticPr fontId="1" type="noConversion"/>
  </si>
  <si>
    <t>활용비율_해외도입</t>
    <phoneticPr fontId="1" type="noConversion"/>
  </si>
  <si>
    <t>기획 2</t>
    <phoneticPr fontId="1" type="noConversion"/>
  </si>
  <si>
    <t>기획_1</t>
    <phoneticPr fontId="1" type="noConversion"/>
  </si>
  <si>
    <t>기획 3</t>
    <phoneticPr fontId="1" type="noConversion"/>
  </si>
  <si>
    <t>개발_1</t>
    <phoneticPr fontId="1" type="noConversion"/>
  </si>
  <si>
    <t>개발_2</t>
    <phoneticPr fontId="1" type="noConversion"/>
  </si>
  <si>
    <t>개발_3</t>
    <phoneticPr fontId="1" type="noConversion"/>
  </si>
  <si>
    <t>사업화_1</t>
    <phoneticPr fontId="1" type="noConversion"/>
  </si>
  <si>
    <t>사업화_2</t>
    <phoneticPr fontId="1" type="noConversion"/>
  </si>
  <si>
    <t>문제점</t>
    <phoneticPr fontId="1" type="noConversion"/>
  </si>
  <si>
    <t>사업화_3</t>
  </si>
  <si>
    <t>기초연_1</t>
    <phoneticPr fontId="1" type="noConversion"/>
  </si>
  <si>
    <t>기초연_2</t>
    <phoneticPr fontId="1" type="noConversion"/>
  </si>
  <si>
    <t>기초연_3</t>
  </si>
  <si>
    <t>기초연_4</t>
  </si>
  <si>
    <t>기초연_5</t>
  </si>
  <si>
    <t>기초연_6</t>
  </si>
  <si>
    <t>기초연_7</t>
  </si>
  <si>
    <t>기초연_8</t>
  </si>
  <si>
    <t>d_1</t>
    <phoneticPr fontId="1" type="noConversion"/>
  </si>
  <si>
    <t>d_2</t>
  </si>
  <si>
    <t>d_3</t>
  </si>
  <si>
    <t>d_4</t>
  </si>
  <si>
    <t>d_5</t>
  </si>
  <si>
    <t>d_6</t>
  </si>
  <si>
    <t>d_7</t>
  </si>
  <si>
    <t>d_8</t>
  </si>
  <si>
    <t>001</t>
    <phoneticPr fontId="1" type="noConversion"/>
  </si>
  <si>
    <t>002</t>
  </si>
  <si>
    <t>003</t>
  </si>
  <si>
    <t>지원전_성능평가</t>
    <phoneticPr fontId="1" type="noConversion"/>
  </si>
  <si>
    <t>지원전_영업노하우</t>
    <phoneticPr fontId="1" type="noConversion"/>
  </si>
  <si>
    <t>거래처별 매출액 비중(대기업)</t>
    <phoneticPr fontId="1" type="noConversion"/>
  </si>
  <si>
    <t>거래처별 매출액 비중(중기)</t>
    <phoneticPr fontId="1" type="noConversion"/>
  </si>
  <si>
    <t>거래처별 매출액 비중(소비자)</t>
    <phoneticPr fontId="1" type="noConversion"/>
  </si>
  <si>
    <t>거래처별 매출액 비중(공공)</t>
    <phoneticPr fontId="1" type="noConversion"/>
  </si>
  <si>
    <t>거래처별 매출액 비중(해외)</t>
    <phoneticPr fontId="1" type="noConversion"/>
  </si>
  <si>
    <t>기술개발 총 소요기간(기획)</t>
    <phoneticPr fontId="1" type="noConversion"/>
  </si>
  <si>
    <t>기술개발 총 소요기간(개발)</t>
    <phoneticPr fontId="1" type="noConversion"/>
  </si>
  <si>
    <t>기술개발 총 소요기간(사업화)</t>
    <phoneticPr fontId="1" type="noConversion"/>
  </si>
  <si>
    <t>기술개발 총 소요기간(판로)</t>
    <phoneticPr fontId="1" type="noConversion"/>
  </si>
  <si>
    <t>기술개발 지원 분야에 대한 활용경험(기획)</t>
    <phoneticPr fontId="1" type="noConversion"/>
  </si>
  <si>
    <t>기술개발 지원 분야에 대한 활용경험(개발)</t>
    <phoneticPr fontId="1" type="noConversion"/>
  </si>
  <si>
    <t>기술개발 지원 분야에 대한 활용경험(사업화)</t>
    <phoneticPr fontId="1" type="noConversion"/>
  </si>
  <si>
    <t>기술개발 지원 분야에 대한 활용경험(세제)</t>
    <phoneticPr fontId="1" type="noConversion"/>
  </si>
  <si>
    <t>기술개발 지원 분야에 대한 활용경험(판로)</t>
    <phoneticPr fontId="1" type="noConversion"/>
  </si>
  <si>
    <t>기술개발 지원 분야에 대한 활용경험(인력)</t>
    <phoneticPr fontId="1" type="noConversion"/>
  </si>
  <si>
    <t>기술개발 지원 분야에 대한 활용경험(정보)</t>
    <phoneticPr fontId="1" type="noConversion"/>
  </si>
  <si>
    <t>004</t>
  </si>
  <si>
    <t>005</t>
  </si>
  <si>
    <t>006</t>
  </si>
  <si>
    <t>007</t>
  </si>
  <si>
    <t>008</t>
  </si>
  <si>
    <t>009</t>
  </si>
  <si>
    <t>010</t>
  </si>
  <si>
    <t>011</t>
  </si>
  <si>
    <t>012</t>
  </si>
  <si>
    <t>013</t>
  </si>
  <si>
    <t>015</t>
  </si>
  <si>
    <t>016</t>
  </si>
  <si>
    <t>017</t>
  </si>
  <si>
    <t>018</t>
  </si>
  <si>
    <t>019</t>
  </si>
  <si>
    <t>020</t>
  </si>
  <si>
    <t>021</t>
  </si>
  <si>
    <t>c_1</t>
    <phoneticPr fontId="1" type="noConversion"/>
  </si>
  <si>
    <t>c_2</t>
    <phoneticPr fontId="1" type="noConversion"/>
  </si>
  <si>
    <t>c_3_1_1</t>
    <phoneticPr fontId="1" type="noConversion"/>
  </si>
  <si>
    <t>c_3_1_2</t>
    <phoneticPr fontId="1" type="noConversion"/>
  </si>
  <si>
    <t>c_3_1_3</t>
    <phoneticPr fontId="1" type="noConversion"/>
  </si>
  <si>
    <t>c_3_2_1</t>
    <phoneticPr fontId="1" type="noConversion"/>
  </si>
  <si>
    <t>c_3_2_2</t>
    <phoneticPr fontId="1" type="noConversion"/>
  </si>
  <si>
    <t>c_3_2_3</t>
    <phoneticPr fontId="1" type="noConversion"/>
  </si>
  <si>
    <t>c_3_3_1</t>
    <phoneticPr fontId="1" type="noConversion"/>
  </si>
  <si>
    <t>c_3_3_2</t>
    <phoneticPr fontId="1" type="noConversion"/>
  </si>
  <si>
    <t>c_3_3_3</t>
    <phoneticPr fontId="1" type="noConversion"/>
  </si>
  <si>
    <t>c_4</t>
    <phoneticPr fontId="1" type="noConversion"/>
  </si>
  <si>
    <t>c_5</t>
    <phoneticPr fontId="1" type="noConversion"/>
  </si>
  <si>
    <t>c_6</t>
    <phoneticPr fontId="1" type="noConversion"/>
  </si>
  <si>
    <t>c_7_1</t>
    <phoneticPr fontId="1" type="noConversion"/>
  </si>
  <si>
    <t>c_7_2</t>
    <phoneticPr fontId="1" type="noConversion"/>
  </si>
  <si>
    <t>c_7_3</t>
    <phoneticPr fontId="1" type="noConversion"/>
  </si>
  <si>
    <t>c_7_4</t>
    <phoneticPr fontId="1" type="noConversion"/>
  </si>
  <si>
    <t>c_7_5</t>
    <phoneticPr fontId="1" type="noConversion"/>
  </si>
  <si>
    <t>씨엠티㈜</t>
    <phoneticPr fontId="1" type="noConversion"/>
  </si>
  <si>
    <t xml:space="preserve">손잡이 탈부착 톡스렌치 기술관련 선행특허분석 지원 </t>
    <phoneticPr fontId="1" type="noConversion"/>
  </si>
  <si>
    <r>
      <rPr>
        <sz val="10"/>
        <color theme="1"/>
        <rFont val="맑은 고딕"/>
        <family val="3"/>
        <charset val="128"/>
        <scheme val="minor"/>
      </rPr>
      <t>◯</t>
    </r>
    <r>
      <rPr>
        <sz val="10"/>
        <color theme="1"/>
        <rFont val="맑은 고딕"/>
        <family val="2"/>
        <charset val="129"/>
        <scheme val="minor"/>
      </rPr>
      <t xml:space="preserve"> 국산화 개발을 위한 해외 선행특허 분석 및 회피전략의 필요성
    - 당사는 구매조건부사업을 통해 기존 해외에서 수입하던 톡스렌치를 전량 당사제품으로 전환한 사례가 있음. 
    - 렌치의 경우 톡스 팁부분이 마모되면 사용이 불가능해지기 때문에 손잡이에 이상이 없더라도 폐기 처분 됨. 이를 보완하고자 손잡이와 블레이드(=톡스팁이 형성된 금속재질)를 탈부착이 가능하도록 제작하여 이미 해외에서는 판매가 되고 있음.
    - 디자인과 사용편의성등을 자체 검토한 결과 해외 제품과 유사 또는 그 이상의 제품을 제작할 수 있는 능력이 있으나 선행 특허에 저촉되어 저작권에 위배되는 사항유무를 판단할 근거가 필요한 실정임.</t>
    </r>
    <phoneticPr fontId="1" type="noConversion"/>
  </si>
  <si>
    <r>
      <t xml:space="preserve">  </t>
    </r>
    <r>
      <rPr>
        <sz val="10"/>
        <color theme="1"/>
        <rFont val="맑은 고딕"/>
        <family val="3"/>
        <charset val="128"/>
        <scheme val="minor"/>
      </rPr>
      <t>◯</t>
    </r>
    <r>
      <rPr>
        <sz val="10"/>
        <color theme="1"/>
        <rFont val="맑은 고딕"/>
        <family val="2"/>
        <charset val="129"/>
        <scheme val="minor"/>
      </rPr>
      <t xml:space="preserve"> 기술적
    - 렌치 개발시 국내 디자인출원을 통한 형상에 대한 기술 보호의 기회가 되었음.
     국내에서 처음으로 제작되는 탈부착 톡스렌치에 관련한 기술선점이 가능.
  </t>
    </r>
    <r>
      <rPr>
        <sz val="10"/>
        <color theme="1"/>
        <rFont val="맑은 고딕"/>
        <family val="3"/>
        <charset val="128"/>
        <scheme val="minor"/>
      </rPr>
      <t>◯</t>
    </r>
    <r>
      <rPr>
        <sz val="10"/>
        <color theme="1"/>
        <rFont val="맑은 고딕"/>
        <family val="2"/>
        <charset val="129"/>
        <scheme val="minor"/>
      </rPr>
      <t xml:space="preserve"> 경제적
    - 가격경재력 확보, 연계 관련 사업 국산화 가속화 기대</t>
    </r>
    <phoneticPr fontId="1" type="noConversion"/>
  </si>
  <si>
    <t>㈜성산ENG</t>
    <phoneticPr fontId="1" type="noConversion"/>
  </si>
  <si>
    <t>미세유체정량이송이 가능한 랩온어칩 개발 관련 애로기술 지원</t>
    <phoneticPr fontId="1" type="noConversion"/>
  </si>
  <si>
    <r>
      <t xml:space="preserve">□ 미세유체의 정량이송이 짧은시간내에 가능한 랩온어칩의 미세채널(유체 이동 통로) 설계 및 시뮬레이션이 가능해야 함  
  </t>
    </r>
    <r>
      <rPr>
        <sz val="10"/>
        <color theme="1"/>
        <rFont val="맑은 고딕"/>
        <family val="3"/>
        <charset val="128"/>
        <scheme val="minor"/>
      </rPr>
      <t>◯</t>
    </r>
    <r>
      <rPr>
        <sz val="10"/>
        <color theme="1"/>
        <rFont val="맑은 고딕"/>
        <family val="2"/>
        <charset val="129"/>
        <scheme val="minor"/>
      </rPr>
      <t xml:space="preserve"> 용량 : 약 10~200ul
  </t>
    </r>
    <r>
      <rPr>
        <sz val="10"/>
        <color theme="1"/>
        <rFont val="맑은 고딕"/>
        <family val="3"/>
        <charset val="128"/>
        <scheme val="minor"/>
      </rPr>
      <t>◯</t>
    </r>
    <r>
      <rPr>
        <sz val="10"/>
        <color theme="1"/>
        <rFont val="맑은 고딕"/>
        <family val="2"/>
        <charset val="129"/>
        <scheme val="minor"/>
      </rPr>
      <t xml:space="preserve"> 시간 : 5초이내 이송완료
  </t>
    </r>
    <r>
      <rPr>
        <sz val="10"/>
        <color theme="1"/>
        <rFont val="맑은 고딕"/>
        <family val="3"/>
        <charset val="128"/>
        <scheme val="minor"/>
      </rPr>
      <t>◯</t>
    </r>
    <r>
      <rPr>
        <sz val="10"/>
        <color theme="1"/>
        <rFont val="맑은 고딕"/>
        <family val="2"/>
        <charset val="129"/>
        <scheme val="minor"/>
      </rPr>
      <t xml:space="preserve"> 정밀도 : 1%이내
  </t>
    </r>
    <r>
      <rPr>
        <sz val="10"/>
        <color theme="1"/>
        <rFont val="맑은 고딕"/>
        <family val="3"/>
        <charset val="128"/>
        <scheme val="minor"/>
      </rPr>
      <t>◯</t>
    </r>
    <r>
      <rPr>
        <sz val="10"/>
        <color theme="1"/>
        <rFont val="맑은 고딕"/>
        <family val="2"/>
        <charset val="129"/>
        <scheme val="minor"/>
      </rPr>
      <t xml:space="preserve"> 투명도가 좋아야함 (유리수준)</t>
    </r>
    <phoneticPr fontId="1" type="noConversion"/>
  </si>
  <si>
    <t>□ 미세유체의 정량이송이 가능한 랩온어칩의 개발이 완료될 경우 현재 개발한 장비에서 펌프등 부피를 크게 차지하는 부품들이 빠지게 되어 생산단가의 하락 및 소형화가 가능하여 제품의 파급력이 높을 것으로 예상됨.</t>
    <phoneticPr fontId="1" type="noConversion"/>
  </si>
  <si>
    <t>㈜메가젠임플란트</t>
    <phoneticPr fontId="1" type="noConversion"/>
  </si>
  <si>
    <t>치과 의료분야 시장 동향 분석 및 기술 동향</t>
    <phoneticPr fontId="1" type="noConversion"/>
  </si>
  <si>
    <t>□ 치과의료분야는 급격하게 성장하고 있으며, 이와 관련하여 다양한 시장 분석 자료가 필요함
□ 일반 기업에서 관련 자료를 수집하기가 어려우며, 많은 비용이 발생함</t>
    <phoneticPr fontId="1" type="noConversion"/>
  </si>
  <si>
    <t>□ 치과 임플란트 (치과 의료산업) 관련 시장 동향 자료 
□ 임플란트 기업에 대한 자료</t>
    <phoneticPr fontId="1" type="noConversion"/>
  </si>
  <si>
    <t>□ 시장 분석을 통한 개발 트랜드 예측이 가능하여 신규 제품 개발에 활용이 가능함</t>
    <phoneticPr fontId="1" type="noConversion"/>
  </si>
  <si>
    <t>㈜대원지에스아이</t>
    <phoneticPr fontId="1" type="noConversion"/>
  </si>
  <si>
    <t xml:space="preserve">초분광 카메라 방식의 폐플라스틱 선별 기술관련 마케팅조사/전략수립 지원 </t>
    <phoneticPr fontId="1" type="noConversion"/>
  </si>
  <si>
    <r>
      <t xml:space="preserve">□ 근적외선 초분광 카메라 방식의 폐플라스틱 선별기술
  </t>
    </r>
    <r>
      <rPr>
        <sz val="10"/>
        <color theme="1"/>
        <rFont val="맑은 고딕"/>
        <family val="3"/>
        <charset val="128"/>
        <scheme val="minor"/>
      </rPr>
      <t>◯</t>
    </r>
    <r>
      <rPr>
        <sz val="10"/>
        <color theme="1"/>
        <rFont val="맑은 고딕"/>
        <family val="2"/>
        <charset val="129"/>
        <scheme val="minor"/>
      </rPr>
      <t xml:space="preserve"> 자원 재활용 선별기의 국산화가 시급함.
    - 현재 전세계 자원 재활용 선별기 시장은 노르웨이의
   TOMRA사, 독일의 RTT사가 전체 셰계시장의 70%이상을
   독점하고 있으며, 국내 지자체 및 폐기물 재활용 업체
   에서도 고가의 해외 제품을 사용하고 있습니다. 이에
   자사에서는 수입대체화 및 해외 재활용 시장 진출을 위한
   폐플라스틱 선별기를 국내 최초로 개발하고 있습니다.  </t>
    </r>
    <phoneticPr fontId="1" type="noConversion"/>
  </si>
  <si>
    <r>
      <t xml:space="preserve">□ 근적외선 초분광 폐플라스틱 선별기 마케팅 전략 수립 
  </t>
    </r>
    <r>
      <rPr>
        <sz val="10"/>
        <color theme="1"/>
        <rFont val="맑은 고딕"/>
        <family val="3"/>
        <charset val="128"/>
        <scheme val="minor"/>
      </rPr>
      <t>◯</t>
    </r>
    <r>
      <rPr>
        <sz val="10"/>
        <color theme="1"/>
        <rFont val="맑은 고딕"/>
        <family val="2"/>
        <charset val="129"/>
        <scheme val="minor"/>
      </rPr>
      <t xml:space="preserve"> 국내 재활용 폐기물 처리업체 및 자동선별 설비 업체 현황 조사
    - 자원 재활용 시장은 자사에서는 처음으로 진입하는 신규시장분야로써 판매 전략수립에 어려움을 느끼고 있습니다. 친환경전시회 참관, 재활용협회 홈페이지 열람등을 통해 시장정보를 습득하고 있으나, 2018년 초분광카메라 방식의 폐플라스틱 선별기 출시를 앞둔 상황에서 좀더 정확한 시장조사와 판매전략 수립이 요구 되고 있습니다. 이에 국내 재활용 폐기물 처리업체 및 자동선별 설비업체에 대한 수요조사가 반드시 필요합니다.
  </t>
    </r>
    <r>
      <rPr>
        <sz val="10"/>
        <color theme="1"/>
        <rFont val="맑은 고딕"/>
        <family val="3"/>
        <charset val="128"/>
        <scheme val="minor"/>
      </rPr>
      <t>◯</t>
    </r>
    <r>
      <rPr>
        <sz val="10"/>
        <color theme="1"/>
        <rFont val="맑은 고딕"/>
        <family val="2"/>
        <charset val="129"/>
        <scheme val="minor"/>
      </rPr>
      <t xml:space="preserve"> 국내 및 아시아, CIS 지역에 대한 판매 전략 수립
    - 국내 지자체 외 해외 주력공략시장으로 목표하고 있는 아시아, 러시아 국가들에  대한 재활용 시장 정보조사 및 분석을 통해 판매 마케팅 전략을 수립하기 위함입니다.</t>
    </r>
    <phoneticPr fontId="1" type="noConversion"/>
  </si>
  <si>
    <r>
      <t xml:space="preserve">□ 세계 초분광 선별시장에서의 국가경쟁력 향상
  </t>
    </r>
    <r>
      <rPr>
        <sz val="10"/>
        <color theme="1"/>
        <rFont val="맑은 고딕"/>
        <family val="3"/>
        <charset val="128"/>
        <scheme val="minor"/>
      </rPr>
      <t>◯</t>
    </r>
    <r>
      <rPr>
        <sz val="10"/>
        <color theme="1"/>
        <rFont val="맑은 고딕"/>
        <family val="2"/>
        <charset val="129"/>
        <scheme val="minor"/>
      </rPr>
      <t xml:space="preserve"> 초분광 카메라 방식의 폐플라스틱 선별기 국산화 및 세계시장 진출
    - 패밀리 기업지원 사업을 통한 마케팅조사와 판매전략 수립 후 자사의 기술경쟁력과 글로벌 네트워크를 기반으로 국내 지자체 및 해외 재활용 시장에 성공적인 진출을 하고자 합니다. 
  </t>
    </r>
    <r>
      <rPr>
        <sz val="10"/>
        <color theme="1"/>
        <rFont val="맑은 고딕"/>
        <family val="3"/>
        <charset val="128"/>
        <scheme val="minor"/>
      </rPr>
      <t>◯</t>
    </r>
    <r>
      <rPr>
        <sz val="10"/>
        <color theme="1"/>
        <rFont val="맑은 고딕"/>
        <family val="2"/>
        <charset val="129"/>
        <scheme val="minor"/>
      </rPr>
      <t xml:space="preserve"> 초분광 선별기 산업분야 확대
    - 폐재활용 시장외에 식품, 광석, 종자산업등 다양한 산업으로의 진출이 가능함으로 수출
    증대를 통한 기업 역량강화뿐만 아니라 일자리 창출을 통한 지역경제발전 및 국가산업발전에  크게 이바지 할 수 있으리라 사료 됩니다.</t>
    </r>
    <phoneticPr fontId="1" type="noConversion"/>
  </si>
  <si>
    <t>영남대학교</t>
    <phoneticPr fontId="1" type="noConversion"/>
  </si>
  <si>
    <t>김성호</t>
    <phoneticPr fontId="1" type="noConversion"/>
  </si>
  <si>
    <t>교수</t>
    <phoneticPr fontId="1" type="noConversion"/>
  </si>
  <si>
    <t>검출알고리즘개발</t>
    <phoneticPr fontId="1" type="noConversion"/>
  </si>
  <si>
    <t>60</t>
    <phoneticPr fontId="1" type="noConversion"/>
  </si>
  <si>
    <t>30</t>
    <phoneticPr fontId="1" type="noConversion"/>
  </si>
  <si>
    <t>10</t>
    <phoneticPr fontId="1" type="noConversion"/>
  </si>
  <si>
    <t>2</t>
    <phoneticPr fontId="1" type="noConversion"/>
  </si>
  <si>
    <t>20</t>
    <phoneticPr fontId="1" type="noConversion"/>
  </si>
  <si>
    <t>70</t>
    <phoneticPr fontId="1" type="noConversion"/>
  </si>
  <si>
    <t>24</t>
    <phoneticPr fontId="1" type="noConversion"/>
  </si>
  <si>
    <t>6</t>
    <phoneticPr fontId="1" type="noConversion"/>
  </si>
  <si>
    <t>4</t>
    <phoneticPr fontId="1" type="noConversion"/>
  </si>
  <si>
    <t>12</t>
    <phoneticPr fontId="1" type="noConversion"/>
  </si>
  <si>
    <t>3100</t>
    <phoneticPr fontId="1" type="noConversion"/>
  </si>
  <si>
    <t>5</t>
    <phoneticPr fontId="1" type="noConversion"/>
  </si>
  <si>
    <t>1</t>
    <phoneticPr fontId="1" type="noConversion"/>
  </si>
  <si>
    <t>기술협력 파트너 형태(대학)</t>
    <phoneticPr fontId="1" type="noConversion"/>
  </si>
  <si>
    <t>기술협력 파트너 형태(국공립)</t>
    <phoneticPr fontId="1" type="noConversion"/>
  </si>
  <si>
    <t>기술협력 파트너 형태(민간)</t>
    <phoneticPr fontId="1" type="noConversion"/>
  </si>
  <si>
    <t>기술협력 파트너 형태(대기업)</t>
    <phoneticPr fontId="1" type="noConversion"/>
  </si>
  <si>
    <t>기술협력 파트너 형태(중소)</t>
    <phoneticPr fontId="1" type="noConversion"/>
  </si>
  <si>
    <t>기술협력 파트너 형태(외국)</t>
    <phoneticPr fontId="1" type="noConversion"/>
  </si>
  <si>
    <t>5</t>
    <phoneticPr fontId="1" type="noConversion"/>
  </si>
  <si>
    <t>1000</t>
    <phoneticPr fontId="1" type="noConversion"/>
  </si>
  <si>
    <t>1000</t>
    <phoneticPr fontId="1" type="noConversion"/>
  </si>
  <si>
    <t>100</t>
    <phoneticPr fontId="1" type="noConversion"/>
  </si>
  <si>
    <t>200</t>
    <phoneticPr fontId="1" type="noConversion"/>
  </si>
  <si>
    <t>㈜선테크</t>
    <phoneticPr fontId="1" type="noConversion"/>
  </si>
  <si>
    <t>홍채 인식기술관련 선행기술 및 특허 조사지원</t>
    <phoneticPr fontId="1" type="noConversion"/>
  </si>
  <si>
    <t>3</t>
    <phoneticPr fontId="1" type="noConversion"/>
  </si>
  <si>
    <r>
      <t xml:space="preserve">□ 홍채인식 기술
  </t>
    </r>
    <r>
      <rPr>
        <sz val="10"/>
        <color theme="1"/>
        <rFont val="맑은 고딕"/>
        <family val="3"/>
        <charset val="128"/>
        <scheme val="minor"/>
      </rPr>
      <t>◯</t>
    </r>
    <r>
      <rPr>
        <sz val="10"/>
        <color theme="1"/>
        <rFont val="맑은 고딕"/>
        <family val="2"/>
        <charset val="129"/>
        <scheme val="minor"/>
      </rPr>
      <t xml:space="preserve"> 현재 홍채인식 기술은 발전하고 있으며, 보안성이 뛰어남
  </t>
    </r>
    <r>
      <rPr>
        <sz val="10"/>
        <color theme="1"/>
        <rFont val="맑은 고딕"/>
        <family val="3"/>
        <charset val="128"/>
        <scheme val="minor"/>
      </rPr>
      <t>◯</t>
    </r>
    <r>
      <rPr>
        <sz val="10"/>
        <color theme="1"/>
        <rFont val="맑은 고딕"/>
        <family val="2"/>
        <charset val="129"/>
        <scheme val="minor"/>
      </rPr>
      <t xml:space="preserve"> 그리고, 홍채 인식기술은 분석 알고리즘이 가장 중요한 부분으로, 현재 관련업체는 조금씩 늘어나고 있음
  </t>
    </r>
    <r>
      <rPr>
        <sz val="10"/>
        <color theme="1"/>
        <rFont val="맑은 고딕"/>
        <family val="3"/>
        <charset val="128"/>
        <scheme val="minor"/>
      </rPr>
      <t>◯</t>
    </r>
    <r>
      <rPr>
        <sz val="10"/>
        <color theme="1"/>
        <rFont val="맑은 고딕"/>
        <family val="2"/>
        <charset val="129"/>
        <scheme val="minor"/>
      </rPr>
      <t xml:space="preserve"> 허나, 고가 모델이나 일체형 제품(노트7) 등에만 적용되고 있어, 시장이 크게 확장되고 있지는 않음</t>
    </r>
    <phoneticPr fontId="1" type="noConversion"/>
  </si>
  <si>
    <r>
      <t xml:space="preserve">□ 홍채인식 기술의 알고리즘에 대한 사전기술 및 특허정보, 세부적인 시장상황
  </t>
    </r>
    <r>
      <rPr>
        <sz val="10"/>
        <color theme="1"/>
        <rFont val="맑은 고딕"/>
        <family val="3"/>
        <charset val="128"/>
        <scheme val="minor"/>
      </rPr>
      <t>◯</t>
    </r>
    <r>
      <rPr>
        <sz val="10"/>
        <color theme="1"/>
        <rFont val="맑은 고딕"/>
        <family val="2"/>
        <charset val="129"/>
        <scheme val="minor"/>
      </rPr>
      <t xml:space="preserve"> 홍채인식 기술의 핵심인 알고리즘에 대한 기술분석
  </t>
    </r>
    <r>
      <rPr>
        <sz val="10"/>
        <color theme="1"/>
        <rFont val="맑은 고딕"/>
        <family val="3"/>
        <charset val="128"/>
        <scheme val="minor"/>
      </rPr>
      <t>◯</t>
    </r>
    <r>
      <rPr>
        <sz val="10"/>
        <color theme="1"/>
        <rFont val="맑은 고딕"/>
        <family val="2"/>
        <charset val="129"/>
        <scheme val="minor"/>
      </rPr>
      <t xml:space="preserve"> 사전 특허 정보
  </t>
    </r>
    <r>
      <rPr>
        <sz val="10"/>
        <color theme="1"/>
        <rFont val="맑은 고딕"/>
        <family val="3"/>
        <charset val="128"/>
        <scheme val="minor"/>
      </rPr>
      <t>◯</t>
    </r>
    <r>
      <rPr>
        <sz val="10"/>
        <color theme="1"/>
        <rFont val="맑은 고딕"/>
        <family val="2"/>
        <charset val="129"/>
        <scheme val="minor"/>
      </rPr>
      <t xml:space="preserve"> 세부적인 시장성장 및 성장가능성 확인
□ 홍채 인식모듈(kit) 개발 시, 시장진입 가능성
  </t>
    </r>
    <r>
      <rPr>
        <sz val="10"/>
        <color theme="1"/>
        <rFont val="맑은 고딕"/>
        <family val="3"/>
        <charset val="128"/>
        <scheme val="minor"/>
      </rPr>
      <t>◯</t>
    </r>
    <r>
      <rPr>
        <sz val="10"/>
        <color theme="1"/>
        <rFont val="맑은 고딕"/>
        <family val="2"/>
        <charset val="129"/>
        <scheme val="minor"/>
      </rPr>
      <t xml:space="preserve"> 보안 업체에 모듈을 공급(에스원, 도어락 업체, 금고업체)
  </t>
    </r>
    <r>
      <rPr>
        <sz val="10"/>
        <color theme="1"/>
        <rFont val="맑은 고딕"/>
        <family val="3"/>
        <charset val="128"/>
        <scheme val="minor"/>
      </rPr>
      <t>◯</t>
    </r>
    <r>
      <rPr>
        <sz val="10"/>
        <color theme="1"/>
        <rFont val="맑은 고딕"/>
        <family val="2"/>
        <charset val="129"/>
        <scheme val="minor"/>
      </rPr>
      <t xml:space="preserve"> 대학교 등의 교육 kit로의 공급가능성
  </t>
    </r>
    <r>
      <rPr>
        <sz val="10"/>
        <color theme="1"/>
        <rFont val="맑은 고딕"/>
        <family val="3"/>
        <charset val="128"/>
        <scheme val="minor"/>
      </rPr>
      <t>◯</t>
    </r>
    <r>
      <rPr>
        <sz val="10"/>
        <color theme="1"/>
        <rFont val="맑은 고딕"/>
        <family val="2"/>
        <charset val="129"/>
        <scheme val="minor"/>
      </rPr>
      <t xml:space="preserve"> 경쟁사 정보확인</t>
    </r>
    <phoneticPr fontId="1" type="noConversion"/>
  </si>
  <si>
    <r>
      <t xml:space="preserve">□ 홍채인식 기술을 적용한 보안 모듈을 개발하여 시장개척
  </t>
    </r>
    <r>
      <rPr>
        <sz val="10"/>
        <color theme="1"/>
        <rFont val="맑은 고딕"/>
        <family val="3"/>
        <charset val="128"/>
        <scheme val="minor"/>
      </rPr>
      <t>◯</t>
    </r>
    <r>
      <rPr>
        <sz val="10"/>
        <color theme="1"/>
        <rFont val="맑은 고딕"/>
        <family val="2"/>
        <charset val="129"/>
        <scheme val="minor"/>
      </rPr>
      <t xml:space="preserve"> 본 정보에 따라 현재 기술수준 및 인식률 확인
  </t>
    </r>
    <r>
      <rPr>
        <sz val="10"/>
        <color theme="1"/>
        <rFont val="맑은 고딕"/>
        <family val="3"/>
        <charset val="128"/>
        <scheme val="minor"/>
      </rPr>
      <t>◯</t>
    </r>
    <r>
      <rPr>
        <sz val="10"/>
        <color theme="1"/>
        <rFont val="맑은 고딕"/>
        <family val="2"/>
        <charset val="129"/>
        <scheme val="minor"/>
      </rPr>
      <t xml:space="preserve"> 특허 회피전략 수립
  </t>
    </r>
    <r>
      <rPr>
        <sz val="10"/>
        <color theme="1"/>
        <rFont val="맑은 고딕"/>
        <family val="3"/>
        <charset val="128"/>
        <scheme val="minor"/>
      </rPr>
      <t>◯</t>
    </r>
    <r>
      <rPr>
        <sz val="10"/>
        <color theme="1"/>
        <rFont val="맑은 고딕"/>
        <family val="2"/>
        <charset val="129"/>
        <scheme val="minor"/>
      </rPr>
      <t xml:space="preserve"> 경쟁사 현황파악을 통한 마케팅 포인트 및 차별화 전략 수립
□ 종합적 검토를 통한 사업진행(투자 포함)여부 검토 </t>
    </r>
    <phoneticPr fontId="1" type="noConversion"/>
  </si>
  <si>
    <t>21</t>
    <phoneticPr fontId="1" type="noConversion"/>
  </si>
  <si>
    <t>001</t>
    <phoneticPr fontId="1" type="noConversion"/>
  </si>
  <si>
    <t>50</t>
    <phoneticPr fontId="1" type="noConversion"/>
  </si>
  <si>
    <t>23500</t>
    <phoneticPr fontId="1" type="noConversion"/>
  </si>
  <si>
    <t>7</t>
    <phoneticPr fontId="1" type="noConversion"/>
  </si>
  <si>
    <t>1</t>
    <phoneticPr fontId="1" type="noConversion"/>
  </si>
  <si>
    <t>4</t>
    <phoneticPr fontId="1" type="noConversion"/>
  </si>
  <si>
    <t>friction collar 기술관련 시장기술 동향 정보 지원</t>
    <phoneticPr fontId="1" type="noConversion"/>
  </si>
  <si>
    <t>㈜프로템</t>
    <phoneticPr fontId="1" type="noConversion"/>
  </si>
  <si>
    <t>□ friction collar 에 대한 국내외 시장기술 및 동향 정보 지원이 필요한 실정입니다. 또한 국산화 하기 위하여 friction collar 중요한 위치의 에어튜브 가공 기술이 가장 중요한 실정이다. 국산화 하기 어려운 이유는 일본과 미국에 비해 가공 기술이 부족하여 제작시 에어 튜브의 부분이 누수가 발생하여 척킹이 어려워 집니다.</t>
    <phoneticPr fontId="1" type="noConversion"/>
  </si>
  <si>
    <t>□ 고속 slitter rewinder의 고성능 장력제어를 위한 rewinder system을 개발하고 이를 위한 핵심장치인 friction collar 및 장력 검출 센서를 개발하여 국산화함으로써, 독자 기술력을 확보하고자 한다. 이를 통하여 고속 rewinder system을 개발하고 당사에서 생산하고 있는 slitter rewinder의 성능을 세계적인 수준으로 끌어올리는 것을 목표입니다.</t>
    <phoneticPr fontId="1" type="noConversion"/>
  </si>
  <si>
    <t>㈜엔유씨전자</t>
    <phoneticPr fontId="1" type="noConversion"/>
  </si>
  <si>
    <t>85</t>
    <phoneticPr fontId="1" type="noConversion"/>
  </si>
  <si>
    <t>15</t>
    <phoneticPr fontId="1" type="noConversion"/>
  </si>
  <si>
    <t>2</t>
    <phoneticPr fontId="1" type="noConversion"/>
  </si>
  <si>
    <t>3</t>
    <phoneticPr fontId="1" type="noConversion"/>
  </si>
  <si>
    <t>7</t>
    <phoneticPr fontId="1" type="noConversion"/>
  </si>
  <si>
    <t>87</t>
    <phoneticPr fontId="1" type="noConversion"/>
  </si>
  <si>
    <t>1.5</t>
    <phoneticPr fontId="1" type="noConversion"/>
  </si>
  <si>
    <t>3.5</t>
    <phoneticPr fontId="1" type="noConversion"/>
  </si>
  <si>
    <t>200</t>
    <phoneticPr fontId="1" type="noConversion"/>
  </si>
  <si>
    <t>44377</t>
    <phoneticPr fontId="1" type="noConversion"/>
  </si>
  <si>
    <t>1</t>
  </si>
  <si>
    <t>1</t>
    <phoneticPr fontId="1" type="noConversion"/>
  </si>
  <si>
    <t>43</t>
    <phoneticPr fontId="1" type="noConversion"/>
  </si>
  <si>
    <t>5</t>
    <phoneticPr fontId="1" type="noConversion"/>
  </si>
  <si>
    <t>9</t>
    <phoneticPr fontId="1" type="noConversion"/>
  </si>
  <si>
    <t>4</t>
    <phoneticPr fontId="1" type="noConversion"/>
  </si>
  <si>
    <t>4</t>
    <phoneticPr fontId="1" type="noConversion"/>
  </si>
  <si>
    <t>500</t>
    <phoneticPr fontId="1" type="noConversion"/>
  </si>
  <si>
    <t>경쟁사의 진공블렌더 기술관련 특허분석 및 특허전략 지원</t>
    <phoneticPr fontId="1" type="noConversion"/>
  </si>
  <si>
    <t>㈜금창</t>
    <phoneticPr fontId="1" type="noConversion"/>
  </si>
  <si>
    <t>30</t>
    <phoneticPr fontId="1" type="noConversion"/>
  </si>
  <si>
    <t>10</t>
    <phoneticPr fontId="1" type="noConversion"/>
  </si>
  <si>
    <t>20</t>
    <phoneticPr fontId="1" type="noConversion"/>
  </si>
  <si>
    <t>95</t>
    <phoneticPr fontId="1" type="noConversion"/>
  </si>
  <si>
    <t>6</t>
    <phoneticPr fontId="1" type="noConversion"/>
  </si>
  <si>
    <t>18</t>
    <phoneticPr fontId="1" type="noConversion"/>
  </si>
  <si>
    <t>12</t>
    <phoneticPr fontId="1" type="noConversion"/>
  </si>
  <si>
    <t>12</t>
    <phoneticPr fontId="1" type="noConversion"/>
  </si>
  <si>
    <t>300</t>
    <phoneticPr fontId="1" type="noConversion"/>
  </si>
  <si>
    <t>68400</t>
    <phoneticPr fontId="1" type="noConversion"/>
  </si>
  <si>
    <t>1000</t>
    <phoneticPr fontId="1" type="noConversion"/>
  </si>
  <si>
    <t>25000</t>
    <phoneticPr fontId="1" type="noConversion"/>
  </si>
  <si>
    <t>2500</t>
    <phoneticPr fontId="1" type="noConversion"/>
  </si>
  <si>
    <t>5500</t>
    <phoneticPr fontId="1" type="noConversion"/>
  </si>
  <si>
    <t>3500</t>
    <phoneticPr fontId="1" type="noConversion"/>
  </si>
  <si>
    <t xml:space="preserve">알루미늄과 결합되는 이종소재의 용접기술 방범 및 기술동향 </t>
    <phoneticPr fontId="1" type="noConversion"/>
  </si>
  <si>
    <t>□ Friction collar 및 구동축 관련기술에 대한 설계, 제조기술 및 제어기술에 대한 국산화가 선진 외국업체에 비하여 상당히 뒤떨어져 있어 slitter rewinder 시스템의 전체 성능을 저하시키는 원인이 된다. 이러한 이유로 고속 고성능의 slitter rewinder 장비는 전량 수입에 의존하고 있고, 고가장비의 수입에 따른 관련 업계의 경쟁력을 저하시키는 요인으로 작용하고 있다.
□ 외국의 경우에는 아래의 표 1에서와 같이 일본의 Kataoka사, 독일의 Kampf사 등이 고속 권취 성능의 안정된 slitter rewinder 장비 개발을 주도해 가고 있으며, 최고 수준의 장비를 생산하여 전 세계시장을 독점하고 있는 실정이다. 따라서 국내의 slitter rewinder 사용 업계에서는 특히 독일의 Kampf사 제품이 많이 수입되어 사용되고 있는 데, 가격이 매우 고가로 설비 투자 부담이 아주 크며, 설비에 대한 유지비용도 기업에 큰 부담이 되고 있는 실정이다.</t>
    <phoneticPr fontId="1" type="noConversion"/>
  </si>
  <si>
    <t>□ 경량화 수요에 대응하기 위하여 이종소재간 용접기술이 필요하나 관련 정보가 전무한 상태임</t>
    <phoneticPr fontId="1" type="noConversion"/>
  </si>
  <si>
    <t>□ 이종소재 알루미늄과 알루미늄 용접, 알루미늄과 스틸 소재 용접에 대한 기술정보
□ 이종소재 용접 설비에 대한 특허 및 시장 정보
□ 이종소재 용접 제품의 시장 적용사례
□ 이종소재 신뢰성 시험에 대한 종류 및 방법(경도, 인장, 전단, 피로등)</t>
    <phoneticPr fontId="1" type="noConversion"/>
  </si>
  <si>
    <t xml:space="preserve">□ 경량화 요구에 만족하는 자동차 부품 대응이 가능함
□ 경량복합소재 수요에 대한 대응으로 매출신장 및 고용증대 예상됨
□ 해외 완성차 메이커 부품수출로 해외 신시장 개척
□ 저효율의 구형 용접설비에서 고효율의 가격 경쟁력 있는 고부가가치 용접 설비시장 개척으로 저가의 중국 대응 발판 마련 </t>
    <phoneticPr fontId="1" type="noConversion"/>
  </si>
  <si>
    <t>경일대</t>
    <phoneticPr fontId="1" type="noConversion"/>
  </si>
  <si>
    <t>최성종</t>
    <phoneticPr fontId="1" type="noConversion"/>
  </si>
  <si>
    <t>책임</t>
    <phoneticPr fontId="1" type="noConversion"/>
  </si>
  <si>
    <t>기술,동향,시장,신뢰성분야</t>
    <phoneticPr fontId="1" type="noConversion"/>
  </si>
  <si>
    <t>16</t>
    <phoneticPr fontId="1" type="noConversion"/>
  </si>
  <si>
    <t>33</t>
    <phoneticPr fontId="1" type="noConversion"/>
  </si>
  <si>
    <t>73</t>
    <phoneticPr fontId="1" type="noConversion"/>
  </si>
  <si>
    <t>㈜어플라이드카본나노</t>
    <phoneticPr fontId="1" type="noConversion"/>
  </si>
  <si>
    <t>80</t>
    <phoneticPr fontId="1" type="noConversion"/>
  </si>
  <si>
    <t>82</t>
    <phoneticPr fontId="1" type="noConversion"/>
  </si>
  <si>
    <t>6</t>
    <phoneticPr fontId="1" type="noConversion"/>
  </si>
  <si>
    <t>860</t>
    <phoneticPr fontId="1" type="noConversion"/>
  </si>
  <si>
    <t>50</t>
    <phoneticPr fontId="1" type="noConversion"/>
  </si>
  <si>
    <t>270</t>
    <phoneticPr fontId="1" type="noConversion"/>
  </si>
  <si>
    <t>전기접점용 메탈 + 탄소나노 복합재 제조 및 분산 특성분석</t>
    <phoneticPr fontId="1" type="noConversion"/>
  </si>
  <si>
    <r>
      <t xml:space="preserve">□ 전기접점용 탄소나노 복합재의 개발
  </t>
    </r>
    <r>
      <rPr>
        <sz val="10"/>
        <color theme="1"/>
        <rFont val="맑은 고딕"/>
        <family val="3"/>
        <charset val="128"/>
        <scheme val="minor"/>
      </rPr>
      <t>◯</t>
    </r>
    <r>
      <rPr>
        <sz val="10"/>
        <color theme="1"/>
        <rFont val="맑은 고딕"/>
        <family val="2"/>
        <charset val="129"/>
        <scheme val="minor"/>
      </rPr>
      <t xml:space="preserve"> 전기접점용 Metal/탄소나노 복합분말의 제조
    - 전기접점재로 사용되는 Ag, Ni, WC기지를 대상으로 내아크성 개선을 위해 첨가되는 Cd 대체재로서 CNT Graphene 등의 탄소나노소재 활용 및 특성 도출
    - Ag내 3wt.%의 MWCNT를 분산한 Ag+CNT 복합분말 개발완료 - Ag내에 Graphene을 분산한 Ag+Graphene 복합분말 개발 예정
  </t>
    </r>
    <r>
      <rPr>
        <sz val="10"/>
        <color theme="1"/>
        <rFont val="맑은 고딕"/>
        <family val="3"/>
        <charset val="128"/>
        <scheme val="minor"/>
      </rPr>
      <t>◯</t>
    </r>
    <r>
      <rPr>
        <sz val="10"/>
        <color theme="1"/>
        <rFont val="맑은 고딕"/>
        <family val="2"/>
        <charset val="129"/>
        <scheme val="minor"/>
      </rPr>
      <t xml:space="preserve"> 전기접점용 Ag+CNT 복합분말의 문제점
    - 양산적용을 위한 CNT의 분산 균일성 확인이 어려움
    - Ag내 CNT/Graphene의 분산을 위한 밀링과정에서의 입자의 형상변화   및 입도 변화 발생</t>
    </r>
    <phoneticPr fontId="1" type="noConversion"/>
  </si>
  <si>
    <r>
      <t xml:space="preserve">□ 전기접점용 Metal+CNT 복합재의 기획, 사업화 분석 및 물성평가
  </t>
    </r>
    <r>
      <rPr>
        <sz val="10"/>
        <color theme="1"/>
        <rFont val="맑은 고딕"/>
        <family val="3"/>
        <charset val="128"/>
        <scheme val="minor"/>
      </rPr>
      <t>◯</t>
    </r>
    <r>
      <rPr>
        <sz val="10"/>
        <color theme="1"/>
        <rFont val="맑은 고딕"/>
        <family val="2"/>
        <charset val="129"/>
        <scheme val="minor"/>
      </rPr>
      <t xml:space="preserve"> Metal+CNT 복합재 시장동향 및 선행특허 분석 및 사업화 타당성 평가
     - 전기접점용 Metal+CNT 복합재의 시장동향, 선행기술 및 특허 분석
     - 전기접점용 Metal+CNT 복합재의 사업화 타당성 평가
  </t>
    </r>
    <r>
      <rPr>
        <sz val="10"/>
        <color theme="1"/>
        <rFont val="맑은 고딕"/>
        <family val="3"/>
        <charset val="128"/>
        <scheme val="minor"/>
      </rPr>
      <t>◯</t>
    </r>
    <r>
      <rPr>
        <sz val="10"/>
        <color theme="1"/>
        <rFont val="맑은 고딕"/>
        <family val="2"/>
        <charset val="129"/>
        <scheme val="minor"/>
      </rPr>
      <t xml:space="preserve"> Metal+CNT 복합재의 물성 분석
    - Fe-SEM/TEM을 이용한 Metal+CNT/Graphene 탄소나노 복합분말 형상관찰
    - Metal 탄소나노 복합분말 입도 및 체적/겉보기 밀도 분석 
    - 메탈내 탄소나노소재 분포 균일도 평가
    - FIB를 이용한 입자내 CNT/Graphene 삽입 구조 분석
    - Metal+CNT /Graphene 복합분말 입도 및 체적/겉보기 밀도 편차 분석</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</si>
  <si>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계전기용 Ag/Ni+CNT/Graphene 탄소나노 복합재 개발 및 적용.
  </t>
    </r>
    <r>
      <rPr>
        <sz val="10"/>
        <color theme="1"/>
        <rFont val="맑은 고딕"/>
        <family val="3"/>
        <charset val="128"/>
        <scheme val="minor"/>
      </rPr>
      <t>◯</t>
    </r>
    <r>
      <rPr>
        <sz val="10"/>
        <color theme="1"/>
        <rFont val="맑은 고딕"/>
        <family val="2"/>
        <charset val="129"/>
        <scheme val="minor"/>
      </rPr>
      <t xml:space="preserve"> Metal+CNT/Graphene 탄소나노복합재 양산공급 및 품질 규격화 가능함.
  </t>
    </r>
    <r>
      <rPr>
        <sz val="10"/>
        <color theme="1"/>
        <rFont val="맑은 고딕"/>
        <family val="3"/>
        <charset val="128"/>
        <scheme val="minor"/>
      </rPr>
      <t>◯</t>
    </r>
    <r>
      <rPr>
        <sz val="10"/>
        <color theme="1"/>
        <rFont val="맑은 고딕"/>
        <family val="2"/>
        <charset val="129"/>
        <scheme val="minor"/>
      </rPr>
      <t xml:space="preserve"> 규격화를 통한 품질 보증으로 Metal + CNT 복합재의 적용확대가 예상됨.
  </t>
    </r>
    <r>
      <rPr>
        <sz val="10"/>
        <color theme="1"/>
        <rFont val="맑은 고딕"/>
        <family val="3"/>
        <charset val="128"/>
        <scheme val="minor"/>
      </rPr>
      <t>◯</t>
    </r>
    <r>
      <rPr>
        <sz val="10"/>
        <color theme="1"/>
        <rFont val="맑은 고딕"/>
        <family val="2"/>
        <charset val="129"/>
        <scheme val="minor"/>
      </rPr>
      <t xml:space="preserve"> 기타 귀금속+CNT 복합재의 제조 및 공정기술 확립될 것으로 판단됨.
  </t>
    </r>
    <r>
      <rPr>
        <sz val="10"/>
        <color theme="1"/>
        <rFont val="맑은 고딕"/>
        <family val="3"/>
        <charset val="128"/>
        <scheme val="minor"/>
      </rPr>
      <t>◯</t>
    </r>
    <r>
      <rPr>
        <sz val="10"/>
        <color theme="1"/>
        <rFont val="맑은 고딕"/>
        <family val="2"/>
        <charset val="129"/>
        <scheme val="minor"/>
      </rPr>
      <t xml:space="preserve"> Cd-free로 친환경 전기접점용 소재의 신규 개발이 가능함.</t>
    </r>
    <phoneticPr fontId="1" type="noConversion"/>
  </si>
  <si>
    <t>포항공대</t>
    <phoneticPr fontId="1" type="noConversion"/>
  </si>
  <si>
    <t>김성규</t>
    <phoneticPr fontId="1" type="noConversion"/>
  </si>
  <si>
    <t xml:space="preserve">SEM/TEM/FIB분석 </t>
    <phoneticPr fontId="1" type="noConversion"/>
  </si>
  <si>
    <t>31</t>
    <phoneticPr fontId="1" type="noConversion"/>
  </si>
  <si>
    <t>53</t>
    <phoneticPr fontId="1" type="noConversion"/>
  </si>
  <si>
    <t>60</t>
    <phoneticPr fontId="1" type="noConversion"/>
  </si>
  <si>
    <t>㈜에나인더스트리</t>
    <phoneticPr fontId="1" type="noConversion"/>
  </si>
  <si>
    <t>40</t>
    <phoneticPr fontId="1" type="noConversion"/>
  </si>
  <si>
    <t>0</t>
    <phoneticPr fontId="1" type="noConversion"/>
  </si>
  <si>
    <t>0</t>
    <phoneticPr fontId="1" type="noConversion"/>
  </si>
  <si>
    <t>210</t>
    <phoneticPr fontId="1" type="noConversion"/>
  </si>
  <si>
    <t>94099</t>
    <phoneticPr fontId="1" type="noConversion"/>
  </si>
  <si>
    <t>무인항공기 제조 관련 동향 (기술동향포함) 정보지원</t>
    <phoneticPr fontId="1" type="noConversion"/>
  </si>
  <si>
    <r>
      <t xml:space="preserve">□무인항공기 이용, 적용 가능한 산업분야 동향
  </t>
    </r>
    <r>
      <rPr>
        <sz val="10"/>
        <color theme="1"/>
        <rFont val="맑은 고딕"/>
        <family val="3"/>
        <charset val="128"/>
        <scheme val="minor"/>
      </rPr>
      <t>◯</t>
    </r>
    <r>
      <rPr>
        <sz val="10"/>
        <color theme="1"/>
        <rFont val="맑은 고딕"/>
        <family val="2"/>
        <charset val="129"/>
        <scheme val="minor"/>
      </rPr>
      <t xml:space="preserve"> 농업(농약살포), 방송(녹화), 군사(적 탐지. 등), 산림보호(산불감시), 개인 취미
  </t>
    </r>
    <r>
      <rPr>
        <sz val="10"/>
        <color theme="1"/>
        <rFont val="맑은 고딕"/>
        <family val="3"/>
        <charset val="128"/>
        <scheme val="minor"/>
      </rPr>
      <t>◯</t>
    </r>
    <r>
      <rPr>
        <sz val="10"/>
        <color theme="1"/>
        <rFont val="맑은 고딕"/>
        <family val="2"/>
        <charset val="129"/>
        <scheme val="minor"/>
      </rPr>
      <t xml:space="preserve"> 무인항공기 관련 특허 기술 동향
  </t>
    </r>
    <r>
      <rPr>
        <sz val="10"/>
        <color theme="1"/>
        <rFont val="맑은 고딕"/>
        <family val="3"/>
        <charset val="128"/>
        <scheme val="minor"/>
      </rPr>
      <t>◯</t>
    </r>
    <r>
      <rPr>
        <sz val="10"/>
        <color theme="1"/>
        <rFont val="맑은 고딕"/>
        <family val="2"/>
        <charset val="129"/>
        <scheme val="minor"/>
      </rPr>
      <t xml:space="preserve"> 기타 무인항공기 관련 전반적인 기술동향
□유체봉입형 하이드로 엔진마운트의 
  </t>
    </r>
    <r>
      <rPr>
        <sz val="10"/>
        <color theme="1"/>
        <rFont val="맑은 고딕"/>
        <family val="3"/>
        <charset val="128"/>
        <scheme val="minor"/>
      </rPr>
      <t>◯</t>
    </r>
    <r>
      <rPr>
        <sz val="10"/>
        <color theme="1"/>
        <rFont val="맑은 고딕"/>
        <family val="2"/>
        <charset val="129"/>
        <scheme val="minor"/>
      </rPr>
      <t xml:space="preserve"> 정,동특성(정,동강성) 및 내구 시험의 CAE해석을 요청.
□건축물용 진동 감쇠 마운트의 지진발생시 거동에 관한 CAE해석을 요청.
  </t>
    </r>
    <r>
      <rPr>
        <sz val="10"/>
        <color theme="1"/>
        <rFont val="맑은 고딕"/>
        <family val="3"/>
        <charset val="128"/>
        <scheme val="minor"/>
      </rPr>
      <t>◯</t>
    </r>
    <r>
      <rPr>
        <sz val="10"/>
        <color theme="1"/>
        <rFont val="맑은 고딕"/>
        <family val="2"/>
        <charset val="129"/>
        <scheme val="minor"/>
      </rPr>
      <t xml:space="preserve"> 건축물에 설치된 진동 감쇠 마운트가 지진 등 외부 충격이 가해졌을 시 CAE해석을 요청</t>
    </r>
    <phoneticPr fontId="1" type="noConversion"/>
  </si>
  <si>
    <r>
      <t xml:space="preserve">□ 유리섬유,  탄소카본섬유 적용,  기체 제작 시장 진입 예정
  </t>
    </r>
    <r>
      <rPr>
        <sz val="10"/>
        <color theme="1"/>
        <rFont val="맑은 고딕"/>
        <family val="3"/>
        <charset val="128"/>
        <scheme val="minor"/>
      </rPr>
      <t>◯</t>
    </r>
    <r>
      <rPr>
        <sz val="10"/>
        <color theme="1"/>
        <rFont val="맑은 고딕"/>
        <family val="2"/>
        <charset val="129"/>
        <scheme val="minor"/>
      </rPr>
      <t xml:space="preserve"> 개발된 유관기술을 통해 자동차 업계에도 적용 가능
  </t>
    </r>
    <r>
      <rPr>
        <sz val="10"/>
        <color theme="1"/>
        <rFont val="맑은 고딕"/>
        <family val="3"/>
        <charset val="128"/>
        <scheme val="minor"/>
      </rPr>
      <t>◯</t>
    </r>
    <r>
      <rPr>
        <sz val="10"/>
        <color theme="1"/>
        <rFont val="맑은 고딕"/>
        <family val="2"/>
        <charset val="129"/>
        <scheme val="minor"/>
      </rPr>
      <t xml:space="preserve"> 복합소재 재료 기술 확보
  </t>
    </r>
    <r>
      <rPr>
        <sz val="10"/>
        <color theme="1"/>
        <rFont val="맑은 고딕"/>
        <family val="3"/>
        <charset val="128"/>
        <scheme val="minor"/>
      </rPr>
      <t>◯</t>
    </r>
    <r>
      <rPr>
        <sz val="10"/>
        <color theme="1"/>
        <rFont val="맑은 고딕"/>
        <family val="2"/>
        <charset val="129"/>
        <scheme val="minor"/>
      </rPr>
      <t xml:space="preserve"> 비행기체 하드웨어 제조 기술 확보
□ 유체 봉입형 하이드로 엔진마운트
  </t>
    </r>
    <r>
      <rPr>
        <sz val="10"/>
        <color theme="1"/>
        <rFont val="맑은 고딕"/>
        <family val="3"/>
        <charset val="128"/>
        <scheme val="minor"/>
      </rPr>
      <t>◯</t>
    </r>
    <r>
      <rPr>
        <sz val="10"/>
        <color theme="1"/>
        <rFont val="맑은 고딕"/>
        <family val="2"/>
        <charset val="129"/>
        <scheme val="minor"/>
      </rPr>
      <t xml:space="preserve"> 설계와 개발을 통한 마운트의 거동을 해석해보고, 실마운트 제작시의 설계 보정에 기여하여 고객사의 요청에 충실히 대응할 수 있음.
□ 건축물용 진동 감쇠 마운트의 개발로 사업 외연을 넓혀 매출액 신장과 채용인원 확대가 가능.</t>
    </r>
    <phoneticPr fontId="1" type="noConversion"/>
  </si>
  <si>
    <t>㈜오성전자</t>
  </si>
  <si>
    <t>75</t>
    <phoneticPr fontId="1" type="noConversion"/>
  </si>
  <si>
    <t>282</t>
    <phoneticPr fontId="1" type="noConversion"/>
  </si>
  <si>
    <t>57000</t>
    <phoneticPr fontId="1" type="noConversion"/>
  </si>
  <si>
    <t>71</t>
    <phoneticPr fontId="1" type="noConversion"/>
  </si>
  <si>
    <t>북미시장에서의 Smart Home IoT의 동향에 따른 향후 전략 수립</t>
    <phoneticPr fontId="1" type="noConversion"/>
  </si>
  <si>
    <r>
      <t xml:space="preserve">□ Smart Home IoT 
  </t>
    </r>
    <r>
      <rPr>
        <sz val="10"/>
        <color theme="1"/>
        <rFont val="맑은 고딕"/>
        <family val="3"/>
        <charset val="128"/>
        <scheme val="minor"/>
      </rPr>
      <t>◯</t>
    </r>
    <r>
      <rPr>
        <sz val="10"/>
        <color theme="1"/>
        <rFont val="맑은 고딕"/>
        <family val="2"/>
        <charset val="129"/>
        <scheme val="minor"/>
      </rPr>
      <t xml:space="preserve"> 기술 소개 
     Smart Home IoT는 Home Automation의 발전형 제품군이라 볼 수 있다.  기존 Home Automation은 단편적인 기능을 제공했다면, Smart Home IoT는 각종 IoT Device와 연동된 시스템을 통해 소비자의 생활 전반에 대한 기능을 유연하게 설정, 동작하게 할 수 있다.  예를 들면, 소비자가 아침에 굿모닝이라는 명령어를 보내면 시스템이 자동으로  wake-up되어, 전등이 적절한 밝기로 켜지고 커튼이 걷어지고, 오디오와 TV가 켜지도록 하는 기능임. 
  </t>
    </r>
    <r>
      <rPr>
        <sz val="10"/>
        <color theme="1"/>
        <rFont val="맑은 고딕"/>
        <family val="3"/>
        <charset val="128"/>
        <scheme val="minor"/>
      </rPr>
      <t>◯</t>
    </r>
    <r>
      <rPr>
        <sz val="10"/>
        <color theme="1"/>
        <rFont val="맑은 고딕"/>
        <family val="2"/>
        <charset val="129"/>
        <scheme val="minor"/>
      </rPr>
      <t xml:space="preserve"> 당사 Smart Home IoT 제품 소개
     2가지 제품군(System)으로 분류되어 있음. 
     A. 셋탑박스(Base Station) 기반의 Total Home control system, 
     B. 리모컨과 Gate Way Hub로 구성되어 타사 제품(3rd party 제품)과 연동이 가능한 HomeSet System
 A. Total control system은 Base Station(셋탑박스) 기반의 System 제품이다. 
   각종 기능 구현을 위한 악세사리 제품군을 당사에서 개발, 생산하여 Set로 판매되고 있는 제품 임.
[주요기능] 
   @ 리모컨 : 통합 리모컨 기능 제공, RF, LCD롤 통한 카메라 영상 확인
   @ 음원 스트리밍 : Multi Zone 스트리밍 가능(하나의 앰프가 여러 개의 음원을 스트리밍 받아 각 방에 다른 음원을 전달 할 수 있음)
   @ 음성 명령 가능 : 아마존 에코 연동 
   @ 카메라 확인, 온도조절, 커튼 조절
   @ 전등 조절 : on/off, dimming
   @ Door Lock 연동 가능 
   @ 휴대폰에서 제어 가능 
 B. HomeSet System은 Smart Home을 구성하기 위한 리모컨과 Gate way Hub만을 당사에서 개발, 생산하며, Gate way Hub는 글로벌 적으로 유명한 상품과 연동이 될 수 있도록 구현 됨. 위 그림에서와 같이 소비자가 연동하고자 하는 제품을 게이트 웨이에 접속하여 사용 함 
  </t>
    </r>
    <r>
      <rPr>
        <sz val="10"/>
        <color theme="1"/>
        <rFont val="맑은 고딕"/>
        <family val="3"/>
        <charset val="128"/>
        <scheme val="minor"/>
      </rPr>
      <t>◯</t>
    </r>
    <r>
      <rPr>
        <sz val="10"/>
        <color theme="1"/>
        <rFont val="맑은 고딕"/>
        <family val="2"/>
        <charset val="129"/>
        <scheme val="minor"/>
      </rPr>
      <t xml:space="preserve"> 시장 현황
    - 북미 유럽 시장에서 Smart Home IoT에 대한 시장은 국내보다 빠른 시기에 형성이 되었으며, 소비자들의 수요가 점점 증가하고 있는 추세 임. 
    - 기존에 시장을 선점하고 있던 업체의 점유율이 높은 상황 임. 
      (Control4, Crestron, RTI, SAVANT, AMX 등)
  </t>
    </r>
    <r>
      <rPr>
        <sz val="10"/>
        <color theme="1"/>
        <rFont val="맑은 고딕"/>
        <family val="3"/>
        <charset val="128"/>
        <scheme val="minor"/>
      </rPr>
      <t>◯</t>
    </r>
    <r>
      <rPr>
        <sz val="10"/>
        <color theme="1"/>
        <rFont val="맑은 고딕"/>
        <family val="2"/>
        <charset val="129"/>
        <scheme val="minor"/>
      </rPr>
      <t xml:space="preserve"> 문제점 
    - System 전체로 들어가는 제품이기 때문에 높은 가격으로 인해 중상층 이상의 소비자을 대상으로 판매가 됨. 
    -. 제품 설치를 위해서 설비 공사가 진행되어야 함.  (Total Control system의 경우)</t>
    </r>
    <phoneticPr fontId="1" type="noConversion"/>
  </si>
  <si>
    <t>해외마케팅조사</t>
    <phoneticPr fontId="1" type="noConversion"/>
  </si>
  <si>
    <r>
      <t xml:space="preserve">□해결요청 내용
  </t>
    </r>
    <r>
      <rPr>
        <sz val="10"/>
        <color theme="1"/>
        <rFont val="맑은 고딕"/>
        <family val="3"/>
        <charset val="128"/>
        <scheme val="minor"/>
      </rPr>
      <t>◯</t>
    </r>
    <r>
      <rPr>
        <sz val="10"/>
        <color theme="1"/>
        <rFont val="맑은 고딕"/>
        <family val="2"/>
        <charset val="129"/>
        <scheme val="minor"/>
      </rPr>
      <t xml:space="preserve"> 소비자 동향 
      당사의 위 제품에 대한 투자를 지속하기 위해서는 소비자 동향을 정확하게 알아야 한다. 다음 내용의 해결을 요청 합니다. 
    - 스마트폰과 연동된 IoT 제품들이 증가 하고 있으며, 이들 제품군과 비교해서 사용 공간이 비교적 제한적인 위와 같은 형태의 Smart Home IoT 제품 시장이 지속될지에 대한 예상  
    - 앞서 기술된 경쟁 업체들의 동향 및 향후 시장의 형태 
  </t>
    </r>
    <r>
      <rPr>
        <sz val="10"/>
        <color theme="1"/>
        <rFont val="맑은 고딕"/>
        <family val="3"/>
        <charset val="128"/>
        <scheme val="minor"/>
      </rPr>
      <t>◯</t>
    </r>
    <r>
      <rPr>
        <sz val="10"/>
        <color theme="1"/>
        <rFont val="맑은 고딕"/>
        <family val="2"/>
        <charset val="129"/>
        <scheme val="minor"/>
      </rPr>
      <t xml:space="preserve"> 필요기술  
   - 향후 시장 형태에 따라 현재 우리 기업의 제품에 요구되는 필요 기술 
   - 선진 기업 제품과 차별화 요구 기술 
     예) Cloud Server 구축,  음성 언어의 다국화, AI system 연동 등. 
  </t>
    </r>
    <r>
      <rPr>
        <sz val="10"/>
        <color theme="1"/>
        <rFont val="맑은 고딕"/>
        <family val="3"/>
        <charset val="128"/>
        <scheme val="minor"/>
      </rPr>
      <t>◯</t>
    </r>
    <r>
      <rPr>
        <sz val="10"/>
        <color theme="1"/>
        <rFont val="맑은 고딕"/>
        <family val="2"/>
        <charset val="129"/>
        <scheme val="minor"/>
      </rPr>
      <t xml:space="preserve"> 마케팅 전략
    - 현재 당사는 URC라는 판매협력사가 북미지역에서 마케팅을 진행하고 있음. 
      국내 및 북미 이외의 지역 판매를 위한 마케팅 전략 </t>
    </r>
    <phoneticPr fontId="1" type="noConversion"/>
  </si>
  <si>
    <t>㈜케디엠</t>
    <phoneticPr fontId="1" type="noConversion"/>
  </si>
  <si>
    <t>25</t>
    <phoneticPr fontId="1" type="noConversion"/>
  </si>
  <si>
    <t>70</t>
    <phoneticPr fontId="1" type="noConversion"/>
  </si>
  <si>
    <t>15500</t>
    <phoneticPr fontId="1" type="noConversion"/>
  </si>
  <si>
    <t>350</t>
    <phoneticPr fontId="1" type="noConversion"/>
  </si>
  <si>
    <t>원격진료기술</t>
    <phoneticPr fontId="1" type="noConversion"/>
  </si>
  <si>
    <r>
      <t>□</t>
    </r>
    <r>
      <rPr>
        <sz val="10"/>
        <color theme="1"/>
        <rFont val="맑은 고딕"/>
        <family val="2"/>
        <charset val="129"/>
        <scheme val="minor"/>
      </rPr>
      <t xml:space="preserve"> 널리 보급된 VoIP(Voice over IP) 기술을 이용하여, 인터넷을 통하여 전문가와 상담이 가능한 음성 통화 기술 구현
-세부적인 전략으로, 기술력에서 자유로운 Open-source project를 이용할 예정이며, 그 중에서 최근 많은 관심을 받고 있는 WebRTC (Web Real Time Communication) 기술을 기반으로 하는 음성 통화 시스템 기술.
- 기본적으로 Window PC 기반의 솔루션을 구현한 후, 필요할 경우에는 모바일(Android, iOS) 플랫폼으로 확장하는 기술</t>
    </r>
    <phoneticPr fontId="1" type="noConversion"/>
  </si>
  <si>
    <r>
      <t>□</t>
    </r>
    <r>
      <rPr>
        <sz val="10"/>
        <color theme="1"/>
        <rFont val="맑은 고딕"/>
        <family val="2"/>
        <charset val="129"/>
        <scheme val="minor"/>
      </rPr>
      <t xml:space="preserve"> 보다 향상된 원격 영상처리 기술
□ 보다 향상된 원격 음성 및 오디오 처리 기술
□ 보다 향상된 원격 신호처리 기술</t>
    </r>
    <phoneticPr fontId="1" type="noConversion"/>
  </si>
  <si>
    <r>
      <t xml:space="preserve"> </t>
    </r>
    <r>
      <rPr>
        <sz val="10"/>
        <color theme="1"/>
        <rFont val="맑은 고딕"/>
        <family val="3"/>
        <charset val="128"/>
        <scheme val="minor"/>
      </rPr>
      <t>□</t>
    </r>
    <r>
      <rPr>
        <sz val="10"/>
        <color theme="1"/>
        <rFont val="맑은 고딕"/>
        <family val="2"/>
        <charset val="129"/>
        <scheme val="minor"/>
      </rPr>
      <t xml:space="preserve"> 의료진료 분야
    - 오지마을
    - 섬, 산골 등 낙후지역
    - 의료 혜택이 거의 없는 후진국</t>
    </r>
    <phoneticPr fontId="1" type="noConversion"/>
  </si>
  <si>
    <t>KAIST</t>
    <phoneticPr fontId="1" type="noConversion"/>
  </si>
  <si>
    <t>예종철</t>
    <phoneticPr fontId="1" type="noConversion"/>
  </si>
  <si>
    <t>교수</t>
    <phoneticPr fontId="1" type="noConversion"/>
  </si>
  <si>
    <t>영상</t>
    <phoneticPr fontId="1" type="noConversion"/>
  </si>
  <si>
    <t>21</t>
    <phoneticPr fontId="1" type="noConversion"/>
  </si>
  <si>
    <t>014</t>
    <phoneticPr fontId="1" type="noConversion"/>
  </si>
  <si>
    <t>㈜모코</t>
    <phoneticPr fontId="1" type="noConversion"/>
  </si>
  <si>
    <t>90</t>
    <phoneticPr fontId="1" type="noConversion"/>
  </si>
  <si>
    <t>34</t>
    <phoneticPr fontId="1" type="noConversion"/>
  </si>
  <si>
    <t>9000</t>
    <phoneticPr fontId="1" type="noConversion"/>
  </si>
  <si>
    <t>100</t>
    <phoneticPr fontId="1" type="noConversion"/>
  </si>
  <si>
    <t>일회용 주사기 기술관련 기술 기획 지원</t>
    <phoneticPr fontId="1" type="noConversion"/>
  </si>
  <si>
    <t>1</t>
    <phoneticPr fontId="1" type="noConversion"/>
  </si>
  <si>
    <r>
      <t xml:space="preserve">□ 기능성 일회용 주사기 국내외 시장 및 기술 동향 
  </t>
    </r>
    <r>
      <rPr>
        <sz val="10"/>
        <color theme="1"/>
        <rFont val="맑은 고딕"/>
        <family val="3"/>
        <charset val="128"/>
        <scheme val="minor"/>
      </rPr>
      <t>◯</t>
    </r>
    <r>
      <rPr>
        <sz val="10"/>
        <color theme="1"/>
        <rFont val="맑은 고딕"/>
        <family val="2"/>
        <charset val="129"/>
        <scheme val="minor"/>
      </rPr>
      <t xml:space="preserve"> 단순히 약물을 인체 또는 동물등에 주입하기 위해 사용되는 일회용 주사기의 경우
     일반적으로 유사한 형태로 제작되어 왔으나 최근 선진국의 경우 주사제 유리 앰플    파편을 걸러 주는 필터 주사기가 사용되고 있으며, 사용한 주사기 바늘에 의한 감염의 위험을 없애기 위해 고안된 안전 주사기 등이 판매되고 있는 실정임.
  </t>
    </r>
    <r>
      <rPr>
        <sz val="10"/>
        <color theme="1"/>
        <rFont val="맑은 고딕"/>
        <family val="3"/>
        <charset val="128"/>
        <scheme val="minor"/>
      </rPr>
      <t>◯</t>
    </r>
    <r>
      <rPr>
        <sz val="10"/>
        <color theme="1"/>
        <rFont val="맑은 고딕"/>
        <family val="2"/>
        <charset val="129"/>
        <scheme val="minor"/>
      </rPr>
      <t xml:space="preserve"> 최신 기술 동향 및 세계 시장 동향에 대한 정보가 상당히 부족한편임</t>
    </r>
    <phoneticPr fontId="1" type="noConversion"/>
  </si>
  <si>
    <r>
      <t xml:space="preserve">□ 기술 개발 기획 및 시장성 검토 (인체용, 동물용)
  </t>
    </r>
    <r>
      <rPr>
        <sz val="10"/>
        <color theme="1"/>
        <rFont val="맑은 고딕"/>
        <family val="3"/>
        <charset val="128"/>
        <scheme val="minor"/>
      </rPr>
      <t>◯</t>
    </r>
    <r>
      <rPr>
        <sz val="10"/>
        <color theme="1"/>
        <rFont val="맑은 고딕"/>
        <family val="2"/>
        <charset val="129"/>
        <scheme val="minor"/>
      </rPr>
      <t xml:space="preserve"> 기능성 일회용 주사기의 국/내외 시장 규모
  </t>
    </r>
    <r>
      <rPr>
        <sz val="10"/>
        <color theme="1"/>
        <rFont val="맑은 고딕"/>
        <family val="3"/>
        <charset val="128"/>
        <scheme val="minor"/>
      </rPr>
      <t>◯</t>
    </r>
    <r>
      <rPr>
        <sz val="10"/>
        <color theme="1"/>
        <rFont val="맑은 고딕"/>
        <family val="2"/>
        <charset val="129"/>
        <scheme val="minor"/>
      </rPr>
      <t xml:space="preserve"> 기능성 일회용 주사기의 최신 기술 개발 동향
  </t>
    </r>
    <r>
      <rPr>
        <sz val="10"/>
        <color theme="1"/>
        <rFont val="맑은 고딕"/>
        <family val="3"/>
        <charset val="128"/>
        <scheme val="minor"/>
      </rPr>
      <t>◯</t>
    </r>
    <r>
      <rPr>
        <sz val="10"/>
        <color theme="1"/>
        <rFont val="맑은 고딕"/>
        <family val="2"/>
        <charset val="129"/>
        <scheme val="minor"/>
      </rPr>
      <t xml:space="preserve"> 기능성 일회용 주사기 개발/생산시 요구 조건들
  </t>
    </r>
    <r>
      <rPr>
        <sz val="10"/>
        <color theme="1"/>
        <rFont val="맑은 고딕"/>
        <family val="3"/>
        <charset val="128"/>
        <scheme val="minor"/>
      </rPr>
      <t>◯</t>
    </r>
    <r>
      <rPr>
        <sz val="10"/>
        <color theme="1"/>
        <rFont val="맑은 고딕"/>
        <family val="2"/>
        <charset val="129"/>
        <scheme val="minor"/>
      </rPr>
      <t xml:space="preserve"> 기능성 일회용 주사기 생산 업체 현황
  </t>
    </r>
    <r>
      <rPr>
        <sz val="10"/>
        <color theme="1"/>
        <rFont val="맑은 고딕"/>
        <family val="3"/>
        <charset val="128"/>
        <scheme val="minor"/>
      </rPr>
      <t>◯</t>
    </r>
    <r>
      <rPr>
        <sz val="10"/>
        <color theme="1"/>
        <rFont val="맑은 고딕"/>
        <family val="2"/>
        <charset val="129"/>
        <scheme val="minor"/>
      </rPr>
      <t xml:space="preserve"> 의료용 소모품 시장 규모등</t>
    </r>
    <phoneticPr fontId="1" type="noConversion"/>
  </si>
  <si>
    <t>□ 신규사업 추진에 대한 경영적 판단을 위한 기초 자료로 활용
  - 기능성 주사기 제조업 관련 신규사업 추진 및 투자결정을 위한 참고 자료로 활용이 예상됨.
□ 기능성 일회용 주사기 개발 방향 설정
  - 전세계적으로 다양한 주사기(인체용, 동물용 등)가 개발되어 사용되고 있는 실정으로 개발 방향을 설정하는데 많은 도움이 될 것으로 판단됨.</t>
    <phoneticPr fontId="1" type="noConversion"/>
  </si>
  <si>
    <t>오큐브㈜</t>
    <phoneticPr fontId="1" type="noConversion"/>
  </si>
  <si>
    <t>㈜세양</t>
  </si>
  <si>
    <t>96</t>
    <phoneticPr fontId="1" type="noConversion"/>
  </si>
  <si>
    <t>22719</t>
    <phoneticPr fontId="1" type="noConversion"/>
  </si>
  <si>
    <t xml:space="preserve">치과용 서지컬 saw 핸드피스 시장정보, 특허 및 기술동향 </t>
    <phoneticPr fontId="1" type="noConversion"/>
  </si>
  <si>
    <r>
      <rPr>
        <sz val="10"/>
        <color theme="1"/>
        <rFont val="맑은 고딕"/>
        <family val="3"/>
        <charset val="128"/>
        <scheme val="minor"/>
      </rPr>
      <t>◯</t>
    </r>
    <r>
      <rPr>
        <sz val="10"/>
        <color theme="1"/>
        <rFont val="맑은 고딕"/>
        <family val="2"/>
        <charset val="129"/>
        <scheme val="minor"/>
      </rPr>
      <t xml:space="preserve"> 해결요청 내용
  - 당사에서 시제품 제작완료한 제품의 시장현황, 특허, 기술동향 파악
  - 국가별 시장현황, 특허, 기술동향 파악
  - 타겟 시장 파악
</t>
    </r>
    <r>
      <rPr>
        <sz val="10"/>
        <color theme="1"/>
        <rFont val="맑은 고딕"/>
        <family val="3"/>
        <charset val="128"/>
        <scheme val="minor"/>
      </rPr>
      <t>◯</t>
    </r>
    <r>
      <rPr>
        <sz val="10"/>
        <color theme="1"/>
        <rFont val="맑은 고딕"/>
        <family val="2"/>
        <charset val="129"/>
        <scheme val="minor"/>
      </rPr>
      <t xml:space="preserve"> 필요기술 정보
  - 치과 턱뼈 수술시, 구강내 공간에서 뼈 절단시 주로 사용
  - 구강악안면외과에서 주로 사용</t>
    </r>
    <phoneticPr fontId="1" type="noConversion"/>
  </si>
  <si>
    <r>
      <rPr>
        <sz val="10"/>
        <color theme="1"/>
        <rFont val="맑은 고딕"/>
        <family val="3"/>
        <charset val="128"/>
        <scheme val="minor"/>
      </rPr>
      <t>◯</t>
    </r>
    <r>
      <rPr>
        <sz val="10"/>
        <color theme="1"/>
        <rFont val="맑은 고딕"/>
        <family val="2"/>
        <charset val="129"/>
        <scheme val="minor"/>
      </rPr>
      <t xml:space="preserve"> 기대 효과
  - 타겟 시장 파악후 판매전략 수립
  - 수요처 파악에 따른 매출 증대효과
  - 수출 증대 기여
</t>
    </r>
    <r>
      <rPr>
        <sz val="10"/>
        <color theme="1"/>
        <rFont val="맑은 고딕"/>
        <family val="3"/>
        <charset val="128"/>
        <scheme val="minor"/>
      </rPr>
      <t>◯</t>
    </r>
    <r>
      <rPr>
        <sz val="10"/>
        <color theme="1"/>
        <rFont val="맑은 고딕"/>
        <family val="2"/>
        <charset val="129"/>
        <scheme val="minor"/>
      </rPr>
      <t xml:space="preserve"> 요청 사항
  - 타겟 국가별 시장현황, 특허, 기술동향 파악</t>
    </r>
    <phoneticPr fontId="1" type="noConversion"/>
  </si>
  <si>
    <t>55</t>
    <phoneticPr fontId="1" type="noConversion"/>
  </si>
  <si>
    <t>8</t>
    <phoneticPr fontId="1" type="noConversion"/>
  </si>
  <si>
    <t>56</t>
    <phoneticPr fontId="1" type="noConversion"/>
  </si>
  <si>
    <t>5543</t>
    <phoneticPr fontId="1" type="noConversion"/>
  </si>
  <si>
    <t>차량용 S/W 테스트 기술관련 기획지원</t>
    <phoneticPr fontId="1" type="noConversion"/>
  </si>
  <si>
    <r>
      <t xml:space="preserve">□ 자동차의 전장화 가속화  
  </t>
    </r>
    <r>
      <rPr>
        <sz val="10"/>
        <color theme="1"/>
        <rFont val="맑은 고딕"/>
        <family val="3"/>
        <charset val="128"/>
        <scheme val="minor"/>
      </rPr>
      <t>◯</t>
    </r>
    <r>
      <rPr>
        <sz val="10"/>
        <color theme="1"/>
        <rFont val="맑은 고딕"/>
        <family val="2"/>
        <charset val="129"/>
        <scheme val="minor"/>
      </rPr>
      <t xml:space="preserve"> 기존 아날로그 방식에서 디지털 화 방식으로 진화 중 
    - 디스플레이 기술의 발달 및 다양한 정보 표출을 위하여 디지털 화가 속중.
    - 이로 인하여 마이컴 중심에서 OS가 탑제된 시스템을 요구함.
  </t>
    </r>
    <r>
      <rPr>
        <sz val="10"/>
        <color theme="1"/>
        <rFont val="맑은 고딕"/>
        <family val="3"/>
        <charset val="128"/>
        <scheme val="minor"/>
      </rPr>
      <t>◯</t>
    </r>
    <r>
      <rPr>
        <sz val="10"/>
        <color theme="1"/>
        <rFont val="맑은 고딕"/>
        <family val="2"/>
        <charset val="129"/>
        <scheme val="minor"/>
      </rPr>
      <t xml:space="preserve"> 차량용 S/W 에 대한 안전성 확보 필요 
    - S/W 안정성을 확보하기 위하여 다양한 표준안이 나오고 있는 상황임. 
    - 차량에 대한 S/W의 안정성을 확보를 위한 테스트 솔루션 요구가 증대 됨.</t>
    </r>
    <phoneticPr fontId="1" type="noConversion"/>
  </si>
  <si>
    <t xml:space="preserve">□ 차량용 S/W에 대한 안전성 확보를 위한 S/W 기술 동향 
 □ 차량용 S/W 테스트 솔루션 현황  
 □ 차량용 S/W 에 대한 표준화 동향 
 □ 차량용 S/W 개발 및 시험 검증을 위한 S/W 현황 
 □ 차량용 S/W 테스트 국.내외 시장 규모 </t>
    <phoneticPr fontId="1" type="noConversion"/>
  </si>
  <si>
    <t xml:space="preserve">□ 차량용 S/W 테스트 솔루션 개발 목표 및 방향 설정 
□ 회사 내 중.장기 신규 사업 분야 선정 </t>
    <phoneticPr fontId="1" type="noConversion"/>
  </si>
  <si>
    <t>㈜티피에스</t>
    <phoneticPr fontId="1" type="noConversion"/>
  </si>
  <si>
    <t>지역</t>
    <phoneticPr fontId="1" type="noConversion"/>
  </si>
  <si>
    <t>38</t>
    <phoneticPr fontId="1" type="noConversion"/>
  </si>
  <si>
    <t>10000</t>
    <phoneticPr fontId="1" type="noConversion"/>
  </si>
  <si>
    <t>경유 연소식 농업용 보일러 기술관련</t>
    <phoneticPr fontId="1" type="noConversion"/>
  </si>
  <si>
    <r>
      <t xml:space="preserve">□ 시장의 현황 및 문제점
 1. 환경적인 측면
  </t>
    </r>
    <r>
      <rPr>
        <sz val="10"/>
        <color theme="1"/>
        <rFont val="맑은 고딕"/>
        <family val="3"/>
        <charset val="128"/>
        <scheme val="minor"/>
      </rPr>
      <t>◯</t>
    </r>
    <r>
      <rPr>
        <sz val="10"/>
        <color theme="1"/>
        <rFont val="맑은 고딕"/>
        <family val="2"/>
        <charset val="129"/>
        <scheme val="minor"/>
      </rPr>
      <t xml:space="preserve"> 석유에너지 사용으로 인해 NOx, SOx, CO2 등과 같은 대기오염물질들 발생됨에 따라 온실가스 절감과 안정성이 요구되는 시스템 구축이 필요
  </t>
    </r>
    <r>
      <rPr>
        <sz val="10"/>
        <color theme="1"/>
        <rFont val="맑은 고딕"/>
        <family val="3"/>
        <charset val="128"/>
        <scheme val="minor"/>
      </rPr>
      <t>◯</t>
    </r>
    <r>
      <rPr>
        <sz val="10"/>
        <color theme="1"/>
        <rFont val="맑은 고딕"/>
        <family val="2"/>
        <charset val="129"/>
        <scheme val="minor"/>
      </rPr>
      <t xml:space="preserve"> 화염연소에 의한 미세먼지 발생
2. 에너지 절감 측면
  </t>
    </r>
    <r>
      <rPr>
        <sz val="10"/>
        <color theme="1"/>
        <rFont val="맑은 고딕"/>
        <family val="3"/>
        <charset val="128"/>
        <scheme val="minor"/>
      </rPr>
      <t>◯</t>
    </r>
    <r>
      <rPr>
        <sz val="10"/>
        <color theme="1"/>
        <rFont val="맑은 고딕"/>
        <family val="2"/>
        <charset val="129"/>
        <scheme val="minor"/>
      </rPr>
      <t xml:space="preserve"> 보일러의 활용과 관련된 문제점은 환경 보존과 소비 절감으로 우리나라뿐만 아니라 전 세계적으로 해결해야 되는 문제
  </t>
    </r>
    <r>
      <rPr>
        <sz val="10"/>
        <color theme="1"/>
        <rFont val="맑은 고딕"/>
        <family val="3"/>
        <charset val="128"/>
        <scheme val="minor"/>
      </rPr>
      <t>◯</t>
    </r>
    <r>
      <rPr>
        <sz val="10"/>
        <color theme="1"/>
        <rFont val="맑은 고딕"/>
        <family val="2"/>
        <charset val="129"/>
        <scheme val="minor"/>
      </rPr>
      <t xml:space="preserve"> 농촌지역 전체 에너지 대비 56%차지하고 있어 에너지 사용에 대한 문제 해결 필요
□ 해당기술
 </t>
    </r>
    <r>
      <rPr>
        <sz val="10"/>
        <color theme="1"/>
        <rFont val="맑은 고딕"/>
        <family val="3"/>
        <charset val="128"/>
        <scheme val="minor"/>
      </rPr>
      <t>◯</t>
    </r>
    <r>
      <rPr>
        <sz val="10"/>
        <color theme="1"/>
        <rFont val="맑은 고딕"/>
        <family val="2"/>
        <charset val="129"/>
        <scheme val="minor"/>
      </rPr>
      <t xml:space="preserve"> 개질기(Reformor)를 보일러에 부착하여 경유의 Cracking 반응을 유도하여 분자량을 낮추어 완전연소율을 높임으로써 대기오염물질 발생을 최소화하는 기술 </t>
    </r>
    <phoneticPr fontId="1" type="noConversion"/>
  </si>
  <si>
    <r>
      <t xml:space="preserve">□ 보일러 연료에 따른 보일러 기술
  </t>
    </r>
    <r>
      <rPr>
        <sz val="10"/>
        <color theme="1"/>
        <rFont val="맑은 고딕"/>
        <family val="3"/>
        <charset val="128"/>
        <scheme val="minor"/>
      </rPr>
      <t>◯</t>
    </r>
    <r>
      <rPr>
        <sz val="10"/>
        <color theme="1"/>
        <rFont val="맑은 고딕"/>
        <family val="2"/>
        <charset val="129"/>
        <scheme val="minor"/>
      </rPr>
      <t xml:space="preserve">  국내 기술 수준
    - 환경에 대한 관심이 높아짐에 따라 신재생에너지를 활용한 제품인 가정, 농업, 산업용 펠릿보일러와 지열히트펌프, 공기열 히트펌프, 심야 축열식 히트펌프 등 다양한 제품군도 개발해 사업다각화를 모색하고 있음
    - 최근 보급되고 있는 펠릿보일러는 일반보일러와 달리 목재 펠릿을 활용하기 때문에 화석연료를 사용할 때보다 연료비 절감효과가 기존 보일러 대비 40%이상 연비절감 효과가 있다고 보고되고 있으나 경제성에 대한 검증이 필요하다는 의견도 있음.
    - 농촌지역 신재생에너지 보급 정책이 시행되고 있지만 주민들의 초기비용, 유지비용 등에 대한 부담으로 인해 기피하고 있는 부분도 있음.
    - 또한 도시가스 등 연료공급도 제대로 되지 않고 있어 대부분은 석유 등 기름보일러에 의존하고 있어서 기름보일러의 친환경 및 효율향상이 필요할 것으로 판단됨.
  </t>
    </r>
    <r>
      <rPr>
        <sz val="10"/>
        <color theme="1"/>
        <rFont val="맑은 고딕"/>
        <family val="3"/>
        <charset val="128"/>
        <scheme val="minor"/>
      </rPr>
      <t>◯</t>
    </r>
    <r>
      <rPr>
        <sz val="10"/>
        <color theme="1"/>
        <rFont val="맑은 고딕"/>
        <family val="2"/>
        <charset val="129"/>
        <scheme val="minor"/>
      </rPr>
      <t xml:space="preserve">  해외 기술 수준 : 파악 되지 않음.
□ 국내외 시장규모
  </t>
    </r>
    <r>
      <rPr>
        <sz val="10"/>
        <color theme="1"/>
        <rFont val="맑은 고딕"/>
        <family val="3"/>
        <charset val="128"/>
        <scheme val="minor"/>
      </rPr>
      <t>◯</t>
    </r>
    <r>
      <rPr>
        <sz val="10"/>
        <color theme="1"/>
        <rFont val="맑은 고딕"/>
        <family val="2"/>
        <charset val="129"/>
        <scheme val="minor"/>
      </rPr>
      <t xml:space="preserve">  국내 시장 규모
    - 국내 난방시장은 약 1조 100억 원 규모로 형성되어 있으며, 그 중 농업 난방의 경우 100억 정도로 형성되어 있음(2009년 기준)
    - 높은 연료비와 환경 규제가 심화되어 연료 효율성 및 친환경 소재 관련 기술의 중요성이 높아지고 있으며, 전체 보일러 시장 성장률에 영향을 미칠것으로 예상됨
</t>
    </r>
    <r>
      <rPr>
        <sz val="10"/>
        <color theme="1"/>
        <rFont val="맑은 고딕"/>
        <family val="3"/>
        <charset val="128"/>
        <scheme val="minor"/>
      </rPr>
      <t>◯</t>
    </r>
    <r>
      <rPr>
        <sz val="10"/>
        <color theme="1"/>
        <rFont val="맑은 고딕"/>
        <family val="2"/>
        <charset val="129"/>
        <scheme val="minor"/>
      </rPr>
      <t xml:space="preserve"> 해외 시장 규모
    - 오스트리아의 펠릿 보일러(농업용 보일러) 관련업체들의 모임인 Pro Pellets Austria가 최근 발표한 자료에 따르면, 2009년에는 오스트리아에서 약 8,500대의 펠릿보일러가 판매되었음
    - 2008년보다는 적은 숫자이지만, 2009년 전 세계적으로 불어온 글로벌 경기 불황 등을 감안하면 나쁘지 않은 실적이며, 2009년 말 기준으로 오스트리아에서 설치 사용 중인 펠릿 보일러는 약 7만대 수준인 것으로 파악됨</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</si>
  <si>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경제적인 측면
    - 농촌 지역의 주거 및 시설 재배에 사용되는 난방은 대부분 석유에 의존하고 있어 석유가격의 상승은 생활 비용의 상승으로 직결됨.
    - 석유류의 사용량이 감소되어 농촌지역의 에너지비용의 절감 효과
  </t>
    </r>
    <r>
      <rPr>
        <sz val="10"/>
        <color theme="1"/>
        <rFont val="맑은 고딕"/>
        <family val="3"/>
        <charset val="128"/>
        <scheme val="minor"/>
      </rPr>
      <t>◯</t>
    </r>
    <r>
      <rPr>
        <sz val="10"/>
        <color theme="1"/>
        <rFont val="맑은 고딕"/>
        <family val="2"/>
        <charset val="129"/>
        <scheme val="minor"/>
      </rPr>
      <t xml:space="preserve"> 환경적인 측면
    - 미세먼지 2차발생원인 NOx, SOx 발생 억제로 인한 환경오염 방지
□ 기술개발 및 경영 의사 결정
  </t>
    </r>
    <r>
      <rPr>
        <sz val="10"/>
        <color theme="1"/>
        <rFont val="맑은 고딕"/>
        <family val="3"/>
        <charset val="128"/>
        <scheme val="minor"/>
      </rPr>
      <t>◯</t>
    </r>
    <r>
      <rPr>
        <sz val="10"/>
        <color theme="1"/>
        <rFont val="맑은 고딕"/>
        <family val="2"/>
        <charset val="129"/>
        <scheme val="minor"/>
      </rPr>
      <t xml:space="preserve"> 기술개발
    - 에너지 절감을 위한 고효율 농업용 보일러 개발
  </t>
    </r>
    <r>
      <rPr>
        <sz val="10"/>
        <color theme="1"/>
        <rFont val="맑은 고딕"/>
        <family val="3"/>
        <charset val="128"/>
        <scheme val="minor"/>
      </rPr>
      <t>◯</t>
    </r>
    <r>
      <rPr>
        <sz val="10"/>
        <color theme="1"/>
        <rFont val="맑은 고딕"/>
        <family val="2"/>
        <charset val="129"/>
        <scheme val="minor"/>
      </rPr>
      <t xml:space="preserve"> 경영 의사 결정
    - 개발인력 보강 및 기술 개발 추진 여부 결정</t>
    </r>
    <phoneticPr fontId="1" type="noConversion"/>
  </si>
  <si>
    <t>휴먼플러스㈜</t>
    <phoneticPr fontId="1" type="noConversion"/>
  </si>
  <si>
    <t>1</t>
    <phoneticPr fontId="1" type="noConversion"/>
  </si>
  <si>
    <t>100</t>
    <phoneticPr fontId="1" type="noConversion"/>
  </si>
  <si>
    <t>103</t>
    <phoneticPr fontId="1" type="noConversion"/>
  </si>
  <si>
    <t>30000</t>
    <phoneticPr fontId="1" type="noConversion"/>
  </si>
  <si>
    <t xml:space="preserve">LiDAR기술관련 특허 발굴 신청지원 </t>
    <phoneticPr fontId="1" type="noConversion"/>
  </si>
  <si>
    <r>
      <t xml:space="preserve">□ 다차선 차량 검출을 위한 라이다 센서 시스템과 딥러닝을 사용한 차량 인식 시스템 개발
  </t>
    </r>
    <r>
      <rPr>
        <sz val="10"/>
        <color theme="1"/>
        <rFont val="맑은 고딕"/>
        <family val="3"/>
        <charset val="128"/>
        <scheme val="minor"/>
      </rPr>
      <t>◯</t>
    </r>
    <r>
      <rPr>
        <sz val="10"/>
        <color theme="1"/>
        <rFont val="맑은 고딕"/>
        <family val="2"/>
        <charset val="129"/>
        <scheme val="minor"/>
      </rPr>
      <t xml:space="preserve"> 차량인식 시스템 개발에서 특허를 회피하면서, 특허를 신청 할 수 있도록 특허발굴 지원 
  - 현재 라이다(LiDAR) 시스템 및 센서 관련 국내 기술력은 기술개발 초기단계로서 핵심기술 확보가 미흡한 수준으로 라이다 센서가 현장에 직접 적용된 사례는 없음. 
  - 이 분야에서 특허 도출을 하여 국내 시장 점유율 확보</t>
    </r>
    <phoneticPr fontId="1" type="noConversion"/>
  </si>
  <si>
    <r>
      <t xml:space="preserve">□ 다차선 차량 검출을 위한 라이다 센서 시스템과 딥러닝을 사용한 차량 인식 시스템 개발
  </t>
    </r>
    <r>
      <rPr>
        <sz val="10"/>
        <color theme="1"/>
        <rFont val="맑은 고딕"/>
        <family val="3"/>
        <charset val="128"/>
        <scheme val="minor"/>
      </rPr>
      <t>◯</t>
    </r>
    <r>
      <rPr>
        <sz val="10"/>
        <color theme="1"/>
        <rFont val="맑은 고딕"/>
        <family val="2"/>
        <charset val="129"/>
        <scheme val="minor"/>
      </rPr>
      <t xml:space="preserve"> 국내 특허 분석 및 특허 로드 맵 작성
  </t>
    </r>
    <r>
      <rPr>
        <sz val="10"/>
        <color theme="1"/>
        <rFont val="맑은 고딕"/>
        <family val="3"/>
        <charset val="128"/>
        <scheme val="minor"/>
      </rPr>
      <t>◯</t>
    </r>
    <r>
      <rPr>
        <sz val="10"/>
        <color theme="1"/>
        <rFont val="맑은 고딕"/>
        <family val="2"/>
        <charset val="129"/>
        <scheme val="minor"/>
      </rPr>
      <t xml:space="preserve"> 미국/ 일본 / 유럽 (해외) 특허 분석 및 특허 로드 맵 작성
  </t>
    </r>
    <r>
      <rPr>
        <sz val="10"/>
        <color theme="1"/>
        <rFont val="맑은 고딕"/>
        <family val="3"/>
        <charset val="128"/>
        <scheme val="minor"/>
      </rPr>
      <t>◯</t>
    </r>
    <r>
      <rPr>
        <sz val="10"/>
        <color theme="1"/>
        <rFont val="맑은 고딕"/>
        <family val="2"/>
        <charset val="129"/>
        <scheme val="minor"/>
      </rPr>
      <t xml:space="preserve"> 해외 시장 분석 및 해외 업체 조사
  </t>
    </r>
    <r>
      <rPr>
        <sz val="10"/>
        <color theme="1"/>
        <rFont val="맑은 고딕"/>
        <family val="3"/>
        <charset val="128"/>
        <scheme val="minor"/>
      </rPr>
      <t>◯</t>
    </r>
    <r>
      <rPr>
        <sz val="10"/>
        <color theme="1"/>
        <rFont val="맑은 고딕"/>
        <family val="2"/>
        <charset val="129"/>
        <scheme val="minor"/>
      </rPr>
      <t xml:space="preserve"> 판매망 확보 방안 등을 조사 요청</t>
    </r>
    <phoneticPr fontId="1" type="noConversion"/>
  </si>
  <si>
    <r>
      <t xml:space="preserve">□ 다차선 차량 검출을 위한 라이다 센서 시스템과 딥러닝을 사용한 차량 인식 시스템 개발
  </t>
    </r>
    <r>
      <rPr>
        <sz val="10"/>
        <color theme="1"/>
        <rFont val="맑은 고딕"/>
        <family val="3"/>
        <charset val="128"/>
        <scheme val="minor"/>
      </rPr>
      <t>◯</t>
    </r>
    <r>
      <rPr>
        <sz val="10"/>
        <color theme="1"/>
        <rFont val="맑은 고딕"/>
        <family val="2"/>
        <charset val="129"/>
        <scheme val="minor"/>
      </rPr>
      <t xml:space="preserve"> 전자부품 연구원으로부터 기술이전을 받아 2017년도에 사업화 계획임 
  </t>
    </r>
    <r>
      <rPr>
        <sz val="10"/>
        <color theme="1"/>
        <rFont val="맑은 고딕"/>
        <family val="3"/>
        <charset val="128"/>
        <scheme val="minor"/>
      </rPr>
      <t>◯</t>
    </r>
    <r>
      <rPr>
        <sz val="10"/>
        <color theme="1"/>
        <rFont val="맑은 고딕"/>
        <family val="2"/>
        <charset val="129"/>
        <scheme val="minor"/>
      </rPr>
      <t xml:space="preserve"> 교통신호 위반 차량 인식 시스템에 적용 </t>
    </r>
    <phoneticPr fontId="1" type="noConversion"/>
  </si>
  <si>
    <t>㈜금강알텍</t>
    <phoneticPr fontId="1" type="noConversion"/>
  </si>
  <si>
    <t>24</t>
    <phoneticPr fontId="1" type="noConversion"/>
  </si>
  <si>
    <t>26</t>
    <phoneticPr fontId="1" type="noConversion"/>
  </si>
  <si>
    <t>9500</t>
    <phoneticPr fontId="1" type="noConversion"/>
  </si>
  <si>
    <t xml:space="preserve">탄소나노섬유 기술관련 마케팅조사 및 전략수립지원 </t>
    <phoneticPr fontId="1" type="noConversion"/>
  </si>
  <si>
    <t>㈜뉴테크</t>
    <phoneticPr fontId="1" type="noConversion"/>
  </si>
  <si>
    <t>7700</t>
    <phoneticPr fontId="1" type="noConversion"/>
  </si>
  <si>
    <t>리튬 이차전지 음극 소재 siox 나노재료개발및 재료를 이용한 음극전지 개발</t>
    <phoneticPr fontId="1" type="noConversion"/>
  </si>
  <si>
    <t>4</t>
    <phoneticPr fontId="1" type="noConversion"/>
  </si>
  <si>
    <t>□ 시장현황 : 자동차 및 전자기기의 경량화, 고직접화 등의 경향에 따라 기존의 소재를 탄소소재로 대체하고 있어 시장은 안정적일 것으로 전망되며, 또한 모바일의 고성능화, 가전기기의 인버터화, 자동차의 전장화 등의 증가로 방열소재의 필요성은 계속되고 있어, 방열소재 시장의 성장도 안정적일 것으로 기대됨
□ 문제점 : 현재 지적재산권을 보유하여 탄소나노섬유를 합성·판매하고 있는 기업은 전 세계 5개사 정도로 독점성이 매우 높아 진입에 어려움이 예상됨</t>
    <phoneticPr fontId="1" type="noConversion"/>
  </si>
  <si>
    <t>□ 매출증대 및 비용 절감 기대효과
 - 다양한 품종의 탄소나노섬유 복합소재의 합성으로 거래처 확대 및 이를 통해 매출증대에 기여할 것으로 보임
□ 수출증대 및 수입대체 효과
- 탄소나노섬유 합성기술의 국산화로 수입의존성 완화
- 산업용 부품으로써 탄소나노섬유의 수출로 인한 국가 경쟁력 제고 및 국제 무역수지 흑자에 일조할 것으로 보임</t>
    <phoneticPr fontId="1" type="noConversion"/>
  </si>
  <si>
    <t xml:space="preserve">□ 리튬 이차전지의 소재를 siox 나노분말을 제작하여 음극재료 개발
□ siox 음극재료를 이용한 음극전지 개발실시 
 --&gt; 에기원의 기술이전을 통하여 사업화 실시예정 </t>
    <phoneticPr fontId="1" type="noConversion"/>
  </si>
  <si>
    <t>□ siox 나노 분말의 국내외 개발 현황및 현재의 기술력현황
□ siox 분말에 관련된 국내외 특허현황
□ LG,  삼성SDI, 일본의 신에츠등 국내및 국외의 연구개발 방향
  --&gt; 당사에서 사업화 추진을 위해서는 end-user의 정확한 방향 타진이 매우중요함
□ 사업화 추진으로의 가능성여부 타진
□ 중국의 siox 개발현황
□가격적인 현황및 현재 사용현황</t>
    <phoneticPr fontId="1" type="noConversion"/>
  </si>
  <si>
    <t>□ SiOX 소재 개발 관련 정보 검토 후, 신규 사업 추진 결정
□ 기술 보유자와의 협의 및 기술 이전 추가 검토
□ 유사 기술을 가지고 있는 타 연구기관과의 기술 비교를 통한 방향성 전환 검토</t>
    <phoneticPr fontId="1" type="noConversion"/>
  </si>
  <si>
    <t>에기연</t>
    <phoneticPr fontId="1" type="noConversion"/>
  </si>
  <si>
    <t>장보윤</t>
    <phoneticPr fontId="1" type="noConversion"/>
  </si>
  <si>
    <t>기술개발</t>
    <phoneticPr fontId="1" type="noConversion"/>
  </si>
  <si>
    <t>대홍코스텍㈜</t>
    <phoneticPr fontId="1" type="noConversion"/>
  </si>
  <si>
    <t>명일폼테크㈜</t>
    <phoneticPr fontId="1" type="noConversion"/>
  </si>
  <si>
    <t>㈜비에스지</t>
    <phoneticPr fontId="1" type="noConversion"/>
  </si>
  <si>
    <t>㈜세신정밀</t>
    <phoneticPr fontId="1" type="noConversion"/>
  </si>
  <si>
    <t>에이스이노텍㈜</t>
    <phoneticPr fontId="1" type="noConversion"/>
  </si>
  <si>
    <t>거림테크㈜</t>
    <phoneticPr fontId="1" type="noConversion"/>
  </si>
  <si>
    <t>㈜티에이치엔</t>
    <phoneticPr fontId="1" type="noConversion"/>
  </si>
  <si>
    <t>c_1</t>
    <phoneticPr fontId="1" type="noConversion"/>
  </si>
  <si>
    <t>c_2</t>
    <phoneticPr fontId="1" type="noConversion"/>
  </si>
  <si>
    <t>022</t>
  </si>
  <si>
    <t>023</t>
  </si>
  <si>
    <t>024</t>
  </si>
  <si>
    <t>025</t>
  </si>
  <si>
    <t>026</t>
  </si>
  <si>
    <t>027</t>
  </si>
  <si>
    <t>27</t>
    <phoneticPr fontId="1" type="noConversion"/>
  </si>
  <si>
    <t>25389</t>
    <phoneticPr fontId="1" type="noConversion"/>
  </si>
  <si>
    <t>압연 강판 연속 Q.T열처리 관련 Quenching 냉각 기술 지원</t>
    <phoneticPr fontId="1" type="noConversion"/>
  </si>
  <si>
    <t>□ 압연 강판 연속 Q.T 열처리의 새로운 Quenching 방범 및 시장 조사
    - 현재 연속 열처리 분야의 세계 최고 기업은 오스트리아의 에버너 社 로 기존 Quenching 방식에서 한단계 진일보한 수소가스 냉각방식까지 개발이 되었다고 알고있음.
    - 이러한 제 3의 Quenching 방식 특허 조사 및 시장 정보를 얻고자 함.
    - 친환경적인(기존 납욕등을 대체) 냉각 방식기술조사 
    - 에버너 社 관련 특허조사, 납욕 및 염욕 오일냉각 등 기존 Quenching 방식 특허 조사, 새로운 Quenching 방식의 특허 조사 필요 
     - 기존 Quenching 방식 중 납욕 및 수냉 시 환경 및 냉각능 고려하여 첨가물 투입함. 이러한 Quenching 첨가물에 대한 조사도 필요함 (Ex. 납 대신 비스무스, 수냉시 폴리머 첨가등)</t>
    <phoneticPr fontId="1" type="noConversion"/>
  </si>
  <si>
    <t xml:space="preserve">□ 새로운 Quneching 방식 개발을 통한 연속 Q.T열처리 시스템 개발
    - Q.T 열처리 라인은 어떻게 가열하느냐와 어떻게 냉각하느냐가 기술의 핵심 요소임. 이중. 냉각 방식의 변화를 통하여 환경 문제 및 작업자의 안전 문제까지 해결할 수 있는 새로운 기술을 개발 하게 된다면, Q.T 열처리 시장에서 새로운 패러다임을 제시 할 수 있을것으로 기대 되며, 냉각 방식의 수입 대체 효과 기대됨.  </t>
    <phoneticPr fontId="1" type="noConversion"/>
  </si>
  <si>
    <t>130</t>
    <phoneticPr fontId="1" type="noConversion"/>
  </si>
  <si>
    <t>60000</t>
    <phoneticPr fontId="1" type="noConversion"/>
  </si>
  <si>
    <t>압출 발포 폴리스티렌 단열재의 열특성 개선</t>
    <phoneticPr fontId="1" type="noConversion"/>
  </si>
  <si>
    <t>□ 단열재의 시장 선도할 수 있는 획기적인 기회
□ 우리나라가 가입한 국제기구의 합의사항(규제물질 생산 및 사용금지)에 적극적 대응</t>
    <phoneticPr fontId="1" type="noConversion"/>
  </si>
  <si>
    <t>54</t>
    <phoneticPr fontId="1" type="noConversion"/>
  </si>
  <si>
    <t>73</t>
    <phoneticPr fontId="1" type="noConversion"/>
  </si>
  <si>
    <t>46</t>
    <phoneticPr fontId="1" type="noConversion"/>
  </si>
  <si>
    <t>1200</t>
    <phoneticPr fontId="1" type="noConversion"/>
  </si>
  <si>
    <t>내방사선 기술 및 방호제품 개발전략</t>
    <phoneticPr fontId="1" type="noConversion"/>
  </si>
  <si>
    <t>3</t>
    <phoneticPr fontId="1" type="noConversion"/>
  </si>
  <si>
    <t>□ 국내·외에서 초창기에 함납 단일재 기술, 함납 복합재 기술 등이 시도되었음. 그러나 국제적 트렌드에 따라 함납 소재를 무연 소재로 대체하기 위한 연구개발이 방사선 보호복 소재 기술의 주류를 이루고 있음. 납 소재를 대체할 수 있는 금속 소재로는 무연 복합재(예: Ba, SiO2, W, Bi)가 활용될 수 있음. 
□ 최근에는 단일재 대신에 다양한 무연 복합재가 여러 장점(예: 경량화, 고 가공성, 고 활동성) 때문에 방사선 차폐용 차세대 소재로 연구되고 있음. 예를 들면, 무연 복합재 기술에서 폴리에틸렌 폴리머 기반 나노 구리 복합재, 나노 텅스텐 분말 복합재, 고무 폴리머 기반 복합재 등이 연구, 개발, 또는 상용화 단계에 있음.
□ 금속 파우더를 활용한 방사선 보호복 소재 기술과 관련하여, 두 가지 방향으로 기술 진화가 진행되고 있음. 첫째는, 전통적인 납 함유 소재 기술에서 사용자가 느끼는 불편함(예: 착용하면 무겁다, 작업하기에 유연하지 않다)을 개선하는 방향으로 진화되고 있음. 둘째는, 이종 분야 기술(예: 복합재 기술, 나노 기술)로부터 보호복 소재를 혁신하는 방향으로 진화되고 있음.</t>
    <phoneticPr fontId="1" type="noConversion"/>
  </si>
  <si>
    <t>□ 기존 기술의 중량 문제를 개선하는 경량화 기술 관점에서 보면, 방사선 차폐용 물질로 납 또는 텅스텐과 같은 무거운 금속 분말 단일재 대신에 복합재(예: 폴리머 및 납 입자)를 도입하는 기술, 가벼운 금속 분말(예: 바륨화합물 등) 복합재를 도입하는 기술, 다공성 구조물에 방사선 차폐용 물질(예: 납, 텅스텐, 바륨 등)을 결합시키는 복합재를 도입하는 기술 등이 제시되고 있음.
□ 이와 관련된 선진 기술이나, 해외 동향, 시장정보, 특허 등 다양한 분야의 정보 도출 요청.</t>
    <phoneticPr fontId="1" type="noConversion"/>
  </si>
  <si>
    <t xml:space="preserve">□ 융복합 소재 개발을 위한 중·장기 기술개발 과제 도출 및 제안
□ 신기술 개발 및 자사의 신제품 개발로 중소기업 매출증대에 기여될 것으로 예상됨. </t>
    <phoneticPr fontId="1" type="noConversion"/>
  </si>
  <si>
    <t>143</t>
    <phoneticPr fontId="1" type="noConversion"/>
  </si>
  <si>
    <t>30823</t>
    <phoneticPr fontId="1" type="noConversion"/>
  </si>
  <si>
    <t>근관치료(측정) 기술관련 선행특허분석 및 시장기술 동향정보 지원</t>
    <phoneticPr fontId="1" type="noConversion"/>
  </si>
  <si>
    <r>
      <t>□ 국내</t>
    </r>
    <r>
      <rPr>
        <sz val="10"/>
        <color theme="1"/>
        <rFont val="맑은 고딕"/>
        <family val="3"/>
        <charset val="136"/>
        <scheme val="minor"/>
      </rPr>
      <t>‧</t>
    </r>
    <r>
      <rPr>
        <sz val="10"/>
        <color theme="1"/>
        <rFont val="맑은 고딕"/>
        <family val="2"/>
        <charset val="129"/>
        <scheme val="minor"/>
      </rPr>
      <t xml:space="preserve">외 기술 동향
  </t>
    </r>
    <r>
      <rPr>
        <sz val="10"/>
        <color theme="1"/>
        <rFont val="맑은 고딕"/>
        <family val="3"/>
        <charset val="128"/>
        <scheme val="minor"/>
      </rPr>
      <t>◯</t>
    </r>
    <r>
      <rPr>
        <sz val="10"/>
        <color theme="1"/>
        <rFont val="맑은 고딕"/>
        <family val="2"/>
        <charset val="129"/>
        <scheme val="minor"/>
      </rPr>
      <t xml:space="preserve"> 경쟁사 업체는 유사 제품이 있지만 기술력의 부족으로 근관장 측정 기능을 갖춘 복합
    제품은 없음. 특히 근관치료용 핸드피스의 보유 기술력이 없음
  </t>
    </r>
    <r>
      <rPr>
        <sz val="10"/>
        <color theme="1"/>
        <rFont val="맑은 고딕"/>
        <family val="3"/>
        <charset val="128"/>
        <scheme val="minor"/>
      </rPr>
      <t>◯</t>
    </r>
    <r>
      <rPr>
        <sz val="10"/>
        <color theme="1"/>
        <rFont val="맑은 고딕"/>
        <family val="2"/>
        <charset val="129"/>
        <scheme val="minor"/>
      </rPr>
      <t xml:space="preserve"> 근관치료용 핸드피스의 기술력을 보유한 업체는 Morita 社, VDW 社, NSK 社, 
    Dentsply 社 등이 있음. 그 중 가장 높은 시장 점유율을 보이는 회사는 Dentsply 社
    제품이지만 근관장 측정기능이 결합된 제품이 없음
  ※ 국내</t>
    </r>
    <r>
      <rPr>
        <sz val="10"/>
        <color theme="1"/>
        <rFont val="맑은 고딕"/>
        <family val="3"/>
        <charset val="136"/>
        <scheme val="minor"/>
      </rPr>
      <t>‧</t>
    </r>
    <r>
      <rPr>
        <sz val="10"/>
        <color theme="1"/>
        <rFont val="맑은 고딕"/>
        <family val="2"/>
        <charset val="129"/>
        <scheme val="minor"/>
      </rPr>
      <t xml:space="preserve">외 모두 세부적으로 동향을 파악하기 힘듬 
Morita 社
VDW 社
NSK 社
Dentsply 社
&lt;표&gt; 근관치료용 핸드피스 엔진 선진사 제품
□ 사용 용도
  </t>
    </r>
    <r>
      <rPr>
        <sz val="10"/>
        <color theme="1"/>
        <rFont val="맑은 고딕"/>
        <family val="3"/>
        <charset val="128"/>
        <scheme val="minor"/>
      </rPr>
      <t>◯</t>
    </r>
    <r>
      <rPr>
        <sz val="10"/>
        <color theme="1"/>
        <rFont val="맑은 고딕"/>
        <family val="2"/>
        <charset val="129"/>
        <scheme val="minor"/>
      </rPr>
      <t xml:space="preserve"> 충치가 생겨 치아 뿌리 끝단 부위 염증이 발생하였을 때 치수와 신경 제거 시 
    근관치료용 핸드피스 엔진 시스템 사용
  </t>
    </r>
    <r>
      <rPr>
        <sz val="10"/>
        <color theme="1"/>
        <rFont val="맑은 고딕"/>
        <family val="3"/>
        <charset val="128"/>
        <scheme val="minor"/>
      </rPr>
      <t>◯</t>
    </r>
    <r>
      <rPr>
        <sz val="10"/>
        <color theme="1"/>
        <rFont val="맑은 고딕"/>
        <family val="2"/>
        <charset val="129"/>
        <scheme val="minor"/>
      </rPr>
      <t xml:space="preserve"> 치수를 제거하고 근관 성형 및 확장 시 정확한 깊이를 측정하는 것이 중요함으로
    근관장 측정 장비가 필수적으로 동반
치수 제거
근관 길이 측정
근관 성형 및 확장
  ※ 다양한 임상환경에서 정확한 근관장 측정의 방법을 알 필요성이 있음</t>
    </r>
    <phoneticPr fontId="1" type="noConversion"/>
  </si>
  <si>
    <r>
      <t xml:space="preserve">□ 근관장 측정기 사용방법
  </t>
    </r>
    <r>
      <rPr>
        <sz val="10"/>
        <color theme="1"/>
        <rFont val="맑은 고딕"/>
        <family val="3"/>
        <charset val="128"/>
        <scheme val="minor"/>
      </rPr>
      <t>◯</t>
    </r>
    <r>
      <rPr>
        <sz val="10"/>
        <color theme="1"/>
        <rFont val="맑은 고딕"/>
        <family val="2"/>
        <charset val="129"/>
        <scheme val="minor"/>
      </rPr>
      <t xml:space="preserve"> 전자 근관장 측정기는 근관치료에 있어서 치료설계를 하는데 필수적인 장비이며 가장 올바르게 사용하는 방법은 계기판의 bar가 점핑하지 않고 일정하게 시작하여 치근단 (Apex)을 가리키는 곳에서 파일(file)을 빼내어 측정하고 0.5mm를 감하여 근관내에 꽉 조이는 듯한 초기 근관장 파일로 교체한 후 방사선 사진으로 확인하는 것이 바람직
  </t>
    </r>
    <r>
      <rPr>
        <sz val="10"/>
        <color theme="1"/>
        <rFont val="맑은 고딕"/>
        <family val="3"/>
        <charset val="128"/>
        <scheme val="minor"/>
      </rPr>
      <t>◯</t>
    </r>
    <r>
      <rPr>
        <sz val="10"/>
        <color theme="1"/>
        <rFont val="맑은 고딕"/>
        <family val="2"/>
        <charset val="129"/>
        <scheme val="minor"/>
      </rPr>
      <t xml:space="preserve"> 서로 다른 2~3개 가량의 주파수를 이용해 치주인대의 시작점을 탐지하여 기록하며 이런 원리를 이용해 근관을 벗어나지 않고 근첨부에도 안전하게 치료를 적용
&lt;그림&gt; 근관장 측정기 사용방법
□ 사용원리(기술)
  </t>
    </r>
    <r>
      <rPr>
        <sz val="10"/>
        <color theme="1"/>
        <rFont val="맑은 고딕"/>
        <family val="3"/>
        <charset val="128"/>
        <scheme val="minor"/>
      </rPr>
      <t>◯</t>
    </r>
    <r>
      <rPr>
        <sz val="10"/>
        <color theme="1"/>
        <rFont val="맑은 고딕"/>
        <family val="2"/>
        <charset val="129"/>
        <scheme val="minor"/>
      </rPr>
      <t xml:space="preserve"> 치아에 남아있는 전해질 용액(혈액, 하이포아염소산염, 생리식염수 등)과 우리 몸의 전해질용액을 두 갈고리와 파일홀더를 이용하여 전류가 흐르게 함으로써 길이 측정
  </t>
    </r>
    <r>
      <rPr>
        <sz val="10"/>
        <color theme="1"/>
        <rFont val="맑은 고딕"/>
        <family val="3"/>
        <charset val="128"/>
        <scheme val="minor"/>
      </rPr>
      <t>◯</t>
    </r>
    <r>
      <rPr>
        <sz val="10"/>
        <color theme="1"/>
        <rFont val="맑은 고딕"/>
        <family val="2"/>
        <charset val="129"/>
        <scheme val="minor"/>
      </rPr>
      <t xml:space="preserve"> 1kHz와 5kHz 두 주파수 간의 impedance 차이를 이용하여 근관장 측정(근관협착부에서 두 개의 impedance가 가장 큰 차이를 보이는 원리를 이용)
     - 근관장 측정기의 측정 단위
     - 주파수 impedance 관련 기술적 내용 필요
□ 검색키워드
  </t>
    </r>
    <r>
      <rPr>
        <sz val="10"/>
        <color theme="1"/>
        <rFont val="맑은 고딕"/>
        <family val="3"/>
        <charset val="128"/>
        <scheme val="minor"/>
      </rPr>
      <t>◯</t>
    </r>
    <r>
      <rPr>
        <sz val="10"/>
        <color theme="1"/>
        <rFont val="맑은 고딕"/>
        <family val="2"/>
        <charset val="129"/>
        <scheme val="minor"/>
      </rPr>
      <t xml:space="preserve"> 근관장 측정기, 근관치료용 핸드피스, 복합기, 유</t>
    </r>
    <r>
      <rPr>
        <sz val="10"/>
        <color theme="1"/>
        <rFont val="맑은 고딕"/>
        <family val="3"/>
        <charset val="136"/>
        <scheme val="minor"/>
      </rPr>
      <t>‧</t>
    </r>
    <r>
      <rPr>
        <sz val="10"/>
        <color theme="1"/>
        <rFont val="맑은 고딕"/>
        <family val="2"/>
        <charset val="129"/>
        <scheme val="minor"/>
      </rPr>
      <t xml:space="preserve">무선 엔도, 치근 깊이, 근관확대 및 성형 핸드피스, 감속앵글, 파일 
  </t>
    </r>
    <r>
      <rPr>
        <sz val="10"/>
        <color theme="1"/>
        <rFont val="맑은 고딕"/>
        <family val="3"/>
        <charset val="128"/>
        <scheme val="minor"/>
      </rPr>
      <t>◯</t>
    </r>
    <r>
      <rPr>
        <sz val="10"/>
        <color theme="1"/>
        <rFont val="맑은 고딕"/>
        <family val="2"/>
        <charset val="129"/>
        <scheme val="minor"/>
      </rPr>
      <t xml:space="preserve"> Measurement of root canal length(Apex Locator),  Handpiece for endodontic treatment, duplexer, wireless Endo, dental root, Handpiece for enlarging of root calnal and canal shaping, reduction of speed angle, file  </t>
    </r>
    <phoneticPr fontId="1" type="noConversion"/>
  </si>
  <si>
    <r>
      <t xml:space="preserve">□ 기술적 기대효과
  </t>
    </r>
    <r>
      <rPr>
        <sz val="10"/>
        <color theme="1"/>
        <rFont val="맑은 고딕"/>
        <family val="3"/>
        <charset val="128"/>
        <scheme val="minor"/>
      </rPr>
      <t>◯</t>
    </r>
    <r>
      <rPr>
        <sz val="10"/>
        <color theme="1"/>
        <rFont val="맑은 고딕"/>
        <family val="2"/>
        <charset val="129"/>
        <scheme val="minor"/>
      </rPr>
      <t xml:space="preserve"> 신기술 개발을 활용한 폐사 유사제품군에 확대 적용할 수 있는 기반 마련
  </t>
    </r>
    <r>
      <rPr>
        <sz val="10"/>
        <color theme="1"/>
        <rFont val="맑은 고딕"/>
        <family val="3"/>
        <charset val="128"/>
        <scheme val="minor"/>
      </rPr>
      <t>◯</t>
    </r>
    <r>
      <rPr>
        <sz val="10"/>
        <color theme="1"/>
        <rFont val="맑은 고딕"/>
        <family val="2"/>
        <charset val="129"/>
        <scheme val="minor"/>
      </rPr>
      <t xml:space="preserve"> 식습관의 변화와 인구 고령화로 인해 충치(치아우식증), 치주염 등의 발병율이 매년
    증가하고 있으며 이러한 질병을 치료하기 위한 필수장비의 수요 또한 급증할 것으로 예상 
  </t>
    </r>
    <r>
      <rPr>
        <sz val="10"/>
        <color theme="1"/>
        <rFont val="맑은 고딕"/>
        <family val="3"/>
        <charset val="128"/>
        <scheme val="minor"/>
      </rPr>
      <t>◯</t>
    </r>
    <r>
      <rPr>
        <sz val="10"/>
        <color theme="1"/>
        <rFont val="맑은 고딕"/>
        <family val="2"/>
        <charset val="129"/>
        <scheme val="minor"/>
      </rPr>
      <t xml:space="preserve"> 국내 최초로 기술자립화를 통한 사업화에 성공한다면 국내 및 해외 시장에서 보다 
    유리한 비교 우위를 확보할 수 있음
□ 경제적</t>
    </r>
    <r>
      <rPr>
        <sz val="10"/>
        <color theme="1"/>
        <rFont val="맑은 고딕"/>
        <family val="3"/>
        <charset val="136"/>
        <scheme val="minor"/>
      </rPr>
      <t>‧</t>
    </r>
    <r>
      <rPr>
        <sz val="10"/>
        <color theme="1"/>
        <rFont val="맑은 고딕"/>
        <family val="2"/>
        <charset val="129"/>
        <scheme val="minor"/>
      </rPr>
      <t xml:space="preserve">산업적 기대효과
  </t>
    </r>
    <r>
      <rPr>
        <sz val="10"/>
        <color theme="1"/>
        <rFont val="맑은 고딕"/>
        <family val="3"/>
        <charset val="128"/>
        <scheme val="minor"/>
      </rPr>
      <t>◯</t>
    </r>
    <r>
      <rPr>
        <sz val="10"/>
        <color theme="1"/>
        <rFont val="맑은 고딕"/>
        <family val="2"/>
        <charset val="129"/>
        <scheme val="minor"/>
      </rPr>
      <t xml:space="preserve"> 매출 기대효과
  </t>
    </r>
    <r>
      <rPr>
        <sz val="10"/>
        <color theme="1"/>
        <rFont val="맑은 고딕"/>
        <family val="3"/>
        <charset val="128"/>
        <scheme val="minor"/>
      </rPr>
      <t>◯</t>
    </r>
    <r>
      <rPr>
        <sz val="10"/>
        <color theme="1"/>
        <rFont val="맑은 고딕"/>
        <family val="2"/>
        <charset val="129"/>
        <scheme val="minor"/>
      </rPr>
      <t xml:space="preserve"> 의료산업 성장가능성 증명으로 관련 산업으로의 사업 다각화
  </t>
    </r>
    <r>
      <rPr>
        <sz val="10"/>
        <color theme="1"/>
        <rFont val="맑은 고딕"/>
        <family val="3"/>
        <charset val="128"/>
        <scheme val="minor"/>
      </rPr>
      <t>◯</t>
    </r>
    <r>
      <rPr>
        <sz val="10"/>
        <color theme="1"/>
        <rFont val="맑은 고딕"/>
        <family val="2"/>
        <charset val="129"/>
        <scheme val="minor"/>
      </rPr>
      <t xml:space="preserve"> 기술력 제고를 통한 기업 발전 및 고용 확대</t>
    </r>
    <phoneticPr fontId="1" type="noConversion"/>
  </si>
  <si>
    <t>77</t>
    <phoneticPr fontId="1" type="noConversion"/>
  </si>
  <si>
    <t>5000</t>
    <phoneticPr fontId="1" type="noConversion"/>
  </si>
  <si>
    <t>IoT 홈 제품 기술관련 시장기술동향 정보지원/선행특허분석 특허전략 지원</t>
    <phoneticPr fontId="1" type="noConversion"/>
  </si>
  <si>
    <r>
      <t xml:space="preserve">□ IoT 홈 시장 현황
  </t>
    </r>
    <r>
      <rPr>
        <sz val="10"/>
        <color theme="1"/>
        <rFont val="맑은 고딕"/>
        <family val="3"/>
        <charset val="128"/>
        <scheme val="minor"/>
      </rPr>
      <t>◯</t>
    </r>
    <r>
      <rPr>
        <sz val="10"/>
        <color theme="1"/>
        <rFont val="맑은 고딕"/>
        <family val="2"/>
        <charset val="129"/>
        <scheme val="minor"/>
      </rPr>
      <t xml:space="preserve"> 표준화 되지 않은 시장
    - 대기업 중심의 활용성을 가지고 있어서 각 기업이 중심이 되는 제품군 형성
    - 기업간 네트워크 미 형성
    - SK, KT, U+ 통신망 네트웍 활용으로 IoT 홈 서비스 콘텐츠 개발시 각 통신사별 적용 시스템 인증 필요 </t>
    </r>
    <phoneticPr fontId="1" type="noConversion"/>
  </si>
  <si>
    <r>
      <t xml:space="preserve">□ IoT 홈 제품에 대해 심도있는 방향 분석 필요
  </t>
    </r>
    <r>
      <rPr>
        <sz val="10"/>
        <color theme="1"/>
        <rFont val="맑은 고딕"/>
        <family val="3"/>
        <charset val="128"/>
        <scheme val="minor"/>
      </rPr>
      <t>◯</t>
    </r>
    <r>
      <rPr>
        <sz val="10"/>
        <color theme="1"/>
        <rFont val="맑은 고딕"/>
        <family val="2"/>
        <charset val="129"/>
        <scheme val="minor"/>
      </rPr>
      <t xml:space="preserve"> IOT 홈 관련 센서 정보 및 콘텐츠 정보 필요 
     - IOT 홈 서비스 적용 분야 발굴 
  </t>
    </r>
    <r>
      <rPr>
        <sz val="10"/>
        <color theme="1"/>
        <rFont val="맑은 고딕"/>
        <family val="3"/>
        <charset val="128"/>
        <scheme val="minor"/>
      </rPr>
      <t>◯</t>
    </r>
    <r>
      <rPr>
        <sz val="10"/>
        <color theme="1"/>
        <rFont val="맑은 고딕"/>
        <family val="2"/>
        <charset val="129"/>
        <scheme val="minor"/>
      </rPr>
      <t xml:space="preserve"> 스마트 창호 시스템을 활용한 서비스 지원 개발  
     - 창문 개폐, 출입문 관리 등 적용 준비(앱개발) </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</si>
  <si>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시장 선점 및 신사업 추진
  </t>
    </r>
    <r>
      <rPr>
        <sz val="10"/>
        <color theme="1"/>
        <rFont val="맑은 고딕"/>
        <family val="3"/>
        <charset val="128"/>
        <scheme val="minor"/>
      </rPr>
      <t>◯</t>
    </r>
    <r>
      <rPr>
        <sz val="10"/>
        <color theme="1"/>
        <rFont val="맑은 고딕"/>
        <family val="2"/>
        <charset val="129"/>
        <scheme val="minor"/>
      </rPr>
      <t xml:space="preserve"> 신제품 개발 콘텐츠 개발</t>
    </r>
    <phoneticPr fontId="1" type="noConversion"/>
  </si>
  <si>
    <t>115</t>
    <phoneticPr fontId="1" type="noConversion"/>
  </si>
  <si>
    <t>44186</t>
    <phoneticPr fontId="1" type="noConversion"/>
  </si>
  <si>
    <t>Quantum Dot 디스플레이용 저투습도 접착재료 및 관련 기능성 테이프·필름</t>
    <phoneticPr fontId="1" type="noConversion"/>
  </si>
  <si>
    <t>356</t>
    <phoneticPr fontId="1" type="noConversion"/>
  </si>
  <si>
    <t>240960</t>
    <phoneticPr fontId="1" type="noConversion"/>
  </si>
  <si>
    <t>134</t>
    <phoneticPr fontId="1" type="noConversion"/>
  </si>
  <si>
    <t>차량용 이더넷 케이블 커넥터 접합 기술 시장동향 및 사업화 전략 수립</t>
    <phoneticPr fontId="1" type="noConversion"/>
  </si>
  <si>
    <t>□ 시장기술 동향정보지원
  - 목표 시장에 대한 분석력이 부족하여 기술 트렌드 파악이 어려움
□ 기술 역량 강화 교육
  - 대상 기술을 실현하기 위한 기술 역량이 부족함</t>
    <phoneticPr fontId="1" type="noConversion"/>
  </si>
  <si>
    <t>□ 시장기술 동향정보지원
  - 지역별 주요 업체 및 시장 동향에 대한 분석
  - 와이어와 커넥터(핀)의 접합 기술, 특허 
  - 차량용 이더넷 기술 동향   
□ 기술 역량 강화 교육
  - 자동차 신기술 등의 관련 기술 분야에 대한 기술 교육 실시
  - 타당성 평가를 위한 지침서, 평가 기준 등의 자문 (또는 기술자료 지원)</t>
    <phoneticPr fontId="1" type="noConversion"/>
  </si>
  <si>
    <t>□ 기대효과
  - 시장의 트렌드와 예상 성장 방향을 반영한 R&amp;D 아이템 개발
  - 타당성 조사 및 역량 향상을 통한 성공적인 사업화 전략 수립</t>
    <phoneticPr fontId="1" type="noConversion"/>
  </si>
  <si>
    <t>□  QD Sheet의 핵심 소재인 Quantum Dot의 수명과 효율을 향상시킬 수 있는 저투습도의 접착 소재를 개발하고자 하는 고객사의 니즈에 대응하는 기술을 개발하고 확보하는 것이 차세대 디스플레이 시장의 흐름에 맞추어 제품을 개발하고 후공정을 사전에 준비할 수 있는 계기가 될 것임.</t>
    <phoneticPr fontId="1" type="noConversion"/>
  </si>
  <si>
    <t>극동제연공업㈜</t>
    <phoneticPr fontId="1" type="noConversion"/>
  </si>
  <si>
    <t>028</t>
    <phoneticPr fontId="1" type="noConversion"/>
  </si>
  <si>
    <t>2</t>
  </si>
  <si>
    <t>2</t>
    <phoneticPr fontId="1" type="noConversion"/>
  </si>
  <si>
    <t>90</t>
    <phoneticPr fontId="1" type="noConversion"/>
  </si>
  <si>
    <t>10</t>
    <phoneticPr fontId="1" type="noConversion"/>
  </si>
  <si>
    <t>3</t>
    <phoneticPr fontId="1" type="noConversion"/>
  </si>
  <si>
    <t>60</t>
    <phoneticPr fontId="1" type="noConversion"/>
  </si>
  <si>
    <t>15</t>
    <phoneticPr fontId="1" type="noConversion"/>
  </si>
  <si>
    <t>5</t>
    <phoneticPr fontId="1" type="noConversion"/>
  </si>
  <si>
    <t>20</t>
    <phoneticPr fontId="1" type="noConversion"/>
  </si>
  <si>
    <t>12</t>
    <phoneticPr fontId="1" type="noConversion"/>
  </si>
  <si>
    <t>24</t>
    <phoneticPr fontId="1" type="noConversion"/>
  </si>
  <si>
    <t>6</t>
    <phoneticPr fontId="1" type="noConversion"/>
  </si>
  <si>
    <t>126</t>
    <phoneticPr fontId="1" type="noConversion"/>
  </si>
  <si>
    <t>71411</t>
    <phoneticPr fontId="1" type="noConversion"/>
  </si>
  <si>
    <t>7</t>
    <phoneticPr fontId="1" type="noConversion"/>
  </si>
  <si>
    <t>1</t>
    <phoneticPr fontId="1" type="noConversion"/>
  </si>
  <si>
    <t>23</t>
    <phoneticPr fontId="1" type="noConversion"/>
  </si>
  <si>
    <t>4</t>
    <phoneticPr fontId="1" type="noConversion"/>
  </si>
  <si>
    <t>200</t>
    <phoneticPr fontId="1" type="noConversion"/>
  </si>
  <si>
    <t>100</t>
    <phoneticPr fontId="1" type="noConversion"/>
  </si>
  <si>
    <t>50</t>
    <phoneticPr fontId="1" type="noConversion"/>
  </si>
  <si>
    <t xml:space="preserve">의료용 바이오 소재 기술관련 시장 및 기술 신사업 분야 탐색지원 </t>
    <phoneticPr fontId="1" type="noConversion"/>
  </si>
  <si>
    <r>
      <t xml:space="preserve">□의료용 바이오 소재 
  </t>
    </r>
    <r>
      <rPr>
        <sz val="10"/>
        <color theme="1"/>
        <rFont val="맑은 고딕"/>
        <family val="3"/>
        <charset val="128"/>
        <scheme val="minor"/>
      </rPr>
      <t>◯</t>
    </r>
    <r>
      <rPr>
        <sz val="10"/>
        <color theme="1"/>
        <rFont val="맑은 고딕"/>
        <family val="2"/>
        <charset val="129"/>
        <scheme val="minor"/>
      </rPr>
      <t xml:space="preserve"> 의료용 바이오 소재 시장조사
    - 국내외 시장규모 및 국내외 경쟁사 현황
  </t>
    </r>
    <r>
      <rPr>
        <sz val="10"/>
        <color theme="1"/>
        <rFont val="맑은 고딕"/>
        <family val="3"/>
        <charset val="128"/>
        <scheme val="minor"/>
      </rPr>
      <t>◯</t>
    </r>
    <r>
      <rPr>
        <sz val="10"/>
        <color theme="1"/>
        <rFont val="맑은 고딕"/>
        <family val="2"/>
        <charset val="129"/>
        <scheme val="minor"/>
      </rPr>
      <t xml:space="preserve"> 의료용 바이오 소재 특허 현황
    - 의료용 바이오 소재 국내 및 해외 특허 동향
  </t>
    </r>
    <r>
      <rPr>
        <sz val="10"/>
        <color theme="1"/>
        <rFont val="맑은 고딕"/>
        <family val="3"/>
        <charset val="128"/>
        <scheme val="minor"/>
      </rPr>
      <t>◯</t>
    </r>
    <r>
      <rPr>
        <sz val="10"/>
        <color theme="1"/>
        <rFont val="맑은 고딕"/>
        <family val="2"/>
        <charset val="129"/>
        <scheme val="minor"/>
      </rPr>
      <t xml:space="preserve"> 의료용 바이오 소재 전방산업현황
    - 의료 시장 및 체외진단기기등 바이오소재가 사용되는 관련 산업동향분석</t>
    </r>
    <phoneticPr fontId="1" type="noConversion"/>
  </si>
  <si>
    <t>029</t>
    <phoneticPr fontId="1" type="noConversion"/>
  </si>
  <si>
    <t>70</t>
    <phoneticPr fontId="1" type="noConversion"/>
  </si>
  <si>
    <t>40</t>
    <phoneticPr fontId="1" type="noConversion"/>
  </si>
  <si>
    <t>30</t>
    <phoneticPr fontId="1" type="noConversion"/>
  </si>
  <si>
    <t>35</t>
    <phoneticPr fontId="1" type="noConversion"/>
  </si>
  <si>
    <t>5000</t>
    <phoneticPr fontId="1" type="noConversion"/>
  </si>
  <si>
    <t>4</t>
    <phoneticPr fontId="1" type="noConversion"/>
  </si>
  <si>
    <t>5</t>
    <phoneticPr fontId="1" type="noConversion"/>
  </si>
  <si>
    <t>남양노비텍㈜</t>
    <phoneticPr fontId="1" type="noConversion"/>
  </si>
  <si>
    <t>근로자 환경 개선용 Noise insulation booth기술관련 시장기술 지원</t>
    <phoneticPr fontId="1" type="noConversion"/>
  </si>
  <si>
    <r>
      <t xml:space="preserve">□ 근로자 환경 개선용 Noise insulation booth
  </t>
    </r>
    <r>
      <rPr>
        <sz val="10"/>
        <color theme="1"/>
        <rFont val="맑은 고딕"/>
        <family val="3"/>
        <charset val="128"/>
        <scheme val="minor"/>
      </rPr>
      <t>◯</t>
    </r>
    <r>
      <rPr>
        <sz val="10"/>
        <color theme="1"/>
        <rFont val="맑은 고딕"/>
        <family val="2"/>
        <charset val="129"/>
        <scheme val="minor"/>
      </rPr>
      <t xml:space="preserve"> 대규모 작업장 뿐만 아니라 수많은 작업장들에서 많은 근로자들이 큰 소음에  노출되어 작업을 하고 있다.  그런 현장에서는 작업자들끼리의 소통도 잘 되지 못하며, 난청 등의 인체 피해도  큰 이슈거리가 되고 있다.
  </t>
    </r>
    <r>
      <rPr>
        <sz val="10"/>
        <color theme="1"/>
        <rFont val="맑은 고딕"/>
        <family val="3"/>
        <charset val="128"/>
        <scheme val="minor"/>
      </rPr>
      <t>◯</t>
    </r>
    <r>
      <rPr>
        <sz val="10"/>
        <color theme="1"/>
        <rFont val="맑은 고딕"/>
        <family val="2"/>
        <charset val="129"/>
        <scheme val="minor"/>
      </rPr>
      <t xml:space="preserve"> 작업자들의 청각 피해 보호와 근로 환경개선을 위해, 현장에서 이동 가능한  개인 type 혹은 2~5인 용의 Noise insulation booth의 필요성이 크다.</t>
    </r>
    <phoneticPr fontId="1" type="noConversion"/>
  </si>
  <si>
    <r>
      <t xml:space="preserve">□ 근로자 환경 개선용 Noise insulation booth
 </t>
    </r>
    <r>
      <rPr>
        <sz val="10"/>
        <color theme="1"/>
        <rFont val="맑은 고딕"/>
        <family val="3"/>
        <charset val="128"/>
        <scheme val="minor"/>
      </rPr>
      <t>◯</t>
    </r>
    <r>
      <rPr>
        <sz val="10"/>
        <color theme="1"/>
        <rFont val="맑은 고딕"/>
        <family val="2"/>
        <charset val="129"/>
        <scheme val="minor"/>
      </rPr>
      <t xml:space="preserve"> 근로자 및 작업자들의 현장 소음을 차단시켜주는 noise insulation booth 시장 조사
   - Personal booth 혹은 2~5인용 noise insulation booth
   - Type, 형태 및 실용성 여부 조사
   - 가격 구조 조사
   - 시장 및 업계 동향- 국내외 시장 규모
 </t>
    </r>
    <r>
      <rPr>
        <sz val="10"/>
        <color theme="1"/>
        <rFont val="맑은 고딕"/>
        <family val="3"/>
        <charset val="128"/>
        <scheme val="minor"/>
      </rPr>
      <t>◯</t>
    </r>
    <r>
      <rPr>
        <sz val="10"/>
        <color theme="1"/>
        <rFont val="맑은 고딕"/>
        <family val="2"/>
        <charset val="129"/>
        <scheme val="minor"/>
      </rPr>
      <t xml:space="preserve"> 특허 및 지적재산권 현황- 국/내외</t>
    </r>
    <phoneticPr fontId="1" type="noConversion"/>
  </si>
  <si>
    <r>
      <t xml:space="preserve">□ 근로자 환경 개선용 Noise insulation booth
  </t>
    </r>
    <r>
      <rPr>
        <sz val="10"/>
        <color theme="1"/>
        <rFont val="맑은 고딕"/>
        <family val="3"/>
        <charset val="128"/>
        <scheme val="minor"/>
      </rPr>
      <t>◯</t>
    </r>
    <r>
      <rPr>
        <sz val="10"/>
        <color theme="1"/>
        <rFont val="맑은 고딕"/>
        <family val="2"/>
        <charset val="129"/>
        <scheme val="minor"/>
      </rPr>
      <t xml:space="preserve"> Booth 크기 및 종류 결정
  </t>
    </r>
    <r>
      <rPr>
        <sz val="10"/>
        <color theme="1"/>
        <rFont val="맑은 고딕"/>
        <family val="3"/>
        <charset val="128"/>
        <scheme val="minor"/>
      </rPr>
      <t>◯</t>
    </r>
    <r>
      <rPr>
        <sz val="10"/>
        <color theme="1"/>
        <rFont val="맑은 고딕"/>
        <family val="2"/>
        <charset val="129"/>
        <scheme val="minor"/>
      </rPr>
      <t xml:space="preserve"> 대중소기업 및 현장 근로자에 맞는 맞춤형 부스 설계
  </t>
    </r>
    <r>
      <rPr>
        <sz val="10"/>
        <color theme="1"/>
        <rFont val="맑은 고딕"/>
        <family val="3"/>
        <charset val="128"/>
        <scheme val="minor"/>
      </rPr>
      <t>◯</t>
    </r>
    <r>
      <rPr>
        <sz val="10"/>
        <color theme="1"/>
        <rFont val="맑은 고딕"/>
        <family val="2"/>
        <charset val="129"/>
        <scheme val="minor"/>
      </rPr>
      <t xml:space="preserve"> 크기별 가격대별 기능성 부여
  </t>
    </r>
    <r>
      <rPr>
        <sz val="10"/>
        <color theme="1"/>
        <rFont val="맑은 고딕"/>
        <family val="3"/>
        <charset val="128"/>
        <scheme val="minor"/>
      </rPr>
      <t>◯</t>
    </r>
    <r>
      <rPr>
        <sz val="10"/>
        <color theme="1"/>
        <rFont val="맑은 고딕"/>
        <family val="2"/>
        <charset val="129"/>
        <scheme val="minor"/>
      </rPr>
      <t xml:space="preserve"> 복합 기능을 할 수 있는 Booth 제작- 전자파 shielding, Noise-barrier 등</t>
    </r>
    <phoneticPr fontId="1" type="noConversion"/>
  </si>
  <si>
    <t>표준연</t>
    <phoneticPr fontId="1" type="noConversion"/>
  </si>
  <si>
    <t>정성수</t>
    <phoneticPr fontId="1" type="noConversion"/>
  </si>
  <si>
    <t>책임</t>
    <phoneticPr fontId="1" type="noConversion"/>
  </si>
  <si>
    <t>음향설계</t>
    <phoneticPr fontId="1" type="noConversion"/>
  </si>
  <si>
    <t>18</t>
    <phoneticPr fontId="1" type="noConversion"/>
  </si>
  <si>
    <t>19</t>
    <phoneticPr fontId="1" type="noConversion"/>
  </si>
  <si>
    <t>030</t>
    <phoneticPr fontId="1" type="noConversion"/>
  </si>
  <si>
    <t>대원인물㈜</t>
    <phoneticPr fontId="1" type="noConversion"/>
  </si>
  <si>
    <t>38</t>
    <phoneticPr fontId="1" type="noConversion"/>
  </si>
  <si>
    <t>8000</t>
    <phoneticPr fontId="1" type="noConversion"/>
  </si>
  <si>
    <t>절단금형 관련 M&amp;S지원</t>
    <phoneticPr fontId="1" type="noConversion"/>
  </si>
  <si>
    <r>
      <t>□</t>
    </r>
    <r>
      <rPr>
        <sz val="10"/>
        <color theme="1"/>
        <rFont val="맑은 고딕"/>
        <family val="2"/>
        <charset val="129"/>
        <scheme val="minor"/>
      </rPr>
      <t xml:space="preserve"> 자동차 및 철강업계는 자동차의 경량화를 위한 한 방법으로서 강판의 강도는 높고 두께와 무게는 낮은 고장력강판을 개발하여 차체에 적용하는 것에 힘을 쏟고 있는데, 고장력강판의 강도가 강해질수록 차체는 더 경량화 되지만 강판의 가공성은 급격히 떨어져서 성형을 위한 프레스가공 시 설비에 더 많은 부하가 걸릴뿐만 아니라 전단 가공시 강판의 전단이 어렵거나 전단면의 품질이 떨어지는 문제점이 발생하고 있다.  
□ 강판의 고강도화에 따른 전단가공의 문제점을 해결하기 위해서는 금형의 소재 및 설계 그리고 클리어런스 및 재연마주기 등의 공정기술을 개발하는 것이 필요한데 이 중 클리어런스 및 수명평가를 개선하여 금형의 설계 및 전단가공 공정에 적용하는 것은 업계의 입장에서는 한정된 물자내에서 성능을 향상시킬 수 있는 큰 이점이 있다.</t>
    </r>
    <phoneticPr fontId="1" type="noConversion"/>
  </si>
  <si>
    <t>□ 해석을 통해서 절단금형의 최적의 클리어런스를 도출 
□ 도출된 최적의 클리어런스를 적용하여 절단금형의 수명 예측</t>
    <phoneticPr fontId="1" type="noConversion"/>
  </si>
  <si>
    <t xml:space="preserve">□ 시뮬레이션 프로그램을 통해 도출된 자료는 회사의 핵심 기술자료로 외부 고객사의 중요한 영업활동 자료가 될 것이며 타 경쟁업체 대비 기술경쟁에 앞서 나이프 시장 점유율을 10% 이상 향상 시킬 것으로 기대 됩니다. </t>
    <phoneticPr fontId="1" type="noConversion"/>
  </si>
  <si>
    <t>031</t>
    <phoneticPr fontId="1" type="noConversion"/>
  </si>
  <si>
    <t>17</t>
    <phoneticPr fontId="1" type="noConversion"/>
  </si>
  <si>
    <t>83</t>
    <phoneticPr fontId="1" type="noConversion"/>
  </si>
  <si>
    <t>8</t>
    <phoneticPr fontId="1" type="noConversion"/>
  </si>
  <si>
    <t>36</t>
    <phoneticPr fontId="1" type="noConversion"/>
  </si>
  <si>
    <t>85</t>
    <phoneticPr fontId="1" type="noConversion"/>
  </si>
  <si>
    <t>30000</t>
    <phoneticPr fontId="1" type="noConversion"/>
  </si>
  <si>
    <t>2000</t>
    <phoneticPr fontId="1" type="noConversion"/>
  </si>
  <si>
    <t>1000</t>
    <phoneticPr fontId="1" type="noConversion"/>
  </si>
  <si>
    <t>20000</t>
    <phoneticPr fontId="1" type="noConversion"/>
  </si>
  <si>
    <t>2500</t>
    <phoneticPr fontId="1" type="noConversion"/>
  </si>
  <si>
    <t>500</t>
    <phoneticPr fontId="1" type="noConversion"/>
  </si>
  <si>
    <t>㈜디지아이</t>
    <phoneticPr fontId="1" type="noConversion"/>
  </si>
  <si>
    <t>산업용 프린터 하드웨어 보드설계 및 제작 전문가 지원</t>
    <phoneticPr fontId="1" type="noConversion"/>
  </si>
  <si>
    <r>
      <t xml:space="preserve">□ 산업용 잉크젯 디지털 텍스타일 시장 및 문제점 
  </t>
    </r>
    <r>
      <rPr>
        <sz val="10"/>
        <color theme="1"/>
        <rFont val="맑은 고딕"/>
        <family val="3"/>
        <charset val="128"/>
        <scheme val="minor"/>
      </rPr>
      <t>◯</t>
    </r>
    <r>
      <rPr>
        <sz val="10"/>
        <color theme="1"/>
        <rFont val="맑은 고딕"/>
        <family val="2"/>
        <charset val="129"/>
        <scheme val="minor"/>
      </rPr>
      <t xml:space="preserve">  시장현황 : 기존 아날로그 섬유시장에서 디지털 섬유시장으로 세계시장 변모 중
    - 선진국 (유럽, 미국, 일본)기술선점 시장 주도 중 국내기술 기반 열약함 지원필요
    - 현재 아날로그 섬유시장 점유율 95%, 디지철 섬유시장 5%(초기단계)
    - 차후 40%이상 성장 예상
  </t>
    </r>
    <r>
      <rPr>
        <sz val="10"/>
        <color theme="1"/>
        <rFont val="맑은 고딕"/>
        <family val="3"/>
        <charset val="128"/>
        <scheme val="minor"/>
      </rPr>
      <t>◯</t>
    </r>
    <r>
      <rPr>
        <sz val="10"/>
        <color theme="1"/>
        <rFont val="맑은 고딕"/>
        <family val="2"/>
        <charset val="129"/>
        <scheme val="minor"/>
      </rPr>
      <t xml:space="preserve">  문제점 : 디지털 텍스타일 프린터의 고속데이터 처리 부족에 의한 장비 속도 지연 및 에러 발생으로 고객의 크레임 증가 및 시장성장에 장애요인 기술확보 필요</t>
    </r>
    <phoneticPr fontId="1" type="noConversion"/>
  </si>
  <si>
    <r>
      <t xml:space="preserve">□ 고속 데이터 처리 하드웨어 개발(LAN 통신, Artwork PCB포함) 지원
  </t>
    </r>
    <r>
      <rPr>
        <sz val="10"/>
        <color theme="1"/>
        <rFont val="맑은 고딕"/>
        <family val="3"/>
        <charset val="128"/>
        <scheme val="minor"/>
      </rPr>
      <t>◯</t>
    </r>
    <r>
      <rPr>
        <sz val="10"/>
        <color theme="1"/>
        <rFont val="맑은 고딕"/>
        <family val="2"/>
        <charset val="129"/>
        <scheme val="minor"/>
      </rPr>
      <t xml:space="preserve">  고속, 대용량 데이터 처리용 하드웨어 설계 및 제작
    - 고속용 하드웨어 도면 작성 및 설계(CPU, RAM, FPGA)
    - 고속 LAN 통신 제어방식 설계
    - 전자파 노이즈영향 억제 artwork PCB 설계 
    - 보호회로 기능내장(서지, 노이즈, 과전압, 과전류 기능, 접지안정성)
    - 보드 신뢰성 평가 분석 </t>
    </r>
    <phoneticPr fontId="1" type="noConversion"/>
  </si>
  <si>
    <r>
      <t xml:space="preserve">□  제어시스템 안정화에 의한 신규장비 시장정착 및 고객신뢰 회복 
  </t>
    </r>
    <r>
      <rPr>
        <sz val="10"/>
        <color theme="1"/>
        <rFont val="맑은 고딕"/>
        <family val="3"/>
        <charset val="128"/>
        <scheme val="minor"/>
      </rPr>
      <t>◯</t>
    </r>
    <r>
      <rPr>
        <sz val="10"/>
        <color theme="1"/>
        <rFont val="맑은 고딕"/>
        <family val="2"/>
        <charset val="129"/>
        <scheme val="minor"/>
      </rPr>
      <t xml:space="preserve"> 선진국 독과점 시장 국산화 제품에 의한 시장 점유율 확대예상 -30%
    - 국산화 기술확보 및 세계일류상품 선정
    - 매출증대 200% 예상 및 수입대체 300% 효과 예상 
  </t>
    </r>
    <r>
      <rPr>
        <sz val="10"/>
        <color theme="1"/>
        <rFont val="맑은 고딕"/>
        <family val="3"/>
        <charset val="128"/>
        <scheme val="minor"/>
      </rPr>
      <t>◯</t>
    </r>
    <r>
      <rPr>
        <sz val="10"/>
        <color theme="1"/>
        <rFont val="맑은 고딕"/>
        <family val="2"/>
        <charset val="129"/>
        <scheme val="minor"/>
      </rPr>
      <t xml:space="preserve"> 고속, 대용량 데이터 처리 잉크젯 헤드제어 보드국산화 기술보유
    - 기업의 애로기술 해소 지원을 위한 전문가 지원이 꼭 필요함</t>
    </r>
    <phoneticPr fontId="1" type="noConversion"/>
  </si>
  <si>
    <t>(주)썬플라워즈</t>
    <phoneticPr fontId="1" type="noConversion"/>
  </si>
  <si>
    <t>김종석</t>
    <phoneticPr fontId="1" type="noConversion"/>
  </si>
  <si>
    <t>대표</t>
    <phoneticPr fontId="1" type="noConversion"/>
  </si>
  <si>
    <t>하드웨어(보드)개발</t>
    <phoneticPr fontId="1" type="noConversion"/>
  </si>
  <si>
    <t>셀루스원㈜</t>
    <phoneticPr fontId="1" type="noConversion"/>
  </si>
  <si>
    <t>032</t>
    <phoneticPr fontId="1" type="noConversion"/>
  </si>
  <si>
    <t>80</t>
    <phoneticPr fontId="1" type="noConversion"/>
  </si>
  <si>
    <t>250</t>
    <phoneticPr fontId="1" type="noConversion"/>
  </si>
  <si>
    <t>3</t>
    <phoneticPr fontId="1" type="noConversion"/>
  </si>
  <si>
    <t>300</t>
    <phoneticPr fontId="1" type="noConversion"/>
  </si>
  <si>
    <t>천연물의 성분분석기술</t>
  </si>
  <si>
    <r>
      <t xml:space="preserve">□ 진세노사이드의 분리 및 동정에 관한 기술
  </t>
    </r>
    <r>
      <rPr>
        <sz val="10"/>
        <color theme="1"/>
        <rFont val="맑은 고딕"/>
        <family val="3"/>
        <charset val="128"/>
        <scheme val="minor"/>
      </rPr>
      <t>◯</t>
    </r>
    <r>
      <rPr>
        <sz val="10"/>
        <color theme="1"/>
        <rFont val="맑은 고딕"/>
        <family val="2"/>
        <charset val="129"/>
        <scheme val="minor"/>
      </rPr>
      <t xml:space="preserve"> 인삼내에 극미량 존재하는 진세노사이드에 대한 GypXVII, C-Mc1, C-O, C-Mx1, GypLXXV, C-Mc, C-Y, C-Mx 의 분리기술
    -  PPD type의 전환조건에서는 최저 22분만에 빠르게 분석할 수 있으며 Re와 Rg1의 분리부터 정확한 정성 정량을 원할 때는 65분, 100분 조건으로 바꿔가면서 분석할 수 있는 기술. TLC 전개법으로는 구분이 힘든 [Re, Rd, C-O], [Rg1,Rg2], [F1, Rh1], [Gyp75, Rg3] 와 같은 진세노사이드에 대한 HPLC 분석기술</t>
    </r>
    <phoneticPr fontId="1" type="noConversion"/>
  </si>
  <si>
    <r>
      <t xml:space="preserve">□ 진세노사이드의 수입대체효과 3억원
  </t>
    </r>
    <r>
      <rPr>
        <sz val="10"/>
        <color theme="1"/>
        <rFont val="맑은 고딕"/>
        <family val="3"/>
        <charset val="128"/>
        <scheme val="minor"/>
      </rPr>
      <t>◯</t>
    </r>
    <r>
      <rPr>
        <sz val="10"/>
        <color theme="1"/>
        <rFont val="맑은 고딕"/>
        <family val="2"/>
        <charset val="129"/>
        <scheme val="minor"/>
      </rPr>
      <t xml:space="preserve"> 진세노사이드의 분리 및 정성, 정량 분석을 통한 표준화 작업
  </t>
    </r>
    <r>
      <rPr>
        <sz val="10"/>
        <color theme="1"/>
        <rFont val="맑은 고딕"/>
        <family val="3"/>
        <charset val="128"/>
        <scheme val="minor"/>
      </rPr>
      <t>◯</t>
    </r>
    <r>
      <rPr>
        <sz val="10"/>
        <color theme="1"/>
        <rFont val="맑은 고딕"/>
        <family val="2"/>
        <charset val="129"/>
        <scheme val="minor"/>
      </rPr>
      <t xml:space="preserve"> 고순도 진세노사이드를 이용한 신약 연구 및 표준 물질의 사업화</t>
    </r>
    <phoneticPr fontId="1" type="noConversion"/>
  </si>
  <si>
    <t>한경대</t>
    <phoneticPr fontId="1" type="noConversion"/>
  </si>
  <si>
    <t>임완택</t>
    <phoneticPr fontId="1" type="noConversion"/>
  </si>
  <si>
    <t>조교수</t>
    <phoneticPr fontId="1" type="noConversion"/>
  </si>
  <si>
    <t>분리, 정량,정성분석</t>
    <phoneticPr fontId="1" type="noConversion"/>
  </si>
  <si>
    <t>49</t>
    <phoneticPr fontId="1" type="noConversion"/>
  </si>
  <si>
    <t>033</t>
    <phoneticPr fontId="1" type="noConversion"/>
  </si>
  <si>
    <t>싸토리우스코리아바이오텍㈜</t>
    <phoneticPr fontId="1" type="noConversion"/>
  </si>
  <si>
    <t>110</t>
    <phoneticPr fontId="1" type="noConversion"/>
  </si>
  <si>
    <t>62596</t>
    <phoneticPr fontId="1" type="noConversion"/>
  </si>
  <si>
    <t>11</t>
    <phoneticPr fontId="1" type="noConversion"/>
  </si>
  <si>
    <t>국내외 세포배양백신 R&amp;D 현황 및 pipeline DB작업</t>
    <phoneticPr fontId="1" type="noConversion"/>
  </si>
  <si>
    <t xml:space="preserve">1. 국내외 예방 또는 치료용 세포배양 백신개발에 대한 현황 조
2. 국내 세포배양백신 개발 DB구축 (벤처 포함)
3. 세포배양백신 제조 기술 현황 및 제조 CMO needs 조사
4. 세포배양백신 개발의 Contract Testing Service needs 조사 </t>
    <phoneticPr fontId="1" type="noConversion"/>
  </si>
  <si>
    <t>국내의 백신산업에 필요한 기술 분야에 기여할 수 있는 제품과 관련하여 본사의 적극적인 기술 및 정보지원을 받기 위한 기초자료로 사용하고, 이를 바탕으로 국내의 영업 및 기술지원 적략 수립에 적극 활용하여 백신산업 발전에 이바지 하고자 함.</t>
    <phoneticPr fontId="1" type="noConversion"/>
  </si>
  <si>
    <t>얼라이드레이테크놀로지㈜</t>
    <phoneticPr fontId="1" type="noConversion"/>
  </si>
  <si>
    <t>034</t>
    <phoneticPr fontId="1" type="noConversion"/>
  </si>
  <si>
    <t>1100</t>
    <phoneticPr fontId="1" type="noConversion"/>
  </si>
  <si>
    <t>1</t>
    <phoneticPr fontId="1" type="noConversion"/>
  </si>
  <si>
    <t>11</t>
    <phoneticPr fontId="1" type="noConversion"/>
  </si>
  <si>
    <t>근적외선히팅시스템의 Heating tunnel내 Air flow해석</t>
    <phoneticPr fontId="1" type="noConversion"/>
  </si>
  <si>
    <t>□ 근적외선 히팅시스템은 열풍 또는 원적외선등의 일반적인 건조로에 비해 매우 짧은 길이 (공간)에서 제품의 코팅부를 건조 또는 경화하는 과정에서 발생하는 고 농도 유기성분의 fume을 처리해야하기 때문에 폭발 방지를 위한 충분한 설계기술을 필요로하나 경험에 의한 data로 적용하고 있음.</t>
    <phoneticPr fontId="1" type="noConversion"/>
  </si>
  <si>
    <r>
      <t xml:space="preserve">□ 복사에너지를 근본으로하는 근적외선 히팅시스템의 매우 짧은 길이 (공간)에서 제품의 코팅부를 건조 또는 경화하는 과정에서 발생하는 고 농도 유기성분의 fume을 안전하게 처리하기 위한 
</t>
    </r>
    <r>
      <rPr>
        <sz val="10"/>
        <color theme="1"/>
        <rFont val="맑은 고딕"/>
        <family val="3"/>
        <charset val="128"/>
        <scheme val="minor"/>
      </rPr>
      <t>◯</t>
    </r>
    <r>
      <rPr>
        <sz val="10"/>
        <color theme="1"/>
        <rFont val="맑은 고딕"/>
        <family val="2"/>
        <charset val="129"/>
        <scheme val="minor"/>
      </rPr>
      <t xml:space="preserve"> 위치별 동적인 fume발생량 해석
</t>
    </r>
    <r>
      <rPr>
        <sz val="10"/>
        <color theme="1"/>
        <rFont val="맑은 고딕"/>
        <family val="3"/>
        <charset val="128"/>
        <scheme val="minor"/>
      </rPr>
      <t>◯</t>
    </r>
    <r>
      <rPr>
        <sz val="10"/>
        <color theme="1"/>
        <rFont val="맑은 고딕"/>
        <family val="2"/>
        <charset val="129"/>
        <scheme val="minor"/>
      </rPr>
      <t xml:space="preserve"> 희석용 air 공급온도 및 양 설정
</t>
    </r>
    <r>
      <rPr>
        <sz val="10"/>
        <color theme="1"/>
        <rFont val="맑은 고딕"/>
        <family val="3"/>
        <charset val="128"/>
        <scheme val="minor"/>
      </rPr>
      <t>◯</t>
    </r>
    <r>
      <rPr>
        <sz val="10"/>
        <color theme="1"/>
        <rFont val="맑은 고딕"/>
        <family val="2"/>
        <charset val="129"/>
        <scheme val="minor"/>
      </rPr>
      <t xml:space="preserve"> heating tunnel(공간)에서 형성되는 air flow가 해석
</t>
    </r>
    <r>
      <rPr>
        <sz val="10"/>
        <color theme="1"/>
        <rFont val="맑은 고딕"/>
        <family val="3"/>
        <charset val="128"/>
        <scheme val="minor"/>
      </rPr>
      <t>◯</t>
    </r>
    <r>
      <rPr>
        <sz val="10"/>
        <color theme="1"/>
        <rFont val="맑은 고딕"/>
        <family val="2"/>
        <charset val="129"/>
        <scheme val="minor"/>
      </rPr>
      <t xml:space="preserve"> Exhaust사양 설정  등..</t>
    </r>
    <phoneticPr fontId="1" type="noConversion"/>
  </si>
  <si>
    <t>□ 근적외선 히팅시스템의 매우 짧은 길이 (공간)에서 제품의 코팅부를 건조 또는 경화하는 과정에서 발생하는 고 농도 유기성분의 fume을 처리하기 위한 희석용 air 공급시 heating tunnel(공간)에서 형성되는 air flow가 해석이 되면, 안전하고, 환경에 무해한 최적의 시스템 설계가 가능 할 것으로 판단됨.</t>
    <phoneticPr fontId="1" type="noConversion"/>
  </si>
  <si>
    <t>㈜토페스</t>
    <phoneticPr fontId="1" type="noConversion"/>
  </si>
  <si>
    <t>㈜파버나인</t>
    <phoneticPr fontId="1" type="noConversion"/>
  </si>
  <si>
    <t>035</t>
  </si>
  <si>
    <t>036</t>
  </si>
  <si>
    <t>75</t>
    <phoneticPr fontId="1" type="noConversion"/>
  </si>
  <si>
    <t>97</t>
    <phoneticPr fontId="1" type="noConversion"/>
  </si>
  <si>
    <t>20500</t>
    <phoneticPr fontId="1" type="noConversion"/>
  </si>
  <si>
    <t>150</t>
    <phoneticPr fontId="1" type="noConversion"/>
  </si>
  <si>
    <t>2차원 영상에서 적설량 및 강우량 측정 기술관련 기획, 개발 및 사업화 지원</t>
    <phoneticPr fontId="1" type="noConversion"/>
  </si>
  <si>
    <r>
      <t xml:space="preserve">□ CCTV 영상에서 적설량 및 강우량 측정 기술
  </t>
    </r>
    <r>
      <rPr>
        <sz val="10"/>
        <color theme="1"/>
        <rFont val="맑은 고딕"/>
        <family val="3"/>
        <charset val="128"/>
        <scheme val="minor"/>
      </rPr>
      <t>◯</t>
    </r>
    <r>
      <rPr>
        <sz val="10"/>
        <color theme="1"/>
        <rFont val="맑은 고딕"/>
        <family val="2"/>
        <charset val="129"/>
        <scheme val="minor"/>
      </rPr>
      <t xml:space="preserve"> 시장현황 및 문제점
    - 현재 적설량 및 강우량 측정을 위해서는 기상 센서를 설치하고 측정하여 정보를 제공하고 있다. 
    - 또한 정밀한 측정을 위하여 고가의 수입 제품을 설치하므로 제품 비용뿐만 아니라통신 및 수전비용 등 예산 문제로 인하여 설치지역 또한 국한되고 있는 현실이다.
    - 따라서 국지적인 기상 변화에 정확한 정보 제공이 어려운 현실이다. </t>
    </r>
    <phoneticPr fontId="1" type="noConversion"/>
  </si>
  <si>
    <r>
      <t xml:space="preserve">□ 지원내용
  </t>
    </r>
    <r>
      <rPr>
        <sz val="10"/>
        <color theme="1"/>
        <rFont val="맑은 고딕"/>
        <family val="3"/>
        <charset val="128"/>
        <scheme val="minor"/>
      </rPr>
      <t>◯</t>
    </r>
    <r>
      <rPr>
        <sz val="10"/>
        <color theme="1"/>
        <rFont val="맑은 고딕"/>
        <family val="2"/>
        <charset val="129"/>
        <scheme val="minor"/>
      </rPr>
      <t xml:space="preserve"> 총괄지원
    - CCTV 영상처리에 대한 기술기획 지원을 통한 아이디어 창출
    - 현재 국내외 기술 동향 분석 지원을 통한 시장현황 분석 및 진입장벽 파악
    - 선행기술 조사(특허, 논문)를 통한 특허권 침해 예방 및 회피설계
    - 사업 타당성 평가를 통한 연구개발 전략 수립 </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</si>
  <si>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매출증대 및 고용창출
    - 현재 CCTV의 경우 교통용, 방범용 등 다양한 목적으로 우리 생활에 밀접하게 다가와 있으며, 향후 지속적으로 증가할 것으로 예상되고 있다. 따라서 CCTV를 활용하여 국지적인 기상변화에 대한 정보 제공 및 예측으로 국민의 안전을 보장함으로써 막대한 사회적 비용을 절감할 수 있다.
    - 또한 수입 대체 효과를 중소기업의 경쟁력을 높일 수 있다. 
    - KISTI의 총괄 지원을 통해 연구개발 전략과 Time to Market 실현으로 상기와 같은 기대효과를 통해 당사는 매년 15억 이상의 매출 증대와 10명이상의 고용창출을 기대할 수 있다.  </t>
    </r>
    <phoneticPr fontId="1" type="noConversion"/>
  </si>
  <si>
    <t>31</t>
    <phoneticPr fontId="1" type="noConversion"/>
  </si>
  <si>
    <t>62</t>
    <phoneticPr fontId="1" type="noConversion"/>
  </si>
  <si>
    <t>354</t>
    <phoneticPr fontId="1" type="noConversion"/>
  </si>
  <si>
    <t>77543</t>
    <phoneticPr fontId="1" type="noConversion"/>
  </si>
  <si>
    <t>25</t>
    <phoneticPr fontId="1" type="noConversion"/>
  </si>
  <si>
    <t>알루미늄 아노다이징(양극산화) 기술관련 애로기술 지원</t>
    <phoneticPr fontId="1" type="noConversion"/>
  </si>
  <si>
    <r>
      <t xml:space="preserve">□ 알루미늄 아노다이징후 착색(특히 Black) 
  </t>
    </r>
    <r>
      <rPr>
        <sz val="10"/>
        <color theme="1"/>
        <rFont val="맑은 고딕"/>
        <family val="3"/>
        <charset val="128"/>
        <scheme val="minor"/>
      </rPr>
      <t>◯</t>
    </r>
    <r>
      <rPr>
        <sz val="10"/>
        <color theme="1"/>
        <rFont val="맑은 고딕"/>
        <family val="2"/>
        <charset val="129"/>
        <scheme val="minor"/>
      </rPr>
      <t xml:space="preserve"> Al 6063 압출재를 모재로 아노다이징 및 착색수행후
    - 얼룩발생 (판재)
    - color 산포관리 및 운영 (대형 챔버)</t>
    </r>
    <phoneticPr fontId="1" type="noConversion"/>
  </si>
  <si>
    <r>
      <t xml:space="preserve">□ 현장 공정 개선
  </t>
    </r>
    <r>
      <rPr>
        <sz val="10"/>
        <color theme="1"/>
        <rFont val="맑은 고딕"/>
        <family val="3"/>
        <charset val="128"/>
        <scheme val="minor"/>
      </rPr>
      <t>◯</t>
    </r>
    <r>
      <rPr>
        <sz val="10"/>
        <color theme="1"/>
        <rFont val="맑은 고딕"/>
        <family val="2"/>
        <charset val="129"/>
        <scheme val="minor"/>
      </rPr>
      <t xml:space="preserve"> 전문가 활용 
   - 실험실에서 소형 sample을 활용한 테스트에서는 문제점이 발견되지 않으나
     현장의 대형라인 (대량 생산 라인) 에서는 완제품에 얼룩 발생
   - 현장 공정라인의 문제점 및 개선사항에 대한 전문가 의견 요청</t>
    </r>
    <phoneticPr fontId="1" type="noConversion"/>
  </si>
  <si>
    <r>
      <t xml:space="preserve">□ 품질향상 및 공정시간 단축
  </t>
    </r>
    <r>
      <rPr>
        <sz val="10"/>
        <color theme="1"/>
        <rFont val="맑은 고딕"/>
        <family val="3"/>
        <charset val="128"/>
        <scheme val="minor"/>
      </rPr>
      <t>◯</t>
    </r>
    <r>
      <rPr>
        <sz val="10"/>
        <color theme="1"/>
        <rFont val="맑은 고딕"/>
        <family val="2"/>
        <charset val="129"/>
        <scheme val="minor"/>
      </rPr>
      <t xml:space="preserve"> 균일 품질 확보
  </t>
    </r>
    <r>
      <rPr>
        <sz val="10"/>
        <color theme="1"/>
        <rFont val="맑은 고딕"/>
        <family val="3"/>
        <charset val="128"/>
        <scheme val="minor"/>
      </rPr>
      <t>◯</t>
    </r>
    <r>
      <rPr>
        <sz val="10"/>
        <color theme="1"/>
        <rFont val="맑은 고딕"/>
        <family val="2"/>
        <charset val="129"/>
        <scheme val="minor"/>
      </rPr>
      <t xml:space="preserve"> rework 및 얼룩수세 시간 단축
  </t>
    </r>
    <r>
      <rPr>
        <sz val="10"/>
        <color theme="1"/>
        <rFont val="맑은 고딕"/>
        <family val="3"/>
        <charset val="128"/>
        <scheme val="minor"/>
      </rPr>
      <t>◯</t>
    </r>
    <r>
      <rPr>
        <sz val="10"/>
        <color theme="1"/>
        <rFont val="맑은 고딕"/>
        <family val="2"/>
        <charset val="129"/>
        <scheme val="minor"/>
      </rPr>
      <t xml:space="preserve"> 공정시간단축으로 인건비 절약 </t>
    </r>
    <phoneticPr fontId="1" type="noConversion"/>
  </si>
  <si>
    <t>씨앤디아이㈜</t>
    <phoneticPr fontId="1" type="noConversion"/>
  </si>
  <si>
    <t>037</t>
  </si>
  <si>
    <t>038</t>
  </si>
  <si>
    <t>039</t>
  </si>
  <si>
    <t>040</t>
  </si>
  <si>
    <t>㈜모토텍</t>
    <phoneticPr fontId="1" type="noConversion"/>
  </si>
  <si>
    <t>㈜뉴랩</t>
    <phoneticPr fontId="1" type="noConversion"/>
  </si>
  <si>
    <t>㈜바이오소재</t>
    <phoneticPr fontId="1" type="noConversion"/>
  </si>
  <si>
    <t>㈜에스피엘</t>
    <phoneticPr fontId="1" type="noConversion"/>
  </si>
  <si>
    <t>㈜에프티에스코리아</t>
    <phoneticPr fontId="1" type="noConversion"/>
  </si>
  <si>
    <t>㈜오카도라코리아</t>
    <phoneticPr fontId="1" type="noConversion"/>
  </si>
  <si>
    <t>㈜우성아이비</t>
    <phoneticPr fontId="1" type="noConversion"/>
  </si>
  <si>
    <t>㈜우정비에스씨</t>
    <phoneticPr fontId="1" type="noConversion"/>
  </si>
  <si>
    <t>㈜이레화학상사</t>
    <phoneticPr fontId="1" type="noConversion"/>
  </si>
  <si>
    <t>041</t>
  </si>
  <si>
    <t>042</t>
  </si>
  <si>
    <t>043</t>
  </si>
  <si>
    <t>044</t>
  </si>
  <si>
    <t>045</t>
  </si>
  <si>
    <t>046</t>
  </si>
  <si>
    <t>㈜캠프런</t>
    <phoneticPr fontId="1" type="noConversion"/>
  </si>
  <si>
    <t>㈜케이엔알시스템</t>
    <phoneticPr fontId="1" type="noConversion"/>
  </si>
  <si>
    <t>㈜필로스</t>
    <phoneticPr fontId="1" type="noConversion"/>
  </si>
  <si>
    <t>047</t>
  </si>
  <si>
    <t>048</t>
  </si>
  <si>
    <t>049</t>
  </si>
  <si>
    <t>050</t>
  </si>
  <si>
    <t>㈜이엔에스코리아</t>
    <phoneticPr fontId="1" type="noConversion"/>
  </si>
  <si>
    <t>㈜하도</t>
  </si>
  <si>
    <t>㈜해피콜</t>
  </si>
  <si>
    <t>㈜케이씨산업</t>
    <phoneticPr fontId="1" type="noConversion"/>
  </si>
  <si>
    <t>051</t>
  </si>
  <si>
    <t>052</t>
  </si>
  <si>
    <t>053</t>
  </si>
  <si>
    <t>054</t>
  </si>
  <si>
    <t>자율주행관련 LIDAR</t>
    <phoneticPr fontId="1" type="noConversion"/>
  </si>
  <si>
    <t>□ 자융주행 솔루션은 자동차 뿐아니라, 기초 기술의 다양한 활용이 가능한 솔루션이며, 향후 시장의 대폭 성장이 에상 되고 있다. 그중 LIDAR 관련 기술은 중요 핵심기술로서, 임베디드 기술을 바탕으로, 고도의 영상인식 기술이 필요한바, 경우에 따라서 알로리즘 개발에 많은 인원이 투입이 필요할 수 있슴</t>
    <phoneticPr fontId="1" type="noConversion"/>
  </si>
  <si>
    <r>
      <t xml:space="preserve">□LIDAR 기초기술 혹은 신기술 개발 기관과의 협력 개발 방안 모색
  </t>
    </r>
    <r>
      <rPr>
        <sz val="10"/>
        <color theme="1"/>
        <rFont val="맑은 고딕"/>
        <family val="3"/>
        <charset val="128"/>
        <scheme val="minor"/>
      </rPr>
      <t>◯</t>
    </r>
    <r>
      <rPr>
        <sz val="10"/>
        <color theme="1"/>
        <rFont val="맑은 고딕"/>
        <family val="2"/>
        <charset val="129"/>
        <scheme val="minor"/>
      </rPr>
      <t xml:space="preserve"> LIDAR 신기술 동향
  </t>
    </r>
    <r>
      <rPr>
        <sz val="10"/>
        <color theme="1"/>
        <rFont val="맑은 고딕"/>
        <family val="3"/>
        <charset val="128"/>
        <scheme val="minor"/>
      </rPr>
      <t>◯</t>
    </r>
    <r>
      <rPr>
        <sz val="10"/>
        <color theme="1"/>
        <rFont val="맑은 고딕"/>
        <family val="2"/>
        <charset val="129"/>
        <scheme val="minor"/>
      </rPr>
      <t xml:space="preserve">  LIDAR 적용 가능한 시장 및 적용 동향</t>
    </r>
    <phoneticPr fontId="1" type="noConversion"/>
  </si>
  <si>
    <r>
      <t xml:space="preserve">□자율주행/ 안전/ 인공지능 연계 솔루션 등 다양한 시장을 위한 핵심 기술 확보
  </t>
    </r>
    <r>
      <rPr>
        <sz val="10"/>
        <color theme="1"/>
        <rFont val="맑은 고딕"/>
        <family val="3"/>
        <charset val="128"/>
        <scheme val="minor"/>
      </rPr>
      <t>◯</t>
    </r>
    <r>
      <rPr>
        <sz val="10"/>
        <color theme="1"/>
        <rFont val="맑은 고딕"/>
        <family val="2"/>
        <charset val="129"/>
        <scheme val="minor"/>
      </rPr>
      <t xml:space="preserve"> 자동차 시장  신규 개척</t>
    </r>
    <phoneticPr fontId="1" type="noConversion"/>
  </si>
  <si>
    <t>60</t>
    <phoneticPr fontId="1" type="noConversion"/>
  </si>
  <si>
    <t>20</t>
    <phoneticPr fontId="1" type="noConversion"/>
  </si>
  <si>
    <t>9900</t>
    <phoneticPr fontId="1" type="noConversion"/>
  </si>
  <si>
    <t>104</t>
    <phoneticPr fontId="1" type="noConversion"/>
  </si>
  <si>
    <t>33881</t>
    <phoneticPr fontId="1" type="noConversion"/>
  </si>
  <si>
    <t>45</t>
    <phoneticPr fontId="1" type="noConversion"/>
  </si>
  <si>
    <t>자동차 ECU 및 Sensor 융합 기술</t>
    <phoneticPr fontId="1" type="noConversion"/>
  </si>
  <si>
    <r>
      <t xml:space="preserve">□ 교차로 자동긴급제동 시스템, 다기능 전방 카메라 및 LiDAR 통합센서 인지 시스템
  </t>
    </r>
    <r>
      <rPr>
        <sz val="10"/>
        <color theme="1"/>
        <rFont val="맑은 고딕"/>
        <family val="3"/>
        <charset val="128"/>
        <scheme val="minor"/>
      </rPr>
      <t>◯</t>
    </r>
    <r>
      <rPr>
        <sz val="10"/>
        <color theme="1"/>
        <rFont val="맑은 고딕"/>
        <family val="2"/>
        <charset val="129"/>
        <scheme val="minor"/>
      </rPr>
      <t xml:space="preserve"> 자동차 개발 기술력이 발전으로 최근 자동차 시장이 ADAS 추세로 가고 있다.
      현 시점에서 자율주행자동차에 대한 기술이 국내외에서 Level2 ~3 단계까지가고 있다. 자울주행자동차에 적용되는 센서 및 부품들이 국산화가 미흡하여 국외 제품에 의존하는 문제점이 있다 </t>
    </r>
    <phoneticPr fontId="1" type="noConversion"/>
  </si>
  <si>
    <t>□ 통합센서 원천 기술 에 대한 자료
 □ EURO NCAP 2020 교차 관련 차량 주행 시나리오 에 대한 자료
 □ Lidar 및 카메라 융합 원천 기술 System 자료
 □ AEB 원천 기술 H/W, S/W 자료</t>
    <phoneticPr fontId="1" type="noConversion"/>
  </si>
  <si>
    <t>□ 자율주행자동차에 적용되는 센서 기술 국산화 기여
□ 국책 사업과 연관 한 기술 개발 및 상용화 기역</t>
    <phoneticPr fontId="1" type="noConversion"/>
  </si>
  <si>
    <t>전품연</t>
    <phoneticPr fontId="1" type="noConversion"/>
  </si>
  <si>
    <t>이승주</t>
    <phoneticPr fontId="1" type="noConversion"/>
  </si>
  <si>
    <t>선임</t>
    <phoneticPr fontId="1" type="noConversion"/>
  </si>
  <si>
    <t xml:space="preserve"> Lidar S/W 개발</t>
    <phoneticPr fontId="1" type="noConversion"/>
  </si>
  <si>
    <t>440</t>
    <phoneticPr fontId="1" type="noConversion"/>
  </si>
  <si>
    <t>10000</t>
    <phoneticPr fontId="1" type="noConversion"/>
  </si>
  <si>
    <t>3D 프린터 및 프린터용 바이오필라멘트 특허동향 및 시장동향</t>
    <phoneticPr fontId="1" type="noConversion"/>
  </si>
  <si>
    <r>
      <t xml:space="preserve">□ 현황 및 문제점
  </t>
    </r>
    <r>
      <rPr>
        <sz val="10"/>
        <color theme="1"/>
        <rFont val="맑은 고딕"/>
        <family val="3"/>
        <charset val="128"/>
        <scheme val="minor"/>
      </rPr>
      <t>◯</t>
    </r>
    <r>
      <rPr>
        <sz val="10"/>
        <color theme="1"/>
        <rFont val="맑은 고딕"/>
        <family val="2"/>
        <charset val="129"/>
        <scheme val="minor"/>
      </rPr>
      <t xml:space="preserve"> 국내의 3D 프린터 제작 및 소재개발 기술이 미약한 수준이며, 국내 시장은 해외 수입제품이 장악하고 있는 실정이다. 따라서 3D 프린팅 관련 부품, 소재의 개발에 대한 연구의 필요성 대두되고 있다.
    - 약 10여 년 전의 초기 3D 프린팅 기술은 건축이나 자동차 설계 등의 분야에서 주로 이용되었다. 이후 프린팅 기술의 발전, 프린터 가격의 하락, 소재의 다양화, 3D 모델링 소프트웨어의 발전으로 상용화가 급격히 진행중이다. 3D 프린팅 산업은 프린팅과 프린팅 소재의 개발이 핵심이여, 저가격 제품출시와 범용화 솔루션 개발이 이슈화되고 있다.
    - 국내의 3D 프린팅 기술은 휴대폰, 자동차부품, 건설모형 및 타일, 특정모형 및 완구 제조기업들이 신제품 개발에 이용하고 있으며, 향후 바이오필라멘트 개발로 여러 분야에 적용함과 동시에, 지구온난화에 영향을 미치는 온실가스의 배출도 감소시키며 기능성을 부여함으로써 우리나라 3D 프린터 소재의 세계 시장 경쟁력을 키울 수 있는 중요한 의미를 가진다.</t>
    </r>
    <phoneticPr fontId="1" type="noConversion"/>
  </si>
  <si>
    <r>
      <rPr>
        <sz val="10"/>
        <color theme="1"/>
        <rFont val="맑은 고딕"/>
        <family val="3"/>
        <charset val="128"/>
        <scheme val="minor"/>
      </rPr>
      <t>◯</t>
    </r>
    <r>
      <rPr>
        <sz val="10"/>
        <color theme="1"/>
        <rFont val="맑은 고딕"/>
        <family val="2"/>
        <charset val="129"/>
        <scheme val="minor"/>
      </rPr>
      <t xml:space="preserve"> 다양한 3D 프린터 필라멘트 성분 등 관련 자료, 특허 동향
</t>
    </r>
    <r>
      <rPr>
        <sz val="10"/>
        <color theme="1"/>
        <rFont val="맑은 고딕"/>
        <family val="3"/>
        <charset val="128"/>
        <scheme val="minor"/>
      </rPr>
      <t>◯</t>
    </r>
    <r>
      <rPr>
        <sz val="10"/>
        <color theme="1"/>
        <rFont val="맑은 고딕"/>
        <family val="2"/>
        <charset val="129"/>
        <scheme val="minor"/>
      </rPr>
      <t xml:space="preserve"> 상기 관련한 기술, 제품 관련 내용을 수집, 분석하여 신제품 개발에 기초자료로 활용할 수 있었으면 좋겠음.
</t>
    </r>
    <r>
      <rPr>
        <sz val="10"/>
        <color theme="1"/>
        <rFont val="맑은 고딕"/>
        <family val="3"/>
        <charset val="128"/>
        <scheme val="minor"/>
      </rPr>
      <t>◯</t>
    </r>
    <r>
      <rPr>
        <sz val="10"/>
        <color theme="1"/>
        <rFont val="맑은 고딕"/>
        <family val="2"/>
        <charset val="129"/>
        <scheme val="minor"/>
      </rPr>
      <t xml:space="preserve"> 특히 친환경성을 가지는 바이오매스 원료, 첨가제 등으로 만든 신규 기능성 부여 바이오 필라멘트 관련 기술</t>
    </r>
    <phoneticPr fontId="1" type="noConversion"/>
  </si>
  <si>
    <r>
      <rPr>
        <sz val="10"/>
        <color theme="1"/>
        <rFont val="맑은 고딕"/>
        <family val="3"/>
        <charset val="128"/>
        <scheme val="minor"/>
      </rPr>
      <t>◯</t>
    </r>
    <r>
      <rPr>
        <sz val="10"/>
        <color theme="1"/>
        <rFont val="맑은 고딕"/>
        <family val="2"/>
        <charset val="129"/>
        <scheme val="minor"/>
      </rPr>
      <t xml:space="preserve"> 수입 제품에 의존하고 있는 제품의 국산화 가능
</t>
    </r>
    <r>
      <rPr>
        <sz val="10"/>
        <color theme="1"/>
        <rFont val="맑은 고딕"/>
        <family val="3"/>
        <charset val="128"/>
        <scheme val="minor"/>
      </rPr>
      <t>◯</t>
    </r>
    <r>
      <rPr>
        <sz val="10"/>
        <color theme="1"/>
        <rFont val="맑은 고딕"/>
        <family val="2"/>
        <charset val="129"/>
        <scheme val="minor"/>
      </rPr>
      <t xml:space="preserve"> 국내 및 해외 출원시 회피방안으로 국내외 지적재산권 확보
</t>
    </r>
    <r>
      <rPr>
        <sz val="10"/>
        <color theme="1"/>
        <rFont val="맑은 고딕"/>
        <family val="3"/>
        <charset val="128"/>
        <scheme val="minor"/>
      </rPr>
      <t>◯</t>
    </r>
    <r>
      <rPr>
        <sz val="10"/>
        <color theme="1"/>
        <rFont val="맑은 고딕"/>
        <family val="2"/>
        <charset val="129"/>
        <scheme val="minor"/>
      </rPr>
      <t xml:space="preserve"> 기술 확보에 따른 국내 기술경쟁력 확보
</t>
    </r>
    <r>
      <rPr>
        <sz val="10"/>
        <color theme="1"/>
        <rFont val="맑은 고딕"/>
        <family val="3"/>
        <charset val="128"/>
        <scheme val="minor"/>
      </rPr>
      <t>◯</t>
    </r>
    <r>
      <rPr>
        <sz val="10"/>
        <color theme="1"/>
        <rFont val="맑은 고딕"/>
        <family val="2"/>
        <charset val="129"/>
        <scheme val="minor"/>
      </rPr>
      <t xml:space="preserve"> 관련 제품을 산업화 하여 국내 산업화 및 해외 수출 등</t>
    </r>
    <phoneticPr fontId="1" type="noConversion"/>
  </si>
  <si>
    <t>이대</t>
    <phoneticPr fontId="1" type="noConversion"/>
  </si>
  <si>
    <t>이진규</t>
    <phoneticPr fontId="1" type="noConversion"/>
  </si>
  <si>
    <t>교수</t>
    <phoneticPr fontId="1" type="noConversion"/>
  </si>
  <si>
    <t>3D 프린팅 소재</t>
    <phoneticPr fontId="1" type="noConversion"/>
  </si>
  <si>
    <t>9</t>
    <phoneticPr fontId="1" type="noConversion"/>
  </si>
  <si>
    <t>202</t>
    <phoneticPr fontId="1" type="noConversion"/>
  </si>
  <si>
    <t>3차원 세포배양 기술관련 기획 및 시장동향 정보지원, 신사업분야 탐색</t>
    <phoneticPr fontId="1" type="noConversion"/>
  </si>
  <si>
    <t>□ 3D 세포배양 기술별 특징(장, 단점) 분석 및 현재 상용화되어 있는 제품의 수요/인지도 확인
□ 향후, 3D 세포배양 기술의 발전 및 적용가능 분야, SPL에 적용될 수 있는 사업모델 등</t>
    <phoneticPr fontId="1" type="noConversion"/>
  </si>
  <si>
    <t>□ 3D 세포배양 관련 소모품 개발 및 다양한 세포배양 기술개발 예정
□ 다양한 3D 세포배양 관련제품을 상품화 결정, 이를 이용한 사업화 모델 제시 필요</t>
    <phoneticPr fontId="1" type="noConversion"/>
  </si>
  <si>
    <t>생명연</t>
    <phoneticPr fontId="1" type="noConversion"/>
  </si>
  <si>
    <t>정초록</t>
    <phoneticPr fontId="1" type="noConversion"/>
  </si>
  <si>
    <t>생체유사체개발</t>
    <phoneticPr fontId="1" type="noConversion"/>
  </si>
  <si>
    <t>22</t>
    <phoneticPr fontId="1" type="noConversion"/>
  </si>
  <si>
    <t>29</t>
    <phoneticPr fontId="1" type="noConversion"/>
  </si>
  <si>
    <t>자체 완충구조를 갖는 구조물 지지 내진장치</t>
    <phoneticPr fontId="1" type="noConversion"/>
  </si>
  <si>
    <r>
      <t>□</t>
    </r>
    <r>
      <rPr>
        <sz val="10"/>
        <color theme="1"/>
        <rFont val="맑은 고딕"/>
        <family val="2"/>
        <charset val="129"/>
        <scheme val="minor"/>
      </rPr>
      <t xml:space="preserve"> 기술 개요 : 
   본 기술은 자체 완충구조를 갖는 구조물 내진장치에 관한 것으로, 기계구조물 및 수배전반등을 콘크리트 기초대에 견고하게 고정할 수 있도록 하면서 지진이나 외부폭발에 의한 충격시 브라켓 형태 자체만으로 완충기능을 갖도록 하고 내측에 보강부재와 함께 2중으로 구성하여 완충효과를 높이고 설치가 용이한 자체 완충구조를 갖는 내진장치에 관한 것이다.
</t>
    </r>
    <r>
      <rPr>
        <sz val="10"/>
        <color theme="1"/>
        <rFont val="맑은 고딕"/>
        <family val="3"/>
        <charset val="128"/>
        <scheme val="minor"/>
      </rPr>
      <t>□</t>
    </r>
    <r>
      <rPr>
        <sz val="10"/>
        <color theme="1"/>
        <rFont val="맑은 고딕"/>
        <family val="2"/>
        <charset val="129"/>
        <scheme val="minor"/>
      </rPr>
      <t xml:space="preserve"> 시장 현황 : 다양한 제품들이 있으나 가격 이 높고 설치 제작 등이 용이 하지 않음
</t>
    </r>
    <r>
      <rPr>
        <sz val="10"/>
        <color theme="1"/>
        <rFont val="맑은 고딕"/>
        <family val="3"/>
        <charset val="128"/>
        <scheme val="minor"/>
      </rPr>
      <t>□</t>
    </r>
    <r>
      <rPr>
        <sz val="10"/>
        <color theme="1"/>
        <rFont val="맑은 고딕"/>
        <family val="2"/>
        <charset val="129"/>
        <scheme val="minor"/>
      </rPr>
      <t xml:space="preserve"> 관련 선행기술로서 특허 제1625389호(우레탄 완충기 및 내진 스프링 결합형 수배전반용 내진 장치)에는 상부 및 하부 케이스 내부에서 지지부를 둘러싸도록 형성되는 내진 스프링과, 상기 내진 스프링에 끼워지며 길이방향으로 복수 개의 구명이 형성되어 완충작용을 하는 우레탄 완충기를 포함하는 구성이 제시되어 있다.
   그러나 상기 선행기술은 스프링에 우레탄 완충기를 끼워 보강한 구성에 지나지 않고, 스프링과 우레탄 완충기를 통해 완충기능은 어느 정도 확보할 수 있으나 수배전반의 외함을 지지하는 부분이 상부 케이스와 중앙에 마련된 축상의 지지부가 전부여서 수배전반을 원활히 지지할 수 없고 하중에 의해 케이스와 지지부가 쉽게 변형될 수 있는 구조적 문제점이 있다.</t>
    </r>
    <phoneticPr fontId="1" type="noConversion"/>
  </si>
  <si>
    <r>
      <t>□</t>
    </r>
    <r>
      <rPr>
        <sz val="10"/>
        <color theme="1"/>
        <rFont val="맑은 고딕"/>
        <family val="2"/>
        <charset val="129"/>
        <scheme val="minor"/>
      </rPr>
      <t xml:space="preserve"> 해결 요청 내용 :  
</t>
    </r>
    <r>
      <rPr>
        <sz val="10"/>
        <color theme="1"/>
        <rFont val="맑은 고딕"/>
        <family val="3"/>
        <charset val="128"/>
        <scheme val="minor"/>
      </rPr>
      <t>◯</t>
    </r>
    <r>
      <rPr>
        <sz val="10"/>
        <color theme="1"/>
        <rFont val="맑은 고딕"/>
        <family val="2"/>
        <charset val="129"/>
        <scheme val="minor"/>
      </rPr>
      <t xml:space="preserve"> CAE 해석 을 통한 제품 성능 효과 검증 및 양산성 검토.
</t>
    </r>
    <r>
      <rPr>
        <sz val="10"/>
        <color theme="1"/>
        <rFont val="맑은 고딕"/>
        <family val="3"/>
        <charset val="128"/>
        <scheme val="minor"/>
      </rPr>
      <t>◯</t>
    </r>
    <r>
      <rPr>
        <sz val="10"/>
        <color theme="1"/>
        <rFont val="맑은 고딕"/>
        <family val="2"/>
        <charset val="129"/>
        <scheme val="minor"/>
      </rPr>
      <t xml:space="preserve">시장 수용 예측을 통한 제품 생산 규모 및 가격 책정.
</t>
    </r>
    <r>
      <rPr>
        <sz val="10"/>
        <color theme="1"/>
        <rFont val="맑은 고딕"/>
        <family val="3"/>
        <charset val="128"/>
        <scheme val="minor"/>
      </rPr>
      <t>◯</t>
    </r>
    <r>
      <rPr>
        <sz val="10"/>
        <color theme="1"/>
        <rFont val="맑은 고딕"/>
        <family val="2"/>
        <charset val="129"/>
        <scheme val="minor"/>
      </rPr>
      <t xml:space="preserve"> 종래의 내진기술들을 살펴보면 대부분 스프링과 같은 완충구성을 포함하고 있으며, 이러한 기술들은 스프링 자체에 완충효과는 뛰어나지만 설치구조가 복잡하며 특정방향에 대해서만 제대로 된 완충효과를 얻을 수 있고 기계구조물 및 수배전반의 지지능력이나 하중에 취약한 구조적 문제점이 있다. 그리고 스프링을 사용하지 않고 고무패드와 같은 완충재로 지지될 경우 작은 진동에는 효과적이나 큰 충격 발생시 완충 효과가 현저히 떨어지는 문제점이 있다. 이러한 문제점들을 보완할 기술적 특성과 정보 가 필요함.</t>
    </r>
    <phoneticPr fontId="1" type="noConversion"/>
  </si>
  <si>
    <t>□제품 개발을 통해 지지브라켓 중앙에 한 쌍의 원호부를 형성하여 브라켓 자체만으로 완충기능을 갖을 수 있도록 하고, 수직부와 지지부로 이루어진 한쌍의 지지브라켓을 좌우로 대칭된 형태로 배치하여 견고한 지지구조를 갖는 효과가 있다.
□  또한 상기 지지브라켓의 제1원호부 내측에 보강부재의 제2원호부를 형성하여 완충작용이 2중으로 이루어질 수 있도록 함으로써 완충효과를 높일 수 있는 구조적 이점이 있다. 또한 구조가 복잡하지 않아 설치가 간편하고 제조비용이 저렴하여 현장적용에 용이한 효과가 있다.
□ 가격경쟁력을 갖추어 개발시 시장에서 보급 확산을 빠르게 할수 있을것으로 판단됨.</t>
    <phoneticPr fontId="1" type="noConversion"/>
  </si>
  <si>
    <t>1885</t>
    <phoneticPr fontId="1" type="noConversion"/>
  </si>
  <si>
    <t>건조기술관련 애로기술지원</t>
    <phoneticPr fontId="1" type="noConversion"/>
  </si>
  <si>
    <t xml:space="preserve">□ 당사의 건조기술은 한 설비로 슬러지, 음식물쓰레기, 폐액등 다양한 성상의 물질을  건조시킬수 있는 차별성을 가진 설비입니다. 그러나 산업이 점점 발전되고 다양화되면서 국내 시장에서 발생되는 폐기물의 종류 및 특성 또한 다양해지고 있습니다. 각 폐기물의 특성에 맞게 건조기의 구조 및 운전방법 의 변화등으로 대응하고 있으나 건조물의 단단한 뭉침현상 및 가열면 부착 현상이 매우 심한 물질등의 출현    으로 고민하고 있습니다. </t>
    <phoneticPr fontId="1" type="noConversion"/>
  </si>
  <si>
    <t>□ 폐기물 건조시 각각의 물질별로 다른 특성을 나타냅니다. 그중에 건조성능에 악영 향을 가장 많이 발생시키는 것이 아주 단단한 덩어리로 뭉쳐지는 현상과 가열면에 부착되어 전열효율을 떨어트리는 물질입니다. 
□ 내부 구조 및 운전방법의 변경등으로 자체 시도하였으나 좋은 결과를 얻지 못하였습니다. 전문적인 지식을 바탕으로 좀 더 넓은 시야로 보며 접근이 필요하다고 생각됩니다. 전문 연구인력의 도움이 필요한 상황입니다.</t>
    <phoneticPr fontId="1" type="noConversion"/>
  </si>
  <si>
    <t>□ 뭉침 및 부착현상의 해결을 통해 건조효율을 증대시켜 설비의 처리효율 증대
□ 난 건조 특성을 지닌 폐기물을 건조처리하여 재활용하므로 정부의 폐기물의 자원화 정책에 부흥하는 설비 제작
□ 시장경쟁력 강화를 통한 국내시장의 매출 증대(50%)
□ 해외시장 진출을 추진중으로 강력한 해외경쟁력 확보</t>
    <phoneticPr fontId="1" type="noConversion"/>
  </si>
  <si>
    <t>14</t>
    <phoneticPr fontId="1" type="noConversion"/>
  </si>
  <si>
    <t>155</t>
    <phoneticPr fontId="1" type="noConversion"/>
  </si>
  <si>
    <t>33560</t>
    <phoneticPr fontId="1" type="noConversion"/>
  </si>
  <si>
    <t>워터젯 엔진 부착 SUP 기술 관련 시장기술 동향 정보지원</t>
    <phoneticPr fontId="1" type="noConversion"/>
  </si>
  <si>
    <t>3</t>
    <phoneticPr fontId="1" type="noConversion"/>
  </si>
  <si>
    <r>
      <t xml:space="preserve">□ 워터젯 엔진 부착용 SUP 보드 개발
  </t>
    </r>
    <r>
      <rPr>
        <sz val="10"/>
        <color theme="1"/>
        <rFont val="맑은 고딕"/>
        <family val="3"/>
        <charset val="128"/>
        <scheme val="minor"/>
      </rPr>
      <t>◯</t>
    </r>
    <r>
      <rPr>
        <sz val="10"/>
        <color theme="1"/>
        <rFont val="맑은 고딕"/>
        <family val="2"/>
        <charset val="129"/>
        <scheme val="minor"/>
      </rPr>
      <t xml:space="preserve"> 워터젯 엔진 개발
    - 현재 개발제품의 경우 하드쉘 보드에 부착한 형태로 판매
    - 인플레터블 SUP에 부착이 가능하다면 폴딩 기능을 강화하여 휴대가 간편
    - 인플레터블 장점을 강화하고 워터젯 엔진 부착 가능하면 하드쉘 시장 진입 가능
    - 하드쉘 시장의 수요가 정확하지 않아 사장 예측이 어려움</t>
    </r>
    <phoneticPr fontId="1" type="noConversion"/>
  </si>
  <si>
    <r>
      <t xml:space="preserve">□ 워터젯 엔진 부착용 SUP 보드 시장성 조사
  </t>
    </r>
    <r>
      <rPr>
        <sz val="10"/>
        <color theme="1"/>
        <rFont val="맑은 고딕"/>
        <family val="3"/>
        <charset val="128"/>
        <scheme val="minor"/>
      </rPr>
      <t>◯</t>
    </r>
    <r>
      <rPr>
        <sz val="10"/>
        <color theme="1"/>
        <rFont val="맑은 고딕"/>
        <family val="2"/>
        <charset val="129"/>
        <scheme val="minor"/>
      </rPr>
      <t xml:space="preserve"> 워터젯 엔진 부착형 하드쉘 보드 시장
    - 하드쉘 보드 시장의 형태가 정확히 판단되지 않아 정확한 시장 분석이 필요
    - 향후 정부과제 진행을 위해 정보가 필요</t>
    </r>
    <phoneticPr fontId="1" type="noConversion"/>
  </si>
  <si>
    <r>
      <t xml:space="preserve">□ 워터젯 엔진 부착용 SUP 보드 기대효과
  </t>
    </r>
    <r>
      <rPr>
        <sz val="10"/>
        <color theme="1"/>
        <rFont val="맑은 고딕"/>
        <family val="3"/>
        <charset val="128"/>
        <scheme val="minor"/>
      </rPr>
      <t>◯</t>
    </r>
    <r>
      <rPr>
        <sz val="10"/>
        <color theme="1"/>
        <rFont val="맑은 고딕"/>
        <family val="2"/>
        <charset val="129"/>
        <scheme val="minor"/>
      </rPr>
      <t xml:space="preserve"> 인플레터블 SUP시장의 선점 기술을 확보하며, 기존의 하드쉘 보드의 시장도 점유가 가능한 기술개발
    - 워터젯 엔진 부착하여 인플레터블 보드가 개발이 된다면 기존의 인플레터블 SUP시장의 새로운 시장을 선점함으로 회사의 신장에 도움이 될 것으로 판단되며, 워터젯 엔진이 부착되므로 기존의 하드쉘 시장도 인플레터블의 강점으로 선점이 가능</t>
    </r>
    <phoneticPr fontId="1" type="noConversion"/>
  </si>
  <si>
    <t>72</t>
    <phoneticPr fontId="1" type="noConversion"/>
  </si>
  <si>
    <t>기피제 기술관련 기술가치 평가 지원</t>
    <phoneticPr fontId="1" type="noConversion"/>
  </si>
  <si>
    <t>□ 기술가치평가(10-2017-0020600)</t>
    <phoneticPr fontId="1" type="noConversion"/>
  </si>
  <si>
    <t>□기술분야: 흡혈성 절지동물 기피제 조성물에 관한 것으로, 인간을 비롯한 동물들에게 질병을 매개하거나 직접적으로 흡혈로 불쾌감 또는 스트레스를 일으키는 흡혈성 절지동물 기피제 조성물에 관한 것</t>
    <phoneticPr fontId="1" type="noConversion"/>
  </si>
  <si>
    <t>기획_1</t>
    <phoneticPr fontId="1" type="noConversion"/>
  </si>
  <si>
    <t>□ 인체에 무해하며 안전한 천연물 유래 기피제 개발 원천 기술 확보를 통한 제품개발 및 기술 수출 가능</t>
    <phoneticPr fontId="1" type="noConversion"/>
  </si>
  <si>
    <t>나리소</t>
    <phoneticPr fontId="1" type="noConversion"/>
  </si>
  <si>
    <t>김순일</t>
    <phoneticPr fontId="1" type="noConversion"/>
  </si>
  <si>
    <t>박사</t>
    <phoneticPr fontId="1" type="noConversion"/>
  </si>
  <si>
    <t>살충제 생물검정</t>
    <phoneticPr fontId="1" type="noConversion"/>
  </si>
  <si>
    <t>1288</t>
    <phoneticPr fontId="1" type="noConversion"/>
  </si>
  <si>
    <t>나노실리카중공체무독성방청안료를 포함한 중방식도료의 시장조사 및 시험분석평가와 마케팅조사를 통한 전략수립</t>
    <phoneticPr fontId="1" type="noConversion"/>
  </si>
  <si>
    <r>
      <t xml:space="preserve">□ 아직 시장조사자료가 없어 최근 업데이트된 시장현황을 몰라 애먹고 있음
  </t>
    </r>
    <r>
      <rPr>
        <sz val="10"/>
        <color theme="1"/>
        <rFont val="맑은 고딕"/>
        <family val="3"/>
        <charset val="128"/>
        <scheme val="minor"/>
      </rPr>
      <t>◯</t>
    </r>
    <r>
      <rPr>
        <sz val="10"/>
        <color theme="1"/>
        <rFont val="맑은 고딕"/>
        <family val="2"/>
        <charset val="129"/>
        <scheme val="minor"/>
      </rPr>
      <t xml:space="preserve"> 해당기술의 선진국(일본,미국,유럽)들의 시장조사가 진행되어야 파악이 될 것같음
    - 시제품제작과 그에 따른  제품 분석, 인증,신뢰성 테스트 필요</t>
    </r>
    <phoneticPr fontId="1" type="noConversion"/>
  </si>
  <si>
    <r>
      <t xml:space="preserve">□ 친환경 방청도료시장조사 분석 및 최근 기술트렌드 
  </t>
    </r>
    <r>
      <rPr>
        <sz val="10"/>
        <color theme="1"/>
        <rFont val="맑은 고딕"/>
        <family val="3"/>
        <charset val="128"/>
        <scheme val="minor"/>
      </rPr>
      <t>◯</t>
    </r>
    <r>
      <rPr>
        <sz val="10"/>
        <color theme="1"/>
        <rFont val="맑은 고딕"/>
        <family val="2"/>
        <charset val="129"/>
        <scheme val="minor"/>
      </rPr>
      <t xml:space="preserve"> 아직 시장조사자료가 없어 최근 업데이트된 시장현황을 몰라 애먹고 있음
  </t>
    </r>
    <r>
      <rPr>
        <sz val="10"/>
        <color theme="1"/>
        <rFont val="맑은 고딕"/>
        <family val="3"/>
        <charset val="128"/>
        <scheme val="minor"/>
      </rPr>
      <t>◯</t>
    </r>
    <r>
      <rPr>
        <sz val="10"/>
        <color theme="1"/>
        <rFont val="맑은 고딕"/>
        <family val="2"/>
        <charset val="129"/>
        <scheme val="minor"/>
      </rPr>
      <t xml:space="preserve"> 해당기술의 선진국(일본,미국,유럽)들의 시장조사가 진행되어야 파악이 될 것같음
    - 시제품제작과 그에 따른  제품 분석, 인증,신뢰성 테스트 필요</t>
    </r>
    <phoneticPr fontId="1" type="noConversion"/>
  </si>
  <si>
    <r>
      <t xml:space="preserve">□ 나노중방식도료 기술개발방향 최종안 결정을 통한 해외 시장진입 및 국내수입시장 대체 및 그에 따른 시장조사를 통한 시장진입을 통한 적극 진행의사를 대표가 표명함 
  </t>
    </r>
    <r>
      <rPr>
        <sz val="10"/>
        <color theme="1"/>
        <rFont val="맑은 고딕"/>
        <family val="3"/>
        <charset val="128"/>
        <scheme val="minor"/>
      </rPr>
      <t>◯</t>
    </r>
    <r>
      <rPr>
        <sz val="10"/>
        <color theme="1"/>
        <rFont val="맑은 고딕"/>
        <family val="2"/>
        <charset val="129"/>
        <scheme val="minor"/>
      </rPr>
      <t xml:space="preserve"> 따라서 그에 따른 진행을 하도록 협조 부탁드립니다</t>
    </r>
    <phoneticPr fontId="1" type="noConversion"/>
  </si>
  <si>
    <t>생기원</t>
    <phoneticPr fontId="1" type="noConversion"/>
  </si>
  <si>
    <t>박인</t>
    <phoneticPr fontId="1" type="noConversion"/>
  </si>
  <si>
    <t>연구원</t>
    <phoneticPr fontId="1" type="noConversion"/>
  </si>
  <si>
    <t>기술지원</t>
    <phoneticPr fontId="1" type="noConversion"/>
  </si>
  <si>
    <t>56</t>
    <phoneticPr fontId="1" type="noConversion"/>
  </si>
  <si>
    <t>65</t>
    <phoneticPr fontId="1" type="noConversion"/>
  </si>
  <si>
    <t>선인장을 이용한 천연물질 화장품 기술시장 분석</t>
    <phoneticPr fontId="1" type="noConversion"/>
  </si>
  <si>
    <t xml:space="preserve">□ 선인장을 이용한 천연물질 화장품 기술시장 분석
 ○ 국내 유기농화장품시장에 대한 정확한 시장분석 및 기술개발이 미진한 상태이며 중소기업의 연구개발 자금, 인력, 장비부족으로 사업실용화에 어려움을 겪고 있는 실정임. 또한 해외 지식재산권 등의 부재로 글로벌 시장 진입에 어려움 있음.
 ○ 당사는 선인장을 이용한 천연소재 마스크팩을 기술개발하여 시장 진입을 추진하고 있어서 이와 관련된 기술 및 시장 조사가 필요한 실정임. </t>
    <phoneticPr fontId="1" type="noConversion"/>
  </si>
  <si>
    <t>□ 선인장을 이용한 천연물질 화장품 기술시장 분석
 ○ 천연소재(선인장) 화장품 개발 시장현황과 특성 
 ○ 천연소재(선인장) 화장품 개발 산업 동향과 시장 분석
 ○ 천연소재(선인장) 및 유기농 천연화장품 개발 산업과 시장 분석
 ○ 주요 경쟁사 제품 기술 동향</t>
    <phoneticPr fontId="1" type="noConversion"/>
  </si>
  <si>
    <t>□ 선인장을 이용한 천연물질 화장품 기술시장 분석
 ○ 규모가 작은 천연화장품시장의 활성화와 소비자들에게 쉽게 다가설 수 있는 마케팅을 통한 매출증대 효과.
 ○ 신규 제품개발 및 수출로 신규매출 15억 예상, 뿐만 아니라 2016년에는 200억, 2017년에는 예상 매출액이 무려 300억원에 달하여 전년도 대비 약 100억원이 증가할 것으로 보이며 2017년에만 10명을 신규 고용하는 등 점점 기초가 튼튼한 중소기업으로 자리매김하고 있다.</t>
    <phoneticPr fontId="1" type="noConversion"/>
  </si>
  <si>
    <t>㈜인포베이스</t>
    <phoneticPr fontId="1" type="noConversion"/>
  </si>
  <si>
    <t>정호석</t>
    <phoneticPr fontId="1" type="noConversion"/>
  </si>
  <si>
    <t>기술시장분석</t>
    <phoneticPr fontId="1" type="noConversion"/>
  </si>
  <si>
    <t>43</t>
    <phoneticPr fontId="1" type="noConversion"/>
  </si>
  <si>
    <t>61</t>
    <phoneticPr fontId="1" type="noConversion"/>
  </si>
  <si>
    <t>71</t>
    <phoneticPr fontId="1" type="noConversion"/>
  </si>
  <si>
    <t>600</t>
    <phoneticPr fontId="1" type="noConversion"/>
  </si>
  <si>
    <t>2</t>
    <phoneticPr fontId="1" type="noConversion"/>
  </si>
  <si>
    <t>자기부상 원심분리형 커피추출장치 시장정보 분석</t>
    <phoneticPr fontId="1" type="noConversion"/>
  </si>
  <si>
    <r>
      <t xml:space="preserve">□ 자기부상 원심분리형 커피 추출기술
  </t>
    </r>
    <r>
      <rPr>
        <sz val="10"/>
        <color theme="1"/>
        <rFont val="맑은 고딕"/>
        <family val="3"/>
        <charset val="128"/>
        <scheme val="minor"/>
      </rPr>
      <t>◯</t>
    </r>
    <r>
      <rPr>
        <sz val="10"/>
        <color theme="1"/>
        <rFont val="맑은 고딕"/>
        <family val="2"/>
        <charset val="129"/>
        <scheme val="minor"/>
      </rPr>
      <t xml:space="preserve"> 종래 기술의 문제점
    • 더치커피(Dutch Coffee)는 일반 커피와 달리 원액상태로 보관이 용이해 상품으로 가치가 높아 최근 커피전문점 및 백화점, 온라인 쇼핑몰에서 수요가 증가됨.
    • 더치커피는 짧은 시간(3~4분) 내에 추출하는 일반 커피와 달리 저온의 물(찬물)을 이용해 장시간(최소 3시간~최대 24시간) 원액을 추출하여 맛의 변화가 거의 없으며, 신맛이 적고 특유의 향을 유지할 수 있어 소비자들에게 고급커피로 인식됨.
    • 그러나 더치커피는 생산과정이 장시간 동안 추출하는 방식으로 인해 커피 추출시 공기와의 접촉에 의한 산화 및 변질의 우려가 있으며 추출기구(유리관)는 세척하기 힘든 구조를 가지고 있어 비 위생적 환경에 노출될 가능성이 높음.</t>
    </r>
    <phoneticPr fontId="1" type="noConversion"/>
  </si>
  <si>
    <r>
      <t xml:space="preserve">□ 자기부상 원심분리형 커피 추출 기술
  </t>
    </r>
    <r>
      <rPr>
        <sz val="10"/>
        <color theme="1"/>
        <rFont val="맑은 고딕"/>
        <family val="3"/>
        <charset val="128"/>
        <scheme val="minor"/>
      </rPr>
      <t>◯</t>
    </r>
    <r>
      <rPr>
        <sz val="10"/>
        <color theme="1"/>
        <rFont val="맑은 고딕"/>
        <family val="2"/>
        <charset val="129"/>
        <scheme val="minor"/>
      </rPr>
      <t xml:space="preserve"> 주요기술 소개
    • 당사가 개발 중인 자기부상 원심분리형 커피 추출장치는 상부(물 저장부)의 물이 중력에 의해 회전체(커피분말 &amp; 물의 교반 추출장치)에 투입 시 유량조절과 회전체의 회전속도를 고속, 저속 등 제어장치를 통해 커피의 추출 농도 및 양을 조절할 수 있으며 추출시간을 5~10분 이내로 신속히 추출하는 원심분리 추출 기술임.</t>
    </r>
    <phoneticPr fontId="1" type="noConversion"/>
  </si>
  <si>
    <r>
      <t xml:space="preserve">□ 자기부상 원심분리형 커피 추출 장치 개발에 따른 기대효과  
  </t>
    </r>
    <r>
      <rPr>
        <sz val="10"/>
        <color theme="1"/>
        <rFont val="맑은 고딕"/>
        <family val="3"/>
        <charset val="128"/>
        <scheme val="minor"/>
      </rPr>
      <t>◯</t>
    </r>
    <r>
      <rPr>
        <sz val="10"/>
        <color theme="1"/>
        <rFont val="맑은 고딕"/>
        <family val="2"/>
        <charset val="129"/>
        <scheme val="minor"/>
      </rPr>
      <t xml:space="preserve"> 기대효과
    • 커피추출기의 소형화 및 경량화를 통한 사용자 편리성 확보
    • 원심분리 기술을 적용한 커피 추출로 더치커피의 품질 향상, 추출 시간단축 
    • 감성적인 디자인 구현으로 소비자 선호도 및 구매력 향상
  </t>
    </r>
    <r>
      <rPr>
        <sz val="10"/>
        <color theme="1"/>
        <rFont val="맑은 고딕"/>
        <family val="3"/>
        <charset val="128"/>
        <scheme val="minor"/>
      </rPr>
      <t>◯</t>
    </r>
    <r>
      <rPr>
        <sz val="10"/>
        <color theme="1"/>
        <rFont val="맑은 고딕"/>
        <family val="2"/>
        <charset val="129"/>
        <scheme val="minor"/>
      </rPr>
      <t xml:space="preserve"> 경제적 효과
    • 원천기술과 창의적 디자인 구현으로 글로벌 시장에서의 제품 경쟁력 확보</t>
    </r>
    <phoneticPr fontId="1" type="noConversion"/>
  </si>
  <si>
    <t>로봇용 유압 컴포넌트 기술관련 마케팅 조사/전략 수립 지원</t>
    <phoneticPr fontId="1" type="noConversion"/>
  </si>
  <si>
    <r>
      <t xml:space="preserve">□ 로봇용 유압 컴포넌트 기술은 국내외에서 새롭게 개발되는 기술로, 대규모 시장의 잠재성이 있어, 시장 선점의 가치가 충분히 있음
  </t>
    </r>
    <r>
      <rPr>
        <sz val="10"/>
        <color theme="1"/>
        <rFont val="맑은 고딕"/>
        <family val="3"/>
        <charset val="128"/>
        <scheme val="minor"/>
      </rPr>
      <t>◯</t>
    </r>
    <r>
      <rPr>
        <sz val="10"/>
        <color theme="1"/>
        <rFont val="맑은 고딕"/>
        <family val="2"/>
        <charset val="129"/>
        <scheme val="minor"/>
      </rPr>
      <t xml:space="preserve"> 최근 미국 및 유럽에서 유압 로봇 기술을 활발히 개발하고 있고, 군사 및 산업 등의 다양한 분야로의 활용을 위해 노력 중임, 이에 따라, 유압 로봇 부품 기술이 필요하였고, 많은 개발자들이 유압 컴포넌트 제품을 로봇에 적용하려는 시도가 있었으나, 기존의 산업용 제품은 적용성에서 한계를 가짐
    - 미국 보스턴 다이나믹스사 (일본 도요다사에 인수됨), 미국 사코스사 (미국 레이시온사에 인수됨), 미국 로히드마틴사, 미국 쉴링로보틱스사 등
□ 그러나, 시장 진입과 선점을 위한, 중소기업의 해외 진출이 한계/제한이 따르고, 이에 대한 정보와 적합한 전략이 부족한 상태임
□ 또한, 개발된 로봇용 유압 컴포넌트 기술을 로봇 뿐만 아니라 타 분야에서의 활용할 수 있는 마케팅 전략 또한 필요함</t>
    </r>
    <phoneticPr fontId="1" type="noConversion"/>
  </si>
  <si>
    <r>
      <t xml:space="preserve">□ “로봇용 유압 컴포넌트 기술관련 마케팅 조사/전략 수립”을 위한 “로봇용 유압 컴포넌트 시장 동향” 정보
  </t>
    </r>
    <r>
      <rPr>
        <sz val="10"/>
        <color theme="1"/>
        <rFont val="맑은 고딕"/>
        <family val="3"/>
        <charset val="128"/>
        <scheme val="minor"/>
      </rPr>
      <t>◯</t>
    </r>
    <r>
      <rPr>
        <sz val="10"/>
        <color theme="1"/>
        <rFont val="맑은 고딕"/>
        <family val="2"/>
        <charset val="129"/>
        <scheme val="minor"/>
      </rPr>
      <t xml:space="preserve"> 유압 컴포넌트의 로봇 분야로의 활용 및 시장 동향 분석
  </t>
    </r>
    <r>
      <rPr>
        <sz val="10"/>
        <color theme="1"/>
        <rFont val="맑은 고딕"/>
        <family val="3"/>
        <charset val="128"/>
        <scheme val="minor"/>
      </rPr>
      <t>◯</t>
    </r>
    <r>
      <rPr>
        <sz val="10"/>
        <color theme="1"/>
        <rFont val="맑은 고딕"/>
        <family val="2"/>
        <charset val="129"/>
        <scheme val="minor"/>
      </rPr>
      <t xml:space="preserve"> 기존 소형 유압 컴포넌트 기술을 적용한 선진 기업의 마케팅 전략 조사
    - 미국 무그(Moog)사 등 로봇용 유압 컴포넌트 사업을 진입하려는 대기업의 전략 분석
□ 정밀 제어가 가능한 유압 액추에이터 및 컴포넌트를 적용하여, 접근이 가능한 기존 시장 분석
  </t>
    </r>
    <r>
      <rPr>
        <sz val="10"/>
        <color theme="1"/>
        <rFont val="맑은 고딕"/>
        <family val="3"/>
        <charset val="128"/>
        <scheme val="minor"/>
      </rPr>
      <t>◯</t>
    </r>
    <r>
      <rPr>
        <sz val="10"/>
        <color theme="1"/>
        <rFont val="맑은 고딕"/>
        <family val="2"/>
        <charset val="129"/>
        <scheme val="minor"/>
      </rPr>
      <t xml:space="preserve"> 고성능 유압 컴포넌트 기술을 기반으로, 시장 진입이 유리한 로봇 외 타분야로의 가능성 분석</t>
    </r>
    <phoneticPr fontId="1" type="noConversion"/>
  </si>
  <si>
    <t>□ 로봇용 유압 컴포넌트 시장을 선점하여, 본사 및 관련 기업들의 국내 유압 기반 고성능 컴포넌트 산업의 활성화
□ 본사의 새로운 시장 창출을 위한 원동력, 이를 통해 유압 컴포넌트 제품 판매 성장 및 매출 증대
□ 로봇용 유압 컴포넌트 생산 라인 증축
□ 새로운 분야로의 유압 컴포넌트 라인업 도출</t>
    <phoneticPr fontId="1" type="noConversion"/>
  </si>
  <si>
    <t>3200</t>
    <phoneticPr fontId="1" type="noConversion"/>
  </si>
  <si>
    <t>탈취제(소취제) 및 항균제관련 시장기술 동향정보조사</t>
    <phoneticPr fontId="1" type="noConversion"/>
  </si>
  <si>
    <t>55</t>
    <phoneticPr fontId="1" type="noConversion"/>
  </si>
  <si>
    <t>21000</t>
    <phoneticPr fontId="1" type="noConversion"/>
  </si>
  <si>
    <t>주물 제품 비파괴 시험 분석 방법 교육</t>
    <phoneticPr fontId="1" type="noConversion"/>
  </si>
  <si>
    <r>
      <t>□</t>
    </r>
    <r>
      <rPr>
        <sz val="10"/>
        <color theme="1"/>
        <rFont val="맑은 고딕"/>
        <family val="2"/>
        <charset val="129"/>
        <scheme val="minor"/>
      </rPr>
      <t xml:space="preserve"> 탈취제(소취제) 및 항균소독제 시장 진입의 어려움
 - 당사는 외부업체와의 협력을 통해 새로운 개념으로 개발된 제품을 독접 판매권을 갖고서 시장에 판매하고자한다. 
 - 하지만 처음 시도하는 사업 영역이기에 경쟁 업체와 시장의 요구특성에 대한 정보파악에 어려움이 있다. </t>
    </r>
    <phoneticPr fontId="1" type="noConversion"/>
  </si>
  <si>
    <r>
      <t>□</t>
    </r>
    <r>
      <rPr>
        <sz val="10"/>
        <color theme="1"/>
        <rFont val="맑은 고딕"/>
        <family val="2"/>
        <charset val="129"/>
        <scheme val="minor"/>
      </rPr>
      <t xml:space="preserve"> 탈취제(소취제) 및 항균소독제 시장 현황 및  관련 주요 기업분석
  - 국내외 경쟁사 및 선두 기업관련 현황, 주요 개발상품, 성능 및 해당상품의 매출
  - 국내외 경쟁사 및 선두 기업의 주요 개발상품의 주된 적용 분야
  - 국내뿐만 아니라 세계적인 동향 파악
</t>
    </r>
    <r>
      <rPr>
        <sz val="10"/>
        <color theme="1"/>
        <rFont val="맑은 고딕"/>
        <family val="3"/>
        <charset val="128"/>
        <scheme val="minor"/>
      </rPr>
      <t>□</t>
    </r>
    <r>
      <rPr>
        <sz val="10"/>
        <color theme="1"/>
        <rFont val="맑은 고딕"/>
        <family val="2"/>
        <charset val="129"/>
        <scheme val="minor"/>
      </rPr>
      <t xml:space="preserve"> 지원 주제관련 주요기업의 마케팅 전략, 방법 조사
  - 경쟁사 및 선두 기업의 마케팅전략 및 방법을 조사하여 새로운 마케팅 전략 수립</t>
    </r>
    <phoneticPr fontId="1" type="noConversion"/>
  </si>
  <si>
    <r>
      <t>□</t>
    </r>
    <r>
      <rPr>
        <sz val="10"/>
        <color theme="1"/>
        <rFont val="맑은 고딕"/>
        <family val="2"/>
        <charset val="129"/>
        <scheme val="minor"/>
      </rPr>
      <t xml:space="preserve"> 새로운 아이템으로 시장진출로 인한 기업 매출확대
  - 타제품과 차별화되고 최적화된 제품을 통해 탈취제(소취제) 및 항균소독제 시장진출</t>
    </r>
    <phoneticPr fontId="1" type="noConversion"/>
  </si>
  <si>
    <r>
      <t xml:space="preserve">□주물 제품 내부를 검사하는 간단하고 저렴한 비파괴 검사 방법에 대한 소개 및 설명
  </t>
    </r>
    <r>
      <rPr>
        <sz val="10"/>
        <color theme="1"/>
        <rFont val="맑은 고딕"/>
        <family val="3"/>
        <charset val="128"/>
        <scheme val="minor"/>
      </rPr>
      <t>◯</t>
    </r>
    <r>
      <rPr>
        <sz val="10"/>
        <color theme="1"/>
        <rFont val="맑은 고딕"/>
        <family val="2"/>
        <charset val="129"/>
        <scheme val="minor"/>
      </rPr>
      <t xml:space="preserve"> 간단하고 저렴한 비파괴 검사의 제안
    - 방사선투과검사나 초음파탐상검사 외에 물체를 타격하여 나는 소리로 내부 결함을 찾아내는 방법과 같이 누구나 손쉽고 저렴하게 주물 제품 내부의 결함을 찾을 수 있는 방법의 제안을 요청함.
  </t>
    </r>
    <r>
      <rPr>
        <sz val="10"/>
        <color theme="1"/>
        <rFont val="맑은 고딕"/>
        <family val="3"/>
        <charset val="128"/>
        <scheme val="minor"/>
      </rPr>
      <t>◯</t>
    </r>
    <r>
      <rPr>
        <sz val="10"/>
        <color theme="1"/>
        <rFont val="맑은 고딕"/>
        <family val="2"/>
        <charset val="129"/>
        <scheme val="minor"/>
      </rPr>
      <t xml:space="preserve"> 제안된 방법을 활용하기 위한 교육
    - 제안된 방법을 실무에 적용 할 수 있도록 교육을 요청함.</t>
    </r>
    <phoneticPr fontId="1" type="noConversion"/>
  </si>
  <si>
    <r>
      <t xml:space="preserve">□검사 시간 단축과 비용 절감 및 품질 향상
  </t>
    </r>
    <r>
      <rPr>
        <sz val="10"/>
        <color theme="1"/>
        <rFont val="맑은 고딕"/>
        <family val="3"/>
        <charset val="128"/>
        <scheme val="minor"/>
      </rPr>
      <t>◯</t>
    </r>
    <r>
      <rPr>
        <sz val="10"/>
        <color theme="1"/>
        <rFont val="맑은 고딕"/>
        <family val="2"/>
        <charset val="129"/>
        <scheme val="minor"/>
      </rPr>
      <t xml:space="preserve"> 검사시간 단축
    - 간단하고 쉬운 검사방법으로 검사시간을 단축 할 수 있음. 검사기간의 단축은 생산성 증가로 이어질 수 있음.
  </t>
    </r>
    <r>
      <rPr>
        <sz val="10"/>
        <color theme="1"/>
        <rFont val="맑은 고딕"/>
        <family val="3"/>
        <charset val="128"/>
        <scheme val="minor"/>
      </rPr>
      <t>◯</t>
    </r>
    <r>
      <rPr>
        <sz val="10"/>
        <color theme="1"/>
        <rFont val="맑은 고딕"/>
        <family val="2"/>
        <charset val="129"/>
        <scheme val="minor"/>
      </rPr>
      <t xml:space="preserve"> 비용 절감 및 품질 향상
    - 각종 지원과 교육을 통하여 품질관리 비용이 감소하여 여유자본이 증가함. 여유자본을 활용하여 생산제품 품질향상에 투자가 가능해지므로, 품질 향상으로 인한 매출 증대를 기대 할 수 있음. 또한 세계 시장에서 국산 중소기업 제품의 품질과 신뢰성 증대를 이룩하여 국제 경쟁력을 키울 수 있음.</t>
    </r>
    <phoneticPr fontId="1" type="noConversion"/>
  </si>
  <si>
    <t>46000</t>
    <phoneticPr fontId="1" type="noConversion"/>
  </si>
  <si>
    <t>친환경 저중량 자동차 서브매트 기술</t>
    <phoneticPr fontId="1" type="noConversion"/>
  </si>
  <si>
    <t>1</t>
    <phoneticPr fontId="1" type="noConversion"/>
  </si>
  <si>
    <t>□ 오랫동안 자동차의 서브매트는 PVC 또는 SBS Back'g + 라이론 카페트  타입으로 커다란 발전이 없이 사용되어 왔으며, 최근 환경호르몬과 리사이클성, 난슬립성으로 인하여 개발의 필요성을 절실히 느끼고 있음.
□ 현재 자사에서 개발한 PET + Silicone + 라일론 직물 카페트로 한단계 업그레이드 되어 1년전부터 자동차에 적용되어 모든 차량에 확대추세에 있음. 그러나 이전 사양보다 품질은 좋지만 가격적인 면에서 국내 및 해외 경쟁력이 떨어짐.
□ 또한 직물매트는 소재 특성상 청결하게 관리하기가 쉽지 않아 소비자들의 니즈에 충족되지 않음.</t>
    <phoneticPr fontId="1" type="noConversion"/>
  </si>
  <si>
    <t>□ 높은 난슬립이 가능한 매트 개발 위한 소재 전문가의 기술지원 및 각종 시험분석</t>
    <phoneticPr fontId="1" type="noConversion"/>
  </si>
  <si>
    <t>□ 현재 난슬립을 구현하는 과정에서 원가 상승이 발생됨
□ 원가를 절감할 수 있는 새로운 소재로의 난슬립 구현이 가능하면 자동차 시장에서 많은 매출 향상을 기대할 수 있음</t>
    <phoneticPr fontId="1" type="noConversion"/>
  </si>
  <si>
    <t>79</t>
    <phoneticPr fontId="1" type="noConversion"/>
  </si>
  <si>
    <t>33</t>
    <phoneticPr fontId="1" type="noConversion"/>
  </si>
  <si>
    <t>7900</t>
    <phoneticPr fontId="1" type="noConversion"/>
  </si>
  <si>
    <t>방부제를 포함하지 않은 새로운 방부시스템 개발</t>
    <phoneticPr fontId="1" type="noConversion"/>
  </si>
  <si>
    <t>□ 본 개발기술은 천연식물의 유효성분 및 식품첨가물을 화장품 및 의약외품에 적용하여 미생물의 대사작용에 따른 증식 억제 기능을 수행하는 새로운 방부시스템을 개발한다.
1) 시장현황
(1) 현대사회의 방부제 인식
 현대 사회에서 원하는 정보를 찾는 일은 더 이상 어렵지 않다. 화장품 회사에 근무 경험이 없어도 소비자들은 화장품 원료를 알고 있으며 위험성과 자극도에 대한 정보를 5분도 안되어 찾아낸다. 소비자들은 더 깐깐해지고 화장품 회사는 점점 좋은 제품을 만들어야 한다. 몇 년전부터 화장품용 살균보존제인 파라벤과 페녹시에탄올의 안전성에 대한 우려의 목소리가 높아지고 있다. 
(2) 유해방부제가 처방된 제품의 사례
 국내의 경우 2014년 말 어린이 치약 파라벤 함유로 식약처에서 성명을 발표하는 일이 있었으며, 유럽의 경우 2015년부터 부틸파라벤과 프로필파라벤의 규제를 높여 3세 이하 아기의 기저귀 닿는 부분에 사용을 금하였다. 2013년 발생한 가습기 살균제로 인한 산모 사망사건은 많은 국민에게 충격을 안겨주었다. 가습기 살균제 사망 사건의 물질로 알려전 메틸이소치아졸린온과 폴리헥사메틸비구아니딘으로 아기용 제품을 만드는 회사는 사라지게 되었고 이와 같은 사건들을계기로 소비자들은 살균보존제 자체에 거부감을 갖게 되었다</t>
    <phoneticPr fontId="1" type="noConversion"/>
  </si>
  <si>
    <t>52000</t>
    <phoneticPr fontId="1" type="noConversion"/>
  </si>
  <si>
    <t>샌드위치 PC WALL 구조물을 이용한 PC복합화 공법</t>
    <phoneticPr fontId="1" type="noConversion"/>
  </si>
  <si>
    <r>
      <rPr>
        <sz val="10"/>
        <color theme="1"/>
        <rFont val="맑은 고딕"/>
        <family val="3"/>
        <charset val="128"/>
        <scheme val="minor"/>
      </rPr>
      <t>◯</t>
    </r>
    <r>
      <rPr>
        <sz val="10"/>
        <color theme="1"/>
        <rFont val="맑은 고딕"/>
        <family val="2"/>
        <charset val="129"/>
        <scheme val="minor"/>
      </rPr>
      <t xml:space="preserve"> 향후 “샌드위치 PC WALL 구조물을 이용한 PC 복합화 공법“ 신공법을 개발하고   다수의  현장에 폭 넓게 적용함으로 안정적 시장을 확보를 할 수 있음
 </t>
    </r>
    <r>
      <rPr>
        <sz val="10"/>
        <color theme="1"/>
        <rFont val="맑은 고딕"/>
        <family val="3"/>
        <charset val="128"/>
        <scheme val="minor"/>
      </rPr>
      <t>◯</t>
    </r>
    <r>
      <rPr>
        <sz val="10"/>
        <color theme="1"/>
        <rFont val="맑은 고딕"/>
        <family val="2"/>
        <charset val="129"/>
        <scheme val="minor"/>
      </rPr>
      <t xml:space="preserve"> 기존의 현장타설 공법을 대신하여 환경 친화적이고 미래지향적인 PC복합화  공법의 적용으로 공사기간을 획기적으로 단축할 수 있어, 교통체증 및 민원발생을 최소화할 수 있고 공사비를 절감할 수 있어 국가 경쟁력 향상과 매출 증가가 기대됨.</t>
    </r>
    <phoneticPr fontId="1" type="noConversion"/>
  </si>
  <si>
    <t>□ 건설시장 축소에 대비하여 신규 사업 진출이 필요한 시점으로, 지속적인 확대가 예상되는 PC저류조 및 지하차도 등의 대형 구조물 시장으로 조속한 진출이 필요하나, 대형구조물 설계 및 시공경험이 부족하여 신규 제품 개발 진행 중  계속되는 시행착오로 개발이 지연되고 있음.</t>
    <phoneticPr fontId="1" type="noConversion"/>
  </si>
  <si>
    <t>□ PC저류조, PC지하차도 등 대형구조물 시장 개척을 위해서 개발 중인 “샌드위치 PC WALL 구조물을 이용한 PC 복합화 공법“ 에 대하여 특허 출원과 제품 개발기간을 단축하고,  경제성 및 시공성이 우수한 공법을 개발하기 위하여 사업타당화 평가 및 기술멘토링이 필요하며 이를 검증할 수 있는 시험, 분석, 평가에 대한 기술멘토링이 필요함.</t>
    <phoneticPr fontId="1" type="noConversion"/>
  </si>
  <si>
    <t>014</t>
  </si>
  <si>
    <t>Ethyl Lactate 합성 원료(젖산) 및 합성 방법 개발</t>
    <phoneticPr fontId="1" type="noConversion"/>
  </si>
  <si>
    <t>자동차용 폐리튬 이온 배터리의 재활용을 통한 고순도 유가금속 회수관련 지원</t>
    <phoneticPr fontId="1" type="noConversion"/>
  </si>
  <si>
    <t xml:space="preserve">MRF 기술관련 시장기술동향정보지원 </t>
    <phoneticPr fontId="1" type="noConversion"/>
  </si>
  <si>
    <t>가수분해 기술관련 R&amp;D과제 기획지원</t>
    <phoneticPr fontId="1" type="noConversion"/>
  </si>
  <si>
    <t>환경차 부품 시장변화에 따른 동력전달장치기술관련 기술기획 지원</t>
    <phoneticPr fontId="1" type="noConversion"/>
  </si>
  <si>
    <t>초고순도  구리화합물 유기산 황산제일석 시장조사</t>
    <phoneticPr fontId="1" type="noConversion"/>
  </si>
  <si>
    <t>㈜은성화학</t>
    <phoneticPr fontId="1" type="noConversion"/>
  </si>
  <si>
    <t>□ 환경친화적이고 인체에 무해한 젖산은 식품, 의약품 분야만이 아니라 화학 분야에서도 다양하게 쓰이고 있으나, 국내 생산은 전무함. 
□ 젖산을 주원료로 합성되는 고순도 전자급 EL(Ethyl Lactate) 역시 국내 생산은 없으며  네덜란드 Corbion이 현 세계 시장을 독점하고 있음
□ 문제점 : 
- 국내에서는 가격 경쟁력 있는 젖산 발효 원료도, 젖산 발효 업체도 없음 
- 젖산을 기반으로한 E.L(Ethyl Lactate) 합성기술도 없음
- 특히 고순도 전자급 E.L(Ethyl Lactate)은 국내 LCD업체에서 광배향막 제조 시 
  필수불가결하게 사용되는 필수 세정제이나 현재 전량 수입에 의존하고 있음</t>
    <phoneticPr fontId="1" type="noConversion"/>
  </si>
  <si>
    <t xml:space="preserve">□ 젖산 발효 기술의 개발 및 이전 
 ; 현재 한국화학연구원에서 개발 중인 저렴한 목질계 당을 원료로 하는 젖산의 발효기술 개발 및 그 기술의 이전
□ 젖산 발효 기술 상업화
 ; 당사의 제조설비를 이용 대량의 젖산 발효 상업화  
□ 젖산을 원료로 한  고순도 전자급 E.L 합성 및 순도 정제 기술 개발
 ; 당사의 합성 및 정제 설비를 이용한 고순도 전자급 EL의 상업적 생산 </t>
    <phoneticPr fontId="1" type="noConversion"/>
  </si>
  <si>
    <t xml:space="preserve">□ 고순도 전자급 E.L의 전량 국산화; 년간 약 10,000MT (300억원의 수입 대체 효과)
    - 중국, 일본, 대만의 디스플레이 업체에 전자용 고순도 EL수출 </t>
    <phoneticPr fontId="1" type="noConversion"/>
  </si>
  <si>
    <t>화학연</t>
    <phoneticPr fontId="1" type="noConversion"/>
  </si>
  <si>
    <t>엄경태</t>
    <phoneticPr fontId="1" type="noConversion"/>
  </si>
  <si>
    <t>젖산개발</t>
    <phoneticPr fontId="1" type="noConversion"/>
  </si>
  <si>
    <t>54</t>
    <phoneticPr fontId="1" type="noConversion"/>
  </si>
  <si>
    <t>1</t>
    <phoneticPr fontId="1" type="noConversion"/>
  </si>
  <si>
    <r>
      <t xml:space="preserve">□ 자동차용 폐리튬 이온 배터리의 재활용을 통한 고순도 유가금속 회수
  </t>
    </r>
    <r>
      <rPr>
        <sz val="10"/>
        <color theme="1"/>
        <rFont val="맑은 고딕"/>
        <family val="3"/>
        <charset val="128"/>
        <scheme val="minor"/>
      </rPr>
      <t>◯</t>
    </r>
    <r>
      <rPr>
        <sz val="10"/>
        <color theme="1"/>
        <rFont val="맑은 고딕"/>
        <family val="3"/>
        <charset val="129"/>
        <scheme val="minor"/>
      </rPr>
      <t xml:space="preserve"> 고순도(&gt;99%) 유가금속 회수 기술
    - 상기 기술에 있어 코발트와 니켈을 회수하는 기술은 발전해 있음.
    - 다만, 선행기술이 휴대폰 등 소형 배터리를 재활용하는 분야에 국한되어 있음.
    - 이에 급격히 증가하는 전기 자동차의 배터리를 재활용하는 기술 개발이 필요함.
[그림 1. 자동차용 폐리튬 이온 배터리 재활용 사업]
  </t>
    </r>
    <r>
      <rPr>
        <sz val="10"/>
        <color theme="1"/>
        <rFont val="맑은 고딕"/>
        <family val="3"/>
        <charset val="128"/>
        <scheme val="minor"/>
      </rPr>
      <t>◯</t>
    </r>
    <r>
      <rPr>
        <sz val="10"/>
        <color theme="1"/>
        <rFont val="맑은 고딕"/>
        <family val="3"/>
        <charset val="129"/>
        <scheme val="minor"/>
      </rPr>
      <t xml:space="preserve"> 재활용 시장 현황
    - 리튬 이온 배터리로부터 유가금속을 회수하여 재활용하는 시장 형성됨.
    - 양극 소재 생산 공정 불량품, 소형 배터리 등으로부터 회수하여 재투입함.
    - 따라서 단독 시장을 형성하지는 못하지만 리튬 이온 배터리의 사용량 증가에 따라 
      원료 물질의 수급에 대한 새로운 방법을 모색할 것으로 예상됨.
[표 1. 배터리 폐기물 발생량]</t>
    </r>
    <phoneticPr fontId="1" type="noConversion"/>
  </si>
  <si>
    <r>
      <t xml:space="preserve">□ 선행기술 분석과 네트워크 형성
  </t>
    </r>
    <r>
      <rPr>
        <sz val="10"/>
        <color theme="1"/>
        <rFont val="맑은 고딕"/>
        <family val="3"/>
        <charset val="128"/>
        <scheme val="minor"/>
      </rPr>
      <t>◯</t>
    </r>
    <r>
      <rPr>
        <sz val="10"/>
        <color theme="1"/>
        <rFont val="맑은 고딕"/>
        <family val="3"/>
        <charset val="129"/>
        <scheme val="minor"/>
      </rPr>
      <t xml:space="preserve"> 선행기술 분석을 통한 사업화 전략 마련
    - 상기 기술 분야에 있어 유가금속(코발트, 니켈) 회수 기술이 존재함.
    - 이를 분석하여 기술의 발전 방향과 보완 방법을 도출하고자 함.
    - 기술 분석을 통해 특허 회피 전략 수립을 통해 당사의 기술 개발 방향을 
      수립하고자 함.
[표 2. 기획 기술 주요 선행 기술]
지식재산권명
지식재산권 출원인
출원국/출원번호
 ① Battery recycling 
Umicore
유럽/EP200500
 ② Li reclamation process
Retriev
미국/US 588643
 ③ Stripping agent for secondary battery electrode material and method of treating secondary battery using the stripping agent
Toyota
미국/US 8404138 B2
 ④ Method for recovering valuable metals 
Sumitomo metal mining
미국/US9203126
  </t>
    </r>
    <r>
      <rPr>
        <sz val="10"/>
        <color theme="1"/>
        <rFont val="맑은 고딕"/>
        <family val="3"/>
        <charset val="128"/>
        <scheme val="minor"/>
      </rPr>
      <t>◯</t>
    </r>
    <r>
      <rPr>
        <sz val="10"/>
        <color theme="1"/>
        <rFont val="맑은 고딕"/>
        <family val="3"/>
        <charset val="129"/>
        <scheme val="minor"/>
      </rPr>
      <t xml:space="preserve"> 산학연 네트워크 형성을 통한 개발 기간 단축 및 현장 애로 해결 
    - 유가 금속 회수 분야는 기초 과학 분야의 다양한 지식이 도입되어 있음.
    - 산학연 네트워크 형성을 통해 부족한 부분에 대한 기술 도입 하고자 함.
    - 이를 통해 현장에서 보유하기 힘든 연구 장비 활용를 활용함으로써 애로 사항을 
      해결하고자 함.</t>
    </r>
    <phoneticPr fontId="1" type="noConversion"/>
  </si>
  <si>
    <r>
      <t xml:space="preserve">□ 신속한 사업화와 원천 기술 확보
  </t>
    </r>
    <r>
      <rPr>
        <sz val="10"/>
        <color theme="1"/>
        <rFont val="맑은 고딕"/>
        <family val="3"/>
        <charset val="128"/>
        <scheme val="minor"/>
      </rPr>
      <t>◯</t>
    </r>
    <r>
      <rPr>
        <sz val="10"/>
        <color theme="1"/>
        <rFont val="맑은 고딕"/>
        <family val="3"/>
        <charset val="129"/>
        <scheme val="minor"/>
      </rPr>
      <t xml:space="preserve"> 기술 개발 기간 단축을 통한 신속한 사업화
    - 당사는 현재 자동차용 폐리튬 이온 배터리 재활용 전용 공장을 건축 중임.
    - 정부 출연 연구소의 지원을 통해 기술 개발 기간을 단축함으로써 연내 사업화를 
      이룰 것으로 기대함.
    - 이를 바탕으로 조기 시장 진입함으로써 국내 리튬 이온 배터리 제조업체와의 협력 
      사업이 가능하며, 안정적인 자원 순환 구조 형성이 예상됨.
[그림 2. 기획 기술 최종 개발 목표]</t>
    </r>
    <phoneticPr fontId="1" type="noConversion"/>
  </si>
  <si>
    <r>
      <t xml:space="preserve">□ Nano-clay를 이용한 자성체 분산제를 이용한 MR fluid 기술관련 
  </t>
    </r>
    <r>
      <rPr>
        <sz val="10"/>
        <color theme="1"/>
        <rFont val="맑은 고딕"/>
        <family val="3"/>
        <charset val="128"/>
        <scheme val="minor"/>
      </rPr>
      <t>◯</t>
    </r>
    <r>
      <rPr>
        <sz val="10"/>
        <color theme="1"/>
        <rFont val="맑은 고딕"/>
        <family val="3"/>
        <charset val="129"/>
        <scheme val="minor"/>
      </rPr>
      <t xml:space="preserve"> 시장기술동향정보지원에서
   -. 2015년/2016년 및 2017, 2018년도 국내외 시장의 규모 및 예상
   -. 국내외 경쟁사 및 관련제품 매출액/판매액
  </t>
    </r>
    <r>
      <rPr>
        <sz val="10"/>
        <color theme="1"/>
        <rFont val="맑은 고딕"/>
        <family val="3"/>
        <charset val="128"/>
        <scheme val="minor"/>
      </rPr>
      <t>◯</t>
    </r>
    <r>
      <rPr>
        <sz val="10"/>
        <color theme="1"/>
        <rFont val="맑은 고딕"/>
        <family val="3"/>
        <charset val="129"/>
        <scheme val="minor"/>
      </rPr>
      <t xml:space="preserve"> 선행특허분석 및 국내외 기술조사
  </t>
    </r>
    <r>
      <rPr>
        <sz val="10"/>
        <color theme="1"/>
        <rFont val="맑은 고딕"/>
        <family val="3"/>
        <charset val="128"/>
        <scheme val="minor"/>
      </rPr>
      <t>◯</t>
    </r>
    <r>
      <rPr>
        <sz val="10"/>
        <color theme="1"/>
        <rFont val="맑은 고딕"/>
        <family val="3"/>
        <charset val="129"/>
        <scheme val="minor"/>
      </rPr>
      <t xml:space="preserve"> 특히, R&amp;D 과제를 위한 기획지원이 필요한데,
국내에서 국내외 시장조사에 대한 자료를 얻기가 어렵습니다.
 □ 차량 경량화에 따른 Nano solid lubricant 소재를 활용한 특수목적 등속 Joint용 고성능 Nano-Grease에 자료도 필요하나, 국내에서 국내외 시장조사에 대한 자료를 얻기가 어렵습니다.</t>
    </r>
    <phoneticPr fontId="1" type="noConversion"/>
  </si>
  <si>
    <r>
      <t xml:space="preserve">□ Nano-clay를 이용한 자성체 분산제를 이용한 MR fluid 기술관련 및
□ 차량 경량화에 따른 Nano solid lubricant 소재를 활용한 특수목적 등속 Joint용 고성능 Nano-Grease 에 대한
  </t>
    </r>
    <r>
      <rPr>
        <sz val="10"/>
        <color theme="1"/>
        <rFont val="맑은 고딕"/>
        <family val="3"/>
        <charset val="128"/>
        <scheme val="minor"/>
      </rPr>
      <t>◯</t>
    </r>
    <r>
      <rPr>
        <sz val="10"/>
        <color theme="1"/>
        <rFont val="맑은 고딕"/>
        <family val="3"/>
        <charset val="129"/>
        <scheme val="minor"/>
      </rPr>
      <t xml:space="preserve"> 시장기술동향정보지원에서
   -. 2015년/2016년 및 2017, 2018년도 국내외 시장의 규모 및 예상
   -. 국내외 경쟁사 및 관련제품 매출액/판매액
  </t>
    </r>
    <r>
      <rPr>
        <sz val="10"/>
        <color theme="1"/>
        <rFont val="맑은 고딕"/>
        <family val="3"/>
        <charset val="128"/>
        <scheme val="minor"/>
      </rPr>
      <t>◯</t>
    </r>
    <r>
      <rPr>
        <sz val="10"/>
        <color theme="1"/>
        <rFont val="맑은 고딕"/>
        <family val="3"/>
        <charset val="129"/>
        <scheme val="minor"/>
      </rPr>
      <t xml:space="preserve"> 선행특허분석 및 국내외 기술조사
  </t>
    </r>
    <r>
      <rPr>
        <sz val="10"/>
        <color theme="1"/>
        <rFont val="맑은 고딕"/>
        <family val="3"/>
        <charset val="128"/>
        <scheme val="minor"/>
      </rPr>
      <t>◯</t>
    </r>
    <r>
      <rPr>
        <sz val="10"/>
        <color theme="1"/>
        <rFont val="맑은 고딕"/>
        <family val="3"/>
        <charset val="129"/>
        <scheme val="minor"/>
      </rPr>
      <t xml:space="preserve"> 특히, R&amp;D 과제를 위한 기획지원이 필요합니다.</t>
    </r>
    <phoneticPr fontId="1" type="noConversion"/>
  </si>
  <si>
    <t xml:space="preserve">□ Nano-clay를 이용한 자성체 분산제를 이용한 MR fluid 기술관련 및
□ 차량 경량화에 따른 Nano solid lubricant 소재를 활용한 특수목적 등속 Joint용 고성능 Nano-Grease를 기술개발 했을 경우의 기대효과 및 경영관련 의사결정내용은
   진동감쇠로 세탁기 진동, 소음을 획기적으로 저감시킬 수 있고, 자동차 부품, 철도차량 부품, 마그네틱씰 등 반도체 분야, 건축 구조물, 교량 구조물, 생명기계 분야 및 소음․진동감쇄장치 등 다양한 분야의 각종 전자제어 현가장치(electronically- controlled suspension system) 에 적용이 가능하다. 
   특히 중국내 가전제품과 자동차 시장의 폭발적인 성장으로 그에 대한 수요가 급격히 늘어날 것으로 예상된다. 
그리고 경제성, 범용성, 양산성 뿐만 아니라, 신뢰성 부분에서 탁월한 향상을 가져올 것으로 기대되는 가전 및 자동차산업 분야에서 한 획을 긋는 기술로 세계시장 개척과 창출로 엄청난 수요증대 및 수출 증대와 수입단가 인하 및 수입대체효과가 50% 이상 발생할 것이다. </t>
    <phoneticPr fontId="1" type="noConversion"/>
  </si>
  <si>
    <r>
      <t xml:space="preserve">□ 국내 의료폐기물의 발생은 국민의 건강의 질 확대에 따라 지속적으로 늘어나는 추세로 2004년 4만 3천톤 발생에서 2013년 15만 4천톤으로 약 4배로 증가함.
 </t>
    </r>
    <r>
      <rPr>
        <sz val="10"/>
        <color theme="1"/>
        <rFont val="맑은 고딕"/>
        <family val="3"/>
        <charset val="128"/>
        <scheme val="minor"/>
      </rPr>
      <t>◯</t>
    </r>
    <r>
      <rPr>
        <sz val="10"/>
        <color theme="1"/>
        <rFont val="맑은 고딕"/>
        <family val="3"/>
        <charset val="129"/>
        <scheme val="minor"/>
      </rPr>
      <t xml:space="preserve"> 의료 폐기물의 처리는 대부분 소각으로 이고 있음. 그러나 의료폐기물을 소각하는 거점 소각시설의 경우 전국에 약 15군데로 전국 의료기관 3만여 군데에서 발생량을 처리함에 있어 한계 발생.
 </t>
    </r>
    <r>
      <rPr>
        <sz val="10"/>
        <color theme="1"/>
        <rFont val="맑은 고딕"/>
        <family val="3"/>
        <charset val="128"/>
        <scheme val="minor"/>
      </rPr>
      <t>◯</t>
    </r>
    <r>
      <rPr>
        <sz val="10"/>
        <color theme="1"/>
        <rFont val="맑은 고딕"/>
        <family val="3"/>
        <charset val="129"/>
        <scheme val="minor"/>
      </rPr>
      <t xml:space="preserve"> 국가 권익 위원회에서는 2000년대부터 이동 중 2차 재난을 유발할 수 있는 의료 폐기물의 처리를 자가처리시설 설치를 통하여 자체적으로 처리함을 유도하고 있으나, 실제 5만톤 이상의 의료폐기물은 평균 100km 이상을 이동하여 소각 되고있음.</t>
    </r>
    <phoneticPr fontId="1" type="noConversion"/>
  </si>
  <si>
    <t>□ ㈜에스티아이에서는 Alkaline hydrolysis를 활용한 장비의 개발을 진행하였으며, 각종 기관에 납품한 실적을 가지고 있음.
□ 이러한 기술을 활용하여 감염성 폐기물 처리에 적합한 완전 밀폐형 장비를 개발 하고자 함.
□ 해외 우수 기술을 국산화 함에 있어 가장 중요한 항목은 해외와 다른 기술 특이성을 부여 하여, 국내 외 활용 가치가 높은 기술을 개발 하는 것이며 이를 위하여 R&amp;D 지원을 통하여 업체 단독으로 진행하기가 힘든 국내외 관련 기술 분석 및 해외 시장 현황에 대한 확인과 기술 자문이 필요.</t>
    <phoneticPr fontId="1" type="noConversion"/>
  </si>
  <si>
    <t>□ 해외에서 안정적이며 친환경 적으로 처리하는 Alkaline hydrolysis 처리 기술을 활용한 감염성 폐기물 처리 장비를 국산화 하여, 국내 연구 기관 및 의료 기관에서 설치 가능한 시설 개발.
□ 감염성 폐기물을 Alkaline hydrolysis를 활요한 분행 시스템으로 처리하여 소각에 따른 비용 및 환경오염을 미연에 방지 하여 친환경적인 처리가능한 기술을 시장 도입.
□ 감염성 폐기물 처리 장비 보급을 통하여 의료기관에서 의료 행위에 따라 발생하는 감염성 폐기물을 발생 즉시 처리가 가능하며, 이에 투명한 처리문화의 도입이 가능함.</t>
    <phoneticPr fontId="1" type="noConversion"/>
  </si>
  <si>
    <t>순천대</t>
    <phoneticPr fontId="1" type="noConversion"/>
  </si>
  <si>
    <t>조주식</t>
    <phoneticPr fontId="1" type="noConversion"/>
  </si>
  <si>
    <t>교수</t>
    <phoneticPr fontId="1" type="noConversion"/>
  </si>
  <si>
    <t>기술자문</t>
    <phoneticPr fontId="1" type="noConversion"/>
  </si>
  <si>
    <r>
      <t xml:space="preserve">□ 환경차 관련 동력전달장치로 기술 우위를 점하고 있는 시장/기술 현황 정보 파악
  </t>
    </r>
    <r>
      <rPr>
        <sz val="10"/>
        <color theme="1"/>
        <rFont val="맑은 고딕"/>
        <family val="3"/>
        <charset val="128"/>
        <scheme val="minor"/>
      </rPr>
      <t>◯</t>
    </r>
    <r>
      <rPr>
        <sz val="10"/>
        <color theme="1"/>
        <rFont val="맑은 고딕"/>
        <family val="3"/>
        <charset val="129"/>
        <scheme val="minor"/>
      </rPr>
      <t xml:space="preserve"> P/Shaft 뿐만아니라, 동력전달장치에 사용되는 shaft에 CFRP 적용 사례 
    - 기술 보유하고 있는 경쟁사 조사
    - 활용가능한 Item 조사
    - 이외 기술 관련 특허 조사
    - 이를 통한 효림산업 Roadmap 작성이 포함 여부
  </t>
    </r>
    <r>
      <rPr>
        <sz val="10"/>
        <color theme="1"/>
        <rFont val="맑은 고딕"/>
        <family val="3"/>
        <charset val="128"/>
        <scheme val="minor"/>
      </rPr>
      <t>◯</t>
    </r>
    <r>
      <rPr>
        <sz val="10"/>
        <color theme="1"/>
        <rFont val="맑은 고딕"/>
        <family val="3"/>
        <charset val="129"/>
        <scheme val="minor"/>
      </rPr>
      <t xml:space="preserve"> 추가적으로 기획을 하기 위한 트랜드 분석 (2017년 최신 , 향후 5년간)
    - 자동차 산업 트랜드 분석
    - 생산관련 제조업에 대한 산업 트랜드 분석
    - 4차 산업혁명에 대응하기 위한 트랜드 분석</t>
    </r>
    <phoneticPr fontId="1" type="noConversion"/>
  </si>
  <si>
    <r>
      <t xml:space="preserve">□ CFRP 프로펠러 샤프트 시장 확대 가능성 여부 판단
  </t>
    </r>
    <r>
      <rPr>
        <sz val="10"/>
        <color theme="1"/>
        <rFont val="맑은 고딕"/>
        <family val="3"/>
        <charset val="128"/>
        <scheme val="minor"/>
      </rPr>
      <t>◯</t>
    </r>
    <r>
      <rPr>
        <sz val="10"/>
        <color theme="1"/>
        <rFont val="맑은 고딕"/>
        <family val="3"/>
        <charset val="129"/>
        <scheme val="minor"/>
      </rPr>
      <t xml:space="preserve"> 단편적으로는 현재 보유 기술에 대한 기획을 통하여 시장 분석 가능성 의사결정
     이 외에 트랜드 분석을 통하여 전략적으로 미래 기술을 선도할 수 있는 기술기획 
    - 집중적인 기술 개발 요청 : ATC(우수제조기술개발사업) 제안 등 특화된 기술 개발을 할수 있는 단위 연구소 제안
    - 기존 확보 기술에 대한 사업화 연계 제안
    - 기술/제품 Roadmap를 통하여 효림 산업의 미래 비전 제시 지속적인 변화 모색</t>
    </r>
    <phoneticPr fontId="1" type="noConversion"/>
  </si>
  <si>
    <t>□ 최근 구리의 수요가 증가하고 LME 가격등이 상승되어 계속 폐액의 구입가격이 상승되어 제조업체들이 사업화하는데 어려움이 있고 경쟁력도 감소하게 되어 수입업체들과의 경쟁에서도 힘든 경제전쟁을 하고 있는 실정이다. 이러한 어려움을 극복하는 방법으로 경쟁력인 원료를 구입하여 경쟁럭있는 제품으로 활용하는 방법만이 지속 유지가 가능하면서 안정적인 품질을 인정받을 수 있는 방법을 선택하고자 한다.</t>
    <phoneticPr fontId="1" type="noConversion"/>
  </si>
  <si>
    <t xml:space="preserve"> □ 염화구리 에칭용액 뿐만 아니라 다양하게 발생하고 있는 중금속이 높은 구리함유 원료들을 확보하여폭넓게 이용할 수 있는 방법을 추구하고 있다. 특히 서안켐텍에서는 그 방법으로 2차전지등에서 발생되는 구리 폐기물등에 이용할 수 있길 기대하고 있다.</t>
    <phoneticPr fontId="1" type="noConversion"/>
  </si>
  <si>
    <t>□ 전극재료, 무전해도금용, 자동차부품 재료, 나노차폐 재료등 다양한 용도로 사용하여 부산물로 나오는 원료를 이용하여 원가절감 뿐만아니라  가능한 제품화 영양을 주며 영업력을 증대시킨다면 회사성장에 많은 기여가 될 것으로 기대하고 있다.</t>
    <phoneticPr fontId="1" type="noConversion"/>
  </si>
  <si>
    <t>5</t>
    <phoneticPr fontId="1" type="noConversion"/>
  </si>
  <si>
    <t>기술개발 추진방법_자체</t>
    <phoneticPr fontId="1" type="noConversion"/>
  </si>
  <si>
    <t>기술개발 추진방법_외부공동</t>
    <phoneticPr fontId="1" type="noConversion"/>
  </si>
  <si>
    <t>기술개발 추진방법_외부위탁</t>
    <phoneticPr fontId="1" type="noConversion"/>
  </si>
  <si>
    <t>기술개발 추진방법_국내도입</t>
    <phoneticPr fontId="1" type="noConversion"/>
  </si>
  <si>
    <t>기술개발 추진방법_해외도입</t>
    <phoneticPr fontId="1" type="noConversion"/>
  </si>
  <si>
    <t>활용비율_자체</t>
    <phoneticPr fontId="1" type="noConversion"/>
  </si>
  <si>
    <t>활용비율_외부공동</t>
    <phoneticPr fontId="1" type="noConversion"/>
  </si>
  <si>
    <t>활용비율_외부위탁</t>
    <phoneticPr fontId="1" type="noConversion"/>
  </si>
  <si>
    <t>활용비율_국내도입</t>
    <phoneticPr fontId="1" type="noConversion"/>
  </si>
  <si>
    <t>활용비율_해외도입</t>
    <phoneticPr fontId="1" type="noConversion"/>
  </si>
  <si>
    <t>성장단계</t>
    <phoneticPr fontId="1" type="noConversion"/>
  </si>
  <si>
    <t>기술수명주기</t>
    <phoneticPr fontId="1" type="noConversion"/>
  </si>
  <si>
    <t>거래처별 매출액 비중(대기업)</t>
    <phoneticPr fontId="1" type="noConversion"/>
  </si>
  <si>
    <t>거래처별 매출액 비중(중기)</t>
    <phoneticPr fontId="1" type="noConversion"/>
  </si>
  <si>
    <t>거래처별 매출액 비중(소비자)</t>
    <phoneticPr fontId="1" type="noConversion"/>
  </si>
  <si>
    <t>거래처별 매출액 비중(공공)</t>
    <phoneticPr fontId="1" type="noConversion"/>
  </si>
  <si>
    <t>거래처별 매출액 비중(해외)</t>
    <phoneticPr fontId="1" type="noConversion"/>
  </si>
  <si>
    <t>기술개발 총 소요기간(기획)</t>
    <phoneticPr fontId="1" type="noConversion"/>
  </si>
  <si>
    <t>기술개발 총 소요기간(개발)</t>
    <phoneticPr fontId="1" type="noConversion"/>
  </si>
  <si>
    <t>기술개발 총 소요기간(사업화)</t>
    <phoneticPr fontId="1" type="noConversion"/>
  </si>
  <si>
    <t>기술개발 총 소요기간(판로)</t>
    <phoneticPr fontId="1" type="noConversion"/>
  </si>
  <si>
    <t>종업원</t>
    <phoneticPr fontId="1" type="noConversion"/>
  </si>
  <si>
    <t>16년예상매출액(백만원)</t>
    <phoneticPr fontId="1" type="noConversion"/>
  </si>
  <si>
    <t>제품수명주기’(Product Life-Cycle)</t>
    <phoneticPr fontId="1" type="noConversion"/>
  </si>
  <si>
    <t>기술개발 전담조직 형태</t>
    <phoneticPr fontId="1" type="noConversion"/>
  </si>
  <si>
    <t>기술개발 전담조직 수</t>
    <phoneticPr fontId="1" type="noConversion"/>
  </si>
  <si>
    <t>기술협력 파트너 형태(대학)</t>
    <phoneticPr fontId="1" type="noConversion"/>
  </si>
  <si>
    <t>기술협력 파트너 형태(국공립)</t>
    <phoneticPr fontId="1" type="noConversion"/>
  </si>
  <si>
    <t>기술협력 파트너 형태(민간)</t>
    <phoneticPr fontId="1" type="noConversion"/>
  </si>
  <si>
    <t>기술협력 파트너 형태(대기업)</t>
    <phoneticPr fontId="1" type="noConversion"/>
  </si>
  <si>
    <t>기술협력 파트너 형태(중소)</t>
    <phoneticPr fontId="1" type="noConversion"/>
  </si>
  <si>
    <t>기술협력 파트너 형태(외국)</t>
    <phoneticPr fontId="1" type="noConversion"/>
  </si>
  <si>
    <t>기술개발 지원 분야에 대한 활용경험(기획)</t>
    <phoneticPr fontId="1" type="noConversion"/>
  </si>
  <si>
    <t>기술개발 지원 분야에 대한 활용경험(개발)</t>
    <phoneticPr fontId="1" type="noConversion"/>
  </si>
  <si>
    <t>기술개발 지원 분야에 대한 활용경험(사업화)</t>
    <phoneticPr fontId="1" type="noConversion"/>
  </si>
  <si>
    <t>기술개발 지원 분야에 대한 활용경험(세제)</t>
    <phoneticPr fontId="1" type="noConversion"/>
  </si>
  <si>
    <t>기술개발 지원 분야에 대한 활용경험(판로)</t>
    <phoneticPr fontId="1" type="noConversion"/>
  </si>
  <si>
    <t>기술개발 지원 분야에 대한 활용경험(인력)</t>
    <phoneticPr fontId="1" type="noConversion"/>
  </si>
  <si>
    <t>기술개발 지원 분야에 대한 활용경험(정보)</t>
    <phoneticPr fontId="1" type="noConversion"/>
  </si>
  <si>
    <t>지원전_기술동향</t>
    <phoneticPr fontId="1" type="noConversion"/>
  </si>
  <si>
    <t>지원후_기술동향</t>
    <phoneticPr fontId="1" type="noConversion"/>
  </si>
  <si>
    <t>지원전_시장동향</t>
    <phoneticPr fontId="1" type="noConversion"/>
  </si>
  <si>
    <t>지원후_시장동향</t>
    <phoneticPr fontId="1" type="noConversion"/>
  </si>
  <si>
    <t>지원전_개발전략</t>
    <phoneticPr fontId="1" type="noConversion"/>
  </si>
  <si>
    <t>지원후_개발전략</t>
    <phoneticPr fontId="1" type="noConversion"/>
  </si>
  <si>
    <t>지원전_생산계획</t>
    <phoneticPr fontId="1" type="noConversion"/>
  </si>
  <si>
    <t>지원후_생산계획</t>
    <phoneticPr fontId="1" type="noConversion"/>
  </si>
  <si>
    <t>지원전_판매계획</t>
    <phoneticPr fontId="1" type="noConversion"/>
  </si>
  <si>
    <t>지원후_판매계획</t>
    <phoneticPr fontId="1" type="noConversion"/>
  </si>
  <si>
    <t>지원전_수요발굴</t>
    <phoneticPr fontId="1" type="noConversion"/>
  </si>
  <si>
    <t>지원후_수요발굴</t>
    <phoneticPr fontId="1" type="noConversion"/>
  </si>
  <si>
    <t>지원전_체계프로세스</t>
    <phoneticPr fontId="1" type="noConversion"/>
  </si>
  <si>
    <t>지원후_체계프로세스</t>
    <phoneticPr fontId="1" type="noConversion"/>
  </si>
  <si>
    <t>지원전_성능평가</t>
    <phoneticPr fontId="1" type="noConversion"/>
  </si>
  <si>
    <t>지원후_성능평가</t>
    <phoneticPr fontId="1" type="noConversion"/>
  </si>
  <si>
    <t>지원전_양산</t>
    <phoneticPr fontId="1" type="noConversion"/>
  </si>
  <si>
    <t>지원후_양산</t>
    <phoneticPr fontId="1" type="noConversion"/>
  </si>
  <si>
    <t>지원전_생산개선</t>
    <phoneticPr fontId="1" type="noConversion"/>
  </si>
  <si>
    <t>지원후_생산개선</t>
    <phoneticPr fontId="1" type="noConversion"/>
  </si>
  <si>
    <t>지원전_품질</t>
    <phoneticPr fontId="1" type="noConversion"/>
  </si>
  <si>
    <t>지원후_품질</t>
    <phoneticPr fontId="1" type="noConversion"/>
  </si>
  <si>
    <t>지원전_RND</t>
    <phoneticPr fontId="1" type="noConversion"/>
  </si>
  <si>
    <t>지원후_RND</t>
    <phoneticPr fontId="1" type="noConversion"/>
  </si>
  <si>
    <t>지원전_비용절감</t>
    <phoneticPr fontId="1" type="noConversion"/>
  </si>
  <si>
    <t>지원후_비용절감</t>
    <phoneticPr fontId="1" type="noConversion"/>
  </si>
  <si>
    <t>지원전_영업망</t>
    <phoneticPr fontId="1" type="noConversion"/>
  </si>
  <si>
    <t>지원후_영업망</t>
    <phoneticPr fontId="1" type="noConversion"/>
  </si>
  <si>
    <t>지원전_마케팅</t>
    <phoneticPr fontId="1" type="noConversion"/>
  </si>
  <si>
    <t>지원후_마케팅</t>
    <phoneticPr fontId="1" type="noConversion"/>
  </si>
  <si>
    <t>지원전_영업노하우</t>
    <phoneticPr fontId="1" type="noConversion"/>
  </si>
  <si>
    <t>지원후_영업노하우</t>
    <phoneticPr fontId="1" type="noConversion"/>
  </si>
  <si>
    <t>지원전_신제품</t>
    <phoneticPr fontId="1" type="noConversion"/>
  </si>
  <si>
    <t>지원후_신제품</t>
    <phoneticPr fontId="1" type="noConversion"/>
  </si>
  <si>
    <t>지원전_가격</t>
    <phoneticPr fontId="1" type="noConversion"/>
  </si>
  <si>
    <t>지원후_가격</t>
    <phoneticPr fontId="1" type="noConversion"/>
  </si>
  <si>
    <t>지원전_기술</t>
    <phoneticPr fontId="1" type="noConversion"/>
  </si>
  <si>
    <t>지원후_기술</t>
    <phoneticPr fontId="1" type="noConversion"/>
  </si>
  <si>
    <t>지원전_품질</t>
    <phoneticPr fontId="1" type="noConversion"/>
  </si>
  <si>
    <t>지원후_품질</t>
    <phoneticPr fontId="1" type="noConversion"/>
  </si>
  <si>
    <t>지원전_시장경젱력</t>
    <phoneticPr fontId="1" type="noConversion"/>
  </si>
  <si>
    <t>지원후_시장경쟁력</t>
    <phoneticPr fontId="1" type="noConversion"/>
  </si>
  <si>
    <t>지원전_외부 신규시장</t>
    <phoneticPr fontId="1" type="noConversion"/>
  </si>
  <si>
    <t>지원후_외부 신규시장</t>
    <phoneticPr fontId="1" type="noConversion"/>
  </si>
  <si>
    <t>지원전_외부 기획</t>
    <phoneticPr fontId="1" type="noConversion"/>
  </si>
  <si>
    <t>지원후_외부 기획</t>
    <phoneticPr fontId="1" type="noConversion"/>
  </si>
  <si>
    <t>지원전_외부 신제품</t>
    <phoneticPr fontId="1" type="noConversion"/>
  </si>
  <si>
    <t>지원후_외부 신제품</t>
    <phoneticPr fontId="1" type="noConversion"/>
  </si>
  <si>
    <t>지원전_외부 제조</t>
    <phoneticPr fontId="1" type="noConversion"/>
  </si>
  <si>
    <t>지원후_외부 제조</t>
    <phoneticPr fontId="1" type="noConversion"/>
  </si>
  <si>
    <t>지원전_외부 마케팅</t>
    <phoneticPr fontId="1" type="noConversion"/>
  </si>
  <si>
    <t>지원후_외부 마케팅</t>
    <phoneticPr fontId="1" type="noConversion"/>
  </si>
  <si>
    <t>지원전_외부 제품경쟁력</t>
    <phoneticPr fontId="1" type="noConversion"/>
  </si>
  <si>
    <t>지원후_외부 제품경쟁력</t>
    <phoneticPr fontId="1" type="noConversion"/>
  </si>
  <si>
    <t xml:space="preserve">경제_사업화기획 </t>
    <phoneticPr fontId="1" type="noConversion"/>
  </si>
  <si>
    <t>경제_신제품개발</t>
    <phoneticPr fontId="1" type="noConversion"/>
  </si>
  <si>
    <t>경제_제조</t>
    <phoneticPr fontId="1" type="noConversion"/>
  </si>
  <si>
    <t>경제_마케팅</t>
    <phoneticPr fontId="1" type="noConversion"/>
  </si>
  <si>
    <t>경제_제품경쟁력</t>
    <phoneticPr fontId="1" type="noConversion"/>
  </si>
  <si>
    <t>경제_외부교류강화</t>
    <phoneticPr fontId="1" type="noConversion"/>
  </si>
  <si>
    <t>퀀텀생리대 기술관련 기술평가 및 시장진입을 위한 마케팅조사와 전략 수립 지원</t>
    <phoneticPr fontId="1" type="noConversion"/>
  </si>
  <si>
    <t xml:space="preserve">□ 퀀텀 생리대
    - 국내 유명브랜드 제품군은 전자칩을 생리대에 내장시켜, 음이온에 의한 탈취와 생리대 자체에서 방사하는 소량의 원적외선으로 효과를 선전하고 있으나, 물리적 음이온은 오존을 발생시킴. 현재 생리대 시장의 대부분의 제품은 통기성과 흡수력 등의 기능을 주요 내용으로 하고 있다. 그러나 에너지가 체내에 흡수되어 혈액순환 개선, 여성질염(칸디다균)에 대한 항균 등의 기능을 장착한 제품은 전무한 상태이다. 반면, 이러한 효능을 갖는 퀀텀 생리대는 세계 최초의 인체 무해 성분의 천연무기질에 의한 제품이며, 생리대 시장에 획기적인 변화를 가져올 수 있는 제품이다.
    - 퀀텀에너지를 활용하여 생리대에 적용한 제품으로써 생육원적외선(10㎛ 전후의 파장)을 88% 방사하며, 탈취 99.6%, 칸디다균 등(여성질염의 주진균) 99.9% 항균 등의 효과를 갖고 있음. 퀀텀에너지 및 생육원적외선은 물분자 진동자파장대인 약10±1㎛으로서 수분이 75%이상인 체내에 약 5cm까지 흡수가 가능하며 자궁을 따뜻하게 하는 옛날 어머님들의“아궁이”효과를 가진다. 특허출원 완료됨
    - 현 생리대 시장 규모는 국내 약 4천억원이며, 해외 약 48조원이다. 최근 자궁 및 질 건강에 대한 여성소비자들의 관심이 증폭되고 있는 상황에서, 본 제품이 갖는 칸디다균의 항균(99.9%) 및 탈취(99.6%), 생육원적외선 방사(88%) 등의 기능은 이러한 여성소비자들의 니즈(needs)와 관심에 대한 충분한 대안이 될 것으로 예상된다. </t>
    <phoneticPr fontId="1" type="noConversion"/>
  </si>
  <si>
    <t xml:space="preserve">(1) 퀀텀생리대의 안정성, 인체 무해성, 기능성, 효능성에 대하여 측정 시험하며, 구체적이고 정량적인 데이터로 수치화하여 전문적인 분석 및 평가
(2) 실제 usage test를 통해 정성적인 임상 데이터 수집 
(3) 시장 예상 수요율 및 시장 점유율 예측에 대한 평가
(4) 시장 진입을 위한 마케팅 조사와 효과적인 시장 공략을 위한 전략수립 </t>
    <phoneticPr fontId="1" type="noConversion"/>
  </si>
  <si>
    <t xml:space="preserve">□ 구체적이고 정량적으로 수치화된 데이터, 정성 데이터, 분석 및 평가 내용은 제품에 대한 신뢰성 있는 자료가 될 수 있으며, 또한 소비자들의 퀀텀 생리대 제품에 대한 이해를 돕는데 중요한 자료로 활용될 것이다. 
    - 시장 예상 수요율 및 시장 점유율 예측을 통해 자사의 제품의 적절한 포지션을 설정하고 타겟 시장을 선정 할 수 있으며, 마케팅 조사와 함께 효과적인 시장진입 전략 수립을 가능케 한다. </t>
    <phoneticPr fontId="1" type="noConversion"/>
  </si>
  <si>
    <t>21</t>
    <phoneticPr fontId="1" type="noConversion"/>
  </si>
  <si>
    <t>HOIST구조 해석을 통한 소형 경량화</t>
    <phoneticPr fontId="1" type="noConversion"/>
  </si>
  <si>
    <t>□ 현재 대한민국 HOIST 시장은 근 30여년 동안 기술개발이 정체되어 기존  HOIST 를 일부 변형하는 방법으로만 원가 절감 및 제품 개선이 되었음
□ 유럽과 일본 등지에 소형 경량화 된 새로운 신형  HOIST 들이 출시됨에 따라 시장경쟁력이 떨어져가는 추세
□ 그러므로 현  HOIST 구조해석을 통하여 획기적인 소형 경량화 혹은 새로운 제품을 만들고자 하오나 3D프로그램 구조해석 프로그램 및 인력부족으로 어려움을 격고 있음</t>
    <phoneticPr fontId="1" type="noConversion"/>
  </si>
  <si>
    <t>□  해석 프로그램이나 구조 전문가를 통한 HOIST 소형 경량화</t>
    <phoneticPr fontId="1" type="noConversion"/>
  </si>
  <si>
    <t>□ 명확한 계산 DATA 산출을 통한 안전성 향상 및 최적화된 제품 생산에 기대
□ 요청 내용 확보시 소형화를 통한 시장 경쟁력 강화 및 원가 절감으로연매출 700억에서 1000억 대로 부상할수 있을 것으로 판단됨</t>
    <phoneticPr fontId="1" type="noConversion"/>
  </si>
  <si>
    <t xml:space="preserve"> 물티슈제품관련 R&amp;D 과제 기획지원</t>
    <phoneticPr fontId="1" type="noConversion"/>
  </si>
  <si>
    <t>□ 물티슈제품
- 국제적으로 안전성이 입증됐지만 국내에선 관련 규정이 없다는 이유로 사용이 금지된 물티슈보존제를 두고 국내 물티슈 업계에서 혼란이 가중되고 있다.
- 업계에 따르면 물티슈 보존제로 사용되는 세틸피리디늄클로라이드(CPC)가 세계 각국의 안전 기준에 부합함에도 불구하고 식품의약품안전처에서 고시한 살균 보존제 성분 59개 목록에 등록돼 있지 않아 오는 7월 1일부터 사용이 전면 금지된다.
- 이 때문에 세계적 기준에 안전한 제품으로 부합돼 해당 성분을 사용한 물티슈 업체들은 울상을 짓고 있다.실제로 CPC는 화장품, 식품, 의약품 산업에서 가장 폭넓게 사용되고 있고, 미국 식품의약국(FDA)에서 식품첨가제로 사용이 허가된 성분이다. 
- 또한 화장품, 보습제, 샴푸, 구강청결제, 치주질환을 치료하는 처방약으로 쓰인다.식약처는 공식 입장을 통해 “현재 소비자가 CPC가 포함된 물티슈에 대해서 걱정할 이유가 없다”고 밝혔다.</t>
    <phoneticPr fontId="1" type="noConversion"/>
  </si>
  <si>
    <t>□ 2015년 하반기 출시 제품들은 식약청에서 사용이 허락된 성분만 사용.  그러나 새로운 무분별한 유해 화합물 사용의 부작용으로 인해 
□ 2015년7월1일 화장품법에 의거 행정 감독 강화 물티슈 레시피를 만드는 비용의 과다로 인해 중소 업체들의 부담 가중  
□ 중견 업체의 경우 인체에 무해한 성분을 사용하고 있다는 것에 모든 마케팅 집중 .근래 MERS의 영향으로 손세정제 및 물티슈 수요 급증 
 이와 같은 상황은 물티슈 시장의 가파른 성장을 견인할 것으로 예상</t>
    <phoneticPr fontId="1" type="noConversion"/>
  </si>
  <si>
    <t>□安全을 살 것인가? 安心을살것인가?
살균효과
-.살균효과-각종바이러스 및 변종바이러스,병원성대장균,황색포도상구균,
살모넬라균,비브리오균,리조레라균 등 각종 전염병 및 식중독원인균을 99.9% 살균제거
-.세정효과-야채,과일 등 각종식품에 묻어잇는 잔류농약 및 방부제 ,전착제,착색제 등을 분해제거
-,신선보존력 강화- 식재료의 산화작용을 억제하여 재료의 신선도를 높여 보존기간을 늘려주고 이온화작용에 의해 본래의 맛을 살려줌
-,탈취/소취효과-육류의 누린내,어패류의 비린내 등 식재료나 음식 등에서 발생하는 잡냄새 제거
-,친환경 – 합성세제 등의 화학제품과는 달리 배수를 통해한 2차적 환경 오염이 없는 친환경 제품 
-.현대인의 라이프 스타일의 변화로 인해 물티슈 시장은 빠른 성장세를 보이고 있음 (CAGR 13.6%)
-. 기존에 영,유아용에 집중되어 있던 제품들이 Target 집단별로 분화되는 경향이 있음
-.여성 청결 전용 물티슈, 고급형 물티슈, 손세정 전용 물티슈, 청소용, 설거지용 등 아직까지도 유해 화합물에 대한 소비자들의 의구심은 가시지 않은 상황임
-.최근 CPC (세틸피리디늄클로라이드) 사용이 제조 업체들의 이슈가 되고 있음 (식약처에서 살균·보존제 외 다른 목적으로의 CPC 사용은 가능하다는 기존 입장을 확인 : 2015년 6월 25일 기사) EWG등을 인용하여 신제품에 포함된 성분들이 안전함을 강조하고  있으나 안전성이 완전히 검증된것은 아님</t>
    <phoneticPr fontId="1" type="noConversion"/>
  </si>
  <si>
    <t>(재)차세대융합기술연구원</t>
    <phoneticPr fontId="1" type="noConversion"/>
  </si>
  <si>
    <t>태주호</t>
    <phoneticPr fontId="1" type="noConversion"/>
  </si>
  <si>
    <t>책임연구원</t>
    <phoneticPr fontId="1" type="noConversion"/>
  </si>
  <si>
    <t xml:space="preserve">제품개발 2단계 연구개발 고도화 및 사업화 자문
- 2주(이상) 연속 피부적용 / 경구투여에 의한 효능 </t>
    <phoneticPr fontId="1" type="noConversion"/>
  </si>
  <si>
    <t>해수전해장치 기술</t>
    <phoneticPr fontId="1" type="noConversion"/>
  </si>
  <si>
    <r>
      <t xml:space="preserve">□ 해당기술
  </t>
    </r>
    <r>
      <rPr>
        <sz val="10"/>
        <color theme="1"/>
        <rFont val="맑은 고딕"/>
        <family val="3"/>
        <charset val="128"/>
        <scheme val="minor"/>
      </rPr>
      <t>◯</t>
    </r>
    <r>
      <rPr>
        <sz val="10"/>
        <color theme="1"/>
        <rFont val="맑은 고딕"/>
        <family val="2"/>
        <charset val="129"/>
        <scheme val="minor"/>
      </rPr>
      <t xml:space="preserve"> 해수전해장치는 바닷물을 이용하여 차아염소산나트륨을 발생시켜 바닷물을 사전에 살균 처리하는 기술로서, 바닷물 취수 시에 주입하여 해양생물의 성장을 억제함으로써 살균 처리함을 목적으로 한다. 이는 펌프, 필터, 배관 및 멤브레인 등의 공정계통에 유로의 저항 증대 방지 등을 통한 시스템 효율성 및 공정 수명 증대에 기여하게 된다. 따라서 바닷물을 사용하는 해양플랜트, 해수담수화플랜트 등의 분야에 해수 취수공정과 전처리를 비롯하여 후처리 등의 담수화 공정에 사용되는 필수적이고 중요한 기술이다. 해수를 전기 분해하기 위하여 사용되는 전해반응기의 핵심구성요소인 전극배열 방식 및 그러한 기술을 접목시킨 해수전해장치에 대한 신기술로서 포화염수를 사용하는 수처리 적용방식과 달리 해수를 원료로 하여 전극을 병렬방식으로 교차 배열하고 종래의 단극(Mono-Polar)방식의 적용대비 터미널 및 셀의 수량을 줄이고 효율성을 높이도록 하는 복극(Bi-Polar)방식의 기술개발이다.
  </t>
    </r>
    <r>
      <rPr>
        <sz val="10"/>
        <color theme="1"/>
        <rFont val="맑은 고딕"/>
        <family val="3"/>
        <charset val="128"/>
        <scheme val="minor"/>
      </rPr>
      <t>◯</t>
    </r>
    <r>
      <rPr>
        <sz val="10"/>
        <color theme="1"/>
        <rFont val="맑은 고딕"/>
        <family val="2"/>
        <charset val="129"/>
        <scheme val="minor"/>
      </rPr>
      <t xml:space="preserve"> 해수전해장치의 인입 바닷물은 여과장치를 통하여 복극(Bi-Polar) 전해반응기(Electrolyzer)로 투입된다. 전해반응기로 투입된 바닷물은 정류기(Rectifier)로부터 공급받는 낮은 Voltage의 DC전류로 분해되어 1,800 ~ 2,000ppm의 차아염소산나트륨을 생산하도록 설계된다. 생성된 차아염소산나트륨은 저장탱크에 사용자가 원하는 만큼의 용량으로 저장되어 적용처인 바다로 재투입된다. 투입된 차아염소산나트륨은 해양생물의 성장을 억제하고 살균하는 역할을 한다.
  </t>
    </r>
    <r>
      <rPr>
        <sz val="10"/>
        <color theme="1"/>
        <rFont val="맑은 고딕"/>
        <family val="3"/>
        <charset val="128"/>
        <scheme val="minor"/>
      </rPr>
      <t>◯</t>
    </r>
    <r>
      <rPr>
        <sz val="10"/>
        <color theme="1"/>
        <rFont val="맑은 고딕"/>
        <family val="2"/>
        <charset val="129"/>
        <scheme val="minor"/>
      </rPr>
      <t xml:space="preserve"> 해수전해설비는 해수에 살고 있는 많은 해양생물의 적절한 성장억제와 살균을 목적으로 하기 때문에 차아염소산나트륨의 투입되는 주입량이 중요하다. 많은 양이 주입 되면 해양 생태계의 파괴라는 큰 장애가 있으며, 주입량이 줄어들면 해양생물의 성장억제가 되지 않아 공정 설비에 큰 타격을 주게 된다.
  </t>
    </r>
    <r>
      <rPr>
        <sz val="10"/>
        <color theme="1"/>
        <rFont val="맑은 고딕"/>
        <family val="3"/>
        <charset val="128"/>
        <scheme val="minor"/>
      </rPr>
      <t>◯</t>
    </r>
    <r>
      <rPr>
        <sz val="10"/>
        <color theme="1"/>
        <rFont val="맑은 고딕"/>
        <family val="2"/>
        <charset val="129"/>
        <scheme val="minor"/>
      </rPr>
      <t xml:space="preserve">  차아염소산나트륨의 주입량 및 거리에 따라 해수에 미치는 영향을 연구하고, 본 시스템에 적용하는 것은 해수전해설비가 더 한층 업그레이드 되는데 큰 힘이 될 것이다.
□ 시장의 현황
  </t>
    </r>
    <r>
      <rPr>
        <sz val="10"/>
        <color theme="1"/>
        <rFont val="맑은 고딕"/>
        <family val="3"/>
        <charset val="128"/>
        <scheme val="minor"/>
      </rPr>
      <t>◯</t>
    </r>
    <r>
      <rPr>
        <sz val="10"/>
        <color theme="1"/>
        <rFont val="맑은 고딕"/>
        <family val="2"/>
        <charset val="129"/>
        <scheme val="minor"/>
      </rPr>
      <t xml:space="preserve"> 해수전해장치는 세계시장에서 시장규모가 막대하고 또한 수요가 꾸준히 증대하고 있는 해수담수화플랜트 분야를 비롯하여 밸러스트 수 처리, LNG 터미널, 해양플랜트, Oil &amp; Gas 플랜트, 발전플랜트 등의 분야에서 매우 중요하고 반드시 요구되는 설비로서, 국내에서는 기술개발 및 사업화에 접근하고 있지 못하고 있는 고부가가치의 산업 분야 중 하나이다.
  </t>
    </r>
    <r>
      <rPr>
        <sz val="10"/>
        <color theme="1"/>
        <rFont val="맑은 고딕"/>
        <family val="3"/>
        <charset val="128"/>
        <scheme val="minor"/>
      </rPr>
      <t>◯</t>
    </r>
    <r>
      <rPr>
        <sz val="10"/>
        <color theme="1"/>
        <rFont val="맑은 고딕"/>
        <family val="2"/>
        <charset val="129"/>
        <scheme val="minor"/>
      </rPr>
      <t xml:space="preserve"> 그러나 우리나라의 경우, 세계적인 경쟁력을 보유하고 있는 해수담수화플랜트, 해양플랜트 및 발전플랜트 시장 등에서 조차 모두 해외업체들에게 독점 하도록 하는 기술의존도가 매우 높은 분야로서 매우 안타까운 현실에 있다.
  </t>
    </r>
    <r>
      <rPr>
        <sz val="10"/>
        <color theme="1"/>
        <rFont val="맑은 고딕"/>
        <family val="3"/>
        <charset val="128"/>
        <scheme val="minor"/>
      </rPr>
      <t>◯</t>
    </r>
    <r>
      <rPr>
        <sz val="10"/>
        <color theme="1"/>
        <rFont val="맑은 고딕"/>
        <family val="2"/>
        <charset val="129"/>
        <scheme val="minor"/>
      </rPr>
      <t xml:space="preserve"> 해수전해장치의 주요 적용 분야는 바닷물을 필요로 하는 모든 플랜트 및 냉각계통 등의 공정으로서 관련 플랜트 및 냉각계통의 안정적 운전과 유지관리에 매우 중요한 설비 중에 하나이다. 현재, 세계시장을 주도하고 있는 해외 주요 기술 보유사로는 미국의 Severntrent Services Denora, Siemens, Sespi, Cumberland 등이 있으며, 최근에는 Mitsubishi, Daiki 등 일본 업체들이 기술개발을 완료하고 세계시장에 접근하고 있는 추세에 있다.
  </t>
    </r>
    <r>
      <rPr>
        <sz val="10"/>
        <color theme="1"/>
        <rFont val="맑은 고딕"/>
        <family val="3"/>
        <charset val="128"/>
        <scheme val="minor"/>
      </rPr>
      <t>◯</t>
    </r>
    <r>
      <rPr>
        <sz val="10"/>
        <color theme="1"/>
        <rFont val="맑은 고딕"/>
        <family val="2"/>
        <charset val="129"/>
        <scheme val="minor"/>
      </rPr>
      <t xml:space="preserve"> 반면에 우리나라에서도 이러한 동향을 뒤늦게 인지하고 몇몇 기업들이 전해장치 국산화에 사업화를 시도하고 있으나, 구 기술인 단극방식의 범위에서 벗어나지 못하고 있어 기술 경쟁력에서 두각을 나타내지 못하고 있으며, 연구개발에 진척이 없어 구 기술에만 의존하고 있는 실정이다.
  </t>
    </r>
    <r>
      <rPr>
        <sz val="10"/>
        <color theme="1"/>
        <rFont val="맑은 고딕"/>
        <family val="3"/>
        <charset val="128"/>
        <scheme val="minor"/>
      </rPr>
      <t>◯</t>
    </r>
    <r>
      <rPr>
        <sz val="10"/>
        <color theme="1"/>
        <rFont val="맑은 고딕"/>
        <family val="2"/>
        <charset val="129"/>
        <scheme val="minor"/>
      </rPr>
      <t xml:space="preserve"> 유니테크의 복극방식의 반응 시스템 기술은 국내에서 지금까지 의존하여 왔으며 지금도 사용하고 있는 구 기술인 Sanilec사의 단극방식 반응기가 가지고 있던 가장 큰 취약점인 경제성 및 효율성 문제를 개선하여 최적화 한 기술이다.
  </t>
    </r>
    <r>
      <rPr>
        <sz val="10"/>
        <color theme="1"/>
        <rFont val="맑은 고딕"/>
        <family val="3"/>
        <charset val="128"/>
        <scheme val="minor"/>
      </rPr>
      <t>◯</t>
    </r>
    <r>
      <rPr>
        <sz val="10"/>
        <color theme="1"/>
        <rFont val="맑은 고딕"/>
        <family val="2"/>
        <charset val="129"/>
        <scheme val="minor"/>
      </rPr>
      <t xml:space="preserve"> 본 기술은 이태리, 영국 등의 선진국을 중심으로 2000년대에 들어서면서 본격적으로 사업화되기 시작한 기술이다. 본 기술의 사업화와 동시에 해외 선진 사들은 복극방식 기술의 유출을 매우 경계하고 극도로 보호되고 있어, 원천기술 조차 미흡한 국내에서는 복극방식의 반응시스템 기술에 접근하지 못하고 있다. 이러한 상황에 따라 국내의 경우, 삼성중공업, 두산중공업, 현대중공업, 한국전력공사, 포스코건설, GS건설, 미포조선, 대우조선, 한국가스공사, 코오롱건설 등에서 수행하고 있는 Desalination, 발전소, Marine &amp; Off-shore, LNG Terminal, Oil &amp; Gas 플랜트 및 선박건조 등의 해외수주 프로젝트에 해외기술 및 제품을 전량 사용하고 있는 안타까운 실정이어서 복극방식의 시스템 개발 및 사업화는 우리나라의 해외 플랜트 수주 경쟁력 강화에 크게 기여하고 있다.</t>
    </r>
    <phoneticPr fontId="1" type="noConversion"/>
  </si>
  <si>
    <r>
      <t xml:space="preserve"> □ 기대효과
  </t>
    </r>
    <r>
      <rPr>
        <sz val="10"/>
        <color theme="1"/>
        <rFont val="맑은 고딕"/>
        <family val="3"/>
        <charset val="128"/>
        <scheme val="minor"/>
      </rPr>
      <t>◯</t>
    </r>
    <r>
      <rPr>
        <sz val="10"/>
        <color theme="1"/>
        <rFont val="맑은 고딕"/>
        <family val="2"/>
        <charset val="129"/>
        <scheme val="minor"/>
      </rPr>
      <t xml:space="preserve"> 유니테크는 관련 플랜트 산업문야에 발 빠르게 접근해 현재 전량 해외기술에 의존하고 있는 해수전해장치 시스템 시장을 조속히 점유하여 나아감으로써 우리나라의 해양플랜트 및 관련 플랜트 산업의 신뢰성 제고와 국제 경쟁력 확보에 기여할 것이다.
  </t>
    </r>
    <r>
      <rPr>
        <sz val="10"/>
        <color theme="1"/>
        <rFont val="맑은 고딕"/>
        <family val="3"/>
        <charset val="128"/>
        <scheme val="minor"/>
      </rPr>
      <t>◯</t>
    </r>
    <r>
      <rPr>
        <sz val="10"/>
        <color theme="1"/>
        <rFont val="맑은 고딕"/>
        <family val="2"/>
        <charset val="129"/>
        <scheme val="minor"/>
      </rPr>
      <t xml:space="preserve"> 국내의 해양플랜트 및 해수담수화플랜트 등의 해외 플랜트 수주 경쟁력을 제고시키고, 관련 분야에서 국제 경쟁력을 갖춤으로서 수입대체 효과를 극대화하여 우리나라의 경제, 산업 분야의 발전에 기여하게 될 것이다.
  </t>
    </r>
    <r>
      <rPr>
        <sz val="10"/>
        <color theme="1"/>
        <rFont val="맑은 고딕"/>
        <family val="3"/>
        <charset val="128"/>
        <scheme val="minor"/>
      </rPr>
      <t>◯</t>
    </r>
    <r>
      <rPr>
        <sz val="10"/>
        <color theme="1"/>
        <rFont val="맑은 고딕"/>
        <family val="2"/>
        <charset val="129"/>
        <scheme val="minor"/>
      </rPr>
      <t xml:space="preserve"> 유니테크의 기술은 다음과 같은 여러 분야에서 지속적으로 적용 범위가 확대되어 나갈 것이다.
    - 해수담수화플랜트, 선박의 밸러스트 수처리, Oil &amp; Gas 플랜트, 해상 플랜트, LNG Terminal 및 발전 플랜트 등 국내에서 진행하는 해외 Project에 지속적으로 적용처를 확대하여 나아감으로써 국내기술의 신뢰도를 향상시키며 플랜트의 기술 및 사업 경쟁력 제고
    - 정수, 하수처리, 지하수 처리 분야 등에서의 적용 확대
    - 전극 기술을 통한 다양한 분야에 적용 확대
    - 국내⋅외 관련 플랜트 산업의 국제 경쟁력 제고
  </t>
    </r>
    <r>
      <rPr>
        <sz val="10"/>
        <color theme="1"/>
        <rFont val="맑은 고딕"/>
        <family val="3"/>
        <charset val="128"/>
        <scheme val="minor"/>
      </rPr>
      <t>◯</t>
    </r>
    <r>
      <rPr>
        <sz val="10"/>
        <color theme="1"/>
        <rFont val="맑은 고딕"/>
        <family val="2"/>
        <charset val="129"/>
        <scheme val="minor"/>
      </rPr>
      <t xml:space="preserve"> 차세대 해수전해장치 설계 및 구성, 더 나아가 유니테크만의 고유 기술을 확보 및 기술선점을 통해 세계시장을 견인해 나갈 수 있을 것으로 보고 있다. 또한 해양 생물의 적절한 억제로 인해 환경 및 인류를 생각하는 친화적인 기업으로 거듭날 수 있을 것이다.</t>
    </r>
    <phoneticPr fontId="1" type="noConversion"/>
  </si>
  <si>
    <t>지하역사 환기 M&amp;S 지원 및 최신 기술동향 분석</t>
    <phoneticPr fontId="1" type="noConversion"/>
  </si>
  <si>
    <r>
      <t xml:space="preserve">□ 환기장치
  </t>
    </r>
    <r>
      <rPr>
        <sz val="10"/>
        <color theme="1"/>
        <rFont val="맑은 고딕"/>
        <family val="3"/>
        <charset val="128"/>
        <scheme val="minor"/>
      </rPr>
      <t>◯</t>
    </r>
    <r>
      <rPr>
        <sz val="10"/>
        <color theme="1"/>
        <rFont val="맑은 고딕"/>
        <family val="2"/>
        <charset val="129"/>
        <scheme val="minor"/>
      </rPr>
      <t xml:space="preserve"> 지하역사 환기는 건설(설계)당시 결정지어지며,  지하공간 특성상 유지보수를 잘해야 함에도  설계시 채택된  좋은 기술이 충분한 기술이전이 않되어 사용자가 제대로 활용을 못하거나, 제조업체의 부실로 유지관리에 필요한 자재공급이 않되는 경우가 있다. 특히 건설기간이 오래된 경우, 시설을 열악해지고 유동인구는 많아서 실내 공기질이 매우 나쁘게 된다. 지하공간은 자연환기가 않되므로 강제환기 해야 하며 선진외국에서는 작은 송풍으로 해결하고 있다 </t>
    </r>
    <phoneticPr fontId="1" type="noConversion"/>
  </si>
  <si>
    <r>
      <t xml:space="preserve">□ 국내외 지하역사 환기설비의 최신 기술동향
  </t>
    </r>
    <r>
      <rPr>
        <sz val="10"/>
        <color theme="1"/>
        <rFont val="맑은 고딕"/>
        <family val="3"/>
        <charset val="128"/>
        <scheme val="minor"/>
      </rPr>
      <t>◯</t>
    </r>
    <r>
      <rPr>
        <sz val="10"/>
        <color theme="1"/>
        <rFont val="맑은 고딕"/>
        <family val="2"/>
        <charset val="129"/>
        <scheme val="minor"/>
      </rPr>
      <t xml:space="preserve"> 국내외 지하역사에 실제 적용된 환기설비의 종류 및 적용규격, 방법, 특징, 적용대상, 범위, 유지관리 교범, 사용 실태 및 관리실태(공기질 수준)
   환기장치에 적용된 필터 시스템의 종류, 등급, 재질, 시험검사규격, 방법, 
   시스템에 적용된 각종 환경센서(온도 습도 각종가스 및 먼지)의 종류 등급, 규격 
   각국의 실내(지하)공기질 관리기준, 관련법규, 각국의 지하역사 현장별 토질과 구조물 건설공법과 기후환경과 사회적 여건에 따라 적용된 환기설비의 특징</t>
    </r>
    <phoneticPr fontId="1" type="noConversion"/>
  </si>
  <si>
    <r>
      <t xml:space="preserve">□ 기술개발사업에 활용
  </t>
    </r>
    <r>
      <rPr>
        <sz val="10"/>
        <color theme="1"/>
        <rFont val="맑은 고딕"/>
        <family val="3"/>
        <charset val="128"/>
        <scheme val="minor"/>
      </rPr>
      <t>◯</t>
    </r>
    <r>
      <rPr>
        <sz val="10"/>
        <color theme="1"/>
        <rFont val="맑은 고딕"/>
        <family val="2"/>
        <charset val="129"/>
        <scheme val="minor"/>
      </rPr>
      <t xml:space="preserve"> 사업영역, 아이템 확대
  </t>
    </r>
    <phoneticPr fontId="1" type="noConversion"/>
  </si>
  <si>
    <t>식용곤충 제품개발 애로기술지원과 마케팅 조사/전략지원</t>
    <phoneticPr fontId="1" type="noConversion"/>
  </si>
  <si>
    <t xml:space="preserve">제품화를 위한 공동연구 </t>
    <phoneticPr fontId="1" type="noConversion"/>
  </si>
  <si>
    <t xml:space="preserve">□식용곤충을 활용한 제품개발 기술지원, 마케팅 조사/전략지원
 ○ 식용곤충을 주 원료로 한 건강보조식품과 기능성식품 개발을 목표로 함.
 ○ 국내 재배 농가가 증가하고 농축수산부에서 6차 산업으로 생산과 가공산업에 지원을 활발하게 하고 있지만, 제품개발이나 판로가 미흡하여 생산농가의 출하에 어려움이 많고 소득으로 연계되지 않음.
 ○ 식용곤충 소비촉진을 위한 환자식, 노인식, 유아식 등 급식 프로그램 및 제품 개발을 위한 임상영양연구 및 과학적 입증과 다양한 제품 개발을 하면 식용곤충 농가 및 관련업체 소비증대가 예상되고 국민건강 증진과 농촌 소득증대에 기여할 것으로 기대됨. </t>
    <phoneticPr fontId="1" type="noConversion"/>
  </si>
  <si>
    <r>
      <t xml:space="preserve">□ 식용곤충을 활용한 제품개발을 위한 기술지원과 마케팅 조사/전략지원 요청
  </t>
    </r>
    <r>
      <rPr>
        <sz val="10"/>
        <color theme="1"/>
        <rFont val="맑은 고딕"/>
        <family val="3"/>
        <charset val="128"/>
        <scheme val="minor"/>
      </rPr>
      <t>◯</t>
    </r>
    <r>
      <rPr>
        <sz val="10"/>
        <color theme="1"/>
        <rFont val="맑은 고딕"/>
        <family val="2"/>
        <charset val="129"/>
        <scheme val="minor"/>
      </rPr>
      <t xml:space="preserve"> 제품개발 지원
   - 식용곤충의 원료·성분 분석 및 기능성 검토
   - 타겟 수요자별 제품 유형과 제조방법, 레시피 검토
   - 식용곤충 개발제품의 성분 분석
  </t>
    </r>
    <r>
      <rPr>
        <sz val="10"/>
        <color theme="1"/>
        <rFont val="맑은 고딕"/>
        <family val="3"/>
        <charset val="128"/>
        <scheme val="minor"/>
      </rPr>
      <t>◯</t>
    </r>
    <r>
      <rPr>
        <sz val="10"/>
        <color theme="1"/>
        <rFont val="맑은 고딕"/>
        <family val="2"/>
        <charset val="129"/>
        <scheme val="minor"/>
      </rPr>
      <t xml:space="preserve"> 마켓팅 조사/전략지원
    - 타겟 고객별, 제품 유형 수요조사
    - 타겟 고객별 마케팅 전략 지원 
    - 국 내외 시장조사</t>
    </r>
    <phoneticPr fontId="1" type="noConversion"/>
  </si>
  <si>
    <r>
      <t xml:space="preserve">□ 기대효과 
  - 영양취약집단을 위한 다양한 형태의 환자식, 유아식, 노인식 개발을 통해 국민건강증진에 이바지할 것임
 - 식용곤충 활용 환자식, 유아식, 노인식의 단체급식 프로그램 및 제품개발을 통한 식용곤충 부가가치를 향상시키고 나아가 식용곤충 농가 및 관련 업체 소득 증대 극대화 
</t>
    </r>
    <r>
      <rPr>
        <sz val="10"/>
        <color theme="1"/>
        <rFont val="맑은 고딕"/>
        <family val="3"/>
        <charset val="128"/>
        <scheme val="minor"/>
      </rPr>
      <t>◯</t>
    </r>
    <r>
      <rPr>
        <sz val="10"/>
        <color theme="1"/>
        <rFont val="맑은 고딕"/>
        <family val="2"/>
        <charset val="129"/>
        <scheme val="minor"/>
      </rPr>
      <t xml:space="preserve"> 요청내용 확보 시 기술적으로 차별화된 컨셉과 맛, 품질의 경쟁력을 갖추고 생산공정을 규격화하고 마케팅 전략수립 지원으로 제품결정이 용이할 것임. </t>
    </r>
    <phoneticPr fontId="1" type="noConversion"/>
  </si>
  <si>
    <t>세종대학교 바이오산업융합학과</t>
    <phoneticPr fontId="1" type="noConversion"/>
  </si>
  <si>
    <t xml:space="preserve">윤은형 </t>
    <phoneticPr fontId="1" type="noConversion"/>
  </si>
  <si>
    <t>미래써모텍</t>
    <phoneticPr fontId="1" type="noConversion"/>
  </si>
  <si>
    <t>5400</t>
    <phoneticPr fontId="1" type="noConversion"/>
  </si>
  <si>
    <t>DLC(ta-c, PCF03) 코팅 기술관련 시장기술 동향 정보지원</t>
    <phoneticPr fontId="1" type="noConversion"/>
  </si>
  <si>
    <t>□ 최근 자동차 부품의 수명 향상을 위해 적용되어지는 DLC코팅의 여러 가지 종류 중에서 ta-c, PCF03 코팅에대한 적용이 요구되어지고 있으며, 당사의 기존 PVD코팅 적용부품에 해당 기술을 적용하고자 고객사로부터 요구 받고 있는 실정임. 기존의 Si-DLC, Metal-DLC코팅의 경우는 외국으로부터 도입된 장치로 양산되고 있음. 최근 개발되어진 해당 기술과 관련하여 기존 기술을 조사 중에 있으며, 고객사와 개발 진행 중에 있음.</t>
    <phoneticPr fontId="1" type="noConversion"/>
  </si>
  <si>
    <t xml:space="preserve">□ 현재 국내에서는 개발 되어진 적이 없어, 기존 기술을 조사 중에 있음. 
   기술 조사 후 고객사와 공동 개발 예정임.
   DLC(Diamond-Like Carbon) 코팅 : ta-, PCF03 코팅  </t>
    <phoneticPr fontId="1" type="noConversion"/>
  </si>
  <si>
    <t>□ 사업 분야 확대적용으로 매출 증대
□ 기술 개발을 기반으로 하여 장비 제작 판매로 매출 증대</t>
    <phoneticPr fontId="1" type="noConversion"/>
  </si>
  <si>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</si>
  <si>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</si>
  <si>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</si>
  <si>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</si>
  <si>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</si>
  <si>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</si>
  <si>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</si>
  <si>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</si>
  <si>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</si>
  <si>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</si>
  <si>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</si>
  <si>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</si>
  <si>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</si>
  <si>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</si>
  <si>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</si>
  <si>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</si>
  <si>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</si>
  <si>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</si>
  <si>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</si>
  <si>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</si>
  <si>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</si>
  <si>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</si>
  <si>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</si>
  <si>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</si>
  <si>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</si>
  <si>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3</t>
  </si>
  <si>
    <t>3</t>
    <phoneticPr fontId="1" type="noConversion"/>
  </si>
  <si>
    <t>글로벌텍㈜</t>
    <phoneticPr fontId="1" type="noConversion"/>
  </si>
  <si>
    <t>금강정공</t>
    <phoneticPr fontId="1" type="noConversion"/>
  </si>
  <si>
    <t>3</t>
    <phoneticPr fontId="1" type="noConversion"/>
  </si>
  <si>
    <t>㈜세스</t>
    <phoneticPr fontId="1" type="noConversion"/>
  </si>
  <si>
    <t>㈜실텍</t>
    <phoneticPr fontId="1" type="noConversion"/>
  </si>
  <si>
    <t>㈜옵티레이</t>
    <phoneticPr fontId="1" type="noConversion"/>
  </si>
  <si>
    <t>㈜조이테크</t>
    <phoneticPr fontId="1" type="noConversion"/>
  </si>
  <si>
    <t>태성전장㈜</t>
    <phoneticPr fontId="1" type="noConversion"/>
  </si>
  <si>
    <t>028</t>
  </si>
  <si>
    <t>029</t>
  </si>
  <si>
    <t>030</t>
  </si>
  <si>
    <t>031</t>
  </si>
  <si>
    <t>032</t>
  </si>
  <si>
    <t>㈜가교테크</t>
    <phoneticPr fontId="1" type="noConversion"/>
  </si>
  <si>
    <t>㈜비엠시스</t>
    <phoneticPr fontId="1" type="noConversion"/>
  </si>
  <si>
    <t>서울프로폴리스㈜</t>
    <phoneticPr fontId="1" type="noConversion"/>
  </si>
  <si>
    <t>㈜시선바이오머티리얼스</t>
    <phoneticPr fontId="1" type="noConversion"/>
  </si>
  <si>
    <t>㈜텔트론</t>
    <phoneticPr fontId="1" type="noConversion"/>
  </si>
  <si>
    <t>한국에어로㈜</t>
    <phoneticPr fontId="1" type="noConversion"/>
  </si>
  <si>
    <t>㈜한독크린텍</t>
    <phoneticPr fontId="1" type="noConversion"/>
  </si>
  <si>
    <t>㈜케이에스텍</t>
    <phoneticPr fontId="1" type="noConversion"/>
  </si>
  <si>
    <t>㈜부강테크</t>
    <phoneticPr fontId="1" type="noConversion"/>
  </si>
  <si>
    <t>창명제어기술㈜</t>
    <phoneticPr fontId="1" type="noConversion"/>
  </si>
  <si>
    <t>㈜엠케이켐앤텍</t>
    <phoneticPr fontId="1" type="noConversion"/>
  </si>
  <si>
    <t>㈜마크로케어</t>
    <phoneticPr fontId="1" type="noConversion"/>
  </si>
  <si>
    <t>㈜다쓰테크</t>
    <phoneticPr fontId="1" type="noConversion"/>
  </si>
  <si>
    <t>㈜테크윈</t>
    <phoneticPr fontId="1" type="noConversion"/>
  </si>
  <si>
    <t>㈜온테스트</t>
    <phoneticPr fontId="1" type="noConversion"/>
  </si>
  <si>
    <t>㈜에이시엠</t>
    <phoneticPr fontId="1" type="noConversion"/>
  </si>
  <si>
    <t>㈜신디프</t>
    <phoneticPr fontId="1" type="noConversion"/>
  </si>
  <si>
    <t>㈜세기리텍</t>
    <phoneticPr fontId="1" type="noConversion"/>
  </si>
  <si>
    <t>㈜루브켐코리아</t>
    <phoneticPr fontId="1" type="noConversion"/>
  </si>
  <si>
    <t>㈜에스티아이</t>
    <phoneticPr fontId="1" type="noConversion"/>
  </si>
  <si>
    <t>효림산업㈜</t>
    <phoneticPr fontId="1" type="noConversion"/>
  </si>
  <si>
    <t>서안켐텍㈜</t>
    <phoneticPr fontId="1" type="noConversion"/>
  </si>
  <si>
    <t>㈜팀코스파</t>
    <phoneticPr fontId="1" type="noConversion"/>
  </si>
  <si>
    <t>㈜요즘코리아</t>
    <phoneticPr fontId="1" type="noConversion"/>
  </si>
  <si>
    <t>유니테크㈜</t>
    <phoneticPr fontId="1" type="noConversion"/>
  </si>
  <si>
    <t>㈜자연하나</t>
    <phoneticPr fontId="1" type="noConversion"/>
  </si>
  <si>
    <t>㈜젠티스</t>
    <phoneticPr fontId="1" type="noConversion"/>
  </si>
  <si>
    <t>㈜태하</t>
    <phoneticPr fontId="1" type="noConversion"/>
  </si>
  <si>
    <t>㈜해나눔</t>
    <phoneticPr fontId="1" type="noConversion"/>
  </si>
  <si>
    <t>경창산업㈜</t>
    <phoneticPr fontId="1" type="noConversion"/>
  </si>
  <si>
    <t>㈜성진포머</t>
    <phoneticPr fontId="1" type="noConversion"/>
  </si>
  <si>
    <t>㈜대평</t>
    <phoneticPr fontId="1" type="noConversion"/>
  </si>
  <si>
    <t>㈜그린폴리머</t>
    <phoneticPr fontId="1" type="noConversion"/>
  </si>
  <si>
    <t>㈜디바이스이엔지</t>
    <phoneticPr fontId="1" type="noConversion"/>
  </si>
  <si>
    <t>㈜이그잭스</t>
    <phoneticPr fontId="1" type="noConversion"/>
  </si>
  <si>
    <t>㈜이림전자</t>
    <phoneticPr fontId="1" type="noConversion"/>
  </si>
  <si>
    <t>㈜퍼라온테크</t>
    <phoneticPr fontId="1" type="noConversion"/>
  </si>
  <si>
    <t>한양소재㈜</t>
    <phoneticPr fontId="1" type="noConversion"/>
  </si>
  <si>
    <t>㈜디엔에프</t>
    <phoneticPr fontId="1" type="noConversion"/>
  </si>
  <si>
    <t>㈜미래에프에이</t>
    <phoneticPr fontId="1" type="noConversion"/>
  </si>
  <si>
    <t>㈜진합</t>
    <phoneticPr fontId="1" type="noConversion"/>
  </si>
  <si>
    <t>㈜네오텍</t>
    <phoneticPr fontId="1" type="noConversion"/>
  </si>
  <si>
    <t>하도FNC</t>
    <phoneticPr fontId="1" type="noConversion"/>
  </si>
  <si>
    <t>상진</t>
    <phoneticPr fontId="1" type="noConversion"/>
  </si>
  <si>
    <t>4</t>
    <phoneticPr fontId="1" type="noConversion"/>
  </si>
  <si>
    <t>080</t>
  </si>
  <si>
    <t>081</t>
  </si>
  <si>
    <t>082</t>
  </si>
  <si>
    <t>083</t>
  </si>
  <si>
    <t>084</t>
  </si>
  <si>
    <t>085</t>
  </si>
  <si>
    <t>086</t>
  </si>
  <si>
    <t>087</t>
  </si>
  <si>
    <t>씨에스케미칼</t>
    <phoneticPr fontId="1" type="noConversion"/>
  </si>
  <si>
    <t>엔에이치케미칼㈜</t>
    <phoneticPr fontId="1" type="noConversion"/>
  </si>
  <si>
    <t>4</t>
    <phoneticPr fontId="1" type="noConversion"/>
  </si>
  <si>
    <t>㈜낙원</t>
    <phoneticPr fontId="1" type="noConversion"/>
  </si>
  <si>
    <t>㈜리오엘리</t>
    <phoneticPr fontId="1" type="noConversion"/>
  </si>
  <si>
    <t>세계화학공업㈜</t>
    <phoneticPr fontId="1" type="noConversion"/>
  </si>
  <si>
    <t>송원산업㈜</t>
    <phoneticPr fontId="1" type="noConversion"/>
  </si>
  <si>
    <t>아산텍㈜</t>
    <phoneticPr fontId="1" type="noConversion"/>
  </si>
  <si>
    <t>에스아이에스㈜</t>
    <phoneticPr fontId="1" type="noConversion"/>
  </si>
  <si>
    <t>㈜제일화성</t>
    <phoneticPr fontId="1" type="noConversion"/>
  </si>
  <si>
    <t>파미셀㈜케미컬사업부문</t>
    <phoneticPr fontId="1" type="noConversion"/>
  </si>
  <si>
    <t>088</t>
  </si>
  <si>
    <t>089</t>
  </si>
  <si>
    <t>090</t>
  </si>
  <si>
    <t>091</t>
  </si>
  <si>
    <t>092</t>
  </si>
  <si>
    <t>093</t>
  </si>
  <si>
    <t>094</t>
  </si>
  <si>
    <t>095</t>
  </si>
  <si>
    <t>096</t>
  </si>
  <si>
    <t>097</t>
  </si>
  <si>
    <t>098</t>
  </si>
  <si>
    <t>033</t>
  </si>
  <si>
    <t>034</t>
  </si>
  <si>
    <t>㈜동신이엔텍</t>
    <phoneticPr fontId="1" type="noConversion"/>
  </si>
  <si>
    <t>루포</t>
    <phoneticPr fontId="1" type="noConversion"/>
  </si>
  <si>
    <t>스텐츠</t>
    <phoneticPr fontId="1" type="noConversion"/>
  </si>
  <si>
    <t>㈜전진엔텍</t>
    <phoneticPr fontId="1" type="noConversion"/>
  </si>
  <si>
    <t>경성산업</t>
    <phoneticPr fontId="1" type="noConversion"/>
  </si>
  <si>
    <t>동연스틸㈜</t>
    <phoneticPr fontId="1" type="noConversion"/>
  </si>
  <si>
    <t>오션어스㈜</t>
    <phoneticPr fontId="1" type="noConversion"/>
  </si>
  <si>
    <t>우리그린피스</t>
    <phoneticPr fontId="1" type="noConversion"/>
  </si>
  <si>
    <t>큐알피테크</t>
    <phoneticPr fontId="1" type="noConversion"/>
  </si>
  <si>
    <t>동양하이테크산업㈜</t>
    <phoneticPr fontId="1" type="noConversion"/>
  </si>
  <si>
    <t>5</t>
  </si>
  <si>
    <t>5</t>
    <phoneticPr fontId="1" type="noConversion"/>
  </si>
  <si>
    <t>099</t>
  </si>
  <si>
    <t>100</t>
  </si>
  <si>
    <t>101</t>
  </si>
  <si>
    <t>102</t>
  </si>
  <si>
    <t>103</t>
  </si>
  <si>
    <t>104</t>
  </si>
  <si>
    <t>105</t>
  </si>
  <si>
    <t>106</t>
  </si>
  <si>
    <t>107</t>
  </si>
  <si>
    <t>108</t>
  </si>
  <si>
    <t>109</t>
  </si>
  <si>
    <t>110</t>
  </si>
  <si>
    <t>111</t>
  </si>
  <si>
    <t>112</t>
  </si>
  <si>
    <t>113</t>
  </si>
  <si>
    <t>114</t>
  </si>
  <si>
    <t>5</t>
    <phoneticPr fontId="1" type="noConversion"/>
  </si>
  <si>
    <t>㈜성일이노텍</t>
    <phoneticPr fontId="1" type="noConversion"/>
  </si>
  <si>
    <t>㈜신성테크</t>
    <phoneticPr fontId="1" type="noConversion"/>
  </si>
  <si>
    <t>㈜큐시스</t>
    <phoneticPr fontId="1" type="noConversion"/>
  </si>
  <si>
    <t>㈜티디엘</t>
    <phoneticPr fontId="1" type="noConversion"/>
  </si>
  <si>
    <t>㈜엠티에스</t>
    <phoneticPr fontId="1" type="noConversion"/>
  </si>
  <si>
    <t>㈜삼우에코</t>
    <phoneticPr fontId="1" type="noConversion"/>
  </si>
  <si>
    <t>㈜인아</t>
  </si>
  <si>
    <t>㈜한국씨앤에스</t>
    <phoneticPr fontId="1" type="noConversion"/>
  </si>
  <si>
    <t>농업회사법인제주홍암가㈜</t>
    <phoneticPr fontId="1" type="noConversion"/>
  </si>
  <si>
    <t>㈜대경산전</t>
  </si>
  <si>
    <t>㈜데크카본</t>
    <phoneticPr fontId="1" type="noConversion"/>
  </si>
  <si>
    <t>㈜신산이</t>
    <phoneticPr fontId="1" type="noConversion"/>
  </si>
  <si>
    <t>㈜이앤코리아</t>
  </si>
  <si>
    <t>㈜티앤지</t>
    <phoneticPr fontId="1" type="noConversion"/>
  </si>
  <si>
    <t>㈜한국비엠아이</t>
    <phoneticPr fontId="1" type="noConversion"/>
  </si>
  <si>
    <t>광전자정밀㈜</t>
    <phoneticPr fontId="1" type="noConversion"/>
  </si>
  <si>
    <t>115</t>
  </si>
  <si>
    <t>한국인 체형이 적합한 5DS시스템 독립스프링의 마케팅 전략수립</t>
    <phoneticPr fontId="1" type="noConversion"/>
  </si>
  <si>
    <r>
      <t xml:space="preserve">□ 해당기술
  </t>
    </r>
    <r>
      <rPr>
        <sz val="10"/>
        <color theme="1"/>
        <rFont val="맑은 고딕"/>
        <family val="3"/>
        <charset val="128"/>
        <scheme val="minor"/>
      </rPr>
      <t>◯</t>
    </r>
    <r>
      <rPr>
        <sz val="10"/>
        <color theme="1"/>
        <rFont val="맑은 고딕"/>
        <family val="2"/>
        <charset val="129"/>
        <scheme val="minor"/>
      </rPr>
      <t xml:space="preserve"> 제품기술현황 : 
 - 기존 독립스프링의 개수(720개 퀸사이즈)보다 51%증가(838개)된 매트리스
   제작하여 매트리스의 하중이 가장 많이 받는 허리/엉덩이/허벅지 부분를
   보강하여 내구성을 좋게 하였고, 기존의 2.0mm를 조금더 소프트한 1.8mm의 강선을 사용하여 허리부분의 떠 있는 공간을 채워줌으로써 허리의 하중을 받쳐 주어 허리통증을 완화시키는 효과를 가진 매트리스임</t>
    </r>
    <phoneticPr fontId="1" type="noConversion"/>
  </si>
  <si>
    <r>
      <t xml:space="preserve">□ 해결요청 내용
  </t>
    </r>
    <r>
      <rPr>
        <sz val="10"/>
        <color theme="1"/>
        <rFont val="맑은 고딕"/>
        <family val="3"/>
        <charset val="128"/>
        <scheme val="minor"/>
      </rPr>
      <t>◯</t>
    </r>
    <r>
      <rPr>
        <sz val="10"/>
        <color theme="1"/>
        <rFont val="맑은 고딕"/>
        <family val="2"/>
        <charset val="129"/>
        <scheme val="minor"/>
      </rPr>
      <t xml:space="preserve"> 5DS시스펨 독립스프링의 마케팅 전략수립 
    - 기존 독립스프링과의 내구성의 차별성 유뮤
    - 허리통증환자가 사용시 허리통증 감소효과 유뮤
    - 기존 시장에 출시된 독립스프링의 종류 및 형태 또는 특허유무</t>
    </r>
    <phoneticPr fontId="1" type="noConversion"/>
  </si>
  <si>
    <r>
      <t xml:space="preserve">□기대효과
  </t>
    </r>
    <r>
      <rPr>
        <sz val="10"/>
        <color theme="1"/>
        <rFont val="맑은 고딕"/>
        <family val="3"/>
        <charset val="128"/>
        <scheme val="minor"/>
      </rPr>
      <t>◯</t>
    </r>
    <r>
      <rPr>
        <sz val="10"/>
        <color theme="1"/>
        <rFont val="맑은 고딕"/>
        <family val="2"/>
        <charset val="129"/>
        <scheme val="minor"/>
      </rPr>
      <t xml:space="preserve"> 온오프라인의 마케팅을 통해 효과적인 홍보가 이루어진다면 온라인의 판매
채널(메이몰, 오픈마켓, 쇼설커머스)과 오프라인 판매채널(전국가구유통,
가구대리점)과 정부기관, 학교기숙사, 연수원, 수출 등에서 판매가 이루어져 
전년대비 매출신장이 약 50%이상 될것으로 기대됨
  </t>
    </r>
    <r>
      <rPr>
        <sz val="10"/>
        <color theme="1"/>
        <rFont val="맑은 고딕"/>
        <family val="3"/>
        <charset val="128"/>
        <scheme val="minor"/>
      </rPr>
      <t>◯</t>
    </r>
    <r>
      <rPr>
        <sz val="10"/>
        <color theme="1"/>
        <rFont val="맑은 고딕"/>
        <family val="2"/>
        <charset val="129"/>
        <scheme val="minor"/>
      </rPr>
      <t xml:space="preserve"> 내구성과 숙면 및 허리통증 소비자를 위한 침대매트리스 개발</t>
    </r>
    <phoneticPr fontId="1" type="noConversion"/>
  </si>
  <si>
    <t>Trash</t>
    <phoneticPr fontId="1" type="noConversion"/>
  </si>
  <si>
    <t xml:space="preserve">□ 액체 안에 무기질(세라믹,글래스,하이파이버등), 메탈등을 포함한 trend에 대한 대응.
    써멀구리스,전도성 물질 포함의 경우,  케미칼에 따른 내화학성 대두.
    의료, 식품용의 경우 무해한 재료의 적용 대두. (마모가 안되어 오염 방지)      
   기존에 단순 케미칼 용도 외, 새로운 기능을 부가한 필러를 포함한 경우가 많다. 이에 대한 대응.
    또한, 정량 정밀 토출이 요구됨. (모노펌프 사용 이유)
    문제점은, 각 필러에 의해 keypart인 stator &amp; rotor등이 마모등에 의해, 정량성 정밀성이 떨어짐과 동시에 토출이 불가한 문제점 발생.
  </t>
    <phoneticPr fontId="1" type="noConversion"/>
  </si>
  <si>
    <t xml:space="preserve">□ 상기 내용에 따른 고강도의 버티는 재질의 적용이 필요함.
       (1)rotor 
        경질 재료의 적용.
         ceramic, 
         wc 
       (2) Stator
        TEFLON 
        UHMWPE </t>
    <phoneticPr fontId="1" type="noConversion"/>
  </si>
  <si>
    <t>□ 제품의 내마모성, 내화학성, 정량/정밀토출이 가능</t>
    <phoneticPr fontId="1" type="noConversion"/>
  </si>
  <si>
    <t>WTF</t>
    <phoneticPr fontId="1" type="noConversion"/>
  </si>
  <si>
    <t>발효 및 배양 기술의 과학화 및 산업화</t>
    <phoneticPr fontId="1" type="noConversion"/>
  </si>
  <si>
    <r>
      <t xml:space="preserve">□ 발효
  </t>
    </r>
    <r>
      <rPr>
        <sz val="10"/>
        <color theme="1"/>
        <rFont val="맑은 고딕"/>
        <family val="3"/>
        <charset val="128"/>
        <scheme val="minor"/>
      </rPr>
      <t>◯</t>
    </r>
    <r>
      <rPr>
        <sz val="10"/>
        <color theme="1"/>
        <rFont val="맑은 고딕"/>
        <family val="2"/>
        <charset val="129"/>
        <scheme val="minor"/>
      </rPr>
      <t xml:space="preserve"> 현재 한국내의 발효를 진행하는 기업은 주로 전통장류, 전통발효식품 등 전통방식을 고수하여 진행하고 있는 실정임. 산업이 이러한 형태로 지속될 경우 세계시장으로의 확대는 점점 더 어려워지고, 국내의 경쟁만 치열해 지다가 결국 좌초되는 결과로 산업이 흘러갈 수 있을 것으로 예상됨
  </t>
    </r>
    <r>
      <rPr>
        <sz val="10"/>
        <color theme="1"/>
        <rFont val="맑은 고딕"/>
        <family val="3"/>
        <charset val="128"/>
        <scheme val="minor"/>
      </rPr>
      <t>◯</t>
    </r>
    <r>
      <rPr>
        <sz val="10"/>
        <color theme="1"/>
        <rFont val="맑은 고딕"/>
        <family val="2"/>
        <charset val="129"/>
        <scheme val="minor"/>
      </rPr>
      <t xml:space="preserve"> 그럼으로 보다 과학적이고 체계적인 발효의 관점의 접근이 절실히 필요 함
□ 배양
  </t>
    </r>
    <r>
      <rPr>
        <sz val="10"/>
        <color theme="1"/>
        <rFont val="맑은 고딕"/>
        <family val="3"/>
        <charset val="128"/>
        <scheme val="minor"/>
      </rPr>
      <t>◯</t>
    </r>
    <r>
      <rPr>
        <sz val="10"/>
        <color theme="1"/>
        <rFont val="맑은 고딕"/>
        <family val="2"/>
        <charset val="129"/>
        <scheme val="minor"/>
      </rPr>
      <t xml:space="preserve"> 현재 당사에서 확보한 원천기술은 식물줄기세포배양기술이며, 동시에 세포배양 중 유효물질의 증가와, 소재개발의 대량생산의 효율성 증대가 가능한 기술임 </t>
    </r>
    <phoneticPr fontId="1" type="noConversion"/>
  </si>
  <si>
    <r>
      <t xml:space="preserve">□ 과학기술이 접목된 발효 및 원천기술을 응용한 줄기세포배양
  </t>
    </r>
    <r>
      <rPr>
        <sz val="10"/>
        <color theme="1"/>
        <rFont val="맑은 고딕"/>
        <family val="3"/>
        <charset val="128"/>
        <scheme val="minor"/>
      </rPr>
      <t>◯</t>
    </r>
    <r>
      <rPr>
        <sz val="10"/>
        <color theme="1"/>
        <rFont val="맑은 고딕"/>
        <family val="2"/>
        <charset val="129"/>
        <scheme val="minor"/>
      </rPr>
      <t xml:space="preserve"> 발효 및 배양 관련산업(특히Bio식품 및 제약산업)은 현재 세계적인 트랜드로 형성되어가고 있으나, 발효산업의 특성상 상당히 길고 어려운 연구기간이 소요되며, 또한 합리적인 생산으로 연결이 되기 위하여 여러 연구기자재와 첨단장비가 투입이 되어야 하는 산업임.
   그러나, 그에 못지않게 한번 연구개발에 성공하여 플랫폼을 구축하게 될 경우 상당한 규모의 매출을 확보하는 것과 동시에 지속적인 시장 우위를 오랜 시간 유지가 가능하며, 부가가치가 큰 시장이라 할 수 있음</t>
    </r>
    <phoneticPr fontId="1" type="noConversion"/>
  </si>
  <si>
    <r>
      <t xml:space="preserve">□ 대한민국의 전통발효식품의 과학화를 통한 세계시장 선점 
  </t>
    </r>
    <r>
      <rPr>
        <sz val="10"/>
        <color theme="1"/>
        <rFont val="맑은 고딕"/>
        <family val="3"/>
        <charset val="128"/>
        <scheme val="minor"/>
      </rPr>
      <t>◯</t>
    </r>
    <r>
      <rPr>
        <sz val="10"/>
        <color theme="1"/>
        <rFont val="맑은 고딕"/>
        <family val="2"/>
        <charset val="129"/>
        <scheme val="minor"/>
      </rPr>
      <t xml:space="preserve"> 기존 전통방식의 발효방법을 과학적이고 체계적인 방법으로 업그레이드 한 후 세계시장에 진입할 수 있도록 유도할 수 있음
  </t>
    </r>
    <r>
      <rPr>
        <sz val="10"/>
        <color theme="1"/>
        <rFont val="맑은 고딕"/>
        <family val="3"/>
        <charset val="128"/>
        <scheme val="minor"/>
      </rPr>
      <t>◯</t>
    </r>
    <r>
      <rPr>
        <sz val="10"/>
        <color theme="1"/>
        <rFont val="맑은 고딕"/>
        <family val="2"/>
        <charset val="129"/>
        <scheme val="minor"/>
      </rPr>
      <t xml:space="preserve"> 원천기술을 확보함으로서 보다 다양한 식품류로 확대, 재생산 할 수 있음으로, 발효식품에 대한 플랫폼의 확보가 가능할 것으로 판단 됨(플랫폼 확보가 될 경우 다양한 식품류의 발효프로세스를 거침으로 보다 큰 시장과 부가가치의 확보가 가능 함)</t>
    </r>
    <phoneticPr fontId="1" type="noConversion"/>
  </si>
  <si>
    <t>4</t>
    <phoneticPr fontId="1" type="noConversion"/>
  </si>
  <si>
    <t>3</t>
    <phoneticPr fontId="1" type="noConversion"/>
  </si>
  <si>
    <t>2</t>
    <phoneticPr fontId="1" type="noConversion"/>
  </si>
  <si>
    <t>수소산업 관련 사전지식 및 기술조사 지원</t>
    <phoneticPr fontId="1" type="noConversion"/>
  </si>
  <si>
    <t>1. 현재 자동차 산업군의 가장 큰 이슈중 하나는 친환경 자동차이며, 이는 크게 EV와 FCEV로 나뉨. 그중, FCEV 제작을 위한 핵심기술은 기존 내연기관 자동차와 상이함
2. 당사는, 내연기관 동력 전달 부품 제조를 위한 기술은 상대적으로 우수한 편이나, 수소생산 관련 보유 기술은 사실상 전무한 실정이며, 친환경 자동차 사업군에 대한 국내·외 업체의 기술동향, 특허 및 기술 지식등 또한 매우 부족한 실정
3. 지속적인 자동차 부품 제조를 위해서는, FCEV용 부품 제작 기술 확보가 필수이나, 상기의 문제점으로 인해, 사업착수등에 어려움을 겪고 있음
4. 아울러, 단기적으로, 현재 내연기관 자동차군의 경우, 부품 경량화에 중점을 두고 있어, 이를 대응하기 위한 기술 개발도 필요한 실정</t>
    <phoneticPr fontId="1" type="noConversion"/>
  </si>
  <si>
    <t>1. 수소생산, 스테이션등 수소 에너지원에 대한 국내·외 업체의 기술동향 및 전망, 특허, 생산방법 및 기술조사 
    - 수소에너지 산업동향, 수소연료 안전성, 수소에너지 효율성  
2. FCEV 대한 시장성 조사 및 연료전지, 배터리, 연료저장장치등 FCEV의 핵심부품  제조 기술 조사
3. 기존 내연기관 자동차 부품 경량화 관련 아이템 및 기술 조사</t>
    <phoneticPr fontId="1" type="noConversion"/>
  </si>
  <si>
    <t>1. 수소산업 관련 기술 지식 확보 및 관련 제품 정보 파악
2. 친환경 자동차(FCEV) 사업군 진출을 위한 사전 지식 확보
3. 기존 내연기관 자동차 부품 경량화 실현</t>
    <phoneticPr fontId="1" type="noConversion"/>
  </si>
  <si>
    <t>자동차용 조향장치인 IMS(Inter-Mediate Shaft)의 핵심부품인 YOKE류관련 슈퍼컴퓨터 M&amp;S지원</t>
    <phoneticPr fontId="1" type="noConversion"/>
  </si>
  <si>
    <t>□ 자동차용 조향장치인 IMS(Inter-Mediate Shaft)의 핵심부품인 YOKE류를 냉간단조를 통하여 일체형으로 개발하고 있으며, 용접형 YOKE에 비해 탁월한 품질과 가격경쟁력을 인정받고 있습니다. 기존의 용접형 YOKE의 경우는 실차에 장착하여 사용중 피로누적으로 인한 용접부 파손에 의하여 조향력을 잃게되어 운전자의 안전을 위협할수 있는 요인으로 작용하는 반면, 일체형은 이러한 원인을 근본적으로 제거함으로서 보다 안전성을 확보한 우수한 제품으로 인정받고 있습니다. 하지만 일체형 YOKE의 확대적용으로 보다 정밀도가 우수한 제품의 품질요구사항이 나날이 까다로워지고 있는 실정입니다</t>
    <phoneticPr fontId="1" type="noConversion"/>
  </si>
  <si>
    <t>□ 본 요크의 핵심기술은 BALL SLIDE BUSH가 PIPE YOKE내부에 장착되어 습동하며, 조향력을 IMS에 전달하는 기능을 하기 때문에 SPLINE의 정밀도가 핵심요구사항입니다.
현재 SPLINE의 TWIST, OBD편차량 및 진직도등의 규제가 나날이 까다로워지고 있으나 문제의 원인파악을 위해 AFDEX 2D &amp; 3D(첨부 참조)를 통하여 성형해석을 진행하여 분석하고 있으나 보다 정밀한 성형해석을 통한 품질특성에 영향을 미치는 요인인자를 파악해야 하는 필요성이 절실해졌습니다. 이러한 성형해석분석 기술을 통한 기술향상을 병행하는 경쟁사는 거의 없어 개선사례의 벤치마킹등의 해결방안 모색등이 불가능한 상황입니다.
따라서 시행착오적 접근방법의 개선방안 도출방안 보다는 기술적이고 보다 정확하고 세밀한 분석을 통하여 원인인자를 찾아야 하는 상황입니다.</t>
    <phoneticPr fontId="1" type="noConversion"/>
  </si>
  <si>
    <t xml:space="preserve">□ 상기의 성형해석기술의 지원을 통하여 얻고자하는 성형상의 문제점에 영향을 미치는 보다 정확한 요인을 찾아내고 이를 개선해나간다면 국내뿐만 아니라 전세계적으로도 기술적인 부분에서 최고의 기업으로 인정받을수 있으며, 세계시장으로의 진입 및 시장 점유율이 상당히 확보될수 있는 기반조성이 가능해질것으로 판단됩니다.
또한 이러한 해석기술에 대한 기반을 UPGRADE하여 R&amp;D역량을 강화하고 더불어 뿌리산업의 기술역량이 강화될수 있다면 연구소 R&amp;D기반확충을 검토하여 구축함으로서 미래에 제2의 도약을 기대할수 있을것으로 판단됩니다. </t>
    <phoneticPr fontId="1" type="noConversion"/>
  </si>
  <si>
    <t>갈락토올리고당(고순도 갈락토실락토즈) 기술동향조사</t>
    <phoneticPr fontId="1" type="noConversion"/>
  </si>
  <si>
    <r>
      <t xml:space="preserve">□ 갈락토올리고당(고순도 갈락토실락토즈)
  </t>
    </r>
    <r>
      <rPr>
        <sz val="10"/>
        <color theme="1"/>
        <rFont val="맑은 고딕"/>
        <family val="3"/>
        <charset val="128"/>
        <scheme val="minor"/>
      </rPr>
      <t>◯</t>
    </r>
    <r>
      <rPr>
        <sz val="10"/>
        <color theme="1"/>
        <rFont val="맑은 고딕"/>
        <family val="2"/>
        <charset val="129"/>
        <scheme val="minor"/>
      </rPr>
      <t xml:space="preserve"> 국내총산산은 42억원 정도이며, 국내 판매액 26억, 수입액은 약 16억 원이나, (2013년 기준) 급속히 수요가 늘고 있음.
  - 문제점 : 초유성분의 갈락토실락토즈의 함량이 낮아서 과량투여의 문제점이 있음(분유에의 과량투여)</t>
    </r>
    <phoneticPr fontId="1" type="noConversion"/>
  </si>
  <si>
    <r>
      <t xml:space="preserve">□갈락토실락토즈의 함량이 높은 갈락토올리고당
  </t>
    </r>
    <r>
      <rPr>
        <sz val="10"/>
        <color theme="1"/>
        <rFont val="맑은 고딕"/>
        <family val="3"/>
        <charset val="128"/>
        <scheme val="minor"/>
      </rPr>
      <t>◯</t>
    </r>
    <r>
      <rPr>
        <sz val="10"/>
        <color theme="1"/>
        <rFont val="맑은 고딕"/>
        <family val="2"/>
        <charset val="129"/>
        <scheme val="minor"/>
      </rPr>
      <t xml:space="preserve"> 일본의 갈락토올리고당의 갈락토실락토즈의 함량이 높아 경쟁력 확보가 필요함 (69% 제품 -&gt; 가격이 고가) -&gt; 시장 점유율 국내에서 미미하나 세계점유율 향상 중
    - 현재 대평 수준 : 33%
     -일본의 기술 및 연구가 세계적 수준이기 때문에, 일본의 특허 및 최신 동향의 연구 논문을 통하여 갈탁토올리고당 함량을 높이고자 함. 
    - 일정한 주기로 일본의 최신 연구 동향 자료 제공을 요청</t>
    </r>
    <phoneticPr fontId="1" type="noConversion"/>
  </si>
  <si>
    <r>
      <t xml:space="preserve">□ 갈락토실락토즈 함량을 높여 세계 시장으로 수출 하려는 목적.
   </t>
    </r>
    <r>
      <rPr>
        <sz val="10"/>
        <color theme="1"/>
        <rFont val="맑은 고딕"/>
        <family val="3"/>
        <charset val="128"/>
        <scheme val="minor"/>
      </rPr>
      <t>◯</t>
    </r>
    <r>
      <rPr>
        <sz val="10"/>
        <color theme="1"/>
        <rFont val="맑은 고딕"/>
        <family val="2"/>
        <charset val="129"/>
        <scheme val="minor"/>
      </rPr>
      <t xml:space="preserve"> 다양한 Agent개발을 모색 중임
      - Aggent 개발에 따른 시설 증설 (분무건조기 350형)
□ 대기업 수준으로 함량이 증가하면, 기존의 수출라인을 통해 공급하고자 함. </t>
    </r>
    <phoneticPr fontId="1" type="noConversion"/>
  </si>
  <si>
    <t>SG SERVO㈜</t>
    <phoneticPr fontId="1" type="noConversion"/>
  </si>
  <si>
    <t>삼원테크㈜</t>
    <phoneticPr fontId="1" type="noConversion"/>
  </si>
  <si>
    <t>베니트엠㈜</t>
    <phoneticPr fontId="1" type="noConversion"/>
  </si>
  <si>
    <t>㈜영광공작소</t>
    <phoneticPr fontId="1" type="noConversion"/>
  </si>
  <si>
    <t>㈜지에이치아이</t>
    <phoneticPr fontId="1" type="noConversion"/>
  </si>
  <si>
    <t>㈜한국항공기술</t>
    <phoneticPr fontId="1" type="noConversion"/>
  </si>
  <si>
    <t>부산인터넷방송국</t>
    <phoneticPr fontId="1" type="noConversion"/>
  </si>
  <si>
    <t>㈜케이피엘인더스트리</t>
    <phoneticPr fontId="1" type="noConversion"/>
  </si>
  <si>
    <t>보성전통고추장영농조합법인</t>
    <phoneticPr fontId="1" type="noConversion"/>
  </si>
  <si>
    <t>(유)콘원</t>
    <phoneticPr fontId="1" type="noConversion"/>
  </si>
  <si>
    <t>대경보스텍㈜</t>
    <phoneticPr fontId="1" type="noConversion"/>
  </si>
  <si>
    <t>㈜세움</t>
    <phoneticPr fontId="1" type="noConversion"/>
  </si>
  <si>
    <t>㈜호원</t>
    <phoneticPr fontId="1" type="noConversion"/>
  </si>
  <si>
    <t>㈜창조바이오텍</t>
    <phoneticPr fontId="1" type="noConversion"/>
  </si>
  <si>
    <t>㈜카이테크</t>
    <phoneticPr fontId="1" type="noConversion"/>
  </si>
  <si>
    <t>㈜코스텍</t>
    <phoneticPr fontId="1" type="noConversion"/>
  </si>
  <si>
    <t>대영엔지니어링㈜</t>
    <phoneticPr fontId="1" type="noConversion"/>
  </si>
  <si>
    <t>㈜현성오토텍</t>
    <phoneticPr fontId="1" type="noConversion"/>
  </si>
  <si>
    <t>6</t>
    <phoneticPr fontId="1" type="noConversion"/>
  </si>
  <si>
    <t>70</t>
    <phoneticPr fontId="1" type="noConversion"/>
  </si>
  <si>
    <t>30</t>
    <phoneticPr fontId="1" type="noConversion"/>
  </si>
  <si>
    <t>2</t>
    <phoneticPr fontId="1" type="noConversion"/>
  </si>
  <si>
    <t>1</t>
    <phoneticPr fontId="1" type="noConversion"/>
  </si>
  <si>
    <t>90</t>
    <phoneticPr fontId="1" type="noConversion"/>
  </si>
  <si>
    <t>10</t>
    <phoneticPr fontId="1" type="noConversion"/>
  </si>
  <si>
    <t>12</t>
    <phoneticPr fontId="1" type="noConversion"/>
  </si>
  <si>
    <t>125</t>
    <phoneticPr fontId="1" type="noConversion"/>
  </si>
  <si>
    <t>68000</t>
    <phoneticPr fontId="1" type="noConversion"/>
  </si>
  <si>
    <t>5</t>
    <phoneticPr fontId="1" type="noConversion"/>
  </si>
  <si>
    <t>50</t>
    <phoneticPr fontId="1" type="noConversion"/>
  </si>
  <si>
    <t>20</t>
    <phoneticPr fontId="1" type="noConversion"/>
  </si>
  <si>
    <t>25</t>
    <phoneticPr fontId="1" type="noConversion"/>
  </si>
  <si>
    <t>OCR 도포 품질 확보를 위한 Slit Nozzle 최적화 설계</t>
    <phoneticPr fontId="1" type="noConversion"/>
  </si>
  <si>
    <r>
      <t xml:space="preserve">□ OCR 도포 품질 확보를 위한 Slit Nozzle 최적화 설계
  </t>
    </r>
    <r>
      <rPr>
        <sz val="10"/>
        <color theme="1"/>
        <rFont val="맑은 고딕"/>
        <family val="3"/>
        <charset val="128"/>
        <scheme val="minor"/>
      </rPr>
      <t>◯</t>
    </r>
    <r>
      <rPr>
        <sz val="10"/>
        <color theme="1"/>
        <rFont val="맑은 고딕"/>
        <family val="2"/>
        <charset val="129"/>
        <scheme val="minor"/>
      </rPr>
      <t xml:space="preserve"> 모바일 디스플레이와 TSP를 부착하는데 접착필름(OCA)이 쓰였지만 광학적 특성 이 우수하면 재료비 절감에 유리한 OCR로 변화하는 시장상황에서 OCR의 도포 품질이 대두되고 있음.
   -. 도포품질 문제점
     . 시작점과 끝점 두께편차 발생
     . 폭 방향 양 Edge 두께 편차 발생
     . 전체 도포 두께 편차 발생</t>
    </r>
    <phoneticPr fontId="1" type="noConversion"/>
  </si>
  <si>
    <r>
      <t xml:space="preserve">□ Slit nozzle 최적 설계를 통한 도포 예상 결과 Simulation 요청
  </t>
    </r>
    <r>
      <rPr>
        <sz val="10"/>
        <color theme="1"/>
        <rFont val="맑은 고딕"/>
        <family val="3"/>
        <charset val="128"/>
        <scheme val="minor"/>
      </rPr>
      <t>◯</t>
    </r>
    <r>
      <rPr>
        <sz val="10"/>
        <color theme="1"/>
        <rFont val="맑은 고딕"/>
        <family val="2"/>
        <charset val="129"/>
        <scheme val="minor"/>
      </rPr>
      <t xml:space="preserve"> Slit nozzle 내부 형상 Simulation
    - 도포 구간내 균일한 압력으로 토출하여 전체 도포 두께 편차 발생 해결
  </t>
    </r>
    <r>
      <rPr>
        <sz val="10"/>
        <color theme="1"/>
        <rFont val="맑은 고딕"/>
        <family val="3"/>
        <charset val="128"/>
        <scheme val="minor"/>
      </rPr>
      <t>◯</t>
    </r>
    <r>
      <rPr>
        <sz val="10"/>
        <color theme="1"/>
        <rFont val="맑은 고딕"/>
        <family val="2"/>
        <charset val="129"/>
        <scheme val="minor"/>
      </rPr>
      <t xml:space="preserve"> Slit nozzle 외부 형상 및 Shim plate 형상 Simulation
    - Lip 형상 및 도포 폭 방향의 Slit nozzle 형상 변화
    - Shim plate 형상 변화 에 따른
      . 도포 시작점/끝점 두께 편차 발생 해결
      . 폭 방향 양 Edge 두께 편차 발생 해결
  </t>
    </r>
    <r>
      <rPr>
        <sz val="10"/>
        <color theme="1"/>
        <rFont val="맑은 고딕"/>
        <family val="3"/>
        <charset val="128"/>
        <scheme val="minor"/>
      </rPr>
      <t>◯</t>
    </r>
    <r>
      <rPr>
        <sz val="10"/>
        <color theme="1"/>
        <rFont val="맑은 고딕"/>
        <family val="2"/>
        <charset val="129"/>
        <scheme val="minor"/>
      </rPr>
      <t xml:space="preserve"> OCR 온도 변화에 따른 도포 품질 변화 Simulation
      . 온도 변화에 따른 도포 품질 개선 </t>
    </r>
    <phoneticPr fontId="1" type="noConversion"/>
  </si>
  <si>
    <t>□ 과제 수행을 통한 기대 효과
  . Slit Nozzle 최적 설계 기술 확보
  . Simulation으로 예상 결과를 도출 하므로써 도포 품질 확보 기간 단축 및 Slit nozzle 제작 비용 단축</t>
    <phoneticPr fontId="1" type="noConversion"/>
  </si>
  <si>
    <t>100</t>
    <phoneticPr fontId="1" type="noConversion"/>
  </si>
  <si>
    <t>1000</t>
    <phoneticPr fontId="1" type="noConversion"/>
  </si>
  <si>
    <t>100</t>
    <phoneticPr fontId="1" type="noConversion"/>
  </si>
  <si>
    <t>7</t>
    <phoneticPr fontId="1" type="noConversion"/>
  </si>
  <si>
    <t>베어링 설비자동화 기술관련 R&amp;D과제기획지원</t>
    <phoneticPr fontId="1" type="noConversion"/>
  </si>
  <si>
    <r>
      <t xml:space="preserve">□ 베어링 부품가공 설비자동화
 </t>
    </r>
    <r>
      <rPr>
        <sz val="10"/>
        <color theme="1"/>
        <rFont val="맑은 고딕"/>
        <family val="3"/>
        <charset val="128"/>
        <scheme val="minor"/>
      </rPr>
      <t>◯</t>
    </r>
    <r>
      <rPr>
        <sz val="10"/>
        <color theme="1"/>
        <rFont val="맑은 고딕"/>
        <family val="2"/>
        <charset val="129"/>
        <scheme val="minor"/>
      </rPr>
      <t xml:space="preserve"> 최근 신기술의 진보와 더불어 설비의 회전 속도와 하중은 증가하는 반면에 구동기계 기구가 작동하는 주위 환경은 점점 어려워지고 악화되며 또한 복잡화되면서, 그에 따른 베어링의 구비조건이나 요구사양도 점차 다양화되고 고급화되어 가고 있음.
  </t>
    </r>
    <r>
      <rPr>
        <sz val="10"/>
        <color theme="1"/>
        <rFont val="맑은 고딕"/>
        <family val="3"/>
        <charset val="128"/>
        <scheme val="minor"/>
      </rPr>
      <t>◯</t>
    </r>
    <r>
      <rPr>
        <sz val="10"/>
        <color theme="1"/>
        <rFont val="맑은 고딕"/>
        <family val="2"/>
        <charset val="129"/>
        <scheme val="minor"/>
      </rPr>
      <t xml:space="preserve"> 또한, 국내시장을 저가 중국제품이 잠식하고 있음.
  </t>
    </r>
    <r>
      <rPr>
        <sz val="10"/>
        <color theme="1"/>
        <rFont val="맑은 고딕"/>
        <family val="3"/>
        <charset val="128"/>
        <scheme val="minor"/>
      </rPr>
      <t>◯</t>
    </r>
    <r>
      <rPr>
        <sz val="10"/>
        <color theme="1"/>
        <rFont val="맑은 고딕"/>
        <family val="2"/>
        <charset val="129"/>
        <scheme val="minor"/>
      </rPr>
      <t xml:space="preserve"> 최신 자동화를 통한 경쟁력을 확보해야 되나 개선기획 미숙으로 R&amp;D과제 등을       실행하지 못함</t>
    </r>
    <phoneticPr fontId="1" type="noConversion"/>
  </si>
  <si>
    <r>
      <t xml:space="preserve">□ 기술기획 지원이나 R&amp;D과제기획지원 등을 통한 해결방안 모색이 필요함, 
  </t>
    </r>
    <r>
      <rPr>
        <sz val="10"/>
        <color theme="1"/>
        <rFont val="맑은 고딕"/>
        <family val="3"/>
        <charset val="128"/>
        <scheme val="minor"/>
      </rPr>
      <t>◯</t>
    </r>
    <r>
      <rPr>
        <sz val="10"/>
        <color theme="1"/>
        <rFont val="맑은 고딕"/>
        <family val="2"/>
        <charset val="129"/>
        <scheme val="minor"/>
      </rPr>
      <t xml:space="preserve"> 볼베어링용 리테이너 해외 최신기술동향
  </t>
    </r>
    <r>
      <rPr>
        <sz val="10"/>
        <color theme="1"/>
        <rFont val="맑은 고딕"/>
        <family val="3"/>
        <charset val="128"/>
        <scheme val="minor"/>
      </rPr>
      <t>◯</t>
    </r>
    <r>
      <rPr>
        <sz val="10"/>
        <color theme="1"/>
        <rFont val="맑은 고딕"/>
        <family val="2"/>
        <charset val="129"/>
        <scheme val="minor"/>
      </rPr>
      <t xml:space="preserve"> 베어링 및 리테이너 완성업체의 선진 자동화 설비 기술파악
  </t>
    </r>
    <r>
      <rPr>
        <sz val="10"/>
        <color theme="1"/>
        <rFont val="맑은 고딕"/>
        <family val="3"/>
        <charset val="128"/>
        <scheme val="minor"/>
      </rPr>
      <t>◯</t>
    </r>
    <r>
      <rPr>
        <sz val="10"/>
        <color theme="1"/>
        <rFont val="맑은 고딕"/>
        <family val="2"/>
        <charset val="129"/>
        <scheme val="minor"/>
      </rPr>
      <t xml:space="preserve"> 관련 기술의 시장파악</t>
    </r>
    <phoneticPr fontId="1" type="noConversion"/>
  </si>
  <si>
    <r>
      <t xml:space="preserve">□ 해외수출 가능함
  </t>
    </r>
    <r>
      <rPr>
        <sz val="10"/>
        <color theme="1"/>
        <rFont val="맑은 고딕"/>
        <family val="3"/>
        <charset val="128"/>
        <scheme val="minor"/>
      </rPr>
      <t>◯</t>
    </r>
    <r>
      <rPr>
        <sz val="10"/>
        <color theme="1"/>
        <rFont val="맑은 고딕"/>
        <family val="2"/>
        <charset val="129"/>
        <scheme val="minor"/>
      </rPr>
      <t xml:space="preserve"> 최신 자동화 설비 개발시 특허출원 및 제품, 설비, 프랜트 수출도 가능 할 것으로 판단됨,
    - 자동화를 통하여 시장 확대
    - 연구 인력 확충 등</t>
    </r>
    <phoneticPr fontId="1" type="noConversion"/>
  </si>
  <si>
    <t>97</t>
    <phoneticPr fontId="1" type="noConversion"/>
  </si>
  <si>
    <t>9</t>
    <phoneticPr fontId="1" type="noConversion"/>
  </si>
  <si>
    <t>3</t>
    <phoneticPr fontId="1" type="noConversion"/>
  </si>
  <si>
    <t>65</t>
    <phoneticPr fontId="1" type="noConversion"/>
  </si>
  <si>
    <t>8000</t>
    <phoneticPr fontId="1" type="noConversion"/>
  </si>
  <si>
    <t>비접촉전원공급장치 기술관련 개발지원</t>
    <phoneticPr fontId="1" type="noConversion"/>
  </si>
  <si>
    <r>
      <t xml:space="preserve">□ 비접촉전원공급장치 시장의 현황 및 문제점
  </t>
    </r>
    <r>
      <rPr>
        <sz val="10"/>
        <color theme="1"/>
        <rFont val="맑은 고딕"/>
        <family val="3"/>
        <charset val="128"/>
        <scheme val="minor"/>
      </rPr>
      <t>◯</t>
    </r>
    <r>
      <rPr>
        <sz val="10"/>
        <color theme="1"/>
        <rFont val="맑은 고딕"/>
        <family val="2"/>
        <charset val="129"/>
        <scheme val="minor"/>
      </rPr>
      <t xml:space="preserve"> 비접촉 전원공급장치 시장의 현황
    - 일본 다이후크 자동화 물류 세계 1위 
    - 국내시장은 3개사가 경재하고 있음
    - 비접촉 전원공급장치에 관련된 응용 제품이 다양화 발전 상품화  </t>
    </r>
    <phoneticPr fontId="1" type="noConversion"/>
  </si>
  <si>
    <t xml:space="preserve">□ Dream NCP 개발에 따른 전자파 테스트 및 PCB 절연 및 시험분석
  - 신제품의 개발에 따른 제품의 신뢰성을 검증하기 위함
  - 컨버터 전자파 Test 및 PCB 절연 및 내구성 시험
  - 부품의 안정기준에 준한 시험 분석 필요
     </t>
    <phoneticPr fontId="1" type="noConversion"/>
  </si>
  <si>
    <t>□기대효과
   - 제품의 신뢰성 검증을 통하여 고객의 Need를 만족시키기 위함
   - 제품의 시험분석을 통하여 고객 만족을 제고하고 회사의 매출 제고하기 위함
   - 시험분석의 기초로 차기 제품 시 적용 업그레이 또는 응용제품의 개발에
     적용하기 위함</t>
    <phoneticPr fontId="1" type="noConversion"/>
  </si>
  <si>
    <t>공주대</t>
    <phoneticPr fontId="1" type="noConversion"/>
  </si>
  <si>
    <t>김시경</t>
    <phoneticPr fontId="1" type="noConversion"/>
  </si>
  <si>
    <t>교수</t>
    <phoneticPr fontId="1" type="noConversion"/>
  </si>
  <si>
    <t>40</t>
    <phoneticPr fontId="1" type="noConversion"/>
  </si>
  <si>
    <t>24</t>
    <phoneticPr fontId="1" type="noConversion"/>
  </si>
  <si>
    <t>16</t>
    <phoneticPr fontId="1" type="noConversion"/>
  </si>
  <si>
    <t>1600</t>
    <phoneticPr fontId="1" type="noConversion"/>
  </si>
  <si>
    <t xml:space="preserve">전기자동차용 전동압축기 관련 시장기술 및 동향정보지원 </t>
    <phoneticPr fontId="1" type="noConversion"/>
  </si>
  <si>
    <r>
      <t xml:space="preserve">□ 전기자동차용 전동 압축기 기술개발 동향 및 시장 동향
  </t>
    </r>
    <r>
      <rPr>
        <sz val="10"/>
        <color theme="1"/>
        <rFont val="맑은 고딕"/>
        <family val="3"/>
        <charset val="128"/>
        <scheme val="minor"/>
      </rPr>
      <t>◯</t>
    </r>
    <r>
      <rPr>
        <sz val="10"/>
        <color theme="1"/>
        <rFont val="맑은 고딕"/>
        <family val="2"/>
        <charset val="129"/>
        <scheme val="minor"/>
      </rPr>
      <t xml:space="preserve"> 내연기관 자동차에서 전기 자동차로 시장이 이동함에 따라, 내연기관에서 사용하던 공조 시스템과는 달리 전기 자동차에서의 공조 시스템은 그 효율에 따라 배터리에 큰 영향을 주며 최종적으로 자동차의 항속거리에 큰 영향을 미침. 전기자동차의 경우 엔진이 없으므로 모터를 이용하여 압축기를 별도로 작동시켜야 하고 차량 자체의 효율을 증대하기 위해서 상대적으로 고효율의 공조시스템이 요구됨. 전기자동차 공조시스템의 핵심 부품 중 하나는 전기로 구동되는 전동 압축기이며, 기존 내연기관의 엔진 구동에 의한 압축기의 효율은 유지하되 친환경 신냉매 사용이 가능한 새로운 시스템이 필요함.</t>
    </r>
    <phoneticPr fontId="1" type="noConversion"/>
  </si>
  <si>
    <r>
      <t xml:space="preserve">□ 국내외 전동 압축기 기술개발 동향 및 시장 조사
  </t>
    </r>
    <r>
      <rPr>
        <sz val="10"/>
        <color theme="1"/>
        <rFont val="맑은 고딕"/>
        <family val="3"/>
        <charset val="128"/>
        <scheme val="minor"/>
      </rPr>
      <t>◯</t>
    </r>
    <r>
      <rPr>
        <sz val="10"/>
        <color theme="1"/>
        <rFont val="맑은 고딕"/>
        <family val="2"/>
        <charset val="129"/>
        <scheme val="minor"/>
      </rPr>
      <t xml:space="preserve"> 전동 압축기의 기술 동향 및 시장성
  </t>
    </r>
    <r>
      <rPr>
        <sz val="10"/>
        <color theme="1"/>
        <rFont val="맑은 고딕"/>
        <family val="3"/>
        <charset val="128"/>
        <scheme val="minor"/>
      </rPr>
      <t>◯</t>
    </r>
    <r>
      <rPr>
        <sz val="10"/>
        <color theme="1"/>
        <rFont val="맑은 고딕"/>
        <family val="2"/>
        <charset val="129"/>
        <scheme val="minor"/>
      </rPr>
      <t xml:space="preserve"> 전동압축기의 신냉매 사용 모터구동부 기밀성 확보 기술    
   - 전기자동차용 전동 압축기에 있어서 모터구동부의 기밀성 확보가 안 될 경우 모터 구동부 내부에 공기가 스며들거나 냉매가스가 누출되어 압축기의 기능을 발휘하지 못함. </t>
    </r>
    <phoneticPr fontId="1" type="noConversion"/>
  </si>
  <si>
    <r>
      <rPr>
        <sz val="10"/>
        <color theme="1"/>
        <rFont val="맑은 고딕"/>
        <family val="3"/>
        <charset val="128"/>
        <scheme val="minor"/>
      </rPr>
      <t>□</t>
    </r>
    <r>
      <rPr>
        <sz val="10"/>
        <color theme="1"/>
        <rFont val="맑은 고딕"/>
        <family val="2"/>
        <charset val="129"/>
        <scheme val="minor"/>
      </rPr>
      <t xml:space="preserve"> 전동 압축기 핵심 부품 기술개발 촉진 
</t>
    </r>
    <r>
      <rPr>
        <sz val="10"/>
        <color theme="1"/>
        <rFont val="맑은 고딕"/>
        <family val="3"/>
        <charset val="128"/>
        <scheme val="minor"/>
      </rPr>
      <t>□</t>
    </r>
    <r>
      <rPr>
        <sz val="10"/>
        <color theme="1"/>
        <rFont val="맑은 고딕"/>
        <family val="2"/>
        <charset val="129"/>
        <scheme val="minor"/>
      </rPr>
      <t xml:space="preserve"> 시장기술 동향정보 및 마케팅전략 수립으로 사업화 검토 </t>
    </r>
    <phoneticPr fontId="1" type="noConversion"/>
  </si>
  <si>
    <t>㈜한온시스템</t>
    <phoneticPr fontId="1" type="noConversion"/>
  </si>
  <si>
    <t>43</t>
    <phoneticPr fontId="1" type="noConversion"/>
  </si>
  <si>
    <t>12000</t>
    <phoneticPr fontId="1" type="noConversion"/>
  </si>
  <si>
    <t>4</t>
    <phoneticPr fontId="1" type="noConversion"/>
  </si>
  <si>
    <t>30</t>
    <phoneticPr fontId="1" type="noConversion"/>
  </si>
  <si>
    <t>2차전지(전기자동차) 제조용 장비제작관련 기술동향지원</t>
    <phoneticPr fontId="1" type="noConversion"/>
  </si>
  <si>
    <r>
      <t xml:space="preserve">□ 2차전지(전기자동차용) 제조용 장비제작 기술
  </t>
    </r>
    <r>
      <rPr>
        <sz val="10"/>
        <color theme="1"/>
        <rFont val="맑은 고딕"/>
        <family val="3"/>
        <charset val="128"/>
        <scheme val="minor"/>
      </rPr>
      <t>◯</t>
    </r>
    <r>
      <rPr>
        <sz val="10"/>
        <color theme="1"/>
        <rFont val="맑은 고딕"/>
        <family val="2"/>
        <charset val="129"/>
        <scheme val="minor"/>
      </rPr>
      <t xml:space="preserve"> 2차전지의 특징에 따라 제조장비가 달라지므로 향후 대세가 될 가능성이 있는 2차전지 기술동향 파악</t>
    </r>
    <phoneticPr fontId="1" type="noConversion"/>
  </si>
  <si>
    <t>□ 향후 대세가 될 가능성이 있는 2차전지 기술동향 파악하며 해당제조 장비 선행개발
□ 전기 자동차용 2차전지 동향파악</t>
    <phoneticPr fontId="1" type="noConversion"/>
  </si>
  <si>
    <t>□ 중국 2차전지 제조업체 파악하여 2차전지 제조장비 마케팅 활성화</t>
    <phoneticPr fontId="1" type="noConversion"/>
  </si>
  <si>
    <t>43526</t>
    <phoneticPr fontId="1" type="noConversion"/>
  </si>
  <si>
    <t xml:space="preserve">브레이크 시스템 기술관련 시장기술 동향정보지원 </t>
    <phoneticPr fontId="1" type="noConversion"/>
  </si>
  <si>
    <t>3</t>
    <phoneticPr fontId="1" type="noConversion"/>
  </si>
  <si>
    <t xml:space="preserve">□ 전기차, 수소전지차 등 자동차 환경 변화에 따라 브레이크 시스템 또한 전동브레이크 시스템 기술개발로 변화 하고 있음
   - 엔진의 진공을 이용한 배력장치(마스터부스터)에서 모터에 의한 배력장치로 변화
   - 모터 어셈블리 캘리퍼 개발(전동브레이크)
   - 기존 유압 브레이크 장치와의 협조용 회생 브레이크 시스템 개발    
  ○ 브레이크 시스템 설계는 대기업 주관으로 진행되어 정확한 정보 습득이 어려워 브레이크 관련 개발 접근이 쉽지 않고 방향설정도 어려움.    </t>
    <phoneticPr fontId="1" type="noConversion"/>
  </si>
  <si>
    <t>□ 브레이크 시스템은 보안부품으로 기술정보 수집이 어려워 설계개발 및 사업화 추진에 상당한 어려움이 있는 상황으로 신기술 관련 다수의 정보가 필요 함. 
□ 상용화 기술은 유압에 의한 제동시스템이나 신기술 발표는 모터를 이용한 제동기술로 상용화 및 기술적 문제점에 대한 분석 필요  
□ 현 유압브레이크 시스템이 아닌 전동식 브레이크 시스템에 대한 전반적인 기술정보, 선행특허 분석 및 시장동향 입수 필요</t>
    <phoneticPr fontId="1" type="noConversion"/>
  </si>
  <si>
    <t xml:space="preserve">□ 브레이크 시스템은 특성상 중소기업의 자체적인 기술개발 활동으로는 기술경쟁력 확보가 어려운 제품으로 기술개발 활동에 필요한 다수의 정보 입수는 R&amp;D 활동에 상당한 영향력을 발휘 할 수 있을 것으로 판단 됨.
□ 또한 기술개발 방향의 빠른 설정으로 불필요한 손실을 줄임과 동시에 사업화를 위한 보다 더 적극적인 기술개발 활동이 가능 할 것으로 사료 됨. 
 </t>
    <phoneticPr fontId="1" type="noConversion"/>
  </si>
  <si>
    <t>140</t>
    <phoneticPr fontId="1" type="noConversion"/>
  </si>
  <si>
    <t>200000</t>
    <phoneticPr fontId="1" type="noConversion"/>
  </si>
  <si>
    <t>10000</t>
    <phoneticPr fontId="1" type="noConversion"/>
  </si>
  <si>
    <t>200</t>
    <phoneticPr fontId="1" type="noConversion"/>
  </si>
  <si>
    <t>EMC 컴파운드를 이용한 차량용 센서 Molding 기술관련 지원 애로기술 지원</t>
    <phoneticPr fontId="1" type="noConversion"/>
  </si>
  <si>
    <r>
      <t xml:space="preserve">□ 차량용 센서 및 제어기의 원가 절감 및 방수를 위하여 해외에서는 EMC (Expoxy Mold Compound) Molding 기술을 사용하고 있음.
  </t>
    </r>
    <r>
      <rPr>
        <sz val="10"/>
        <color theme="1"/>
        <rFont val="맑은 고딕"/>
        <family val="3"/>
        <charset val="128"/>
        <scheme val="minor"/>
      </rPr>
      <t>◯</t>
    </r>
    <r>
      <rPr>
        <sz val="10"/>
        <color theme="1"/>
        <rFont val="맑은 고딕"/>
        <family val="2"/>
        <charset val="129"/>
        <scheme val="minor"/>
      </rPr>
      <t xml:space="preserve"> 센서의 방수방법의 변화
    - 기존 에폭시, 우레탄 포팅 --&gt; EMC Compound
  </t>
    </r>
    <r>
      <rPr>
        <sz val="10"/>
        <color theme="1"/>
        <rFont val="맑은 고딕"/>
        <family val="3"/>
        <charset val="128"/>
        <scheme val="minor"/>
      </rPr>
      <t>◯</t>
    </r>
    <r>
      <rPr>
        <sz val="10"/>
        <color theme="1"/>
        <rFont val="맑은 고딕"/>
        <family val="2"/>
        <charset val="129"/>
        <scheme val="minor"/>
      </rPr>
      <t xml:space="preserve"> 원가 절감 및 공정 간소화를 통한 경쟁력확보 하고 있음.
  </t>
    </r>
    <r>
      <rPr>
        <sz val="10"/>
        <color theme="1"/>
        <rFont val="맑은 고딕"/>
        <family val="3"/>
        <charset val="128"/>
        <scheme val="minor"/>
      </rPr>
      <t>◯</t>
    </r>
    <r>
      <rPr>
        <sz val="10"/>
        <color theme="1"/>
        <rFont val="맑은 고딕"/>
        <family val="2"/>
        <charset val="129"/>
        <scheme val="minor"/>
      </rPr>
      <t xml:space="preserve"> 최근 경쟁사의 경우에도 EMC Compund 기술을 적용하는 신제품을 출시하였음,
  </t>
    </r>
    <r>
      <rPr>
        <sz val="10"/>
        <color theme="1"/>
        <rFont val="맑은 고딕"/>
        <family val="3"/>
        <charset val="128"/>
        <scheme val="minor"/>
      </rPr>
      <t>◯</t>
    </r>
    <r>
      <rPr>
        <sz val="10"/>
        <color theme="1"/>
        <rFont val="맑은 고딕"/>
        <family val="2"/>
        <charset val="129"/>
        <scheme val="minor"/>
      </rPr>
      <t xml:space="preserve"> 당사의 경우 해당 기술력 미확보</t>
    </r>
    <phoneticPr fontId="1" type="noConversion"/>
  </si>
  <si>
    <r>
      <t xml:space="preserve">□ 반도체 공정에 적용중인 EMC compound 기술을 개발 제품인 자동차 전류센서에 적용, 기술 지도
  </t>
    </r>
    <r>
      <rPr>
        <sz val="10"/>
        <color theme="1"/>
        <rFont val="맑은 고딕"/>
        <family val="3"/>
        <charset val="128"/>
        <scheme val="minor"/>
      </rPr>
      <t>◯</t>
    </r>
    <r>
      <rPr>
        <sz val="10"/>
        <color theme="1"/>
        <rFont val="맑은 고딕"/>
        <family val="2"/>
        <charset val="129"/>
        <scheme val="minor"/>
      </rPr>
      <t xml:space="preserve"> EMC 금형 적용기술 지도
  </t>
    </r>
    <r>
      <rPr>
        <sz val="10"/>
        <color theme="1"/>
        <rFont val="맑은 고딕"/>
        <family val="3"/>
        <charset val="128"/>
        <scheme val="minor"/>
      </rPr>
      <t>◯</t>
    </r>
    <r>
      <rPr>
        <sz val="10"/>
        <color theme="1"/>
        <rFont val="맑은 고딕"/>
        <family val="2"/>
        <charset val="129"/>
        <scheme val="minor"/>
      </rPr>
      <t xml:space="preserve"> EMC 금형 적용 시뮬레이션 지도
  </t>
    </r>
    <r>
      <rPr>
        <sz val="10"/>
        <color theme="1"/>
        <rFont val="맑은 고딕"/>
        <family val="3"/>
        <charset val="128"/>
        <scheme val="minor"/>
      </rPr>
      <t>◯</t>
    </r>
    <r>
      <rPr>
        <sz val="10"/>
        <color theme="1"/>
        <rFont val="맑은 고딕"/>
        <family val="2"/>
        <charset val="129"/>
        <scheme val="minor"/>
      </rPr>
      <t xml:space="preserve"> EMC 설비 업체와의 공동 개발 지도</t>
    </r>
    <phoneticPr fontId="1" type="noConversion"/>
  </si>
  <si>
    <r>
      <t xml:space="preserve">□  국내외 선도기술 업체로 성장
  </t>
    </r>
    <r>
      <rPr>
        <sz val="10"/>
        <color theme="1"/>
        <rFont val="맑은 고딕"/>
        <family val="3"/>
        <charset val="128"/>
        <scheme val="minor"/>
      </rPr>
      <t>◯</t>
    </r>
    <r>
      <rPr>
        <sz val="10"/>
        <color theme="1"/>
        <rFont val="맑은 고딕"/>
        <family val="2"/>
        <charset val="129"/>
        <scheme val="minor"/>
      </rPr>
      <t xml:space="preserve"> 전류센서 및 다양한 센서에서 선도기업으로 성장 가능
□  EMC 컴파운드 기술을 적용한 센서의 품질 향상, 생산성 향상을 통한 경쟁력 확보</t>
    </r>
    <phoneticPr fontId="1" type="noConversion"/>
  </si>
  <si>
    <t>60</t>
    <phoneticPr fontId="1" type="noConversion"/>
  </si>
  <si>
    <t>13</t>
    <phoneticPr fontId="1" type="noConversion"/>
  </si>
  <si>
    <t>85</t>
    <phoneticPr fontId="1" type="noConversion"/>
  </si>
  <si>
    <t>49</t>
    <phoneticPr fontId="1" type="noConversion"/>
  </si>
  <si>
    <t>8521</t>
    <phoneticPr fontId="1" type="noConversion"/>
  </si>
  <si>
    <t>건물에너지 기술관련 사업화타당성 평가 및 애로기술 지원</t>
    <phoneticPr fontId="1" type="noConversion"/>
  </si>
  <si>
    <t>□ 빌딩에너지 관리장치 &amp; 에너지저장장치
 ○ 현재 빌딩에너지관리장치의 국내 전체 시장규모는 약 3,000억원 이상이며, 이중 공공기관의 시장규모는 약 2,000억원 이상이다.
 ○ 지금까지 빌딩에너지 관리장치와 에너지저장장치는 각각의 기술로 개발해 오고 있는 실정이다. 하지만, 현재는 건물에 대한 에너지 부분 절감에 큰 관심을 가지고 있으며, 특히 피크전력에 대한 해소가 필요하기 때문에 이러한 장치들의 상호 보완 및 인터페이스 기술이 필요하다. 
 ○ 그러므로, 이러한 개별장치에 대한 기술은 가지고 있으나, 빌딩에너지관리장치와 에너지저장장치와의 최적의 알고리즘 개발이 필요하지만, 현재 대기업 및 외국계기업이 기술에서 앞서가고 있기 때문에 기술 개발이 필요하다.</t>
    <phoneticPr fontId="1" type="noConversion"/>
  </si>
  <si>
    <t>□ 빌딩에너지관리장치 기술과 에너지저장장치 기술의 대한 애로기술 지원
□ 신사업분야 탐색 및 발굴 지원</t>
    <phoneticPr fontId="1" type="noConversion"/>
  </si>
  <si>
    <t>□ 건물에너지관리장치의 새로운 시장 창출 및 수출시장 확보
□ 건물에너지 절약 및 온실가스 저감에 기여
□ 국가적인 전력수요 관리 및 피크전력 관리에 기여</t>
    <phoneticPr fontId="1" type="noConversion"/>
  </si>
  <si>
    <t>충남대학교</t>
    <phoneticPr fontId="1" type="noConversion"/>
  </si>
  <si>
    <t>유성연</t>
    <phoneticPr fontId="1" type="noConversion"/>
  </si>
  <si>
    <t>애로기술 해결</t>
    <phoneticPr fontId="1" type="noConversion"/>
  </si>
  <si>
    <t>70</t>
    <phoneticPr fontId="1" type="noConversion"/>
  </si>
  <si>
    <t>11</t>
    <phoneticPr fontId="1" type="noConversion"/>
  </si>
  <si>
    <t>1800</t>
    <phoneticPr fontId="1" type="noConversion"/>
  </si>
  <si>
    <t>양말결합형 당뇨환자용 인솔개발관련 시장기술 동향정보지원 및 시험/분석/평가 지원</t>
    <phoneticPr fontId="1" type="noConversion"/>
  </si>
  <si>
    <t>□ 기술관련 시장 현황
 ◦ 당뇨제품의 세계시장 현황
   - 당뇨병 환자는 세계적으로 중국과 인도에 집중되어 있어 잠재적 시장의 성장이 예상되며 3대 시장인 미국을 비롯하여 유럽 일본 등의 선진국에서는 이미 의료 기기로 의사 처방을 통해 판매되고 있음
□  문제점
 ◦ 시장의 문제점
   - 미국 유럽 등 선진국의 시장 진출을 위해서는 FDA 인증 등 관련 인증의 획득이 필요할 것으로 예상되며 중국, 인도 등 각국의 진출을 위해 제도적 제약 이 있는 지 확인이 어려움
 ◦ 당뇨환자용 양말결합형 인솔 기술개발관련 문제점
   - 현재 당뇨용 인솔 제품에 대한 평가 및 시험/분석 기준이 없는 상황으로 제품의 신뢰성을 검정 할 수 없음</t>
    <phoneticPr fontId="1" type="noConversion"/>
  </si>
  <si>
    <t>□ 요청내용
 ◦ 국내 당뇨환자용 양말 및 인솔 제품 시장 동향
   - 국내의 당뇨환자용 양말 및 인솔 제품시장의 규모와 양말결합형 인솔 제품 유무
 ◦ 해외 당뇨환자용 양말 및 인솔 제품 시장 동향
   - 국가별 당뇨환자용 양말 및 인솔 제품시장의 규모와 양말결합형 인솔 제품 유무
 ◦ 개발 시 필요한 분석/시험/평가
   - 당뇨환자용 양말결합형 인솔 제품의 성능 및 품질에 대한 평가/시험/분석 지원
□ 필요한 시장 정보
   - 중국의 당뇨제품 및 당뇨용 양말과 인솔 시장
   - 인도와 인도네시아의 당뇨제품 및 당뇨용 양말과 인솔 시장
   - 미국의 당뇨제품 및 당뇨용 양말과 인솔 시장</t>
    <phoneticPr fontId="1" type="noConversion"/>
  </si>
  <si>
    <t xml:space="preserve">□ 기대효과
 ◦ 시장동향 정보의 활용 효과
   - 국내 신시장 창출을 통해 연간 10%이상의 매출 증대하고, 해외 의존도가 높은 관련 제품의 수입 대체 효과 
   - 해외 시장분석을 통하여 국제적 당뇨 제품 시장에 진입 및 선점 가능 
◦ 개발 분야 지원 활용 효과
   - 현재 당뇨용 인솔 제품에 대한 평가 및 시험/분석 기준의 확보를 통한 제품의 신뢰성 확보 가능
   - 의료 및 헬스케어 전략사업의 선도 기업으로 도약 </t>
    <phoneticPr fontId="1" type="noConversion"/>
  </si>
  <si>
    <t>633</t>
    <phoneticPr fontId="1" type="noConversion"/>
  </si>
  <si>
    <t>34</t>
    <phoneticPr fontId="1" type="noConversion"/>
  </si>
  <si>
    <t>난용성 물질(프로폴리스)의 가용화 기술</t>
    <phoneticPr fontId="1" type="noConversion"/>
  </si>
  <si>
    <t>□ 프로폴리스는 항균, 항산화 등 다양한 효능을 가졌으나 난용성인 문제로 식품, 화장품 등에 적용하는데 어려움이 있고 이를 개선하기 위하여 당사에서는 수용성 프로폴리스를 개발하여 활용해 왔다. 그런데 이 수용성 프로폴리스는 난용성은 개선되었으나 화장품 원료로 사용함에 있어 향취, 색, 입자의 크기 등 여러 가지 애로사항이 있어 이를 개선하기 위한 나노 기술의 접목이 필요하다.</t>
    <phoneticPr fontId="1" type="noConversion"/>
  </si>
  <si>
    <r>
      <t xml:space="preserve">□ 난용성 프로폴리스를 가용화한 나노입자 제조 기술  
  </t>
    </r>
    <r>
      <rPr>
        <sz val="10"/>
        <color theme="1"/>
        <rFont val="맑은 고딕"/>
        <family val="3"/>
        <charset val="128"/>
        <scheme val="minor"/>
      </rPr>
      <t>◯</t>
    </r>
    <r>
      <rPr>
        <sz val="10"/>
        <color theme="1"/>
        <rFont val="맑은 고딕"/>
        <family val="2"/>
        <charset val="129"/>
        <scheme val="minor"/>
      </rPr>
      <t xml:space="preserve"> 난용성 물질인 프로폴리스를 가용화한 나노입자로 제조하여
    다양한 제형의 화장품에 적용할 수 있도록 하며, 나노 입자로 피부투과도 증진, 안정성 개선, 용출률 증가 등 효능 효과를 극대화하는 기술 </t>
    </r>
    <phoneticPr fontId="1" type="noConversion"/>
  </si>
  <si>
    <r>
      <t xml:space="preserve">□ 기능성 화장품 원료 개발
  </t>
    </r>
    <r>
      <rPr>
        <sz val="10"/>
        <color theme="1"/>
        <rFont val="맑은 고딕"/>
        <family val="3"/>
        <charset val="128"/>
        <scheme val="minor"/>
      </rPr>
      <t>◯</t>
    </r>
    <r>
      <rPr>
        <sz val="10"/>
        <color theme="1"/>
        <rFont val="맑은 고딕"/>
        <family val="2"/>
        <charset val="129"/>
        <scheme val="minor"/>
      </rPr>
      <t xml:space="preserve"> 기능성 화장품 시장은 국내 2조 6천억원, 세계적으로 약 2,500억 달러(2013년)에 이르는 시장으로 나노기술을 용용한 융합기술을 통해 프로폴리스 원료 부가가치창출에 기여 </t>
    </r>
    <phoneticPr fontId="1" type="noConversion"/>
  </si>
  <si>
    <t>대전테크노파크</t>
    <phoneticPr fontId="1" type="noConversion"/>
  </si>
  <si>
    <t>이정민</t>
    <phoneticPr fontId="1" type="noConversion"/>
  </si>
  <si>
    <t>센터장</t>
    <phoneticPr fontId="1" type="noConversion"/>
  </si>
  <si>
    <t>애로기술 컨설팅</t>
    <phoneticPr fontId="1" type="noConversion"/>
  </si>
  <si>
    <t>90</t>
    <phoneticPr fontId="1" type="noConversion"/>
  </si>
  <si>
    <t>8</t>
    <phoneticPr fontId="1" type="noConversion"/>
  </si>
  <si>
    <t>22</t>
    <phoneticPr fontId="1" type="noConversion"/>
  </si>
  <si>
    <t>2055</t>
    <phoneticPr fontId="1" type="noConversion"/>
  </si>
  <si>
    <t>55</t>
    <phoneticPr fontId="1" type="noConversion"/>
  </si>
  <si>
    <t>정밀의료(Precision medicine) 분야의 시장 및 기술 현황 분석 지원</t>
    <phoneticPr fontId="1" type="noConversion"/>
  </si>
  <si>
    <r>
      <t xml:space="preserve">□ 정밀의료(Precision medicine) 분야의 시장 및 기술 현황 분석 지원
  </t>
    </r>
    <r>
      <rPr>
        <sz val="10"/>
        <color theme="1"/>
        <rFont val="맑은 고딕"/>
        <family val="3"/>
        <charset val="128"/>
        <scheme val="minor"/>
      </rPr>
      <t>◯</t>
    </r>
    <r>
      <rPr>
        <sz val="10"/>
        <color theme="1"/>
        <rFont val="맑은 고딕"/>
        <family val="2"/>
        <charset val="129"/>
        <scheme val="minor"/>
      </rPr>
      <t xml:space="preserve"> 정밀의료(Precision medicine) 분야: 세계적으로 큰 시장규모를 가지고 있으나, 상품화를 위하여 검증 및 허가의 절차가 복잡하고 기간이 길며, 이를 위한 투자비용이 상당함
  </t>
    </r>
    <r>
      <rPr>
        <sz val="10"/>
        <color theme="1"/>
        <rFont val="맑은 고딕"/>
        <family val="3"/>
        <charset val="128"/>
        <scheme val="minor"/>
      </rPr>
      <t>◯</t>
    </r>
    <r>
      <rPr>
        <sz val="10"/>
        <color theme="1"/>
        <rFont val="맑은 고딕"/>
        <family val="2"/>
        <charset val="129"/>
        <scheme val="minor"/>
      </rPr>
      <t xml:space="preserve"> 이러한 이유로 시장 및 기술조사를 통한 위험성을 미리 인지하고 접근하여야 함
  </t>
    </r>
    <r>
      <rPr>
        <sz val="10"/>
        <color theme="1"/>
        <rFont val="맑은 고딕"/>
        <family val="3"/>
        <charset val="128"/>
        <scheme val="minor"/>
      </rPr>
      <t>◯</t>
    </r>
    <r>
      <rPr>
        <sz val="10"/>
        <color theme="1"/>
        <rFont val="맑은 고딕"/>
        <family val="2"/>
        <charset val="129"/>
        <scheme val="minor"/>
      </rPr>
      <t xml:space="preserve"> 최근 이러한 위험성을 줄이기 위하여, CRO (업무대행) 및 CMO (생산대행) 등의 방법을 사용하거나, 개발 기술의 상품화 대신 기술 판매를 하는 사업방향이 주를 이루고 있음
  </t>
    </r>
    <r>
      <rPr>
        <sz val="10"/>
        <color theme="1"/>
        <rFont val="맑은 고딕"/>
        <family val="3"/>
        <charset val="128"/>
        <scheme val="minor"/>
      </rPr>
      <t>◯</t>
    </r>
    <r>
      <rPr>
        <sz val="10"/>
        <color theme="1"/>
        <rFont val="맑은 고딕"/>
        <family val="2"/>
        <charset val="129"/>
        <scheme val="minor"/>
      </rPr>
      <t xml:space="preserve"> 이러한 방안들의 최적화를 위하여 시장 및 기술 현황의 파악이 필수적임</t>
    </r>
    <phoneticPr fontId="1" type="noConversion"/>
  </si>
  <si>
    <r>
      <t xml:space="preserve">□ 정밀의료(Precision medicine) 분야의 시장 및 기술 현황 분석 지원
  </t>
    </r>
    <r>
      <rPr>
        <sz val="10"/>
        <color theme="1"/>
        <rFont val="맑은 고딕"/>
        <family val="3"/>
        <charset val="128"/>
        <scheme val="minor"/>
      </rPr>
      <t>◯</t>
    </r>
    <r>
      <rPr>
        <sz val="10"/>
        <color theme="1"/>
        <rFont val="맑은 고딕"/>
        <family val="2"/>
        <charset val="129"/>
        <scheme val="minor"/>
      </rPr>
      <t xml:space="preserve"> 동반진단(Companion diagnostics) 시장, 기술 및 제품 분석
  </t>
    </r>
    <r>
      <rPr>
        <sz val="10"/>
        <color theme="1"/>
        <rFont val="맑은 고딕"/>
        <family val="3"/>
        <charset val="128"/>
        <scheme val="minor"/>
      </rPr>
      <t>◯</t>
    </r>
    <r>
      <rPr>
        <sz val="10"/>
        <color theme="1"/>
        <rFont val="맑은 고딕"/>
        <family val="2"/>
        <charset val="129"/>
        <scheme val="minor"/>
      </rPr>
      <t xml:space="preserve"> 맞춤형 치료제(Personalized medicean) 시장, 기술 및 제품 분석
□ 정밀의료(Precision medicine) 분야의 국가별 허가제도 분석
  </t>
    </r>
    <r>
      <rPr>
        <sz val="10"/>
        <color theme="1"/>
        <rFont val="맑은 고딕"/>
        <family val="3"/>
        <charset val="128"/>
        <scheme val="minor"/>
      </rPr>
      <t>◯</t>
    </r>
    <r>
      <rPr>
        <sz val="10"/>
        <color theme="1"/>
        <rFont val="맑은 고딕"/>
        <family val="2"/>
        <charset val="129"/>
        <scheme val="minor"/>
      </rPr>
      <t xml:space="preserve"> 동반진단(Companion diagnostics) 국외시장 진출을 위한 각국 허가제도 분석</t>
    </r>
    <phoneticPr fontId="1" type="noConversion"/>
  </si>
  <si>
    <r>
      <t xml:space="preserve">□ 정밀의료(Precision medicine) R&amp;BD 파이프라인 및 추진 체계 확립
  </t>
    </r>
    <r>
      <rPr>
        <sz val="10"/>
        <color theme="1"/>
        <rFont val="맑은 고딕"/>
        <family val="3"/>
        <charset val="128"/>
        <scheme val="minor"/>
      </rPr>
      <t>◯</t>
    </r>
    <r>
      <rPr>
        <sz val="10"/>
        <color theme="1"/>
        <rFont val="맑은 고딕"/>
        <family val="2"/>
        <charset val="129"/>
        <scheme val="minor"/>
      </rPr>
      <t xml:space="preserve"> 시장현황 및 기술분석을 통하여 시장 경쟁력과 확장 가능성이 높은 사업아이템을 발굴 함
  </t>
    </r>
    <r>
      <rPr>
        <sz val="10"/>
        <color theme="1"/>
        <rFont val="맑은 고딕"/>
        <family val="3"/>
        <charset val="128"/>
        <scheme val="minor"/>
      </rPr>
      <t>◯</t>
    </r>
    <r>
      <rPr>
        <sz val="10"/>
        <color theme="1"/>
        <rFont val="맑은 고딕"/>
        <family val="2"/>
        <charset val="129"/>
        <scheme val="minor"/>
      </rPr>
      <t xml:space="preserve"> 국내외 목표시장의 허가제도를 분석하여 사업화 체계를 확립함으로써 사업화를 위한 의사결정에 활용함
    - 사업화 아이템 선정, 목표시장 결정, 추진 일정의 결정 등
  </t>
    </r>
    <r>
      <rPr>
        <sz val="10"/>
        <color theme="1"/>
        <rFont val="맑은 고딕"/>
        <family val="3"/>
        <charset val="128"/>
        <scheme val="minor"/>
      </rPr>
      <t>◯</t>
    </r>
    <r>
      <rPr>
        <sz val="10"/>
        <color theme="1"/>
        <rFont val="맑은 고딕"/>
        <family val="2"/>
        <charset val="129"/>
        <scheme val="minor"/>
      </rPr>
      <t xml:space="preserve"> 정밀의료(Precision medicine) 분야의 국가별 허가제도 분석을 통하여 국내 시장 진출은 문론 세계시장 진출이 용이해 짐</t>
    </r>
    <phoneticPr fontId="1" type="noConversion"/>
  </si>
  <si>
    <t>80</t>
    <phoneticPr fontId="1" type="noConversion"/>
  </si>
  <si>
    <t>10</t>
    <phoneticPr fontId="1" type="noConversion"/>
  </si>
  <si>
    <t>8</t>
    <phoneticPr fontId="1" type="noConversion"/>
  </si>
  <si>
    <t>14</t>
    <phoneticPr fontId="1" type="noConversion"/>
  </si>
  <si>
    <t>1320</t>
    <phoneticPr fontId="1" type="noConversion"/>
  </si>
  <si>
    <t>미세먼지관련 기술기획지원</t>
    <phoneticPr fontId="1" type="noConversion"/>
  </si>
  <si>
    <r>
      <t xml:space="preserve">□ 미세먼지 현황 정보 미흡
  </t>
    </r>
    <r>
      <rPr>
        <sz val="10"/>
        <color theme="1"/>
        <rFont val="맑은 고딕"/>
        <family val="3"/>
        <charset val="128"/>
        <scheme val="minor"/>
      </rPr>
      <t>◯</t>
    </r>
    <r>
      <rPr>
        <sz val="10"/>
        <color theme="1"/>
        <rFont val="맑은 고딕"/>
        <family val="2"/>
        <charset val="129"/>
        <scheme val="minor"/>
      </rPr>
      <t xml:space="preserve"> 현재 미세먼지 예보는 대표성이 부족 (예 대전광역시 경우 5point 측정) 
  </t>
    </r>
    <r>
      <rPr>
        <sz val="10"/>
        <color theme="1"/>
        <rFont val="맑은 고딕"/>
        <family val="3"/>
        <charset val="128"/>
        <scheme val="minor"/>
      </rPr>
      <t>◯</t>
    </r>
    <r>
      <rPr>
        <sz val="10"/>
        <color theme="1"/>
        <rFont val="맑은 고딕"/>
        <family val="2"/>
        <charset val="129"/>
        <scheme val="minor"/>
      </rPr>
      <t xml:space="preserve"> 실시간 현황 자료제공 미흡
  </t>
    </r>
    <r>
      <rPr>
        <sz val="10"/>
        <color theme="1"/>
        <rFont val="맑은 고딕"/>
        <family val="3"/>
        <charset val="128"/>
        <scheme val="minor"/>
      </rPr>
      <t>◯</t>
    </r>
    <r>
      <rPr>
        <sz val="10"/>
        <color theme="1"/>
        <rFont val="맑은 고딕"/>
        <family val="2"/>
        <charset val="129"/>
        <scheme val="minor"/>
      </rPr>
      <t xml:space="preserve"> 미세먼지측정기 휴대화, 개인화
</t>
    </r>
    <phoneticPr fontId="1" type="noConversion"/>
  </si>
  <si>
    <r>
      <t xml:space="preserve">□ 휴대형 실시간 통신가능한 미세먼지 측정기 개발
  </t>
    </r>
    <r>
      <rPr>
        <sz val="10"/>
        <color theme="1"/>
        <rFont val="맑은 고딕"/>
        <family val="3"/>
        <charset val="128"/>
        <scheme val="minor"/>
      </rPr>
      <t>◯</t>
    </r>
    <r>
      <rPr>
        <sz val="10"/>
        <color theme="1"/>
        <rFont val="맑은 고딕"/>
        <family val="2"/>
        <charset val="129"/>
        <scheme val="minor"/>
      </rPr>
      <t xml:space="preserve"> 전국통신망에 연결된 미세먼지측정기 개발
    - LoRa 네트워크 이용
  </t>
    </r>
    <r>
      <rPr>
        <sz val="10"/>
        <color theme="1"/>
        <rFont val="맑은 고딕"/>
        <family val="3"/>
        <charset val="128"/>
        <scheme val="minor"/>
      </rPr>
      <t>◯</t>
    </r>
    <r>
      <rPr>
        <sz val="10"/>
        <color theme="1"/>
        <rFont val="맑은 고딕"/>
        <family val="2"/>
        <charset val="129"/>
        <scheme val="minor"/>
      </rPr>
      <t xml:space="preserve"> 광학식 미세먼지측정기 기기 개발
    - 공기순환 시스템 설계
    - 광학 펄스폭 규정 및 실현
    - 산란광 감지기술
  </t>
    </r>
    <r>
      <rPr>
        <sz val="10"/>
        <color theme="1"/>
        <rFont val="맑은 고딕"/>
        <family val="3"/>
        <charset val="128"/>
        <scheme val="minor"/>
      </rPr>
      <t>◯</t>
    </r>
    <r>
      <rPr>
        <sz val="10"/>
        <color theme="1"/>
        <rFont val="맑은 고딕"/>
        <family val="2"/>
        <charset val="129"/>
        <scheme val="minor"/>
      </rPr>
      <t xml:space="preserve"> 무선 네트웍용 송수신 모듈 및 운용 Firmware 개발
    - LoRa 무선통신 모듈 연동기술
    - GPS 모듈 연동기술
   </t>
    </r>
    <r>
      <rPr>
        <sz val="10"/>
        <color theme="1"/>
        <rFont val="맑은 고딕"/>
        <family val="3"/>
        <charset val="128"/>
        <scheme val="minor"/>
      </rPr>
      <t>◯</t>
    </r>
    <r>
      <rPr>
        <sz val="10"/>
        <color theme="1"/>
        <rFont val="맑은 고딕"/>
        <family val="2"/>
        <charset val="129"/>
        <scheme val="minor"/>
      </rPr>
      <t xml:space="preserve"> 서버운용 프로그램 및 디스플레이용 스마트폰 App. 개발 
    - 서버운용프로그램 개발
    - 스마트 폰용 앱 개발 : 맴 디스플레이용 </t>
    </r>
    <phoneticPr fontId="1" type="noConversion"/>
  </si>
  <si>
    <r>
      <t xml:space="preserve">□사업화에 따른 고용 창출 및 수출 가능성
  </t>
    </r>
    <r>
      <rPr>
        <sz val="10"/>
        <color theme="1"/>
        <rFont val="맑은 고딕"/>
        <family val="3"/>
        <charset val="128"/>
        <scheme val="minor"/>
      </rPr>
      <t>◯</t>
    </r>
    <r>
      <rPr>
        <sz val="10"/>
        <color theme="1"/>
        <rFont val="맑은 고딕"/>
        <family val="2"/>
        <charset val="129"/>
        <scheme val="minor"/>
      </rPr>
      <t xml:space="preserve"> 고용창출 
    - 종료 5년까지 10명
  </t>
    </r>
    <r>
      <rPr>
        <sz val="10"/>
        <color theme="1"/>
        <rFont val="맑은 고딕"/>
        <family val="3"/>
        <charset val="128"/>
        <scheme val="minor"/>
      </rPr>
      <t>◯</t>
    </r>
    <r>
      <rPr>
        <sz val="10"/>
        <color theme="1"/>
        <rFont val="맑은 고딕"/>
        <family val="2"/>
        <charset val="129"/>
        <scheme val="minor"/>
      </rPr>
      <t xml:space="preserve"> 수출목표
    - 종료 5년까지 86억원</t>
    </r>
    <phoneticPr fontId="1" type="noConversion"/>
  </si>
  <si>
    <t>86</t>
    <phoneticPr fontId="1" type="noConversion"/>
  </si>
  <si>
    <t>66</t>
    <phoneticPr fontId="1" type="noConversion"/>
  </si>
  <si>
    <t>33</t>
    <phoneticPr fontId="1" type="noConversion"/>
  </si>
  <si>
    <t>56</t>
    <phoneticPr fontId="1" type="noConversion"/>
  </si>
  <si>
    <t>22</t>
    <phoneticPr fontId="1" type="noConversion"/>
  </si>
  <si>
    <t>7755</t>
    <phoneticPr fontId="1" type="noConversion"/>
  </si>
  <si>
    <t>마그네틱 베어링 응용기술</t>
    <phoneticPr fontId="1" type="noConversion"/>
  </si>
  <si>
    <r>
      <t xml:space="preserve">□고속 마그네틱 베어링
  </t>
    </r>
    <r>
      <rPr>
        <sz val="10"/>
        <color theme="1"/>
        <rFont val="맑은 고딕"/>
        <family val="3"/>
        <charset val="128"/>
        <scheme val="minor"/>
      </rPr>
      <t>◯</t>
    </r>
    <r>
      <rPr>
        <sz val="10"/>
        <color theme="1"/>
        <rFont val="맑은 고딕"/>
        <family val="2"/>
        <charset val="129"/>
        <scheme val="minor"/>
      </rPr>
      <t xml:space="preserve">마그네틱 베어링을 사용한 소형터보압축기(75kw~220kw급)기술 개발에 있어서 가격이 고가인 관계로 그 성능은 이미 입증되었으나 사용사례가 없었던바(원천특허종료)당사에서는 그 기술을 사용하여 소형 터보압축기를 개발하여 새로운 상품으로 oil free 시장을 개척코자 합니다.
  </t>
    </r>
    <r>
      <rPr>
        <sz val="10"/>
        <color theme="1"/>
        <rFont val="맑은 고딕"/>
        <family val="3"/>
        <charset val="128"/>
        <scheme val="minor"/>
      </rPr>
      <t>◯</t>
    </r>
    <r>
      <rPr>
        <sz val="10"/>
        <color theme="1"/>
        <rFont val="맑은 고딕"/>
        <family val="2"/>
        <charset val="129"/>
        <scheme val="minor"/>
      </rPr>
      <t xml:space="preserve">고가의 마그네틱 베어링 기술을 저가격으로 구현하여 새로운 상품으로 시장에 진입하고자 합니다.
    </t>
    </r>
    <phoneticPr fontId="1" type="noConversion"/>
  </si>
  <si>
    <r>
      <t xml:space="preserve">□터보 컴프레셔 공력설계 및 검증
  </t>
    </r>
    <r>
      <rPr>
        <sz val="10"/>
        <color theme="1"/>
        <rFont val="맑은 고딕"/>
        <family val="3"/>
        <charset val="128"/>
        <scheme val="minor"/>
      </rPr>
      <t>◯</t>
    </r>
    <r>
      <rPr>
        <sz val="10"/>
        <color theme="1"/>
        <rFont val="맑은 고딕"/>
        <family val="2"/>
        <charset val="129"/>
        <scheme val="minor"/>
      </rPr>
      <t xml:space="preserve"> 당사에서는 공기압축기 시장을 오랫동안 사업품목으로 추진하면서 마그네트 베어링과 유사한 기술인 IPM모터의 개발을 통하여 영구자석 응용기술을 접목시도하여 현재 15kw~150kw급의 영구자석형 모터를 시장에 내놓게 되었습니다.
  </t>
    </r>
    <r>
      <rPr>
        <sz val="10"/>
        <color theme="1"/>
        <rFont val="맑은 고딕"/>
        <family val="3"/>
        <charset val="128"/>
        <scheme val="minor"/>
      </rPr>
      <t>◯</t>
    </r>
    <r>
      <rPr>
        <sz val="10"/>
        <color theme="1"/>
        <rFont val="맑은 고딕"/>
        <family val="2"/>
        <charset val="129"/>
        <scheme val="minor"/>
      </rPr>
      <t xml:space="preserve">유사기술인 마그네틱 베어링 기술을 접목하는데 필요한 원천기술과 공력설계(터보기술)부분의 전문가 매칭을 원합니다.
  </t>
    </r>
    <r>
      <rPr>
        <sz val="10"/>
        <color theme="1"/>
        <rFont val="맑은 고딕"/>
        <family val="3"/>
        <charset val="128"/>
        <scheme val="minor"/>
      </rPr>
      <t>◯</t>
    </r>
    <r>
      <rPr>
        <sz val="10"/>
        <color theme="1"/>
        <rFont val="맑은 고딕"/>
        <family val="2"/>
        <charset val="129"/>
        <scheme val="minor"/>
      </rPr>
      <t>또한 당사의 콤프레샤 제어기술을 접목시도하여 새로운 상품의 시장진입을 선도하고자 하오니, 마그네틱 베어링 공력설계기술의 전문가 및 귀기관의 슈퍼컴퓨터 열응용 해석능력의 지원을 받고자 합니다</t>
    </r>
    <phoneticPr fontId="1" type="noConversion"/>
  </si>
  <si>
    <r>
      <t xml:space="preserve">□터보기술의 발전으로 시장확대
  </t>
    </r>
    <r>
      <rPr>
        <sz val="10"/>
        <color theme="1"/>
        <rFont val="맑은 고딕"/>
        <family val="3"/>
        <charset val="128"/>
        <scheme val="minor"/>
      </rPr>
      <t>◯</t>
    </r>
    <r>
      <rPr>
        <sz val="10"/>
        <color theme="1"/>
        <rFont val="맑은 고딕"/>
        <family val="2"/>
        <charset val="129"/>
        <scheme val="minor"/>
      </rPr>
      <t>차세대 기술로 소형공기압축기 시장이 확대되고 있는바 고속(60,000~120,000rpm) 
    회전기술의 응용은 앞으로도 선진기술로 그 개발의 필요성이 대두된다고 볼수 있다.
    당사 마그네틱 베어링 기술을 응용하여 국내에는 전무한 1000마력급 7kg/㎠의 고속터보압축기의 기술개발 의지를 가지고 많은 관련기술등을 확보 추진하고 있으며 향후 수출전략기술로 발전시켜나갈 계획을 가지고 적극 추진중에 있습니다.    세계시장규모는 현재로도 5천억 이상의 대체시장을 가지고 있는 품목입니다.</t>
    </r>
    <phoneticPr fontId="1" type="noConversion"/>
  </si>
  <si>
    <t>61.67</t>
    <phoneticPr fontId="1" type="noConversion"/>
  </si>
  <si>
    <t>13.46</t>
    <phoneticPr fontId="1" type="noConversion"/>
  </si>
  <si>
    <t>24.86</t>
    <phoneticPr fontId="1" type="noConversion"/>
  </si>
  <si>
    <t>144</t>
    <phoneticPr fontId="1" type="noConversion"/>
  </si>
  <si>
    <t>23225</t>
    <phoneticPr fontId="1" type="noConversion"/>
  </si>
  <si>
    <t>불순물 관리를 통한 도금 표면 향상 및 효율 개선을 위한 공정 개선</t>
    <phoneticPr fontId="1" type="noConversion"/>
  </si>
  <si>
    <r>
      <t xml:space="preserve">□ 알루미늄 금형(6N01)은 하드아노다이징 처리 후 카본블록 제조시 열성형 공정에 사용되며 공정에 사용되는 binder(P.E)와 높은 열처리로 인하여 코팅 수명이 매우 낮아지고 이물질이 끼는 애로사항이 있음.
 </t>
    </r>
    <r>
      <rPr>
        <sz val="10"/>
        <color theme="1"/>
        <rFont val="맑은 고딕"/>
        <family val="3"/>
        <charset val="128"/>
        <scheme val="minor"/>
      </rPr>
      <t>◯</t>
    </r>
    <r>
      <rPr>
        <sz val="10"/>
        <color theme="1"/>
        <rFont val="맑은 고딕"/>
        <family val="2"/>
        <charset val="129"/>
        <scheme val="minor"/>
      </rPr>
      <t xml:space="preserve"> 당사 성형 공정 조건은 전기로 300℃ 처리시간은 가열냉각 총 60여분 진행하고 있으며 교체 주기는 약 24개월임
    - 현재까지 알루미늄재질에 제일 적합한 코팅은 아노다이징처리로 확인이 된 상태임
    - 높은 온도에 고분자 바인더 사용으로 카본블록 탈착시 달라붙는 현상이 있음.</t>
    </r>
    <phoneticPr fontId="1" type="noConversion"/>
  </si>
  <si>
    <r>
      <t xml:space="preserve">□ 현재 사용되는 하드아노다이징코팅 금형 말고 한독크린텍 제조 공정에 더욱 적합한 알루미늄 코팅 종류 및 기술적인 공법이 있는지 기술적으로 확인요청 드림.
  </t>
    </r>
    <r>
      <rPr>
        <sz val="10"/>
        <color theme="1"/>
        <rFont val="맑은 고딕"/>
        <family val="3"/>
        <charset val="128"/>
        <scheme val="minor"/>
      </rPr>
      <t>◯</t>
    </r>
    <r>
      <rPr>
        <sz val="10"/>
        <color theme="1"/>
        <rFont val="맑은 고딕"/>
        <family val="2"/>
        <charset val="129"/>
        <scheme val="minor"/>
      </rPr>
      <t xml:space="preserve"> 하드아노다이징 코팅 두께를 6N01에 맞게 두껍게 더 코팅을 할수 있는지.
   - 국내 및 해외에 금속관련 전문가나 전문업체 또한 연구기관 확인이 절실하게 필요함.
   - 여러 가지 방법 및 개선책 기술적인 방안이 전체적으로 필요한 상태임.</t>
    </r>
    <phoneticPr fontId="1" type="noConversion"/>
  </si>
  <si>
    <t>□ 금속코팅 및 도금관련 전문가의 애로기술 지원으로 코팅 수명 및 성능 개선으로 원가 절감효과 및 생산공정이 크게 개선될 것으로 사료됨.</t>
    <phoneticPr fontId="1" type="noConversion"/>
  </si>
  <si>
    <t>28</t>
    <phoneticPr fontId="1" type="noConversion"/>
  </si>
  <si>
    <t>5030</t>
    <phoneticPr fontId="1" type="noConversion"/>
  </si>
  <si>
    <t>15</t>
    <phoneticPr fontId="1" type="noConversion"/>
  </si>
  <si>
    <t>콘크리트 디자인 패널 기술관련 애로기술 및 시험분석평가지원</t>
    <phoneticPr fontId="1" type="noConversion"/>
  </si>
  <si>
    <r>
      <rPr>
        <sz val="10"/>
        <color theme="1"/>
        <rFont val="맑은 고딕"/>
        <family val="3"/>
        <charset val="128"/>
        <scheme val="minor"/>
      </rPr>
      <t>◯</t>
    </r>
    <r>
      <rPr>
        <sz val="10"/>
        <color theme="1"/>
        <rFont val="맑은 고딕"/>
        <family val="2"/>
        <charset val="129"/>
        <scheme val="minor"/>
      </rPr>
      <t xml:space="preserve"> 콘크리트 디자인 패널 시제품 개발을 위한 시험 및 분석, 애로기술 지원
    - 현재까지 개발 진행상황은 개념설계는 진행하였으나 다양한 사이즈 및  디자인을 개발하고 양산을 위한 시작품을 제작하여 시행착오를 줄이고 향후 양산 개발 및 수정보완 등을 위하여 정부지원이 필요한 실정임.
    - 시제품 제작을 위해서 개발시 발생되는 애로기술지원
    - 시제품 제작 및 양산 제품 생산시 제품에대한 시험 / 분석 / 평가 지원을 통해
     제품의 인증을 획득하고, 기술을 보완하여 제품의 완성도를 높임</t>
    </r>
    <phoneticPr fontId="1" type="noConversion"/>
  </si>
  <si>
    <r>
      <rPr>
        <sz val="10"/>
        <color theme="1"/>
        <rFont val="맑은 고딕"/>
        <family val="3"/>
        <charset val="128"/>
        <scheme val="minor"/>
      </rPr>
      <t>◯</t>
    </r>
    <r>
      <rPr>
        <sz val="10"/>
        <color theme="1"/>
        <rFont val="맑은 고딕"/>
        <family val="2"/>
        <charset val="129"/>
        <scheme val="minor"/>
      </rPr>
      <t xml:space="preserve"> 콘크리트 디자인 패널 양산 및 시공
    - 자체 개발한 디자인 및 맞춤형 디자인을 생산하여 일반 개인 소비자와 인테리어 
      및 건축물 관련 업체에 판매
    - 고객이 원하는 맞춤형 디자인을 개발 및 시공하여 경쟁력을 높임
    - 시험 / 분석 / 평가를 통하여 제품의 완성도를 높임
    - 차별화된 디자인 개발을 통해 국내뿐만 아니라 해외시장으로 진출 도약</t>
    </r>
    <phoneticPr fontId="1" type="noConversion"/>
  </si>
  <si>
    <t>18</t>
    <phoneticPr fontId="1" type="noConversion"/>
  </si>
  <si>
    <t>91</t>
    <phoneticPr fontId="1" type="noConversion"/>
  </si>
  <si>
    <t>23168</t>
    <phoneticPr fontId="1" type="noConversion"/>
  </si>
  <si>
    <t>슈퍼컴퓨터 구조설계 지원</t>
    <phoneticPr fontId="1" type="noConversion"/>
  </si>
  <si>
    <t>45</t>
    <phoneticPr fontId="1" type="noConversion"/>
  </si>
  <si>
    <t>9800</t>
    <phoneticPr fontId="1" type="noConversion"/>
  </si>
  <si>
    <t>관절부 재활치료를 위한 새로운 운동메카니즘의 도출</t>
    <phoneticPr fontId="1" type="noConversion"/>
  </si>
  <si>
    <t>□ 관절부 환자들의 전형적인 치료 방법은 관절부 재건 수술 후, 수동 운동을 통한 관절 기능의 회복에 중점을 둠
□ 단순 수동 운동(관절의 반복적인 움직임)을 통한 기능 회복을 목적으로 함에 따라,  관절 기능 회복 시간의 상대적인 지연과 완벽한 관절 자유도의 조기 회복이 어려움.   
□ 위의 문제점들을 해결하기 위해 능동형 관절 운동기구 등이 개발되고 있으나, 높은 가격, 설치 공간의 제약과 같은 문제점으로 치료기로서의 대중화는 어려운 실정임.</t>
    <phoneticPr fontId="1" type="noConversion"/>
  </si>
  <si>
    <t>□ 전형적인 수동운동기구인 정형용운동장치(CPM, Continuous Passive Movement)의  재활 운동 메카니즘을 새롭게 정립
□ 저비용, 높은 치료 효과를 가지는 심플한 구조의 치료 기구화를 위한 제안.</t>
    <phoneticPr fontId="1" type="noConversion"/>
  </si>
  <si>
    <t xml:space="preserve">□ 기존의 벌키한 구조와 고비용의 능동형 관절(사지)운동기구를 대체할 수 있는 새로운     관절 재활 운동 메카니즘을 지공하는 정형용운동장치를 개발함으로써,
□ 낮은 비용으로 최고의 치료 효과를 가지는 능동형관절운동기구의 대중화 선도
□ 상품화를 통화여 수동형 정형용운동장치 전문 개발 및 제조 판매사로써의 시장          장악력을 높임과 동시에 해외시장 확대의 목표 달성. </t>
    <phoneticPr fontId="1" type="noConversion"/>
  </si>
  <si>
    <t>2</t>
    <phoneticPr fontId="1" type="noConversion"/>
  </si>
  <si>
    <t>웨이퍼 상의 UBM 표면처리 사업화</t>
    <phoneticPr fontId="1" type="noConversion"/>
  </si>
  <si>
    <t>□ 웨이퍼 상의 UBM 표면처리 기술 사업화의 요구사항
• 접착력 또는 파괴강도를 높이기 위한 Zincate-Desmut 공정의 개발
• 활성화 된 Al 표면위로 NiP 층의 두께 및 P 농도 조절 공정 기법의 개발
• Solderable Au 무전해 도금 공정기법의 개발
○ Wafer상 Flip Chip PKG UBM 표면처리 시장의 개척</t>
    <phoneticPr fontId="1" type="noConversion"/>
  </si>
  <si>
    <t>□ Clip 본딩을 위한 무전해 금도금 표면처리의 사업타당성 분석
■ Wafer상 Al Pad 공정에 대한 UBM 공정 시장분석
■ Wafer Al 표면의 PKG 사업성 평가
■ MOSFET Package용 시장분석</t>
    <phoneticPr fontId="1" type="noConversion"/>
  </si>
  <si>
    <r>
      <rPr>
        <sz val="10"/>
        <color theme="1"/>
        <rFont val="맑은 고딕"/>
        <family val="3"/>
        <charset val="128"/>
        <scheme val="minor"/>
      </rPr>
      <t>◯</t>
    </r>
    <r>
      <rPr>
        <sz val="10"/>
        <color theme="1"/>
        <rFont val="맑은 고딕"/>
        <family val="2"/>
        <charset val="129"/>
        <scheme val="minor"/>
      </rPr>
      <t xml:space="preserve">  Wafer PKG Level에 대해서, NiP, Au의 표면처리 서비스 시장의 새로운 창출을 통하여 국내기술 개발의 사업화를 실현한다.
    - 금번 기술의 수요업체를 정확히 파악하고, 당사의 무전해 도금 Finish층의 양산 기술 성공은 수요기업에게도 새로운 판로를 개척시켜 줄 것임은 물론, 따라서 당사의 매출증가에도 크게 기여하게 될 것이다. 금번 개발 제품만 놓고 매출 규모를 추이한다면, 납품 안정기에 접어들면서 월 500매의 양산 capa를 유지할 것으로 판단되며, 일본, 독일 등 해외의존도가 높은 본 기술의 국산화가 가능할 것이다. 매출의 경우 chip/WF에 대해서 월 5000만원 ~　1억정도의 매출이 예상되어, 양산 초기 연매출액은 최대 12억정도 수준이 될 것으로 예상된다. 그러나, 제품의 다양화와 물량의 증대에 따라, 당사 양산 설비 시스템의 확대와 더불어, 5배 이상의 capa를 달성할 가능성도 있음.</t>
    </r>
    <phoneticPr fontId="1" type="noConversion"/>
  </si>
  <si>
    <t>48</t>
    <phoneticPr fontId="1" type="noConversion"/>
  </si>
  <si>
    <t>세포실험 관련 애로기술 지원</t>
    <phoneticPr fontId="1" type="noConversion"/>
  </si>
  <si>
    <t xml:space="preserve">□ 이러한 문제를 해결하기 위해 Melanoma cell의 일종인 B16F10 Cell line과 같은 세포의 형태 ,특성, 발현에 관련된 전문적인 지식과 B16F10 cell을 이용한 미백실험 관련하여 실험법, 실험데이터 해석 및 미백 실험에 관련 실험법을 직접 트레이닝 받고자 함. 또한 미백실험 관련 하여 약물 처리의 정확한 처리 조건이나 예비 연구 진행을 통해 보다 정확한 실험법을 배우고자 함.  </t>
    <phoneticPr fontId="1" type="noConversion"/>
  </si>
  <si>
    <t>□ 현재 화장품 원료 시장에서의 해외 시장 현황은 유럽 REACH의 규제 등으로 in vitro에서의 효능 평가 자료 등이 중요해짐에 따라 세포 실험 등의 인프라 구축이 되어야 하나 아직 많은 연구 기관에서 동물 실험 등으로 효능평가를 진행하여 세포 실험을 통한 미백, 독성, 주름개선 등에 대한 연구 및 관련 실험 방법이 세팅이 부족하며, 또한 실험 결과에 대한 해석 및 분석을 할 수 있는 인력 및 정보가 부족함.</t>
    <phoneticPr fontId="1" type="noConversion"/>
  </si>
  <si>
    <t>□ 세포 연구를 위한 장비의 set up은 되어 있으나, 연구를 진행하기 위한 전문 인력이 부족함, 따라서 세포 실험에 필요한 장비의 대여, 분석 교육 및 분석 의뢰 등을 통하여 in vitro에서의 미백, 독성, 주름개선 등의 연구를 진행, 이 결과를 토대로 유럽시장의 진출이 용이할 것으로 판단됨. 또한, 이를 통한 전문인력 양성을 통하여 기업의 경쟁력이 더욱 높아질 것으로 기대됨.</t>
    <phoneticPr fontId="1" type="noConversion"/>
  </si>
  <si>
    <t>23</t>
    <phoneticPr fontId="1" type="noConversion"/>
  </si>
  <si>
    <t>42</t>
    <phoneticPr fontId="1" type="noConversion"/>
  </si>
  <si>
    <t>40</t>
    <phoneticPr fontId="1" type="noConversion"/>
  </si>
  <si>
    <t>105</t>
    <phoneticPr fontId="1" type="noConversion"/>
  </si>
  <si>
    <t>520</t>
    <phoneticPr fontId="1" type="noConversion"/>
  </si>
  <si>
    <t>전기자동차 충전기 정책, 시장 및 기술동향 조사 분석</t>
    <phoneticPr fontId="1" type="noConversion"/>
  </si>
  <si>
    <r>
      <t xml:space="preserve">□ 전기자동차 충전기 분야 신사업 추진 의지
  </t>
    </r>
    <r>
      <rPr>
        <sz val="10"/>
        <color theme="1"/>
        <rFont val="맑은 고딕"/>
        <family val="3"/>
        <charset val="128"/>
        <scheme val="minor"/>
      </rPr>
      <t>◯</t>
    </r>
    <r>
      <rPr>
        <sz val="10"/>
        <color theme="1"/>
        <rFont val="맑은 고딕"/>
        <family val="2"/>
        <charset val="129"/>
        <scheme val="minor"/>
      </rPr>
      <t xml:space="preserve"> 기존 태양광인버터 사업의 불안전성 및 매출 감소
     - 국내 태양광시장의 정체
     - 해외(중국) 선진사의 국내시장 진출로 저가화 및 가격경쟁 심화
  </t>
    </r>
    <r>
      <rPr>
        <sz val="10"/>
        <color theme="1"/>
        <rFont val="맑은 고딕"/>
        <family val="3"/>
        <charset val="128"/>
        <scheme val="minor"/>
      </rPr>
      <t>◯</t>
    </r>
    <r>
      <rPr>
        <sz val="10"/>
        <color theme="1"/>
        <rFont val="맑은 고딕"/>
        <family val="2"/>
        <charset val="129"/>
        <scheme val="minor"/>
      </rPr>
      <t xml:space="preserve"> 기존 기술을 활용한 에너지 신산업분야 진출 의지
     - 전기에너지 전력변환 기술을 활용
     - 전기자동차 충전기 분야 정보 부재로 사업추진 부진</t>
    </r>
    <phoneticPr fontId="1" type="noConversion"/>
  </si>
  <si>
    <r>
      <t xml:space="preserve">□ 전기자동차 충전기 관련 국내 정책, 시장 및 기술 동향 정보
  </t>
    </r>
    <r>
      <rPr>
        <sz val="10"/>
        <color theme="1"/>
        <rFont val="맑은 고딕"/>
        <family val="3"/>
        <charset val="128"/>
        <scheme val="minor"/>
      </rPr>
      <t>◯</t>
    </r>
    <r>
      <rPr>
        <sz val="10"/>
        <color theme="1"/>
        <rFont val="맑은 고딕"/>
        <family val="2"/>
        <charset val="129"/>
        <scheme val="minor"/>
      </rPr>
      <t xml:space="preserve"> 전기자동차 및 전기자동차 충전기 시장 전망
  </t>
    </r>
    <r>
      <rPr>
        <sz val="10"/>
        <color theme="1"/>
        <rFont val="맑은 고딕"/>
        <family val="3"/>
        <charset val="128"/>
        <scheme val="minor"/>
      </rPr>
      <t>◯</t>
    </r>
    <r>
      <rPr>
        <sz val="10"/>
        <color theme="1"/>
        <rFont val="맑은 고딕"/>
        <family val="2"/>
        <charset val="129"/>
        <scheme val="minor"/>
      </rPr>
      <t xml:space="preserve"> 전기자동차 충전기 보급 현황 및 계획,  R&amp;D 지원 정책 동향 (국내 위주)
  </t>
    </r>
    <r>
      <rPr>
        <sz val="10"/>
        <color theme="1"/>
        <rFont val="맑은 고딕"/>
        <family val="3"/>
        <charset val="128"/>
        <scheme val="minor"/>
      </rPr>
      <t>◯</t>
    </r>
    <r>
      <rPr>
        <sz val="10"/>
        <color theme="1"/>
        <rFont val="맑은 고딕"/>
        <family val="2"/>
        <charset val="129"/>
        <scheme val="minor"/>
      </rPr>
      <t xml:space="preserve"> 전기자동차 충전기 제조사, 제품 라인업 현황 (국내/해외, 급속/완속)
  </t>
    </r>
    <r>
      <rPr>
        <sz val="10"/>
        <color theme="1"/>
        <rFont val="맑은 고딕"/>
        <family val="3"/>
        <charset val="128"/>
        <scheme val="minor"/>
      </rPr>
      <t>◯</t>
    </r>
    <r>
      <rPr>
        <sz val="10"/>
        <color theme="1"/>
        <rFont val="맑은 고딕"/>
        <family val="2"/>
        <charset val="129"/>
        <scheme val="minor"/>
      </rPr>
      <t xml:space="preserve"> 전기자동차 충전기 관련 사업의 서플라이 체인(Supply Chain)
  </t>
    </r>
    <r>
      <rPr>
        <sz val="10"/>
        <color theme="1"/>
        <rFont val="맑은 고딕"/>
        <family val="3"/>
        <charset val="128"/>
        <scheme val="minor"/>
      </rPr>
      <t>◯</t>
    </r>
    <r>
      <rPr>
        <sz val="10"/>
        <color theme="1"/>
        <rFont val="맑은 고딕"/>
        <family val="2"/>
        <charset val="129"/>
        <scheme val="minor"/>
      </rPr>
      <t xml:space="preserve"> 국내 전기자동차 충전기 관련 기술 동향 현황
     - 충전 시스템 구성, 급속/완속 충전기술
     - 기술 표준, 인증규격 및 제도 등
  </t>
    </r>
    <r>
      <rPr>
        <sz val="10"/>
        <color theme="1"/>
        <rFont val="맑은 고딕"/>
        <family val="3"/>
        <charset val="128"/>
        <scheme val="minor"/>
      </rPr>
      <t>◯</t>
    </r>
    <r>
      <rPr>
        <sz val="10"/>
        <color theme="1"/>
        <rFont val="맑은 고딕"/>
        <family val="2"/>
        <charset val="129"/>
        <scheme val="minor"/>
      </rPr>
      <t xml:space="preserve"> 국내 전기자동차 충전기 시장 진출 전략적 방안</t>
    </r>
    <phoneticPr fontId="1" type="noConversion"/>
  </si>
  <si>
    <r>
      <t xml:space="preserve">□ 전기자동차 분야 시장 진출 전략 확보
  </t>
    </r>
    <r>
      <rPr>
        <sz val="10"/>
        <color theme="1"/>
        <rFont val="맑은 고딕"/>
        <family val="3"/>
        <charset val="128"/>
        <scheme val="minor"/>
      </rPr>
      <t>◯</t>
    </r>
    <r>
      <rPr>
        <sz val="10"/>
        <color theme="1"/>
        <rFont val="맑은 고딕"/>
        <family val="2"/>
        <charset val="129"/>
        <scheme val="minor"/>
      </rPr>
      <t xml:space="preserve"> 관련 정보 분석을 통한 시장진출 전략 수립 : R&amp;D전략, 마케팅 전략, 판매전략
    - 시장진출을 위한 전략 제품 및 후보군 선정 및 R&amp;D 지원제도 활용
    - 보급정책에 입각한 마케팅 전략 수립 및 판매계획 수립
  </t>
    </r>
    <r>
      <rPr>
        <sz val="10"/>
        <color theme="1"/>
        <rFont val="맑은 고딕"/>
        <family val="3"/>
        <charset val="128"/>
        <scheme val="minor"/>
      </rPr>
      <t>◯</t>
    </r>
    <r>
      <rPr>
        <sz val="10"/>
        <color theme="1"/>
        <rFont val="맑은 고딕"/>
        <family val="2"/>
        <charset val="129"/>
        <scheme val="minor"/>
      </rPr>
      <t xml:space="preserve"> 대표이사의 추진 의사 : 2017년 1월, 관련제품 개발 업무 지시</t>
    </r>
    <phoneticPr fontId="1" type="noConversion"/>
  </si>
  <si>
    <t>17</t>
    <phoneticPr fontId="1" type="noConversion"/>
  </si>
  <si>
    <t>160</t>
    <phoneticPr fontId="1" type="noConversion"/>
  </si>
  <si>
    <t>83975</t>
    <phoneticPr fontId="1" type="noConversion"/>
  </si>
  <si>
    <t>시장기술 관련 슈퍼컴퓨터 M&amp;S 지원</t>
    <phoneticPr fontId="1" type="noConversion"/>
  </si>
  <si>
    <r>
      <t xml:space="preserve">□ 전기분해장치 성능개선
  </t>
    </r>
    <r>
      <rPr>
        <sz val="10"/>
        <color theme="1"/>
        <rFont val="맑은 고딕"/>
        <family val="3"/>
        <charset val="128"/>
        <scheme val="minor"/>
      </rPr>
      <t>◯</t>
    </r>
    <r>
      <rPr>
        <sz val="10"/>
        <color theme="1"/>
        <rFont val="맑은 고딕"/>
        <family val="2"/>
        <charset val="129"/>
        <scheme val="minor"/>
      </rPr>
      <t xml:space="preserve"> 전기분해의 주요 문제는 전기 반응으로 인한 기/액의 다상유동으로 물질의 유동 현상을 예측하기 어렵고, 가스의 발생으로 인한 압력증가, 형상에 따른 유동현상을 확인할 방법이 없어 성능개선에 문제가 있음.
  </t>
    </r>
    <r>
      <rPr>
        <sz val="10"/>
        <color theme="1"/>
        <rFont val="맑은 고딕"/>
        <family val="3"/>
        <charset val="128"/>
        <scheme val="minor"/>
      </rPr>
      <t>◯</t>
    </r>
    <r>
      <rPr>
        <sz val="10"/>
        <color theme="1"/>
        <rFont val="맑은 고딕"/>
        <family val="2"/>
        <charset val="129"/>
        <scheme val="minor"/>
      </rPr>
      <t xml:space="preserve"> 전기분해 장치의 전극은 foam 형태의 복잡한 구조로 이루어져 있으며, 이 구조를 통해 유체가 흐르며 이러한 구조를 통한 유체의 거동은 매우 불규칙 함. 가스의 배출은 전기분해장치의 전극 성능에 막대한 영향을 미치며, 가스의 원활한 배출구조의 유로 설계가 필요한 상황임. 
  </t>
    </r>
    <phoneticPr fontId="1" type="noConversion"/>
  </si>
  <si>
    <r>
      <t xml:space="preserve">□ porous 구조의 전극 유로 분포 해석
   </t>
    </r>
    <r>
      <rPr>
        <sz val="10"/>
        <color theme="1"/>
        <rFont val="맑은 고딕"/>
        <family val="3"/>
        <charset val="128"/>
        <scheme val="minor"/>
      </rPr>
      <t>◯</t>
    </r>
    <r>
      <rPr>
        <sz val="10"/>
        <color theme="1"/>
        <rFont val="맑은 고딕"/>
        <family val="2"/>
        <charset val="129"/>
        <scheme val="minor"/>
      </rPr>
      <t xml:space="preserve"> 그림과 같은 다공성 구조의 전극주변의 유동분포 해석
   </t>
    </r>
    <r>
      <rPr>
        <sz val="10"/>
        <color theme="1"/>
        <rFont val="맑은 고딕"/>
        <family val="3"/>
        <charset val="128"/>
        <scheme val="minor"/>
      </rPr>
      <t>◯</t>
    </r>
    <r>
      <rPr>
        <sz val="10"/>
        <color theme="1"/>
        <rFont val="맑은 고딕"/>
        <family val="2"/>
        <charset val="129"/>
        <scheme val="minor"/>
      </rPr>
      <t xml:space="preserve"> 입구의 액상유입과 동시에 전극주변의 가스 발생으로 전극주변의 다상유동에서
      가스의 분포도 해석
   </t>
    </r>
    <r>
      <rPr>
        <sz val="10"/>
        <color theme="1"/>
        <rFont val="맑은 고딕"/>
        <family val="3"/>
        <charset val="128"/>
        <scheme val="minor"/>
      </rPr>
      <t>◯</t>
    </r>
    <r>
      <rPr>
        <sz val="10"/>
        <color theme="1"/>
        <rFont val="맑은 고딕"/>
        <family val="2"/>
        <charset val="129"/>
        <scheme val="minor"/>
      </rPr>
      <t xml:space="preserve"> 입구 및 출구형상 변경에 따른 가스의 배출 능력 확인
   </t>
    </r>
    <r>
      <rPr>
        <sz val="10"/>
        <color theme="1"/>
        <rFont val="맑은 고딕"/>
        <family val="3"/>
        <charset val="128"/>
        <scheme val="minor"/>
      </rPr>
      <t>◯</t>
    </r>
    <r>
      <rPr>
        <sz val="10"/>
        <color theme="1"/>
        <rFont val="맑은 고딕"/>
        <family val="2"/>
        <charset val="129"/>
        <scheme val="minor"/>
      </rPr>
      <t xml:space="preserve"> 형상 변경에 따라 내부 압력변화 확인
  [ 다공성 구조의 전극]</t>
    </r>
    <phoneticPr fontId="1" type="noConversion"/>
  </si>
  <si>
    <t>□ 최적의 전기분해장치 설계를 통한 경쟁력 있는 제품 개발
□ 가스의 원활한 배출 구성을 통한 컴펙트한 설계
□ 전기분해장치의 타입 변경에도 적용할 수 있는 기술력 확보
□ 경쟁력 있는 제품으로 국내 및 국외시장 확대 및 신 시장 개척</t>
    <phoneticPr fontId="1" type="noConversion"/>
  </si>
  <si>
    <t>1319</t>
    <phoneticPr fontId="1" type="noConversion"/>
  </si>
  <si>
    <t>전기차 완속충전기 및 전기요금 과금 기술관련 시장기술 동향 및 특허 분석, 전략수립 지원</t>
    <phoneticPr fontId="1" type="noConversion"/>
  </si>
  <si>
    <t>□ 국내외의 전기차 완속 충전방식, 충전기 규격 및 표준화 미래 전망
□ 국내외 전기 요금 체계 (업종/개인/주거단지 주차장 별, 시간별, 계절별 등)
□ 국내외 전기 배선 설치 (주차장, 도로변 등) 관련 법규 
□ 국내외 민간에서의 전기 재판매 관련 법규 
□ 전기차 완속 충전기 시장 현황, 선행기술, 특허 
□ 전기요금 과금기, 전력량 측정기에 관한 시장 현황, 선행기술, 특허
□ 전기차 충전 비즈니스 모델에 관한 선행기술, 특허
□ 주차장 보유 (및 도로변 인접) 국내 자영업 현황. 주차장 보유 국내 요식업 현황</t>
    <phoneticPr fontId="1" type="noConversion"/>
  </si>
  <si>
    <t xml:space="preserve">□ 범용 완속 전기차 충전 시스템 및 비즈니스 모델 개발
□ 과금 관련 기술 (전력량 측정, 부과 방식) 개발 
□ business to customer 사업, 양산 사업 진출 여부 결정    </t>
    <phoneticPr fontId="1" type="noConversion"/>
  </si>
  <si>
    <r>
      <t xml:space="preserve">□ 충전소 부족으로 인한 전기차 시장 활성화 지연 
  </t>
    </r>
    <r>
      <rPr>
        <sz val="10"/>
        <color theme="1"/>
        <rFont val="맑은 고딕"/>
        <family val="3"/>
        <charset val="128"/>
        <scheme val="minor"/>
      </rPr>
      <t>◯</t>
    </r>
    <r>
      <rPr>
        <sz val="10"/>
        <color theme="1"/>
        <rFont val="맑은 고딕"/>
        <family val="2"/>
        <charset val="129"/>
        <scheme val="minor"/>
      </rPr>
      <t xml:space="preserve">일부 지역에 설치되는 전문 완속/급속(7kW이상 급) 충전소는 설치 시, 고비용 발생으로 정부보조금에 크게 의존하고 있어 시장 활성화에 걸림돌
  </t>
    </r>
    <r>
      <rPr>
        <sz val="10"/>
        <color theme="1"/>
        <rFont val="맑은 고딕"/>
        <family val="3"/>
        <charset val="128"/>
        <scheme val="minor"/>
      </rPr>
      <t>◯</t>
    </r>
    <r>
      <rPr>
        <sz val="10"/>
        <color theme="1"/>
        <rFont val="맑은 고딕"/>
        <family val="2"/>
        <charset val="129"/>
        <scheme val="minor"/>
      </rPr>
      <t xml:space="preserve">가정용 220V 완속 충전기는 (3kW급 이하) 아파트가 많은 국내 거주형태에서 자가 충전 사용에 어려움이 많음
  </t>
    </r>
    <r>
      <rPr>
        <sz val="10"/>
        <color theme="1"/>
        <rFont val="맑은 고딕"/>
        <family val="3"/>
        <charset val="128"/>
        <scheme val="minor"/>
      </rPr>
      <t>◯</t>
    </r>
    <r>
      <rPr>
        <sz val="10"/>
        <color theme="1"/>
        <rFont val="맑은 고딕"/>
        <family val="2"/>
        <charset val="129"/>
        <scheme val="minor"/>
      </rPr>
      <t xml:space="preserve">일반 단지 주차장의 전력 콘센트에서 자가 충전하는 제품(파워큐브)이 개발되었으나, 주거자간 사전 합의된 공간에서 특수 RFID 소지자만 사용할 수 있는 방식임으로 전국 확장의 한계가 있음 </t>
    </r>
    <phoneticPr fontId="1" type="noConversion"/>
  </si>
  <si>
    <t>전자신문</t>
    <phoneticPr fontId="1" type="noConversion"/>
  </si>
  <si>
    <t>박태준</t>
    <phoneticPr fontId="1" type="noConversion"/>
  </si>
  <si>
    <t>700</t>
    <phoneticPr fontId="1" type="noConversion"/>
  </si>
  <si>
    <t>자동차 배기가스 제거용 요소수의 개발</t>
    <phoneticPr fontId="1" type="noConversion"/>
  </si>
  <si>
    <r>
      <t xml:space="preserve">□ 현재 디젤 자동차의 배기가스 중 NOx의 제거가 문제가 되어 요소수를 활용하여 환원시켜 재기 중에 방출하고 있는 실정이다. 하지만 이에대한 표준이나 스펙은 정해져 있으나 실제적으로 이 기준에 미치는 제품은 없는 시장의 환경이다.
  </t>
    </r>
    <r>
      <rPr>
        <sz val="10"/>
        <color theme="1"/>
        <rFont val="맑은 고딕"/>
        <family val="3"/>
        <charset val="128"/>
        <scheme val="minor"/>
      </rPr>
      <t>◯</t>
    </r>
    <r>
      <rPr>
        <sz val="10"/>
        <color theme="1"/>
        <rFont val="맑은 고딕"/>
        <family val="2"/>
        <charset val="129"/>
        <scheme val="minor"/>
      </rPr>
      <t xml:space="preserve"> 이의 원자재가 중국으로부터 수입되고 있는데 품질의 불균일의 문제가 있다.
  </t>
    </r>
    <r>
      <rPr>
        <sz val="10"/>
        <color theme="1"/>
        <rFont val="맑은 고딕"/>
        <family val="3"/>
        <charset val="128"/>
        <scheme val="minor"/>
      </rPr>
      <t>◯</t>
    </r>
    <r>
      <rPr>
        <sz val="10"/>
        <color theme="1"/>
        <rFont val="맑은 고딕"/>
        <family val="2"/>
        <charset val="129"/>
        <scheme val="minor"/>
      </rPr>
      <t xml:space="preserve"> 합당한 분석분과 정제법의 결여되어 있다.</t>
    </r>
    <phoneticPr fontId="1" type="noConversion"/>
  </si>
  <si>
    <r>
      <t xml:space="preserve">□ 국가 기준에 미치는 제품을 제조하기 위한 정제 기술의 개발이 필요하다.
  </t>
    </r>
    <r>
      <rPr>
        <sz val="10"/>
        <color theme="1"/>
        <rFont val="맑은 고딕"/>
        <family val="3"/>
        <charset val="128"/>
        <scheme val="minor"/>
      </rPr>
      <t>◯</t>
    </r>
    <r>
      <rPr>
        <sz val="10"/>
        <color theme="1"/>
        <rFont val="맑은 고딕"/>
        <family val="2"/>
        <charset val="129"/>
        <scheme val="minor"/>
      </rPr>
      <t xml:space="preserve"> 요소 수용액의 품질 특성을 시험할 수 있는 시험방법과 시험 대행
  </t>
    </r>
    <r>
      <rPr>
        <sz val="10"/>
        <color theme="1"/>
        <rFont val="맑은 고딕"/>
        <family val="3"/>
        <charset val="128"/>
        <scheme val="minor"/>
      </rPr>
      <t>◯</t>
    </r>
    <r>
      <rPr>
        <sz val="10"/>
        <color theme="1"/>
        <rFont val="맑은 고딕"/>
        <family val="2"/>
        <charset val="129"/>
        <scheme val="minor"/>
      </rPr>
      <t xml:space="preserve"> 시장규모 및 경쟁사 정보
  </t>
    </r>
    <r>
      <rPr>
        <sz val="10"/>
        <color theme="1"/>
        <rFont val="맑은 고딕"/>
        <family val="3"/>
        <charset val="128"/>
        <scheme val="minor"/>
      </rPr>
      <t>◯</t>
    </r>
    <r>
      <rPr>
        <sz val="10"/>
        <color theme="1"/>
        <rFont val="맑은 고딕"/>
        <family val="2"/>
        <charset val="129"/>
        <scheme val="minor"/>
      </rPr>
      <t xml:space="preserve"> 소요 기술 개발</t>
    </r>
    <phoneticPr fontId="1" type="noConversion"/>
  </si>
  <si>
    <t>□ 디젤 자동차가 많이 증가하는 현 시장 상황을 고려할 때 미세 먼지 등 환경 유해 가스의 제거가 중요한 이슈로 부각되고 있다.
□ 지금은 기준 미달을 용인하지만 머지않아 규제가 될 때가 있을 것이다.
□ 제품을 국제규격에 맞추어 개발하여 수출도 할 예정이다.</t>
    <phoneticPr fontId="1" type="noConversion"/>
  </si>
  <si>
    <t>32</t>
    <phoneticPr fontId="1" type="noConversion"/>
  </si>
  <si>
    <t>8500</t>
    <phoneticPr fontId="1" type="noConversion"/>
  </si>
  <si>
    <t>금속제용기 기술개발 관련 기술지원</t>
    <phoneticPr fontId="1" type="noConversion"/>
  </si>
  <si>
    <t>51</t>
    <phoneticPr fontId="1" type="noConversion"/>
  </si>
  <si>
    <t>78</t>
    <phoneticPr fontId="1" type="noConversion"/>
  </si>
  <si>
    <t>6000</t>
    <phoneticPr fontId="1" type="noConversion"/>
  </si>
  <si>
    <t>UV 점착제 개발을 위한 기술시장동향정보 및 산업체 동향</t>
    <phoneticPr fontId="1" type="noConversion"/>
  </si>
  <si>
    <t>□ UV 점착제 개발에 필요한 기술 및 시장동향 정보</t>
    <phoneticPr fontId="1" type="noConversion"/>
  </si>
  <si>
    <t>□ 동사 장기 신규 사업화 아이템으로 고려하고 있고, 성공적 개발 시 신규 매출이 기대됨</t>
    <phoneticPr fontId="1" type="noConversion"/>
  </si>
  <si>
    <t>35</t>
    <phoneticPr fontId="1" type="noConversion"/>
  </si>
  <si>
    <t>20</t>
    <phoneticPr fontId="1" type="noConversion"/>
  </si>
  <si>
    <t>30200</t>
    <phoneticPr fontId="1" type="noConversion"/>
  </si>
  <si>
    <t>NH에서 생산, 판매되는 제품  Application의 다양화/다변화</t>
    <phoneticPr fontId="1" type="noConversion"/>
  </si>
  <si>
    <t xml:space="preserve">□ Polyalkylene glycol의 최신동향 파악으로 NH의 Bisiness 모델 다양화 결정에 방향을 정할 수 있는 support 역할 기대함.
</t>
    <phoneticPr fontId="1" type="noConversion"/>
  </si>
  <si>
    <t>동국대</t>
    <phoneticPr fontId="1" type="noConversion"/>
  </si>
  <si>
    <t>임종주</t>
    <phoneticPr fontId="1" type="noConversion"/>
  </si>
  <si>
    <t>교수</t>
    <phoneticPr fontId="1" type="noConversion"/>
  </si>
  <si>
    <t>사업다변화</t>
    <phoneticPr fontId="1" type="noConversion"/>
  </si>
  <si>
    <t>81</t>
    <phoneticPr fontId="1" type="noConversion"/>
  </si>
  <si>
    <t>95</t>
    <phoneticPr fontId="1" type="noConversion"/>
  </si>
  <si>
    <t>9794</t>
    <phoneticPr fontId="1" type="noConversion"/>
  </si>
  <si>
    <t>구형 Hydroxyapatite 나노 분말 합성 기술관련 R&amp;D 과제 기획지원</t>
    <phoneticPr fontId="1" type="noConversion"/>
  </si>
  <si>
    <r>
      <t xml:space="preserve">□ 구형 Hydroxyapatite 나노 분말 합성 기술 현황 분석
 </t>
    </r>
    <r>
      <rPr>
        <sz val="10"/>
        <color theme="1"/>
        <rFont val="맑은 고딕"/>
        <family val="3"/>
        <charset val="128"/>
        <scheme val="minor"/>
      </rPr>
      <t>◯</t>
    </r>
    <r>
      <rPr>
        <sz val="10"/>
        <color theme="1"/>
        <rFont val="맑은 고딕"/>
        <family val="2"/>
        <charset val="129"/>
        <scheme val="minor"/>
      </rPr>
      <t xml:space="preserve"> 각 공정별 Hydroxyapatite 분말의 크기/형상 특성 
 </t>
    </r>
    <r>
      <rPr>
        <sz val="10"/>
        <color theme="1"/>
        <rFont val="맑은 고딕"/>
        <family val="3"/>
        <charset val="128"/>
        <scheme val="minor"/>
      </rPr>
      <t>◯</t>
    </r>
    <r>
      <rPr>
        <sz val="10"/>
        <color theme="1"/>
        <rFont val="맑은 고딕"/>
        <family val="2"/>
        <charset val="129"/>
        <scheme val="minor"/>
      </rPr>
      <t xml:space="preserve"> 사용 원료의 종류에 따른 Hydroxyapatite 분말의 크기/형상 특성
 </t>
    </r>
    <r>
      <rPr>
        <sz val="10"/>
        <color theme="1"/>
        <rFont val="맑은 고딕"/>
        <family val="3"/>
        <charset val="128"/>
        <scheme val="minor"/>
      </rPr>
      <t>◯</t>
    </r>
    <r>
      <rPr>
        <sz val="10"/>
        <color theme="1"/>
        <rFont val="맑은 고딕"/>
        <family val="2"/>
        <charset val="129"/>
        <scheme val="minor"/>
      </rPr>
      <t xml:space="preserve"> 사용 원료의 가격 비교
□ 구형 Hydroxyapatite 나노 분말의 활용 분야 분석
 </t>
    </r>
    <r>
      <rPr>
        <sz val="10"/>
        <color theme="1"/>
        <rFont val="맑은 고딕"/>
        <family val="3"/>
        <charset val="128"/>
        <scheme val="minor"/>
      </rPr>
      <t>◯</t>
    </r>
    <r>
      <rPr>
        <sz val="10"/>
        <color theme="1"/>
        <rFont val="맑은 고딕"/>
        <family val="2"/>
        <charset val="129"/>
        <scheme val="minor"/>
      </rPr>
      <t xml:space="preserve"> 활용 분야별 시장 현황 조사
 </t>
    </r>
    <r>
      <rPr>
        <sz val="10"/>
        <color theme="1"/>
        <rFont val="맑은 고딕"/>
        <family val="3"/>
        <charset val="128"/>
        <scheme val="minor"/>
      </rPr>
      <t>◯</t>
    </r>
    <r>
      <rPr>
        <sz val="10"/>
        <color theme="1"/>
        <rFont val="맑은 고딕"/>
        <family val="2"/>
        <charset val="129"/>
        <scheme val="minor"/>
      </rPr>
      <t xml:space="preserve"> 조기 상용화 가능한 분야 발굴</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</si>
  <si>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구형 Hydroxyapatite 나노 분말 합성 기술 개발 관련 정부 과제 발굴
□ 경영관련 의사 결정 내용
 </t>
    </r>
    <r>
      <rPr>
        <sz val="10"/>
        <color theme="1"/>
        <rFont val="맑은 고딕"/>
        <family val="3"/>
        <charset val="128"/>
        <scheme val="minor"/>
      </rPr>
      <t>◯</t>
    </r>
    <r>
      <rPr>
        <sz val="10"/>
        <color theme="1"/>
        <rFont val="맑은 고딕"/>
        <family val="2"/>
        <charset val="129"/>
        <scheme val="minor"/>
      </rPr>
      <t xml:space="preserve">합성기술을 개발하여 핵심기술 투자에 역량을집중할계획
 </t>
    </r>
    <r>
      <rPr>
        <sz val="10"/>
        <color theme="1"/>
        <rFont val="맑은 고딕"/>
        <family val="3"/>
        <charset val="128"/>
        <scheme val="minor"/>
      </rPr>
      <t>◯</t>
    </r>
    <r>
      <rPr>
        <sz val="10"/>
        <color theme="1"/>
        <rFont val="맑은 고딕"/>
        <family val="2"/>
        <charset val="129"/>
        <scheme val="minor"/>
      </rPr>
      <t>시장 개척도 적극투자하여  당사의 미래수익원창출로 사업확대할계획</t>
    </r>
    <phoneticPr fontId="1" type="noConversion"/>
  </si>
  <si>
    <t>재료연</t>
    <phoneticPr fontId="1" type="noConversion"/>
  </si>
  <si>
    <t>전재호</t>
    <phoneticPr fontId="1" type="noConversion"/>
  </si>
  <si>
    <t>책임</t>
    <phoneticPr fontId="1" type="noConversion"/>
  </si>
  <si>
    <t>68</t>
    <phoneticPr fontId="1" type="noConversion"/>
  </si>
  <si>
    <t>16400</t>
    <phoneticPr fontId="1" type="noConversion"/>
  </si>
  <si>
    <t>화장품 특수 formulation 관련 시장기술 동향정보지원</t>
    <phoneticPr fontId="1" type="noConversion"/>
  </si>
  <si>
    <t>□ 세계 및 국내의 화장품 특수제형 기술</t>
    <phoneticPr fontId="1" type="noConversion"/>
  </si>
  <si>
    <t>□ 중소기업들이 이러한 추세에 발맞추어 경쟁력을 가지기 위해서는 전 세계적인 특수제형의 전반적인 트렌드를 파악하여 우리만의 기술을 개발하는 기본 자료로 활용할 수 있는 기회가 될 수 있을 것으로 사료된다.</t>
    <phoneticPr fontId="1" type="noConversion"/>
  </si>
  <si>
    <t>12800</t>
    <phoneticPr fontId="1" type="noConversion"/>
  </si>
  <si>
    <t>친환경 기능성 산업용 테이프 기술 및 시장동향</t>
    <phoneticPr fontId="1" type="noConversion"/>
  </si>
  <si>
    <t>□ 친환경 산업용 테이프에 대한 산업계 수요가 증가하고 있음.</t>
    <phoneticPr fontId="1" type="noConversion"/>
  </si>
  <si>
    <t xml:space="preserve">□ 친환경 기능성 산업용 테이프(필름) 개발에 필요한 기술 및 시장동향 정보
  </t>
    <phoneticPr fontId="1" type="noConversion"/>
  </si>
  <si>
    <t>36</t>
    <phoneticPr fontId="1" type="noConversion"/>
  </si>
  <si>
    <t>550</t>
    <phoneticPr fontId="1" type="noConversion"/>
  </si>
  <si>
    <t>690000</t>
    <phoneticPr fontId="1" type="noConversion"/>
  </si>
  <si>
    <t>27</t>
    <phoneticPr fontId="1" type="noConversion"/>
  </si>
  <si>
    <t>400</t>
    <phoneticPr fontId="1" type="noConversion"/>
  </si>
  <si>
    <t>화평법 대응 지원</t>
    <phoneticPr fontId="1" type="noConversion"/>
  </si>
  <si>
    <t>□ 화학물질 등록 몇 평가에 관한 법률 (이하 ‘화평법’) 의 제정에 따라 화학물질의 사용이나 등록대상기존화학물질의 등록비용이 갈수록 증가하고 있음. 
□ 소량에 대해서도 유해성에 따라 국립환경과학원에서 추가시험을 기업에 요청하고 있기 때문에 유해성자료 생산비용이 제조비용의 많은 비중을 차지하게 됨.</t>
    <phoneticPr fontId="1" type="noConversion"/>
  </si>
  <si>
    <t xml:space="preserve">□ 신규화학물질 제조 또는 수입에 따른 화평법 등록 지원
□ 유해성자료 생산 지원 
□ 그 외 대체할 수 있는 자료 지원 (public data 및 modeling data)
</t>
    <phoneticPr fontId="1" type="noConversion"/>
  </si>
  <si>
    <t xml:space="preserve">□ 대체 가능한 자료로 시험비용 절감
□ 다수의 신규화학물질 사용으로 제품 생산 가능으로 매출액 기여
□ 인력 채용 기회
</t>
    <phoneticPr fontId="1" type="noConversion"/>
  </si>
  <si>
    <t>29</t>
    <phoneticPr fontId="1" type="noConversion"/>
  </si>
  <si>
    <t>52</t>
    <phoneticPr fontId="1" type="noConversion"/>
  </si>
  <si>
    <t>54</t>
    <phoneticPr fontId="1" type="noConversion"/>
  </si>
  <si>
    <t>360</t>
    <phoneticPr fontId="1" type="noConversion"/>
  </si>
  <si>
    <t xml:space="preserve">전기화학 기반 유기물 분해 및 중금속 측정용 센서 기술 관련 기술개발정보 지원 </t>
    <phoneticPr fontId="1" type="noConversion"/>
  </si>
  <si>
    <r>
      <t xml:space="preserve">□해결요청 내용
   전기화학적 유기물 분해 효율 향상을 위한 제반 조건 및 구조
  </t>
    </r>
    <r>
      <rPr>
        <sz val="10"/>
        <color theme="1"/>
        <rFont val="맑은 고딕"/>
        <family val="3"/>
        <charset val="128"/>
        <scheme val="minor"/>
      </rPr>
      <t>◯</t>
    </r>
    <r>
      <rPr>
        <sz val="10"/>
        <color theme="1"/>
        <rFont val="맑은 고딕"/>
        <family val="2"/>
        <charset val="129"/>
        <scheme val="minor"/>
      </rPr>
      <t xml:space="preserve"> 필요 기술 및 시장정보
    - 전기화학적 유기물 분해 기술정보
    - 처리 효율 관련 정보
    - 반응 프로세서에 따른 제반 조건
    - 각국의 기술개발 동향
    - 전극 파울링에 따른 문제해결 방안</t>
    </r>
    <phoneticPr fontId="1" type="noConversion"/>
  </si>
  <si>
    <r>
      <t xml:space="preserve">□기대효과
   기 개발된 기술과 병행 시 처리 효율향상 및 처리비용의 절감이 기대됨.
  </t>
    </r>
    <r>
      <rPr>
        <sz val="10"/>
        <color theme="1"/>
        <rFont val="맑은 고딕"/>
        <family val="3"/>
        <charset val="128"/>
        <scheme val="minor"/>
      </rPr>
      <t>◯</t>
    </r>
    <r>
      <rPr>
        <sz val="10"/>
        <color theme="1"/>
        <rFont val="맑은 고딕"/>
        <family val="2"/>
        <charset val="129"/>
        <scheme val="minor"/>
      </rPr>
      <t xml:space="preserve"> 예상되는 기술개발
    - 악성폐수 처리 기술 확보
    - 처리 효율 향상 및 처리비용 절감</t>
    </r>
    <phoneticPr fontId="1" type="noConversion"/>
  </si>
  <si>
    <t>30000</t>
    <phoneticPr fontId="1" type="noConversion"/>
  </si>
  <si>
    <t>76</t>
    <phoneticPr fontId="1" type="noConversion"/>
  </si>
  <si>
    <t>40000</t>
    <phoneticPr fontId="1" type="noConversion"/>
  </si>
  <si>
    <t>ISOSORBIDE를 이용한 에폭시 개발</t>
    <phoneticPr fontId="1" type="noConversion"/>
  </si>
  <si>
    <r>
      <t xml:space="preserve">□ ISOSORBIDE를 이용한 에폭시 합성 기술 개발
  </t>
    </r>
    <r>
      <rPr>
        <sz val="10"/>
        <color theme="1"/>
        <rFont val="맑은 고딕"/>
        <family val="3"/>
        <charset val="128"/>
        <scheme val="minor"/>
      </rPr>
      <t>◯</t>
    </r>
    <r>
      <rPr>
        <sz val="10"/>
        <color theme="1"/>
        <rFont val="맑은 고딕"/>
        <family val="2"/>
        <charset val="129"/>
        <scheme val="minor"/>
      </rPr>
      <t xml:space="preserve"> Isosorbide는 포도당를 기반으로한 hetrocyclic 화합물이다. 옥수수를 원료로 한 100% 천연 바이오 물질이다.  
   주로 수두증 치료에 사용되는 이뇨제 및 녹내장 치료에도 사용이 되지만, 독성이 없고 분해가 잘 된다는 특징이 있어 고분자 및 석유화학 원료의 대체품으로 사용이 된다. 하지만 현재 이러한 친환경 물질에 대한 시장이 규모 및 향후 시장 성장방향의 경우 많은 금액과 시간을 들여야 하는데 중소기업 사정상 많은 금액과 시간이 들어가기에는 어려움이 있어 시장기술 동향에 대한 지원이 필요하다.
    - </t>
    </r>
    <phoneticPr fontId="1" type="noConversion"/>
  </si>
  <si>
    <r>
      <t xml:space="preserve">□ISOSORBIDE를 이용한 에폭시 합성 기술 개발
  </t>
    </r>
    <r>
      <rPr>
        <sz val="10"/>
        <color theme="1"/>
        <rFont val="맑은 고딕"/>
        <family val="3"/>
        <charset val="128"/>
        <scheme val="minor"/>
      </rPr>
      <t>◯</t>
    </r>
    <r>
      <rPr>
        <sz val="10"/>
        <color theme="1"/>
        <rFont val="맑은 고딕"/>
        <family val="2"/>
        <charset val="129"/>
        <scheme val="minor"/>
      </rPr>
      <t xml:space="preserve"> 친환경 에폭시에 대한 시장기술 동향 및 시장 발전성
  </t>
    </r>
    <r>
      <rPr>
        <sz val="10"/>
        <color theme="1"/>
        <rFont val="맑은 고딕"/>
        <family val="3"/>
        <charset val="128"/>
        <scheme val="minor"/>
      </rPr>
      <t>◯</t>
    </r>
    <r>
      <rPr>
        <sz val="10"/>
        <color theme="1"/>
        <rFont val="맑은 고딕"/>
        <family val="2"/>
        <charset val="129"/>
        <scheme val="minor"/>
      </rPr>
      <t xml:space="preserve"> ISOSORBIDE를 이용한 에폭시 합성 기술에 대한 논문 및 특허   </t>
    </r>
    <phoneticPr fontId="1" type="noConversion"/>
  </si>
  <si>
    <t>46</t>
    <phoneticPr fontId="1" type="noConversion"/>
  </si>
  <si>
    <t>27839</t>
    <phoneticPr fontId="1" type="noConversion"/>
  </si>
  <si>
    <t>19</t>
    <phoneticPr fontId="1" type="noConversion"/>
  </si>
  <si>
    <t>리튬2차전지전해액(리튬염) 기술관련 선행특허분석 특허전략지원</t>
    <phoneticPr fontId="1" type="noConversion"/>
  </si>
  <si>
    <r>
      <t>□</t>
    </r>
    <r>
      <rPr>
        <sz val="10"/>
        <color theme="1"/>
        <rFont val="맑은 고딕"/>
        <family val="2"/>
        <charset val="129"/>
        <scheme val="minor"/>
      </rPr>
      <t xml:space="preserve"> 상기 문제점으로 인하여 리튬 2차 전지 전해액의 중요 구성 요소인 리튬염에 대한 연구가 활발히 진행되고 있는 상황이다.
□ 특히 배터리 안정성과 충전, 방전의 효율성 등의 해결할 수 있는 여러 리튬염의 장단점과 현재 기술적으로 사용하고 있는 리튬염의 제조 공정 특허, 그리고 향후 여러 문제점을 대처할 수 있는 차세대 리튬염에 대한 연구 동향을 파악하려고 한다.    또한 2차전지 전해액에 사용되고 있는 여러 리튬염에 대한 전세계 시장 상황도 파악하려고 한다.</t>
    </r>
    <phoneticPr fontId="1" type="noConversion"/>
  </si>
  <si>
    <r>
      <t>□</t>
    </r>
    <r>
      <rPr>
        <sz val="10"/>
        <color theme="1"/>
        <rFont val="맑은 고딕"/>
        <family val="2"/>
        <charset val="129"/>
        <scheme val="minor"/>
      </rPr>
      <t xml:space="preserve"> 상기 정보 확보 후에 당사의 차기 사업 Item의 진행 여부를 판단하려고 하며, 당사 사업 item에 확정될 경우 기존 합성 기술과 생산 기술을 바탕으로 하여 신규 사업을 진행하려고 한다. </t>
    </r>
    <phoneticPr fontId="1" type="noConversion"/>
  </si>
  <si>
    <t>80</t>
    <phoneticPr fontId="1" type="noConversion"/>
  </si>
  <si>
    <t>20</t>
    <phoneticPr fontId="1" type="noConversion"/>
  </si>
  <si>
    <t>2</t>
    <phoneticPr fontId="1" type="noConversion"/>
  </si>
  <si>
    <t>3</t>
    <phoneticPr fontId="1" type="noConversion"/>
  </si>
  <si>
    <t>70</t>
    <phoneticPr fontId="1" type="noConversion"/>
  </si>
  <si>
    <t>15</t>
    <phoneticPr fontId="1" type="noConversion"/>
  </si>
  <si>
    <t>10</t>
    <phoneticPr fontId="1" type="noConversion"/>
  </si>
  <si>
    <t>5</t>
    <phoneticPr fontId="1" type="noConversion"/>
  </si>
  <si>
    <t>6</t>
    <phoneticPr fontId="1" type="noConversion"/>
  </si>
  <si>
    <t>12</t>
    <phoneticPr fontId="1" type="noConversion"/>
  </si>
  <si>
    <t>68</t>
    <phoneticPr fontId="1" type="noConversion"/>
  </si>
  <si>
    <t>17000</t>
    <phoneticPr fontId="1" type="noConversion"/>
  </si>
  <si>
    <t>1</t>
    <phoneticPr fontId="1" type="noConversion"/>
  </si>
  <si>
    <t>8</t>
    <phoneticPr fontId="1" type="noConversion"/>
  </si>
  <si>
    <t>4</t>
    <phoneticPr fontId="1" type="noConversion"/>
  </si>
  <si>
    <t>30</t>
    <phoneticPr fontId="1" type="noConversion"/>
  </si>
  <si>
    <t>25</t>
    <phoneticPr fontId="1" type="noConversion"/>
  </si>
  <si>
    <r>
      <t>가압부상조용 응집제의 응집</t>
    </r>
    <r>
      <rPr>
        <sz val="10"/>
        <color theme="1"/>
        <rFont val="맑은 고딕"/>
        <family val="3"/>
        <charset val="128"/>
        <scheme val="minor"/>
      </rPr>
      <t>・</t>
    </r>
    <r>
      <rPr>
        <sz val="10"/>
        <color theme="1"/>
        <rFont val="맑은 고딕"/>
        <family val="2"/>
        <charset val="129"/>
        <scheme val="minor"/>
      </rPr>
      <t>교반 효율 향상을 위한 수직 구동형 교반기 특허분석 및 특허전략 수립 지원</t>
    </r>
    <phoneticPr fontId="1" type="noConversion"/>
  </si>
  <si>
    <r>
      <t>□ 기존 가압부상조의 전단에 혼화조 및 응집조가 마련되며, 혼화조 및 응집조에는 수평 방향으로 회전하는 교반기가 배치되어 있음.
□ 응집조의 수평 방향 회전 교반기는 응집조 내 dead space가 발생하여 응집</t>
    </r>
    <r>
      <rPr>
        <sz val="10"/>
        <color theme="1"/>
        <rFont val="맑은 고딕"/>
        <family val="3"/>
        <charset val="128"/>
        <scheme val="minor"/>
      </rPr>
      <t>・</t>
    </r>
    <r>
      <rPr>
        <sz val="10"/>
        <color theme="1"/>
        <rFont val="맑은 고딕"/>
        <family val="2"/>
        <charset val="129"/>
        <scheme val="minor"/>
      </rPr>
      <t>교반 효율이 저하됨.
□ 수평 방향 회전 교반기의 응집</t>
    </r>
    <r>
      <rPr>
        <sz val="10"/>
        <color theme="1"/>
        <rFont val="맑은 고딕"/>
        <family val="3"/>
        <charset val="128"/>
        <scheme val="minor"/>
      </rPr>
      <t>・</t>
    </r>
    <r>
      <rPr>
        <sz val="10"/>
        <color theme="1"/>
        <rFont val="맑은 고딕"/>
        <family val="2"/>
        <charset val="129"/>
        <scheme val="minor"/>
      </rPr>
      <t>교반 효율 향상을 위하여, 수평 방향이 아닌 수직 방향으로 구동하는 수직 방향 교반기를 개발하고자 함.</t>
    </r>
    <phoneticPr fontId="1" type="noConversion"/>
  </si>
  <si>
    <t>□ 수직 구동형 교반기에 대한 기술적 개념은 수립하였으나, 실시 설계를 위한 참고 특허기술 자료의 확보가 필요.
□ 수직 구동형 교반기의 개발 이전에 문제가 되는 특허의 존재 여부에 대하여 사전 특허 분석이 필요.
□ 문제가 되는 특허에 대한 침해 여부와 이에 대한 대응 전략을 수립할 필요가 있음.
□ 최종적으로 수직 구동형 교반기에 대한 특허권 확보에 대한 전략이 필요함.</t>
    <phoneticPr fontId="1" type="noConversion"/>
  </si>
  <si>
    <r>
      <t>□ 수직 방향 교반기의 개발에 따라 응집</t>
    </r>
    <r>
      <rPr>
        <sz val="10"/>
        <color theme="1"/>
        <rFont val="맑은 고딕"/>
        <family val="3"/>
        <charset val="128"/>
        <scheme val="minor"/>
      </rPr>
      <t>・</t>
    </r>
    <r>
      <rPr>
        <sz val="10"/>
        <color theme="1"/>
        <rFont val="맑은 고딕"/>
        <family val="2"/>
        <charset val="129"/>
        <scheme val="minor"/>
      </rPr>
      <t>교반 효율을 향상시킴으로써 응집조의 컴팩트화가 가능하며, 이로 인하여 전체적인 부상분리시스템이 컴팩트화 되며, 신기술 도입에 의하여 에너지저감 효과 및 전체적인 부상분리시스템의 운영원가 저감효과 기대
□ 신규 시스템의 도입으로 제품 수요 규모 확대 및 매출 증대 효과 기대
□ 기존 부상분리시스템 뿐만 아니라 교반기 단독 시장에 참여하여 새로운 상품군에 대한 매출 증대 효과 기대
□ 다양한 거래선을 통한 수출 증대 기대 효과
□ 신제품 개발을 통한 기업이미지 개선 효과</t>
    </r>
    <phoneticPr fontId="1" type="noConversion"/>
  </si>
  <si>
    <t>김준수국제특허법률사무소</t>
    <phoneticPr fontId="1" type="noConversion"/>
  </si>
  <si>
    <t>김준수</t>
    <phoneticPr fontId="1" type="noConversion"/>
  </si>
  <si>
    <t>변리사</t>
    <phoneticPr fontId="1" type="noConversion"/>
  </si>
  <si>
    <t>특허분석/특허전략</t>
    <phoneticPr fontId="1" type="noConversion"/>
  </si>
  <si>
    <t>100</t>
    <phoneticPr fontId="1" type="noConversion"/>
  </si>
  <si>
    <t>홉습우레탄관련 신사업분야 탐색 지원</t>
    <phoneticPr fontId="1" type="noConversion"/>
  </si>
  <si>
    <r>
      <t>□</t>
    </r>
    <r>
      <rPr>
        <sz val="10"/>
        <color theme="1"/>
        <rFont val="맑은 고딕"/>
        <family val="2"/>
        <charset val="129"/>
        <scheme val="minor"/>
      </rPr>
      <t xml:space="preserve"> 홉습우레탄 개발후 신발 인솔 및 메트 신상품 개발 및 시판 
    - 상기 소재로 응용 개발할 수 있는 추가제품 조사 필요</t>
    </r>
    <phoneticPr fontId="1" type="noConversion"/>
  </si>
  <si>
    <t>60</t>
    <phoneticPr fontId="1" type="noConversion"/>
  </si>
  <si>
    <t>40</t>
    <phoneticPr fontId="1" type="noConversion"/>
  </si>
  <si>
    <t>8000</t>
    <phoneticPr fontId="1" type="noConversion"/>
  </si>
  <si>
    <t>3</t>
    <phoneticPr fontId="1" type="noConversion"/>
  </si>
  <si>
    <t>서보프레스 기술 사업화 지원</t>
    <phoneticPr fontId="1" type="noConversion"/>
  </si>
  <si>
    <t>□ 신기술 적용 서보프레스 제품에 대한 시장의 신뢰 확보가 곤란
□ 서보프레스 시장에서 당사 제품의 인지도가 낮아 최초 시장 진입이 곤란
□ 신기술 적용 서보프레스의 내구성 검증 방안 및 성능시험 인증, 신기술인증 등 시장 진입을 위한 성능 검증 자료가 필요</t>
    <phoneticPr fontId="1" type="noConversion"/>
  </si>
  <si>
    <t>1. 신기술 적용 서보프레스의 신뢰성 확보와 최종 시장 진입의 어려움을 극복하기 위한 기술 증빙 자료 확보를 위한 성능시험
2. 사용자의 편의 증진을 위한 경쟁사 제품의 편의 기능 조사 및 적용 방안제시
3. 성능검증 자료의 작성 지도</t>
    <phoneticPr fontId="1" type="noConversion"/>
  </si>
  <si>
    <t>1. 신기술을 적용한 서보프레스 제품 수요 규모 확대 및 매출 증대 효과 기대
2. 해외 시장으로의 적극적 시장 영역 확대 기대
3. 우수한 지역 인재 채용으로 인한 지역 경제 활성화
4. 독자기술을 적용한  초정밀 프레스 상품군의 탄생
5. 다양한 거래선을 통한 수출 증대 효과 기대
6. 신제품 개발로 기업이미지 개선에 도움
7. 제품의 우수성에 맞는 이미지 창출을 통한 제품의 부가가치 상승</t>
    <phoneticPr fontId="1" type="noConversion"/>
  </si>
  <si>
    <t>부산대</t>
    <phoneticPr fontId="1" type="noConversion"/>
  </si>
  <si>
    <t>박성환</t>
    <phoneticPr fontId="1" type="noConversion"/>
  </si>
  <si>
    <t>교수</t>
    <phoneticPr fontId="1" type="noConversion"/>
  </si>
  <si>
    <t>애로기술지도</t>
    <phoneticPr fontId="1" type="noConversion"/>
  </si>
  <si>
    <t>65</t>
    <phoneticPr fontId="1" type="noConversion"/>
  </si>
  <si>
    <t>50</t>
    <phoneticPr fontId="1" type="noConversion"/>
  </si>
  <si>
    <t>82</t>
    <phoneticPr fontId="1" type="noConversion"/>
  </si>
  <si>
    <t>18000</t>
    <phoneticPr fontId="1" type="noConversion"/>
  </si>
  <si>
    <t>7</t>
    <phoneticPr fontId="1" type="noConversion"/>
  </si>
  <si>
    <t xml:space="preserve">선박 EGR 및 Scrubber용 Self-Cleaning Filter System 개발  </t>
    <phoneticPr fontId="1" type="noConversion"/>
  </si>
  <si>
    <t xml:space="preserve">□ 선박 운항과 관련하여 크게 문제가 되는 것은 선박 연료유가 디젤기관 연소 시 발생하는 대기오염 물질인 매연미립자(Particulate Matter), 질소산화물(NOx), 연료에 포함되어 있는 황산화물(SOx)등의 배출은 피할 수 없어 그 대책이 절실히 요구되고 있음.◦ 선박용 배기가스 세정 시스템(Exhaust Gas Cleaning System; EGCS)은 유럽을 중심으로 개발 및 선박 탑재가 진행 중에 있음. 다양한 방식이 있지만, 현재 선박에 설치되는 대부분은 습식 스크러버(Scrubber, 세정탑)를 이용한 시스템이 주로 사용되고 있음.
 - 해수를 이용한 기-액 접촉에 의한 세정, 선박 배기가스에 포함된 입자상물질과 황산화물을 동시에 처리하는 방법으로 대부분 황산화물을 90%가 SO2, 10%가 SO3 형태로 해수와 반응하여 SO32-, SO42- 이온의 형태로 용해시켜 처리하는 기술임.
- 스크러버를 통과한 배출수는 배기가스의 유해성분이나 입자상물질을 포함하고 있으므로 이에 대한 처리가 요구됨에 따라 IMO는 SOx-EGCS 가이드라인(IMO, 2009a/b)을 통해 방류수의 pH, Turbidity(탁도), PAHs(다환방향족탄화수소)의 배출 기준을 규정하고 있음.
◦ 최근의 침체된 조선시장 상황에서 신규 선박 건조 수요물량은 저조하나, 점차 강화되고 있는 선박 대기오염물질 배출규제협의에 대응하고 신규 시장 선점을 위하여 관련 기술개발이 필요한 상황임. </t>
    <phoneticPr fontId="1" type="noConversion"/>
  </si>
  <si>
    <t xml:space="preserve">□ 선박에서 SOx 저감기술 국산화 개발은 후발주자이기 때문에 기존 해외기술과 동등할 경우 국내외 시장 진입이 어려움.
- 이에 따른 EGR 및 Scrubber 용 시장 동향 및 특허 분석을 요청국내외 2-stroke 선박
□ 엔진 EGR용 Scrubber 세정수 처리 시스템 예상 시장
구  분
현재의 시장규모(2016년)
예상 시장규모(2017년)
세계 시장규모
2,000
3,400
국내 시장규모
1,100
2,000
</t>
    <phoneticPr fontId="1" type="noConversion"/>
  </si>
  <si>
    <r>
      <t>□ 개발된 기술의 특허출원과 개발된 기술의 수출 및 상품의 수출 증대  효과와 환경설비 부분에서 표준화로 인한 가격 경쟁력, 납기 경쟁력 확보 등으로 환경시장에 수주를 확대시켜 외화 획득에 기여하고, 배기가스 및 수처리 등의 연관 산업에도 상당한 파급효과를 얻을 수 있음.
□ 해양규제강화에 따른 선박용 De-SOx 및 스크러버 배출수 처리 시스템의 신</t>
    </r>
    <r>
      <rPr>
        <sz val="10"/>
        <color theme="1"/>
        <rFont val="맑은 고딕"/>
        <family val="3"/>
        <charset val="136"/>
        <scheme val="minor"/>
      </rPr>
      <t>‧</t>
    </r>
    <r>
      <rPr>
        <sz val="10"/>
        <color theme="1"/>
        <rFont val="맑은 고딕"/>
        <family val="2"/>
        <charset val="129"/>
        <scheme val="minor"/>
      </rPr>
      <t>구선박내 건조 및 관련 기자재 연구개발, 설계, 생산을 통해 해양플랜트 복합 엔지니어링 산업의 전</t>
    </r>
    <r>
      <rPr>
        <sz val="10"/>
        <color theme="1"/>
        <rFont val="맑은 고딕"/>
        <family val="3"/>
        <charset val="136"/>
        <scheme val="minor"/>
      </rPr>
      <t>‧</t>
    </r>
    <r>
      <rPr>
        <sz val="10"/>
        <color theme="1"/>
        <rFont val="맑은 고딕"/>
        <family val="2"/>
        <charset val="129"/>
        <scheme val="minor"/>
      </rPr>
      <t>후방 산업 연관효과가 크고 기술적 파급효과가 클 뿐만 아니라 기술인력, 기능인력 등 각종 분야의 전문 인력이 요구되는 고용 창출형 산업임.</t>
    </r>
    <phoneticPr fontId="1" type="noConversion"/>
  </si>
  <si>
    <t>생기원</t>
    <phoneticPr fontId="1" type="noConversion"/>
  </si>
  <si>
    <t>임동하</t>
    <phoneticPr fontId="1" type="noConversion"/>
  </si>
  <si>
    <t>책임</t>
    <phoneticPr fontId="1" type="noConversion"/>
  </si>
  <si>
    <t>Scrubber 수처리 filter 개발 전문</t>
    <phoneticPr fontId="1" type="noConversion"/>
  </si>
  <si>
    <t>43</t>
    <phoneticPr fontId="1" type="noConversion"/>
  </si>
  <si>
    <t>9</t>
    <phoneticPr fontId="1" type="noConversion"/>
  </si>
  <si>
    <t>6796</t>
    <phoneticPr fontId="1" type="noConversion"/>
  </si>
  <si>
    <t>3D 프린트 원료 기술관련 시장기술동향 정보지원</t>
    <phoneticPr fontId="1" type="noConversion"/>
  </si>
  <si>
    <r>
      <t xml:space="preserve">□3D프린터 원료 시장 진출
  </t>
    </r>
    <r>
      <rPr>
        <sz val="10"/>
        <color theme="1"/>
        <rFont val="맑은 고딕"/>
        <family val="3"/>
        <charset val="128"/>
        <scheme val="minor"/>
      </rPr>
      <t>◯</t>
    </r>
    <r>
      <rPr>
        <sz val="10"/>
        <color theme="1"/>
        <rFont val="맑은 고딕"/>
        <family val="2"/>
        <charset val="129"/>
        <scheme val="minor"/>
      </rPr>
      <t xml:space="preserve"> 시장기술 동향정보지원
    -지금 당사가 가지고 있는 극미소 표면연마제 기술이 3D프린터 원료 시장에 맞는 기술인지, 또한 시장기술정보를 알고 다가가야 당사의 기술을 극대화 할 수 있다.
  </t>
    </r>
    <r>
      <rPr>
        <sz val="10"/>
        <color theme="1"/>
        <rFont val="맑은 고딕"/>
        <family val="3"/>
        <charset val="128"/>
        <scheme val="minor"/>
      </rPr>
      <t>◯</t>
    </r>
    <r>
      <rPr>
        <sz val="10"/>
        <color theme="1"/>
        <rFont val="맑은 고딕"/>
        <family val="2"/>
        <charset val="129"/>
        <scheme val="minor"/>
      </rPr>
      <t xml:space="preserve"> 신산업분야 탐색 지원
    -당사가 진출하고자 하는 3D프린터 원료 시장 탐색을 통해 당사의 극미소 표면 연마제가 적용 가능한 3D프린터 원료기업 및 시장정보로 당사의 제품의 수요가 있는 기업에 홍보하여 당사의 매출을 올리고자 한다.</t>
    </r>
    <phoneticPr fontId="1" type="noConversion"/>
  </si>
  <si>
    <r>
      <t xml:space="preserve">□ 3D프린터 원료 시장 진출
  </t>
    </r>
    <r>
      <rPr>
        <sz val="10"/>
        <color theme="1"/>
        <rFont val="맑은 고딕"/>
        <family val="3"/>
        <charset val="128"/>
        <scheme val="minor"/>
      </rPr>
      <t>◯</t>
    </r>
    <r>
      <rPr>
        <sz val="10"/>
        <color theme="1"/>
        <rFont val="맑은 고딕"/>
        <family val="2"/>
        <charset val="129"/>
        <scheme val="minor"/>
      </rPr>
      <t xml:space="preserve"> 기대효과
    -3D프린터 원료 시장은 지금 꾸준한 성장을 보이며 앞으로도 많은 성장을 할 것이다. 시장기술 동향정보지원 및 신사업분야 탐색 지원을 통해 3D프린터 원료 시장기술 동향정보로 당사의 기술력을 극대화 하고 3D프린터 원료분야 탐색하겠다. 또한 정보 및 탐색을 통해 당사의 기술로 극미소 표면연마제 생산하여 3D프린터 원료 시장 진출로 인해 당사의 기업역량 및 기업 매출 증대의 효과를 보고자 한다.</t>
    </r>
    <phoneticPr fontId="1" type="noConversion"/>
  </si>
  <si>
    <t>64</t>
    <phoneticPr fontId="1" type="noConversion"/>
  </si>
  <si>
    <t>34</t>
    <phoneticPr fontId="1" type="noConversion"/>
  </si>
  <si>
    <t>126</t>
    <phoneticPr fontId="1" type="noConversion"/>
  </si>
  <si>
    <t>80000</t>
    <phoneticPr fontId="1" type="noConversion"/>
  </si>
  <si>
    <t>4</t>
    <phoneticPr fontId="1" type="noConversion"/>
  </si>
  <si>
    <t>복합 단면형상 구현을 위한 인발기술 개발</t>
    <phoneticPr fontId="1" type="noConversion"/>
  </si>
  <si>
    <t xml:space="preserve">□ 단면형상 구현을 위한 기술력 부족
□ 시장기술 정보조사 역량 부족
□ 사업화를 위한 기획력 부족 </t>
    <phoneticPr fontId="1" type="noConversion"/>
  </si>
  <si>
    <t xml:space="preserve">□ 단면형상 구현을 위한 인발 기술 개발 
□ 시장기술 동향정보 조사 
□ 사업화를 위한 기획력 지원 </t>
    <phoneticPr fontId="1" type="noConversion"/>
  </si>
  <si>
    <t>□ 단면형상 구현기술 개발을 통한 시장경쟁력 확보 
□ 차별화된 인발 기술력 확보를 통한 매출액 증대 
□ 사업화를 위한 기획력 확보</t>
    <phoneticPr fontId="1" type="noConversion"/>
  </si>
  <si>
    <t>36</t>
    <phoneticPr fontId="1" type="noConversion"/>
  </si>
  <si>
    <t>53</t>
    <phoneticPr fontId="1" type="noConversion"/>
  </si>
  <si>
    <t>70000</t>
    <phoneticPr fontId="1" type="noConversion"/>
  </si>
  <si>
    <t>200</t>
    <phoneticPr fontId="1" type="noConversion"/>
  </si>
  <si>
    <t>해양플랜트 멕시코 시장 관련 지원</t>
    <phoneticPr fontId="1" type="noConversion"/>
  </si>
  <si>
    <r>
      <t xml:space="preserve">□ 해양플랜트의 분야 멕시코 진출 검토
 </t>
    </r>
    <r>
      <rPr>
        <sz val="10"/>
        <color theme="1"/>
        <rFont val="맑은 고딕"/>
        <family val="3"/>
        <charset val="128"/>
        <scheme val="minor"/>
      </rPr>
      <t>◯</t>
    </r>
    <r>
      <rPr>
        <sz val="10"/>
        <color theme="1"/>
        <rFont val="맑은 고딕"/>
        <family val="2"/>
        <charset val="129"/>
        <scheme val="minor"/>
      </rPr>
      <t xml:space="preserve"> 진출 검토 대상 지역에 대한 기초 정보 부재
</t>
    </r>
    <phoneticPr fontId="1" type="noConversion"/>
  </si>
  <si>
    <r>
      <t xml:space="preserve">□ 멕시코의 해양플랜트 사업 진출을 위한 산업 현황 및 동향 분석 
 </t>
    </r>
    <r>
      <rPr>
        <sz val="10"/>
        <color theme="1"/>
        <rFont val="맑은 고딕"/>
        <family val="3"/>
        <charset val="128"/>
        <scheme val="minor"/>
      </rPr>
      <t>◯</t>
    </r>
    <r>
      <rPr>
        <sz val="10"/>
        <color theme="1"/>
        <rFont val="맑은 고딕"/>
        <family val="2"/>
        <charset val="129"/>
        <scheme val="minor"/>
      </rPr>
      <t xml:space="preserve"> 멕시코의 Oil &amp; Gas 산업 현황 및 동향 
    - 주요 해상 field 및 생산량 
    - 해상 석유 및 가스 전 개발 동향 
    - Supply chain 등 발주/수주 구조
 </t>
    </r>
    <r>
      <rPr>
        <sz val="10"/>
        <color theme="1"/>
        <rFont val="맑은 고딕"/>
        <family val="3"/>
        <charset val="128"/>
        <scheme val="minor"/>
      </rPr>
      <t>◯</t>
    </r>
    <r>
      <rPr>
        <sz val="10"/>
        <color theme="1"/>
        <rFont val="맑은 고딕"/>
        <family val="2"/>
        <charset val="129"/>
        <scheme val="minor"/>
      </rPr>
      <t xml:space="preserve"> 멕시코의 해양플랜트 현황 및 동향 
    - 주요 해상 field 및 생산량
    - Supply chain 등 발주/수주 구조
    - 로컬 컨텐츠 등 시장 진입 시 장벽 및 규제 현황
    - 발주 공사에 대한 재원 소스 및 EPC 업체 고려 사항
    - 발주공사 대비 미지급금 등 수금에 있어서의 Risks 
    - 현재 진행 중이거나 향후 수행 예정인 해양 공사    
 </t>
    </r>
    <r>
      <rPr>
        <sz val="10"/>
        <color theme="1"/>
        <rFont val="맑은 고딕"/>
        <family val="3"/>
        <charset val="128"/>
        <scheme val="minor"/>
      </rPr>
      <t>◯</t>
    </r>
    <r>
      <rPr>
        <sz val="10"/>
        <color theme="1"/>
        <rFont val="맑은 고딕"/>
        <family val="2"/>
        <charset val="129"/>
        <scheme val="minor"/>
      </rPr>
      <t xml:space="preserve"> 기타 멕시코의 사업 진출을 위한 고려 사항 및 여타 제반 참고 사항 등</t>
    </r>
    <phoneticPr fontId="1" type="noConversion"/>
  </si>
  <si>
    <r>
      <t xml:space="preserve">□ 멕시코 해양플랜트 시장 진출 초석 마련
 </t>
    </r>
    <r>
      <rPr>
        <sz val="10"/>
        <color theme="1"/>
        <rFont val="맑은 고딕"/>
        <family val="3"/>
        <charset val="128"/>
        <scheme val="minor"/>
      </rPr>
      <t>◯</t>
    </r>
    <r>
      <rPr>
        <sz val="10"/>
        <color theme="1"/>
        <rFont val="맑은 고딕"/>
        <family val="2"/>
        <charset val="129"/>
        <scheme val="minor"/>
      </rPr>
      <t xml:space="preserve"> 사전 시장 조사 효과
    - 진출 전 사전 시장 정보 입수 및 이로 인한 시장 이해를 통해정확한 경영의사 결정의 기초 확보
 </t>
    </r>
    <r>
      <rPr>
        <sz val="10"/>
        <color theme="1"/>
        <rFont val="맑은 고딕"/>
        <family val="3"/>
        <charset val="128"/>
        <scheme val="minor"/>
      </rPr>
      <t>◯</t>
    </r>
    <r>
      <rPr>
        <sz val="10"/>
        <color theme="1"/>
        <rFont val="맑은 고딕"/>
        <family val="2"/>
        <charset val="129"/>
        <scheme val="minor"/>
      </rPr>
      <t xml:space="preserve"> 시장 진입 시 Risk 감소
    - 시장 진입 전 시장에 대한 정확한 이해로 진입 Risk에 대한 
   사전 Hedging을 통한 Risk 감소
 </t>
    </r>
    <r>
      <rPr>
        <sz val="10"/>
        <color theme="1"/>
        <rFont val="맑은 고딕"/>
        <family val="3"/>
        <charset val="128"/>
        <scheme val="minor"/>
      </rPr>
      <t>◯</t>
    </r>
    <r>
      <rPr>
        <sz val="10"/>
        <color theme="1"/>
        <rFont val="맑은 고딕"/>
        <family val="2"/>
        <charset val="129"/>
        <scheme val="minor"/>
      </rPr>
      <t xml:space="preserve"> 시장 진출 비용 절감
    - 시장 조사에 따른 가시적 비용 절감 및 시장 이해를 통한 비가시적 비용 효과</t>
    </r>
    <phoneticPr fontId="1" type="noConversion"/>
  </si>
  <si>
    <t>1000</t>
    <phoneticPr fontId="1" type="noConversion"/>
  </si>
  <si>
    <t>스트레인게이지 설계 관련 지원</t>
    <phoneticPr fontId="1" type="noConversion"/>
  </si>
  <si>
    <r>
      <t xml:space="preserve">□ 초소형 스트레인게이지
 </t>
    </r>
    <r>
      <rPr>
        <sz val="10"/>
        <color theme="1"/>
        <rFont val="맑은 고딕"/>
        <family val="3"/>
        <charset val="128"/>
        <scheme val="minor"/>
      </rPr>
      <t>◯</t>
    </r>
    <r>
      <rPr>
        <sz val="10"/>
        <color theme="1"/>
        <rFont val="맑은 고딕"/>
        <family val="2"/>
        <charset val="129"/>
        <scheme val="minor"/>
      </rPr>
      <t xml:space="preserve"> 스트레인 게이지는 120Ω과 360Ω 두가지 종류로 시판중임.
    초 저전력 센셍에 필요한 미세 전류와 전압에 대응하지 못함</t>
    </r>
    <phoneticPr fontId="1" type="noConversion"/>
  </si>
  <si>
    <t xml:space="preserve">□ 1 V 미만 구동 스트레인 게이지 설계 기술 
</t>
    <phoneticPr fontId="1" type="noConversion"/>
  </si>
  <si>
    <t>□ IOT 센서분야 혁신 
  - 속속 채택되고 있는 스트레인 센서의 무선화로 시장선점 효과</t>
    <phoneticPr fontId="1" type="noConversion"/>
  </si>
  <si>
    <t>동의대</t>
    <phoneticPr fontId="1" type="noConversion"/>
  </si>
  <si>
    <t>김규봉</t>
    <phoneticPr fontId="1" type="noConversion"/>
  </si>
  <si>
    <t>90</t>
    <phoneticPr fontId="1" type="noConversion"/>
  </si>
  <si>
    <t>60.9</t>
    <phoneticPr fontId="1" type="noConversion"/>
  </si>
  <si>
    <t>39.1</t>
    <phoneticPr fontId="1" type="noConversion"/>
  </si>
  <si>
    <t>22</t>
    <phoneticPr fontId="1" type="noConversion"/>
  </si>
  <si>
    <t>4700</t>
    <phoneticPr fontId="1" type="noConversion"/>
  </si>
  <si>
    <t>10</t>
    <phoneticPr fontId="1" type="noConversion"/>
  </si>
  <si>
    <t>0</t>
    <phoneticPr fontId="1" type="noConversion"/>
  </si>
  <si>
    <t xml:space="preserve">LNG추진선 기화기 기술관련 기술동향 및 선행특허분석/회피전략 지원 </t>
    <phoneticPr fontId="1" type="noConversion"/>
  </si>
  <si>
    <t xml:space="preserve">□ 해당기술 : LNG 기화기 
 - LNG는 –163℃에서 액체상태를 유지하는 극저온 연료이며, LNG를 선박용 연료로 사용하기 위해서는 LNG를 저장하는 탱크 및 LNG를 엔진이 필요한 온도인 20℃~40℃까지 기화시켜 엔진으로 보내는 기화기라는 장치가 필요함. 
□ 시장 현황 및 문제점
 1. IMO 국제협약에 따른 선박배출가스 규제 강화
  - 선박연료 황산화물(SOx) 함유기준을 20년부터 0.5%로 저감하기로 결정
  - 신조선박 질소산화물 배출기준도 20% 저감
 2. 선박연료로서의 LNG 도입 본격화 
  - 관련 분야 종사자들은 기존 선박연료를 대체하기 위한 대안으로 LNG전환, 저유황유 사용, 저감장치 사용 등의 방안을 모색하고 있음.
 3. 국내 LNG 기화기 개발 수준 미흡
 - LNG 추진선의 요소기기인 기화기는 국외 수입에 의존하고 있는 상황이며, 추후 배출가스 규제로 인하여 기존 연료를 점차적으로 LNG로 대체하는 추세임. 앞으로 LNG 연료를 사용하는 수요가 급증할 전망이기 때문에, LNG 기화기를 국산화 개발하여 초기 시장을 선점하는 것이 중요함. 
</t>
    <phoneticPr fontId="1" type="noConversion"/>
  </si>
  <si>
    <t xml:space="preserve">□ 해결요청/필요한 기술 정보 
  - 국내외 LNG 기화기 시장동향 조사
  - 국내외 LNG 기화기 경쟁사 기술 조사
  - 국내외 LNG 선행 특허 분석 및 회피 방안 
  </t>
    <phoneticPr fontId="1" type="noConversion"/>
  </si>
  <si>
    <t xml:space="preserve">□ 기대효과
 1. 대기환경 개선
  - LNG의 경우, 기존 선박연료 대비 황산화물 약 100%, 질소산화물 약 90%, 미세먼지 약 90%, 온실가스 약 20% 저감 가능
 2. 조선 산업 고부가가치화
  - LNG 추진선 요소기기의 기술경쟁력을 확보하여, 기자재 시장 선점 가능
□ 지원 후 기술개발 및 경영관련 결정 내용
 1. 지원 후 기술개발 방향
  - 지원 정보를 토대로 선행 기술 회피방안 마련
  - R&amp;D기획 및 시제품 제작/성능시험
  - R&amp;D과제 기획/수행
  - 상용화 준비 및 제품 시장 출시
 2. 지원 후 경영관련 결정 내용
  - 해당 기술에 대한 정보 부족으로 연구개발 초기 투자를 고민하고 있던 문제 해결
</t>
    <phoneticPr fontId="1" type="noConversion"/>
  </si>
  <si>
    <t>경성대</t>
    <phoneticPr fontId="1" type="noConversion"/>
  </si>
  <si>
    <t>정효민</t>
    <phoneticPr fontId="1" type="noConversion"/>
  </si>
  <si>
    <t>LNG 기화기 기술자문</t>
    <phoneticPr fontId="1" type="noConversion"/>
  </si>
  <si>
    <t>60</t>
    <phoneticPr fontId="1" type="noConversion"/>
  </si>
  <si>
    <t>35</t>
    <phoneticPr fontId="1" type="noConversion"/>
  </si>
  <si>
    <t>5</t>
    <phoneticPr fontId="1" type="noConversion"/>
  </si>
  <si>
    <t>2</t>
    <phoneticPr fontId="1" type="noConversion"/>
  </si>
  <si>
    <t>65</t>
    <phoneticPr fontId="1" type="noConversion"/>
  </si>
  <si>
    <t>20</t>
    <phoneticPr fontId="1" type="noConversion"/>
  </si>
  <si>
    <t>15</t>
    <phoneticPr fontId="1" type="noConversion"/>
  </si>
  <si>
    <t>12</t>
    <phoneticPr fontId="1" type="noConversion"/>
  </si>
  <si>
    <t>36</t>
    <phoneticPr fontId="1" type="noConversion"/>
  </si>
  <si>
    <t>21</t>
    <phoneticPr fontId="1" type="noConversion"/>
  </si>
  <si>
    <t>13400</t>
    <phoneticPr fontId="1" type="noConversion"/>
  </si>
  <si>
    <t>7</t>
    <phoneticPr fontId="1" type="noConversion"/>
  </si>
  <si>
    <t>1</t>
    <phoneticPr fontId="1" type="noConversion"/>
  </si>
  <si>
    <t>4</t>
    <phoneticPr fontId="1" type="noConversion"/>
  </si>
  <si>
    <t>3</t>
    <phoneticPr fontId="1" type="noConversion"/>
  </si>
  <si>
    <t>200</t>
    <phoneticPr fontId="1" type="noConversion"/>
  </si>
  <si>
    <t>300</t>
    <phoneticPr fontId="1" type="noConversion"/>
  </si>
  <si>
    <t>100</t>
    <phoneticPr fontId="1" type="noConversion"/>
  </si>
  <si>
    <t xml:space="preserve">폴리우레아 코팅제 사업화를 위한 국내외 시장 정보 </t>
    <phoneticPr fontId="1" type="noConversion"/>
  </si>
  <si>
    <t>□ 폴리우레아 코팅제
○ 폴리우레아(Polyurea)는 1980년대 초 미국 Texaco社에서 개발한 고분자 재료로 이소시아네이트 프리폴리머(Isocyanate Prepolymer)와 아민(Amine)의 연쇄 반응으로 생성되며, 촉매의 사용 유무에 따라 반응 속도를 조절할 수 있는 장점이 있음. 
○ 폴리우레아 코팅제는 인장, 인열, 내충격, 내마모성, 내구력 등 뛰어난 물리적 성질을 가지며, 접착력, 방식성, 내약품성, 내산성, 내한성 등의 우수한 물성을 지녀 방식/방수용 코팅제, 바닥재 및 광범위한 특수 목적을 위한 소재로 널리 사용이 가능함.
○ 폴리우레아 코팅제는 100% 고형분의 무용제 타입으로 VOCs가 없고, 아주 빠른 반응 시간을 가지고, 반응 속도의 조절 또한 가능하여 시공 경쟁력이 뛰어나, 경쟁 기술인 폴리우레탄 코팅제에 비해 아주 높은 성능을 보이는 것으로 알려짐.
○ 하지만 경쟁 제품인 폴리우레탄 코팅제에 비해 가격이 높은 실정이어서, 폴리우레아 코팅제 사업화를 위한 국내외 시장 정보 조사 및 이를 활용한 진출 계획 수립이 필수적임.</t>
    <phoneticPr fontId="1" type="noConversion"/>
  </si>
  <si>
    <t>○ 폴리우레아 코팅제의 시장 조사
 - 폴리우레아 코팅제의 경쟁 제품 조사
 - 폴리우레아 코팅제의 활용도 조사
 - 폴리우레아 코팅제 생산 업체 및 수요처 자료 조사
 - 폴리우레아 코팅제 응용 생산 제품 조사
 - 국내외 폴리우레아 코팅제 시장 자료 조사
○ 폴리우레아 코팅제 제조 기술 조사
 - 폴리우레아 코팅제의 종류 및 조성, 성분 관련 자료
 - 폴리우레아 코팅제 제조 방법 조사
○ 폴리우레아 코팅제의 사업화 타당성 평가
 - 수지 분석을 통한 사업화 타당성 평가</t>
    <phoneticPr fontId="1" type="noConversion"/>
  </si>
  <si>
    <t>- 폴리우레아 코팅제의 시장 분석 자료 결과물 도출
- 폴리우레아 코팅제 응용제품 시장 분석 자료 결과물 도출
- 폴리우레아 코팅제의 제조 기술 분석 자료 결과물 도출
- 폴리우레아 코팅제의 사업화 타당성 검토 결과물 도출
- 폴리우레아 코팅제의 제조 기술 분석 자료 결과물 도출
- 폴리우레아 코팅제의 사업화 타당성 검토 결과물 도출</t>
    <phoneticPr fontId="1" type="noConversion"/>
  </si>
  <si>
    <t>50</t>
    <phoneticPr fontId="1" type="noConversion"/>
  </si>
  <si>
    <t>30</t>
    <phoneticPr fontId="1" type="noConversion"/>
  </si>
  <si>
    <t>10</t>
    <phoneticPr fontId="1" type="noConversion"/>
  </si>
  <si>
    <t>80</t>
    <phoneticPr fontId="1" type="noConversion"/>
  </si>
  <si>
    <t>103</t>
    <phoneticPr fontId="1" type="noConversion"/>
  </si>
  <si>
    <t>48572</t>
    <phoneticPr fontId="1" type="noConversion"/>
  </si>
  <si>
    <t>11</t>
    <phoneticPr fontId="1" type="noConversion"/>
  </si>
  <si>
    <t>에어가전 신제품 개발에 필요한 연구 장비 및 평가 지원</t>
    <phoneticPr fontId="1" type="noConversion"/>
  </si>
  <si>
    <r>
      <t xml:space="preserve">□ 에어가전 시장 진출을 위한 신제품 개발에 따른 연구/개발 장비의 보유 부족으로 인하여 시제품 TEST 및 성능 검증에 어려움이 있음.
  </t>
    </r>
    <r>
      <rPr>
        <sz val="10"/>
        <color theme="1"/>
        <rFont val="맑은 고딕"/>
        <family val="3"/>
        <charset val="128"/>
        <scheme val="minor"/>
      </rPr>
      <t>◯</t>
    </r>
    <r>
      <rPr>
        <sz val="10"/>
        <color theme="1"/>
        <rFont val="맑은 고딕"/>
        <family val="2"/>
        <charset val="129"/>
        <scheme val="minor"/>
      </rPr>
      <t xml:space="preserve"> 1~2인용 신발 살균기 기술 개발
    - 사무실, 가정 및 공공장소에서 사용이 가능한 1~2인용 신발 살균 기능(UV램프 및 에어 건조)이 제품이 시장에 공급되고 있으나 제품 가격이 높아 시장 현성이 되지 않고 있음.
    - 다순 기능 제품으로 간소화 하여 보급형 제품으로 시장 지입이 필요한 사항 </t>
    </r>
    <phoneticPr fontId="1" type="noConversion"/>
  </si>
  <si>
    <r>
      <t xml:space="preserve">□ 1~2인용 신발 살균기의 살균 성능 및 제품 검증 필요
  </t>
    </r>
    <r>
      <rPr>
        <sz val="10"/>
        <color theme="1"/>
        <rFont val="맑은 고딕"/>
        <family val="3"/>
        <charset val="128"/>
        <scheme val="minor"/>
      </rPr>
      <t>◯</t>
    </r>
    <r>
      <rPr>
        <sz val="10"/>
        <color theme="1"/>
        <rFont val="맑은 고딕"/>
        <family val="2"/>
        <charset val="129"/>
        <scheme val="minor"/>
      </rPr>
      <t xml:space="preserve"> 살균 성능 Test
    - 개발 제품을 통하여 신발을 살균 진행하였을 경우 발생되는 살균력을 측정할 장비가 보유되지 않아 외부 기관 도움으로 진행하여야 함
  </t>
    </r>
    <r>
      <rPr>
        <sz val="10"/>
        <color theme="1"/>
        <rFont val="맑은 고딕"/>
        <family val="3"/>
        <charset val="128"/>
        <scheme val="minor"/>
      </rPr>
      <t>◯</t>
    </r>
    <r>
      <rPr>
        <sz val="10"/>
        <color theme="1"/>
        <rFont val="맑은 고딕"/>
        <family val="2"/>
        <charset val="129"/>
        <scheme val="minor"/>
      </rPr>
      <t xml:space="preserve"> 전체 제품에 대한 신뢰성 검증
    - 제품의 성능을 검증하기 위한 기본 성적서 및 동작 신뢰성 검증의 도움이 필요</t>
    </r>
    <phoneticPr fontId="1" type="noConversion"/>
  </si>
  <si>
    <r>
      <t xml:space="preserve">□ 개발 제품의 완성도 향상 및 신뢰성 확보
  </t>
    </r>
    <r>
      <rPr>
        <sz val="10"/>
        <color theme="1"/>
        <rFont val="맑은 고딕"/>
        <family val="3"/>
        <charset val="128"/>
        <scheme val="minor"/>
      </rPr>
      <t>◯</t>
    </r>
    <r>
      <rPr>
        <sz val="10"/>
        <color theme="1"/>
        <rFont val="맑은 고딕"/>
        <family val="2"/>
        <charset val="129"/>
        <scheme val="minor"/>
      </rPr>
      <t xml:space="preserve"> 완성도 검증 기간 단축
    - 부족한 연구 장비를 외부 활용을 통해 개발 제품의 검증 보다 용이하게 진행할 수 있음
    - 연구 장비 보유를 위한 자금을 제품 개발에 투자하여 보다 원활한 제품 개발 진행
    - 다수 연구 장비 활용 능력을 보유한 외부 전문가의 검증을 통해 보다 정확하고 신뢰성이 있는 검증 결과 확보가 가능</t>
    </r>
    <phoneticPr fontId="1" type="noConversion"/>
  </si>
  <si>
    <t>40</t>
    <phoneticPr fontId="1" type="noConversion"/>
  </si>
  <si>
    <t>6</t>
    <phoneticPr fontId="1" type="noConversion"/>
  </si>
  <si>
    <t>45</t>
    <phoneticPr fontId="1" type="noConversion"/>
  </si>
  <si>
    <t>7400</t>
    <phoneticPr fontId="1" type="noConversion"/>
  </si>
  <si>
    <t>150</t>
    <phoneticPr fontId="1" type="noConversion"/>
  </si>
  <si>
    <t xml:space="preserve">페달 어셈블리 조립 검사 장치 및 방법관련 기술가치 평가 </t>
    <phoneticPr fontId="1" type="noConversion"/>
  </si>
  <si>
    <r>
      <t xml:space="preserve">□ 페달 어셈블리의 조립 검사장치 기술 개발 및 특허 등록에 따른 기술 가치 평가를 
   핵심 기술의 권리화 및 회사 기업가치의 제고  
  </t>
    </r>
    <r>
      <rPr>
        <sz val="10"/>
        <color theme="1"/>
        <rFont val="맑은 고딕"/>
        <family val="3"/>
        <charset val="128"/>
        <scheme val="minor"/>
      </rPr>
      <t>◯</t>
    </r>
    <r>
      <rPr>
        <sz val="10"/>
        <color theme="1"/>
        <rFont val="맑은 고딕"/>
        <family val="2"/>
        <charset val="129"/>
        <scheme val="minor"/>
      </rPr>
      <t xml:space="preserve"> 기업 브랜드 및 기술 가치의 상승을 통한 외부 투자 유치 추진 연계 가능 
  </t>
    </r>
    <r>
      <rPr>
        <sz val="10"/>
        <color theme="1"/>
        <rFont val="맑은 고딕"/>
        <family val="3"/>
        <charset val="128"/>
        <scheme val="minor"/>
      </rPr>
      <t>◯</t>
    </r>
    <r>
      <rPr>
        <sz val="10"/>
        <color theme="1"/>
        <rFont val="맑은 고딕"/>
        <family val="2"/>
        <charset val="129"/>
        <scheme val="minor"/>
      </rPr>
      <t xml:space="preserve"> 기업 핵심 기술의 권리화 확보를 통한 지속 가능한 경영환경 구축 가능 </t>
    </r>
    <phoneticPr fontId="1" type="noConversion"/>
  </si>
  <si>
    <r>
      <t xml:space="preserve">□ 페달 어셈블리의 조립 검사장치 기술 개발 및 특허 등록에 따른 기술 가치 평가 진행을 통한 기술의 시장성 평가 
   </t>
    </r>
    <r>
      <rPr>
        <sz val="10"/>
        <color theme="1"/>
        <rFont val="맑은 고딕"/>
        <family val="3"/>
        <charset val="128"/>
        <scheme val="minor"/>
      </rPr>
      <t>◯</t>
    </r>
    <r>
      <rPr>
        <sz val="10"/>
        <color theme="1"/>
        <rFont val="맑은 고딕"/>
        <family val="2"/>
        <charset val="129"/>
        <scheme val="minor"/>
      </rPr>
      <t xml:space="preserve"> 페달 어셈블리의 조립 검사장치 및 조립 검사방법에 의하면, 페달 어셈블리를 조립할 때 카메라에 의한 비전과 고정 지그 및 위치 이동 기구를 이용하여 페달 어셈블리 부품을 조립하고 카메라의 영상획득을 통해 조립 상태 검사를 연속적으로 실시함으로써, 페달 어셈블리의 조립 불량을 감소시키고 작업시간을 단축하여 생산성을 향상시키는 효과 보유
    - 특허 출원번호(제10-2016-0095587호) 및 특허 등록 결정(2017.02.07.)   </t>
    </r>
    <phoneticPr fontId="1" type="noConversion"/>
  </si>
  <si>
    <r>
      <t xml:space="preserve">□ 페달 어셈블리의 조립 검사장치 및 조립 검사방법  (Apparatus and method for assembling and inspection of pedal ass’y) 
  </t>
    </r>
    <r>
      <rPr>
        <sz val="10"/>
        <color theme="1"/>
        <rFont val="맑은 고딕"/>
        <family val="3"/>
        <charset val="128"/>
        <scheme val="minor"/>
      </rPr>
      <t>◯</t>
    </r>
    <r>
      <rPr>
        <sz val="10"/>
        <color theme="1"/>
        <rFont val="맑은 고딕"/>
        <family val="2"/>
        <charset val="129"/>
        <scheme val="minor"/>
      </rPr>
      <t xml:space="preserve"> 차량/항공기 등의 운송수단, 각종 동력전달장치나 전달기구 등 다양한 종류의 기계기구에서 구동요소의 동력(출력)을 피동요소에 전달하거나, 피동요소로의 동력 전달을 단속하거나 동력의 크기를 변환하기 위한 수단으로 페달 어셈블리가 많이 사용 중으로 부품 조립시 지속적인 불량 발생 및 그로 인한 작업시간의 지연에 따른 생산성 저하 초래     </t>
    </r>
    <phoneticPr fontId="1" type="noConversion"/>
  </si>
  <si>
    <t>광주지식재산센터</t>
    <phoneticPr fontId="1" type="noConversion"/>
  </si>
  <si>
    <t>김현덕</t>
    <phoneticPr fontId="1" type="noConversion"/>
  </si>
  <si>
    <t>박사</t>
    <phoneticPr fontId="1" type="noConversion"/>
  </si>
  <si>
    <t>기술가치평가</t>
    <phoneticPr fontId="1" type="noConversion"/>
  </si>
  <si>
    <t>116</t>
  </si>
  <si>
    <t>라바기업</t>
    <phoneticPr fontId="1" type="noConversion"/>
  </si>
  <si>
    <t>지오씨㈜</t>
    <phoneticPr fontId="1" type="noConversion"/>
  </si>
  <si>
    <t>70</t>
    <phoneticPr fontId="1" type="noConversion"/>
  </si>
  <si>
    <t>24</t>
    <phoneticPr fontId="1" type="noConversion"/>
  </si>
  <si>
    <t>57</t>
    <phoneticPr fontId="1" type="noConversion"/>
  </si>
  <si>
    <t>12500</t>
    <phoneticPr fontId="1" type="noConversion"/>
  </si>
  <si>
    <t>PDLC 스마트윈도우의 기술동향 및 핵심기술 조사</t>
    <phoneticPr fontId="1" type="noConversion"/>
  </si>
  <si>
    <t>□ PDLC스마트 윈도우 기술경쟁 심화에 대한 대응
□ PDLC 스마트 윈도우 기술 경쟁력 확보
□ PDLC 스마트 윈도우 해외 시장 확보의 어려움</t>
    <phoneticPr fontId="1" type="noConversion"/>
  </si>
  <si>
    <t>□ PDLC 해외 경쟁사 기술 조사 및 핵심기술조사
□ 조사된 핵심기술에 대한 특허 및 연구논문 조사
□ 해외 경쟁사 시장점유율 조사</t>
    <phoneticPr fontId="1" type="noConversion"/>
  </si>
  <si>
    <t>□ 해외 경쟁사 기술 조사 및 핵심기술 조사를 통한 개발 방향 수립 및 시장 개척 전략 수립
□ PDLC 스마트 윈도우 기술 및 시장 경쟁력 확보</t>
    <phoneticPr fontId="1" type="noConversion"/>
  </si>
  <si>
    <t>생기원</t>
    <phoneticPr fontId="1" type="noConversion"/>
  </si>
  <si>
    <t>허기석</t>
    <phoneticPr fontId="1" type="noConversion"/>
  </si>
  <si>
    <t>책임</t>
    <phoneticPr fontId="1" type="noConversion"/>
  </si>
  <si>
    <t>투명전극관련 기술지원</t>
    <phoneticPr fontId="1" type="noConversion"/>
  </si>
  <si>
    <t>8800</t>
    <phoneticPr fontId="1" type="noConversion"/>
  </si>
  <si>
    <t>2</t>
    <phoneticPr fontId="1" type="noConversion"/>
  </si>
  <si>
    <t>폴리이미드 필름을 이용한 FPCB기판 제조기술 R&amp;D기획 지원</t>
    <phoneticPr fontId="1" type="noConversion"/>
  </si>
  <si>
    <t>□ FPCB산업 주요 서플라이 체인은 소재, 제조, Set Maker로 구분 되어 있으며 소재에서는 커버레이, 보강판, FCCL등이 있으며 제조에서는 FPCB양면, 단면, 다층 등이 있다, 최종 Set Maker 업체에서는 휴대폰, 디스플레이, PC등 고객에게 판매 할 수 있는 제품을 조립 판매한다. 이 중 FPCB 제조업체에서는 PI 필름 표면에 Copper 소재를 도금하는 방식으로 FPCB를 제작하여 납품을 하는데 본 티디엘의 제품 특징은 도금이 아닌 대면적 PI 필름과 대면적 Copper 필름을 특수 실리콘 점착제를 열경화하여 라미네이션 공정을 통한 최종 FPCB 원판 보호필름을 제작하는 방식으로 제조 하였다.
그림 2. FPCB 산업 주요 서플라이 체인
□ 위와 같이 FPCB소재업체로는 대기업이 주류가 되어 있으며 이를 통한 FCCL을 국내 및 해외 FPCB제조 업체에 납품하여 도금처리 및 Coverlay 작업을 진행한다.
□ 본 업체에서는 소재업체로서 갖고 있는 물성적 특성을 활용하여 FCCL 소재를 개발하였으나 최종적으로 사업화 할 수 있는 기술정보 및 시장정보, IP분석등 사업화 전략 부분이 부족하여 현재 잠적으로 Delay되고 있다.
□ 이에 사업화 구축을 위해 국내외 인증, 신뢰성 평가, 마케팅 전량등을 R&amp;D기획 지원을 요청 드립니다.</t>
    <phoneticPr fontId="1" type="noConversion"/>
  </si>
  <si>
    <t>□ ㈜티디엘의 기술은 FPCB소재 기업으로서 FCCL을 제조하며 이를 통하여 전략 및 수출을 위하여 본 지원을 요청 드립니다
□ FCCL 제조 생산 기술은 갖고 있으나 이를 판매 할 수 있게 타 업체의 기술적 특성, 시장성, IP등이 부족하며 이를통하여 사업화 전략이 부족하여 제조를 하였지만 판매 실적이 없는 상황임, 이에 본 R&amp;D기획 지원을 통하여 사업화 전략을 세우고 역량을 키워 세계시장에 진입할 수 있는 발판이 필요함.
□ FCCL만으로 시장 진입이 어려운 점을 고려할 때 FPCB제조까지 할 수 있는 기술 및 시장성이 확보해야 하며 이는 본 업체를 한 단계 업그레이드 되어 FPCB산업 서플라이 체인을 모두 협력하는 기술이 필요함. 또한 최종적으로 FPCB제조 기술 확보하여 Set Maker에 납품 할 수 있는 일류 기업으로 발돋움 되었으면 합니다.
그림 3. ㈜티디엘 제조한 FPCB원 베이스 필름 (FCCL)
그림 4. ㈜티디엘 제조한 FPCB원 베이스 필름 (단면 FCCL)
그림 5. FPCB제조 업체에서 생산된 FPCB필름</t>
    <phoneticPr fontId="1" type="noConversion"/>
  </si>
  <si>
    <t>□ 기존 FPCB 시장의 대체 제품으로 가격 경쟁력이 상승되어 수요증대에 따른 수출증가의 효과가 있을 것으로 예상됨
□ Coverlay Film을 이용한 Polyimide Film 및 Drill 기술이 FPCB 와 접목이 되면, 수천억이상 신규 수요가 창출될 것으로 예상되며 특히 FPCB 전장은 적용 될 수 있는 헤드렘프 및 브레이크등등 기본적으로 탑재되어 있는 기능을 삽입 되기 때문에 매출증대 및 인원증가가 예상 된다
□ 또한 현재 국내 자동차 시장의 8,000억 가량이 자동차 전장 부분인데 이중 FPCB는 1,500억 가량으로 시장성장세에 있어서 큰 효과가 예상 된다
- 도금, 식각 방식의 FPCB 전장 제작에 필요한 동박의 경우 대부분이 일본에서 수입되어지고 있으며 제작 공정도 복잡하여 해당 부품의 단가가 높은 수밖에 없는 구조로 되어 있음. 따라서 본 연구개발을 통하여 Coverlay Film을 통한 FPCB생산기술이 개발 된다면, 수입대체효과는 물론 국내 전장 업계의 생산 단가 절감으로 이어져 수출시장의 경쟁력을 증대시킬 수 있음
- 현재 FPCB 시장에서 세계 1위는 일본의 니폰맥트론, 세계 2위는 일본 후지쿠라가장악 중에 있음. Coverlay 기술을 활용한 FPCB 기술의 대량 생산기술을 상용화 할 경우 이러한 세계시장에서의 시장점유율 확대가 가능할 것으로 예상됨
‣ 매출증대 효과 발생
  - 국내외 FPCB 제조업체 납품에 따른 매출액 증대 및 지속적 매출 성장
  - 지속적인 해외 시장 진출을 통해 매출액의 상승을 유도
  - 안정적 매출액의 확보를 통해 지속적인 FPCB 제품 개발 진행 가능
  - 국가적 기술력 증대 및 시장성 증대에 따른 고용창출 효과 반영</t>
    <phoneticPr fontId="1" type="noConversion"/>
  </si>
  <si>
    <t>56</t>
    <phoneticPr fontId="1" type="noConversion"/>
  </si>
  <si>
    <t>8000</t>
    <phoneticPr fontId="1" type="noConversion"/>
  </si>
  <si>
    <t>22</t>
    <phoneticPr fontId="1" type="noConversion"/>
  </si>
  <si>
    <t>신소재개발관련 제질특성 및 특허현황, 초저온밸브 개발을 위한 test시뮬레이션</t>
    <phoneticPr fontId="1" type="noConversion"/>
  </si>
  <si>
    <t>□ 해수용, 강산, 강알카리 사용 가능한 밸브를 제작하고자 함. 
기존 재질(alloy20)을 대체할 수 있는 신소재 개발
□ 초저온 밸브로 사용 가능한 밸브ㅢ 제작
적합한 소재의 선정, 시제품 제작 전 시뮬레이션 test</t>
    <phoneticPr fontId="1" type="noConversion"/>
  </si>
  <si>
    <t>□ 신소재 개발
  - ALLOY20의 내약품성 능력: 농도의 변화에 따른 재질의 성능분석
  - 현재 ALLOY20의 내약품성, 부식성 금속소재의 시장성(가격)  - 동종의 강재의 특허출원, 등록 현황 확인
□ 초저온 밸브
  - 초저온 밸브 실현 가능한 소재 및 소재의 특성(정량, 정성적)
  - 초저온 밸브 시장현황 및 시장진입의 방법
  - 극저온 하에서 밸브 작동을 위한 구조 및 시뮬레이션</t>
    <phoneticPr fontId="1" type="noConversion"/>
  </si>
  <si>
    <t>□ 선정된 소재로 극한 환경용 특수밸브 제작하여 신규시장 진입</t>
    <phoneticPr fontId="1" type="noConversion"/>
  </si>
  <si>
    <t>84.5</t>
    <phoneticPr fontId="1" type="noConversion"/>
  </si>
  <si>
    <t>10.1</t>
    <phoneticPr fontId="1" type="noConversion"/>
  </si>
  <si>
    <t>0.1</t>
    <phoneticPr fontId="1" type="noConversion"/>
  </si>
  <si>
    <t>5.3</t>
    <phoneticPr fontId="1" type="noConversion"/>
  </si>
  <si>
    <t>18</t>
    <phoneticPr fontId="1" type="noConversion"/>
  </si>
  <si>
    <t>87</t>
    <phoneticPr fontId="1" type="noConversion"/>
  </si>
  <si>
    <t>27000</t>
    <phoneticPr fontId="1" type="noConversion"/>
  </si>
  <si>
    <t>용융아연도금 강판의 냉각효율 기술관련 애로기술지원</t>
    <phoneticPr fontId="1" type="noConversion"/>
  </si>
  <si>
    <r>
      <t xml:space="preserve">□ 해당기술 개요
  </t>
    </r>
    <r>
      <rPr>
        <sz val="10"/>
        <color theme="1"/>
        <rFont val="맑은 고딕"/>
        <family val="3"/>
        <charset val="128"/>
        <scheme val="minor"/>
      </rPr>
      <t>◯</t>
    </r>
    <r>
      <rPr>
        <sz val="10"/>
        <color theme="1"/>
        <rFont val="맑은 고딕"/>
        <family val="2"/>
        <charset val="129"/>
        <scheme val="minor"/>
      </rPr>
      <t xml:space="preserve"> Cooling Tower 냉각설비
    - 용융아연도금 강판의 냉각은 제철공정 중 연속용융아연도금라인의 Air Knife System 후단에서 표면에 도금된 용융아연을 냉각시켜 표면품질을 결정하는 공정이다. 이번에 개발을 진행하는 Cooling Tower의 냉각설비인 Mist Cooler는 냉각공정 중 최대 효율을 가진 공정으로 냉각방식은 저압분사 Nozzle을 활용하여 무화(atomization)된 혼합 Water를 Strip 표면에 분사함으로써 Cooling 효과를 극대화하는 설비이다.
&lt; 그림 . CGL 공정 중 Mist Cooling System 공정 표시 &gt;
□ 현황 및 문제점
  </t>
    </r>
    <r>
      <rPr>
        <sz val="10"/>
        <color theme="1"/>
        <rFont val="맑은 고딕"/>
        <family val="3"/>
        <charset val="128"/>
        <scheme val="minor"/>
      </rPr>
      <t>◯</t>
    </r>
    <r>
      <rPr>
        <sz val="10"/>
        <color theme="1"/>
        <rFont val="맑은 고딕"/>
        <family val="2"/>
        <charset val="129"/>
        <scheme val="minor"/>
      </rPr>
      <t xml:space="preserve"> 용융아연도금 강판의 표면 품질을 낮추는 Water Drop 문제 발생
    - 기존의 Mist Nozzle에 의한 Cooling은 Water Drop 문제로 인해 강판의 표면 품질을 낮추어 국소 구간에만 적용하였다.
    - Water Drop 문제가 해결된 Mist Cooler를 냉각라인의 메인 냉각구간으로 자리 잡기 위해 최대 냉각성능을 보인다는 이론적 냉각효율 수식 정립이 필요하다.
    - 최대 냉각성능이 입증된 Mist Cooler의 확대적용으로 Cooling Line의 길이가 잛아지고, 냉각 능력 상승으로 Line Speed를 높일 수 있는 가능성도 확보할 수 있다. 이로 인해 짧아진 Line길이와 Line Speed 상승으로 용융아연도금 강판의 생산성이 11%가량 향상될 것으로 보인다.</t>
    </r>
    <phoneticPr fontId="1" type="noConversion"/>
  </si>
  <si>
    <r>
      <t xml:space="preserve">□ 무화노즐(Atomization Nozzle) 냉각효율 수식 정립
  </t>
    </r>
    <r>
      <rPr>
        <sz val="10"/>
        <color theme="1"/>
        <rFont val="맑은 고딕"/>
        <family val="3"/>
        <charset val="128"/>
        <scheme val="minor"/>
      </rPr>
      <t>◯</t>
    </r>
    <r>
      <rPr>
        <sz val="10"/>
        <color theme="1"/>
        <rFont val="맑은 고딕"/>
        <family val="2"/>
        <charset val="129"/>
        <scheme val="minor"/>
      </rPr>
      <t xml:space="preserve"> 무화노즐(Atomization Nozzle)이 적용된 Mist Cooling System의 현장적용을 위한 설비 사양결정이 가능한 냉각 효율 수식 정립이 필요
    - 용융아연도금 강판이 냉각설비에 진입 전과 후의 온도편차 및 냉각성능(냉각속도)을 도출할 수 있는 이론적 수식 확보가 필요하다.</t>
    </r>
    <phoneticPr fontId="1" type="noConversion"/>
  </si>
  <si>
    <t>□ 기대효과
  1. 용융아연도금 강판 1개 라인 당 생산성 : 생산성 11% 향상
    - (2016년 기준) 국내 총 용융아연도금 생산량 : 15,830,000 톤 생산
    - (2016년 기준) 11% 향상된 생산량 : 1,741,000 톤 추가 생산 가능
                                      (*출처: 한국철강협회, 2017년)
  2. Mist Cooling System 확대적용에 따른 Cooling Line 축소 : 17% 이상 축소 가능</t>
    <phoneticPr fontId="1" type="noConversion"/>
  </si>
  <si>
    <t>90</t>
    <phoneticPr fontId="1" type="noConversion"/>
  </si>
  <si>
    <t>99</t>
    <phoneticPr fontId="1" type="noConversion"/>
  </si>
  <si>
    <t>47</t>
    <phoneticPr fontId="1" type="noConversion"/>
  </si>
  <si>
    <t>16000</t>
    <phoneticPr fontId="1" type="noConversion"/>
  </si>
  <si>
    <t>3</t>
    <phoneticPr fontId="1" type="noConversion"/>
  </si>
  <si>
    <t>해동레인지 사업화를 위한 BI (브랜드 네이밍, Brand Naming) 개발 지원</t>
    <phoneticPr fontId="1" type="noConversion"/>
  </si>
  <si>
    <r>
      <t xml:space="preserve">□ 전자레인지 해동기능은 가동후에도 겉 표면은 녹고 안쪽은 얼어있는등 불균일한
   상태가 지속되어, 음식물의 육즙 및 신선도가 훼손되어 식재료의 품질을 떨어
   뜨리는 문제점이 있어, 2016년 기술개발을 통하여 기존 전자레인지 기능에
   해동기능을 특화하여 신개념의 해동레인지를 개발함 
    - 해동레인지 특징 (빠른 순간 해동, 해동기능 특화, 물기와 세균증식 ZERO, 
     전자레인지 기능, 16가지 프로그램, 강화유리 터치 제어방식, 34L 대용량) 
  </t>
    </r>
    <r>
      <rPr>
        <sz val="10"/>
        <color theme="1"/>
        <rFont val="맑은 고딕"/>
        <family val="3"/>
        <charset val="128"/>
        <scheme val="minor"/>
      </rPr>
      <t>◯</t>
    </r>
    <r>
      <rPr>
        <sz val="10"/>
        <color theme="1"/>
        <rFont val="맑은 고딕"/>
        <family val="2"/>
        <charset val="129"/>
        <scheme val="minor"/>
      </rPr>
      <t xml:space="preserve"> 시장의 현황 및 문제점
    - 개발된 해동레인지는 중소기업 제품의 특성상 브랜드 파워가 낮고, 해동레인지를 
     적절히 표현할 수 있는 BI (브랜드 네이밍)가 없어 향후 사업화단계 및 마케팅
     활동결과 판로 확보에 어려움을 겪을 것으로 예상됨.</t>
    </r>
    <phoneticPr fontId="1" type="noConversion"/>
  </si>
  <si>
    <r>
      <t xml:space="preserve">□ 신제품 “해동레인지” 사업화(마케팅)를 위한 BI (브랜드 네이밍) 개발
  </t>
    </r>
    <r>
      <rPr>
        <sz val="10"/>
        <color theme="1"/>
        <rFont val="맑은 고딕"/>
        <family val="3"/>
        <charset val="128"/>
        <scheme val="minor"/>
      </rPr>
      <t>◯</t>
    </r>
    <r>
      <rPr>
        <sz val="10"/>
        <color theme="1"/>
        <rFont val="맑은 고딕"/>
        <family val="2"/>
        <charset val="129"/>
        <scheme val="minor"/>
      </rPr>
      <t xml:space="preserve"> 2016년 KISTI로부터 수혜받아 진행된 해동레인지 수요 및 시장분석결과를 접수후
     해동레인지를 개발하였으며, 2017년도에는 이와 연계되어 다음단계인 사업화를 
     위한 BI (브랜드 네이밍) 개발에 대한 전문가 지원이 반드시 필요함
    - 2016년 해동레인지 관련 KISTI 사업화 (마케팅전략수립) 지원 내용
      : 패밀리기업지원사업 (쾌속 해동레인지 상품수용성 분석), 
        지식멘토링사업 (전자레인지 산업시장 분석)  
  </t>
    </r>
    <r>
      <rPr>
        <sz val="10"/>
        <color theme="1"/>
        <rFont val="맑은 고딕"/>
        <family val="3"/>
        <charset val="128"/>
        <scheme val="minor"/>
      </rPr>
      <t>◯</t>
    </r>
    <r>
      <rPr>
        <sz val="10"/>
        <color theme="1"/>
        <rFont val="맑은 고딕"/>
        <family val="2"/>
        <charset val="129"/>
        <scheme val="minor"/>
      </rPr>
      <t xml:space="preserve"> 시장 정보
    - 시중에 판매되는 가정용 해동레인지는 없으며, 해동레인지는 산업용만  
      존재하며, 하지만 대부분의 전자레인지는 해동모드 기능이 있음
    - 신개념 해동레인지에 대한 소비자 이해를 돕기위한 제품 동영상 제작 후 
      기존 전자레인지와 해동레인지의 차별성을 확실히 인식할 수 있도록 준비함
    - 마케팅측면에서 처음에는 “해동레인지” 브랜드화여 사업화를 준비중이지만,
      해동레인지 용어가 적절치 못하여 한국과학기술정보연구원 전문가 지원을
     수혜받아 제품스토리가 가미된 BI (브랜드 네이빙) 개발 지원을 수혜받고자 함</t>
    </r>
    <phoneticPr fontId="1" type="noConversion"/>
  </si>
  <si>
    <r>
      <t xml:space="preserve">□ 기대효과
  </t>
    </r>
    <r>
      <rPr>
        <sz val="10"/>
        <color theme="1"/>
        <rFont val="맑은 고딕"/>
        <family val="3"/>
        <charset val="128"/>
        <scheme val="minor"/>
      </rPr>
      <t>◯</t>
    </r>
    <r>
      <rPr>
        <sz val="10"/>
        <color theme="1"/>
        <rFont val="맑은 고딕"/>
        <family val="2"/>
        <charset val="129"/>
        <scheme val="minor"/>
      </rPr>
      <t xml:space="preserve"> 경쟁력있는 제품 개발을 완료하였지만 중소기업 특성상 브랜드 파워가 매우낮아
     판로확보 및 매출발생에 어려움을 겪을 것으로 예상되며, 이러한 문제점을 극복
     하기 위해 BI (브랜드 네이밍) 개발이 완료되면, B2B, B2C에 대한 마케팅효과가
     극대화하여 해동레인지 매출향상에 기여할 것으로 기대
     ( 제품 카달로그, 온라인홍보등 마케팅활동 전반에 활용 기대 )
    - (주)인아의 해동레인지 독자브랜드 홍보 및 브랜드파워가 상승 기대
</t>
    </r>
    <phoneticPr fontId="1" type="noConversion"/>
  </si>
  <si>
    <t>13.7</t>
    <phoneticPr fontId="1" type="noConversion"/>
  </si>
  <si>
    <t>58.7</t>
    <phoneticPr fontId="1" type="noConversion"/>
  </si>
  <si>
    <t>27.6</t>
    <phoneticPr fontId="1" type="noConversion"/>
  </si>
  <si>
    <t>14</t>
    <phoneticPr fontId="1" type="noConversion"/>
  </si>
  <si>
    <t>3607</t>
    <phoneticPr fontId="1" type="noConversion"/>
  </si>
  <si>
    <t>8</t>
    <phoneticPr fontId="1" type="noConversion"/>
  </si>
  <si>
    <t>전도성 에폭시 기술관련 시장기술 동향정보 및 애로기술 지원</t>
    <phoneticPr fontId="1" type="noConversion"/>
  </si>
  <si>
    <r>
      <t xml:space="preserve">□ 국내 전도성 에폭시 수요량 파악 및 에폭시/첨가제 배합, 조성 비율 파악
  </t>
    </r>
    <r>
      <rPr>
        <sz val="10"/>
        <color theme="1"/>
        <rFont val="맑은 고딕"/>
        <family val="3"/>
        <charset val="128"/>
        <scheme val="minor"/>
      </rPr>
      <t>◯</t>
    </r>
    <r>
      <rPr>
        <sz val="10"/>
        <color theme="1"/>
        <rFont val="맑은 고딕"/>
        <family val="2"/>
        <charset val="129"/>
        <scheme val="minor"/>
      </rPr>
      <t xml:space="preserve"> 국내 제조 전도성 에폭시와 해외 업체 제조 전도성 에폭시의 사용량 비교 조사
    - 국내에서 생산되는 은을 이용한 전도성 에폭시 사용 현황
    - 해외 업체에서 생산, 판매되는 은을 이용한 전도성 에폭시 사용 현황
    - 은을 이용한 전도성 에폭시의 사용량 증가/감소 추이 조사
    - 전도성 에폭시에 matrix로 사용되는 고분자 물질의 종류 및 배합 비율
    - 전도성 에폭시에 첨가제로 사용되는 물질 종류 및 그 함량
    - 은을 포함한 전도성 에폭시의 원자재 가격 (고분자, 은, 첨가제 등등)</t>
    </r>
    <phoneticPr fontId="1" type="noConversion"/>
  </si>
  <si>
    <r>
      <t xml:space="preserve">□ 짧은 경화 시간에 따른 전기/전자/반도체 제품 생산량 증가 및 은의 함량 감소에 따른 가격 경쟁력 확보 
  </t>
    </r>
    <r>
      <rPr>
        <sz val="10"/>
        <color theme="1"/>
        <rFont val="맑은 고딕"/>
        <family val="3"/>
        <charset val="128"/>
        <scheme val="minor"/>
      </rPr>
      <t>◯</t>
    </r>
    <r>
      <rPr>
        <sz val="10"/>
        <color theme="1"/>
        <rFont val="맑은 고딕"/>
        <family val="2"/>
        <charset val="129"/>
        <scheme val="minor"/>
      </rPr>
      <t xml:space="preserve"> 고분자 메트릭스내 전도성 물질(은, 니켈 등등)의 높은 분산 시스템
    - ultrasonic을 이용한 분산 시스템
    - 커플링제을 이용한 분산 시스템</t>
    </r>
    <phoneticPr fontId="1" type="noConversion"/>
  </si>
  <si>
    <t>17</t>
    <phoneticPr fontId="1" type="noConversion"/>
  </si>
  <si>
    <t>19</t>
    <phoneticPr fontId="1" type="noConversion"/>
  </si>
  <si>
    <t>9</t>
    <phoneticPr fontId="1" type="noConversion"/>
  </si>
  <si>
    <t>29</t>
    <phoneticPr fontId="1" type="noConversion"/>
  </si>
  <si>
    <t>31</t>
    <phoneticPr fontId="1" type="noConversion"/>
  </si>
  <si>
    <t>33</t>
    <phoneticPr fontId="1" type="noConversion"/>
  </si>
  <si>
    <t>1600</t>
    <phoneticPr fontId="1" type="noConversion"/>
  </si>
  <si>
    <t>효소식품관련 애로기술 지원</t>
    <phoneticPr fontId="1" type="noConversion"/>
  </si>
  <si>
    <t>□ 2014년 한국소비자원 발표 자료에 따르면 출시중인 효소식품의 문제점이 대두되고 있음
- 현재 출시중인 효소식품의 역가를 측정한 결과 α-아밀라아제 0.18~35,112.86 U/g, 프로테아제 10.18~1,270.43 U/g 수준으로 함량 편차가 매우 크게 나타나고 있으며 일부 제품의 경우 효소가 포함된 제품이라고 보기 힘든 실정임
- 당 함량을 측정한 결과 분말형 제품은 평균 10.3%, 액상형 제품은 39.3%로 높은 함량을 나타내었으며, 특히, 액상형 1개 제품에서 구토, 설사, 두통 등의 부작용을 유발할 수 있는 당알코올이 67.8%가 검출되는 등 문제점이 대두되고 있음</t>
    <phoneticPr fontId="1" type="noConversion"/>
  </si>
  <si>
    <t>□ 이러한 효소식품의 문제점을 해결한 제품을 개발하고자 하나 효소식품에 대한 전반적인 이해가 부족하여 개발에 어려움을 겪고 있음
- 효소식품을 개발하기 위해 곰팡이 균주(Aspergillus oryzae, Bacillus subtilis)를 배양하여 곡물(현미 미강 및 보리)을 발효시켜 제품을 생산하고자 함
- 당사에서는 곡물을 유산균으로 발효시킨 제품을 출시하고 있으나 곰팡이 균주를 활용하여 제품을 생산한 경험이 없어 곰팡이 균주의 배양 및 관리 방법, 제품 생산 방법 및 관리 등에서 애로사항이 발생하고 있음</t>
    <phoneticPr fontId="1" type="noConversion"/>
  </si>
  <si>
    <t>□ 최고 품질의 효소식품을 개발하고자 함
- 효소식품은 우리나라에 최초로 소개된 건강보조식품 이지만 낮은 효소함량과 높은 당함량으로 인해 제 기능을 수행하지 못하고 있음
- 이에따라 당사에서는 효소식품의 장점을 극대화시키기 위하여 높은 효소함량과 낮은 당함량을 가진 제품을 개발하고자 함
- 효소식품을 개발하고자 하나 균주 배양 및 관리 기술, 효소식품의 전반적인 이해가 부족하여 실행을 못하고 있는바, 효소식품 개발과 관련된 전반적인 기술을 지원받고자 함</t>
    <phoneticPr fontId="1" type="noConversion"/>
  </si>
  <si>
    <t>15459</t>
    <phoneticPr fontId="1" type="noConversion"/>
  </si>
  <si>
    <t>4</t>
    <phoneticPr fontId="1" type="noConversion"/>
  </si>
  <si>
    <t>24</t>
    <phoneticPr fontId="1" type="noConversion"/>
  </si>
  <si>
    <t>5</t>
    <phoneticPr fontId="1" type="noConversion"/>
  </si>
  <si>
    <t xml:space="preserve">양방향 나노코팅 접점 및 듀얼 아크 런너가 구비된 40kw급 Solar Isolator 개발 </t>
    <phoneticPr fontId="1" type="noConversion"/>
  </si>
  <si>
    <t xml:space="preserve">□ 태양광, 풍력 등의 직류 전원의 연계가 증가함에 따라 이를 통합한       배전 계통의 효율적인 운전이 요구되고, 안정성에 대한 필요가 증가됨.
□ 국내 DC 스위치 설치량의 80%가 수입에 의존하고 있고, 나머지          20%는 AC 스위치를 DC 스위치 대체용으로 사용 중임.
□ 유럽, 미국, 일본 등의 선진국처럼 DC 스위치 보급으로 제품 적용의      일반화가 필요함. </t>
    <phoneticPr fontId="1" type="noConversion"/>
  </si>
  <si>
    <t>□ 양방향 LC 공진회로 구현 및 최적화
 ⦁1000V 40A급 Arcing에 대한 양방향 L-C 공진회로 설계
□ 탄소나노코팅을 통한 filtered arc chamber 소재 개발
 ⦁arc chamber에서 발생되는 이온화된 가스 감소 소재 개발
 ⦁chamber 소형화를 통한 기구 기능 개선
□ 양방향 나노코팅 접점 전극 모듈 개발
 ⦁나노금속 조성법에 관한 연구 자료 확보
 ⦁나노금속 조성이 금속접점의 물성에 미치는 영향 파악
 ⦁선행 연구 자료를 통한 본 과제에 최적화</t>
    <phoneticPr fontId="1" type="noConversion"/>
  </si>
  <si>
    <t>한밭대</t>
    <phoneticPr fontId="1" type="noConversion"/>
  </si>
  <si>
    <t>최원석</t>
    <phoneticPr fontId="1" type="noConversion"/>
  </si>
  <si>
    <t>교수</t>
    <phoneticPr fontId="1" type="noConversion"/>
  </si>
  <si>
    <t>접점 전극 모듈 개발</t>
    <phoneticPr fontId="1" type="noConversion"/>
  </si>
  <si>
    <t>7</t>
    <phoneticPr fontId="1" type="noConversion"/>
  </si>
  <si>
    <t>53</t>
    <phoneticPr fontId="1" type="noConversion"/>
  </si>
  <si>
    <t>9000</t>
    <phoneticPr fontId="1" type="noConversion"/>
  </si>
  <si>
    <t>SiC/SiCf 복합체 제조에 관련시장기술동향정보지원</t>
    <phoneticPr fontId="1" type="noConversion"/>
  </si>
  <si>
    <t>□ 현재 국내에서는 SiC/SiCf 복합체 기술 개발은 전무한 상태에서 기술을 먼저        선점하여 국내 시장 해외 시장에 진출 매출을 기대 할 수 있다 
 - 적용제품: 가스터빈용 소재, 발사체, 산업전반에 응용 할 수 있다</t>
    <phoneticPr fontId="1" type="noConversion"/>
  </si>
  <si>
    <t>1700</t>
    <phoneticPr fontId="1" type="noConversion"/>
  </si>
  <si>
    <t xml:space="preserve">액상 발열체 메커니즘 </t>
    <phoneticPr fontId="1" type="noConversion"/>
  </si>
  <si>
    <t>□ 친환경 발열체는 전세계적으로 필수적인 제품으로 활용 되고 있음.
□ 현재 친환경 발열체는 사각(직사각, 정사각)형태의 발열체가 판매되고 있음.
□ 국내에서는 발열체 성분이 고체상태로 판매가 되고 있으며, 발열체 형태가        사각형태로 판매가 되고 있음.
□ 변화하는 시장에 앞장서기 위해 사각형태가 아닌, 원형태의 발열체나             액상형태의 발열체를 개발하여 시장트렌드에 한발 앞장서 준비하고자 함.</t>
    <phoneticPr fontId="1" type="noConversion"/>
  </si>
  <si>
    <t>□ 액체형태의 발열체 제조 및 효율 관련 논문 및 특허
□ 액체형태 발열체 발열 메커니즘</t>
    <phoneticPr fontId="1" type="noConversion"/>
  </si>
  <si>
    <t>□ 아웃도어(등산, 캠핑, 낚시등) 시장은 경제소득이 일정 수준에 도달한 국가나,     비록 개발도상국가이나, 경제소득이 2~3만달러/1인당을 도달한 개인 소비층에     형성되어져 있으며, 이미 포화된 시장을 갖춘 국가와 성장을 하는 시장을         갖춘 국가로 구분된다.
□ 아웃도어 시장은 새로운 제품을 개발하고, 매니아층으로부터 인정을 받으면,      별도의 홍보 비용에 투자하지 않아도, 보급이 활성되 되는 효과가 있다.
□ 국내 시장 뿐만 아니라. 미국, 캐나다, 일본, 중국시장등에 진출할 수 있는        발판이 될수 있는 아이템으로 평가된다.</t>
    <phoneticPr fontId="1" type="noConversion"/>
  </si>
  <si>
    <t>85</t>
    <phoneticPr fontId="1" type="noConversion"/>
  </si>
  <si>
    <t>14</t>
    <phoneticPr fontId="1" type="noConversion"/>
  </si>
  <si>
    <t>55</t>
    <phoneticPr fontId="1" type="noConversion"/>
  </si>
  <si>
    <t>9150</t>
    <phoneticPr fontId="1" type="noConversion"/>
  </si>
  <si>
    <t>화장품 방부제 및 항균제 기술관련 시장기술 동향정보 지원</t>
    <phoneticPr fontId="1" type="noConversion"/>
  </si>
  <si>
    <r>
      <t xml:space="preserve">□ 현재 사용되는 방부제 및 천연 방부제, 항균제의 연구 동향
  </t>
    </r>
    <r>
      <rPr>
        <sz val="10"/>
        <color theme="1"/>
        <rFont val="맑은 고딕"/>
        <family val="3"/>
        <charset val="128"/>
        <scheme val="minor"/>
      </rPr>
      <t>◯</t>
    </r>
    <r>
      <rPr>
        <sz val="10"/>
        <color theme="1"/>
        <rFont val="맑은 고딕"/>
        <family val="2"/>
        <charset val="129"/>
        <scheme val="minor"/>
      </rPr>
      <t xml:space="preserve"> 현재 사용중인 합성 방부제
    - 화장품에 가장 많이 사용되는 합성 방부제인 파라벤(paraben)은 무색, 무취의 비휘발성 물질로 넓은 PH범위에서 활성을 보이며 다양한 미생물에 효과적임
  </t>
    </r>
    <r>
      <rPr>
        <sz val="10"/>
        <color theme="1"/>
        <rFont val="맑은 고딕"/>
        <family val="3"/>
        <charset val="128"/>
        <scheme val="minor"/>
      </rPr>
      <t>◯</t>
    </r>
    <r>
      <rPr>
        <sz val="10"/>
        <color theme="1"/>
        <rFont val="맑은 고딕"/>
        <family val="2"/>
        <charset val="129"/>
        <scheme val="minor"/>
      </rPr>
      <t xml:space="preserve"> 현재 사용중인 천연 방부제
    - 천연방부제는 항균활성이나 항산화 기능이 있는 천연물질에서 추출한 방부제를 일컫는 말로 지금까지 천연 방부제로 알려진것에는 향신료, 유기산, 저급지방산, 라이소자임, 락토페린, 박테리오신, 폴리라이신등이 있음
    - 천연물질로서의 한계성 즉 색상, 냄새, 안정성, 좁은 항균 스펙트럼, 제형상의 문제점 때문에 대부분이 상용화 되지 못하고 다른 천연 항균제도 경제성 및 항균 스펙트럼, 사용범위의 제한성 등의 문제를 가지고 있음</t>
    </r>
    <phoneticPr fontId="1" type="noConversion"/>
  </si>
  <si>
    <r>
      <t xml:space="preserve">□ 방부제의 개념 및 필요성
  </t>
    </r>
    <r>
      <rPr>
        <sz val="10"/>
        <color theme="1"/>
        <rFont val="맑은 고딕"/>
        <family val="3"/>
        <charset val="128"/>
        <scheme val="minor"/>
      </rPr>
      <t>◯</t>
    </r>
    <r>
      <rPr>
        <sz val="10"/>
        <color theme="1"/>
        <rFont val="맑은 고딕"/>
        <family val="2"/>
        <charset val="129"/>
        <scheme val="minor"/>
      </rPr>
      <t xml:space="preserve"> 화장품에 사용되는 방부제의 요건
    - 화장품에 사용되는 방부제가 갖춰야 할 요건은 방부효과가 지속되고 휘발성이 없어야 하며 다른 원료 뿐 아니라 포장 재료와 반응하지 않아야 함. 또한 화장품의 향, 색, 성분 등에 영향을 주지 않고 피부 또는 점막에 부작용이 없어야 하며 낮은 농도에서 쉽게 활성화되어야 함</t>
    </r>
    <phoneticPr fontId="1" type="noConversion"/>
  </si>
  <si>
    <t>□ 기대효과
    - 최근 영국에서 발표한 연구결과에 따르면 가장 널리 사용되는 합성 방부제인 파라벤류의 경우 유방암 세포에서 발견되어 체내 축적 가능성이 입증되었으며 에스트로겐과 유사한 작용을 하여 내분비계를 교란시키는 물질로 작용할 가능성이 있음
    - 천연 방부물질들을 화장품 제품에 상용화시키기 위하여 천연물질의 장점 뿐만 아니라 한계성을 고려하여 원료의 안정성 및 안정성에 대한 테스트를 통하여 소비자들의 니즈(needs)를 충족시키며 제품을 보다 안전하게 보전할 수 있도록 함</t>
    <phoneticPr fontId="1" type="noConversion"/>
  </si>
  <si>
    <t>160</t>
    <phoneticPr fontId="1" type="noConversion"/>
  </si>
  <si>
    <t>50289</t>
    <phoneticPr fontId="1" type="noConversion"/>
  </si>
  <si>
    <t>복합재 성형공법관련 시장기술동향</t>
    <phoneticPr fontId="1" type="noConversion"/>
  </si>
  <si>
    <t>□ 배기가스 규제에 대응하기 위한 친환경 자동차 부품 개발
○ 현재 완성차 업체들은 배기가스 규제로 인해 연비개선 및 환경기술개발과 더불어 친환경차 개발을 가속화 하고 있으며, 이에 따라 국내 및 해외 부품업계도 고중량 부품의 무게를 경감시키고자 하는 연구개발을 지속하고 있음
○ 부품의 경량화를 위해 경량소재를 적용하는 등의 노력을 기울이고 있으나, 국내의 개발수준이 미진하여 선진국의 기술을 파악하고 경량소재기술을 접목시킬 수 있는 방법이 필요함</t>
    <phoneticPr fontId="1" type="noConversion"/>
  </si>
  <si>
    <t>□ 이종접합기술 및 강도향상을 위한 선진업체의 적용 기술 확인
  - 차량의 강도를 유지하기 위해 대부분의 자동차 부품의 재질은 강재를 사용하고 있으나, 스틸에서 비금속 경량화 소재 및 복합소재 등으로 변화하고 있는 추세임
- 해외 선진업체에서는 부품의 경량화를 위해 신소재 개발, 강재 이외에도 이종재/동종재간의 접합기술 등 기초 및 응용 연구개발 활동이 진행되고 있으나, 국내에서는 아직 미흡한 실정으로 기술격차가 존재하고 있음
□ 기술의 진보단계 및 향후 기술동향 파악
- 해외 선진업체들은 현재 부품의 경량화를 위해 알루미늄은 물론, 미래 신소재 및 신소재 공정 전반에 관한 연구를 통해 부품의 성능과 제조비용에 대한 데이터를 구축하는 등의 기술을 성숙하는 단계에 있음, 그러나, 관련 기술은 대부분 각 업체에 상용화 되어있지 않아 자료 조사에 어려움이 있었음</t>
    <phoneticPr fontId="1" type="noConversion"/>
  </si>
  <si>
    <t>□ 샤시부품의 경량화 적용 기술 및 활용
 - 자동차 샤시부품의 경량화 적용 기술(재질 및 공법)을 활용하여 국내외 경쟁업체와 차별화된 경량화 부품개발로 부품 경쟁력을 확보하고자 함</t>
    <phoneticPr fontId="1" type="noConversion"/>
  </si>
  <si>
    <t>101</t>
    <phoneticPr fontId="1" type="noConversion"/>
  </si>
  <si>
    <t>33032</t>
    <phoneticPr fontId="1" type="noConversion"/>
  </si>
  <si>
    <t>13</t>
    <phoneticPr fontId="1" type="noConversion"/>
  </si>
  <si>
    <t>15</t>
    <phoneticPr fontId="1" type="noConversion"/>
  </si>
  <si>
    <t>히알루론산필러의 국내시장 마케팅 전략 및 글로벌 시장 현황 파악</t>
    <phoneticPr fontId="1" type="noConversion"/>
  </si>
  <si>
    <t>□ 히알루론산필러의 국내시장과 글로벌 시장의 마케팅 전략과 현황 파악
  ○ 히알루론산필러의 국내시장 점유를 위해 현시장 파악이 필요
  ○ 국내시장의 경우, 이미 기존 제품들에 의해 점유되어 있기 때문에     새로운 마케팅 전략이 필요함.
  ○ 히알루론산필러의 해외수출을 위해 글로벌시장에 대한 현황파악이     필요함.
  ○ 글로벌시장으로 진출하기 위해 국가별 인허가제도를 파악하고, 어떤    국가로의 진출이 유리할지 수출마케팅 전략이 필요함.</t>
    <phoneticPr fontId="1" type="noConversion"/>
  </si>
  <si>
    <t>□ 히알루론산필러의 마케팅전략과 소비시장 현황
  ○ 국내 시장현황 파악
  ○ 국내시장 마케팅전략 수립
  ○ 해외 시장현황 파악
  ○ 국가별 마케팅전략 수립</t>
    <phoneticPr fontId="1" type="noConversion"/>
  </si>
  <si>
    <t>□ 히알루론산필러의 국내판매를 위한 마케팅전략
- 국내시장현황(시장규모, 기업별 점유율, 소비자니즈, 부작용사례 등)
- 국내시장 마케팅전략
□ 히알루론산필러의 해외수출을 위한 마케팅전략
- 해외시장현황(시장규모, 국가별 필러 수요, 기업별 시장점유율 등)
- 해외시장 마케팅전략
- 국가별 허가제도 확인</t>
    <phoneticPr fontId="1" type="noConversion"/>
  </si>
  <si>
    <t>1030</t>
    <phoneticPr fontId="1" type="noConversion"/>
  </si>
  <si>
    <t xml:space="preserve">스마트폰 연동 휴대용 계측기 기술관련 기술기획지원 </t>
    <phoneticPr fontId="1" type="noConversion"/>
  </si>
  <si>
    <r>
      <t xml:space="preserve">□휴대용 계측기 융합 기술 부재
</t>
    </r>
    <r>
      <rPr>
        <sz val="10"/>
        <color theme="1"/>
        <rFont val="맑은 고딕"/>
        <family val="3"/>
        <charset val="128"/>
        <scheme val="minor"/>
      </rPr>
      <t>◯</t>
    </r>
    <r>
      <rPr>
        <sz val="10"/>
        <color theme="1"/>
        <rFont val="맑은 고딕"/>
        <family val="2"/>
        <charset val="129"/>
        <scheme val="minor"/>
      </rPr>
      <t xml:space="preserve"> IT 융합을 통한 사용자 고 인터페이스 제공 및 여러 응용시스템 개발에 따른 기술력 부족
 - IT융합을 하기 위하여 해당시스템을 설계할 수 있는 전문가가 필요
 - 사용자들의 편의를 맞추기 위한 사전조사가 필요하다. 
</t>
    </r>
    <r>
      <rPr>
        <sz val="10"/>
        <color theme="1"/>
        <rFont val="맑은 고딕"/>
        <family val="3"/>
        <charset val="128"/>
        <scheme val="minor"/>
      </rPr>
      <t>◯</t>
    </r>
    <r>
      <rPr>
        <sz val="10"/>
        <color theme="1"/>
        <rFont val="맑은 고딕"/>
        <family val="2"/>
        <charset val="129"/>
        <scheme val="minor"/>
      </rPr>
      <t xml:space="preserve"> 해당 계측기를 통하여 여러 가지 센서들을 입력 하고 처리할수 있는 기술이 필요시 되며 정확한 데이터를 얻기 위한 알고리즘 등이 필요
</t>
    </r>
    <r>
      <rPr>
        <sz val="10"/>
        <color theme="1"/>
        <rFont val="맑은 고딕"/>
        <family val="3"/>
        <charset val="128"/>
        <scheme val="minor"/>
      </rPr>
      <t>◯</t>
    </r>
    <r>
      <rPr>
        <sz val="10"/>
        <color theme="1"/>
        <rFont val="맑은 고딕"/>
        <family val="2"/>
        <charset val="129"/>
        <scheme val="minor"/>
      </rPr>
      <t xml:space="preserve"> IT융합을 통한 고부가가치를 만들기 위하여 여러 통신들에 대한      Communication의 방식, 종류, 방법 등에 대한 전문가의 기술적 자문   및 해석 등이 필요
</t>
    </r>
    <r>
      <rPr>
        <sz val="10"/>
        <color theme="1"/>
        <rFont val="맑은 고딕"/>
        <family val="3"/>
        <charset val="128"/>
        <scheme val="minor"/>
      </rPr>
      <t>◯</t>
    </r>
    <r>
      <rPr>
        <sz val="10"/>
        <color theme="1"/>
        <rFont val="맑은 고딕"/>
        <family val="2"/>
        <charset val="129"/>
        <scheme val="minor"/>
      </rPr>
      <t xml:space="preserve"> 현재 휴대용 계측기에 관련된 동향 파악 및 니즈 등을 조사하며 또한  경쟁 업체를 비교 및 경쟁 분석을 할 필요가 있음</t>
    </r>
    <phoneticPr fontId="1" type="noConversion"/>
  </si>
  <si>
    <r>
      <t xml:space="preserve">□수입대체, 수출등대 등 국내외 산업 파급효과
</t>
    </r>
    <r>
      <rPr>
        <sz val="10"/>
        <color theme="1"/>
        <rFont val="맑은 고딕"/>
        <family val="3"/>
        <charset val="128"/>
        <scheme val="minor"/>
      </rPr>
      <t>◯</t>
    </r>
    <r>
      <rPr>
        <sz val="10"/>
        <color theme="1"/>
        <rFont val="맑은 고딕"/>
        <family val="2"/>
        <charset val="129"/>
        <scheme val="minor"/>
      </rPr>
      <t xml:space="preserve"> 휴대용 계측기 시장 진출
 - 현재 휴대용 계측기 시장은 국내보다 해외시장이 크고 제품의 기술력이 현저히 높은 것이 현실이다. 그렇게 때문에 보다 좋은 아이템을 통하여 저비용으로 다기능, 고기능, 편의성을 구성 할 수 있는 계측기를 만들고자 한다. </t>
    </r>
    <phoneticPr fontId="1" type="noConversion"/>
  </si>
  <si>
    <t>40500</t>
    <phoneticPr fontId="1" type="noConversion"/>
  </si>
  <si>
    <t>치과용 분광 측색기 기술관련 시장기술동향정보 및 선행특허분석, 특허전략 지원</t>
    <phoneticPr fontId="1" type="noConversion"/>
  </si>
  <si>
    <r>
      <t xml:space="preserve">□ 치과용 분광 측색기
</t>
    </r>
    <r>
      <rPr>
        <sz val="10"/>
        <color theme="1"/>
        <rFont val="맑은 고딕"/>
        <family val="3"/>
        <charset val="128"/>
        <scheme val="minor"/>
      </rPr>
      <t>◯</t>
    </r>
    <r>
      <rPr>
        <sz val="10"/>
        <color theme="1"/>
        <rFont val="맑은 고딕"/>
        <family val="2"/>
        <charset val="129"/>
        <scheme val="minor"/>
      </rPr>
      <t xml:space="preserve"> 심미적 치아수복을 위해서는 수복된 치아와 자연치아와의 색의 일치가 필요하고, 수복물의 색조를 조절하기 위해서는 정확한 색의 분석과 측정이 필수적임..
- 심미 수복의 색상 재현은 색상을 결정하는 color matching 단계에서 오류가 발생하는데, 상당수의 임상가들이 색상 결정 방법으로 shade guide를 이용해 육안으로 치아와 직접 비교하여 치아의 색상을 결정하는 방법을 사용하고 있음..
- color matching 시 발생되는 문제를 극복하기 위해 근래 객관적이고 재현성이 우수한 기기를 사용한 색상 결정 방법들이 소개되고 있고, 그 중 한 가지는 spectrophotometer나 colorimeter를 사용하여 색상을 측정하는 방법이며, 다른 한 가지는 특정 광원과 함께 CCD를 통해 얻어진 영상을 컴퓨터를 이용해 분석하는 방법임. 
- 현재 치과용 치아 color matching을 위한 기기의 국산화 기술이 전무한 상태임.</t>
    </r>
    <phoneticPr fontId="1" type="noConversion"/>
  </si>
  <si>
    <r>
      <t xml:space="preserve">□ 치과용 분광 측색기 개발 아이템 추진을 위한 사전 조사 필요
</t>
    </r>
    <r>
      <rPr>
        <sz val="10"/>
        <color theme="1"/>
        <rFont val="맑은 고딕"/>
        <family val="3"/>
        <charset val="128"/>
        <scheme val="minor"/>
      </rPr>
      <t>◯</t>
    </r>
    <r>
      <rPr>
        <sz val="10"/>
        <color theme="1"/>
        <rFont val="맑은 고딕"/>
        <family val="2"/>
        <charset val="129"/>
        <scheme val="minor"/>
      </rPr>
      <t xml:space="preserve"> 치과용 측색기 기술관련 시장기술동향정보 지원
- 치과에서 사용하기 위한 측색기 관련 기술 및 시장에 대한 정보 파악이 안 되어 있어 기술 개발 및 사업화 아이템에 대한 도출이 어려운 상황임.
</t>
    </r>
    <r>
      <rPr>
        <sz val="10"/>
        <color theme="1"/>
        <rFont val="맑은 고딕"/>
        <family val="3"/>
        <charset val="128"/>
        <scheme val="minor"/>
      </rPr>
      <t>◯</t>
    </r>
    <r>
      <rPr>
        <sz val="10"/>
        <color theme="1"/>
        <rFont val="맑은 고딕"/>
        <family val="2"/>
        <charset val="129"/>
        <scheme val="minor"/>
      </rPr>
      <t xml:space="preserve"> 치과용 분광 측색기 기술관련 선행특허분석 및 특허전략 지원
- 분광 측색기에 대한 선행특허분석이 진행되지 않아 기술 개발 방향 및 사업화 추진을 통한 특허 침해에 대한 리스크가 있음.  </t>
    </r>
    <phoneticPr fontId="1" type="noConversion"/>
  </si>
  <si>
    <r>
      <t xml:space="preserve">□ 휴대 가능한 치과용 분광 측색기 개발
</t>
    </r>
    <r>
      <rPr>
        <sz val="10"/>
        <color theme="1"/>
        <rFont val="맑은 고딕"/>
        <family val="3"/>
        <charset val="128"/>
        <scheme val="minor"/>
      </rPr>
      <t>◯</t>
    </r>
    <r>
      <rPr>
        <sz val="10"/>
        <color theme="1"/>
        <rFont val="맑은 고딕"/>
        <family val="2"/>
        <charset val="129"/>
        <scheme val="minor"/>
      </rPr>
      <t xml:space="preserve"> 당사에서 보유한 기반 기술인 분광학계 설계 제작 기술을 활용하여 의료기기 분야로 기술 및 제품의 개발 영역을 확장하려고 함. 
  - 본 분석 지원을 통해 기존 당사의 주력 사업 분야인 광통신 분야에서 의료기기 분야로의 사업화 영역 확장. 
  - 또한 본 기술을 활용한 의료기기 분야의 다양한 차세대 아이템 발굴이 가능.  </t>
    </r>
    <phoneticPr fontId="1" type="noConversion"/>
  </si>
  <si>
    <t>2100</t>
    <phoneticPr fontId="1" type="noConversion"/>
  </si>
  <si>
    <t>한방침 해외수출을 위한 시장,기술 동향 정보지원</t>
    <phoneticPr fontId="1" type="noConversion"/>
  </si>
  <si>
    <t>○ 주요 수출 예정 국가들의 한방침 수출에 대한 규제 및 필수요구사항을 파악하여 수출에 있어 문제가 발생할 수 있는 지점들을 파악
○ 주요 수출 예정 국가들의 현지 유통망을 분석하여,  유통망의 흐름을 따라 수출 계획 수립
○ KOTRA의 각종 수출 지원 제도를 활용하여 바이어 발굴 및 수출</t>
    <phoneticPr fontId="1" type="noConversion"/>
  </si>
  <si>
    <t>○ 각국의 의료기기 규제와 필수 요구사항 파악.
○ 각국의 의료기기 유통구조 및 유통망 파악.
○ 수출계획을 수립하여 바이어를 발굴</t>
    <phoneticPr fontId="1" type="noConversion"/>
  </si>
  <si>
    <t>117</t>
    <phoneticPr fontId="1" type="noConversion"/>
  </si>
  <si>
    <t>㈜송이산업</t>
    <phoneticPr fontId="1" type="noConversion"/>
  </si>
  <si>
    <t>1586</t>
    <phoneticPr fontId="1" type="noConversion"/>
  </si>
  <si>
    <t>화산송이주원료 가루 세정제 타블렛 제조기술</t>
    <phoneticPr fontId="1" type="noConversion"/>
  </si>
  <si>
    <r>
      <t xml:space="preserve">□ 화산송이 주원료 가루 세정제 타블렛 제조기술
  </t>
    </r>
    <r>
      <rPr>
        <sz val="10"/>
        <color theme="1"/>
        <rFont val="맑은 고딕"/>
        <family val="3"/>
        <charset val="128"/>
        <scheme val="minor"/>
      </rPr>
      <t>◯</t>
    </r>
    <r>
      <rPr>
        <sz val="10"/>
        <color theme="1"/>
        <rFont val="맑은 고딕"/>
        <family val="2"/>
        <charset val="129"/>
        <scheme val="minor"/>
      </rPr>
      <t xml:space="preserve"> 가루세정제(화산송이 주원료)의 타블렛화 기술
 ○ 타블렛의 코팅기술
 ○ 타블렛의 물 풀림 기술(보관시 단단해야 하고 사용시 물접촉시 잘 풀려야함) </t>
    </r>
    <phoneticPr fontId="1" type="noConversion"/>
  </si>
  <si>
    <r>
      <t xml:space="preserve">□ 화산송이 주원료 가루 세정제 타블렛 제조기술
  </t>
    </r>
    <r>
      <rPr>
        <sz val="10"/>
        <color theme="1"/>
        <rFont val="맑은 고딕"/>
        <family val="3"/>
        <charset val="128"/>
        <scheme val="minor"/>
      </rPr>
      <t>◯</t>
    </r>
    <r>
      <rPr>
        <sz val="10"/>
        <color theme="1"/>
        <rFont val="맑은 고딕"/>
        <family val="2"/>
        <charset val="129"/>
        <scheme val="minor"/>
      </rPr>
      <t xml:space="preserve"> 가루세정제(가루샴프)의 타블렛화 기술
</t>
    </r>
    <r>
      <rPr>
        <sz val="10"/>
        <color theme="1"/>
        <rFont val="맑은 고딕"/>
        <family val="3"/>
        <charset val="128"/>
        <scheme val="minor"/>
      </rPr>
      <t>◯</t>
    </r>
    <r>
      <rPr>
        <sz val="10"/>
        <color theme="1"/>
        <rFont val="맑은 고딕"/>
        <family val="2"/>
        <charset val="129"/>
        <scheme val="minor"/>
      </rPr>
      <t xml:space="preserve"> 사용감 증대
 </t>
    </r>
    <r>
      <rPr>
        <sz val="10"/>
        <color theme="1"/>
        <rFont val="맑은 고딕"/>
        <family val="3"/>
        <charset val="128"/>
        <scheme val="minor"/>
      </rPr>
      <t>◯</t>
    </r>
    <r>
      <rPr>
        <sz val="10"/>
        <color theme="1"/>
        <rFont val="맑은 고딕"/>
        <family val="2"/>
        <charset val="129"/>
        <scheme val="minor"/>
      </rPr>
      <t xml:space="preserve"> 보관용기
 </t>
    </r>
    <phoneticPr fontId="1" type="noConversion"/>
  </si>
  <si>
    <t>118</t>
    <phoneticPr fontId="1" type="noConversion"/>
  </si>
  <si>
    <t>㈜상아프론테크</t>
    <phoneticPr fontId="1" type="noConversion"/>
  </si>
  <si>
    <t>12</t>
    <phoneticPr fontId="1" type="noConversion"/>
  </si>
  <si>
    <t>524</t>
    <phoneticPr fontId="1" type="noConversion"/>
  </si>
  <si>
    <t>156500</t>
    <phoneticPr fontId="1" type="noConversion"/>
  </si>
  <si>
    <t>생분해성 생체접착제 선행특허분석</t>
    <phoneticPr fontId="1" type="noConversion"/>
  </si>
  <si>
    <t>□ 의료용 접착제로는 시아노아크릴레이트, 피브린 글루, 단백질 글루, 폴리에틸렌글리콜 글루, 폴리우레탄 계 글루, 메틸리딘 말로닉 산, 생체모방형 접착제로 홍합에서 분비되는 접착 단백질 등이 있음.
□ 의료용 접착제는 피부 등의 손상된 조직을 접합하는 용도로부터, 피부이식이나, 내부 장기 수술, 지혈제 등으로 사용될 수 있으므로, 일정기간 접착력을 유지 한 후, 생분해되어 체내 흡수 후, 완전히 대사되어 체내에 잔류하거나 축적이 생기지 않고 인체에 무해할 것을 궁극적인 목표로 함.
□ 현재 상용화되어 있는 생체접착제의 기술개발 동향 및 향 후 등장하게 될 생체접착제 및 생분해성 생체접착제의 기술개발 동향의 파악을 요청함.</t>
    <phoneticPr fontId="1" type="noConversion"/>
  </si>
  <si>
    <t>□ 자사는 회사의 지속성장을 위해 신규 사업화 아이템의 하나로 의료용 접착제 기술의 연구개발을 추진 함.
□ 특허분석을 통한 생체접착제의 개발동향을 파악하고, 연구개발 방향을 설정하여 제품개발을 진행 하고자 함.</t>
    <phoneticPr fontId="1" type="noConversion"/>
  </si>
  <si>
    <t>119</t>
  </si>
  <si>
    <t>120</t>
  </si>
  <si>
    <t>121</t>
  </si>
  <si>
    <t>122</t>
  </si>
  <si>
    <t>123</t>
  </si>
  <si>
    <t>㈜알엔투테크놀로지</t>
    <phoneticPr fontId="1" type="noConversion"/>
  </si>
  <si>
    <t>㈜네오닥터</t>
    <phoneticPr fontId="1" type="noConversion"/>
  </si>
  <si>
    <t>㈜두산에코비즈넷</t>
    <phoneticPr fontId="1" type="noConversion"/>
  </si>
  <si>
    <t>㈜애드바이오텍</t>
    <phoneticPr fontId="1" type="noConversion"/>
  </si>
  <si>
    <t>㈜오토커넥터</t>
    <phoneticPr fontId="1" type="noConversion"/>
  </si>
  <si>
    <t>43</t>
    <phoneticPr fontId="1" type="noConversion"/>
  </si>
  <si>
    <t>23</t>
    <phoneticPr fontId="1" type="noConversion"/>
  </si>
  <si>
    <t>12000</t>
    <phoneticPr fontId="1" type="noConversion"/>
  </si>
  <si>
    <t>500</t>
    <phoneticPr fontId="1" type="noConversion"/>
  </si>
  <si>
    <t>휴대폰 배터리 보호 회로 및 보호 소자 기술관련 특허 전략 기획지원</t>
    <phoneticPr fontId="1" type="noConversion"/>
  </si>
  <si>
    <t>□ 휴대 단말기 배터리 용량에 대한 특허 분석을 통해, 향후 개발하고자 하는 보호 회로 및 보호 소자에 대한 개발 사양 결정
□ 고속 충전에 대한 기술 동향 분석
□ PTC 소자 등 대체 기술에 대한 특허 동향 분석</t>
    <phoneticPr fontId="1" type="noConversion"/>
  </si>
  <si>
    <t>□ 개발 사양 및 목표를 명확히 결정하여, 개발 기간과 시장 진입 시기를 앞당길 수 있음
□ 향후 발생할 수 있는 특허 분쟁 등의 IP 관련 문제점을 개발 초기에 반영하여 사업화의 위험 요소를 원천적으로 차단하고자 함</t>
    <phoneticPr fontId="1" type="noConversion"/>
  </si>
  <si>
    <t>율민 국제특허법률사무소</t>
    <phoneticPr fontId="1" type="noConversion"/>
  </si>
  <si>
    <t>이 인 행</t>
    <phoneticPr fontId="1" type="noConversion"/>
  </si>
  <si>
    <t>변리사</t>
    <phoneticPr fontId="1" type="noConversion"/>
  </si>
  <si>
    <t>관련 특허 동향 분석</t>
    <phoneticPr fontId="1" type="noConversion"/>
  </si>
  <si>
    <t>32</t>
    <phoneticPr fontId="1" type="noConversion"/>
  </si>
  <si>
    <t>34</t>
    <phoneticPr fontId="1" type="noConversion"/>
  </si>
  <si>
    <t>73</t>
    <phoneticPr fontId="1" type="noConversion"/>
  </si>
  <si>
    <t>2000</t>
    <phoneticPr fontId="1" type="noConversion"/>
  </si>
  <si>
    <t>74</t>
    <phoneticPr fontId="1" type="noConversion"/>
  </si>
  <si>
    <t>수요없음</t>
    <phoneticPr fontId="1" type="noConversion"/>
  </si>
  <si>
    <t>1309</t>
    <phoneticPr fontId="1" type="noConversion"/>
  </si>
  <si>
    <t xml:space="preserve">고초균(미생물)배양 기술관련 선행특허, 애로기술, 시험분석 지원 </t>
    <phoneticPr fontId="1" type="noConversion"/>
  </si>
  <si>
    <t>4</t>
    <phoneticPr fontId="1" type="noConversion"/>
  </si>
  <si>
    <r>
      <t xml:space="preserve">□ 고초균 배양기술 개발
  </t>
    </r>
    <r>
      <rPr>
        <sz val="10"/>
        <color theme="1"/>
        <rFont val="맑은 고딕"/>
        <family val="3"/>
        <charset val="128"/>
        <scheme val="minor"/>
      </rPr>
      <t>◯</t>
    </r>
    <r>
      <rPr>
        <sz val="10"/>
        <color theme="1"/>
        <rFont val="맑은 고딕"/>
        <family val="2"/>
        <charset val="129"/>
        <scheme val="minor"/>
      </rPr>
      <t xml:space="preserve"> 고초균 배양시 애로사항
    - 고초균 배양 후 보관 중 lysis에 의해 현미경 상에서 미생물이 보이지 않으며, 급격히 생균수가 감소함
    - 고초균은 18시간 만에 최대 생균수까지 배양이 완료되지만 단순히 포자를 형성(급격한 생균수 감소를 막기 위한 방법)하기 위해 불필요하게 48시간 까지 배양 시간을 늘리고 있으며 이에 따라 미생물 보급일정 차질 및 비용에 문제가 발생함
  </t>
    </r>
    <r>
      <rPr>
        <sz val="10"/>
        <color theme="1"/>
        <rFont val="맑은 고딕"/>
        <family val="3"/>
        <charset val="128"/>
        <scheme val="minor"/>
      </rPr>
      <t>◯</t>
    </r>
    <r>
      <rPr>
        <sz val="10"/>
        <color theme="1"/>
        <rFont val="맑은 고딕"/>
        <family val="2"/>
        <charset val="129"/>
        <scheme val="minor"/>
      </rPr>
      <t xml:space="preserve"> 해결 요청 사항
    - 고초균의 lysis가 일어나지 않고 포자를 24시간 이내에 형성하여 생균수가 오랫동안 유지될 수 있는 기술을 개발하고자 함</t>
    </r>
    <phoneticPr fontId="1" type="noConversion"/>
  </si>
  <si>
    <r>
      <t xml:space="preserve">□ 고초균 배양기술 개발
  </t>
    </r>
    <r>
      <rPr>
        <sz val="10"/>
        <color theme="1"/>
        <rFont val="맑은 고딕"/>
        <family val="3"/>
        <charset val="128"/>
        <scheme val="minor"/>
      </rPr>
      <t>◯</t>
    </r>
    <r>
      <rPr>
        <sz val="10"/>
        <color theme="1"/>
        <rFont val="맑은 고딕"/>
        <family val="2"/>
        <charset val="129"/>
        <scheme val="minor"/>
      </rPr>
      <t xml:space="preserve"> 기대효과
    - 고초균 품질 증가로 매출 증대
    - 고초균 배양시간 단축으로 단위 시간 당 배양 가능량 증가에 따른 시장 확대
    - 장기간 보존 가능으로 현장에서 효능 및 효과 상승
    - 고초균 배양에 따른 비용 절감
    - 장기간 생균수 유지기술 개발에 따른 고초균 완제품 출시 가능 </t>
    </r>
    <phoneticPr fontId="1" type="noConversion"/>
  </si>
  <si>
    <t>국립농업과학원</t>
    <phoneticPr fontId="1" type="noConversion"/>
  </si>
  <si>
    <t>유재홍</t>
    <phoneticPr fontId="1" type="noConversion"/>
  </si>
  <si>
    <t>미생물배양</t>
    <phoneticPr fontId="1" type="noConversion"/>
  </si>
  <si>
    <t>연구원</t>
    <phoneticPr fontId="1" type="noConversion"/>
  </si>
  <si>
    <t>23</t>
    <phoneticPr fontId="1" type="noConversion"/>
  </si>
  <si>
    <t>0</t>
    <phoneticPr fontId="1" type="noConversion"/>
  </si>
  <si>
    <t>5892</t>
    <phoneticPr fontId="1" type="noConversion"/>
  </si>
  <si>
    <t>축산용 감염성 질병에 대한 IgY 예방치료제 시장현황 및 기술동향</t>
    <phoneticPr fontId="1" type="noConversion"/>
  </si>
  <si>
    <r>
      <t xml:space="preserve">□ 고초균 배양기술 개발
  </t>
    </r>
    <r>
      <rPr>
        <sz val="10"/>
        <color theme="1"/>
        <rFont val="맑은 고딕"/>
        <family val="3"/>
        <charset val="128"/>
        <scheme val="minor"/>
      </rPr>
      <t>◯</t>
    </r>
    <r>
      <rPr>
        <sz val="10"/>
        <color theme="1"/>
        <rFont val="맑은 고딕"/>
        <family val="2"/>
        <charset val="129"/>
        <scheme val="minor"/>
      </rPr>
      <t xml:space="preserve"> 유용미생물 자가배양 시장: 고초균 
    - 유용미생물 자가배양 시장은 각 지자체 별 농업기술센터를 중심으로 약 300억/연 규모를 형성하고 있음
    - 유용미생물 중 고초균은 약 48억/연 정도로 16%의 비중을 차지하고 있음
    - 고초균 배양 시 lysis 및 포자미형성에 따른 생균수가 검출되지 않는 문제 빈번
    - 포자를 형성하기 위한 배양시간이 48시간 이상으로 길어지는 문제 발생</t>
    </r>
    <phoneticPr fontId="1" type="noConversion"/>
  </si>
  <si>
    <t>□ 최근 항생제 사용 제한 및 규제 강화와 소비자의고품질 안전 축산물에 대한 요구 증가로 인해 특히 선진 각국은 항생제의 엄격한 관리에 만전을 기하고 있다. 항생제를 대체 할 수 있는 미생물제, 유기산제, 생균활성제, 효소제, 허브지 및 식물추출물 등 천연생리활성물질의 개발을 활발히 진행되고 있으나, 항생제대비 효율성이 낮아, 이들의 이용효율 향상 연구가 필요한 시점이다. 그러나 난황항체(IgY)는 위에서 언급한 항생제 대체제들보다 많은 장점을 가지고 있다. IgY는 어떠한 항원에 대해서도 대량의 항체를 생산할수 있으며 고역가의 항체를 생산해 미량으로도 큰 효율을 올릴 수 있다. 또한 동물 및 인체의 질병 예방이 모두 이용이 가능해 수요층이 넓고 효과가 뛰어나 산업적 가능성이 매우 크고 관련 시장은 매년 큰 폭으로 성장중이다.</t>
    <phoneticPr fontId="1" type="noConversion"/>
  </si>
  <si>
    <t xml:space="preserve">국내외 항생제 대체제, 사료첨가제, 동물용 백신 등의 시장규모와 IgY를 생산 및 판매 하는 국내외 회사들과 주요제품 분석 요청. </t>
    <phoneticPr fontId="1" type="noConversion"/>
  </si>
  <si>
    <t>국내외 IgY 관련 회사들의 정보를 입수함으로써 앞으로의 개발방향, 마케팅 및 판매전략
등을 한단계 발전시킬 수 있었음.</t>
    <phoneticPr fontId="1" type="noConversion"/>
  </si>
  <si>
    <t>130</t>
    <phoneticPr fontId="1" type="noConversion"/>
  </si>
  <si>
    <t>기술기획지원</t>
    <phoneticPr fontId="1" type="noConversion"/>
  </si>
  <si>
    <t>□ 현재 당사의 제품은 이미 독일에 수출하고 있으며 곧 미국및 북유럽 수출일정도  게획하에 있지만,소기업 특성상 마케팅이나 홍보에는 취약한 분야인데 이 분야를 개선하고 개척하는 것이 당면한 과제입니다.</t>
    <phoneticPr fontId="1" type="noConversion"/>
  </si>
  <si>
    <t>□ 시장 진입시 전문가 집단이나 전문가의 마케팅이나 홍보차원에서의       적극적인 도움 필요</t>
    <phoneticPr fontId="1" type="noConversion"/>
  </si>
  <si>
    <t>80</t>
    <phoneticPr fontId="1" type="noConversion"/>
  </si>
  <si>
    <t>20</t>
    <phoneticPr fontId="1" type="noConversion"/>
  </si>
  <si>
    <t>2</t>
    <phoneticPr fontId="1" type="noConversion"/>
  </si>
  <si>
    <t>60</t>
    <phoneticPr fontId="1" type="noConversion"/>
  </si>
  <si>
    <t>38</t>
    <phoneticPr fontId="1" type="noConversion"/>
  </si>
  <si>
    <t>12</t>
    <phoneticPr fontId="1" type="noConversion"/>
  </si>
  <si>
    <t>6</t>
    <phoneticPr fontId="1" type="noConversion"/>
  </si>
  <si>
    <t>4</t>
    <phoneticPr fontId="1" type="noConversion"/>
  </si>
  <si>
    <t>1</t>
    <phoneticPr fontId="1" type="noConversion"/>
  </si>
  <si>
    <t>8</t>
    <phoneticPr fontId="1" type="noConversion"/>
  </si>
  <si>
    <t>0</t>
    <phoneticPr fontId="1" type="noConversion"/>
  </si>
  <si>
    <t>1</t>
    <phoneticPr fontId="1" type="noConversion"/>
  </si>
  <si>
    <t>나노복합소재 기술관련 선행특허분석 및 전략수립 지원</t>
    <phoneticPr fontId="1" type="noConversion"/>
  </si>
  <si>
    <t>3</t>
    <phoneticPr fontId="1" type="noConversion"/>
  </si>
  <si>
    <t>□ Nano Al2O3 및 CNT, 그래핀 등의 나노소재를 필러로 사용하여  FRTP(섬유강화 열가소성 플라스틱)에 적용된 사례가 있는지 특허나 논문조사가 필요
□ 적용된 사례가 있다면 FRTP와 나노소재간의 결합력을 높여주는 첨가제의 정보도 필요</t>
    <phoneticPr fontId="1" type="noConversion"/>
  </si>
  <si>
    <r>
      <t xml:space="preserve">□현재 자동차에 사용 중인 금속소재를 일부 대체할 수 있을 것으로 예상하며, 플라스틱으로 된 부분은 강화재로 사용된 필러의 양을 줄일 수 있을 것으로 예상
  </t>
    </r>
    <r>
      <rPr>
        <sz val="10"/>
        <color theme="1"/>
        <rFont val="맑은 고딕"/>
        <family val="3"/>
        <charset val="128"/>
        <scheme val="minor"/>
      </rPr>
      <t>◯</t>
    </r>
    <r>
      <rPr>
        <sz val="10"/>
        <color theme="1"/>
        <rFont val="맑은 고딕"/>
        <family val="2"/>
        <charset val="129"/>
        <scheme val="minor"/>
      </rPr>
      <t xml:space="preserve"> 결과적으로 전체적으로 비중을 낮추어 경량화를 구현
    - </t>
    </r>
    <phoneticPr fontId="1" type="noConversion"/>
  </si>
  <si>
    <t>10</t>
    <phoneticPr fontId="1" type="noConversion"/>
  </si>
  <si>
    <t>18</t>
    <phoneticPr fontId="1" type="noConversion"/>
  </si>
  <si>
    <t>19</t>
    <phoneticPr fontId="1" type="noConversion"/>
  </si>
  <si>
    <t>27</t>
    <phoneticPr fontId="1" type="noConversion"/>
  </si>
  <si>
    <t>32</t>
    <phoneticPr fontId="1" type="noConversion"/>
  </si>
  <si>
    <t>33</t>
    <phoneticPr fontId="1" type="noConversion"/>
  </si>
  <si>
    <t>34</t>
    <phoneticPr fontId="1" type="noConversion"/>
  </si>
  <si>
    <t>30</t>
    <phoneticPr fontId="1" type="noConversion"/>
  </si>
  <si>
    <t>70</t>
    <phoneticPr fontId="1" type="noConversion"/>
  </si>
  <si>
    <t>24</t>
    <phoneticPr fontId="1" type="noConversion"/>
  </si>
  <si>
    <t>160</t>
    <phoneticPr fontId="1" type="noConversion"/>
  </si>
  <si>
    <t>70000</t>
    <phoneticPr fontId="1" type="noConversion"/>
  </si>
  <si>
    <t>7</t>
    <phoneticPr fontId="1" type="noConversion"/>
  </si>
  <si>
    <t>15</t>
    <phoneticPr fontId="1" type="noConversion"/>
  </si>
  <si>
    <t>중국 반도체장비 시장 중 세정공정에 대한 신사업분야 탐색</t>
    <phoneticPr fontId="1" type="noConversion"/>
  </si>
  <si>
    <r>
      <t xml:space="preserve">□ 디스플레이 시장에 대한 중국정부의 투자감소
  </t>
    </r>
    <r>
      <rPr>
        <sz val="10"/>
        <color theme="1"/>
        <rFont val="맑은 고딕"/>
        <family val="3"/>
        <charset val="128"/>
        <scheme val="minor"/>
      </rPr>
      <t>◯</t>
    </r>
    <r>
      <rPr>
        <sz val="10"/>
        <color theme="1"/>
        <rFont val="맑은 고딕"/>
        <family val="2"/>
        <charset val="129"/>
        <scheme val="minor"/>
      </rPr>
      <t xml:space="preserve"> 디스플레이분야 중 AMOLED분야에 대한 중국정부의 단기간 대량의 정부투자에 따른 패널업체의 경쟁력 향상
    - 현재, 중국내 AMOLED용 세정장비군과 관련하여 사업을 영위하고, 매출을 확대하고 있으나, 국내/외 경쟁기업의 참여로 장비시장의 경쟁이 치열해지고 있음.
    - 이에따라 매출이 증가하고 있느나, 영업이익은 하락하고 있음</t>
    </r>
    <phoneticPr fontId="1" type="noConversion"/>
  </si>
  <si>
    <r>
      <t xml:space="preserve">□ 반도체 시장에 대한 중국정부의 투자확대
  </t>
    </r>
    <r>
      <rPr>
        <sz val="10"/>
        <color theme="1"/>
        <rFont val="맑은 고딕"/>
        <family val="3"/>
        <charset val="128"/>
        <scheme val="minor"/>
      </rPr>
      <t>◯</t>
    </r>
    <r>
      <rPr>
        <sz val="10"/>
        <color theme="1"/>
        <rFont val="맑은 고딕"/>
        <family val="2"/>
        <charset val="129"/>
        <scheme val="minor"/>
      </rPr>
      <t xml:space="preserve"> 반도체관련 메모리 및 시스템분야에 대한 중국정부의 투자는 향후, 디스플레이분야보다 적극적으로 투자가 이루어질 것으로 예측 됨
    - 국내/외 언론보도를 보면 중국 정부는 반도체분야에 대한 투자를 적극적으로 추진하고 있는 것올 알려지고 있음.
  </t>
    </r>
    <r>
      <rPr>
        <sz val="10"/>
        <color theme="1"/>
        <rFont val="맑은 고딕"/>
        <family val="3"/>
        <charset val="128"/>
        <scheme val="minor"/>
      </rPr>
      <t>◯</t>
    </r>
    <r>
      <rPr>
        <sz val="10"/>
        <color theme="1"/>
        <rFont val="맑은 고딕"/>
        <family val="2"/>
        <charset val="129"/>
        <scheme val="minor"/>
      </rPr>
      <t xml:space="preserve"> 중국의 반도체분야 투자는 어떤 방향으로 진행될 것인가 의문임.
    - 국내의 경우, 대/중견/중소기업의 반도체분야 업무분야는 여러 계층으로 사업을 영위하고 있음. 따라서, 중국의 경우도 한국과 유사한 방향으로 발전이 이루어질지 예측 할 수 있다면, 신규사업에 대한 전략을 수립하는데 큰 도움이 될 것으로 기대됨</t>
    </r>
    <phoneticPr fontId="1" type="noConversion"/>
  </si>
  <si>
    <r>
      <t xml:space="preserve">□ 중국 반도체분야 사업에 신규사업모델 창출
  </t>
    </r>
    <r>
      <rPr>
        <sz val="10"/>
        <color theme="1"/>
        <rFont val="맑은 고딕"/>
        <family val="3"/>
        <charset val="128"/>
        <scheme val="minor"/>
      </rPr>
      <t>◯</t>
    </r>
    <r>
      <rPr>
        <sz val="10"/>
        <color theme="1"/>
        <rFont val="맑은 고딕"/>
        <family val="2"/>
        <charset val="129"/>
        <scheme val="minor"/>
      </rPr>
      <t xml:space="preserve"> 국내 반도체분야 사업모델을 분석하여 중국의 반도체분야에 신규사업으로 적용할 수 있다면...
    - 국내에서 반도체관련 사업의 Life cycle 및 비즈니스모델이 중국에서도 적용될 수 있다면, 많은 시행착오를 격지 않고, 중국내 반도체관련 신규사업모델을 발굴 할 수 있을것으로 기대 됨.</t>
    </r>
    <phoneticPr fontId="1" type="noConversion"/>
  </si>
  <si>
    <t>100</t>
    <phoneticPr fontId="1" type="noConversion"/>
  </si>
  <si>
    <t>126</t>
    <phoneticPr fontId="1" type="noConversion"/>
  </si>
  <si>
    <t>32385</t>
    <phoneticPr fontId="1" type="noConversion"/>
  </si>
  <si>
    <t>5</t>
    <phoneticPr fontId="1" type="noConversion"/>
  </si>
  <si>
    <t>황변을 유발하는 재료의 메카니즘을 분석하기 위한 기술정보조사</t>
    <phoneticPr fontId="1" type="noConversion"/>
  </si>
  <si>
    <t xml:space="preserve">□  선행기술로 우위에 있는 선진업계 제품보다 높은 기술력을 도모하기 위해, 광학점접착소재에서 흔히 발생되는 ①황변과, 해당 제품에 대한 공정 단계 중 D/B 작업시 발생되는 ②기포 문제가 대두됨. 이를 해결하기 위한 소재 분석과 선진기술에 대한 정보 입수를 위한 타사 제품정보 수집 및 분석이 필요함. 또한, 디스플레이 패널 구조 변화로 인한 발빠른 정보 입수 및 대응을 위한 ③업계 동향 정보력을 필요로 함. </t>
    <phoneticPr fontId="1" type="noConversion"/>
  </si>
  <si>
    <t xml:space="preserve"> □ 점접착소재분야 제품에 대한 특화기술 도모
 □ 문제 발생 요인 제거로 인한 수요기업에서 요구하는 맞춤형 기술 확보로 해당 제품군에 대한 매출발생 달성 가능성 증대</t>
    <phoneticPr fontId="1" type="noConversion"/>
  </si>
  <si>
    <t>□ 황변을 유발하는 재료의 메카니즘을 분석하기 위한 기술정보조사 및 분석
□ 공정 단계에서 발생하는 기포 제거를 위한 공정, 설비 방법에 대한 정보조사 및 분석
□ 업계 동향 파악을 위한 정보력</t>
    <phoneticPr fontId="1" type="noConversion"/>
  </si>
  <si>
    <t>55</t>
    <phoneticPr fontId="1" type="noConversion"/>
  </si>
  <si>
    <t>48</t>
    <phoneticPr fontId="1" type="noConversion"/>
  </si>
  <si>
    <t>12500</t>
    <phoneticPr fontId="1" type="noConversion"/>
  </si>
  <si>
    <t>자동차용 점화코일/이오나이저 기술 다품종개발/시장확대를 기술개발 마켓팅 지원</t>
    <phoneticPr fontId="1" type="noConversion"/>
  </si>
  <si>
    <t>□ 자동차용 점화코일 : 해외 After Market 대응을 위한 다품종 모델의 보유와 개발 필요 절실. 
□ 자동차용 클러스터 이오나이저 : 고압트랜스 부품형태의 B2B납품 형태를 완제품으로 구성하여 해외 After Market 직접대응 및 B2C 시장 판로개척을 통한 매출 향상 필요.</t>
    <phoneticPr fontId="1" type="noConversion"/>
  </si>
  <si>
    <t>□ 해결 요청 내용
◦ 자동차용 점화코일의 다품종 개발을 위한 개발모델 별 시뮬레이션을 통한 금형화 모델링 간편화 방안 지원.
◦ 자동차용 클러스터 이오나이저의 자체 완제품 개발을 위한 침상전극 타입별 음이온 발생량에 따르는 시뮬레이션 지원.
□ 당사의 주력 제품의 사업화 계획은 ODM 공급 수준의 신기술을 신 엔진, 신차 적용만이 아닌 대다수의 국가의 현실과 같이 선진국에서 제공받은 받은 기술로 만든 차량 또는 엔진의 업 그레이드 또는 자국화 등에 참여하며, 중소기업의 장점인 가격 및 빠른 대응력의 경쟁력을 통하여 점화코일 선진 제조사에서는 관심이 적으나, 신차 시장보다 열배 이상 큰 After Market에 신기술을 접목하여 시장을 확대해 나가는 것이다.</t>
    <phoneticPr fontId="1" type="noConversion"/>
  </si>
  <si>
    <t>□ 자동차용 점화코일의 해외 After Market 시장개척 및 판매 활성화 기대.
□ 자동차용 클러스터 이오나이저의 B2C 시장 진출을 통한 After Market 진출 기회획득 및 점화코일과의 시너지 효과로 자동차부품의 After Market 판매 및 진출의 기획 확장을 통한 매출 및 수출향상 기대.</t>
    <phoneticPr fontId="1" type="noConversion"/>
  </si>
  <si>
    <t>미지의 휴발성 유기용제 정량 정성 분석 요청</t>
    <phoneticPr fontId="1" type="noConversion"/>
  </si>
  <si>
    <r>
      <t xml:space="preserve">□ 휘발성 유기 용제를 사용하여 GLASS 표면 PARTICLE를 제거함.
  </t>
    </r>
    <r>
      <rPr>
        <sz val="10"/>
        <color theme="1"/>
        <rFont val="맑은 고딕"/>
        <family val="3"/>
        <charset val="128"/>
        <scheme val="minor"/>
      </rPr>
      <t>◯</t>
    </r>
    <r>
      <rPr>
        <sz val="10"/>
        <color theme="1"/>
        <rFont val="맑은 고딕"/>
        <family val="2"/>
        <charset val="129"/>
        <scheme val="minor"/>
      </rPr>
      <t xml:space="preserve"> OLED 공정에 특화된 세정 용제의 부재로 인해 표면 부식, 페턴 손상들이 발생
    - 세정을 높이기 위해 온도를 상승하거나 세정 시간을 길게 가져가면 페턴 부식 또는 페턴의 손상이 발생함.
    - 세정 후 후처리 과정에 다량의 초순수가 사용되어 생산 단가가 높아짐.
    - 환경 문제에 걸림.</t>
    </r>
    <phoneticPr fontId="1" type="noConversion"/>
  </si>
  <si>
    <r>
      <t xml:space="preserve">□ OLED 용 유기 용제 개발을 통한 세정능력 향상
  </t>
    </r>
    <r>
      <rPr>
        <sz val="10"/>
        <color theme="1"/>
        <rFont val="맑은 고딕"/>
        <family val="3"/>
        <charset val="128"/>
        <scheme val="minor"/>
      </rPr>
      <t>◯</t>
    </r>
    <r>
      <rPr>
        <sz val="10"/>
        <color theme="1"/>
        <rFont val="맑은 고딕"/>
        <family val="2"/>
        <charset val="129"/>
        <scheme val="minor"/>
      </rPr>
      <t xml:space="preserve"> 제작 공정에 특화된 유기 세정제 개발
    - 패턴 손상을 최소화 하는 약액 개발
    -. 낮은 온도에서 최고의 세정력을 발휘하는 약액 개발
    -. 인체에 무해한 약액 개발
   </t>
    </r>
    <phoneticPr fontId="1" type="noConversion"/>
  </si>
  <si>
    <r>
      <t xml:space="preserve">□ OLED LINE용 세정액을 기반으로 하는 세정 설비 개발
  </t>
    </r>
    <r>
      <rPr>
        <sz val="10"/>
        <color theme="1"/>
        <rFont val="맑은 고딕"/>
        <family val="3"/>
        <charset val="128"/>
        <scheme val="minor"/>
      </rPr>
      <t>◯</t>
    </r>
    <r>
      <rPr>
        <sz val="10"/>
        <color theme="1"/>
        <rFont val="맑은 고딕"/>
        <family val="2"/>
        <charset val="129"/>
        <scheme val="minor"/>
      </rPr>
      <t xml:space="preserve"> 약액 세정기 개발
    - 약액을 사용하여 제조 공정에 발생하는 PARTICLE을 최소하는 설비 계발
    -. 외부에서 부착된 이물을 효율적으로 제거하는 설비 계발
   </t>
    </r>
    <phoneticPr fontId="1" type="noConversion"/>
  </si>
  <si>
    <t>50</t>
    <phoneticPr fontId="1" type="noConversion"/>
  </si>
  <si>
    <t>9800</t>
    <phoneticPr fontId="1" type="noConversion"/>
  </si>
  <si>
    <t>40</t>
    <phoneticPr fontId="1" type="noConversion"/>
  </si>
  <si>
    <t>30</t>
    <phoneticPr fontId="1" type="noConversion"/>
  </si>
  <si>
    <t>6</t>
    <phoneticPr fontId="1" type="noConversion"/>
  </si>
  <si>
    <t>30000</t>
    <phoneticPr fontId="1" type="noConversion"/>
  </si>
  <si>
    <t>천연섬유 복합소재 시험 및 시장정보지원</t>
    <phoneticPr fontId="1" type="noConversion"/>
  </si>
  <si>
    <r>
      <t xml:space="preserve">□ 시장현황
  </t>
    </r>
    <r>
      <rPr>
        <sz val="10"/>
        <color theme="1"/>
        <rFont val="맑은 고딕"/>
        <family val="3"/>
        <charset val="128"/>
        <scheme val="minor"/>
      </rPr>
      <t>◯</t>
    </r>
    <r>
      <rPr>
        <sz val="10"/>
        <color theme="1"/>
        <rFont val="맑은 고딕"/>
        <family val="2"/>
        <charset val="129"/>
        <scheme val="minor"/>
      </rPr>
      <t xml:space="preserve"> 무기보강재를 유기보강재(천연섬유)로 대체하여 환경친화도 및 경량화 방안 마련
  </t>
    </r>
    <r>
      <rPr>
        <sz val="10"/>
        <color theme="1"/>
        <rFont val="맑은 고딕"/>
        <family val="3"/>
        <charset val="128"/>
        <scheme val="minor"/>
      </rPr>
      <t>◯</t>
    </r>
    <r>
      <rPr>
        <sz val="10"/>
        <color theme="1"/>
        <rFont val="맑은 고딕"/>
        <family val="2"/>
        <charset val="129"/>
        <scheme val="minor"/>
      </rPr>
      <t xml:space="preserve"> 자동차 내장 소재부품(Trunk Room system)으로의 용도 전개 
  </t>
    </r>
    <r>
      <rPr>
        <sz val="10"/>
        <color theme="1"/>
        <rFont val="맑은 고딕"/>
        <family val="3"/>
        <charset val="128"/>
        <scheme val="minor"/>
      </rPr>
      <t>◯</t>
    </r>
    <r>
      <rPr>
        <sz val="10"/>
        <color theme="1"/>
        <rFont val="맑은 고딕"/>
        <family val="2"/>
        <charset val="129"/>
        <scheme val="minor"/>
      </rPr>
      <t xml:space="preserve"> 환경보호 정책으로 천연 소재를 장려하고 있으나 기존 소재부품보다 열등한 물성 한계
  </t>
    </r>
    <r>
      <rPr>
        <sz val="10"/>
        <color theme="1"/>
        <rFont val="맑은 고딕"/>
        <family val="3"/>
        <charset val="128"/>
        <scheme val="minor"/>
      </rPr>
      <t>◯</t>
    </r>
    <r>
      <rPr>
        <sz val="10"/>
        <color theme="1"/>
        <rFont val="맑은 고딕"/>
        <family val="2"/>
        <charset val="129"/>
        <scheme val="minor"/>
      </rPr>
      <t xml:space="preserve"> 중국의 시장 위협(가격 경쟁력 위협)
□ 문제점
  </t>
    </r>
    <r>
      <rPr>
        <sz val="10"/>
        <color theme="1"/>
        <rFont val="맑은 고딕"/>
        <family val="3"/>
        <charset val="128"/>
        <scheme val="minor"/>
      </rPr>
      <t>◯</t>
    </r>
    <r>
      <rPr>
        <sz val="10"/>
        <color theme="1"/>
        <rFont val="맑은 고딕"/>
        <family val="2"/>
        <charset val="129"/>
        <scheme val="minor"/>
      </rPr>
      <t xml:space="preserve"> 감성품질 향상이 필요하나 천연섬유의 가수분해로 인한 냄새유발물질 발생
  </t>
    </r>
    <r>
      <rPr>
        <sz val="10"/>
        <color theme="1"/>
        <rFont val="맑은 고딕"/>
        <family val="3"/>
        <charset val="128"/>
        <scheme val="minor"/>
      </rPr>
      <t>◯</t>
    </r>
    <r>
      <rPr>
        <sz val="10"/>
        <color theme="1"/>
        <rFont val="맑은 고딕"/>
        <family val="2"/>
        <charset val="129"/>
        <scheme val="minor"/>
      </rPr>
      <t xml:space="preserve"> 대기중 미생물과 수분흡수로 인한 물성 저하
  </t>
    </r>
    <r>
      <rPr>
        <sz val="10"/>
        <color theme="1"/>
        <rFont val="맑은 고딕"/>
        <family val="3"/>
        <charset val="128"/>
        <scheme val="minor"/>
      </rPr>
      <t>◯</t>
    </r>
    <r>
      <rPr>
        <sz val="10"/>
        <color theme="1"/>
        <rFont val="맑은 고딕"/>
        <family val="2"/>
        <charset val="129"/>
        <scheme val="minor"/>
      </rPr>
      <t xml:space="preserve"> 천연섬유 보강 복합재료의 Stiffness 부족
  </t>
    </r>
    <r>
      <rPr>
        <sz val="10"/>
        <color theme="1"/>
        <rFont val="맑은 고딕"/>
        <family val="3"/>
        <charset val="128"/>
        <scheme val="minor"/>
      </rPr>
      <t>◯</t>
    </r>
    <r>
      <rPr>
        <sz val="10"/>
        <color theme="1"/>
        <rFont val="맑은 고딕"/>
        <family val="2"/>
        <charset val="129"/>
        <scheme val="minor"/>
      </rPr>
      <t xml:space="preserve"> 내광성, 내후성 등 옥외 사용의 제한 (내구성 부족, 보강재와 기질 고분자의 계면 결합 등)</t>
    </r>
    <phoneticPr fontId="1" type="noConversion"/>
  </si>
  <si>
    <r>
      <t xml:space="preserve">□ 해결요청 내용
 </t>
    </r>
    <r>
      <rPr>
        <sz val="10"/>
        <color theme="1"/>
        <rFont val="맑은 고딕"/>
        <family val="3"/>
        <charset val="128"/>
        <scheme val="minor"/>
      </rPr>
      <t>◯</t>
    </r>
    <r>
      <rPr>
        <sz val="10"/>
        <color theme="1"/>
        <rFont val="맑은 고딕"/>
        <family val="2"/>
        <charset val="129"/>
        <scheme val="minor"/>
      </rPr>
      <t xml:space="preserve"> 천연섬유의 기질 고분자와 블랜드시 가수분해, 열분해 최소화 방안
 </t>
    </r>
    <r>
      <rPr>
        <sz val="10"/>
        <color theme="1"/>
        <rFont val="맑은 고딕"/>
        <family val="3"/>
        <charset val="128"/>
        <scheme val="minor"/>
      </rPr>
      <t>◯</t>
    </r>
    <r>
      <rPr>
        <sz val="10"/>
        <color theme="1"/>
        <rFont val="맑은 고딕"/>
        <family val="2"/>
        <charset val="129"/>
        <scheme val="minor"/>
      </rPr>
      <t xml:space="preserve"> 천연섬유 보강 복합소재의 냄새 및 VOCs 저감 방안
 </t>
    </r>
    <r>
      <rPr>
        <sz val="10"/>
        <color theme="1"/>
        <rFont val="맑은 고딕"/>
        <family val="3"/>
        <charset val="128"/>
        <scheme val="minor"/>
      </rPr>
      <t>◯</t>
    </r>
    <r>
      <rPr>
        <sz val="10"/>
        <color theme="1"/>
        <rFont val="맑은 고딕"/>
        <family val="2"/>
        <charset val="129"/>
        <scheme val="minor"/>
      </rPr>
      <t xml:space="preserve"> 천연섬유 보강 복합재료의 변형 방지 및 강성 확보 기술
 </t>
    </r>
    <r>
      <rPr>
        <sz val="10"/>
        <color theme="1"/>
        <rFont val="맑은 고딕"/>
        <family val="3"/>
        <charset val="128"/>
        <scheme val="minor"/>
      </rPr>
      <t>◯</t>
    </r>
    <r>
      <rPr>
        <sz val="10"/>
        <color theme="1"/>
        <rFont val="맑은 고딕"/>
        <family val="2"/>
        <charset val="129"/>
        <scheme val="minor"/>
      </rPr>
      <t xml:space="preserve"> 내광성 및 내후성능 향상과 기질고분자와 보강재와의 계면 결합력 향상 방안
□ 필요한 시장 정보
 </t>
    </r>
    <r>
      <rPr>
        <sz val="10"/>
        <color theme="1"/>
        <rFont val="맑은 고딕"/>
        <family val="3"/>
        <charset val="128"/>
        <scheme val="minor"/>
      </rPr>
      <t>◯</t>
    </r>
    <r>
      <rPr>
        <sz val="10"/>
        <color theme="1"/>
        <rFont val="맑은 고딕"/>
        <family val="2"/>
        <charset val="129"/>
        <scheme val="minor"/>
      </rPr>
      <t xml:space="preserve"> 천연섬유의 냄새, VOCs저감을 위한 기술 정보
 </t>
    </r>
    <r>
      <rPr>
        <sz val="10"/>
        <color theme="1"/>
        <rFont val="맑은 고딕"/>
        <family val="3"/>
        <charset val="128"/>
        <scheme val="minor"/>
      </rPr>
      <t>◯</t>
    </r>
    <r>
      <rPr>
        <sz val="10"/>
        <color theme="1"/>
        <rFont val="맑은 고딕"/>
        <family val="2"/>
        <charset val="129"/>
        <scheme val="minor"/>
      </rPr>
      <t xml:space="preserve"> 천연섬유 보강 복합소재의 활용기술(자동차 및 인쇄전자 분야)
 </t>
    </r>
    <r>
      <rPr>
        <sz val="10"/>
        <color theme="1"/>
        <rFont val="맑은 고딕"/>
        <family val="3"/>
        <charset val="128"/>
        <scheme val="minor"/>
      </rPr>
      <t>◯</t>
    </r>
    <r>
      <rPr>
        <sz val="10"/>
        <color theme="1"/>
        <rFont val="맑은 고딕"/>
        <family val="2"/>
        <charset val="129"/>
        <scheme val="minor"/>
      </rPr>
      <t xml:space="preserve"> 천연섬유 및 무기섬유의 내후성 평가기술 및 개선 사례 등
 </t>
    </r>
    <r>
      <rPr>
        <sz val="10"/>
        <color theme="1"/>
        <rFont val="맑은 고딕"/>
        <family val="3"/>
        <charset val="128"/>
        <scheme val="minor"/>
      </rPr>
      <t>◯</t>
    </r>
    <r>
      <rPr>
        <sz val="10"/>
        <color theme="1"/>
        <rFont val="맑은 고딕"/>
        <family val="2"/>
        <charset val="129"/>
        <scheme val="minor"/>
      </rPr>
      <t xml:space="preserve"> 천연섬유 보강 복합재의 발포기술 및 천연섬유 나노복합재료 현황과 기술
  </t>
    </r>
    <phoneticPr fontId="1" type="noConversion"/>
  </si>
  <si>
    <r>
      <t xml:space="preserve">□ 기대효과 - 품질 및 경쟁력 향상
 </t>
    </r>
    <r>
      <rPr>
        <sz val="10"/>
        <color theme="1"/>
        <rFont val="맑은 고딕"/>
        <family val="3"/>
        <charset val="128"/>
        <scheme val="minor"/>
      </rPr>
      <t>◯</t>
    </r>
    <r>
      <rPr>
        <sz val="10"/>
        <color theme="1"/>
        <rFont val="맑은 고딕"/>
        <family val="2"/>
        <charset val="129"/>
        <scheme val="minor"/>
      </rPr>
      <t xml:space="preserve"> 천연섬유가 가진 특장점인 경량성과 공급능력을 통한 고품질 경량 소재 탄생
 </t>
    </r>
    <r>
      <rPr>
        <sz val="10"/>
        <color theme="1"/>
        <rFont val="맑은 고딕"/>
        <family val="3"/>
        <charset val="128"/>
        <scheme val="minor"/>
      </rPr>
      <t>◯</t>
    </r>
    <r>
      <rPr>
        <sz val="10"/>
        <color theme="1"/>
        <rFont val="맑은 고딕"/>
        <family val="2"/>
        <charset val="129"/>
        <scheme val="minor"/>
      </rPr>
      <t xml:space="preserve"> 천연섬유가 가지는 냄새, VOCs의 개선은 감성품질의 향상과 더불어 경쟁력 향상  
□ 예상되는 기술개발 
 </t>
    </r>
    <r>
      <rPr>
        <sz val="10"/>
        <color theme="1"/>
        <rFont val="맑은 고딕"/>
        <family val="3"/>
        <charset val="128"/>
        <scheme val="minor"/>
      </rPr>
      <t>◯</t>
    </r>
    <r>
      <rPr>
        <sz val="10"/>
        <color theme="1"/>
        <rFont val="맑은 고딕"/>
        <family val="2"/>
        <charset val="129"/>
        <scheme val="minor"/>
      </rPr>
      <t xml:space="preserve"> 천연섬유의 강도 및 강성을 향상시켜 타용도 전개 용이 (자동차 외 인쇄전자 등)
 </t>
    </r>
    <r>
      <rPr>
        <sz val="10"/>
        <color theme="1"/>
        <rFont val="맑은 고딕"/>
        <family val="3"/>
        <charset val="128"/>
        <scheme val="minor"/>
      </rPr>
      <t>◯</t>
    </r>
    <r>
      <rPr>
        <sz val="10"/>
        <color theme="1"/>
        <rFont val="맑은 고딕"/>
        <family val="2"/>
        <charset val="129"/>
        <scheme val="minor"/>
      </rPr>
      <t xml:space="preserve"> 건자재 시장 진입 용이(내광성 및 내후성 만족, 변형방지 기술 접목)
□ 경영 관련 의사 결정 내용  
사출용 컴파운드의 대부분 광물질의 첨가제를 사용하여 물성을 향상시키는데 미네랄 물질은 비중이 약 3.0 내외로 무거운 반면 천연섬유는 절반 이하의 비중이 있어 원가절감 및 경량화가 가능함(상무님 작성요)</t>
    </r>
    <phoneticPr fontId="1" type="noConversion"/>
  </si>
  <si>
    <t>29</t>
    <phoneticPr fontId="1" type="noConversion"/>
  </si>
  <si>
    <t>49</t>
    <phoneticPr fontId="1" type="noConversion"/>
  </si>
  <si>
    <t>86</t>
    <phoneticPr fontId="1" type="noConversion"/>
  </si>
  <si>
    <t>90</t>
    <phoneticPr fontId="1" type="noConversion"/>
  </si>
  <si>
    <t>216</t>
    <phoneticPr fontId="1" type="noConversion"/>
  </si>
  <si>
    <t>50000</t>
    <phoneticPr fontId="1" type="noConversion"/>
  </si>
  <si>
    <t>43</t>
    <phoneticPr fontId="1" type="noConversion"/>
  </si>
  <si>
    <t>태양광 AR 코팅액 제조 기술 관련 선행특허 분석 및 특허 전략 지원</t>
    <phoneticPr fontId="1" type="noConversion"/>
  </si>
  <si>
    <t>4</t>
    <phoneticPr fontId="1" type="noConversion"/>
  </si>
  <si>
    <t>□ 현재 태양광 AR 코팅액 분야는 유럽의 DSM 사와 미국의 3M 사가 시장의 대부분을 차지하고 있음. 
□ AR 코팅액은 고투과도 및 내오염, 내마모 등의 특성이 주요 요구 특성이며, 이러한 요구 특성을 만족시켜야만 코팅 후 태양광 발전 효율을 지속적으로 향상시켜 줄 수 있음. 
□ DSM, 3M의 코팅액을 제외한 대부분의 코팅액의 경우, 설치 후 시간이 지속될수록 코팅막이 벗겨지거나 코팅 표면이 오염되어 발전 효율이 떨어지는 현상이 발생하는 것으로 보고되고 있음.
□ 현재 태양광용 AR 코팅액을 제조 및 판매하는 회사가 국내에는 없으며, 태양광 커버글라스 또한 거의 전량 중국에서 제조하고 있음.
 - 따라서, AR 코팅액 시장 및 기술 정보에 대한 입수가 힘든 상황이며, 코팅액 특성 및 성능에 대한 구체적인 정보 역시 확인 및 파악하기 어려운 상태임.  '</t>
    <phoneticPr fontId="1" type="noConversion"/>
  </si>
  <si>
    <t>□ DSM과 3M은 태양광용 AR 코팅액 관련 특허를 다수 출원/등록하였으며, 이러한 특허를 기반으로 시장을 장악하고 있는 상황임.
□ DSM과 3M에서 구축해 놓은 특허 기반을 면밀히 파악하여 당사에서 개발하고 있는 AR 코팅액이 향후에 시장에서 제품으로 판매 시에 특허 문제가 발생하지 않도록 사전에 대책을 세울 필요가 있음.</t>
    <phoneticPr fontId="1" type="noConversion"/>
  </si>
  <si>
    <t xml:space="preserve">□ 태양광 AR 코팅액의 시장을 파악하고, 최대 경쟁사인 DSM과 3M 사의 특허 기술을 파악하여 현재 당사에서 기술개발 중인 AR 코팅액에 필요한 기술 및 성능을 파악하여 개발 제품의 특성 향상에 도움을 줄 것으로 판단됨. 
□ 또한 제품화로 갈 수 있는 정확한 목표와 어떠한 특성을 우위로 하여 경쟁력을 키울 것인지에 대한 방안을 명확히 함으로써 좀 더 조기에 AR 코팅액 시장에 진입할 수 있을 것으로 기대함. </t>
    <phoneticPr fontId="1" type="noConversion"/>
  </si>
  <si>
    <t>1000</t>
    <phoneticPr fontId="1" type="noConversion"/>
  </si>
  <si>
    <t>자동화기술 관련 신사업분야 탐색 및 기술사업화</t>
    <phoneticPr fontId="1" type="noConversion"/>
  </si>
  <si>
    <t>□ 공장자동화 기계설계 및 제작기술
    - 현재 기술을 활용한 자체브랜드의 상품화 못함
    - 고객사 신규개발 위주의 사업으로 비정기적 수주 및 수익구조
    - 현재 기술력과 연계성 있는 미래 유망분야 발굴 못함
    - 현재 존재하는 기술 연결로 융복합한 부가가치 창출 미비</t>
    <phoneticPr fontId="1" type="noConversion"/>
  </si>
  <si>
    <t>□ 전문성 있는 기술정보 교류 및 기술사업화 교육
□ 현재 보유기술력으로 고부가가치 창출 적합한 분야 발굴 
 □ 4차 산업혁명시대에 맞는 틈새시장 발굴</t>
    <phoneticPr fontId="1" type="noConversion"/>
  </si>
  <si>
    <t>□ 신성장동력 발굴기회로 뉴아이템 개발
□ 기술정보 교류 및 기술사업화지도로 기술개발
□  기업간 적극적인 교류와 협력으로 동반성장 네트워크</t>
    <phoneticPr fontId="1" type="noConversion"/>
  </si>
  <si>
    <t>603</t>
    <phoneticPr fontId="1" type="noConversion"/>
  </si>
  <si>
    <t>300000</t>
    <phoneticPr fontId="1" type="noConversion"/>
  </si>
  <si>
    <t>44</t>
    <phoneticPr fontId="1" type="noConversion"/>
  </si>
  <si>
    <t>200</t>
    <phoneticPr fontId="1" type="noConversion"/>
  </si>
  <si>
    <t>경량 판재간 기계적 접합을 위한 SPR의 설계 기술 지원</t>
    <phoneticPr fontId="1" type="noConversion"/>
  </si>
  <si>
    <t>□ 차체 경량화를 위한 경량 판재간 접합에 SPR(SELF PIERCING RIVET)이 사용되어짐
o  통상 SPR은 알루미늄-알루미늄의 접합이 일반적이었으나 현재는 알루미늄-고강도스틸, 또는 고강도 스틸-CFRP 등 다양한 이종 소재간의 접합에 이용되어지고 있음
o  SPR은 볼트 및 기타 리벳과 달리 접합 판재의 재질, 구조, 등에 따라 리벳과 체결 장치의 형상과 재질 체결하중 등에 대해 각각의 조건별 최적화를 해야 적용할 수 있음 
o  현재는 실험적 방법으로 접근하고 있으나 1품종 최적화에 상당한 시간이 소요되고 있으며, 이것을 최적화하기 위해선 자동차 차체용 재료에 대한 세부 물성 정보와 SPR 체결부 설계 조건수립의 이론적/학술적 접근이 필요한 상태임</t>
    <phoneticPr fontId="1" type="noConversion"/>
  </si>
  <si>
    <t>□ SPR 체결체 개선 및 구조 해석을 위한 설계 이론적 연구 전문가 지원
o SPR 구조/시험분석/평가 방법 및 조건에 대한 전문가 지원
o SPR 리벳용 고강도, 고내식, 원자재 시장 제품 정보 수집 분석 
o SPR 접합 상대물의 피어싱 및 소성 유동 특성에 대한 설계 기초데이터 지원
o 구조 강성 확보를 위한 설계 요소에 대한 기술적 지원 
o 접합부 형상을 이용한 접합 신뢰성 평가 기술
o SPR 소재의 열처리 조건 확립(QT) 및 이종재질간 갈바닉부식방지 및 분극실험 최적화</t>
    <phoneticPr fontId="1" type="noConversion"/>
  </si>
  <si>
    <t xml:space="preserve">□ SPR 접합부 체결 설계에 대한 이론적 체계화 
o SPR 설계를 위한 요소부품, 상대물 데이터 확보  
o 판재간 접합부의 성능 예측을 위한 이론 확립
o SPR 접합부의 최적설계 기술 확보를 통한 연구개발 신뢰성 향상 
o 신규 소재 및 구조용 SPR 적용 기술 확립을 통한 사업화 및 투자 가속 </t>
    <phoneticPr fontId="1" type="noConversion"/>
  </si>
  <si>
    <t>한밭대</t>
    <phoneticPr fontId="1" type="noConversion"/>
  </si>
  <si>
    <t>박준식</t>
    <phoneticPr fontId="1" type="noConversion"/>
  </si>
  <si>
    <t>교수</t>
    <phoneticPr fontId="1" type="noConversion"/>
  </si>
  <si>
    <t>SPR소재의 열처리조건 확립</t>
    <phoneticPr fontId="1" type="noConversion"/>
  </si>
  <si>
    <t>10200</t>
    <phoneticPr fontId="1" type="noConversion"/>
  </si>
  <si>
    <t>자동화 기술관련 투자분석 및 기술사업화 교육지원</t>
    <phoneticPr fontId="1" type="noConversion"/>
  </si>
  <si>
    <t>1</t>
    <phoneticPr fontId="1" type="noConversion"/>
  </si>
  <si>
    <t>□ 자동화 SYSTEM 정착을 통한 공정 내 문제점, 품질 개선
▶네오텍의 지원필요 기술항목
1. 공정 Automation 지원
   1)현장, 경영환경에 맞는 ERP, RMS 등 전산 SYSTEM 구축
   2)Auto Machine 투자에 따른 예상효과 분석(VR시뮬레이션, 동작분석 등)
2. 공정 내 particle 관리의 혁신개선 지원
   1)초미세(50um) 이물관련 분석기술, 관리기술 등
3. 공정 내 비가시적, 수치적 정전기에 대한 개선지원
4. pcb 시장의 정보확보 지원(PRM, TRM)</t>
    <phoneticPr fontId="1" type="noConversion"/>
  </si>
  <si>
    <t>□ 투자, 개선방향에 대한 의사결정
1. 기업의 생존과 관련 된 방향설정의 유용한 정보 확보
   1)고액설비에 대한 투자 risk 최소화(설비 컨셉, 투자시기, 적정성, 신뢰성 등) 
2. PCB PRM, TRM 변화에 맞춰 양산기술의 선도에 따른 비즈니스선 확보
   1)시장동향, 선진기술의 방향 등의 전반적 정보의 활용
   2)공정 line의 변경, 투자, 종료 등의 타이밍, risk 최소화
3. 전 공정 전산화 구축에 따른 LOSS개선 및 효율성 증대
   1)매뉴얼관리 인력의 축소 또는 역량 활용범위 증대
   2)big data를 활용한 4M관리로 분석을 통한 개선, 안정화 기대
4. Automation 구축에 따른 휴먼에러 개선 및 제품 신뢰성확보, 
  capacity, capability의 향상 기대</t>
    <phoneticPr fontId="1" type="noConversion"/>
  </si>
  <si>
    <t>52</t>
    <phoneticPr fontId="1" type="noConversion"/>
  </si>
  <si>
    <t>95</t>
    <phoneticPr fontId="1" type="noConversion"/>
  </si>
  <si>
    <t>5</t>
    <phoneticPr fontId="1" type="noConversion"/>
  </si>
  <si>
    <t>94</t>
    <phoneticPr fontId="1" type="noConversion"/>
  </si>
  <si>
    <t>8518</t>
    <phoneticPr fontId="1" type="noConversion"/>
  </si>
  <si>
    <t>11</t>
    <phoneticPr fontId="1" type="noConversion"/>
  </si>
  <si>
    <t>4</t>
    <phoneticPr fontId="1" type="noConversion"/>
  </si>
  <si>
    <t>Self-Sealing Valve의 파단해석을 위한 기술지원</t>
    <phoneticPr fontId="1" type="noConversion"/>
  </si>
  <si>
    <r>
      <t xml:space="preserve">□ 헬리콥터의 연료시스템의 연료라인에 설치되는 Self-Sealing Valve 국내 독자 개발
  </t>
    </r>
    <r>
      <rPr>
        <sz val="10"/>
        <color theme="1"/>
        <rFont val="맑은 고딕"/>
        <family val="3"/>
        <charset val="128"/>
        <scheme val="minor"/>
      </rPr>
      <t>◯</t>
    </r>
    <r>
      <rPr>
        <sz val="10"/>
        <color theme="1"/>
        <rFont val="맑은 고딕"/>
        <family val="2"/>
        <charset val="129"/>
        <scheme val="minor"/>
      </rPr>
      <t xml:space="preserve"> 기능 : Self-Sealing Valve(이하 SSV)는 외부충격 등 비상상황에서 연료라인을 파손으로 인한 연료의 외부 유출 방지
  </t>
    </r>
    <r>
      <rPr>
        <sz val="10"/>
        <color theme="1"/>
        <rFont val="맑은 고딕"/>
        <family val="3"/>
        <charset val="128"/>
        <scheme val="minor"/>
      </rPr>
      <t>◯</t>
    </r>
    <r>
      <rPr>
        <sz val="10"/>
        <color theme="1"/>
        <rFont val="맑은 고딕"/>
        <family val="2"/>
        <charset val="129"/>
        <scheme val="minor"/>
      </rPr>
      <t xml:space="preserve"> 현실태 및 문제점 :
     - SSV는 관경 규격과 설치위치별 파단강도 요구조건이 상이하며, 제품간 분석결과와 시험결과와 차이 발생으로 요구 규격값 충족 불가</t>
    </r>
    <phoneticPr fontId="1" type="noConversion"/>
  </si>
  <si>
    <r>
      <t xml:space="preserve">□ Self-Sealing Valve의 파단강도 이론 파단강도 분석 및 시험결과 차이분석과 시험장치 개선안 검토
  </t>
    </r>
    <r>
      <rPr>
        <sz val="10"/>
        <color theme="1"/>
        <rFont val="맑은 고딕"/>
        <family val="3"/>
        <charset val="128"/>
        <scheme val="minor"/>
      </rPr>
      <t>◯</t>
    </r>
    <r>
      <rPr>
        <sz val="10"/>
        <color theme="1"/>
        <rFont val="맑은 고딕"/>
        <family val="2"/>
        <charset val="129"/>
        <scheme val="minor"/>
      </rPr>
      <t xml:space="preserve"> Y축 파단값 불만족 개선
    - 파단시험 시 표시된 부분에서 간섭 현상 발생
    - 중심에 표시된 부분(가이드 2개소)에서 간섭 발생 예상
      : 우측 가이드면을 사다리꼴 또는 삼각형의 형태로 변경시, 간섭 개선 유무 
    - 상부에 표시된 부분 간섭 발생 : 내부 가이드의 상부를 간섭되는 치수만큼 가공 후 적용시
  </t>
    </r>
    <r>
      <rPr>
        <sz val="10"/>
        <color theme="1"/>
        <rFont val="맑은 고딕"/>
        <family val="3"/>
        <charset val="128"/>
        <scheme val="minor"/>
      </rPr>
      <t>◯</t>
    </r>
    <r>
      <rPr>
        <sz val="10"/>
        <color theme="1"/>
        <rFont val="맑은 고딕"/>
        <family val="2"/>
        <charset val="129"/>
        <scheme val="minor"/>
      </rPr>
      <t xml:space="preserve"> 파단시험 장비 개선 방안
    - 현장비의 Plate부분과 제품이 체결되는 위치에 대해 도면에 기재된 요구조건을 만족할 수 있도록 장비 개선 방안 마련</t>
    </r>
    <phoneticPr fontId="1" type="noConversion"/>
  </si>
  <si>
    <r>
      <t xml:space="preserve">□ SSV의 개발성공시, KAI에서 생산하고 있는 수리온 헬기 및 파생 헬기에 적용가능
  </t>
    </r>
    <r>
      <rPr>
        <sz val="10"/>
        <color theme="1"/>
        <rFont val="맑은 고딕"/>
        <family val="3"/>
        <charset val="128"/>
        <scheme val="minor"/>
      </rPr>
      <t>◯</t>
    </r>
    <r>
      <rPr>
        <sz val="10"/>
        <color theme="1"/>
        <rFont val="맑은 고딕"/>
        <family val="2"/>
        <charset val="129"/>
        <scheme val="minor"/>
      </rPr>
      <t xml:space="preserve"> 수입대체효과 및 매출 기대 효과 : 약 12~13억 예상 (2018~2025년)</t>
    </r>
    <phoneticPr fontId="1" type="noConversion"/>
  </si>
  <si>
    <t>18</t>
    <phoneticPr fontId="1" type="noConversion"/>
  </si>
  <si>
    <t>26000</t>
    <phoneticPr fontId="1" type="noConversion"/>
  </si>
  <si>
    <t>96</t>
    <phoneticPr fontId="1" type="noConversion"/>
  </si>
  <si>
    <t>69</t>
    <phoneticPr fontId="1" type="noConversion"/>
  </si>
  <si>
    <t>담수화 기술관련 기획지원</t>
    <phoneticPr fontId="1" type="noConversion"/>
  </si>
  <si>
    <t>□ 일반적으로 담수화는 MSF, MED, RO의 방법으로 하고 있는데 에너지 다소비 , fouling, 역삼투막의 잦은 손상등의 문제가 있다.
이에 비해 베니트엠에서 개발한 폐열을 이용한 정삼투-증류 융합 물회수 공정은 저온의 폐열을 이용하기 때문에 에너지 소비문제를 해결할 수 있고 저압의 정삼투막을 이용하기 때문에 역삼투 방법에 비해 막 손상이 적으며 바닷물이나 폐수를 직접 가열하는 방식이 아니기 때문에 fouling 문제도 해결할 수 있다</t>
    <phoneticPr fontId="1" type="noConversion"/>
  </si>
  <si>
    <t>□ 전세계 현재와 미래 시장 규모 파악이 필요함.
-  기존 기술(MSF, MED, RO)의 장단점, 물 1톤 생산에 필요한 에너지 소비량, 건설비, 소요 부지 면적등 조사. 
- 현재 산업용으로 사용 가능한 정삼투막 공급사 정보, 혹은 정삼투막을 개발중인  회사 발굴.DK32</t>
    <phoneticPr fontId="1" type="noConversion"/>
  </si>
  <si>
    <t>□기존 기술의 경쟁력을 파악하여 당사에서 개발하고자하는 정삼투-증류 융합 기술의 개발 목표 수준을 결정하고, 시장 규모와 분포를 파악하여 사업 계획에 활용할 것임.</t>
    <phoneticPr fontId="1" type="noConversion"/>
  </si>
  <si>
    <t>97</t>
    <phoneticPr fontId="1" type="noConversion"/>
  </si>
  <si>
    <t>89</t>
    <phoneticPr fontId="1" type="noConversion"/>
  </si>
  <si>
    <t>49062</t>
    <phoneticPr fontId="1" type="noConversion"/>
  </si>
  <si>
    <t xml:space="preserve">항만용 탑승교 기술관련 국내외 시장 현황 및 경쟁 업체, 특허 현황 조사 지원
</t>
    <phoneticPr fontId="1" type="noConversion"/>
  </si>
  <si>
    <t>□ 탑승교 자체의 구조물은 철 구조물로 전체 용접구조로 이루어져 있어, 조선 기자재 및 플랜트 제품을 제작하고 있는 당사로서는 제작에는 문제가 없으나, 최근 조선업 경기 침체로 인하여 매출의 감소추세가 예상되고 있는 바, 신사업 전환을 위하여 항만형 탑승교 사업에 대하여 조사를 의뢰함. 부산항만 기준으로 항만형 탑승교의 단가는 약 20~30 억으로 추정하고 있음. 이 사업으로 인하여 회사 매출에 도움이 될 것으로 예상하고 있으나, 현재 탑승교 관련 Data의 부족으로 인하여 초기 시장 진입의 어려움이 있음.</t>
    <phoneticPr fontId="1" type="noConversion"/>
  </si>
  <si>
    <t xml:space="preserve">□ 신사업 전환을 위하여 항만용 탑승교에 대한 기존 탑승교의 기술 현황, 그와 관련하여, 항공기용 탑승교를 참조하여 항만용 탑승교를 설계할 계획이므로 항공기용 탑승교의 기술 현황 조사를 요청함. 항공기용 탑승교는 정지해있는 비행기에 설치되지만, 항만용 탑승교는 파도의 영향으로 인하여 선박 움직임이 있어 이 부분에 대한 기술조사가 선행된다면 설계시 많은 도움이 될 것으로 사료됨. 더불어, 항만용 탑승교 국내외 시장 현황 및 경쟁 업체 그리고 특허 현황 조사를 요청함. </t>
    <phoneticPr fontId="1" type="noConversion"/>
  </si>
  <si>
    <t xml:space="preserve">□ 조선기자재 업체로 현재 조선사업의 물량감소로 인하여 경영상 어려움이 예상되고 있는 현황에, 이 항만용 탑승교 기술을 개발하여 조선사업뿐만이 아닌 다른 사업에서도 매출을 일으켜 사업다각화를 할 수 있을 것으로 예상함. 위에서 요청한 기존 및 항공기용 탑승교에 대한 기술조사가 이루어진다면 선박 움직임에 대한 탑승교의 대응 기술에 항공기 탑승교의 편리성을 접목할 수 있을 것으로 예상되며, 빠른 시장진입 및 현재 기술에 대한 보완점 파악이 용이하여 더 뛰어난 제품으로 시장에 진입할 수 있을 것으로 예상함. </t>
    <phoneticPr fontId="1" type="noConversion"/>
  </si>
  <si>
    <t>13</t>
    <phoneticPr fontId="1" type="noConversion"/>
  </si>
  <si>
    <t>6200</t>
    <phoneticPr fontId="1" type="noConversion"/>
  </si>
  <si>
    <t xml:space="preserve">금속표면 녹 방지 코팅제 마케팅 지원 </t>
    <phoneticPr fontId="1" type="noConversion"/>
  </si>
  <si>
    <t xml:space="preserve">□ 제품 개발 완성단계에 있으나 조선, 해양 경기불황으로 인하여  제품의 판로개척에 따른 문제점이 있으며 해외수출 및 공공 기간 판매망 확대를 위한 컨설팅 마케팅 지원이 필요함 
    </t>
    <phoneticPr fontId="1" type="noConversion"/>
  </si>
  <si>
    <t>클라우드 기반의 모바일 증강현실(Augmented Reality)콘텐츠 제작 플랫폼 개발 기술관련 애로기술지원</t>
    <phoneticPr fontId="1" type="noConversion"/>
  </si>
  <si>
    <r>
      <t xml:space="preserve">□ 기술의 현황 및 문제점
    - 국내에서는 모바일 증강현실 콘텐츠를 제작하기 위한 제작 도구들이 몇몇 업체를 통해 개발되어 사용되고 있으나 기능에 제약이 많고 다양한 멀티미디어 지원기능도 부족함. (콘텐츠 제작을 위한 장비 및 원천기술의 경우 해외에 의존)
    - 스마트폰에 탑재되는 카메라와 연동될 수 밖에 없는 H/W기반의 증강현실 기술은 스마트폰 단말기 시장의 장악력이 높은 국내에서 선도할 가능성이 높음.(OS와 제작 플랫폼 측면의 기술 보강 필요)
    - 카메라 추적에 있어서 특정 마커를 사용하거나 이미지를 이용하여 카메라 좌표를 추출하는 기술과 카메라 영상 이미지를 이용한 비-마커 카메라 추적 기술이 관심을 받고 있음. (향후 추적 기술의 정밀도 향상과 빛, 그림자 등의 환경 변화와 실외공간에서의 적응 문제를 개선하기 위한 기술적 진보가 필요)
    - 향후 시장을 이끌어 나가고 대중들을 사로잡을 기술은 사용자가 외부의 현실세계를 완벽히 차단하고 몰입하도록 하는 가상현실기술 보다는 현실 세계에 추가적인 정보를 증강시키는 증강현실 기술과 현실 환경에 3D 물체를 투사하는 혼합현실 기술로 발전해 나가는 추세임.
  </t>
    </r>
    <r>
      <rPr>
        <sz val="10"/>
        <color theme="1"/>
        <rFont val="맑은 고딕"/>
        <family val="3"/>
        <charset val="128"/>
        <scheme val="minor"/>
      </rPr>
      <t>◯</t>
    </r>
    <r>
      <rPr>
        <sz val="10"/>
        <color theme="1"/>
        <rFont val="맑은 고딕"/>
        <family val="2"/>
        <charset val="129"/>
        <scheme val="minor"/>
      </rPr>
      <t xml:space="preserve"> 시장의 현황 및 문제점
    &lt;스마트 폰의 보급으로 인한 증강현실 응용분야 확대&gt;
    - 고성능 스마트폰의 일반화와 이동통신 기술발전으로 증강현실 시장 확대의 인프라가 갖추어지기 시작하면서 스마트폰 애플리케이션을 중심으로 시장이 빠르게 성장 중
    - 스마트 폰으로 주변 환경을 비추면 사용자가 원하는 정보를 알려주는 Scan Search, Layer 등 모바일 증강현실 서비스가 일반화 됨.
    - 증강현실이 제공하는 부가가치는 편의성, 체험과 공감, 안전과 효율.
    &lt;증강현실 기술 적용 산업분업 확대&gt;
    - 컴퓨팅SW외에도 마케팅, 제조현장 등 증강현실 기술에 대한 산업적용이 빠르게 진행되고 있음.
    - 자동차 용접 작업에 증강현실 기술을 적용하여 관련 작업의 품질관리를 실행하여 기존 헬맷을 착용해야 하는 불편을 해소했음.
    &lt;문제점&gt;
    - 실시간성을 확보하기 위해서는 지속적인 업데이트 필요.
    - 각각의 기업마다 독자적인 증강현실 콘텐츠를 개발하여, 증강현실 콘텐츠의 호환성이 부족함
    - 흥미롭고 새로운 콘텐츠 수준으로만 인식 </t>
    </r>
    <phoneticPr fontId="1" type="noConversion"/>
  </si>
  <si>
    <r>
      <t xml:space="preserve">□ 해결요청 내용
    - 영상처리 알고리즘과 OpenCV 혹은 이와 준하는 언어를 기본적인 지식부터 시작하기에는 시간적인 문제 발생.
    - 영상처리가 들어가야 할 서버와 네이티브 앱에서 이벤트 처리 방식, AR 서버 처리방식에 따른 속도 개선 문제 발생.
  </t>
    </r>
    <r>
      <rPr>
        <sz val="10"/>
        <color theme="1"/>
        <rFont val="맑은 고딕"/>
        <family val="3"/>
        <charset val="128"/>
        <scheme val="minor"/>
      </rPr>
      <t>◯</t>
    </r>
    <r>
      <rPr>
        <sz val="10"/>
        <color theme="1"/>
        <rFont val="맑은 고딕"/>
        <family val="2"/>
        <charset val="129"/>
        <scheme val="minor"/>
      </rPr>
      <t xml:space="preserve"> 필요한 기술
   ⦁웹 제작도구(플랫폼) 상에서의 이미지 마커화를 위한 영상처리 기술 모듈 구현
     - RANSAC과 같은 이미지 보정 기술, 이미지 특이점 추출 기술 (라플라스 필터,      해시안 메트릭스, SIFT, SURF 등의 알고리즘) 이용
     - 특이점 데이터 처리
   ⦁모바일 카메라 영상처리 기술
     - 모바일 카메라 영상처리 기술 (앞의 특이점 추출 방식으로 화면 스캔 기술 적용)
   ⦁ 웹 콘텐츠 제작도구에 설정된 증강현실 콘텐츠 출력 구성 모바일 출력 동일화 
      기술 구현(콘텐츠 : 애니메이션, 동영상, 텍스트 등)
   ⦁ 위치기반 증강현실 모바일 기술
     - 좌표값에 의한 콘텐츠 출력 기술 구현
   ⦁ 제작도구와 어플리케이션 설정값 동기화 기술 구현.
  </t>
    </r>
    <r>
      <rPr>
        <sz val="10"/>
        <color theme="1"/>
        <rFont val="맑은 고딕"/>
        <family val="3"/>
        <charset val="128"/>
        <scheme val="minor"/>
      </rPr>
      <t>◯</t>
    </r>
    <r>
      <rPr>
        <sz val="10"/>
        <color theme="1"/>
        <rFont val="맑은 고딕"/>
        <family val="2"/>
        <charset val="129"/>
        <scheme val="minor"/>
      </rPr>
      <t xml:space="preserve"> 시장정보(국내․외 기술현황)
    &lt;국내동향&gt;
구분
사업자
현황 분석
국내
프론티스
● Vuforia 플랫폼 제공
● 교통,항공,군사,우주 등 산업분야에 최적화된 매뉴얼
Zenitum
● NFT(Natural Feature Tracking)기술 기반으로 개발
● 실시간 사진 등록 후 사용할 수 있음
아이아라
● 동영상 맵핑, 이미지 맵핑, 쿠폰발행, 웹사이트 이동, 페이스북 좋아요, App호출, 포토App 등 다양한 기능에 대한 콘텐츠를 증강현실 브라우저에 직접 게재
● 고릴라AR솔루션
코아소프트
● AR콘텐츠를 쉽게 제작할 수 있는 100여개의 기능예)BGM, Website URL, Video, 3D object 등
유프레스토
● AR서비스 솔루션 ‘파머스(PAMARS)’개발, 상용화 추진
● 위치기반 지능형 개인화 서비스 솔루션
Circus AR
● AR콘텐츠 등록 및 제작 솔루션
● 별도의 프로그램 설치 없이 웹상에서 콘텐츠 제작 가능
● 30가지 이상의 다양한 기능
● 통계측정 분석가능-등록한 콘텐츠의 스캔율, 인터렉션 체크를 통해 ROI분석가능
한스앱
● 체험적인 프로그램을 3D로 체험할 수 있도록 플랫폼과 솔루션 개발
    &lt;국외동향&gt;
사업자
현황
국외
중국
Baidu
● 광고, 교육, 제조업과 실내 인테리어 분야에 활용
● 기존 스마트폰 하드웨어를 이용해 실제 세계의 3D환경을 이해 할 수 있도록 컴퓨터가 만들어낸 캐릭터나 물체가 실제 세계와 상호작용
미국
Zap works
● 자바스크립트 기반 스크립팅 언어사용
● 3D 애니메이션 및 조작된 모델 지원
● 타임 라인 및 여러 가지 애니메이션 도구포함
● 드래그 앤 드롭으로 제작
Wikitude
● 이미지 인식 및 추적기술 내장
● 3D모델 랜더링, 비디오 오버레이, 위치기반 증강현실
● 다중플랫폼지원 : 안드로이드, iOS, 스마트폰, 태블릿, 코르도바 지원
● Unity 3D용 플러그인 제공
인도
Appy Pie
● html 기반 메뉴 구성
● 마켓 자동 배포
● 패키지 이름 지정가능
● 파노라마 및 360 동영상 뷰어가능
● 이미지 인식 및 추적
● 위치, 지리 기반 증강현실 가능
영국
Aurasma
● 증강 현실 콘텐츠 제작, 관리가능
● 드래그 앤 드롭 웹스튜디오 포함
● 직관적이고 사용하기 쉬운 인터페이스
</t>
    </r>
    <phoneticPr fontId="1" type="noConversion"/>
  </si>
  <si>
    <r>
      <t xml:space="preserve">□ 기대효과
    가. 일반 사용자도 모바일 증강현실 콘텐츠 제작/편집 가능
      - 디자인 편집 없이도 혼자서 쉽게 제작도구를 이용해 모바일 증강현실 
        콘텐츠를 제작/수정할 수 있도록 설계되어 쉽고 편리함.
    나. Android, iOS에서 Viewer 앱 지원
      - 기업의 회사홍보와 제품소개를 모바일 증강현실 콘텐츠로 제작함으로써 
        홍보를 더욱 효과적으로 할 수 있음.
      - 특히 해외수출업체는 웹브라우저, Android, iOS Viewer에서 동시에 지원함
        으로써 해외박람회나 전시회에서 당당히 회사홍보 및 제품홍보를 할 수 있음.
      - 당사가 준비하고 있는 클라우드 기반의 모바일 증강현실 콘텐츠 제작 
        플랫폼은 국내업종은 물론 해외수출 브랜드 홍보에도 꼭 필요한 
        모바일 증강현실 콘텐츠를 제작할 수 있는 도구임.
    다. 클라우드 기반의 모바일 증강현실 콘텐츠 제작 플랫폼 서비스 상용화
      - 클라우드 서비스지원과 앱 자동 빌딩 생성
      - 부산디자인센터 회원사와 (사)동남권디자인산업협회(SEDIA), 부산디지털문화콘텐츠          협회 회원사에게 소개되어 이용될 예정.
        또한 홍보, 마케팅 광고회사 분야와 연결 하여 서비스 상용화 예정
    라. 클라우드 기반의 모바일 증강현실 콘텐츠 제작 플랫폼의 보급으로 모바일 증강          현실 콘텐츠 제작 신시장 개척
    마. 클라우드 기반의 저비용, 시간단축의 모바일 증강현실 콘텐츠 제작 플랫폼을 제          공하여 기업 혹은 개인의 새로운 방식의 마케팅 지원 가능, 소비자의 참여로 인          해 기업의 경쟁력 향상에 기여
    바. 다양한 인터렉티브 효과를 모바일 증강현실 콘텐츠에 탑재함으로써 다양한 분야          의 홍보․마케팅에 시너지 효과 부여
    사. 모바일 콘텐츠를 기업 혹은 개인 계정으로 제작 플랫폼에 접속하여 자체적으로          모바일 콘텐츠를 제작할 수 있는 서비스로 모바일 증강현실 콘텐츠 제작시장의          신시장 개척
    아. 플랫폼 의존도를 낮춘 다중 플랫폼을 지원하는 제작도구로 iOS, Android 앱에          서 동시에 서비스가 가능하며 플랫폼의 제한을 받지 않아 사용자의 접근성 향          상
    자. 기업의 자원 추가 필요시, 클라우드 서비스를 제공함으로써 시스템 확장이 용이          하여 유동적인 자원 제공 가능
  </t>
    </r>
    <r>
      <rPr>
        <sz val="10"/>
        <color theme="1"/>
        <rFont val="맑은 고딕"/>
        <family val="3"/>
        <charset val="128"/>
        <scheme val="minor"/>
      </rPr>
      <t>◯</t>
    </r>
    <r>
      <rPr>
        <sz val="10"/>
        <color theme="1"/>
        <rFont val="맑은 고딕"/>
        <family val="2"/>
        <charset val="129"/>
        <scheme val="minor"/>
      </rPr>
      <t xml:space="preserve"> 예상되는 기술개발
    가. 통합 앱을 이용한 사용자 중심의 AR제작 도구
      - 기존의 개발 툴인 Unity, Xcode, Eclips등을 이용하지 않으며, 웹 통한 사용자           중심의 최적화된 제작 도구로 누구나 쉽게 증강현실 기반의 콘텐츠를 제작하여          iOS, Android 통합 앱에 적용 가능.
      - 기존에 플래시 등 개체를 이용하기 위해 타사 플러그인을 설치하는 등의 비효           율성을 낮출 수 있음.
      - 한번의 제작으로 원하는 AR장소 및 콘텐츠 변경이 가능.
    나. 다양한 부가정보 및 인터렉티브 효과 지원
      - 동영상 지원, 이미지, 애니메이션 캐릭터 등을 특성에 맞추어 다양한 형태의           증강현실 콘텐츠 제작
    다. 서버를 통한 증강현실 콘텐츠 출력
      - 서버 기반의 AR 마커 영상처리 기술을 접목하여 개발자가 없어도 이미지 서버           등록만으로도 앱을 통한 AR 출력 기술이 가능.
      - 통합된 앱으로 상점 코드 혹은 상점에 해당하는 QR코드 등을 배포하여 앱 스토          어 혹은 구글 스토어의 별도 등록 없이 상점 이용의 편의성 제공.
    라. 템플릿 기반 증강현실 콘텐츠 제작 기술을 구현
      - 영상처리 기술 이외에 앱 기능에 필요한 메뉴 구성 등을 템플릿으로 제작하여 템          플릿에 맞게 플랫폼 별로 제공하여 특정 상점에 맞게 쉽게 제작.
    마. 클라우드 기반 서버형 AR콘텐츠 제작도구로써 접근성 용이
      - 웹 브라우저에서 제작, 편집 가능하며 웹을 통하여 손쉬운 개발이 가능
      - 별도의 PC 응용프로그램 설치 없이 카탈로그 제작이 가능
    바. 웹서버와 통합 앱의 클라우드 DB 자원 공유
      - AR콘텐츠의 모든 데이터 및 구조가 클라우드 서버의 DB 저장소에 저장되어 있          어, 제작도구 웹서버와 통합앱 사이의 정보공유가 효율적으로 됨.  
</t>
    </r>
    <phoneticPr fontId="1" type="noConversion"/>
  </si>
  <si>
    <t>67</t>
    <phoneticPr fontId="1" type="noConversion"/>
  </si>
  <si>
    <t>23</t>
    <phoneticPr fontId="1" type="noConversion"/>
  </si>
  <si>
    <t>14</t>
    <phoneticPr fontId="1" type="noConversion"/>
  </si>
  <si>
    <t>7500</t>
    <phoneticPr fontId="1" type="noConversion"/>
  </si>
  <si>
    <t xml:space="preserve">유량제어시스템관련 지원 </t>
    <phoneticPr fontId="1" type="noConversion"/>
  </si>
  <si>
    <t xml:space="preserve">○해결요청내용
 1)고비용에 따른 기술개발의 지원
 2)고압에 적합한 재질선정
 3)기술개발 대상의 정량적 목표설정
  -API Spec에 준한 Pressure Test
  -Mechanical Properties Test
  -Chemical Composition Analysis
○필요한 기술 시장정보
 원유시추, 에너지개발 및 해양플랜트에 적용되는 15000psi급 고압용 배관
 연결 부속의 국산화는 높은 수익성과 국가경쟁력을 가질 것으로 
 사료되며, 미국시장의 기존 바이어로부터 공급협약을 준비 중에 있다.
 현재 미국, 캐나다 바이어 측으로 부터 구매의향이 있으며, 년 간 공급물량 
 협의 중에 있고, 현재까지 제한적 규격만 공급하던 것을 전체규격을 
 단계적으로 개발하여 기존 바이어에게 일체의 규격을 공급함으로써, 
 수출을 극대화 할 뿐만 아니라, 중동 산유국과 국내. 외 엔지니어링사에 
 국산화제품을 공급함으로써 가격경쟁력 및 국가경쟁력을 확보하여 
 시장규모를 극대화 하고자 한다. 현재 국내의 경우 지열시추를 통해 지열발전소 건설에
 박차를 가하고 있으며 국내 최초 지열발전 상용화기반을 구축과 함께 신성장동력, 
 미래먹거리 창출을 위한 신재생에너지 확대 보급방안에 선제적으로 대응하고 적극적으로    개발해 나갈 계획이다.
○국내.외 시장규모
  1)국내시장 및 시장규모
  Drill Ship관련 조선3사, 유전개발 및 에너지개발에 참여하는 기관 및 기업
  시장규모 : 100억/년
  2)국외시장 및 시장규모 
  주요수출국 : 미국, 캐나다, 중동, 아시아 외 원유 산유국 및 시추플랜트
  시장규모 : 1조원/년
</t>
    <phoneticPr fontId="1" type="noConversion"/>
  </si>
  <si>
    <t xml:space="preserve"> ○ 기대효과
 1) 기술적 파급효과 : 고압용 연결부속에 대한 유동해석기술 및 경험확보,
   에너지 시추플랜트 기자재에 대한 기초설계 기술 확보, API 16C 요구사항
   및 적용방안 검토 및 분석으로 엔지니어링 역량확보, 안전설계 역량확보, 
   노하우를 바탕으로 다양한 시추플랜트 적용역량확보
 2) 경제적 파급효과 : 본 과제를 통해 기존 거래처에 다양한 규격의 제품을 
   공급함으로써 신뢰성 확보가 가능하며, 판매 시장 확대가 유리하고, 제품의 
   신뢰성과 안정성을 확보할 수 있으며 에너지플랜트 산업에 성장계기를
   마련 할 수 있다.
 3) 수출 효과
사업화품목
수출목표 (만불)
1차년도
2차년도
3차년도
합계
Hammer Union
200
300
500
1,000
합계
200
300
500
1,000
 4)고용창출 효과
구        분
사    업    화    년    도
1차년도
2차년도
3차년도
연구개발 인력
1
1
1
생산 인력
2
3
5
계
3
4
6
○ 기술개발에 따른 추진 계획
  1)마케팅 전략
  2)판매전략 및 홍보활동
</t>
    <phoneticPr fontId="1" type="noConversion"/>
  </si>
  <si>
    <t>100</t>
    <phoneticPr fontId="1" type="noConversion"/>
  </si>
  <si>
    <t>1980</t>
    <phoneticPr fontId="1" type="noConversion"/>
  </si>
  <si>
    <t>77</t>
    <phoneticPr fontId="1" type="noConversion"/>
  </si>
  <si>
    <t>450</t>
    <phoneticPr fontId="1" type="noConversion"/>
  </si>
  <si>
    <t>발수방수성 표면처리제</t>
    <phoneticPr fontId="1" type="noConversion"/>
  </si>
  <si>
    <t>□ 콘크리트 제품은 외부의 유해물질 및 내산성비 등의 침투에 의해서 열화 및 동결 융해가 발생하여 성능저하를 가져오는데 기존 콘크리트 제품에서는 콘크리트 표면에 표면 코팅제만을 도포하는 방식으로 미관적인 문제점의 개선은 좋으나, 열화방지 및 동결융해발생 억제 등의 기능적인 부분은 개선이 시급한 실정이다.기존 표면처리제는 콘크리트 구조물에만 적용 할 수 있고 공정과정을 두 번 이상 거쳐 진행하기 때문에 작업성 및 효율성에 있어서도 많은 문제가 나타난다</t>
    <phoneticPr fontId="1" type="noConversion"/>
  </si>
  <si>
    <r>
      <t>□ 본사가 개발하고자 하는 표면처리제는 콘크리트 배합과정에서 처리됨으로써 40%이상의 작업성 향상과 공사비 절감이 기대되고, 더욱이 제품에 접하는 수분과 염분 침투시 발생되는 누수, 부식, 박리 발생과 장기적으로 반복되는 계절변화에 따른 온도차이로 인한 동결융해에 대한 저항성을 증가시켜 현재 구조물의 가장 큰 문제점인 크랙 및 균열을 억제하여 내구성 증진에 크게 기여를 할 것으로 보인다. 현재 국내</t>
    </r>
    <r>
      <rPr>
        <sz val="10"/>
        <color theme="1"/>
        <rFont val="맑은 고딕"/>
        <family val="3"/>
        <charset val="128"/>
        <scheme val="minor"/>
      </rPr>
      <t>･</t>
    </r>
    <r>
      <rPr>
        <sz val="10"/>
        <color theme="1"/>
        <rFont val="맑은 고딕"/>
        <family val="2"/>
        <charset val="129"/>
        <scheme val="minor"/>
      </rPr>
      <t>외 연구기관 및 기업에서는 표면도료 및 코팅제에 대한 중요성을 인식하여 연구를 진행 중이나 주로 에폭시 계통을 사용하여 제조원가가 비싸면서 유해물질로 인한 환경문제의 심각성은 해결되지 않고 있는 실정이다. 단지 콘크리트의 강도 특성과 미관에만 신경써온 현실을 감안한다면 향후 콘크리트 제품에 있어서는 역할 및 성능이 우수하면서 장기간 지속될 수 있는 표면처리제 개발이 필수적이다.</t>
    </r>
    <phoneticPr fontId="1" type="noConversion"/>
  </si>
  <si>
    <r>
      <t>□  환경과 현대인의 인체건강에 밀접한 주거공간, 콘크리트 구조물 등에 적용 예정이며 콘크리트 바닥부터 슬라브에 적용하여 콘크리트 표면의 외관 뿐만아니라 콘크리트 자체의 내동결융해 저항성을 향상시켜 표면부의 박리, 파괴, 침식을 방지하고 산업부산물인 식물성 폐유, PC계, 송진계를 활용함으로써, 인체에이로울 뿐 아니라 자연환경에도 오염이 없는 우수한 고성능의 표면처리제 제품을 개발하여  식물성 폐유와 PC계 및 송진계 등 산업부산물을 활용한 믹싱기법을 개발 및 활용하여 발수</t>
    </r>
    <r>
      <rPr>
        <sz val="10"/>
        <color theme="1"/>
        <rFont val="맑은 고딕"/>
        <family val="3"/>
        <charset val="128"/>
        <scheme val="minor"/>
      </rPr>
      <t>･</t>
    </r>
    <r>
      <rPr>
        <sz val="10"/>
        <color theme="1"/>
        <rFont val="맑은 고딕"/>
        <family val="2"/>
        <charset val="129"/>
        <scheme val="minor"/>
      </rPr>
      <t>방수성 콘크리트 동결융해방지 표면처리제 개발을 완료하여 2014년 수로관 및 인터로킹 제품에 적용할 예정이고, 2015년에는 품질 우수성 검증 및 적극적인 판매</t>
    </r>
    <r>
      <rPr>
        <sz val="10"/>
        <color theme="1"/>
        <rFont val="맑은 고딕"/>
        <family val="3"/>
        <charset val="128"/>
        <scheme val="minor"/>
      </rPr>
      <t>･</t>
    </r>
    <r>
      <rPr>
        <sz val="10"/>
        <color theme="1"/>
        <rFont val="맑은 고딕"/>
        <family val="2"/>
        <charset val="129"/>
        <scheme val="minor"/>
      </rPr>
      <t>홍보를 하고 추후 대량 생산라인 구축과 일자리 창출, 전국적인 판매마켓팅으로 인한 사업을 확충할 예정이다.</t>
    </r>
    <phoneticPr fontId="1" type="noConversion"/>
  </si>
  <si>
    <t>전북대학교</t>
    <phoneticPr fontId="1" type="noConversion"/>
  </si>
  <si>
    <t>양승현</t>
    <phoneticPr fontId="1" type="noConversion"/>
  </si>
  <si>
    <t>기술개발현장        적용기술</t>
    <phoneticPr fontId="1" type="noConversion"/>
  </si>
  <si>
    <t>56</t>
    <phoneticPr fontId="1" type="noConversion"/>
  </si>
  <si>
    <t>3</t>
    <phoneticPr fontId="1" type="noConversion"/>
  </si>
  <si>
    <t>14200</t>
    <phoneticPr fontId="1" type="noConversion"/>
  </si>
  <si>
    <t>소형가전제품 기획 및 사업화 지원</t>
    <phoneticPr fontId="1" type="noConversion"/>
  </si>
  <si>
    <t>□ Air 가전 (공기청정기)
  - 제품 소음도를 낮출 수 있는 방법, 자동차 실내 장착 시 최적의 설치 조건
□ 소형 멀티가전( IoT기반의 아이스크림&amp; 웰빙 슬로우 Food Maker)
  - 제빙시간 단축 방법, 
  - 크기 축소 시 부품 및 구조문제 해결</t>
    <phoneticPr fontId="1" type="noConversion"/>
  </si>
  <si>
    <r>
      <t xml:space="preserve">□ Air 가전 (공기청정기)
  - 제품 소음도 ,공기정화능력(미생물,바이러스 제거 정성적 수치가 
    없음)
 □ 소형 멀티가전( IoT기반의 아이스크림&amp; 웰빙 슬로우 Food Maker )
  - 음료를 아이스크림으로 생성 시 아이스크림이 너무 소프트함 
    만든 후 빨리 녹는 경향
    웰빙기능, IOT서비스를 추가 하여 제품 크기를 현재크기
    H373*W191*D25 에서 1/3이상 줄일 시 기능 유지 여부  </t>
    </r>
    <r>
      <rPr>
        <sz val="10"/>
        <color theme="1"/>
        <rFont val="맑은 고딕"/>
        <family val="3"/>
        <charset val="128"/>
        <scheme val="minor"/>
      </rPr>
      <t>◯</t>
    </r>
    <r>
      <rPr>
        <sz val="10"/>
        <color theme="1"/>
        <rFont val="맑은 고딕"/>
        <family val="2"/>
        <charset val="129"/>
        <scheme val="minor"/>
      </rPr>
      <t xml:space="preserve"> 
    - </t>
    </r>
    <phoneticPr fontId="1" type="noConversion"/>
  </si>
  <si>
    <t>□Air 가전 (공기청정기)
  - 현재 중국 업체와 MOU 상태 (차량용으로 구매 원함) 
□소형 멀티가전( IoT기반의 아이스크림&amp; 웰빙 슬로우 Food Maker)
  - 기존 시제품인 아이스 메이커는 쿠쿠전자에 제안서 제출</t>
    <phoneticPr fontId="1" type="noConversion"/>
  </si>
  <si>
    <t>99</t>
    <phoneticPr fontId="1" type="noConversion"/>
  </si>
  <si>
    <t>95</t>
    <phoneticPr fontId="1" type="noConversion"/>
  </si>
  <si>
    <t>33104</t>
    <phoneticPr fontId="1" type="noConversion"/>
  </si>
  <si>
    <t>1. 시장기술동향정보지원(기술특허정보 및 시장/제품정보 수집분석)
2. 마케팅 전략수립 – 경쟁자 분석 및 정성적/정량적 시제품 소비자 조사</t>
    <phoneticPr fontId="1" type="noConversion"/>
  </si>
  <si>
    <t>□ ㈜세움은 모기업인 세종공업(주)이 머플러 설계를 하여 완성차 업체에 승인을 받으면 개발을 진행하는 구조로 되어있으며, ㈜세움은 자동차 구조로 보았을 때, 배기계를 담당하기 때문에 타겟 엔진 스펙에 맞춰 기술개발이 진행되어지는 구조임. 그렇기 때문에 완성차업체의 의존성이 완화되고는 있으나 여전히 강한 수직계열화 구조를 보이며 따라서 완성차의 생산 판매량과 높은 상관관계를 가지고 완성차 업체에 대한 교섭력이 약한 편임.</t>
    <phoneticPr fontId="1" type="noConversion"/>
  </si>
  <si>
    <r>
      <t xml:space="preserve">□ 시장기술동향정보지원(기술특허정보 및 시장/제품정보 수집분석)
  </t>
    </r>
    <r>
      <rPr>
        <sz val="10"/>
        <color theme="1"/>
        <rFont val="맑은 고딕"/>
        <family val="3"/>
        <charset val="128"/>
        <scheme val="minor"/>
      </rPr>
      <t>◯</t>
    </r>
    <r>
      <rPr>
        <sz val="10"/>
        <color theme="1"/>
        <rFont val="맑은 고딕"/>
        <family val="2"/>
        <charset val="129"/>
        <scheme val="minor"/>
      </rPr>
      <t xml:space="preserve"> 상용차 제조업 중 국내/국외 메이커社 복합후처리장치 기술특허 정보 및 시장 점유율, 제품 정보의 수치적 수집 분석
  </t>
    </r>
    <r>
      <rPr>
        <sz val="10"/>
        <color theme="1"/>
        <rFont val="맑은 고딕"/>
        <family val="3"/>
        <charset val="128"/>
        <scheme val="minor"/>
      </rPr>
      <t>◯</t>
    </r>
    <r>
      <rPr>
        <sz val="10"/>
        <color theme="1"/>
        <rFont val="맑은 고딕"/>
        <family val="2"/>
        <charset val="129"/>
        <scheme val="minor"/>
      </rPr>
      <t xml:space="preserve"> 농기계/건설기계와 해양/선박 등 엔진 구동형 기계장치 분야의 향후 기술적 트랜드 및 기술 요구사항에 대한 분석
  </t>
    </r>
    <r>
      <rPr>
        <sz val="10"/>
        <color theme="1"/>
        <rFont val="맑은 고딕"/>
        <family val="3"/>
        <charset val="128"/>
        <scheme val="minor"/>
      </rPr>
      <t>◯</t>
    </r>
    <r>
      <rPr>
        <sz val="10"/>
        <color theme="1"/>
        <rFont val="맑은 고딕"/>
        <family val="2"/>
        <charset val="129"/>
        <scheme val="minor"/>
      </rPr>
      <t xml:space="preserve"> 주요 기술에 대한 특허 회피를 위한 사전 조사활동
□ 마케팅 전략수립(경쟁자 분석 및 정성적/정량적 시제품 소비자 조사)
  </t>
    </r>
    <r>
      <rPr>
        <sz val="10"/>
        <color theme="1"/>
        <rFont val="맑은 고딕"/>
        <family val="3"/>
        <charset val="128"/>
        <scheme val="minor"/>
      </rPr>
      <t>◯</t>
    </r>
    <r>
      <rPr>
        <sz val="10"/>
        <color theme="1"/>
        <rFont val="맑은 고딕"/>
        <family val="2"/>
        <charset val="129"/>
        <scheme val="minor"/>
      </rPr>
      <t xml:space="preserve"> 국내 수요처(상용, 농기계, 건설기계, 해양선박)의 현 생산 현황(엔진 및 배기규제 기준) 정보 수집
  </t>
    </r>
    <r>
      <rPr>
        <sz val="10"/>
        <color theme="1"/>
        <rFont val="맑은 고딕"/>
        <family val="3"/>
        <charset val="128"/>
        <scheme val="minor"/>
      </rPr>
      <t>◯</t>
    </r>
    <r>
      <rPr>
        <sz val="10"/>
        <color theme="1"/>
        <rFont val="맑은 고딕"/>
        <family val="2"/>
        <charset val="129"/>
        <scheme val="minor"/>
      </rPr>
      <t xml:space="preserve"> 국내 생산엔진과 국외 도입엔진에 대한 소요량 및 향후 계획 분석을 통한 타깃 시장 관리
  </t>
    </r>
    <r>
      <rPr>
        <sz val="10"/>
        <color theme="1"/>
        <rFont val="맑은 고딕"/>
        <family val="3"/>
        <charset val="128"/>
        <scheme val="minor"/>
      </rPr>
      <t>◯</t>
    </r>
    <r>
      <rPr>
        <sz val="10"/>
        <color theme="1"/>
        <rFont val="맑은 고딕"/>
        <family val="2"/>
        <charset val="129"/>
        <scheme val="minor"/>
      </rPr>
      <t xml:space="preserve"> 현 국내외 후처리 공급처와 그에 대응되는 배기규제 현황
  </t>
    </r>
    <r>
      <rPr>
        <sz val="10"/>
        <color theme="1"/>
        <rFont val="맑은 고딕"/>
        <family val="3"/>
        <charset val="128"/>
        <scheme val="minor"/>
      </rPr>
      <t>◯</t>
    </r>
    <r>
      <rPr>
        <sz val="10"/>
        <color theme="1"/>
        <rFont val="맑은 고딕"/>
        <family val="2"/>
        <charset val="129"/>
        <scheme val="minor"/>
      </rPr>
      <t xml:space="preserve"> 온로드 및 오프로드 그리고 해양 분야의 배기규제 동향 및 법제화 추진 내용
  </t>
    </r>
    <r>
      <rPr>
        <sz val="10"/>
        <color theme="1"/>
        <rFont val="맑은 고딕"/>
        <family val="3"/>
        <charset val="128"/>
        <scheme val="minor"/>
      </rPr>
      <t>◯</t>
    </r>
    <r>
      <rPr>
        <sz val="10"/>
        <color theme="1"/>
        <rFont val="맑은 고딕"/>
        <family val="2"/>
        <charset val="129"/>
        <scheme val="minor"/>
      </rPr>
      <t xml:space="preserve"> OEM외 운행차량에 대한 대기환경규제법에 의한 Retrofit 사업 분야 분석
  </t>
    </r>
    <r>
      <rPr>
        <sz val="10"/>
        <color theme="1"/>
        <rFont val="맑은 고딕"/>
        <family val="3"/>
        <charset val="128"/>
        <scheme val="minor"/>
      </rPr>
      <t>◯</t>
    </r>
    <r>
      <rPr>
        <sz val="10"/>
        <color theme="1"/>
        <rFont val="맑은 고딕"/>
        <family val="2"/>
        <charset val="129"/>
        <scheme val="minor"/>
      </rPr>
      <t xml:space="preserve"> 배기계 후처리장치 외 주변부품에 대한 사용 동향 및 공급처 분석</t>
    </r>
    <phoneticPr fontId="1" type="noConversion"/>
  </si>
  <si>
    <t>□ 경쟁사 및 선진사의 정보 수집을 통한 당사의 신제품 개발의 방향성 확보
□ 동종 업계의 판로개척을 통한 당사 브랜드 이미지 상승
□ 친환경 중심의 엔진 및 완성차 그리고 국가 정책방향을 사전에 모니터링하여 중장기 기술개발 및 마케팅 계획 수립 가능
□ 상용분야의 선진화된 배기후처리장치 기술의 확대를 통해 농기계/건설기계 그리고 해양선박 분야의 친환경 산업 활성화 가능
□ 모기업 및 당사의 기술연구소와 지역의 연구기관(생산기술연구원, 자동차융합기술원, 건설기계부품연구원, 자동차부품연구원) 등을 협업을 통한 기술교류 활성화 기대</t>
    <phoneticPr fontId="1" type="noConversion"/>
  </si>
  <si>
    <t>73.5</t>
    <phoneticPr fontId="1" type="noConversion"/>
  </si>
  <si>
    <t>26.5</t>
    <phoneticPr fontId="1" type="noConversion"/>
  </si>
  <si>
    <t>400</t>
    <phoneticPr fontId="1" type="noConversion"/>
  </si>
  <si>
    <t>145600</t>
    <phoneticPr fontId="1" type="noConversion"/>
  </si>
  <si>
    <t>1</t>
    <phoneticPr fontId="1" type="noConversion"/>
  </si>
  <si>
    <t>미래 자동차 시장 동향파악 및 차체 신기술 개발전략 수립</t>
    <phoneticPr fontId="1" type="noConversion"/>
  </si>
  <si>
    <t>□ 기업의 기술․제품 등의 문제점
 - 당사의 자동차 부품 및 제조기술은 강판소재를 프레스 소성가공하여 스폿용접
  으로 접합하는 것에 고정되어 있음
 - 자차 차체 부품에 적용가능한 경량소재(Al, Mg, CFRP, EP) 관련 원천기술
  이 없으며 이를 응용하는 수준에서의 기술개발 추진
 - 국내 및 세계 자동차 시장의 경량화 차체부품의 기술개발 현황에 대한 정보가
  부족하고 현재가 아닌 미래를 위한 개발전략 미흡</t>
    <phoneticPr fontId="1" type="noConversion"/>
  </si>
  <si>
    <t>□ 경량 차체부품의 기술정보 수집/분석 : 책자 자료 제작
□ 미래시장을 선점을 위한 중장기 R&amp;D 로드맵 수립으로 신기술 개발 추진
□ 신기술 아이디어의 개발 및 사업화를 통한 매출 증대</t>
    <phoneticPr fontId="1" type="noConversion"/>
  </si>
  <si>
    <t>□ 문제 해결 방안
 - 기술정보 수집/분석 : 차체, 경량소재, 성형기술, 접합기술, 양산적용 등
 - 기술개발 아이디어 도출 : 경량소재 적용 차체 성형기술 및 이종소재의 접합기술 관련 아이디어 도출
 - R&amp;D 사업 전략 수립(로드맵) : 도출아이디어의 중요도, 개발 가능성,
                               당사 현황을 고려하여 중장기 전략 수립
 - R&amp;D 기획 및 사업화 연계 컨설팅 : 로드맵 기준 기술개발 과제 상세기획
                                    및 개발자금 확보와 사업화 방안 수립
 - 기술개발 추진간 시험/평가 기술 지원
 - 기술개발 관련 애로기술 자문 : 현재 기술개발 애로사항 및 향후 개발계획
                                기술의 추진 애로사항등 자문
 - 기술 가치평가 : 현 보유 기술의 가치 및 향후개발 계획의 수준평가</t>
    <phoneticPr fontId="1" type="noConversion"/>
  </si>
  <si>
    <t xml:space="preserve">어류 점액포자충 살충물질 기술관련 시장기술 동향정보지원 </t>
    <phoneticPr fontId="1" type="noConversion"/>
  </si>
  <si>
    <t>□  특허 조사 및 논문 조사
 - 점액포자충에 대한 살충 물질에 대한 특허 조사와 논문 조사를 실시한다. 이를 통해 실험 방법과 살충 유효 물질에 대한 자료를 구축하고 이를 바탕으로 향후 연구 계획을 수립하고 정부 과제에 응모하려고 한다. 
 - 국내외에 대한 논문조사 및 특허 조사 실시</t>
    <phoneticPr fontId="1" type="noConversion"/>
  </si>
  <si>
    <t xml:space="preserve">□ 기대효과 
 - 현재 아무 대응방안이 없는 점액포자충에 대한 연구를 통해 점액 포자충에 대한 실험적 접근 방향과 살충 유효 물질의 REVIEW를 통한 현장 실험의 후보 물질의 검색을 통해 신규 점액포자충 살충물질을 개발하여 현재 증가하고 있으며 해결책이 없는 점액포자충에 대한 해결을 위한 현장 실험을 실시하고 이를 통해 점액포자충 살충 물질을 개발하고자 한다.
</t>
    <phoneticPr fontId="1" type="noConversion"/>
  </si>
  <si>
    <t>EWP 제어용 프로그래밍 기술관련 애로기술 지원</t>
    <phoneticPr fontId="1" type="noConversion"/>
  </si>
  <si>
    <r>
      <t xml:space="preserve">□ EWP(Electrical Water Pump) Controller
 </t>
    </r>
    <r>
      <rPr>
        <sz val="10"/>
        <color theme="1"/>
        <rFont val="맑은 고딕"/>
        <family val="3"/>
        <charset val="128"/>
        <scheme val="minor"/>
      </rPr>
      <t>◯</t>
    </r>
    <r>
      <rPr>
        <sz val="10"/>
        <color theme="1"/>
        <rFont val="맑은 고딕"/>
        <family val="2"/>
        <charset val="129"/>
        <scheme val="minor"/>
      </rPr>
      <t xml:space="preserve"> 프로그래밍 기술
  - 전동식 워터펌프 개발 모델에 기술 접목 및 적용 가능한 부분에 대해   기술 표준화를 통한 향후 개발 기간 단축
  - 신규 제품 개발에 따른 매출 증대 및 고용 증대 효과 기대
  - 국내 자동차 부품의 기술 경쟁력 확보</t>
    </r>
    <phoneticPr fontId="1" type="noConversion"/>
  </si>
  <si>
    <r>
      <t xml:space="preserve">□ 프로그램밍 기술
 </t>
    </r>
    <r>
      <rPr>
        <sz val="10"/>
        <color theme="1"/>
        <rFont val="맑은 고딕"/>
        <family val="3"/>
        <charset val="128"/>
        <scheme val="minor"/>
      </rPr>
      <t>◯</t>
    </r>
    <r>
      <rPr>
        <sz val="10"/>
        <color theme="1"/>
        <rFont val="맑은 고딕"/>
        <family val="2"/>
        <charset val="129"/>
        <scheme val="minor"/>
      </rPr>
      <t xml:space="preserve"> EWP 제어 프로그래밍 기술 지원
  - EWP 제어 기술은 기본적으로 모터 구동에 관련된 제어 기술로서 모   터 구동 알고리즘, 제어 프로그래밍 기술 등에 대한 역량 강화 교육,   연구 장비 활용 지원 </t>
    </r>
    <phoneticPr fontId="1" type="noConversion"/>
  </si>
  <si>
    <r>
      <t xml:space="preserve">□ EWP(Electrical Water Pump) Controller
 </t>
    </r>
    <r>
      <rPr>
        <sz val="10"/>
        <color theme="1"/>
        <rFont val="맑은 고딕"/>
        <family val="3"/>
        <charset val="128"/>
        <scheme val="minor"/>
      </rPr>
      <t>◯</t>
    </r>
    <r>
      <rPr>
        <sz val="10"/>
        <color theme="1"/>
        <rFont val="맑은 고딕"/>
        <family val="2"/>
        <charset val="129"/>
        <scheme val="minor"/>
      </rPr>
      <t xml:space="preserve"> EWP Controller 기술개발
  - 전동식 워터펌프의 경우 기계식 워터펌프와 달리 최적화 운전을 위하   여 적절한 타이밍에 적절한 속도로 모터를 제어하는 제어모듈이 필요
  - 연료전지차, 전기차, 하이브리드카 등 친환경자동차의 각종 모터 제어   에 필수</t>
    </r>
    <phoneticPr fontId="1" type="noConversion"/>
  </si>
  <si>
    <t xml:space="preserve">배터리 기술관련 기획지원 </t>
    <phoneticPr fontId="1" type="noConversion"/>
  </si>
  <si>
    <t>□ 환경적 변화에 따른 전기자동차
- 전북 내 상용차 관련 부품업체는 대부분 승용차 부품과 함께 부수적으로 생산하는 경우가 많고 그 규모가 매우 영세하여 고부가가치를 추구할 수 있음.
- 특히 하이브리드 시스템은 선진국에서 상용분야, 특히 Fleet 업체 및 청소차 및 도심 작업차량을 중심으로 특장차량 및 경소형 트럭, 대형트럭에 폭넓게 개발, 적용 되고 있으며, 이에 따라 우리나라에서도 상용분야의 하이브리드 기술 적용이 요구 되고 있음.
- 중소형트럭 및 특장차의 경우 일정한 경로와 작업 반경을 가직 있어 하이브리드화에 따른 연비 및 배출가스 개선에 상당한 효과를 기대할 수 있음.</t>
    <phoneticPr fontId="1" type="noConversion"/>
  </si>
  <si>
    <t xml:space="preserve">□ 배터리 사양에 따른 제어 구성 방법이 필요함.
□ 전기자동차와 배터리 간의 제어 방법을 개발하기 위해 전문가의 기술적 자문이 필요함.
□ 컨트롤 보드 제작 후 시장 출시 하기 전 국내,외 특허 파악 및 기술 동향, 수요조사 정보가 필요함. </t>
    <phoneticPr fontId="1" type="noConversion"/>
  </si>
  <si>
    <t>□ 국가 정책상 저탄소차 시대 진입을 위한 저탄소 하이브리드차량 보급 활성화 시책을 기반으로 하이브리드차량 보급이 시급함.
□ 환경부에서 15년 업무계획에 전기차 보급확대 및 충전시설 확대 포함하고 있으며, 제주도는 2030년까지 신재생 에너지만을 사용하고 전기자동차만 다니는 탄소 없는 섬을 추진하고 있음.
□ 이에따른 전기자동차용 배터리를 제어하는 보드를 제작하여 사업화를 추진하고자 함.</t>
    <phoneticPr fontId="1" type="noConversion"/>
  </si>
  <si>
    <t>전도성 플라스틱을 이용한 6가크롬 배제 전착도장 공정 기술 개발</t>
    <phoneticPr fontId="1" type="noConversion"/>
  </si>
  <si>
    <t>□ 시장 현황   
구  분
현재의 시장규모(2015년)
예상 시장규모(2018년)
세계 시장규모
333조 7,000억
390조 6,000억
국내 시장규모
15조 3,660억
20조 3,460억
산출 근거
 세계시장 BCC research 2009, KISTI 재구성 국내시장 BCC research 2009, 2010 생산기반혁신기술개발사업 기획연구보고서, 10% 성장률로 재구성
□ 문제점
  - 표면처리 업체에서는 플라스틱을 도금 할 경우 6가 크롬 발생으로 6가          크롬을 대체할 수 있는 기술 개발이 필요하며,  또는 분체 도장, 스프레,          증착조장시에 발생하는 유해 화학 물질(VOC)을 저감할 수 있는 대체 기술이     필요</t>
    <phoneticPr fontId="1" type="noConversion"/>
  </si>
  <si>
    <r>
      <t>□</t>
    </r>
    <r>
      <rPr>
        <sz val="10"/>
        <color theme="1"/>
        <rFont val="맑은 고딕"/>
        <family val="2"/>
        <charset val="129"/>
        <scheme val="minor"/>
      </rPr>
      <t xml:space="preserve"> 미래 요구 기술로 중소기업 전략 기술로드맵에서 기능성 향상 코팅기술, 자동차 엔진 및 구동 부품의 내구성 및 연비 향상 기술, 6가 크롬 대체 기술등이 포함 되어 있어 선행기술 개발을 통한 시장선점이 중요
   - 플라스틱 복합소재의 경우 전기 저항 10-3Ω·cm 이하의 전기 전도도    가 나오면 도금 공정 없이 친환경적인 전착도장으로 표면 처리 가능
   - 금속을 대체할 수 있는 복합소재 필요(저항 10-3Ω·cm 이하)
   - 전착도장 가능한 다양한 복합소재 개발</t>
    </r>
    <phoneticPr fontId="1" type="noConversion"/>
  </si>
  <si>
    <r>
      <t>□</t>
    </r>
    <r>
      <rPr>
        <sz val="10"/>
        <color theme="1"/>
        <rFont val="맑은 고딕"/>
        <family val="2"/>
        <charset val="129"/>
        <scheme val="minor"/>
      </rPr>
      <t xml:space="preserve"> 현재 플라스틱의 경우 표면처리를 위하여 분체도장, 증착도장, 도금등 여러 가지 방법으로 표면처리를 하고 있으나 전도성 플라스틱의 경우 전착도장을 활용하여 저렴한 가격으로 대량 양산이 가능
</t>
    </r>
    <r>
      <rPr>
        <sz val="10"/>
        <color theme="1"/>
        <rFont val="맑은 고딕"/>
        <family val="3"/>
        <charset val="128"/>
        <scheme val="minor"/>
      </rPr>
      <t>□</t>
    </r>
    <r>
      <rPr>
        <sz val="10"/>
        <color theme="1"/>
        <rFont val="맑은 고딕"/>
        <family val="2"/>
        <charset val="129"/>
        <scheme val="minor"/>
      </rPr>
      <t xml:space="preserve"> 특히 자동차에 많이 사용되는 플라스틱의 경우 6가 크롬이 포함되어 있어 인체에 유해하여 6가 크롬을 배제한 표면처리 기술은 발전 가능성이 높음
</t>
    </r>
    <r>
      <rPr>
        <sz val="10"/>
        <color theme="1"/>
        <rFont val="맑은 고딕"/>
        <family val="3"/>
        <charset val="128"/>
        <scheme val="minor"/>
      </rPr>
      <t>□</t>
    </r>
    <r>
      <rPr>
        <sz val="10"/>
        <color theme="1"/>
        <rFont val="맑은 고딕"/>
        <family val="2"/>
        <charset val="129"/>
        <scheme val="minor"/>
      </rPr>
      <t xml:space="preserve"> 일반 표면처리 기술의 경우 휘발성 유기화합물이 대량 함유되어 있어 환경 공해를 유발하지만 전착도장의 경우 수용성 도료를 사용하여 표면처리를 하기 때문에 환경 친화적 공법으로 국내/외 가전 대기업 등에서 검토 진행 중</t>
    </r>
    <phoneticPr fontId="1" type="noConversion"/>
  </si>
  <si>
    <t>42812</t>
    <phoneticPr fontId="1" type="noConversion"/>
  </si>
  <si>
    <t>경량화 차체 BIW 개발</t>
    <phoneticPr fontId="1" type="noConversion"/>
  </si>
  <si>
    <r>
      <t xml:space="preserve">□ 기술현황
◦ 환경규제강화 및 연비 규제 증가에 따른 친환경 자동차에 대한 요구가 증가되고 있으며, 이에 대한 대안으로 차량 경량화가 대두하고 있음
◦ 경량소재 적용을 통한 차체 부품 경량화 및 소재 대체에 따른 가격 상승으로 인하여 부품의 요구 물성에 따라 두께를 다르게 적용하는 TRB 공법이 원가 절감형 공정기술로 적용되고 있으며, 기존 대비 동등 이상의 강성 및 경량화를 동시에 만족시킬 수 있는 핫스탬핑 공정도 적극 활용 중임
◦ TRB 공법과 핫스탬핑 공법을 동시 적용하여 기존 부품 대비 강성과 경량화를 이루는 초고장력강 부품 개발 및 경량 소재 중 가격경쟁력이 우수한 알루미늄을 활용한 차체 부품 개발을 이루고자 함
◦ 경량소재 혼용을 통한 차체 Dash / Cowl 모듈 개발을 통하여 경량화 구현과 더불어 강성 유지를 통한 제품의 경쟁력 확보가 가능함
</t>
    </r>
    <r>
      <rPr>
        <sz val="10"/>
        <color theme="1"/>
        <rFont val="맑은 고딕"/>
        <family val="3"/>
        <charset val="128"/>
        <scheme val="minor"/>
      </rPr>
      <t>◯</t>
    </r>
    <r>
      <rPr>
        <sz val="10"/>
        <color theme="1"/>
        <rFont val="맑은 고딕"/>
        <family val="2"/>
        <charset val="129"/>
        <scheme val="minor"/>
      </rPr>
      <t xml:space="preserve"> 해당기술/시장 관련 문제점
◦ 차체 Dash 및 Cowl 모듈은 스틸소재 중심으로 생산되고 있으나 경량화 요구가 지속적으로 증대되고 있는 상황으로써 초고장력강과 알루미늄을 혼용하는 경량화 기술 확보가 시급히 필요함
◦ 알루미늄 소재 혼용 제품의 기존 동등 이상의 강성 유지
◦ 이종 접합에 따른 접합 인장 강도
</t>
    </r>
    <phoneticPr fontId="1" type="noConversion"/>
  </si>
  <si>
    <t>□ 차체 경량화가 친환경 자동차 개발에 필수적으로 요구되는 상황에서 본 기술을 통한 차체 부품 경쟁력을 혁신시킬 수 있으며, 이를 통한 매출증대 및 수출 확대에 기여할 것으로 여겨짐
□ 차체부품 전반에 초고장력강, 알루미늄 및 소재 혼용기술을 확대 적용하여 차체 부품 전반의 경량화 경쟁력 확대 
□ 성형 및 접합기술 등은 부품 제조의 공통 기반기술로써 기계, 항공, 조선 등 다양한 산업분야에 활용 가능</t>
    <phoneticPr fontId="1" type="noConversion"/>
  </si>
  <si>
    <r>
      <t xml:space="preserve">□ 해결요청 내용
  </t>
    </r>
    <r>
      <rPr>
        <sz val="10"/>
        <color theme="1"/>
        <rFont val="맑은 고딕"/>
        <family val="3"/>
        <charset val="128"/>
        <scheme val="minor"/>
      </rPr>
      <t>◯</t>
    </r>
    <r>
      <rPr>
        <sz val="10"/>
        <color theme="1"/>
        <rFont val="맑은 고딕"/>
        <family val="2"/>
        <charset val="129"/>
        <scheme val="minor"/>
      </rPr>
      <t xml:space="preserve"> 유니테크는 세계 Global Top 5의 위상을 정립하고 있어, 세계시장 및 기술 동향을 보다 더 체계적이고 면밀히 분석하여 사업전략에 발 빠르게 반영함으로서 셰계시장을 선도할 것 이다. 
  </t>
    </r>
    <r>
      <rPr>
        <sz val="10"/>
        <color theme="1"/>
        <rFont val="맑은 고딕"/>
        <family val="3"/>
        <charset val="128"/>
        <scheme val="minor"/>
      </rPr>
      <t>◯</t>
    </r>
    <r>
      <rPr>
        <sz val="10"/>
        <color theme="1"/>
        <rFont val="맑은 고딕"/>
        <family val="2"/>
        <charset val="129"/>
        <scheme val="minor"/>
      </rPr>
      <t xml:space="preserve"> 유니테크는 국가 건설신기술 인증을 확보하는 등 국내.외 적으로 기술력을 인정받고 있다. 이에 정확한 기술 가치평가를 통하여 향후 기술개발 및 경영전략 수립과 투자 유치 등의 활동에 활용하고자 한다. 
  </t>
    </r>
    <r>
      <rPr>
        <sz val="10"/>
        <color theme="1"/>
        <rFont val="맑은 고딕"/>
        <family val="3"/>
        <charset val="128"/>
        <scheme val="minor"/>
      </rPr>
      <t>◯</t>
    </r>
    <r>
      <rPr>
        <sz val="10"/>
        <color theme="1"/>
        <rFont val="맑은 고딕"/>
        <family val="2"/>
        <charset val="129"/>
        <scheme val="minor"/>
      </rPr>
      <t xml:space="preserve"> 해수전해장치는 해수에 살고 있는 많은 해양생물의 적절한 성장억제와 살균을 목적으로 하기 때문에 차아염소산나트륨의 투입되는 주입량이 중요하다. 많은 양이 주입되면 해양생태계의 파괴라는 큰 장애가 있으며, 주입량이 줄어들면 해양생물의 성장억제가 되지 않아 공정 설비에 큰 타격을 주게 된다.
  </t>
    </r>
    <r>
      <rPr>
        <sz val="10"/>
        <color theme="1"/>
        <rFont val="맑은 고딕"/>
        <family val="3"/>
        <charset val="128"/>
        <scheme val="minor"/>
      </rPr>
      <t>◯</t>
    </r>
    <r>
      <rPr>
        <sz val="10"/>
        <color theme="1"/>
        <rFont val="맑은 고딕"/>
        <family val="2"/>
        <charset val="129"/>
        <scheme val="minor"/>
      </rPr>
      <t xml:space="preserve"> 차아염소산나트륨의 주입량 및 거리에 따라 해수에 미치는 영향을 연구하고 본 시스템에 적용하는 것은 해수전해장치가 더 한층 업그레이드 되는데 큰 힘이 될 것이다. </t>
    </r>
    <phoneticPr fontId="1" type="noConversion"/>
  </si>
  <si>
    <t>㈜반도호이스트크레인</t>
    <phoneticPr fontId="1" type="noConversion"/>
  </si>
  <si>
    <t>5</t>
    <phoneticPr fontId="1" type="noConversion"/>
  </si>
  <si>
    <t>4</t>
    <phoneticPr fontId="1" type="noConversion"/>
  </si>
  <si>
    <t>3</t>
    <phoneticPr fontId="1" type="noConversion"/>
  </si>
  <si>
    <t>500</t>
    <phoneticPr fontId="1" type="noConversion"/>
  </si>
  <si>
    <t>400</t>
    <phoneticPr fontId="1" type="noConversion"/>
  </si>
  <si>
    <t>600</t>
    <phoneticPr fontId="1" type="noConversion"/>
  </si>
  <si>
    <t>2</t>
    <phoneticPr fontId="1" type="noConversion"/>
  </si>
  <si>
    <t xml:space="preserve">□ Quantum Dot(QD) 디스플레이의 부품인 QD sheet의 기술 동향 정보 수집 및 분석   
□ QD sheet를 구성하는 재료에 대한 기술 자료, 시장 및 기술 트렌드 분석
□ 상기된 내용 관련 특허 분석
   - QD(powder)에 resin을 믹스하여 sheet에 도포 
   - BLU 광원으로 사용 </t>
    <phoneticPr fontId="1" type="noConversion"/>
  </si>
  <si>
    <r>
      <t xml:space="preserve">□Quantum Dot(QD) sheet는 색 재현성 우수하고, 장수명을 확보할 수 있어 이를 이용한 QD 디스플레이는 차세대 디스플레이로서 시장의 조명을 받고 있음.
  </t>
    </r>
    <r>
      <rPr>
        <sz val="10"/>
        <color theme="1"/>
        <rFont val="맑은 고딕"/>
        <family val="3"/>
        <charset val="128"/>
        <scheme val="minor"/>
      </rPr>
      <t>◯</t>
    </r>
    <r>
      <rPr>
        <sz val="10"/>
        <color theme="1"/>
        <rFont val="맑은 고딕"/>
        <family val="2"/>
        <charset val="129"/>
        <scheme val="minor"/>
      </rPr>
      <t xml:space="preserve"> QD sheet를 구성하고 있는 Quantum Dot은 외기(수분, 산소)에 민감하여 이를 차단하고 골고루 분산시킬 수 있는 접착제(레진)에 대한 연구가 활발히 진행 되고 있음.
  </t>
    </r>
    <r>
      <rPr>
        <sz val="10"/>
        <color theme="1"/>
        <rFont val="맑은 고딕"/>
        <family val="3"/>
        <charset val="128"/>
        <scheme val="minor"/>
      </rPr>
      <t>◯</t>
    </r>
    <r>
      <rPr>
        <sz val="10"/>
        <color theme="1"/>
        <rFont val="맑은 고딕"/>
        <family val="2"/>
        <charset val="129"/>
        <scheme val="minor"/>
      </rPr>
      <t xml:space="preserve"> 상기된 접착제의 개발 항목으로 낮은 투습도, 안정적인 접착력, 투명성 구현 등을 들 수 있음.</t>
    </r>
    <phoneticPr fontId="1" type="noConversion"/>
  </si>
  <si>
    <r>
      <t xml:space="preserve">□ NH에서 생산, 판매되는 제품  Application의 다양화/다변화
  </t>
    </r>
    <r>
      <rPr>
        <sz val="10"/>
        <color theme="1"/>
        <rFont val="맑은 고딕"/>
        <family val="3"/>
        <charset val="128"/>
        <scheme val="minor"/>
      </rPr>
      <t>◯</t>
    </r>
    <r>
      <rPr>
        <sz val="10"/>
        <color theme="1"/>
        <rFont val="맑은 고딕"/>
        <family val="2"/>
        <charset val="129"/>
        <scheme val="minor"/>
      </rPr>
      <t xml:space="preserve"> 유압작동유용/금속가공유용 용도의 Polyalkylene glycol이 주력 판매 상품군으로 형성하고 있음. 
  </t>
    </r>
    <r>
      <rPr>
        <sz val="10"/>
        <color theme="1"/>
        <rFont val="맑은 고딕"/>
        <family val="3"/>
        <charset val="128"/>
        <scheme val="minor"/>
      </rPr>
      <t>◯</t>
    </r>
    <r>
      <rPr>
        <sz val="10"/>
        <color theme="1"/>
        <rFont val="맑은 고딕"/>
        <family val="2"/>
        <charset val="129"/>
        <scheme val="minor"/>
      </rPr>
      <t xml:space="preserve"> 다양화 /다변화 방안으오 기능성 건축용 신소재 및 친환경 계면활성제의  Application으로 확장 및 확대 필요함.
  - CEH(Chemical Economics Handbook) : Polyalkylene glycol, 2017 Jan.</t>
    </r>
    <phoneticPr fontId="1" type="noConversion"/>
  </si>
  <si>
    <r>
      <t xml:space="preserve">□ Hydroxyapatite 분말은 충치 예방/치료용 소재로 활용되고 있음
 </t>
    </r>
    <r>
      <rPr>
        <sz val="10"/>
        <color theme="1"/>
        <rFont val="맑은 고딕"/>
        <family val="3"/>
        <charset val="128"/>
        <scheme val="minor"/>
      </rPr>
      <t>◯</t>
    </r>
    <r>
      <rPr>
        <sz val="10"/>
        <color theme="1"/>
        <rFont val="맑은 고딕"/>
        <family val="2"/>
        <charset val="129"/>
        <scheme val="minor"/>
      </rPr>
      <t xml:space="preserve"> 충치 치료/예방용 Hydroxyapatite 분말은 종횡비가 작으며 50 나노 이하의 입자가 가장 적합한 것으로 알려져 있음 
 </t>
    </r>
    <r>
      <rPr>
        <sz val="10"/>
        <color theme="1"/>
        <rFont val="맑은 고딕"/>
        <family val="3"/>
        <charset val="128"/>
        <scheme val="minor"/>
      </rPr>
      <t>◯</t>
    </r>
    <r>
      <rPr>
        <sz val="10"/>
        <color theme="1"/>
        <rFont val="맑은 고딕"/>
        <family val="2"/>
        <charset val="129"/>
        <scheme val="minor"/>
      </rPr>
      <t xml:space="preserve"> 종횡비가 작으며 50 나노 이하의 Hydroxyapatite 분말을 합성하기 위해 다양한 액상 합성 공정이 시도되고 있음.
□ 상업적으로 적용 가능한 충치 예방/치료용 Hydroxyapatite 분말 합성 기술 개발이 필요함
 </t>
    </r>
    <r>
      <rPr>
        <sz val="10"/>
        <color theme="1"/>
        <rFont val="맑은 고딕"/>
        <family val="3"/>
        <charset val="128"/>
        <scheme val="minor"/>
      </rPr>
      <t>◯</t>
    </r>
    <r>
      <rPr>
        <sz val="10"/>
        <color theme="1"/>
        <rFont val="맑은 고딕"/>
        <family val="2"/>
        <charset val="129"/>
        <scheme val="minor"/>
      </rPr>
      <t xml:space="preserve"> 일본, 포르투칼 등에서 충치 예방/치료용 Hydroxyapatite 분말이 생산/판매되고 있으나 국내 기술은 아직 완성도가 낮은 것으로 판단됨</t>
    </r>
    <phoneticPr fontId="1" type="noConversion"/>
  </si>
  <si>
    <t>□ 최근 UV 점착제에 대한 산업계 수요가 증가하고 있음.</t>
    <phoneticPr fontId="1" type="noConversion"/>
  </si>
  <si>
    <t xml:space="preserve">□ 금속제용기 기술개발 관련 기술지원  국내, 외 시장 규모와 기술동향  </t>
    <phoneticPr fontId="1" type="noConversion"/>
  </si>
  <si>
    <t>□ 화장품 업계의 경쟁이 치열해 지면서 업체간 경쟁력을 가지기 위해서는 특수 제형 개발이 큰 기반이 될 수 있다.
현재 대부분의 특수제형은 외국계 대기업이나 다국적 기업이 위주로 이끌어 가고 있는 실정이다.</t>
    <phoneticPr fontId="1" type="noConversion"/>
  </si>
  <si>
    <r>
      <t>□</t>
    </r>
    <r>
      <rPr>
        <sz val="10"/>
        <color theme="1"/>
        <rFont val="맑은 고딕"/>
        <family val="2"/>
        <charset val="129"/>
        <scheme val="minor"/>
      </rPr>
      <t xml:space="preserve"> 현재 2차 전지는 전기자동차용 대형 리튬 2차 전지 개발에 기업들이 주력하고 있으며, 차량의 대형화와 환경 문제 해결을 위하여 대형화된 2차 전지가 필요한 상황이다.
□ 2차 전지를 구성하는 여려 요소 중에 전해액 부분의 리튬염의 경우 2차 전지의 효율성과 배터리 연속성을 위하여 중요한 요소로 대두되고 있는 상황이다.
   하지만 폭발 위험성으로 인하여 보호회로가 정착된 PACK 형태로 판매되고 있으며 여러 가지 안정성 문제가 대두되고 있는 상황이다.</t>
    </r>
    <phoneticPr fontId="1" type="noConversion"/>
  </si>
  <si>
    <r>
      <t xml:space="preserve">□ Polyalkylene glycol business 다변화 모델 
  </t>
    </r>
    <r>
      <rPr>
        <sz val="10"/>
        <color theme="1"/>
        <rFont val="맑은 고딕"/>
        <family val="3"/>
        <charset val="128"/>
        <scheme val="minor"/>
      </rPr>
      <t>◯</t>
    </r>
    <r>
      <rPr>
        <sz val="10"/>
        <color theme="1"/>
        <rFont val="맑은 고딕"/>
        <family val="2"/>
        <charset val="129"/>
        <scheme val="minor"/>
      </rPr>
      <t xml:space="preserve"> 당사는 2016년 11월 26일에 창립 20주년으로 Joint-Venture로부터 시작하여 20여년 이 흐른 후 매출액 300억원, 자체 제품 판매량 12,000톤은 분면 만족스럽지 못한 지수이며, 20주년 시 천명된 “100년 기업”이라는 중장기 비젼을 달성하기 위해서는 “새롭고 적정한 규모의 사업” 발굴이 우선적인 과정임.  </t>
    </r>
    <phoneticPr fontId="1" type="noConversion"/>
  </si>
  <si>
    <r>
      <t>□</t>
    </r>
    <r>
      <rPr>
        <sz val="10"/>
        <color theme="1"/>
        <rFont val="맑은 고딕"/>
        <family val="2"/>
        <charset val="129"/>
        <scheme val="minor"/>
      </rPr>
      <t xml:space="preserve"> 콘크리트 디자인 패널
    - 2015년 건축자재 잠재시장 규모는 28조5000억원(역대 최고치)으로 2014년보다 30% 증가했으며  올해도 성장세가 이어질 것인데 특히 인테리어 시장이 본격적으로 성장할 것으로예상됨. 올해 2016년 인테리어 시장규모는 2014년대비 46% 증가한 12조6000억에 달할 것으로예상 됨. 노후 주택증가와 인테리어에 대한 소비자 관심 증가로 마감재 시장이 앞으로 더 확대 될 것이라 전망 됨.</t>
    </r>
    <phoneticPr fontId="1" type="noConversion"/>
  </si>
  <si>
    <t>□ 당사의 분리막 장치는 유체가 분리막 장치를 통하여 처리될 때 분리막 장치에서 입자성 물질들이 분리막을 막아 성능을 제한하는 것이 유체역학 적인 측면에서 극복할 할 중요한 문제이다.</t>
    <phoneticPr fontId="1" type="noConversion"/>
  </si>
  <si>
    <t>□분리막 장치에서 고체입자들이 분리막의 성능을 제한하는 문제를 해결하기 위하여 유체의 유동을 혼돈적으로 만들고, 그에 따른 유체 속에 분산 된 입자의 궤적 또한  혼돈적으로 만들어  고체 입자들이 분리막을 막는 문제를 방지하여 성능을 극대화하고 안정적으로 동작할 수 있도록 해야한다.</t>
    <phoneticPr fontId="1" type="noConversion"/>
  </si>
  <si>
    <t>□ 회전형 및 고정형 와류 분리막 장치 내부 유동 특성을 파악한다.
고정형 분리막 장치의 유도체 형상과 배치에 따른 최적화 및 동력 손실 계산, 회전형 분리막 장치내부의 유도체 유동해석 및 형상 최적화를 진행한다.</t>
    <phoneticPr fontId="1" type="noConversion"/>
  </si>
  <si>
    <t>□ 현재까지 3차원 세포배양 및 관련 해외시장의 규모 및 성장율은 5조 6,804억원, 18.7%임
□ 3D 세포배양 소모품 관련 세계시장은 약 $75M(2013년)으로 추정되며, BD Bioscience, Corning, InSphero 社 가 시장의 약 50%를 점유
□  3D 스패로이드 형성용 하이드로겔 관련 제품은 국내에서 개발되지 못했으나, 이미 해외에 상용화되어 시장 확대 중
□  표준화된 시험법 및 실험제품(도구) 미흡하며, 상용화된 제품들도 다수의 개선이 필요한 실정임</t>
    <phoneticPr fontId="1" type="noConversion"/>
  </si>
  <si>
    <r>
      <t>□</t>
    </r>
    <r>
      <rPr>
        <sz val="10"/>
        <color theme="1"/>
        <rFont val="맑은 고딕"/>
        <family val="2"/>
        <charset val="129"/>
        <scheme val="minor"/>
      </rPr>
      <t xml:space="preserve"> 탈부착렌치 시장현황
    - 절삭공구용 톡스렌치는 별모양형태의 렌치형상인 금속재질과 플라스틱 사출체의 손잡이로 구성되어있음. 국내외 절삭공구 업체에서는 독일에서 제작된 제품을 주로 사용하고 있으며,  품질부분에서는 유럽 및 미국제품이 80%이상을 차지하고 가격적인 측면에서 유럽제품보다는 경쟁력이 있으나 중국제품에 열위 단계임.    이에 따라 품질과 가격을 모두 만족하는 수준의 국산화 제품이 활성화 되지 못하는 실정임.</t>
    </r>
    <phoneticPr fontId="1" type="noConversion"/>
  </si>
  <si>
    <r>
      <t>□</t>
    </r>
    <r>
      <rPr>
        <sz val="10"/>
        <color theme="1"/>
        <rFont val="맑은 고딕"/>
        <family val="2"/>
        <charset val="129"/>
        <scheme val="minor"/>
      </rPr>
      <t xml:space="preserve"> 현재 시장에 출시되어 있는 랩온어칩의 경우 정확한양의 미세유체를 컨트롤하지는 못하고 있고 일정량의 액체를 흘려주고 혼합 또는 필터링하는 용도로 사용되고 있음</t>
    </r>
    <phoneticPr fontId="1" type="noConversion"/>
  </si>
  <si>
    <t>□ 3D프린터 원료 시장 진출
 ○ 극미소 표면연마제
   -당사는 1997년 설립하여 꾸준한 기술 개발을 통해 0.1mm까지의 극미소 표면 연마제를 생산 할 수 있는 기술(특허)을 기반으로 신사업분야 진출에 노력하고 있으며 이에 따른 사업 분야의 하나로 3D프린터에 사용되는 비철 금속류의 원료를 생산하고자 한다. 하지만 소기업 특성상 신사업분야 진출을 위해 시장조사 및 수요조사가 미비한 실정이다. 또한 3D프린터 원료 시장기술동향 정보가 부족하여 매출증대의 어려움이 있다.</t>
    <phoneticPr fontId="1" type="noConversion"/>
  </si>
  <si>
    <r>
      <t xml:space="preserve">□ 저온에서 짧은 시간에 경화가 가능하고 적은양의 은 함유로도 전도성이 뛰어난 전도성 에폭시 개발
  </t>
    </r>
    <r>
      <rPr>
        <sz val="10"/>
        <color theme="1"/>
        <rFont val="맑은 고딕"/>
        <family val="3"/>
        <charset val="128"/>
        <scheme val="minor"/>
      </rPr>
      <t>◯</t>
    </r>
    <r>
      <rPr>
        <sz val="10"/>
        <color theme="1"/>
        <rFont val="맑은 고딕"/>
        <family val="2"/>
        <charset val="129"/>
        <scheme val="minor"/>
      </rPr>
      <t>전기/전자/반도체등의 assemble/packaging 분야에서 사용되는 전도성 에폭시 개발
    - 경화를 위해 최소 80℃/ 1h 필요
    - snap cure 사용 시 최소 140℃/ 3sec 필요
    - 필요 온도/ 시간 미 충족 시 낮은 접착력 및 높은 저항을 보임
    - 높은 전도성을 위해 85% 이상의 은(silver) 사용으로 높은 가격
    - 은 입자들의 뭉침 현상으로 인한 clogging 현상 발생 (dispensing 불량 발생)</t>
    </r>
    <phoneticPr fontId="1" type="noConversion"/>
  </si>
  <si>
    <r>
      <t>□</t>
    </r>
    <r>
      <rPr>
        <sz val="10"/>
        <color theme="1"/>
        <rFont val="맑은 고딕"/>
        <family val="2"/>
        <charset val="129"/>
        <scheme val="minor"/>
      </rPr>
      <t xml:space="preserve"> 설계 및 개발방안 부재
 - 누구나 사용가능하도록 사용법이 간단하고 쉽게 설계하고 여러 가지 부속품 등의 상관관계를 고려해서 교정해야 한다. 특히 센서의 경우 신호증폭 및 처리회로, 하우징, 인터페이스, 소프트웨어 등이 국내 부재중을 고려해야 한다.
</t>
    </r>
    <r>
      <rPr>
        <sz val="10"/>
        <color theme="1"/>
        <rFont val="맑은 고딕"/>
        <family val="3"/>
        <charset val="128"/>
        <scheme val="minor"/>
      </rPr>
      <t>□</t>
    </r>
    <r>
      <rPr>
        <sz val="10"/>
        <color theme="1"/>
        <rFont val="맑은 고딕"/>
        <family val="2"/>
        <charset val="129"/>
        <scheme val="minor"/>
      </rPr>
      <t xml:space="preserve"> 스마트폰 연동 휴대용 계측기 제품 부재
 - 국내개발 계측기 제품이 많지 않고 그에 따른 기술력 부족</t>
    </r>
    <phoneticPr fontId="1" type="noConversion"/>
  </si>
  <si>
    <t>□ 2016년 지원 사업으로 한방침 시장의 동향 및 기술동향을 분석하였지만, 해외 시장에 대한 정보가 미흡하여 수출 계획을 세우는데 어려움이 있음
□ 해외 시장의 정보와 한방침 유통의 형태를 파악할 필요성이 있음</t>
    <phoneticPr fontId="1" type="noConversion"/>
  </si>
  <si>
    <r>
      <t>□</t>
    </r>
    <r>
      <rPr>
        <sz val="10"/>
        <color theme="1"/>
        <rFont val="맑은 고딕"/>
        <family val="2"/>
        <charset val="129"/>
        <scheme val="minor"/>
      </rPr>
      <t xml:space="preserve"> 최근 휴대 단말기 배터리의 충-방전 오류로 인한 폭발 사고가 빈번히 발생하여 사회적 문제로 대두되고 있음 
</t>
    </r>
    <r>
      <rPr>
        <sz val="10"/>
        <color theme="1"/>
        <rFont val="맑은 고딕"/>
        <family val="3"/>
        <charset val="128"/>
        <scheme val="minor"/>
      </rPr>
      <t>□</t>
    </r>
    <r>
      <rPr>
        <sz val="10"/>
        <color theme="1"/>
        <rFont val="맑은 고딕"/>
        <family val="2"/>
        <charset val="129"/>
        <scheme val="minor"/>
      </rPr>
      <t xml:space="preserve"> 또한, 휴대 단말기 배터리의 용량 증가, 고속 충전에 대한 소비자의 요구가 늘어나고 있으며, 이에 따른 충-방전 전압-전류가 늘어날 것으로 예상됨.
</t>
    </r>
    <r>
      <rPr>
        <sz val="10"/>
        <color theme="1"/>
        <rFont val="맑은 고딕"/>
        <family val="3"/>
        <charset val="128"/>
        <scheme val="minor"/>
      </rPr>
      <t>□</t>
    </r>
    <r>
      <rPr>
        <sz val="10"/>
        <color theme="1"/>
        <rFont val="맑은 고딕"/>
        <family val="2"/>
        <charset val="129"/>
        <scheme val="minor"/>
      </rPr>
      <t xml:space="preserve"> 이에 따라 배터리 폭발 사고의 빈도가 증가할 것으로 보미여, 이를 방지할 수 있는 기술이 필요함</t>
    </r>
    <phoneticPr fontId="1" type="noConversion"/>
  </si>
  <si>
    <r>
      <t xml:space="preserve">□ 품질관리를 위한 시험 분석 평가 방법
  </t>
    </r>
    <r>
      <rPr>
        <sz val="10"/>
        <color theme="1"/>
        <rFont val="맑은 고딕"/>
        <family val="3"/>
        <charset val="128"/>
        <scheme val="minor"/>
      </rPr>
      <t>◯</t>
    </r>
    <r>
      <rPr>
        <sz val="10"/>
        <color theme="1"/>
        <rFont val="맑은 고딕"/>
        <family val="2"/>
        <charset val="129"/>
        <scheme val="minor"/>
      </rPr>
      <t xml:space="preserve"> 품질 관리를 위한 시험
    - 기업에서 생산하는 제품의 품질을 관리하기 위해서는 생산품에 대한 주기적이고 일괄적인 모니터링이 필요함. 이를 위해서 각종 재료 시험을 수행하여야 하며 대부분 외부 기관에 의뢰하는 실정임. 다양한 종류의 특성 시험을 주기적으로 수행하므로 지속적인 비용이 발생하며 제품의 원가 증대로 이어짐. 또한 품질에 대한 신뢰로 이어지는 문제이므로 중소기업에게는 필수 불가결한 요소임.
    - 특히 완제품의 내부 결함을 발견하기 위해서 비파괴 검사인 방사선투과검사(Radiographic Testing, RT)와 초음파탐상검사(Ultrasonic Testing, UT)를 수행하고 있음. 이를 수행하기 위해서 복잡하고 다양한 장비와 전문가가 필요하며, 대부분 외부 기관에 의뢰하는 실정임. 제품이 현장에 설치된 후 문제가 발생하여 비파괴 검사가 요구되는 경우 출장비를 포함한 추가 비용이 발생함. 다품종 소량 생산을 하는 중소기업에서는 전수검사가 요구되는 경우가 많으므로 검사에 과도한 비용이 발생하고 중소기업에게 부담이 되어 제품 가격의 증가로 이어짐.</t>
    </r>
    <phoneticPr fontId="1" type="noConversion"/>
  </si>
  <si>
    <r>
      <t>□</t>
    </r>
    <r>
      <rPr>
        <sz val="10"/>
        <color theme="1"/>
        <rFont val="맑은 고딕"/>
        <family val="3"/>
        <charset val="129"/>
        <scheme val="minor"/>
      </rPr>
      <t xml:space="preserve"> </t>
    </r>
    <r>
      <rPr>
        <sz val="10"/>
        <color theme="1"/>
        <rFont val="맑은 고딕"/>
        <family val="2"/>
        <charset val="129"/>
        <scheme val="minor"/>
      </rPr>
      <t xml:space="preserve">P/Shaft (동력전달장치 중 일부 부품) 15년간 효림산업 자체기술로 미래 준비
  </t>
    </r>
    <r>
      <rPr>
        <sz val="10"/>
        <color theme="1"/>
        <rFont val="맑은 고딕"/>
        <family val="3"/>
        <charset val="128"/>
        <scheme val="minor"/>
      </rPr>
      <t>◯</t>
    </r>
    <r>
      <rPr>
        <sz val="10"/>
        <color theme="1"/>
        <rFont val="맑은 고딕"/>
        <family val="3"/>
        <charset val="129"/>
        <scheme val="minor"/>
      </rPr>
      <t xml:space="preserve"> 지난 5년간 P/Shaft에 대한 경량화로 CFRP (Carbon Fiber Reinforced Plastic)연구수행
    - CFRP에 대한 경쟁관계사, application item 분석 미흡
    - CFRP와의 접합 기술에 대한 문제점 해결
    - 시장현황상 전기차 제조업체인 Tesla의 의해 특허 15%가 동력전달장치로 밝혀짐
    - 우위를 점할 수 있는 시장 분석이 이루어지고 있지 않음</t>
    </r>
    <phoneticPr fontId="1" type="noConversion"/>
  </si>
  <si>
    <r>
      <t xml:space="preserve">□ Smart Factory (4차 산업) 기술
  </t>
    </r>
    <r>
      <rPr>
        <sz val="10"/>
        <color theme="1"/>
        <rFont val="맑은 고딕"/>
        <family val="3"/>
        <charset val="128"/>
        <scheme val="minor"/>
      </rPr>
      <t>◯</t>
    </r>
    <r>
      <rPr>
        <sz val="10"/>
        <color theme="1"/>
        <rFont val="맑은 고딕"/>
        <family val="2"/>
        <charset val="129"/>
        <scheme val="minor"/>
      </rPr>
      <t xml:space="preserve">중소기업에 맞는(공정 현황, 생산제품, 경영환경) 실용적 자동화 system 적용
▶PCB 시장(기술)의 해결 문제점
1. 제품 박판화 및 회로 축소에 따른 제품취급 공정의 automation 필요
   -취급 공수에 대한 자동화 개선 :　로봇, 작업 tool, 공정설계 등
 2. Particle 관리의 혁신적 개선 필요
   -제품 표면, 내부의 이물전이, 작업공간의 particle 관리의 혁신 필요 :
    크린룸 내부관리, 표면처리력, 설비이물전이 부분에 대한 분석개선 등
 3. 공정 내(설비, 제품, 부자재, 사람) 정전기 제거
   -정량화, 가시화부분이 취약한 정전기에 대한 전 공정의 개선필요
 4. PRM, TRM 변화에 대한 정보 확보
   -PCB제품, 기술변화에 대한 글로벌 관점의 변화와 흐름, 시장변화에 대한 정보 확보를 통한 기업성장의 방향설정- </t>
    </r>
    <phoneticPr fontId="1" type="noConversion"/>
  </si>
  <si>
    <t xml:space="preserve">□ 해당기술
 1)대상기술의 개요
 셰일가스, 원유 등 시추 및 생산플랜트에 적용되는 상용압력 1000psi에서부터 
 고압(20,000psi)까지 적용되는 배관연결 부속으로 유체이송라인에 설치되어  
 유체제어 뿐 아니라 관련기기의 원활한 설치, 유지 및 안전성 기능을 확보한다.
                     해당기술제품 및 구성요소
                 참조사진) Hammer Union Line Pipe
 2)기술개발 내용
  - Hammer Union 요소 부품 설계
  - API 16C Spec.을 고려한 설계
  - 내구성 및 Sealing Mechanism에 적합한 Seal구조 설계
  - 고압에 적합한 재료선정 및 기술개발
  - 일부 주조로 생산되는 제품을 단조로 개발하여 대량생산이 가능하고, 
    소재결함을 최소화하여 불량률 감소를 통한 품질향상의 극대화
    가공공정이 용이하므로 원가절감을 통한 가격경쟁력확보
  - 현재 미국 바이어로부터 구매의향이 있으며, 본 과제를 통해 개발을 목표로 함.
○시장의 현황 및 문제점
  육상 및 해양시추용 유량제어시스템은 단품인 밸브, 피팅의 제작기술과 통합기술
(Manifold) 운영기술까지 확보해야만 성공가능성을 높일 수 있으므로 국산화 개발이 
시급하다. 1970년대 두 차례의 석유파동 이후 국내의 에너지산업계는 국내 석유개발 
및 해외 유전개발에 박차를 가하고 있으며 빠르게 성장하는 신흥국의 에너지 수요
증가로 심층 및 심해자원에 대한 관심이 높아지게 되었으며, 국내산업은 고부가가치의 
유정시추플랜트나, 선박, 해양플랜트에 관련된 핵심기술들은 대부분 해외 선진기업이 
보유하고 있으며 국산화률의 저조로 대부분 수입에 의존하고 있으므로 고비용 및 
경쟁력확보에 어려움을 격고 있다. 이에 국산화를 통하여 국내 시추시스템 개발의 
기초가 되고 국내 에너지 산업에 참여할 수 있는 기회를 통하여 국가경쟁력확보 및 
해외 수출을 통한 경제적 파급효과를 가져올 수 있다.
</t>
    <phoneticPr fontId="1" type="noConversion"/>
  </si>
  <si>
    <t xml:space="preserve">□ 시장의 상황
 - 점액포자충의 경우 최근에 제주도를 중심으로 발병하여 아직 배양 기술이나 치료제가 알려져 있지 않으나 피해를 해를 거듭할수록 늘고 있는 현실이다. 배양이 안되기 때문에 관련 기술의 진보도 더디기 때문에 관련 자료를 수집하여 살충 가능 물질을 검색하고 이를 직접 점액포자충이 발생한 양어장에 적용하여 제품을 개발하고자 함.
</t>
    <phoneticPr fontId="1" type="noConversion"/>
  </si>
  <si>
    <r>
      <t xml:space="preserve">□ 자동차의 경우 고유가 시대에 연비향상을 위해 경량화 소재가 연구진행 중인데 고기능성 필러를 첨가한 복합소재 기술개발이 필요함
  </t>
    </r>
    <r>
      <rPr>
        <sz val="10"/>
        <color theme="1"/>
        <rFont val="맑은 고딕"/>
        <family val="3"/>
        <charset val="128"/>
        <scheme val="minor"/>
      </rPr>
      <t>◯</t>
    </r>
    <r>
      <rPr>
        <sz val="10"/>
        <color theme="1"/>
        <rFont val="맑은 고딕"/>
        <family val="2"/>
        <charset val="129"/>
        <scheme val="minor"/>
      </rPr>
      <t xml:space="preserve"> 나노 크기의 고기능성 필러 CNT, 그래핀, Al2O3 등을 사용해야 고기능성 복합소재의 기능을 구현할 것으로 예상하나 실례가 많지 않음
    - CNT, 그래핀, nano Al2O3 가 고가여서 시장 접근성이 낮음</t>
    </r>
    <phoneticPr fontId="1" type="noConversion"/>
  </si>
  <si>
    <t xml:space="preserve">□ 압연 강판 연속 Q.T 열처리 Quenching 분야 
   - 압연 강판의 연속 열처리 라인은 가열구간 -&gt; 냉각구간 -&gt; 템퍼링구간으로 나뉘어 지는데 현재 퀜칭 방식으로 사용 가능한 방법으로는 공냉, 납, 염욕, 오일, 수냉등이 있음. 
   - 납, 염욕, 오일등은 환경 문제 및 작업자의 안전상의 문제로 사용이 제한적인 문제점을 가지고 있으며, 수냉의 경우 경화 시 소재의 크랙 문제 발생 과 공냉의 경우  경화가 이루어지지 않는 문제 발생 </t>
    <phoneticPr fontId="1" type="noConversion"/>
  </si>
  <si>
    <r>
      <t>□</t>
    </r>
    <r>
      <rPr>
        <sz val="10"/>
        <color theme="1"/>
        <rFont val="맑은 고딕"/>
        <family val="2"/>
        <charset val="129"/>
        <scheme val="minor"/>
      </rPr>
      <t xml:space="preserve"> 압출 발포 폴리스티렌 단열재의 열전도율 특성 향상
    - 국가 에너지 정책이 열전도율 품질의 성능을 요구
    - 매년 에너지 정책이 강화.
    - 에너지 효율을 높임으로서 국가 자원 보호</t>
    </r>
    <phoneticPr fontId="1" type="noConversion"/>
  </si>
  <si>
    <t xml:space="preserve">□ 압출 발포 폴리스티렌 단열재의 열전도율 향상
    - 단열재 생산에 사용되는 발포제인 HFC 142b, HFC 22는 ODP(오존층 파괴 지수)기준에 의거하여 사용에 규제가 있음
    - ODP규제를 받지 않는 발포제를 사용한 “압출 발포 폴리스티렌 단열재”의 열전도율 특성이 KS기준 충족.
    - 당사는 압출 발포 폴리스테렌 단열재의 생산장비의 제작에 관한 기술을 보유하고 있음, 따라서 관련 기술에 대한 국, 내외 특허, 학술자료 및 도서 인쇄물을 통한 기술의 인지 및 습득이 필요함  </t>
    <phoneticPr fontId="1" type="noConversion"/>
  </si>
  <si>
    <r>
      <t>□</t>
    </r>
    <r>
      <rPr>
        <sz val="10"/>
        <color theme="1"/>
        <rFont val="맑은 고딕"/>
        <family val="2"/>
        <charset val="129"/>
        <scheme val="minor"/>
      </rPr>
      <t xml:space="preserve"> 탄소나노섬유 : 다품종 소량생산으로 시장진입 전략
□ 탄소나노섬유 복합소재 : 기존 거래선을 이용하여 마케팅 계획
□ 탄소나노섬유의 시장은 연 평균성장률 12% 큰 성장세로 확대될 전망</t>
    </r>
    <phoneticPr fontId="1" type="noConversion"/>
  </si>
  <si>
    <r>
      <t>□</t>
    </r>
    <r>
      <rPr>
        <sz val="10"/>
        <color theme="1"/>
        <rFont val="맑은 고딕"/>
        <family val="2"/>
        <charset val="129"/>
        <scheme val="minor"/>
      </rPr>
      <t xml:space="preserve"> 치과용 서지컬 saw 핸드피스 
 - 마이크로 모터를 이용하여, 핸드피스에 saw blade 체결후 왕복운동 실시
 - saw blade 종류: Reciprocating, Oscillating, Sagittal
 - Reciprocating(왕복작동), Oscillating, Sagittal(수평왕복작동)
 - 시제품 개발 완료 상태
</t>
    </r>
    <r>
      <rPr>
        <sz val="10"/>
        <color theme="1"/>
        <rFont val="맑은 고딕"/>
        <family val="3"/>
        <charset val="128"/>
        <scheme val="minor"/>
      </rPr>
      <t>◯</t>
    </r>
    <r>
      <rPr>
        <sz val="10"/>
        <color theme="1"/>
        <rFont val="맑은 고딕"/>
        <family val="2"/>
        <charset val="129"/>
        <scheme val="minor"/>
      </rPr>
      <t xml:space="preserve"> 시장현황 문제점
 - 현 치과 서지컬 시장에서의 정확한 사용현황 미 파악</t>
    </r>
    <phoneticPr fontId="1" type="noConversion"/>
  </si>
  <si>
    <t>□ 국가기간산업으로서 백신산업의 육성에 대한 필요성 및 안전성 확보 및 백신 수요에 대한 대응 필요성이 대두되는 시점에서 국내외 백신 연구개발 및 생산에 대한 기술동향을 파악하여 관련한 장비와 공정개발 및 기술 서비스 제공이 필수적인 상황이다. 이에 국내외 최신의 백신 연구개발 및 생산에 대한 기술동향을 파악하여 지원할 수 있는 장비 및 기술분야를 정확히 예측하고, 특히 국내 대기업 제약사부터 벤처까지 백신개발 현황에 대한 DB 구축을 통하여 업체별 맞춤형 장비 및 기술지원이 가능하도록 한다</t>
    <phoneticPr fontId="1" type="noConversion"/>
  </si>
  <si>
    <t>□ 블렌더 시장은 1920년대부터 시작되어 포화상태이며, 기술진입장벽이 낮은 만큼 신규업체의 시장진입이 활발하고, 글로벌역량을 갖춘 선점업체들의 경쟁이 과열되어 있음.
□ 이 중 진공블렌더의 경우 시장이 비교적 최근에 형성된(2010년대 이후) 제품군임. 당사에서는 진공이 접목된 기술확보를 사업목표로 잡아 개발을 진행하고 있으며, 최근 첫 제품을 출시한 상태임.
□ 블렌더의 동력을 활용하여 별도의 보관용기를 진공하는 기술은 수십년 전부터 출원이 꾸준히 이루어져오고 있었으나, 최근에는 칼날이 포함된 블렌딩 용기 내부를 진공시키는 다양한 구조에 대해 출원이 활발히 이루어지고 있음.
□ “진공블렌더” 특허권 확보에 있어서 일본기업인 도시바, 테스콤이 두각을 나타내고 있음. 이 중 테스콤은 2012~13년 경 제품을 처음 상용화한 선발기업이며, 도시바는 공개특허만 확인될 뿐, 제품의 출시여부는 확인되고 있지 않음. 
5. 최근 도시바가 보유한 다수의 특허가 테스콤으로 권리이전된 내역이 확인되며, 테스콤에서 해외각국에 분할출원을 통해 다양한 권리확보를 시도하고있는 정황이 확인되고 있음.
6. 도시바/테스콤에서 진공블렌더에 대한 특허포트폴리오를 적극적으로 갖춰가고 있으며, 실제로 일본 내에서 넓은 권리범위로 다수의 특허를 확보하고 있어, 일본시장의 진입에 어려움을 겪고 있음. 또한 이들의 특허가 해외 각국에 계류 중이라서, 향후 해외시장에서의 분쟁의 위험이 존재하고 있음.</t>
    <phoneticPr fontId="1" type="noConversion"/>
  </si>
  <si>
    <t>□ 핵심경쟁사의 보유특허들에 대한 무효자료조사 및 유효성 검토
□ 권리범위 심층분석을 통한 회피설계안 마련</t>
    <phoneticPr fontId="1" type="noConversion"/>
  </si>
  <si>
    <t>□ 경쟁업체 핵심특허권들에 대한 비침해논리 마련
□ 회피설계를 통한 사전분쟁예방 및 공백기술 확보
□ 중복연구 방지 및 기술개발비용 절감
□ 안정적인 시장 진입 및 매출증대</t>
    <phoneticPr fontId="1" type="noConversion"/>
  </si>
  <si>
    <t>□ 당사에서는 최근 신규사업으로 의료용 바이오 소재 연구개발을 진행하고 있으며, 서울대학교 바이오 소재 공학과와 공동연구를 수행중에 있음
Kisti 패밀리기업 지원사업을 통해 조사된 자룔를 통해 시장 진입 방향과 마케팅 전략 수립에 사용될 예정임.
국내외 특허 자료를 통해 지적재산권 확보와 국내외 특허회피 기초자료로 활용할 예정임</t>
    <phoneticPr fontId="1" type="noConversion"/>
  </si>
  <si>
    <t>□ 애로사항
(1) 시장 규모에 따른 기술적 한계
 방부조성물 사업은 넓은 범위에 적용가능하기 때문에 시장의 크기는 넓다고 할 수 있으나 첨가되는 양이 작아 시장의 크기에 비해 경제의 규모는 작다. 또한 연구를 진행할 수 있는 연구자와 연구의 기초가 되는 국내 외 원료의 수급, 연구 결과를 분석할 수 있는 부자재 및 장비가 필요하다. 하지만 경제의 규모가 작아 대기업은 투자를 꺼리는 상황이고 중소기업의 경우 비용적, 기술적 한계에 봉착하고 있는 실정이다.
(2) 연구단계의 경제적 애로사항
 연구소에서는 소비자들에게 판매되어지는 시제품에서의 균 검출이 없도록 제품 출시 전 충분한 확인시험이 필요하다. 그러나 증식하는 미생물과 각 제품의 방부 조성물의 구조 및 특징에 따른 방부효력의 변화정도를 육안으로 관찰하기 어렵기 때문에 실험기기 및 장치 사용이 불가피하다. 
해피콜은 국내 화장품 원료회사의 선두 주자로서 앞으로의 시장가능성을 보고 무방부조성물을 연구 개발하고자 함
이를 위해 연구결과를 시험/평가/분석할 수 있는 장비와 장비의 사용방법 교육자의 지원이 필요한 상황이다.</t>
    <phoneticPr fontId="1" type="noConversion"/>
  </si>
  <si>
    <t>□ 화장품  품질력 향상
□ 소비자의 방부제사용에 대한 불안감 완화
□ 다양한 제형의 방부조성물의 개발 및 다양한 화장품에 접목
□ 기존 방부제 수입대체 효과 - 해외 대기업 시장 잠식 문제 해결</t>
    <phoneticPr fontId="1" type="noConversion"/>
  </si>
  <si>
    <r>
      <t xml:space="preserve">□ 무인항공기 제작 기술관련
  </t>
    </r>
    <r>
      <rPr>
        <sz val="10"/>
        <color theme="1"/>
        <rFont val="맑은 고딕"/>
        <family val="3"/>
        <charset val="128"/>
        <scheme val="minor"/>
      </rPr>
      <t>◯</t>
    </r>
    <r>
      <rPr>
        <sz val="10"/>
        <color theme="1"/>
        <rFont val="맑은 고딕"/>
        <family val="2"/>
        <charset val="129"/>
        <scheme val="minor"/>
      </rPr>
      <t xml:space="preserve"> 예) 틸트로터형 무인항공기 제작 기술 동향
    - 예) 장시간 (3시간 이상) 비행가능한 무인항공기 개발 동향
    - 예) 기체 및 내,외부 소재 적용 기술 : 발사목 -&gt; 유리섬유 -&gt; CFRP
□ 하이드로 엔진마운트  CAE해석
□ 건축물용 진동 감쇠 마운트 CAE해석
  :    2 가지 중 1가지 의뢰 예정. (모델링과 스펙 확인 중임)</t>
    </r>
    <phoneticPr fontId="1" type="noConversion"/>
  </si>
  <si>
    <r>
      <t xml:space="preserve">□ 진세노사이드의 정량, 정성 분석
  </t>
    </r>
    <r>
      <rPr>
        <sz val="10"/>
        <color theme="1"/>
        <rFont val="맑은 고딕"/>
        <family val="3"/>
        <charset val="128"/>
        <scheme val="minor"/>
      </rPr>
      <t>◯</t>
    </r>
    <r>
      <rPr>
        <sz val="10"/>
        <color theme="1"/>
        <rFont val="맑은 고딕"/>
        <family val="2"/>
        <charset val="129"/>
        <scheme val="minor"/>
      </rPr>
      <t xml:space="preserve"> 진세노사이드는 인·홍삼에서 고유한 약리효과를 보이는 성분으로써 인삼과 돌외 외에서는 발견되어지지 않는 고유한 Dammarane 타입의 사포닌이다. 크게 protopanaxadiol (PPD) 타입과 protopanaxatriol (PPT)으로 나뉘어져 있으며 아클리콘에 결합되어 있는 당의 종류나 개수에 따라서 그 유도체들이 무려 100여개에 이른다. 고려인삼에서는 15여종, 홍삼에서는 40여종, 화기삼은 10여종들이 발견되어졌다. 이들 각각의 진세노사이들은 독특한 물리·화학·생리학적인 성질이 구분되어지는데 미량 희귀 진센노사이드들이 최근 10여년간 귀한 소재로 각광을 받고 있다.
    - 연구로써는 수십 mg 씩 얻어내서 논문을 발표하는 데 어쩔 수 없이 분취해 내지만 산업적으로는 그 생산성과 수요가 맞지 않아 미량 희귀 진세노사이드들의 표준품들이 매우 고가로 판매되거나 아예 없는 실정이다.</t>
    </r>
    <phoneticPr fontId="1" type="noConversion"/>
  </si>
  <si>
    <r>
      <t xml:space="preserve">□ 의료용 바이오 소재 관련 시장 및 기술
  </t>
    </r>
    <r>
      <rPr>
        <sz val="10"/>
        <color theme="1"/>
        <rFont val="맑은 고딕"/>
        <family val="3"/>
        <charset val="128"/>
        <scheme val="minor"/>
      </rPr>
      <t>◯</t>
    </r>
    <r>
      <rPr>
        <sz val="10"/>
        <color theme="1"/>
        <rFont val="맑은 고딕"/>
        <family val="2"/>
        <charset val="129"/>
        <scheme val="minor"/>
      </rPr>
      <t xml:space="preserve"> 의료용 바이오 소재
    - 의료용 소재는 질병을 진단 및 치료하는데 사용되며, 사고로 손상된 신체의 부위를 대체하는 목적으로 사용되는 재료를 말함. 현재 의료용 바이오 소재는 전량 수입하여 사용중에 있음</t>
    </r>
    <phoneticPr fontId="1" type="noConversion"/>
  </si>
  <si>
    <r>
      <t xml:space="preserve">□ 해당기술 및 시장현황
  전 세계적으로 환경오염문제에 대한 해결을 위해 기술개발이 적극 추진되고 있으며 특히 다양한 유기물처리 기술의 개발이 시급히 요구되고 있는 실정임. 
</t>
    </r>
    <r>
      <rPr>
        <sz val="10"/>
        <color theme="1"/>
        <rFont val="맑은 고딕"/>
        <family val="3"/>
        <charset val="128"/>
        <scheme val="minor"/>
      </rPr>
      <t>◯</t>
    </r>
    <r>
      <rPr>
        <sz val="10"/>
        <color theme="1"/>
        <rFont val="맑은 고딕"/>
        <family val="2"/>
        <charset val="129"/>
        <scheme val="minor"/>
      </rPr>
      <t xml:space="preserve"> 현행 기술의 문제점 
    - 주로 약품처리 및 미생물 처리로 비용 및 처리 효율이 낮은 실정임.
    - 대형의 설비 및 면적이 요구되고 있음.
    - 이차 오염의 문제가 있음.</t>
    </r>
    <phoneticPr fontId="1" type="noConversion"/>
  </si>
  <si>
    <t>□ 의료용 접착제(혹은 생체접착제)란 봉합사를 대신하여 간단한 조작(예를 들면접착제를 바르는 조작)에 의해 손상된 조직을 접합시키는 방법 임.
□ 의료용 접착제는 상처부위에 적용이 간편하고, 봉합사나 스테이플러와 비교하여 이차적인 상처가 적고, 통증이 적으며, 봉합사 등의 제거가 필요하지 않고, 외관상으로도 눈에 띄지 않아 상처 봉합에 많이 사용됨.
□ 상기의 이유로, 외과수술 시 생체접착제의 사용이 증가하는 추세이나 국내에 상용화된 제품은 대부분 외산 수입품으로 국산화 개발이 시급함.</t>
    <phoneticPr fontId="1" type="noConversion"/>
  </si>
  <si>
    <r>
      <t>서울</t>
    </r>
    <r>
      <rPr>
        <sz val="9"/>
        <color rgb="FF000000"/>
        <rFont val="한양신명조"/>
        <family val="3"/>
        <charset val="129"/>
      </rPr>
      <t/>
    </r>
    <phoneticPr fontId="1" type="noConversion"/>
  </si>
  <si>
    <t>지역</t>
    <phoneticPr fontId="1" type="noConversion"/>
  </si>
  <si>
    <t>강원</t>
    <phoneticPr fontId="1" type="noConversion"/>
  </si>
  <si>
    <t>경인</t>
    <phoneticPr fontId="1" type="noConversion"/>
  </si>
  <si>
    <t>충청</t>
    <phoneticPr fontId="1" type="noConversion"/>
  </si>
  <si>
    <t>호남</t>
    <phoneticPr fontId="1" type="noConversion"/>
  </si>
  <si>
    <t>대경</t>
    <phoneticPr fontId="1" type="noConversion"/>
  </si>
  <si>
    <t>부울경</t>
    <phoneticPr fontId="1" type="noConversion"/>
  </si>
  <si>
    <t>합계</t>
    <phoneticPr fontId="1" type="noConversion"/>
  </si>
  <si>
    <t>패밀리기업 수</t>
    <phoneticPr fontId="1" type="noConversion"/>
  </si>
  <si>
    <t>수요조사</t>
    <phoneticPr fontId="1" type="noConversion"/>
  </si>
  <si>
    <t>대상비율</t>
    <phoneticPr fontId="1" type="noConversion"/>
  </si>
  <si>
    <t>불순물 관리를 통한 도금 표면 향상 및 효율 개선을 위한 공정 개선</t>
  </si>
  <si>
    <t>4</t>
  </si>
  <si>
    <t>거림테크㈜</t>
  </si>
  <si>
    <t>대홍코스텍㈜</t>
  </si>
  <si>
    <t>명일폼테크㈜</t>
  </si>
  <si>
    <t>미래써모텍</t>
  </si>
  <si>
    <t>에이스이노텍㈜</t>
  </si>
  <si>
    <t>오큐브㈜</t>
  </si>
  <si>
    <t>㈜금강알텍</t>
  </si>
  <si>
    <t>㈜금창</t>
  </si>
  <si>
    <t>㈜뉴테크</t>
  </si>
  <si>
    <t>㈜대원지에스아이</t>
  </si>
  <si>
    <t>㈜메가젠임플란트</t>
  </si>
  <si>
    <t>㈜모코</t>
  </si>
  <si>
    <t>㈜비에스지</t>
  </si>
  <si>
    <t>㈜선테크</t>
  </si>
  <si>
    <t>㈜세신정밀</t>
  </si>
  <si>
    <t>㈜어플라이드카본나노</t>
  </si>
  <si>
    <t>㈜에나인더스트리</t>
  </si>
  <si>
    <t>㈜엔유씨전자</t>
  </si>
  <si>
    <t>㈜케디엠</t>
  </si>
  <si>
    <t>㈜티에이치엔</t>
  </si>
  <si>
    <t>㈜티피에스</t>
  </si>
  <si>
    <t>㈜프로템</t>
  </si>
  <si>
    <t>휴먼플러스㈜</t>
  </si>
  <si>
    <t>극동제연공업㈜</t>
  </si>
  <si>
    <t>남양노비텍㈜</t>
  </si>
  <si>
    <t>대원인물㈜</t>
  </si>
  <si>
    <t>싸토리우스코리아바이오텍㈜</t>
  </si>
  <si>
    <t>씨앤디아이㈜</t>
  </si>
  <si>
    <t>얼라이드레이테크놀로지㈜</t>
  </si>
  <si>
    <t>㈜디지아이</t>
  </si>
  <si>
    <t>㈜바이오소재</t>
  </si>
  <si>
    <t>㈜상아프론테크</t>
  </si>
  <si>
    <t>㈜에스피엘</t>
  </si>
  <si>
    <t>㈜에프티에스코리아</t>
  </si>
  <si>
    <t>㈜오카도라코리아</t>
  </si>
  <si>
    <t>㈜우성아이비</t>
  </si>
  <si>
    <t>㈜우정비에스씨</t>
  </si>
  <si>
    <t>㈜이레화학상사</t>
  </si>
  <si>
    <t>㈜이엔에스코리아</t>
  </si>
  <si>
    <t>㈜캠프런</t>
  </si>
  <si>
    <t>㈜케이씨산업</t>
  </si>
  <si>
    <t>㈜케이엔알시스템</t>
  </si>
  <si>
    <t>㈜토페스</t>
  </si>
  <si>
    <t>㈜파버나인</t>
  </si>
  <si>
    <t>㈜필로스</t>
  </si>
  <si>
    <t>하도FNC</t>
  </si>
  <si>
    <t>㈜온테스트</t>
  </si>
  <si>
    <t>창명제어기술㈜</t>
  </si>
  <si>
    <t>경성산업</t>
  </si>
  <si>
    <t>세계화학공업㈜</t>
  </si>
  <si>
    <t>오션어스㈜</t>
  </si>
  <si>
    <t>우리그린피스</t>
  </si>
  <si>
    <t>㈜낙원</t>
  </si>
  <si>
    <t>㈜동신이엔텍</t>
  </si>
  <si>
    <t>큐알피테크</t>
  </si>
  <si>
    <t>㈜성일이노텍</t>
  </si>
  <si>
    <t>㈜신산이</t>
  </si>
  <si>
    <t>㈜신성테크</t>
  </si>
  <si>
    <t>㈜큐시스</t>
  </si>
  <si>
    <t>㈜티디엘</t>
  </si>
  <si>
    <t>㈜한국씨앤에스</t>
  </si>
  <si>
    <t>㈜두산에코비즈넷</t>
  </si>
  <si>
    <t>㈜알엔투테크놀로지</t>
  </si>
  <si>
    <t>㈜애드바이오텍</t>
  </si>
  <si>
    <t>㈜오토커넥터</t>
  </si>
  <si>
    <t>기업명</t>
  </si>
  <si>
    <t>대구경북</t>
  </si>
  <si>
    <t>경인</t>
  </si>
  <si>
    <t>충청</t>
  </si>
  <si>
    <t>부울경</t>
  </si>
  <si>
    <t>호남</t>
  </si>
  <si>
    <t>강원</t>
  </si>
  <si>
    <t>서울</t>
  </si>
  <si>
    <t>소계</t>
    <phoneticPr fontId="1" type="noConversion"/>
  </si>
  <si>
    <t>124</t>
    <phoneticPr fontId="1" type="noConversion"/>
  </si>
  <si>
    <t>5</t>
    <phoneticPr fontId="1" type="noConversion"/>
  </si>
  <si>
    <t>㈜남도농산</t>
    <phoneticPr fontId="1" type="noConversion"/>
  </si>
  <si>
    <t>100</t>
    <phoneticPr fontId="1" type="noConversion"/>
  </si>
  <si>
    <t>1</t>
    <phoneticPr fontId="1" type="noConversion"/>
  </si>
  <si>
    <t>2</t>
    <phoneticPr fontId="1" type="noConversion"/>
  </si>
  <si>
    <t>80</t>
    <phoneticPr fontId="1" type="noConversion"/>
  </si>
  <si>
    <t>10</t>
    <phoneticPr fontId="1" type="noConversion"/>
  </si>
  <si>
    <t>6</t>
    <phoneticPr fontId="1" type="noConversion"/>
  </si>
  <si>
    <t>12</t>
    <phoneticPr fontId="1" type="noConversion"/>
  </si>
  <si>
    <t>5500</t>
    <phoneticPr fontId="1" type="noConversion"/>
  </si>
  <si>
    <t>4</t>
    <phoneticPr fontId="1" type="noConversion"/>
  </si>
  <si>
    <t>3</t>
    <phoneticPr fontId="1" type="noConversion"/>
  </si>
  <si>
    <t>식용곤충을 이용한 고부가식품 개발 기술기획지원</t>
    <phoneticPr fontId="1" type="noConversion"/>
  </si>
  <si>
    <t>㈜에니에스</t>
    <phoneticPr fontId="1" type="noConversion"/>
  </si>
  <si>
    <t>원광이엔텍㈜</t>
    <phoneticPr fontId="1" type="noConversion"/>
  </si>
  <si>
    <t>125</t>
  </si>
  <si>
    <t>㈜랩웍스</t>
    <phoneticPr fontId="1" type="noConversion"/>
  </si>
  <si>
    <t>㈜청룡수산</t>
    <phoneticPr fontId="1" type="noConversion"/>
  </si>
  <si>
    <t>126</t>
  </si>
  <si>
    <t>127</t>
  </si>
  <si>
    <t>128</t>
  </si>
  <si>
    <t>㈜대웅에스앤티</t>
    <phoneticPr fontId="1" type="noConversion"/>
  </si>
  <si>
    <t>디케이산업㈜</t>
    <phoneticPr fontId="1" type="noConversion"/>
  </si>
  <si>
    <t>129</t>
  </si>
  <si>
    <t>131</t>
  </si>
  <si>
    <t>132</t>
  </si>
  <si>
    <t>133</t>
  </si>
  <si>
    <t>134</t>
  </si>
  <si>
    <t>135</t>
  </si>
  <si>
    <t>136</t>
  </si>
  <si>
    <t>㈜한국에이씨엠</t>
    <phoneticPr fontId="1" type="noConversion"/>
  </si>
  <si>
    <t>㈜위니아글로벌테크</t>
    <phoneticPr fontId="1" type="noConversion"/>
  </si>
  <si>
    <t>137</t>
  </si>
  <si>
    <t>138</t>
  </si>
  <si>
    <t>139</t>
  </si>
  <si>
    <t>140</t>
  </si>
  <si>
    <t>씨엠티㈜</t>
    <phoneticPr fontId="1" type="noConversion"/>
  </si>
  <si>
    <t>4</t>
    <phoneticPr fontId="1" type="noConversion"/>
  </si>
  <si>
    <t>㈜동화엔텍</t>
    <phoneticPr fontId="1" type="noConversion"/>
  </si>
  <si>
    <t>㈜디알액시온</t>
    <phoneticPr fontId="1" type="noConversion"/>
  </si>
  <si>
    <t>부곡스텐레스㈜</t>
    <phoneticPr fontId="1" type="noConversion"/>
  </si>
  <si>
    <t>㈜부마씨이</t>
    <phoneticPr fontId="1" type="noConversion"/>
  </si>
  <si>
    <t>㈜솔바테크놀러지</t>
    <phoneticPr fontId="1" type="noConversion"/>
  </si>
  <si>
    <t>우성밸브㈜</t>
    <phoneticPr fontId="1" type="noConversion"/>
  </si>
  <si>
    <t>한일정밀</t>
    <phoneticPr fontId="1" type="noConversion"/>
  </si>
  <si>
    <t>㈜호승기업</t>
    <phoneticPr fontId="1" type="noConversion"/>
  </si>
  <si>
    <t>20</t>
    <phoneticPr fontId="1" type="noConversion"/>
  </si>
  <si>
    <t>30</t>
    <phoneticPr fontId="1" type="noConversion"/>
  </si>
  <si>
    <t>60</t>
    <phoneticPr fontId="1" type="noConversion"/>
  </si>
  <si>
    <t>36</t>
    <phoneticPr fontId="1" type="noConversion"/>
  </si>
  <si>
    <t>4000</t>
    <phoneticPr fontId="1" type="noConversion"/>
  </si>
  <si>
    <t>7</t>
    <phoneticPr fontId="1" type="noConversion"/>
  </si>
  <si>
    <t>2</t>
    <phoneticPr fontId="1" type="noConversion"/>
  </si>
  <si>
    <t>연료절감형 자동화클러치의 해외 수출을 위한 사업화 타당성 및 마케팅 전략 수립</t>
    <phoneticPr fontId="1" type="noConversion"/>
  </si>
  <si>
    <t>1</t>
    <phoneticPr fontId="1" type="noConversion"/>
  </si>
  <si>
    <t>3</t>
    <phoneticPr fontId="1" type="noConversion"/>
  </si>
  <si>
    <t>□ 연료절감형 자동화클러치 제어시스템
 ◦ 자동화클러치의 해외 시장 진출을 하고자 지속적인 내구성 품질 향상을 위해 유니트별 개량 중에 있으며, 마무리 단계에 있는 상황임
 ◦ 우선적으로 미얀마와 북미 쪽에 바이어를 통해 수출 협약 등 진행 중에 있으며, 시장 진입 후 순차적으로 베트남, 중국, 인도, 유럽 등으로 확장하고자 함.
 ◦ 자동화클러치는 특성 상 4.5ton~25ton의 수동미션 상용차에 장착이 되며, 액추에이터, 공압유니트, 컨트롤러, 디스플레이 모듈 등 단위 유니트로 구성되어 있음.
 ◦ 자동화클러치를 차량에 장착 시 별도의 설치팀이 필요한 부분이 있음.
 ◦ 해외 수출에 있어서 자동화클러치는 단순 제품 판매가 아닌 설치 및 운행조건 세팅 설정이 필요한 실정으로 현지에서의 설치방법이 강구되어야 함
 ◦ 이러한 부분에 있어 사업화 전략이 필요하며, 마케팅 전략 수립이 필요한 실정임.</t>
    <phoneticPr fontId="1" type="noConversion"/>
  </si>
  <si>
    <t>□ 해외 수출 관련 사업화 타당성 평가
 ◦ 자동화클러치의 해외 수출 관련 사업화 타당성 검증
 ◦ 각 국가별 상용차에 적용되는 자동화클러치의 적용 범위(판매량??)
 ◦ 자동화클러치의 제품수명주기 분석(수동미션 상용차의 사용기간, 오토미션 상용차의 대체율 등을 고려하여 조사)
 ◦ 각 국가별 상용차 보유 소비자 특성 분석을 통한 사업화 가능성 검토
   *국내의 경우 대부분이 1인 1차주로 볼수 있으며, 미국의 경우 1인 다수의 차량 보유
 ◦ 각 국가별 시장 진출 및 준비사항 검토 필요
 ◦ 해외시장 진출 전 제품 관련 인증 등 필요사항 사전 점검
□ 국내외 마케팅 전략 수립
 ◦ 국내외 상용차 보유 소비자 특성에 따른 판매전략 수립
 ◦ 국가별 상용차 시장 환경에 따른 마케팅 조사 및 전략 수립 필요</t>
    <phoneticPr fontId="1" type="noConversion"/>
  </si>
  <si>
    <t>□ 현재,당사의 제품의 편리성및 우수성을 알게 된다면 관심잇는 바이어및 업체에서의 주문은 쇄도할 것이며 당사의 특허인 전자기 전기 접속 장치의 구조로 한층 진일보된 커넥터 시장의 진입을 시작할수 있다.</t>
    <phoneticPr fontId="1" type="noConversion"/>
  </si>
  <si>
    <t xml:space="preserve">□ 기능성 물질 함유 식용곤충 생산기술 관련 특허 출원 
□ 글로벌 마케팅을 위한 사헙화 모델 수립 </t>
    <phoneticPr fontId="1" type="noConversion"/>
  </si>
  <si>
    <t>□ 곤충 내 함유된 기능성물질 기술 보호 및 지식재산권 등록을 위한 기술기획
□ 선행 시장 조사 및 마케팅 전략 수립을 통한 제품개발 방향 설정 지원</t>
    <phoneticPr fontId="1" type="noConversion"/>
  </si>
  <si>
    <t>□ 기능성 물질을 함유하는 식용곤충을 생산하는 사육기술을 보유하고 있으나 이를 이용한 기술기획 수립이 필요함
□ 또한 이를 이용한 고부가식품 개발 및 사업화를 위한 마케팅 전략수립이 요구됨</t>
    <phoneticPr fontId="1" type="noConversion"/>
  </si>
  <si>
    <t>□ 국가별 시장 특성 분석을 통해 수출 시 소요되는 예산 검토 및 확보 계획 수립
□ 해외시장의 애프터마켓 시장 및 점유율 선점 
□ 상용차 보유 소비자층 조사를 통해 판매전략 수립
◦ 국내외 시장 확보를 통해 매출 기대</t>
    <phoneticPr fontId="1" type="noConversion"/>
  </si>
  <si>
    <t>45</t>
    <phoneticPr fontId="1" type="noConversion"/>
  </si>
  <si>
    <t>25</t>
    <phoneticPr fontId="1" type="noConversion"/>
  </si>
  <si>
    <t>55</t>
    <phoneticPr fontId="1" type="noConversion"/>
  </si>
  <si>
    <t>40</t>
    <phoneticPr fontId="1" type="noConversion"/>
  </si>
  <si>
    <t>350</t>
    <phoneticPr fontId="1" type="noConversion"/>
  </si>
  <si>
    <t>0</t>
    <phoneticPr fontId="1" type="noConversion"/>
  </si>
  <si>
    <t>300</t>
    <phoneticPr fontId="1" type="noConversion"/>
  </si>
  <si>
    <t>500</t>
    <phoneticPr fontId="1" type="noConversion"/>
  </si>
  <si>
    <t>200</t>
    <phoneticPr fontId="1" type="noConversion"/>
  </si>
  <si>
    <t>나노급 에어로졸 발생장치 설계 및 시험기술</t>
    <phoneticPr fontId="1" type="noConversion"/>
  </si>
  <si>
    <r>
      <t xml:space="preserve">□ 나노급 에어로졸 발생장치
  </t>
    </r>
    <r>
      <rPr>
        <sz val="10"/>
        <color theme="1"/>
        <rFont val="맑은 고딕"/>
        <family val="3"/>
        <charset val="128"/>
        <scheme val="minor"/>
      </rPr>
      <t>◯</t>
    </r>
    <r>
      <rPr>
        <sz val="10"/>
        <color theme="1"/>
        <rFont val="맑은 고딕"/>
        <family val="2"/>
        <charset val="129"/>
        <scheme val="minor"/>
      </rPr>
      <t xml:space="preserve"> 나노급 에어로졸은 관련분야 제품화 및 성능시험기술로 가치있는 기술분야임
    - 현재 국내 산업화가 반도체 등의 특정분야와 대기업 중심으로만 진행되고 있는 실정임에 산업 기초가 되는 분야로의 기술상품화 파급효과가 낮은 상태임
    - 미세먼지 및 실내공기질 관리 분야 외에 환경 IoT 분야로의 상품화에 대한 상품개발 의지가 산업계 전반적으로 낮은 편임. 이에 대한 혁신적인 상품 및 서비스 개발이 필요한 상황임
 </t>
    </r>
    <r>
      <rPr>
        <sz val="10"/>
        <color theme="1"/>
        <rFont val="맑은 고딕"/>
        <family val="3"/>
        <charset val="128"/>
        <scheme val="minor"/>
      </rPr>
      <t>◯</t>
    </r>
    <r>
      <rPr>
        <sz val="10"/>
        <color theme="1"/>
        <rFont val="맑은 고딕"/>
        <family val="2"/>
        <charset val="129"/>
        <scheme val="minor"/>
      </rPr>
      <t xml:space="preserve"> 나노급 에어로졸 기술을 활용한 프린팅 산업분야 마케팅기법 및 전략수립</t>
    </r>
    <phoneticPr fontId="1" type="noConversion"/>
  </si>
  <si>
    <r>
      <t xml:space="preserve">□ 나노급 에어로졸 발생장치 설계 및 시험기술 기술지도
  </t>
    </r>
    <r>
      <rPr>
        <sz val="10"/>
        <color theme="1"/>
        <rFont val="맑은 고딕"/>
        <family val="3"/>
        <charset val="128"/>
        <scheme val="minor"/>
      </rPr>
      <t>◯</t>
    </r>
    <r>
      <rPr>
        <sz val="10"/>
        <color theme="1"/>
        <rFont val="맑은 고딕"/>
        <family val="2"/>
        <charset val="129"/>
        <scheme val="minor"/>
      </rPr>
      <t xml:space="preserve">  나노급 에어로졸 발생장치 설계 및 시험기술지도
    - 나노 크기의 에어로졸 발생장치 설계기술 중 핵심 요소기술 확보를 위한 기술지도
    - 발생장치 시험평가 기술습득의 기회
    - 미세먼지 측정 및 산업용 응용범위 확대위한 선진 기술정보 확보</t>
    </r>
    <phoneticPr fontId="1" type="noConversion"/>
  </si>
  <si>
    <r>
      <t xml:space="preserve">□ 나노급 에어로졸 발생장치의 사업화 및 활용기술을 이용한 신사업창출
  </t>
    </r>
    <r>
      <rPr>
        <sz val="10"/>
        <color theme="1"/>
        <rFont val="맑은 고딕"/>
        <family val="3"/>
        <charset val="128"/>
        <scheme val="minor"/>
      </rPr>
      <t>◯</t>
    </r>
    <r>
      <rPr>
        <sz val="10"/>
        <color theme="1"/>
        <rFont val="맑은 고딕"/>
        <family val="2"/>
        <charset val="129"/>
        <scheme val="minor"/>
      </rPr>
      <t xml:space="preserve"> 나노 에어로졸 발생기 제조 및 상품화
    - 발생입자의 입도에 균일성이 높고 품질안정 기능을 보완한 에어로졸 발생장치 제조 및 제품생산
  </t>
    </r>
    <r>
      <rPr>
        <sz val="10"/>
        <color theme="1"/>
        <rFont val="맑은 고딕"/>
        <family val="3"/>
        <charset val="128"/>
        <scheme val="minor"/>
      </rPr>
      <t>◯</t>
    </r>
    <r>
      <rPr>
        <sz val="10"/>
        <color theme="1"/>
        <rFont val="맑은 고딕"/>
        <family val="2"/>
        <charset val="129"/>
        <scheme val="minor"/>
      </rPr>
      <t xml:space="preserve"> 나노 에어로졸 발생기를 활용한 상품 개발 및 관련 마케팅 전략수립
    - 나노급 에어로졸을 활용한 프린팅 분야 등의 상품화 전략 수립지원</t>
    </r>
    <phoneticPr fontId="1" type="noConversion"/>
  </si>
  <si>
    <t>충남대학교</t>
    <phoneticPr fontId="1" type="noConversion"/>
  </si>
  <si>
    <t>신원규</t>
    <phoneticPr fontId="1" type="noConversion"/>
  </si>
  <si>
    <t>부교수</t>
    <phoneticPr fontId="1" type="noConversion"/>
  </si>
  <si>
    <t>애로기술지원(나노에어로졸발생장치)</t>
    <phoneticPr fontId="1" type="noConversion"/>
  </si>
  <si>
    <t>마케팅조사</t>
    <phoneticPr fontId="1" type="noConversion"/>
  </si>
  <si>
    <t>70</t>
    <phoneticPr fontId="1" type="noConversion"/>
  </si>
  <si>
    <t>35</t>
    <phoneticPr fontId="1" type="noConversion"/>
  </si>
  <si>
    <t>24</t>
    <phoneticPr fontId="1" type="noConversion"/>
  </si>
  <si>
    <t>44</t>
    <phoneticPr fontId="1" type="noConversion"/>
  </si>
  <si>
    <t>31000</t>
    <phoneticPr fontId="1" type="noConversion"/>
  </si>
  <si>
    <t>3</t>
    <phoneticPr fontId="1" type="noConversion"/>
  </si>
  <si>
    <t>5</t>
    <phoneticPr fontId="1" type="noConversion"/>
  </si>
  <si>
    <t>4</t>
    <phoneticPr fontId="1" type="noConversion"/>
  </si>
  <si>
    <t>2</t>
    <phoneticPr fontId="1" type="noConversion"/>
  </si>
  <si>
    <t>50</t>
    <phoneticPr fontId="1" type="noConversion"/>
  </si>
  <si>
    <t>제주산 미역귀를 이용한 사업화 기술개발</t>
    <phoneticPr fontId="1" type="noConversion"/>
  </si>
  <si>
    <t xml:space="preserve">□ 제주산 미역귀를 이용한 식품/화장품 원료개발
 ◦ 일본 등 수산 강국에서는 해조자원을 다양환 추출기술을 활용하여 사료첨가제, 식품, 화장품 원료로 다각도로 이용할 수 있는 해조가공 산업이 급속히 성장 중에 있음 
◦ 제주에서는 풍부한 해조자원을 활용하여 청정 제주 이미지에 부합하는 기능성 소재 및 고부가 제품개발 사업이 반드시 필요한 실정임
&lt; 제주지역 해조자원 현황 &gt;
◦ 본 주제는 청정 제주지역 미이용 해조류를 이용하여 새로운 추출기술(초음파추출기술) 적용 가공기술개발 고기능성 식·화장품(식품첨가제, 기능성 사료 첨가제 등) 소재 개발 및 개발소재를 활용한 기능성 강화 제품개발 사업임
◦ 세계적으로 미래의 식량은 바다에 있다고 공언하고 있는 것처럼 해양생물에 관한 산업은 지속 발전 가능한 것으로 예상하고 있으며, 다만, 단순한 1차 산업의 견지에서의 해양생물이 아니라 2차산업적인 가공과 3차산업적인 요소가 있는 건강식품 등은 물론 이를 적극 지원하기 위한 해양시스템공학 기술과 관련된 자동화 기술 등은 국가적인 차원에서 향후 추구해야 되는 분야로 판단됨 
◦ 제주지역은 우리나라에서도 유일하게 아열대 기후 조건을 가지고 있는 해양으로서 서식하고 있는 해양생물자원들이 우리나라의 다른 지역과는 차별화 되어 있어 이들 해양생물자원을 대상으로 고부가가치 산업의 실현이 요구됨 
◦ 예로부터, 해조류는 지방의 함량이 낮고, 칼륨, 요오드, 칼슘 등 각종 무기염류와 비타민 A, C 등의 함량이 높으며, 폴리페놀 및 해조다당인 알긴산이나 Fucoidan 등과 같은 기능성이 뛰어난 생리활성물질을 함유하고 있어 다른 식품에 비해 일찍이 기능성식품(functional food)으로 인정받음
◦ 또한, 해조류는 성장 속도가 빠르고, 생활사 주기가 다양하여, 향후, 육상식물자원을 대체할 중요한 식량자원으로 주목받고 있으며, 한국의 경유만 해도 500종이 넘는 종류의 해조류가 파악되고 있고, 그중 김, 다시마, 미역, 톳, 감태, 모자반, 파래, 우뭇가사리 등 50여 종이 식용으로 이용 
◦ 그러나, 해조류를 가공 없이 섭취하거나 이를 이용한 기능성 제품을 개발시 특유의 비린 맛이 강하고, 해조류에서 발생하는 해조취로 인하여 사람들이 기피하는 현상이 발생하여 다양한 기능성 식품 및 소재로의 개발이 미흡한 실정임 
&lt; 해조류섭취 장애요인 (제주지식재산센터. 2012) &gt;
◦ 따라서 소비되지 못하는 해조류는 바다 속에 방치되어 부패가 일어나 주변 해양을 오염시키고 다른 해조류의 질병으로 이어지고 있으며, 이를 처리하기위해 가공을 통해 제품을 생산하고 있지만 대량의 가공부산물이 발생되어 있음 
◦ 이렇게 과잉 생산되고 가공 중 발생된 가공부산물은 일부 비료로 이용되기도 하지만, 대부분 폐기물로 버려지거나 해양에 무단 투기되고 있어 환경오염의 원인이 되며, 폐기비용으로 매년 수천만 원의 비용을 지불하고 있는 실정임. 따라서 본 연구는 이러한 잉여 해조자원에 발효기술을 접목하여 유용한 성분의 함량을 높이고, 맛과 향의 개선 및 보관이 용이한  고기능성 식의약품(식품첨가제, 기능성 사료첨가제)소재로 개발이 필요한 상황임 
◦ 최근의 우리나라 웰빙 현상으로 인하여 해조류의 소비량이 어느 때보다도 증대되고 있지만 대표적으로 미역, 다시마, 김, 파래 등에 한정되어 있음 
◦ 최근의 수산가공식품들은 단순히 식량자원으로서의 제품 개발 보다는 대부분 건강 지향적인 기능성 식품으로서 개발되어 건강을 유지하거나 질병을 예방하는 차원에서 제품이 주류로 개발되고 있음 
◦ 따라서 제주지역에서 서식하고 생산되고 있는 미이용 해조류를 각 분야의 용도에 맞는 수산가공품으로 개발하여 그 가치를 높이게 되면, 제주지역의 해양바이오 산업의 발전에 기여는 물론 제주 경제에 도움이 될 수 있다고 판단됨 
2. 국내외 기술동향
◦ 기능성 강화 관련 식품산업은 연구개발 투자 비중이 다른 일반 식품 가공산업보다 높고, 원천기술 확보가 중요한 기술집약적 산업이라 할 수 있음 
◦ 식품산업의 세계적 주요공급자는 다국적 정밀화학적 기업이나 독립적인 화학기업이며, 최종수요자는 다양한 식품제조기업과 건강보조식품 제조기업임 
- 기능강화식품에는 식품산업 기업체뿐만 아니라 제약산업에서도 많은 관심을 갖고 있어 노바티스컨슈머헬스, 글락소스미스클라인, 존슨앤존슨 등 세계적 다국적 기업들이 참여하고 있음
- 이들 회사의 참여 동기는 기능성강화식품이 개발 기간이 짧고, 개발 비용이 적게 들기 때문임
기능성강화식품 관련 다국적 기업
- 최근 전 세계적으로 발효식품에 대한 기술개발투자가 본격적으로 이루어져 산업적 가치가 높은 발효 미생물 종균의 투자가 많이 이루어지고 있음
- 발효 산업분야는 장기간의 투자와 함께 전략적, 정책적으로 지원이 필요한 분야로, 전 세계적으로 국가차원의 투자가 이루어지고 있음
세계 발효식품 지도
◦ 세계적으로 고령화시대로의 도입, 전 산업의 지식기반화, LOHAS(Life of Healthy and Sustainability) 등 삶의 질 향상을 꿈꾸는 소비자들의 트랜드에 따라서, 미래 식품산업은 맛의 기능을 벗어나서 얼마나 건강하느냐, 개인별로 얼마나 건강하게 먹을 수 있느냐가 핵심으로 대두됨
◦ 미래 식품산업은 노인, 어린이, 성인 등 소비자의 다양한 측면에서 Specific Target을 정하여 그 시장에 맞게 산업을 발전시켜야 할 것으로 전망됨
◦ 전 세계적으로 전통발효식품의 고부가가치화 연구가 활발히 진행되고 있으며 전통발효 식품의 우수성 규명, 기능성 증진기술, 제품의 표준화를 위한 지표물질 등의 설정 등에 관한 연구 진행 중임
◦ 식품나노기술이 기능성 식품산업 및 식품안전상의 성장 동력을 제공하는 핵심기술로 부상
◦ 국내 건강기능식품 산업의 경우 소재 연구개발이 부진해 수입산 소재의존도가 88%로 매우 높고, 이에 따라 선진국 유행제품의 복사제품 생산이 많고, 내수위주로 산업구조 형성됨 
◦ 전통식품 제조기업 중 발효식품관련 제조업체수는 1,814개이며, 업체의 약 90%는 매출액 1억원 미만의 영세한 업체임
◦ 웰빙전통식품산업은 CJ, 대상 등이 대표기업이며, 전통주나 식초류 등은 큰 대기업 없이 중소기업체들이 시장 형성됨
 &lt; 국내 식품산업 분야의 공급망 분석 및 국내 주요업체 &gt;
구분
원료
가공
설비
주요내용
식품 기본 원료 외의 기능성 소재 등
원료를 활용한 식품을 유통 및 보관에 적당하도록 가공 및 처리
친환경 및 기능성식품 인증 및 생산, 유통을 위한 설비
주요
업체
대기업
CJ, 오뚜기 등
동원, LS 산전 등
CJ, 오뚜기, LG CNS 둥
중소기업
영광수산 영농조합법인, 제일기술 등
삼성생약, 진생사이언스 등
유니베라, 씨알푸드 등
◦ 최근의 해양 생물자원으로부터 고부가가치의 소재를 개발하고자 하는 연구가 다양하게 진행되고 있으며 대부분의 경우 기능성 식품 소재나 의약품 소재를 개발하는 방향으로 연구 진행됨
◦ 또한 해양 생물자원을 단지 식량으로 이용하는 것 이외에 생명공학의 수법을 이용하여 인류에게 보다 더 다양한 방면으로 유용하게 활용할 수 있는 연구가 활발히 이루어지고 있음
◦ 특히 미이용 해양 생물자원을 이용하여 기능성 식품소재로서 개발된 결과를 보면, 게나 새우의 껍질로부터 분리한 키틴과 키토산, 상어의 연골에서 분리한 황산콘드로이친, 생선의 껍질로부터 분리한 콜라겐 혹은 콜라겐 펩타이드, 상어 간으로부터 분리한 스쿠알렌, 오징어나 패류로부터 분리한 타우린, 고등어나 참치 등으로부터 추출한 고도불포화지방산 (DHA 및 EPA)이 함유된 생선오일, 해조류로부터 항암 및 면역 다당류인 후코이단, 해양 미세조류로부터 클로렐라 등 지금까지 많은 기능성 식품 소재들이 해양 생물자원으로부터 생산되어 산업적으로 크게 성공하고 있음
◦ 한편 해양의 특이한 환경과 생물현상으로 인하여 새로운 기능을 가지고 있는 생리활성 선도물질이 개발되어 앞으로 좀 더 많이 의약품으로 유용하게 이용될 것으로 예상됨
◦ 해양 생물자원으로부터 항종양 활성물질로서 카리브해의 해면동물인  Cryptotechya crypta로부터 분리된 이상당 뉴클레오시드, 스폰코티미딘  (spongothymidine) 및 스폰고우리딘 (spongouridine) 등이 있으며, 특히 아라비노실시토신 (arabinosylcytosine, ara C)은 현재 급성골수 백혈병의 치료제로 사용되고 있으며, 군체 멍게류의 일종인 Trididemnum solidum에서 분리된 디뎀닌 (didemnin) B, 외강동물인 Bugula neritina에서 분리된 브리오스타틴(bryostatin), 일본 해역에서 채집된 해면동물인 halichondria olcadai에서 분리된 할리콘드린 (halichondrin) 등 수없이 많고, 또한 해조류 중 갈조류인 참다시마, 대황, 모자반, 감태, 톳 등으로부터 분리한 해조 다당류 추출물 등은 높은 항암활성을 갖는다고 보고됨
◦ 이전까지 우리나라와 일본 및 중국을 제외한 다른 나라에서의 해조류 섭취는 해조류 특유의 냄새와 위생적이지 못하다는 인식, 조리방법의 부족 등으로 미비한 실정임
◦ 따라서 기능성에 대한 평가보다는 해조류의 빠른 성장 속도에 대한 연구와 이를 이용한 바이오 에탄올, 디젤 등의 연료사업화에 초점이 맞추어지고 있음 
◦ 그러나 최근 웰빙 열풍으로 인해 해조류에 대한 가치가 증대되고, 최근 일본에서 발생한 방사능 유출에 미역이나 다시마 등의 해조류가 좋다는 사실이 알려지며, 그 수요가 우리나라 뿐만 아니라 세계적으로 크게 증가하는 추세임
◦ 해조류의 효능 때문에 많은 사람들이 해조류는 건강에 유익한 기능성 식품이라는 생각을 하고 있는 것으로 나타나며, 실제로도 건강 기능성 제품으로 개발되었거나 개발 중에 있음
◦ 이에 따라 관련 국내/외 전문가들은 “앞으로 소비층이 더욱 확대됨에 따라 식의약품산업 전반에 걸쳐 해조류가 작지 않은 비중을 차지하게 될 것”이라 전망됨
◦ 특히 해외시장의 움직임이 본격화되면서 국내업체 뿐만 아니라 기존에 해조류를 섭취하지 않아 해조류 시장이 미비해 기술개발을 미루어왔던 해외업체의 진출도 본격화 되고 있음
◦ 이러한 해조류를 활용한 기술개발 및 제품개발 사업은 다양한 과제가 산발적으로 진행되어 단순 생리활성만 탐색하는 기술개발에 지원을 하거나, 해조류를 기능성을 높이는 발효와 같은 전문적인 공정개발에 대한 프로그램이 없다는 것이 문제임
&lt; 국내 기술개발 동향 &gt;
구 분
지원사업
개발단계
개발내용(과제명)
개발주체
과학기술부
정책연구사업 (2004)
연구개발
해조류 가공과 기능성 물질 개발 연구
목포
대학교
농림수산 식품부
수산 중소 벤처기업 기술개발 지원사업 (2010)
연구개발
외부순환식감압형분리막 공법과 다단계 발효에 의한 해조류 유래의 기능성 약주의 개발
㈜마린바이오프로세스
농림부
 농림수산특정연구사업 (1996)
연구개발
양식산 해조류의 종합적인 이용 가공 기술개발
한국식품개발연구원
해양수산부
농림수산특정연구사업(2005)
연구개발
해양세균에 의한 해조류의 미립자화 및 새로운 기능성 식품소재로서의 개발
강릉
대학교
중소기업청
농공상융합형 기술개발사업 (2011)
연구개발
수산가공부산물의 발효기술을 이용한 기능성 사료첨가제의 개발
㈜청룡
수산
 &lt; 해외 기술개발 동향 &gt;
구 분
기술명
개발단계
개발내용
개발주체
연구소
해조류 발효에 대한 연구
연구 개발
해조류를 발효한 양식 사료 개발
일본수산종합
연구센터
기업
해조류 부산물과 어류 가공부산물을 이용한 사료 개발
상용화
해조 부산물을 이용하여 우유 생산량을 늘릴 수 있는 축우사료 개발  
북노르웨이
3. 국내외 시장동향
◦ 바이오 소재 산업은 식량, 환경, 에너지, 자원 등 인류 공동의 문제를 해결하는 핵심기술로서, 타 산업과의 융합을 통해 국가 발전을 위한 차세대 동력산업으로 주목
   - 바이오 소재 산업 육성을 위해 국가 차원의 장기적 투자와 정책 마련 시급
◦ 인구증가와 사회발전에 따른 자원 및 식량 소비의 급격한 증가로 바이오 소재 분야는 생명체 및 생명체가 가지고 있는 다양한 생체 정보를 바탕으로 한 친환경 산업 
◦ 국내 바이오 소재 개발의 비중이 학문기관이 높아 바이오 자원 및 이들의 활성메커니즘에 대한 연구에 의존도가 높은 편
   - 다양한 분야의 연구결과를 활용한 생산기술에 기반을 두는 형태로 대형블록버스터 제품보다 다품종 제품 생산 형태로 변화
◦ 바이오 소재는 지속적인 바이오제품의 대중화에 따라 시장 확대를 견인할 것으로 예상되며, 국가적인 성장산업으로 육성 중
   - 2014년 10월 나고야의정서가 발효됨에 따라 생물유전자원의 이용에 대한 산업계의 철저한 대비에 대한 필요성 대두
◦ 바이오 소재 산업은 유용한 자원 및 소재와 이들의 가공중간체인 원료/소재부분과 이를 가공, 제조하기 위한 제조, 공정, 시설부분으로 구성
◦ 바이오 소재 산업은 바이오 화학제품 제외 산업 전반에 거친 화학 소재를 대체하는 친환경 천연물 유래의 소재를 발굴, 가공하는 산업 전반을 포함
◦ 원료/소재부분은 기초연구로 국가연구기관과 대학에서 주도적으로 진행하고 있으며, 만들어진 핵심 원천 기술이 산학연 협동으로 관련기업으로 이전되어 산업화
   - 중소기업 위주로 제품화를 위한 기술개발이 이루어지며 대기업은 실리 추구를 위한 아웃소싱형태로 참여
◦ 주로 중소기업들은 바이오신소재 원료개발에 참여하고 있으며, 세계적인 수준의 기술역량 확보
   - 다국적 기업의 지적재산권 문제를 벗어나 새로운 물질자체를 찾아내는 것으로써 국내 대형 유통 기업과의 협력으로 빠른 자금회수를 기대
3.1 국내 시장 동향
◦ 주요품목의 2012년 국내시장 규모는 3조 769억 원으로 연평균 14.79% 성장하여 2017년에는 61,321억 원 규모로 성장할 것으로 전망
◦ 바이오 소재 분야의 국내시장은 2014년 기준 건강기능성 식품소재가 2조 3,307억 원으로 주요 품목 중 가장 큰 시장 형성
   - 그 외 품목의 시장 규모는 천연 화장품 소재 4,751억 원, 천연 항생제 소재 3,644억 원, 기능성 효소 3,457억 원, 바이오 향료 소재 2,205억 원, 천연·조미·감미제 1,235억 원, 방충·제초 소재 899억 원, 바이오 염료소재 438억 원, 생체적합성 소재 143억 원 규모의 시장을 형성
[ 바이오 소재 분야 현황 및 전망(국내시장) ]
           년도
 구분
시장규모
성장률(%)
(2012~2017)
2012
2013
2014
2015
2016
2017
국내시장
생체적합성 소재
118
130
143
159
175
193
10.34
건강기능성 식품 소재
16,340
19,515
23,307
27,836
33,244
39,704
19.43
천연 화장품 소재
4,150
4,440
4,751
5,084
5,440
5,821
7.00
방충, 제초 소재
800
848
899
953
1,010
1,071
6.01
천연 항생제 소재
3,450
3,547
3,644
3,757
3,859
3,980
2.90
바이오 향료 소재
2,000
2,100
2,205
2,315
2,431
2,553
5.00
바이오 염료 소재
343
388
438
495
559
632
13.00
천연, 조미, 감미제
1,195
1,215
1,235
1,256
1,277
1,298
1.67
기능성 효소
2,373
2,864
3,457
4,173
5,036
6,069
20.66
합계(상기 9개 품목)
30,769
35,047
40,079
46,028
53,031
61,321
14.79
(단위 : 억 원)
※ 자료 : 건강기능식품 산업동향 보고서(농업기술실용화 재단, 2013), 바이오 화학산업 현황(농림수산식품기술기획평가원), 바이오산업 분야별 시장동향과 유망기술 개발전략
          (한국산업마케팅연구소, 2012), 농림수산식품 주요통계(농림수산식품부, 2011)등의 자료를 참고하여 전망치 추정
3.2 국외 시장 동향
◦ 바이오 소재 시장은 친환경에 대한 소비자 니즈요구가 확대됨에 따라 시장이 지속 확대될 전망
◦ 바이오 소재 분야의 주요 품목으로는 생체적 합성 소재, 건강기능성 식품소재, 화장품 소재, 방충, 제초 소재, 천연·조미·감미제, 기능성 효소 등을 포함
◦ 바이오 소재 분야 주요 품목의 2012년 세계시장 규모는 1,216억 13백만 달러로 연평균 5.36% 성장하여 2017년에는 1,578억 62백만 달러 규모를 형성할 것으로 전망
   - 바이오 소재 분야의 세계시장에서는 천연 항생제 분야가 2014년 466억 81백만 달러로 가장 큰 시장 형성
   - 그 외에도 바이오 향료 소재 410억 61백만 달러, 천연 화장품 소재 171억 달러, 건강기능성 식품 소재 88억 72만 달러, 생체적합성 소재 52억 7천만 달러, 바이오 염료소재 62억 82백만 달러, 방충·제초소재 42억 달러, 기능성 효소 35억 27백만 달러, 천연조미·감미제 16억 2천만 달러 순으로 시장 형성
[ 바이오 소재 분야 현황 및 전망(국외시장) ]
(단위 : 백만 달러)
           년도
 구분
시장규모
성장률(%)
(2012~2017)
2012
2013
2014
2015
2016
2017
국외시장
생체적합성 소재
4,240
4,720
5,270
5,870
6,550
7,303
11.49
건강기능성 식품 소재
6,948
7,851
8,872
10,025
11,329
12,801
13.00
천연 화장품 소재
15,000
16,000
17,100
18,200
19,300
20,555
6.50
방충, 제초 소재
3,900
4,047
4,200
4,358
4,522
4,693
3.77
천연 항생제 소재
43,578
45,103
46,681
48,315
50,006
51,757
3.50
바이오 향료 소재
37,817
39,406
41,061
42,785
44,582
46,455
4.20
바이오 염료 소재
5,910
6,094
6,282
6,477
6,678
6,885
3.10
천연, 조미, 감미제
984
1,260
1,620
2,070
2,650
3,400
28.14
기능성 효소
3,236
3,378
3,527
3,682
3,844
4,013
4.40
합계(상기 9개 품목)
121,613
127,859
134,613
141,782
149,461
157,862
5.36
※ 자료 : The freedonia group(2009), Markets and markets(2012), 대한민국 산업 기술 비전 2020-융합신산업 (지식경제부), 농생명 소재사업 국내외 시장현황 및 연구개발 동향(농림수산식품기술기획평가원, 2011)등의 자료를 참고하여 전망치 추정
</t>
    <phoneticPr fontId="1" type="noConversion"/>
  </si>
  <si>
    <t>□ 미역귀에 초음파 추출기술을 이용하여 유용성이 우수한 식품/화장품 원료 개발
 ◦ 미이용 해조자원인 제주산 미역귀를 이용한 추출기술 최적화(초음파 추출기술 적용)
 - 추출기술을 통한 대량생산기술 확립(추출·분리조건 최적화)
◦ 미이용 해조를 이용한 제품화 기술개발 
 - 천연 식·의약품 가능성 검증(유효성, 안정성 확보 등)
 - 제품의 제형/제제 연구(향미개선, 청량감 부여, 영양성분의 강화 등)을 통한 제조공정 Lay out 확립(저장 안정성 및 기호도 조사 포함)
◦ 기능성 강화 식·의약품 소재(식품첨가제, 기능성 사료 첨가제 등) 개발 
◦ 시제품 및 제품화 
 - 기능성 소재 활용용도 탐색(시장성, 제품화 기술 등)
◦ 지식재산권 확보</t>
    <phoneticPr fontId="1" type="noConversion"/>
  </si>
  <si>
    <t>◦ 제주도 생물자원의 활용은 제주 특화 생물산업의 기반 구축과 지역자원관리의 효율성을 확보할 수 있는 방안으로 활용될 수 있고, 제품화에 따른 지역경제를 활성화에 기여
 ◦ 제주 특산 해양 생물의 가공기술 개발과 보급을 촉진하여 해양수산 산업의 다양화를 유도하여 1차 산업 발전에 기여할 뿐 아니라 2, 3차 산업과 연계되어 지역소재 중소기업의 기술 혁신 및 개발에 기여
 ◦ 1차 산업산물을 활용한 고부가가치 사업이며 원료의 생산 및 가공이 지방에서 이루어지므로 농어촌경제 활성화 및 지역균형발전에 이바지할 수 있음
 ◦ 해조류는 국내에서도 수급이 가능하기 때문에 에너지 수입대체 및 안정적인 원료물질 수급 가능, 자원의 공급이 무한정하며 재생 가능한 산업 시스템을 형성하고 및 새로운 비즈니스와 고용 기회 창출 
 ◦ 제주의 청정환경 이미지와 어울리는 다양한 웰빙 상품의 개발을 촉진하며, 제주산 생물자원의 가치창출 시너지 효과를 유발 
 ◦ 제주특별자치도는 국내 최고의 관광지로 청정한 생물자원을 이용한 웰빙 상품의 개발은 1차 산업과 3차 산업의 연계하는 지역특화 산업 발전에 크게 기여</t>
    <phoneticPr fontId="1" type="noConversion"/>
  </si>
  <si>
    <t>RFID 및 Smart Card 시장동향</t>
    <phoneticPr fontId="1" type="noConversion"/>
  </si>
  <si>
    <t>□ 국내, 국외 RFID 및 Smart Card 시장 동향 및 규모  
□ Smart Card시장에서 RFID를 활용한 새로운 제조법
□ Smart Card 시장의 발전 방향</t>
    <phoneticPr fontId="1" type="noConversion"/>
  </si>
  <si>
    <t>□ 사업의 확장 및 해외 진출을 모색함
□  IT 사업의 특성상 향후 투자의 방향을 설정코자 함</t>
    <phoneticPr fontId="1" type="noConversion"/>
  </si>
  <si>
    <t>□ Smart Card 시장에서 점차적으로 Metal을 활용하여 제작
□ 국,내외 Card 시장의 생산규모 및 생산 업체
□ RFID에서 ferrite 활용의 동향/변화</t>
    <phoneticPr fontId="1" type="noConversion"/>
  </si>
  <si>
    <t>85</t>
    <phoneticPr fontId="1" type="noConversion"/>
  </si>
  <si>
    <t>237</t>
    <phoneticPr fontId="1" type="noConversion"/>
  </si>
  <si>
    <t>150000</t>
    <phoneticPr fontId="1" type="noConversion"/>
  </si>
  <si>
    <t>16</t>
    <phoneticPr fontId="1" type="noConversion"/>
  </si>
  <si>
    <t>1</t>
    <phoneticPr fontId="1" type="noConversion"/>
  </si>
  <si>
    <t>공기청정기 유동해석 및 팬 설계 지원</t>
    <phoneticPr fontId="1" type="noConversion"/>
  </si>
  <si>
    <r>
      <t xml:space="preserve">□ 소음개선의 필요성
  </t>
    </r>
    <r>
      <rPr>
        <sz val="10"/>
        <color theme="1"/>
        <rFont val="맑은 고딕"/>
        <family val="3"/>
        <charset val="128"/>
        <scheme val="minor"/>
      </rPr>
      <t>◯</t>
    </r>
    <r>
      <rPr>
        <sz val="10"/>
        <color theme="1"/>
        <rFont val="맑은 고딕"/>
        <family val="2"/>
        <charset val="129"/>
        <scheme val="minor"/>
      </rPr>
      <t xml:space="preserve"> 시장의 현황
    - 공기청정기는 청정화 기능의 기술 평준화에 따라 디자인, 사용자 중심의 인터페이스와 기능탑재, 재질과 마감처리 등 품질적인 부분 대한 차이가 점차 중요지고 있음
    - 특히 동작 중 발생되는 소음에 대한 불만사항이 지속적으로 제기 됨에 따라 이를 개선하기 위한 노력이 절실히 요구되고 있음
  </t>
    </r>
    <r>
      <rPr>
        <sz val="10"/>
        <color theme="1"/>
        <rFont val="맑은 고딕"/>
        <family val="3"/>
        <charset val="128"/>
        <scheme val="minor"/>
      </rPr>
      <t>◯</t>
    </r>
    <r>
      <rPr>
        <sz val="10"/>
        <color theme="1"/>
        <rFont val="맑은 고딕"/>
        <family val="2"/>
        <charset val="129"/>
        <scheme val="minor"/>
      </rPr>
      <t xml:space="preserve"> 문제점
    - 소음을 개선하기 위하여 개발단계에서의 구조 설계와 해석에 관련된 소프트웨어 및 관련 기술을 운용할 수 있는 시스템과 전문 인력 등 많은 노력과 투자가 필요
    - 중소기업은 이의 부족에 따라 설계의 타당성 검증을 위한 소요 비용이 과다하게 지출되고 있으며 개발시간이 지연됨에 따라 큰 부담으로 작용되고 있음
  </t>
    </r>
    <r>
      <rPr>
        <sz val="10"/>
        <color theme="1"/>
        <rFont val="맑은 고딕"/>
        <family val="3"/>
        <charset val="128"/>
        <scheme val="minor"/>
      </rPr>
      <t>◯</t>
    </r>
    <r>
      <rPr>
        <sz val="10"/>
        <color theme="1"/>
        <rFont val="맑은 고딕"/>
        <family val="2"/>
        <charset val="129"/>
        <scheme val="minor"/>
      </rPr>
      <t xml:space="preserve"> 기업의 현황
    - 신규 모델을 개발하기 위한 공기청정기 팬 설계 및 내부 유동해석, 유동장 모델링을 통하여 예측 성능(풍량, 전력)을 수치해석하고 소음을 저감하기위한 최적화 방안을 도출하며, 이에 대한 설계 데이터베이스 구축이 필요함
    - 이와 관련된 지역 내 기술 인프라 구축 상황은 매우 열악한 상태이며, 제품의 개발기간 단축, 설계품질 향상, 개발비용 감소 등을 위한 설계 데이터베이스 구축과 공유 및 타당성 검증 지원방안이 절실하게 요구됨
</t>
    </r>
    <phoneticPr fontId="1" type="noConversion"/>
  </si>
  <si>
    <r>
      <t xml:space="preserve">□ 공기청정기 팬 설계 및 유동해석 
  </t>
    </r>
    <r>
      <rPr>
        <sz val="10"/>
        <color theme="1"/>
        <rFont val="맑은 고딕"/>
        <family val="3"/>
        <charset val="128"/>
        <scheme val="minor"/>
      </rPr>
      <t>◯</t>
    </r>
    <r>
      <rPr>
        <sz val="10"/>
        <color theme="1"/>
        <rFont val="맑은 고딕"/>
        <family val="2"/>
        <charset val="129"/>
        <scheme val="minor"/>
      </rPr>
      <t xml:space="preserve"> 공기청정기 소음특성 분석
    - 공기청정기 내부의 회전영역 압력 해석
    - 유속에 의한 압력과 RPM 변화에 따른 수치해석
  </t>
    </r>
    <r>
      <rPr>
        <sz val="10"/>
        <color theme="1"/>
        <rFont val="맑은 고딕"/>
        <family val="3"/>
        <charset val="128"/>
        <scheme val="minor"/>
      </rPr>
      <t>◯</t>
    </r>
    <r>
      <rPr>
        <sz val="10"/>
        <color theme="1"/>
        <rFont val="맑은 고딕"/>
        <family val="2"/>
        <charset val="129"/>
        <scheme val="minor"/>
      </rPr>
      <t xml:space="preserve"> 전산유체역학 및 전산공력음향학을 이용한 내부유동 가시화 및 소음예측
    - 전산유체역학 프로그램을 사용하여 회전수 변화에 따른 성능(풍량, 전력) 해석
    - 공기청정기 내부의 구조, 유동해석, 유동장 모델링
    - 내부 유동을 전산유체역학으로 3차원으로 가시화
    - 전산공력음향학을 이용한 음압 예측
  </t>
    </r>
    <r>
      <rPr>
        <sz val="10"/>
        <color theme="1"/>
        <rFont val="맑은 고딕"/>
        <family val="3"/>
        <charset val="128"/>
        <scheme val="minor"/>
      </rPr>
      <t>◯</t>
    </r>
    <r>
      <rPr>
        <sz val="10"/>
        <color theme="1"/>
        <rFont val="맑은 고딕"/>
        <family val="2"/>
        <charset val="129"/>
        <scheme val="minor"/>
      </rPr>
      <t xml:space="preserve"> 최적화 기법을 통한 모델링
    - 동작소음과 관련된 BPF Noise와 난류소음의 원인을 파악
    - 해석결과를 이용한 모델링과 최적 동작 알고리즘 커플링
  </t>
    </r>
    <r>
      <rPr>
        <sz val="10"/>
        <color theme="1"/>
        <rFont val="맑은 고딕"/>
        <family val="3"/>
        <charset val="128"/>
        <scheme val="minor"/>
      </rPr>
      <t>◯</t>
    </r>
    <r>
      <rPr>
        <sz val="10"/>
        <color theme="1"/>
        <rFont val="맑은 고딕"/>
        <family val="2"/>
        <charset val="129"/>
        <scheme val="minor"/>
      </rPr>
      <t xml:space="preserve"> 소음저감을 위한 최적화된 팬 구조 및 형상 도출
    - 팬의 구조 및 형상에 관련된 설계인자 선정과 소음과의 상관관계 도출
    - 동작소음을 최소화하는 팬의 구조 및 형상 도출
    - 다양한 수치 해석을 수행하여 설계 최적화 방안을 고찰 
</t>
    </r>
    <phoneticPr fontId="1" type="noConversion"/>
  </si>
  <si>
    <r>
      <t xml:space="preserve">□ 동작소음 최소화 팬 설계기술
  </t>
    </r>
    <r>
      <rPr>
        <sz val="10"/>
        <color theme="1"/>
        <rFont val="맑은 고딕"/>
        <family val="3"/>
        <charset val="128"/>
        <scheme val="minor"/>
      </rPr>
      <t>◯</t>
    </r>
    <r>
      <rPr>
        <sz val="10"/>
        <color theme="1"/>
        <rFont val="맑은 고딕"/>
        <family val="2"/>
        <charset val="129"/>
        <scheme val="minor"/>
      </rPr>
      <t xml:space="preserve"> 유동해석 및 팬설계 기술 확보
    - 소음 45dB 수준 구현
    - 사용면적 별 팬 구조 및 형상 개발
    - 설계인자와 소음의 상관관계 데이터베이스 확보 
</t>
    </r>
    <phoneticPr fontId="1" type="noConversion"/>
  </si>
  <si>
    <t>한양대</t>
    <phoneticPr fontId="1" type="noConversion"/>
  </si>
  <si>
    <t>육세진</t>
    <phoneticPr fontId="1" type="noConversion"/>
  </si>
  <si>
    <t>교수</t>
    <phoneticPr fontId="1" type="noConversion"/>
  </si>
  <si>
    <t>유동해석</t>
    <phoneticPr fontId="1" type="noConversion"/>
  </si>
  <si>
    <t>100</t>
    <phoneticPr fontId="1" type="noConversion"/>
  </si>
  <si>
    <t>2</t>
    <phoneticPr fontId="1" type="noConversion"/>
  </si>
  <si>
    <t>20</t>
    <phoneticPr fontId="1" type="noConversion"/>
  </si>
  <si>
    <t>30</t>
    <phoneticPr fontId="1" type="noConversion"/>
  </si>
  <si>
    <t>50</t>
    <phoneticPr fontId="1" type="noConversion"/>
  </si>
  <si>
    <t>3</t>
    <phoneticPr fontId="1" type="noConversion"/>
  </si>
  <si>
    <t>6</t>
    <phoneticPr fontId="1" type="noConversion"/>
  </si>
  <si>
    <t>411</t>
    <phoneticPr fontId="1" type="noConversion"/>
  </si>
  <si>
    <t>5</t>
    <phoneticPr fontId="1" type="noConversion"/>
  </si>
  <si>
    <t>1</t>
    <phoneticPr fontId="1" type="noConversion"/>
  </si>
  <si>
    <t xml:space="preserve">탄소복합소재 고온발열체 코팅용 고온 폴리머 정보 지원 </t>
    <phoneticPr fontId="1" type="noConversion"/>
  </si>
  <si>
    <t>□탄소복합소재발열체의 대기중 산화 문제
 - 탄소발열체의 경우 대기 중에서 저온에서는 안정적이나, 고온이 가하여질 경우 산화하여 단락되는 문제점이 있음.
 - 상기 문제점의 해결책으로 석영유리관내에 탄소발열체를 넣고 진공상태를 만드는 제조 공법을 적용하고 있으나, 석영유리관의 파손문제, 제조가격의 상승등의 문제점을 가지고 있음.
- 이 탄소의 대기중 산화를 방지하기 위하여 고온에도 견디는 고온용 폴리머로 탄소복합소재를 코팅하는 공정이 반드시 필요함.
 - 현재 국내에서는 300℃이상의 온도에서 견디는 고온용 폴리머를 찾기 힘든 상태이며, 고온용 슈퍼EP(Engineering Plastic)의 국내 및 해외의 개발 동향 및 사용 가능한 슈퍼EP제품의 정보를 얻는 것이 필요함.</t>
    <phoneticPr fontId="1" type="noConversion"/>
  </si>
  <si>
    <t>□ 고온에서 안정적인 탄소복합소재 발열체 개발
  - 대기 중에서 고온에서도 안정적인 탄소복합소재 발열체의 개발이 필요함.
  - 탄소복합소재 발열체가 대기와 접촉하지 못하도록 차단하기 위하여 고온에 견디는 물질로 외부코팅 혹은 밀폐하는 기술이 필요함.
□ 탄소복합소재 발열체의 대기 접촉 차단용 코팅제의 정보 수집
  - 탄소복합소재 발열체의 대기 접촉 차단을 위한 코팅제로서 300℃이상의 온도에서 견디는 고온 폴리머에 대한 기술 개발 동향 및 상용화 된 제품의 정보 수집</t>
    <phoneticPr fontId="1" type="noConversion"/>
  </si>
  <si>
    <t>□ 탄소복합소재의 세계 시장규모는 약 16조 7,500억이며, 연간 평균 성장률은 약  6.9%임. 아이템을 적용하려는 세계 발열체 시장은 2015년 기준 60억 달러 규모의 시장을 형성하고 있으며 매년 성장하고 있음. 이러한 시장에 진입하기 위해서는 정확한 시장분석 및 기존 난방시스템의 한계를 극복할 수 있는 제품의 개발이 필요하며, 제품의 신뢰성 확보 또한 마땅히 필요함
□ 향후 원적외선 난방시스템 시장에서 우위를 점하기 위해선 탄소복합소재 기술의 도입과 개발이 불가피 할 것으로 판단되므로 탄소기업의 연구개발 투자를 통한 기술개발의 연구가 필요한 상태임</t>
    <phoneticPr fontId="1" type="noConversion"/>
  </si>
  <si>
    <t>70</t>
    <phoneticPr fontId="1" type="noConversion"/>
  </si>
  <si>
    <t>90</t>
    <phoneticPr fontId="1" type="noConversion"/>
  </si>
  <si>
    <t>10</t>
    <phoneticPr fontId="1" type="noConversion"/>
  </si>
  <si>
    <t>183</t>
    <phoneticPr fontId="1" type="noConversion"/>
  </si>
  <si>
    <t>103149</t>
    <phoneticPr fontId="1" type="noConversion"/>
  </si>
  <si>
    <t>업소용 4-DOOR 냉장고 개발</t>
    <phoneticPr fontId="1" type="noConversion"/>
  </si>
  <si>
    <t>1</t>
    <phoneticPr fontId="1" type="noConversion"/>
  </si>
  <si>
    <r>
      <t xml:space="preserve">□ 업소용 4-door 냉장고 독립 냉각
  </t>
    </r>
    <r>
      <rPr>
        <sz val="10"/>
        <color theme="1"/>
        <rFont val="맑은 고딕"/>
        <family val="3"/>
        <charset val="128"/>
        <scheme val="minor"/>
      </rPr>
      <t>◯</t>
    </r>
    <r>
      <rPr>
        <sz val="10"/>
        <color theme="1"/>
        <rFont val="맑은 고딕"/>
        <family val="2"/>
        <charset val="129"/>
        <scheme val="minor"/>
      </rPr>
      <t xml:space="preserve"> 현재 시장에 유통되는 모델중 4개의 룸을 별도 제어 가능한 제품은 없으며,
     당사가 최초로 시도하는 기술이며, 당사 제품의 가장 큰 장점이 될것으로
     기대하고 있습니다. 4개의 룸을 별도 제어 하는데 있어서 재료비 상승에 대한
     우려와 cycle 설계에 대한 전문 인력의 부재로 다소 어려움이 예상됨. </t>
    </r>
    <phoneticPr fontId="1" type="noConversion"/>
  </si>
  <si>
    <r>
      <t xml:space="preserve">□ 업소용 4-door 냉장고 독립 냉각
  </t>
    </r>
    <r>
      <rPr>
        <sz val="10"/>
        <color theme="1"/>
        <rFont val="맑은 고딕"/>
        <family val="3"/>
        <charset val="128"/>
        <scheme val="minor"/>
      </rPr>
      <t>◯</t>
    </r>
    <r>
      <rPr>
        <sz val="10"/>
        <color theme="1"/>
        <rFont val="맑은 고딕"/>
        <family val="2"/>
        <charset val="129"/>
        <scheme val="minor"/>
      </rPr>
      <t xml:space="preserve"> 냉동 cycle에 대한 전문 인력이 부재인 상태이며, 구인 사이트를 통해 구인을
     시도 하였지만 인력 보충이 되지 않아 기술 개발에 어려움을 겪고 있으므로
     전문 인력에 대한 지원이 절실히 필요한 상태입니다.
     아울러 당사 영업 조직에서 상품 기획을 추진하지만 역량 부족으로 상품 기획에
     대한 전문 지식을 가지고 있는 전문가가 필요합니다.
      </t>
    </r>
    <phoneticPr fontId="1" type="noConversion"/>
  </si>
  <si>
    <r>
      <t xml:space="preserve">□ 업소용 4-door 냉장고 독립 냉각
  </t>
    </r>
    <r>
      <rPr>
        <sz val="10"/>
        <color theme="1"/>
        <rFont val="맑은 고딕"/>
        <family val="3"/>
        <charset val="128"/>
        <scheme val="minor"/>
      </rPr>
      <t>◯</t>
    </r>
    <r>
      <rPr>
        <sz val="10"/>
        <color theme="1"/>
        <rFont val="맑은 고딕"/>
        <family val="2"/>
        <charset val="129"/>
        <scheme val="minor"/>
      </rPr>
      <t xml:space="preserve"> 업소용 4-door 독립 제어 냉장고는 당사가 최초로 시도하는 제품이며, 영업적
     매리트가 있다고 판단하고 있으므로 cycle 전문가 및 상품기획 전문가의 도움을
     받으면 현재 시작단계에 있는 제품 개발에 큰 도움이 될것으로 기대됩니다.
      </t>
    </r>
    <phoneticPr fontId="1" type="noConversion"/>
  </si>
  <si>
    <t>올릭스㈜</t>
    <phoneticPr fontId="1" type="noConversion"/>
  </si>
  <si>
    <t>50</t>
    <phoneticPr fontId="1" type="noConversion"/>
  </si>
  <si>
    <t>30</t>
    <phoneticPr fontId="1" type="noConversion"/>
  </si>
  <si>
    <t>10</t>
    <phoneticPr fontId="1" type="noConversion"/>
  </si>
  <si>
    <t>2</t>
    <phoneticPr fontId="1" type="noConversion"/>
  </si>
  <si>
    <t>3</t>
    <phoneticPr fontId="1" type="noConversion"/>
  </si>
  <si>
    <t>47</t>
    <phoneticPr fontId="1" type="noConversion"/>
  </si>
  <si>
    <t>40</t>
    <phoneticPr fontId="1" type="noConversion"/>
  </si>
  <si>
    <t>6</t>
    <phoneticPr fontId="1" type="noConversion"/>
  </si>
  <si>
    <t>12</t>
    <phoneticPr fontId="1" type="noConversion"/>
  </si>
  <si>
    <t>33</t>
    <phoneticPr fontId="1" type="noConversion"/>
  </si>
  <si>
    <t>6700</t>
    <phoneticPr fontId="1" type="noConversion"/>
  </si>
  <si>
    <t>1</t>
    <phoneticPr fontId="1" type="noConversion"/>
  </si>
  <si>
    <t>8</t>
    <phoneticPr fontId="1" type="noConversion"/>
  </si>
  <si>
    <t>1</t>
    <phoneticPr fontId="1" type="noConversion"/>
  </si>
  <si>
    <t>IT/BT/GT 융합 특수 LED 조명 개발 및 사업화</t>
    <phoneticPr fontId="1" type="noConversion"/>
  </si>
  <si>
    <t>100</t>
    <phoneticPr fontId="1" type="noConversion"/>
  </si>
  <si>
    <t>60</t>
    <phoneticPr fontId="1" type="noConversion"/>
  </si>
  <si>
    <t>1500</t>
    <phoneticPr fontId="1" type="noConversion"/>
  </si>
  <si>
    <t xml:space="preserve">센서 융합형 보링바 개발 </t>
    <phoneticPr fontId="1" type="noConversion"/>
  </si>
  <si>
    <t>4</t>
    <phoneticPr fontId="1" type="noConversion"/>
  </si>
  <si>
    <t>5</t>
    <phoneticPr fontId="1" type="noConversion"/>
  </si>
  <si>
    <t>4</t>
    <phoneticPr fontId="1" type="noConversion"/>
  </si>
  <si>
    <r>
      <t xml:space="preserve">□ 보링바 기능 개선을 위한 센서 융합 보링바 개발
  </t>
    </r>
    <r>
      <rPr>
        <sz val="10"/>
        <color theme="1"/>
        <rFont val="맑은 고딕"/>
        <family val="3"/>
        <charset val="128"/>
        <scheme val="minor"/>
      </rPr>
      <t>◯</t>
    </r>
    <r>
      <rPr>
        <sz val="10"/>
        <color theme="1"/>
        <rFont val="맑은 고딕"/>
        <family val="2"/>
        <charset val="129"/>
        <scheme val="minor"/>
      </rPr>
      <t xml:space="preserve"> 보링바에 의한 가공물의 제품을 별도의 측정기구(3차원 측정 기구 등의 정밀 계측장비)를 통하여 측정한 후 제품의 양품 합격 여부를 판단해야 하는 단점이 있음</t>
    </r>
    <phoneticPr fontId="1" type="noConversion"/>
  </si>
  <si>
    <r>
      <t xml:space="preserve">□ 센서 융합형 보링바 개발을 위한 전문가(기관) 협력
  </t>
    </r>
    <r>
      <rPr>
        <sz val="10"/>
        <color theme="1"/>
        <rFont val="맑은 고딕"/>
        <family val="3"/>
        <charset val="128"/>
        <scheme val="minor"/>
      </rPr>
      <t>◯</t>
    </r>
    <r>
      <rPr>
        <sz val="10"/>
        <color theme="1"/>
        <rFont val="맑은 고딕"/>
        <family val="2"/>
        <charset val="129"/>
        <scheme val="minor"/>
      </rPr>
      <t xml:space="preserve"> 보링 바와 이에 대한 공작물의 치수를 계측할 수 있게끔 하는 계측장비가 합쳐져 데이터를 직접 획득할 수 있는 IT 융합형 보링 바 개발이 필요함 
  </t>
    </r>
    <r>
      <rPr>
        <sz val="10"/>
        <color theme="1"/>
        <rFont val="맑은 고딕"/>
        <family val="3"/>
        <charset val="128"/>
        <scheme val="minor"/>
      </rPr>
      <t>◯</t>
    </r>
    <r>
      <rPr>
        <sz val="10"/>
        <color theme="1"/>
        <rFont val="맑은 고딕"/>
        <family val="2"/>
        <charset val="129"/>
        <scheme val="minor"/>
      </rPr>
      <t xml:space="preserve"> 보링바에 의한 가공물의 가공결과에 대한 자료(데이타-표면조도, 직경치수 등)를 비숙연자도 손쉽게 실시간으로 확인할 수 있는 IT 접목형 보링바 개발</t>
    </r>
    <phoneticPr fontId="1" type="noConversion"/>
  </si>
  <si>
    <r>
      <t xml:space="preserve">□ 신제품 개발
  </t>
    </r>
    <r>
      <rPr>
        <sz val="10"/>
        <color theme="1"/>
        <rFont val="맑은 고딕"/>
        <family val="3"/>
        <charset val="128"/>
        <scheme val="minor"/>
      </rPr>
      <t>◯</t>
    </r>
    <r>
      <rPr>
        <sz val="10"/>
        <color theme="1"/>
        <rFont val="맑은 고딕"/>
        <family val="2"/>
        <charset val="129"/>
        <scheme val="minor"/>
      </rPr>
      <t xml:space="preserve"> 기능을 획기적으로 개선하여 기존 제품 매출을 극대화
  </t>
    </r>
    <r>
      <rPr>
        <sz val="10"/>
        <color theme="1"/>
        <rFont val="맑은 고딕"/>
        <family val="3"/>
        <charset val="128"/>
        <scheme val="minor"/>
      </rPr>
      <t>◯</t>
    </r>
    <r>
      <rPr>
        <sz val="10"/>
        <color theme="1"/>
        <rFont val="맑은 고딕"/>
        <family val="2"/>
        <charset val="129"/>
        <scheme val="minor"/>
      </rPr>
      <t xml:space="preserve"> 현재 해외수출 비중을 높이고, 국내 시장에서도 점유율을 제고함</t>
    </r>
    <phoneticPr fontId="1" type="noConversion"/>
  </si>
  <si>
    <t>부산과학기술대학</t>
    <phoneticPr fontId="1" type="noConversion"/>
  </si>
  <si>
    <t>홍철현</t>
    <phoneticPr fontId="1" type="noConversion"/>
  </si>
  <si>
    <t>교수</t>
    <phoneticPr fontId="1" type="noConversion"/>
  </si>
  <si>
    <t>개발자문</t>
    <phoneticPr fontId="1" type="noConversion"/>
  </si>
  <si>
    <t>2</t>
    <phoneticPr fontId="1" type="noConversion"/>
  </si>
  <si>
    <t>70</t>
    <phoneticPr fontId="1" type="noConversion"/>
  </si>
  <si>
    <t>336</t>
    <phoneticPr fontId="1" type="noConversion"/>
  </si>
  <si>
    <t>145292</t>
    <phoneticPr fontId="1" type="noConversion"/>
  </si>
  <si>
    <t>22</t>
    <phoneticPr fontId="1" type="noConversion"/>
  </si>
  <si>
    <t>4000</t>
    <phoneticPr fontId="1" type="noConversion"/>
  </si>
  <si>
    <t>1000</t>
    <phoneticPr fontId="1" type="noConversion"/>
  </si>
  <si>
    <t>300</t>
    <phoneticPr fontId="1" type="noConversion"/>
  </si>
  <si>
    <t>2단 플래쉬형 증발식 담수장치(MSF) Design Program 개발</t>
    <phoneticPr fontId="1" type="noConversion"/>
  </si>
  <si>
    <r>
      <t xml:space="preserve">□ 대용량 MSF(Multi Stage Flash) 담수 생산 장치
  </t>
    </r>
    <r>
      <rPr>
        <sz val="10"/>
        <color theme="1"/>
        <rFont val="맑은 고딕"/>
        <family val="3"/>
        <charset val="128"/>
        <scheme val="minor"/>
      </rPr>
      <t>◯</t>
    </r>
    <r>
      <rPr>
        <sz val="10"/>
        <color theme="1"/>
        <rFont val="맑은 고딕"/>
        <family val="2"/>
        <charset val="129"/>
        <scheme val="minor"/>
      </rPr>
      <t xml:space="preserve"> 시장 현황
    - 특수선 중 LNG 운반선의 전 세계적인 발주량은 증가하고 있는 추세이다. Stream Turbine 추진 방식의 LNG 운반선에 탑재되는 담수화 장치는 일본업체인 'S‘ 사에서 개발한 Shell and Tube 형 2단 플래쉬 방식의 담수화 장치와 'A' 사에서 개발한 설치공간이 콤팩트 하고 열교환 효율이 높은 판형 열교환기로 구성된 증발식 담수화 장치로 양분 하다가 'A'사에서 납품한 제품이 성능 문제로 Shell and Tube 2단 플래쉬 방식을 선주 및 조선사들이 선호하고 있다.
 </t>
    </r>
    <r>
      <rPr>
        <sz val="10"/>
        <color theme="1"/>
        <rFont val="맑은 고딕"/>
        <family val="3"/>
        <charset val="128"/>
        <scheme val="minor"/>
      </rPr>
      <t>◯</t>
    </r>
    <r>
      <rPr>
        <sz val="10"/>
        <color theme="1"/>
        <rFont val="맑은 고딕"/>
        <family val="2"/>
        <charset val="129"/>
        <scheme val="minor"/>
      </rPr>
      <t xml:space="preserve"> 문제점
    - LNG선 등의 대형 선박의 경우, 그만큼 많은 양의 담수량이 요구 된다. 현재 당사에서 적용하고 있는 1단 증발식 담수화 장치의 경우, 그 용량이 한정되어 있어 대용량의 담수량을 필요로 하는 경우에는 2단 플래쉬형 증발식 담수화 장치가 필요하다. 이와 같은 형식의 담수장비는 국산화 기술이 전무한 상태이며, 또한 설계 기술 또한 미흡하다.</t>
    </r>
    <phoneticPr fontId="1" type="noConversion"/>
  </si>
  <si>
    <r>
      <t xml:space="preserve">□ MSF 담수 생산 장치 설계 기술 확보
  </t>
    </r>
    <r>
      <rPr>
        <sz val="10"/>
        <color theme="1"/>
        <rFont val="맑은 고딕"/>
        <family val="3"/>
        <charset val="128"/>
        <scheme val="minor"/>
      </rPr>
      <t>◯</t>
    </r>
    <r>
      <rPr>
        <sz val="10"/>
        <color theme="1"/>
        <rFont val="맑은 고딕"/>
        <family val="2"/>
        <charset val="129"/>
        <scheme val="minor"/>
      </rPr>
      <t xml:space="preserve"> 현재 상황
    - 당사에서 개발 진행하였던 FWG 설계 Program의 경우 1단 증발식 담수장치에만 적용이 되어있다. 이는 대용량 및 2단 플래쉬형 증발식 담수화 장치에 대한 설계는 불가능 하며, 견적이나 선주의 요구조건에 대한 대응 또한 불가능한 실정이다.
  </t>
    </r>
    <r>
      <rPr>
        <sz val="10"/>
        <color theme="1"/>
        <rFont val="맑은 고딕"/>
        <family val="3"/>
        <charset val="128"/>
        <scheme val="minor"/>
      </rPr>
      <t>◯</t>
    </r>
    <r>
      <rPr>
        <sz val="10"/>
        <color theme="1"/>
        <rFont val="맑은 고딕"/>
        <family val="2"/>
        <charset val="129"/>
        <scheme val="minor"/>
      </rPr>
      <t xml:space="preserve"> 설계 기술 개발
    - 기존에 개발한 FWG 설계 Program 상에 2단 플래쉬형 증발식 담수화 장치에 대한 부분을 추가하여 다양한 담수장치에 대한 설계를 가능하도록 한다.</t>
    </r>
    <phoneticPr fontId="1" type="noConversion"/>
  </si>
  <si>
    <r>
      <t xml:space="preserve">□ 설계 Program 확보
  </t>
    </r>
    <r>
      <rPr>
        <sz val="10"/>
        <color theme="1"/>
        <rFont val="맑은 고딕"/>
        <family val="3"/>
        <charset val="128"/>
        <scheme val="minor"/>
      </rPr>
      <t>◯</t>
    </r>
    <r>
      <rPr>
        <sz val="10"/>
        <color theme="1"/>
        <rFont val="맑은 고딕"/>
        <family val="2"/>
        <charset val="129"/>
        <scheme val="minor"/>
      </rPr>
      <t xml:space="preserve"> 기존에 적용하던 1단 증발식 담수장치가 아닌 2단 프래쉬형 증발식 담수화 장치에 대한 설계 Program 확보를 통하여 다양한 운전조건 및 용량에 대한 담수장치 설계 및 고객 대응이 가능함
  </t>
    </r>
    <phoneticPr fontId="1" type="noConversion"/>
  </si>
  <si>
    <t>세종윈테크</t>
    <phoneticPr fontId="1" type="noConversion"/>
  </si>
  <si>
    <t>진두업</t>
    <phoneticPr fontId="1" type="noConversion"/>
  </si>
  <si>
    <t>대표</t>
    <phoneticPr fontId="1" type="noConversion"/>
  </si>
  <si>
    <t>프로그램 개발</t>
    <phoneticPr fontId="1" type="noConversion"/>
  </si>
  <si>
    <t>100</t>
    <phoneticPr fontId="1" type="noConversion"/>
  </si>
  <si>
    <t>450</t>
    <phoneticPr fontId="1" type="noConversion"/>
  </si>
  <si>
    <t>150000</t>
    <phoneticPr fontId="1" type="noConversion"/>
  </si>
  <si>
    <t>7</t>
    <phoneticPr fontId="1" type="noConversion"/>
  </si>
  <si>
    <t>26</t>
    <phoneticPr fontId="1" type="noConversion"/>
  </si>
  <si>
    <t>3</t>
    <phoneticPr fontId="1" type="noConversion"/>
  </si>
  <si>
    <t>200</t>
    <phoneticPr fontId="1" type="noConversion"/>
  </si>
  <si>
    <t>50</t>
    <phoneticPr fontId="1" type="noConversion"/>
  </si>
  <si>
    <t xml:space="preserve">응용제품 사업화 지원 </t>
    <phoneticPr fontId="1" type="noConversion"/>
  </si>
  <si>
    <r>
      <t xml:space="preserve">□ 응용제품 사업화 애로
  </t>
    </r>
    <r>
      <rPr>
        <sz val="10"/>
        <color theme="1"/>
        <rFont val="맑은 고딕"/>
        <family val="3"/>
        <charset val="128"/>
        <scheme val="minor"/>
      </rPr>
      <t>◯</t>
    </r>
    <r>
      <rPr>
        <sz val="10"/>
        <color theme="1"/>
        <rFont val="맑은 고딕"/>
        <family val="2"/>
        <charset val="129"/>
        <scheme val="minor"/>
      </rPr>
      <t xml:space="preserve"> 금속 및 세라믹나노분말의 적용 제품 및 수요처 발굴이 어려움
    </t>
    </r>
    <phoneticPr fontId="1" type="noConversion"/>
  </si>
  <si>
    <r>
      <t xml:space="preserve">□ 응용제품 조사 및 적용 
  </t>
    </r>
    <r>
      <rPr>
        <sz val="10"/>
        <color theme="1"/>
        <rFont val="맑은 고딕"/>
        <family val="3"/>
        <charset val="128"/>
        <scheme val="minor"/>
      </rPr>
      <t>◯</t>
    </r>
    <r>
      <rPr>
        <sz val="10"/>
        <color theme="1"/>
        <rFont val="맑은 고딕"/>
        <family val="2"/>
        <charset val="129"/>
        <scheme val="minor"/>
      </rPr>
      <t xml:space="preserve"> 금속나노분말 응용 제품 시장 정보 조사
  </t>
    </r>
    <r>
      <rPr>
        <sz val="10"/>
        <color theme="1"/>
        <rFont val="맑은 고딕"/>
        <family val="3"/>
        <charset val="128"/>
        <scheme val="minor"/>
      </rPr>
      <t>◯</t>
    </r>
    <r>
      <rPr>
        <sz val="10"/>
        <color theme="1"/>
        <rFont val="맑은 고딕"/>
        <family val="2"/>
        <charset val="129"/>
        <scheme val="minor"/>
      </rPr>
      <t xml:space="preserve"> 금속나노분말 및 세라믹나노분말 전문가 네트워크 형성</t>
    </r>
    <phoneticPr fontId="1" type="noConversion"/>
  </si>
  <si>
    <r>
      <t xml:space="preserve">□제품 판로 발굴
  </t>
    </r>
    <r>
      <rPr>
        <sz val="10"/>
        <color theme="1"/>
        <rFont val="맑은 고딕"/>
        <family val="3"/>
        <charset val="128"/>
        <scheme val="minor"/>
      </rPr>
      <t>◯</t>
    </r>
    <r>
      <rPr>
        <sz val="10"/>
        <color theme="1"/>
        <rFont val="맑은 고딕"/>
        <family val="2"/>
        <charset val="129"/>
        <scheme val="minor"/>
      </rPr>
      <t xml:space="preserve"> 금속 및 세라믹나노분말 사업화   </t>
    </r>
    <phoneticPr fontId="1" type="noConversion"/>
  </si>
  <si>
    <t>7</t>
    <phoneticPr fontId="1" type="noConversion"/>
  </si>
  <si>
    <t>18</t>
    <phoneticPr fontId="1" type="noConversion"/>
  </si>
  <si>
    <t>36</t>
    <phoneticPr fontId="1" type="noConversion"/>
  </si>
  <si>
    <t>61</t>
    <phoneticPr fontId="1" type="noConversion"/>
  </si>
  <si>
    <t>20</t>
    <phoneticPr fontId="1" type="noConversion"/>
  </si>
  <si>
    <t>25</t>
    <phoneticPr fontId="1" type="noConversion"/>
  </si>
  <si>
    <t>6000</t>
    <phoneticPr fontId="1" type="noConversion"/>
  </si>
  <si>
    <t>타이타늄 인발/ 압연 및 열처리 기술</t>
    <phoneticPr fontId="1" type="noConversion"/>
  </si>
  <si>
    <r>
      <t xml:space="preserve">□ 해당기술 문제점
  </t>
    </r>
    <r>
      <rPr>
        <sz val="10"/>
        <color theme="1"/>
        <rFont val="맑은 고딕"/>
        <family val="3"/>
        <charset val="128"/>
        <scheme val="minor"/>
      </rPr>
      <t>◯</t>
    </r>
    <r>
      <rPr>
        <sz val="10"/>
        <color theme="1"/>
        <rFont val="맑은 고딕"/>
        <family val="2"/>
        <charset val="129"/>
        <scheme val="minor"/>
      </rPr>
      <t xml:space="preserve"> 예상 문제점
   요청한 기술지원은 타이타늄 소재의 가공에 관한 내용으로써 타이타늄 소재의 성형에 관한 목적입니다. 먼저 냉간가공된 타이타늄의 물성치로는 가벼우면서 경도가 높고, 연신율이 낮아 성형성이 부족하다고 할 수 있습니다. 이를 최적화를 통해 인발 가공시 표면의 조직상태를 확인, 그리고 치수정밀성형을 하기 위한 것입니다. 이를 통해 초기소재사이즈인 Ø86를 목표 치수인 Ø6 의 소재를 만들려고 합니다. 이것을 슈퍼 컴퓨팅을 통해 좀 더 정확하게 해석결과를 산출하여 소재의 최적화 및 효율성에 대한 해석을 통해 정확한 데이터가 필요한 상황입니다. </t>
    </r>
    <phoneticPr fontId="1" type="noConversion"/>
  </si>
  <si>
    <t xml:space="preserve">□ 해결 요청 내용 
   1. 스텐레스 소재와 타이타늄 소재의 기계물성치
   2. 인발 및 교정 하중 예측
   3. 형상 및 패스 설계(Ø60 -&gt; Ø6)
   4. 인발 및 열처리 공정실험
   5. 정량적 목표
성능지표
단위
개발목표치
가중치
시험규격
단면감소율
%
90
50%
버니어캘리퍼스 측정
치수정밀도
mm
±0.1
50%
마이크로메타 측정
</t>
    <phoneticPr fontId="1" type="noConversion"/>
  </si>
  <si>
    <t>□기대효과 
   - 일반적으로 ‘꿈의 소재’ 등으로 알려져 있는 타이타늄은 다양한 구조기능성을 갖기 때문에, 산업적으로 사용량은 꾸준히 증가되고 있으며 이용과 관련된 기술개발도 증가하고 있다. 단기적으로 타이타늄 수요가 일시적으로 줄어들었지만, 중장기적으로는 우수한 기계 및 물리, 화학적 특성을 활용하려는 사업계의 노력은 확대되리라 전망 됩니다. 상기 소재개발에 대하여 업체의 개발의뢰 및 구매의사를 요청한 상태이며, 100,000천원/년 신규 발주가 예상됩니다. 또한 글로벌 경쟁력 및 역량 강화로 신규해외시장진출의 교두보가 될 것입니다.</t>
    <phoneticPr fontId="1" type="noConversion"/>
  </si>
  <si>
    <t>53</t>
    <phoneticPr fontId="1" type="noConversion"/>
  </si>
  <si>
    <t>80</t>
    <phoneticPr fontId="1" type="noConversion"/>
  </si>
  <si>
    <t>90</t>
    <phoneticPr fontId="1" type="noConversion"/>
  </si>
  <si>
    <t>24</t>
    <phoneticPr fontId="1" type="noConversion"/>
  </si>
  <si>
    <t>35</t>
    <phoneticPr fontId="1" type="noConversion"/>
  </si>
  <si>
    <t>900</t>
    <phoneticPr fontId="1" type="noConversion"/>
  </si>
  <si>
    <t>유압 구동장치의 구성 모터 및 장비에 대해 공인된 인증 컨설팅</t>
    <phoneticPr fontId="1" type="noConversion"/>
  </si>
  <si>
    <r>
      <t xml:space="preserve">□ 대구경 RCD 장비
  </t>
    </r>
    <r>
      <rPr>
        <sz val="10"/>
        <color theme="1"/>
        <rFont val="맑은 고딕"/>
        <family val="3"/>
        <charset val="128"/>
        <scheme val="minor"/>
      </rPr>
      <t>◯</t>
    </r>
    <r>
      <rPr>
        <sz val="10"/>
        <color theme="1"/>
        <rFont val="맑은 고딕"/>
        <family val="2"/>
        <charset val="129"/>
        <scheme val="minor"/>
      </rPr>
      <t xml:space="preserve"> RCD 장비는 기초 토목 공사에 사용되는 장비로서 Drill bit 란 툴을 사용하여 땅속최대 50m까지 파내어 교량 및 고층건물 등 지지대가 필요한 건축물들을 만드는데 사용하는 장비임
    - 문제점 : 이러한 장비가 작동될 때 작업영역의 토크 측정이 불가함</t>
    </r>
    <phoneticPr fontId="1" type="noConversion"/>
  </si>
  <si>
    <t>□ 유압 구동장치의 구성 모터 및 장비에 대해 공인된 인증 방법으로 장비의 능력을 측정을 할 수 있는 연구장비가 필요함</t>
    <phoneticPr fontId="1" type="noConversion"/>
  </si>
  <si>
    <t>□ 연구장비 활용으로 장비의 능력 확인 및 정보로 고객의 신뢰와 작업상황의 적합성을 판단할 수 있음으로 사용함</t>
    <phoneticPr fontId="1" type="noConversion"/>
  </si>
  <si>
    <t>4300</t>
    <phoneticPr fontId="1" type="noConversion"/>
  </si>
  <si>
    <t>150</t>
    <phoneticPr fontId="1" type="noConversion"/>
  </si>
  <si>
    <t>스마트공장관련 비즈니스 모델 수립</t>
    <phoneticPr fontId="1" type="noConversion"/>
  </si>
  <si>
    <r>
      <t xml:space="preserve">□ 현재 답보 상태에 있는 국내 제조업의 재도약과 글로벌 경쟁력 강화를 위해서는 전 세계적으로 화두가 되고 있는 ‘스마트공장’의 품질핵심요소기술 개발과 이를 활용한 성공모델 구축이 필요함  
  </t>
    </r>
    <r>
      <rPr>
        <sz val="10"/>
        <color theme="1"/>
        <rFont val="맑은 고딕"/>
        <family val="3"/>
        <charset val="128"/>
        <scheme val="minor"/>
      </rPr>
      <t>◯</t>
    </r>
    <r>
      <rPr>
        <sz val="10"/>
        <color theme="1"/>
        <rFont val="맑은 고딕"/>
        <family val="2"/>
        <charset val="129"/>
        <scheme val="minor"/>
      </rPr>
      <t xml:space="preserve">  제조 산업현장의 품질관리 고도화를 위한 스마트공장 성공모델 구축 
- 국내 중소 제조기업에서는 품질문제 발생 시 불량 원인을 제대로 찾지 못해 동일 문제가 반복되는 어려움이 존재하는 상황에서 품질문제를 사전파악∙대처할 수 있는 스마트공장 클라우드 통합품질관리에 어려움을 호소</t>
    </r>
    <phoneticPr fontId="1" type="noConversion"/>
  </si>
  <si>
    <r>
      <t xml:space="preserve">□ 클라우드 품질데이터 GS인증 신뢰성 확보
  </t>
    </r>
    <r>
      <rPr>
        <sz val="10"/>
        <color theme="1"/>
        <rFont val="맑은 고딕"/>
        <family val="3"/>
        <charset val="128"/>
        <scheme val="minor"/>
      </rPr>
      <t>◯</t>
    </r>
    <r>
      <rPr>
        <sz val="10"/>
        <color theme="1"/>
        <rFont val="맑은 고딕"/>
        <family val="2"/>
        <charset val="129"/>
        <scheme val="minor"/>
      </rPr>
      <t xml:space="preserve"> 품질데이터 표준화로 신뢰성 확보
핵심 기술/제품 성능지표
단위
달성목표
 국내최고수준
세계최고 수준 보유국/보유기업
 1. 응답속도
sec
≤2.5
3
1
 2. 검색속도
sec
≤3
3
1
 3. DB저장시간
sec
≤1.5
2
1
 4. 정보요청에 따른 피드백시간
sec
≤1.5
1.5
(미국,베리폰시스템즈 )1
 5. 서비스회복시간
sec
≤2.5
3
1
 6. 스마트공장 통합품질운영 검증 보고서
EA
1
N/A
N/A
</t>
    </r>
    <phoneticPr fontId="1" type="noConversion"/>
  </si>
  <si>
    <r>
      <t xml:space="preserve">□ 제품별 검사정보 관리 및 품질분석 능력 확보로 클라우드 실시간 품질불량 검사로 신속한 의사결정 지원이 가능함에 따라 생산성 향상에 따라 글로벌 경쟁력 선도 효과 
  </t>
    </r>
    <r>
      <rPr>
        <sz val="10"/>
        <color theme="1"/>
        <rFont val="맑은 고딕"/>
        <family val="3"/>
        <charset val="128"/>
        <scheme val="minor"/>
      </rPr>
      <t>◯</t>
    </r>
    <r>
      <rPr>
        <sz val="10"/>
        <color theme="1"/>
        <rFont val="맑은 고딕"/>
        <family val="2"/>
        <charset val="129"/>
        <scheme val="minor"/>
      </rPr>
      <t xml:space="preserve">  스마트공장 플랫폼 SW-HW 기술개발을 통해 기업맞춤형 솔루션 개발 구축으로 국내 중소제조업의 생산성 향상 도모로 실시간 작업실적관리 개선 효과, 산업적 측면에선  20% 비용 절감 및 생산 실적집계 고부가가치화, 라인공정 이상 발생 전 Big Data를 활용한 패턴분석, 상황인식분석으로 장비가동 상황경보 체계 기능/서비스 제공으로 고부가치화 실현이 가능 </t>
    </r>
    <phoneticPr fontId="1" type="noConversion"/>
  </si>
  <si>
    <t>18.3</t>
    <phoneticPr fontId="1" type="noConversion"/>
  </si>
  <si>
    <t>75.7</t>
    <phoneticPr fontId="1" type="noConversion"/>
  </si>
  <si>
    <t>6053</t>
    <phoneticPr fontId="1" type="noConversion"/>
  </si>
  <si>
    <t>Combind Tilting check valve 기술관련 기획지원</t>
    <phoneticPr fontId="1" type="noConversion"/>
  </si>
  <si>
    <r>
      <t xml:space="preserve">□ Tilting combined check valve 강도 설계
  </t>
    </r>
    <r>
      <rPr>
        <sz val="10"/>
        <color theme="1"/>
        <rFont val="맑은 고딕"/>
        <family val="3"/>
        <charset val="128"/>
        <scheme val="minor"/>
      </rPr>
      <t>◯</t>
    </r>
    <r>
      <rPr>
        <sz val="10"/>
        <color theme="1"/>
        <rFont val="맑은 고딕"/>
        <family val="2"/>
        <charset val="129"/>
        <scheme val="minor"/>
      </rPr>
      <t xml:space="preserve"> 부하조건에 따른 강도 설계 능력 부족으로 설계 지연
□ Tilting combined check valve damper 설계
  </t>
    </r>
    <r>
      <rPr>
        <sz val="10"/>
        <color theme="1"/>
        <rFont val="맑은 고딕"/>
        <family val="3"/>
        <charset val="128"/>
        <scheme val="minor"/>
      </rPr>
      <t>◯</t>
    </r>
    <r>
      <rPr>
        <sz val="10"/>
        <color theme="1"/>
        <rFont val="맑은 고딕"/>
        <family val="2"/>
        <charset val="129"/>
        <scheme val="minor"/>
      </rPr>
      <t xml:space="preserve"> damper 설계 능력이 없어서 개발이 불가능함.
□ Tilting combined check valve performance 계측 장비 미비
  </t>
    </r>
    <r>
      <rPr>
        <sz val="10"/>
        <color theme="1"/>
        <rFont val="맑은 고딕"/>
        <family val="3"/>
        <charset val="128"/>
        <scheme val="minor"/>
      </rPr>
      <t>◯</t>
    </r>
    <r>
      <rPr>
        <sz val="10"/>
        <color theme="1"/>
        <rFont val="맑은 고딕"/>
        <family val="2"/>
        <charset val="129"/>
        <scheme val="minor"/>
      </rPr>
      <t xml:space="preserve"> 조건에 따른 유량 측정이 불가능함.
</t>
    </r>
    <phoneticPr fontId="1" type="noConversion"/>
  </si>
  <si>
    <r>
      <t xml:space="preserve">□ Tilting combined check valve 강도 설계
  </t>
    </r>
    <r>
      <rPr>
        <sz val="10"/>
        <color theme="1"/>
        <rFont val="맑은 고딕"/>
        <family val="3"/>
        <charset val="128"/>
        <scheme val="minor"/>
      </rPr>
      <t>◯</t>
    </r>
    <r>
      <rPr>
        <sz val="10"/>
        <color theme="1"/>
        <rFont val="맑은 고딕"/>
        <family val="2"/>
        <charset val="129"/>
        <scheme val="minor"/>
      </rPr>
      <t xml:space="preserve"> 부하조건에 따른 shaft 강도 설계
□ Tilting combined check valve damper 설계
  </t>
    </r>
    <r>
      <rPr>
        <sz val="10"/>
        <color theme="1"/>
        <rFont val="맑은 고딕"/>
        <family val="3"/>
        <charset val="128"/>
        <scheme val="minor"/>
      </rPr>
      <t>◯</t>
    </r>
    <r>
      <rPr>
        <sz val="10"/>
        <color theme="1"/>
        <rFont val="맑은 고딕"/>
        <family val="2"/>
        <charset val="129"/>
        <scheme val="minor"/>
      </rPr>
      <t xml:space="preserve"> 조건에 따른 damper 설계 </t>
    </r>
    <phoneticPr fontId="1" type="noConversion"/>
  </si>
  <si>
    <r>
      <t xml:space="preserve">□ 체크밸브의 환경분석을 통하여 R&amp;D의 방향을 정립
  </t>
    </r>
    <r>
      <rPr>
        <sz val="10"/>
        <color theme="1"/>
        <rFont val="맑은 고딕"/>
        <family val="3"/>
        <charset val="128"/>
        <scheme val="minor"/>
      </rPr>
      <t>◯</t>
    </r>
    <r>
      <rPr>
        <sz val="10"/>
        <color theme="1"/>
        <rFont val="맑은 고딕"/>
        <family val="2"/>
        <charset val="129"/>
        <scheme val="minor"/>
      </rPr>
      <t xml:space="preserve"> 경쟁사 분석을 통하여 R&amp;D 전략 정립
   </t>
    </r>
    <phoneticPr fontId="1" type="noConversion"/>
  </si>
  <si>
    <t>홍 철 현</t>
    <phoneticPr fontId="1" type="noConversion"/>
  </si>
  <si>
    <t>강도 및 damper 설계</t>
    <phoneticPr fontId="1" type="noConversion"/>
  </si>
  <si>
    <t>77</t>
    <phoneticPr fontId="1" type="noConversion"/>
  </si>
  <si>
    <t>103</t>
    <phoneticPr fontId="1" type="noConversion"/>
  </si>
  <si>
    <t>23000</t>
    <phoneticPr fontId="1" type="noConversion"/>
  </si>
  <si>
    <t>9</t>
    <phoneticPr fontId="1" type="noConversion"/>
  </si>
  <si>
    <t>1</t>
    <phoneticPr fontId="1" type="noConversion"/>
  </si>
  <si>
    <t>3</t>
    <phoneticPr fontId="1" type="noConversion"/>
  </si>
  <si>
    <t>50</t>
    <phoneticPr fontId="1" type="noConversion"/>
  </si>
  <si>
    <t>7000</t>
    <phoneticPr fontId="1" type="noConversion"/>
  </si>
  <si>
    <t>자사 수처리 장비 성능 및 제품 활용가치 향상</t>
    <phoneticPr fontId="1" type="noConversion"/>
  </si>
  <si>
    <t xml:space="preserve">□ 자사 수처리 장비 성능 및 제품 활용가치 향상  </t>
    <phoneticPr fontId="1" type="noConversion"/>
  </si>
  <si>
    <r>
      <t xml:space="preserve">□ 자사 장비에 부합하는 모니터링 시스템 구축
  </t>
    </r>
    <r>
      <rPr>
        <sz val="10"/>
        <color theme="1"/>
        <rFont val="맑은 고딕"/>
        <family val="3"/>
        <charset val="128"/>
        <scheme val="minor"/>
      </rPr>
      <t>◯</t>
    </r>
    <r>
      <rPr>
        <sz val="10"/>
        <color theme="1"/>
        <rFont val="맑은 고딕"/>
        <family val="2"/>
        <charset val="129"/>
        <scheme val="minor"/>
      </rPr>
      <t xml:space="preserve"> 실시간 수질 측정 시스템
      - 측정된 수질을 현장에서와 원격으로 모두 실시간 확인할 수 있는 시스템 구축
  </t>
    </r>
    <r>
      <rPr>
        <sz val="10"/>
        <color theme="1"/>
        <rFont val="맑은 고딕"/>
        <family val="3"/>
        <charset val="128"/>
        <scheme val="minor"/>
      </rPr>
      <t>◯</t>
    </r>
    <r>
      <rPr>
        <sz val="10"/>
        <color theme="1"/>
        <rFont val="맑은 고딕"/>
        <family val="2"/>
        <charset val="129"/>
        <scheme val="minor"/>
      </rPr>
      <t xml:space="preserve"> 센서를 적용하여 정확한 소모품 교체주기 사전에 원격 파악  
  </t>
    </r>
    <r>
      <rPr>
        <sz val="10"/>
        <color theme="1"/>
        <rFont val="맑은 고딕"/>
        <family val="3"/>
        <charset val="128"/>
        <scheme val="minor"/>
      </rPr>
      <t>◯</t>
    </r>
    <r>
      <rPr>
        <sz val="10"/>
        <color theme="1"/>
        <rFont val="맑은 고딕"/>
        <family val="2"/>
        <charset val="129"/>
        <scheme val="minor"/>
      </rPr>
      <t xml:space="preserve"> 센서 적용으로 정확한 부품 교체주기 사전에 원격 파악</t>
    </r>
    <phoneticPr fontId="1" type="noConversion"/>
  </si>
  <si>
    <r>
      <t xml:space="preserve">□ 신규 비즈니스 모델 창출 및 기존 고객 만족도 향상
  </t>
    </r>
    <r>
      <rPr>
        <sz val="10"/>
        <color theme="1"/>
        <rFont val="맑은 고딕"/>
        <family val="3"/>
        <charset val="128"/>
        <scheme val="minor"/>
      </rPr>
      <t>◯</t>
    </r>
    <r>
      <rPr>
        <sz val="10"/>
        <color theme="1"/>
        <rFont val="맑은 고딕"/>
        <family val="2"/>
        <charset val="129"/>
        <scheme val="minor"/>
      </rPr>
      <t xml:space="preserve"> 소모품 및 교체 주기에 대해 고장 전 사전 파악으로 고객만족도 향상
  </t>
    </r>
    <r>
      <rPr>
        <sz val="10"/>
        <color theme="1"/>
        <rFont val="맑은 고딕"/>
        <family val="3"/>
        <charset val="128"/>
        <scheme val="minor"/>
      </rPr>
      <t>◯</t>
    </r>
    <r>
      <rPr>
        <sz val="10"/>
        <color theme="1"/>
        <rFont val="맑은 고딕"/>
        <family val="2"/>
        <charset val="129"/>
        <scheme val="minor"/>
      </rPr>
      <t xml:space="preserve"> 센서활용 데이터 수집으로 신규 비즈니스 모델 창출에 기여  </t>
    </r>
    <phoneticPr fontId="1" type="noConversion"/>
  </si>
  <si>
    <t>㈜네오팜</t>
    <phoneticPr fontId="1" type="noConversion"/>
  </si>
  <si>
    <t>98</t>
    <phoneticPr fontId="1" type="noConversion"/>
  </si>
  <si>
    <t>42368</t>
    <phoneticPr fontId="1" type="noConversion"/>
  </si>
  <si>
    <t>15</t>
    <phoneticPr fontId="1" type="noConversion"/>
  </si>
  <si>
    <t>민감성 피부용 보습제 개발</t>
    <phoneticPr fontId="1" type="noConversion"/>
  </si>
  <si>
    <r>
      <t xml:space="preserve">□ 기 개발 제품의 경쟁력 강화 및 신제품 개발의 근거 확보
  </t>
    </r>
    <r>
      <rPr>
        <sz val="10"/>
        <color theme="1"/>
        <rFont val="맑은 고딕"/>
        <family val="3"/>
        <charset val="128"/>
        <scheme val="minor"/>
      </rPr>
      <t>◯</t>
    </r>
    <r>
      <rPr>
        <sz val="10"/>
        <color theme="1"/>
        <rFont val="맑은 고딕"/>
        <family val="2"/>
        <charset val="129"/>
        <scheme val="minor"/>
      </rPr>
      <t xml:space="preserve"> 신기술 개발을 위한 개발 전략 수립
  </t>
    </r>
    <r>
      <rPr>
        <sz val="10"/>
        <color theme="1"/>
        <rFont val="맑은 고딕"/>
        <family val="3"/>
        <charset val="128"/>
        <scheme val="minor"/>
      </rPr>
      <t>◯</t>
    </r>
    <r>
      <rPr>
        <sz val="10"/>
        <color theme="1"/>
        <rFont val="맑은 고딕"/>
        <family val="2"/>
        <charset val="129"/>
        <scheme val="minor"/>
      </rPr>
      <t xml:space="preserve"> 기능성 화장품 법안 개정안에 대한 제품 개발 </t>
    </r>
    <phoneticPr fontId="1" type="noConversion"/>
  </si>
  <si>
    <t>43</t>
    <phoneticPr fontId="1" type="noConversion"/>
  </si>
  <si>
    <t>59</t>
    <phoneticPr fontId="1" type="noConversion"/>
  </si>
  <si>
    <t>66</t>
    <phoneticPr fontId="1" type="noConversion"/>
  </si>
  <si>
    <t>69</t>
    <phoneticPr fontId="1" type="noConversion"/>
  </si>
  <si>
    <t>74</t>
    <phoneticPr fontId="1" type="noConversion"/>
  </si>
  <si>
    <t>서원대학교</t>
    <phoneticPr fontId="1" type="noConversion"/>
  </si>
  <si>
    <t>정세규</t>
    <phoneticPr fontId="1" type="noConversion"/>
  </si>
  <si>
    <t>피부 기능의 기초연구 및 자료 분석</t>
    <phoneticPr fontId="1" type="noConversion"/>
  </si>
  <si>
    <t>㈜하우앳</t>
    <phoneticPr fontId="1" type="noConversion"/>
  </si>
  <si>
    <t xml:space="preserve">신성SPC     </t>
    <phoneticPr fontId="1" type="noConversion"/>
  </si>
  <si>
    <t>㈜그린광학</t>
    <phoneticPr fontId="1" type="noConversion"/>
  </si>
  <si>
    <t>㈜엠비젼</t>
    <phoneticPr fontId="1" type="noConversion"/>
  </si>
  <si>
    <t>85</t>
    <phoneticPr fontId="1" type="noConversion"/>
  </si>
  <si>
    <t>15</t>
    <phoneticPr fontId="1" type="noConversion"/>
  </si>
  <si>
    <t>1</t>
    <phoneticPr fontId="1" type="noConversion"/>
  </si>
  <si>
    <t>100</t>
    <phoneticPr fontId="1" type="noConversion"/>
  </si>
  <si>
    <t>6</t>
    <phoneticPr fontId="1" type="noConversion"/>
  </si>
  <si>
    <t>18</t>
    <phoneticPr fontId="1" type="noConversion"/>
  </si>
  <si>
    <t>12</t>
    <phoneticPr fontId="1" type="noConversion"/>
  </si>
  <si>
    <t>10</t>
    <phoneticPr fontId="1" type="noConversion"/>
  </si>
  <si>
    <t>1670</t>
    <phoneticPr fontId="1" type="noConversion"/>
  </si>
  <si>
    <t>4</t>
    <phoneticPr fontId="1" type="noConversion"/>
  </si>
  <si>
    <t>5</t>
    <phoneticPr fontId="1" type="noConversion"/>
  </si>
  <si>
    <t>3</t>
    <phoneticPr fontId="1" type="noConversion"/>
  </si>
  <si>
    <t>4</t>
    <phoneticPr fontId="1" type="noConversion"/>
  </si>
  <si>
    <t>2</t>
    <phoneticPr fontId="1" type="noConversion"/>
  </si>
  <si>
    <t>사업화 관련 타당성 / 신사업분야 / 마케팅 전략 수립</t>
    <phoneticPr fontId="1" type="noConversion"/>
  </si>
  <si>
    <r>
      <t xml:space="preserve">□ 아토피 피부염, 민감성 피부 등 피부장벽 개선이 필요한 피부 질환 관련 보습제 시장의 경쟁이 심화되면서 많은 제품이 출시, 판매되고 있음. 
  </t>
    </r>
    <r>
      <rPr>
        <sz val="10"/>
        <color theme="1"/>
        <rFont val="맑은 고딕"/>
        <family val="3"/>
        <charset val="128"/>
        <scheme val="minor"/>
      </rPr>
      <t>◯</t>
    </r>
    <r>
      <rPr>
        <sz val="10"/>
        <color theme="1"/>
        <rFont val="맑은 고딕"/>
        <family val="2"/>
        <charset val="129"/>
        <scheme val="minor"/>
      </rPr>
      <t xml:space="preserve"> 민감성 피부 관련 보습제의 기능성화 필요
  </t>
    </r>
    <r>
      <rPr>
        <sz val="10"/>
        <color theme="1"/>
        <rFont val="맑은 고딕"/>
        <family val="3"/>
        <charset val="128"/>
        <scheme val="minor"/>
      </rPr>
      <t>◯</t>
    </r>
    <r>
      <rPr>
        <sz val="10"/>
        <color theme="1"/>
        <rFont val="맑은 고딕"/>
        <family val="2"/>
        <charset val="129"/>
        <scheme val="minor"/>
      </rPr>
      <t xml:space="preserve"> 의약외품 및 기능성 화장품에 대한 법안 개정으로 인한 혼돈 발생
□ 이와 관련하여 구체적인 시장 현황 및 관련 기술 현황을 파악하고, 이를 근거로 기존 제품의 개선과 신제품 개발에 활용하고자 함.</t>
    </r>
    <phoneticPr fontId="1" type="noConversion"/>
  </si>
  <si>
    <t xml:space="preserve">□ 보유 기술의 사업화 단계에서 겪을 수 있는 시행착오
□ 당사 내, 디자이너의 부재로 항상 외부 인력에 의존
□ 신뢰 기반의 협업이 가능한 파트너 기업의 수배가 어려움
□ 현재 진행 중인 BI는 당사 단독 제품으로 제한됨  </t>
    <phoneticPr fontId="1" type="noConversion"/>
  </si>
  <si>
    <r>
      <t xml:space="preserve">□ 피부장벽 기능의 이상이 동반되는 피부 질환 및 기타 피부 증상에 대한 현황 파악 (발병율 및 유병율 조사 등)
  </t>
    </r>
    <r>
      <rPr>
        <sz val="10"/>
        <color theme="1"/>
        <rFont val="맑은 고딕"/>
        <family val="3"/>
        <charset val="128"/>
        <scheme val="minor"/>
      </rPr>
      <t>◯</t>
    </r>
    <r>
      <rPr>
        <sz val="10"/>
        <color theme="1"/>
        <rFont val="맑은 고딕"/>
        <family val="2"/>
        <charset val="129"/>
        <scheme val="minor"/>
      </rPr>
      <t xml:space="preserve"> 피부장벽 기능 개선을 소구하고 있는 제품 및 관련 시장의 현황 파악 (시장 규모 등)
  </t>
    </r>
    <r>
      <rPr>
        <sz val="10"/>
        <color theme="1"/>
        <rFont val="맑은 고딕"/>
        <family val="3"/>
        <charset val="128"/>
        <scheme val="minor"/>
      </rPr>
      <t>◯</t>
    </r>
    <r>
      <rPr>
        <sz val="10"/>
        <color theme="1"/>
        <rFont val="맑은 고딕"/>
        <family val="2"/>
        <charset val="129"/>
        <scheme val="minor"/>
      </rPr>
      <t xml:space="preserve"> 국내외 주요 경쟁사 및 경쟁 제품의 기능성 화장품 기술 동향 파악
  </t>
    </r>
    <r>
      <rPr>
        <sz val="10"/>
        <color theme="1"/>
        <rFont val="맑은 고딕"/>
        <family val="3"/>
        <charset val="128"/>
        <scheme val="minor"/>
      </rPr>
      <t>◯</t>
    </r>
    <r>
      <rPr>
        <sz val="10"/>
        <color theme="1"/>
        <rFont val="맑은 고딕"/>
        <family val="2"/>
        <charset val="129"/>
        <scheme val="minor"/>
      </rPr>
      <t xml:space="preserve"> 민감성 피부 보습제의 기능성 제품 관련 특허 현황
  </t>
    </r>
    <r>
      <rPr>
        <sz val="10"/>
        <color theme="1"/>
        <rFont val="맑은 고딕"/>
        <family val="3"/>
        <charset val="128"/>
        <scheme val="minor"/>
      </rPr>
      <t>◯</t>
    </r>
    <r>
      <rPr>
        <sz val="10"/>
        <color theme="1"/>
        <rFont val="맑은 고딕"/>
        <family val="2"/>
        <charset val="129"/>
        <scheme val="minor"/>
      </rPr>
      <t xml:space="preserve"> 피부장벽 기능향상 제품 관련 기능성 소재 개발을 위한 과제 기획 지원</t>
    </r>
    <phoneticPr fontId="1" type="noConversion"/>
  </si>
  <si>
    <t>□ 시장분석을 통한 다양한 BM의 도출
□ 디자인 전문가 채용/협업을 통한 디자인 소스 확보
□ 신시장 BI에 맞춘 신제품의 모양, 형태, 디자인 등 그 개념의 도출</t>
    <phoneticPr fontId="1" type="noConversion"/>
  </si>
  <si>
    <t xml:space="preserve">□ 시제품의 사업화를 위한 Re-design 및 디자인 소유권에 관한 지재권 확보
□ 디자인이 제품 구매력 상승에 주는 역량 강화
□ 신시장 개척 및 신규 인력의 충원을 통한 재투자 </t>
    <phoneticPr fontId="1" type="noConversion"/>
  </si>
  <si>
    <t>80</t>
    <phoneticPr fontId="1" type="noConversion"/>
  </si>
  <si>
    <t>30</t>
    <phoneticPr fontId="1" type="noConversion"/>
  </si>
  <si>
    <t>60</t>
    <phoneticPr fontId="1" type="noConversion"/>
  </si>
  <si>
    <t>1600</t>
    <phoneticPr fontId="1" type="noConversion"/>
  </si>
  <si>
    <t>50</t>
    <phoneticPr fontId="1" type="noConversion"/>
  </si>
  <si>
    <t>통합형 마이크로 그리드 시스템 기술관련 시험/평가 지원</t>
    <phoneticPr fontId="1" type="noConversion"/>
  </si>
  <si>
    <t>□ 통합형 마이크로 그리드 시스템
  - 통합형 마이크로 그리드 시스템의 기술개발 진행 중이며 기존 접속반,인버터,ESS를
   통합형 보드로 개발하여 휴대성 및 가격경쟁력을 높여 국내시장 및 수출을 목표로
   하고 있음.
  - 시장에 진입한 ESS 통합형 시스템은 극히 드물며 ESS,인버터는 당해연도 기준
   국내시장 약 4천억에 이르며, 글로벌 시장규모는 국내시장 규모의 약 7배임.
  - 규모가 적은 중소기업에서는 기술력은 갖고 있으나 마케팅 전문인력이 부족하여
   글로벌 시장진입에 어려움을 격고 있음.</t>
    <phoneticPr fontId="1" type="noConversion"/>
  </si>
  <si>
    <t>□ 통합형 마이크로 그리드 시스템
  - 규모가 적은 중소기업에는 고가의 인버터,ESS 시스템의 시험/분석 및 평가 시스템을 
   갖출 수 있는 여력이 되지 않고, 전문기관 의뢰 비용이 높아 기술 개발에 어려움을
   격고 있는 실정임.
  - 이에 전문 시험/분석/평가 기관의 지원이 절실히 필요함.</t>
    <phoneticPr fontId="1" type="noConversion"/>
  </si>
  <si>
    <r>
      <t xml:space="preserve">기술적 측면
</t>
    </r>
    <r>
      <rPr>
        <sz val="10"/>
        <color theme="1"/>
        <rFont val="맑은 고딕"/>
        <family val="3"/>
        <charset val="128"/>
        <scheme val="minor"/>
      </rPr>
      <t>◯</t>
    </r>
    <r>
      <rPr>
        <sz val="10"/>
        <color theme="1"/>
        <rFont val="맑은 고딕"/>
        <family val="2"/>
        <charset val="129"/>
        <scheme val="minor"/>
      </rPr>
      <t xml:space="preserve"> 이차전지 적용 시스템 및 PCS/EMS 기술기준 확보로 산업경쟁력 제고
  - 전력저장 시스템의 전력계통 연계 및 운전기술 확보
</t>
    </r>
    <r>
      <rPr>
        <sz val="10"/>
        <color theme="1"/>
        <rFont val="맑은 고딕"/>
        <family val="3"/>
        <charset val="128"/>
        <scheme val="minor"/>
      </rPr>
      <t>◯</t>
    </r>
    <r>
      <rPr>
        <sz val="10"/>
        <color theme="1"/>
        <rFont val="맑은 고딕"/>
        <family val="2"/>
        <charset val="129"/>
        <scheme val="minor"/>
      </rPr>
      <t xml:space="preserve"> 인버터,접속반,ESS 통합 운영 성능 검증을 통한 신뢰성 확보
</t>
    </r>
    <r>
      <rPr>
        <sz val="10"/>
        <color theme="1"/>
        <rFont val="맑은 고딕"/>
        <family val="3"/>
        <charset val="128"/>
        <scheme val="minor"/>
      </rPr>
      <t>◯</t>
    </r>
    <r>
      <rPr>
        <sz val="10"/>
        <color theme="1"/>
        <rFont val="맑은 고딕"/>
        <family val="2"/>
        <charset val="129"/>
        <scheme val="minor"/>
      </rPr>
      <t xml:space="preserve"> 저탄소 녹색성장 기술의 효율적 전력 시스템 기술 확보
경제적 측면
</t>
    </r>
    <r>
      <rPr>
        <sz val="10"/>
        <color theme="1"/>
        <rFont val="맑은 고딕"/>
        <family val="3"/>
        <charset val="128"/>
        <scheme val="minor"/>
      </rPr>
      <t>◯</t>
    </r>
    <r>
      <rPr>
        <sz val="10"/>
        <color theme="1"/>
        <rFont val="맑은 고딕"/>
        <family val="2"/>
        <charset val="129"/>
        <scheme val="minor"/>
      </rPr>
      <t xml:space="preserve"> 소형 신재생에너지의 안정적 공급확대에 따른 내수 및 수출시장 활성화 전망
</t>
    </r>
    <r>
      <rPr>
        <sz val="10"/>
        <color theme="1"/>
        <rFont val="맑은 고딕"/>
        <family val="3"/>
        <charset val="128"/>
        <scheme val="minor"/>
      </rPr>
      <t>◯</t>
    </r>
    <r>
      <rPr>
        <sz val="10"/>
        <color theme="1"/>
        <rFont val="맑은 고딕"/>
        <family val="2"/>
        <charset val="129"/>
        <scheme val="minor"/>
      </rPr>
      <t xml:space="preserve"> 제조기술이 우수한 리튬이온전지를 중심으로 기술 및 가격경쟁력이 높은 제품 개발
   시 세계시장 점유율 20% 이상 기대
</t>
    </r>
    <r>
      <rPr>
        <sz val="10"/>
        <color theme="1"/>
        <rFont val="맑은 고딕"/>
        <family val="3"/>
        <charset val="128"/>
        <scheme val="minor"/>
      </rPr>
      <t>◯</t>
    </r>
    <r>
      <rPr>
        <sz val="10"/>
        <color theme="1"/>
        <rFont val="맑은 고딕"/>
        <family val="2"/>
        <charset val="129"/>
        <scheme val="minor"/>
      </rPr>
      <t xml:space="preserve"> 안정적 에너지 공급 실현
  - 신재생에너지의 출력 안정화 : 신재생에너지 확산, 전력망 안정화
  - 마이크로그리드의 핵심 기술 : 전력저장을 통해 실시간 전력 거래 가능</t>
    </r>
    <phoneticPr fontId="1" type="noConversion"/>
  </si>
  <si>
    <t>58</t>
    <phoneticPr fontId="1" type="noConversion"/>
  </si>
  <si>
    <t>70</t>
    <phoneticPr fontId="1" type="noConversion"/>
  </si>
  <si>
    <t>30</t>
    <phoneticPr fontId="1" type="noConversion"/>
  </si>
  <si>
    <t>2</t>
    <phoneticPr fontId="1" type="noConversion"/>
  </si>
  <si>
    <t>80</t>
    <phoneticPr fontId="1" type="noConversion"/>
  </si>
  <si>
    <t>13</t>
    <phoneticPr fontId="1" type="noConversion"/>
  </si>
  <si>
    <t>7</t>
    <phoneticPr fontId="1" type="noConversion"/>
  </si>
  <si>
    <t>6</t>
    <phoneticPr fontId="1" type="noConversion"/>
  </si>
  <si>
    <t>18</t>
    <phoneticPr fontId="1" type="noConversion"/>
  </si>
  <si>
    <t>250</t>
    <phoneticPr fontId="1" type="noConversion"/>
  </si>
  <si>
    <t>30000</t>
    <phoneticPr fontId="1" type="noConversion"/>
  </si>
  <si>
    <t>4</t>
    <phoneticPr fontId="1" type="noConversion"/>
  </si>
  <si>
    <t>1</t>
    <phoneticPr fontId="1" type="noConversion"/>
  </si>
  <si>
    <t>50</t>
    <phoneticPr fontId="1" type="noConversion"/>
  </si>
  <si>
    <t>전방 감시 적외선 장치(FLIR) 개발을 위한 시장기술동향정보 지원</t>
    <phoneticPr fontId="1" type="noConversion"/>
  </si>
  <si>
    <t>3</t>
    <phoneticPr fontId="1" type="noConversion"/>
  </si>
  <si>
    <r>
      <t xml:space="preserve">□ 방산분야 기술 보안에 대한 특수성으로 선진국 기술 독점 및 정보 제한
  </t>
    </r>
    <r>
      <rPr>
        <sz val="10"/>
        <color theme="1"/>
        <rFont val="맑은 고딕"/>
        <family val="3"/>
        <charset val="128"/>
        <scheme val="minor"/>
      </rPr>
      <t>◯</t>
    </r>
    <r>
      <rPr>
        <sz val="10"/>
        <color theme="1"/>
        <rFont val="맑은 고딕"/>
        <family val="2"/>
        <charset val="129"/>
        <scheme val="minor"/>
      </rPr>
      <t xml:space="preserve"> 적외선 광학 산업의 경우 초기의 특수 분야(군수)에 제한된 기술을 배경으로 하여 기술을 보유한 소수의 국가에서 기술을 독점하고 있음. 이에 따라 기술에 대한 보안이 철저하여 기술 수준과 시장 현황에 대한 정보가 미비하며 인프라가 취약한 중소기업에서는 해당 기술에 대한 정보를 조사하기 어려운 실정임. 개발을 진행하는데 선행기술에 대한 조사가 필수적으로 요구되나, 방위산업의 특성상 인터넷, 문헌 등을 활용하여 조사할 수 있는 자료가 한정적인 상황에서 세계수준의 기술 구현을 위한 필요자료들을 습득하는 것에 문제점을 느끼고 있음.</t>
    </r>
    <phoneticPr fontId="1" type="noConversion"/>
  </si>
  <si>
    <r>
      <t xml:space="preserve">□ 전방 감시 적외선 장치 (FLIR) 개발을 위한 시장기술동향정보 조사 요청
  </t>
    </r>
    <r>
      <rPr>
        <sz val="10"/>
        <color theme="1"/>
        <rFont val="맑은 고딕"/>
        <family val="3"/>
        <charset val="128"/>
        <scheme val="minor"/>
      </rPr>
      <t>◯</t>
    </r>
    <r>
      <rPr>
        <sz val="10"/>
        <color theme="1"/>
        <rFont val="맑은 고딕"/>
        <family val="2"/>
        <charset val="129"/>
        <scheme val="minor"/>
      </rPr>
      <t xml:space="preserve"> KISTI 패밀리기업지원사업의 시장기술동향정보 지원을 통하여 기술정보를 조사하고 시장/제품정보를 수집함으로써 수행중인 주요 사업의 기초자료로 활용 예정이며, 추후 기술 사업화 시 전략수립을 위한 자료로 활용 예정임.
  </t>
    </r>
    <r>
      <rPr>
        <sz val="10"/>
        <color theme="1"/>
        <rFont val="맑은 고딕"/>
        <family val="3"/>
        <charset val="128"/>
        <scheme val="minor"/>
      </rPr>
      <t>◯</t>
    </r>
    <r>
      <rPr>
        <sz val="10"/>
        <color theme="1"/>
        <rFont val="맑은 고딕"/>
        <family val="2"/>
        <charset val="129"/>
        <scheme val="minor"/>
      </rPr>
      <t xml:space="preserve"> 정량적 목표 : 전방 감시 적외선장치(FLIR) 기술/시장 현황 조사 1건 이상 </t>
    </r>
    <phoneticPr fontId="1" type="noConversion"/>
  </si>
  <si>
    <r>
      <t xml:space="preserve">□ 세계 수준의 적외선 광학 시스템 핵심기술 확보 및 시장 경쟁력 확보
  </t>
    </r>
    <r>
      <rPr>
        <sz val="10"/>
        <color theme="1"/>
        <rFont val="맑은 고딕"/>
        <family val="3"/>
        <charset val="128"/>
        <scheme val="minor"/>
      </rPr>
      <t>◯</t>
    </r>
    <r>
      <rPr>
        <sz val="10"/>
        <color theme="1"/>
        <rFont val="맑은 고딕"/>
        <family val="2"/>
        <charset val="129"/>
        <scheme val="minor"/>
      </rPr>
      <t xml:space="preserve"> (주)그린광학에서 진행 중인 적외선 광학 시스템 관련(전방 감시 적외선 장치 개발 포함)사업은 수입에 의존하던 방산 부품 및 시스템을 세계 최고 수준으로 개발하여 세계시장에서의 경쟁력을 확보하는 것을 목표로 함. 본 사업의 지원으로 신기술 개발 및 신시장 개척을 위한 기반이 될 것이며, 향후 중소기업의 매출확대, 나아가 세계 최고수준의 기술력 확보에 큰 도움이 될 것으로 예상함.
  </t>
    </r>
    <r>
      <rPr>
        <sz val="10"/>
        <color theme="1"/>
        <rFont val="맑은 고딕"/>
        <family val="3"/>
        <charset val="128"/>
        <scheme val="minor"/>
      </rPr>
      <t>◯</t>
    </r>
    <r>
      <rPr>
        <sz val="10"/>
        <color theme="1"/>
        <rFont val="맑은 고딕"/>
        <family val="2"/>
        <charset val="129"/>
        <scheme val="minor"/>
      </rPr>
      <t xml:space="preserve"> 위 사업은 기술력 확보 외에도 국내 방산분야의 수입대체효과, 연구 및 제작을 위한 고용인력 확대 등 경제적 파급효과를 기대할 수 있음.</t>
    </r>
    <phoneticPr fontId="1" type="noConversion"/>
  </si>
  <si>
    <t>15</t>
    <phoneticPr fontId="1" type="noConversion"/>
  </si>
  <si>
    <t>5</t>
    <phoneticPr fontId="1" type="noConversion"/>
  </si>
  <si>
    <t>20</t>
    <phoneticPr fontId="1" type="noConversion"/>
  </si>
  <si>
    <t>9</t>
    <phoneticPr fontId="1" type="noConversion"/>
  </si>
  <si>
    <t>1247</t>
    <phoneticPr fontId="1" type="noConversion"/>
  </si>
  <si>
    <t xml:space="preserve">비전기술 결합 의료기기 개발 관련 시장·기술정보 지원, </t>
    <phoneticPr fontId="1" type="noConversion"/>
  </si>
  <si>
    <t>□ 당사는 반도체, 디스플레이, 전자부품, 식음료, 제약 등의 분야에서 외관검사(양/불량 판정), 문자인식, 바코드 인식 등을 수행하는 머신비전 시스템 개발을 주 사업 분야로 함.
□ 핵심 보유기술을 응용해 VISION 기술을 접목한 의료기기 제품을 개발하고자 함.
□ 아이디어는 보유하고 있으나, 의료기 분야 경험이 없고 제품 사업화 가능성이나 시장 특성, 특허 출원 전략 및 관련 법령 등에 대한 지식이 부족함.</t>
    <phoneticPr fontId="1" type="noConversion"/>
  </si>
  <si>
    <t>□ 기술 사업화 가능성 검토 및 R&amp;D 전략 수립 지원
□ 기술 실용성 검증
□ 관련 기술 동향 파악 및 법규 확인
□ 경쟁사 제품 조사 및 시장조사
□ 특허출원전략 수립 지원
□ R&amp;D 방향 수립 지원</t>
    <phoneticPr fontId="1" type="noConversion"/>
  </si>
  <si>
    <t>□ 성공적인 R&amp;D 수행 및 사업화 가능성 제고
□ 선행특허 분석과 특허출원전략 수립을 통한 기술보호, 침해예방
□ 경쟁사 분석을 통한 경쟁우위 확보와 시장점유율 확대
□ 신사업 진출을 통한 매출증대 및 사업구조 안정화</t>
    <phoneticPr fontId="1" type="noConversion"/>
  </si>
  <si>
    <t>5</t>
    <phoneticPr fontId="1" type="noConversion"/>
  </si>
  <si>
    <t>㈜이조</t>
    <phoneticPr fontId="1" type="noConversion"/>
  </si>
  <si>
    <t>100</t>
    <phoneticPr fontId="1" type="noConversion"/>
  </si>
  <si>
    <t>1</t>
    <phoneticPr fontId="1" type="noConversion"/>
  </si>
  <si>
    <t>10</t>
    <phoneticPr fontId="1" type="noConversion"/>
  </si>
  <si>
    <t>80</t>
    <phoneticPr fontId="1" type="noConversion"/>
  </si>
  <si>
    <t>5</t>
    <phoneticPr fontId="1" type="noConversion"/>
  </si>
  <si>
    <t>3</t>
    <phoneticPr fontId="1" type="noConversion"/>
  </si>
  <si>
    <t>6</t>
    <phoneticPr fontId="1" type="noConversion"/>
  </si>
  <si>
    <t>12</t>
    <phoneticPr fontId="1" type="noConversion"/>
  </si>
  <si>
    <t>800</t>
    <phoneticPr fontId="1" type="noConversion"/>
  </si>
  <si>
    <t>7</t>
    <phoneticPr fontId="1" type="noConversion"/>
  </si>
  <si>
    <t>2</t>
    <phoneticPr fontId="1" type="noConversion"/>
  </si>
  <si>
    <t>건축용 3D프린터 개발 및 제작 지원</t>
    <phoneticPr fontId="1" type="noConversion"/>
  </si>
  <si>
    <t xml:space="preserve">□ 현재 사용되고 있는 3D프린터의 경우 대부분 소형 3D프린터가 국내시장을 주도하고 있는 실정입니다. 본사는 기존의 소형 제품에서 벗어나 대형 3D프린터를 이용한 대형 목업 및 제품을 만들기 위한 생산시스템을 구축하고자 합니다.
 </t>
    <phoneticPr fontId="1" type="noConversion"/>
  </si>
  <si>
    <t>□ 건축용 3D프린터 개발을 위한 개발비 및 인력
□ 건축 및 대형 3D프린터의 개발 및 제작에 대한 국내외 현황 분석</t>
    <phoneticPr fontId="1" type="noConversion"/>
  </si>
  <si>
    <t xml:space="preserve">□ 건축용 3D프린터 개발을 통해 대형 및 산업형 3D프린터 기술력 확보
□ 국내외 정체되어 있는 3D 프린터 시장에 활로를 개척하고, 새로운 시장 개척과 기술개발로 국내 시장 확대 및 3D프린터 시장의 발전에 따른 경제 활성화 기대
□ 고가의 선진국 대형 제품에 대비 성능은 동일하지만 가격 경쟁력 확보로 수출 증대 기대
□ 기술개발 인력 및 생산, 운영인력 채용에 따른 실업난 해소
□ 국내외 보급 확대에 따른 새로운 시장형성과 연쇄적 고용창출 효과 </t>
    <phoneticPr fontId="1" type="noConversion"/>
  </si>
  <si>
    <t xml:space="preserve"> </t>
    <phoneticPr fontId="1" type="noConversion"/>
  </si>
  <si>
    <t>세비앙㈜</t>
    <phoneticPr fontId="1" type="noConversion"/>
  </si>
  <si>
    <t>2</t>
    <phoneticPr fontId="1" type="noConversion"/>
  </si>
  <si>
    <t xml:space="preserve">샤워기의 유동해석 및 소음 진동 </t>
    <phoneticPr fontId="1" type="noConversion"/>
  </si>
  <si>
    <t>1</t>
    <phoneticPr fontId="1" type="noConversion"/>
  </si>
  <si>
    <t>○ 가정용 시스템 샤워기
  -  샤워기로 냉수 및 온수를 급수를 받아 냉온수 믹싱밸브로 수온을 조절하고, 기능밸브를 통하여 핸드 및 헤드 샤워로 선정하여 토수하는 가정용 시스템 샤워기가 대상제품임. 
○ 시스템 샤워의 열유동 해석 및 유량 감소 , 소음 및 진동 해석  
○ 샤워기가 유로구조 및 냉온수 믹싱과정에서 유량의 감소, 수온변화 등을 유동해석 및 소음 진동 해석을 통한 시뮬레이션을 미국(MOEN)에서는 실시하고 있으나 당사는 중소기업으로 이번 기회로 신청하고자함.  
○ 문제점 : 샤워시스템의 유로가 급격한 변화 및 냉온수 믹싱 구조 등으로 유량 손실 발생하지만, 기존 제품은 본체가 황동 등 강성이 강함 구조이며, 현 제품은 원가 절감 및 디자인 고려한  플라스틱 사출품 본체로 채택하여 강성부족으로 공진 등 소음이 발생하는 구조임.</t>
    <phoneticPr fontId="1" type="noConversion"/>
  </si>
  <si>
    <t>○ 샤워기의 전체 유로의 유동해석을 통하여 유량 손실 및 수온변화,  진동 소음 요인 해석 후 현재의 본체의 강성을 보강하는 개선 구조 및 소음 진동의 공진을 개선 대책(해석) 요청함.  
○ 샤워기의 입수부터  각 토출부까지의 열 유동 해석 및 토출후의 수온 분포등 을 요청함. (네비아 샤워기 사례 첨부 예정) 
 (첨부-대상모델자료,당사의해석사례,해외의 해석사례)</t>
    <phoneticPr fontId="1" type="noConversion"/>
  </si>
  <si>
    <t xml:space="preserve">○ 문제의 샤워기 모델을 2017년 생산 판매 예정으로  유량 손실 개선 및 소음 및 유로 개선 반영하여 금형수정 및 설계 변경하여 판매예정
  - 표준 샤워기 모델도  개발하여 향후 유로 개선의 표준 모델 채택함.
○ 2017년 이후 모델 및 이전 모델도 유동해석 및 소음진동해석을 통한 개선 방향을  리모델링 설계를 통하여 유량 손실 개선 및 소음 개선 예정 </t>
    <phoneticPr fontId="1" type="noConversion"/>
  </si>
  <si>
    <t>6</t>
    <phoneticPr fontId="1" type="noConversion"/>
  </si>
  <si>
    <t>대성엘텍</t>
    <phoneticPr fontId="1" type="noConversion"/>
  </si>
  <si>
    <t>1. AUDIO나 AVN제품의 구조 및 강도 해석 지원/교육
'- CHASSIS류 부품의 강도해석 및 경량화 설계 지원
'- 제품 모델링상에서 진동하에서의 간섭, 변형, 파손 확인&amp;대책
'- 제품의 충격 환경에서의 제품 파손 확인&amp;대책
'- 제품의 단품 낙하 환경에서의 제품 파손 확인&amp;대책
2. AUDIO나 AVN제품 FRONT PANEL의 사출해석 지원/교육
'- 최근 고광택 하이그로시 도장사양의 외관 제품이 개발되고 있는 추세로
외관의 WELD나 수축이 발생되지 않는 최적의 GATE 위치 및 GATE 타입 선정, 해석지원
3 AMP모델의 열해석 지원/교육
지원 요청사항
3. '- 제품 모델링상에서 열해석으로 문제점 사전 확인&amp;대책</t>
    <phoneticPr fontId="1" type="noConversion"/>
  </si>
  <si>
    <t>CAR AUDIO, AVN&amp;AMP 제품의 구조해석,사출해석,열해석 검증지원</t>
    <phoneticPr fontId="1" type="noConversion"/>
  </si>
  <si>
    <t>1. CAR AUDIO&amp;AVN
- 차량용 디스플레이 오디오 및 네비게이션 시스템 개발
2. CAR Amplifier
- 차량용 AMP 개발
1. AVN 개발시 사전 구조해석 미 검토로 설계 및 금형 제작완료 후 신뢰성 시험 단계에서
강도 문제점 발생으로 개선에 따른 추가비용 발생 및 개발 일정 지연
'- 진동, 충격시험에서의 설계적으로 취약한 부분의 변형, 파손 (CHASSIS, BKT등)
'- 낙하시험에서 제품 파손
'- 진동 시험에서 PCB 실장 부품의 파손 및 주변 부품과의 간섭
'- 경량화 설계에 유연하게 대응이 않됨. (재료두께 선정등, 경험치에 의존)
2. AUDIO 및 FACE PANEL의 사출해석
'- 외관 WELD 라인 발생 문제로 제품 품질저하, 개선을 위한 추가적인 후가공(사상 이나 도장)
작업이 필요하며 공정이 늘어나는 대로 비용이나 양품율이 현저히 낮아짐
'- 외주 금형 제작업체에 의존하여 개발함으로 제작처에 따라서 품질 RISK 있음.
3. AMP 개발시 사전 열해석 미 검토로 시제품 이나 금형품에서 실기 검증을 진행함으로
열문제 개선대책 검 에따른 비용발생 및 개발일정 지연
열문제로 검토에따른 '- 경험치 및 BASE모델 기준으로 설계가 되고 있음
'- 사전 시뮬레이션 검증을 통한 최적화 설계 필요하나, 현재는 실기 검증에 의존하고 있음.</t>
    <phoneticPr fontId="1" type="noConversion"/>
  </si>
  <si>
    <t>AUDIO&amp;AVN&amp;AMP 등의 제품 개발 및 양산
'- 현재는 설계자의 경험치 및 기존 설계 매뉴얼에 의존하여 설계 및 검증을 진행하고 있으나
구조해석, 사출해석, 열해석 등의 이론적인 시뮬레이션 검증 지원 및 교육을 받아서
사업화 현황 및 계획
성공적인 개발품질 확보가 된다면, 자체 해석 프로그램 도입 등의 검토 포함하여
제품설계 단계에서의 사전 품질 강화에 기반을 다져 나아가겠습니다</t>
    <phoneticPr fontId="1" type="noConversion"/>
  </si>
  <si>
    <t>상·하 배치된 수로형 혐기, 호기조에서의 유체 유동해석</t>
    <phoneticPr fontId="1" type="noConversion"/>
  </si>
  <si>
    <t>지이티㈜</t>
    <phoneticPr fontId="1" type="noConversion"/>
  </si>
  <si>
    <t>3</t>
    <phoneticPr fontId="1" type="noConversion"/>
  </si>
  <si>
    <t>○ 자유수면이 없는 혐기성 조의 구현으로 기존 하수처리 공정보다 우수한 질소, 인의 제거가 가능하며, 상부조와 하부조간의 유체 무동력 이송으로 유체 이송에 따른 에너지 절감 및 하수 처리수의 재이용이 가능한 하수 고도처리 기술입니다.
○ 혐기조와 호기조의 최적 혼합 효과 구현을 위한 유체 유동 해석이 필요하며, 공학 해석의 결과를 제품 설계 및 성능 평가에 반영하기 위한 유동 해석 결과가 필요합니다.</t>
    <phoneticPr fontId="1" type="noConversion"/>
  </si>
  <si>
    <t>○ 혐기조에서 최적의 혼합을 하기 위한 기계(Mixing Machine)위치, 방향 및 유동해석 결과
○ 호기조에서 최적의 혼합을 하기 위한 기계(Mixing Machine)위치, 방향 및 유동해석 결과</t>
    <phoneticPr fontId="1" type="noConversion"/>
  </si>
  <si>
    <t>○ 국내 특허 등록 (특허 10-0760816호)
○ PCT 국제특허 출원 (PCT/KR2008/001001)
○ 미국 특허 등록 (US 7,972,507 B2)
○ 호주 특허 등록 (2008221801)
○ 인도 특허 출원 (5838/DELNP/2009)
○ 실험실 규모의 특허 기술 모형 제작 완료
○ 유동해석 결과 반영 후, 기계(Mixing Machine)위치, 방향 설정
○ 실험실 규모 및 실증 규모 하수 처리 성능 평가</t>
    <phoneticPr fontId="1" type="noConversion"/>
  </si>
  <si>
    <t>㈜씨엔씨솔루션</t>
    <phoneticPr fontId="1" type="noConversion"/>
  </si>
  <si>
    <t>4</t>
    <phoneticPr fontId="1" type="noConversion"/>
  </si>
  <si>
    <t>태양광 물 순환장치 설치에 따른 물 순환 분석</t>
    <phoneticPr fontId="1" type="noConversion"/>
  </si>
  <si>
    <t>○ 대상제품 : 태양광 물 순환장치
○ 기술개요 : 태양 에너지를 이용하여 용존산소가 낮은 심층의 물을 끌어올려 대기와 접촉시켜 수계 전역에 풍부한 용존산소를 공급하고, 연속적인 물 순환을 만드는 친환경 기술입니다</t>
    <phoneticPr fontId="1" type="noConversion"/>
  </si>
  <si>
    <t>○ 2 종류의 Impeller를 보유하고 있으며, design 도면과 유량은 다음과 같습니다. A type(old model), B type(new model) 
간접흐름을 직접 흐름의 70%로 가정하면, 다음과 같습니다. 
A type ~~~~~~~~~~~~~~~~~~~~~~~~~~~~~~~~~~~~~~~~~~~~~~~~~
회전수 : 40RPM
설비직경 : 1.78M
유속 : 0.3 m/s
총유량 :15,335톤/day =직접유량(4,600톤/day) + 간접유량(10,734톤/day)  
B type ~~~~~~~~~~~~~~~~~~~~~~~~~~~~~~~~~~~~~~~~~~~~~~~~~
회전수 : 100RPM 
설비직경 : 0.78M
유속 : 0.75m/s
총유량 :9,028톤/day =직접유량(2,708톤/day) + 간접유량(6,320톤/day) 
○ 문제점 : 대규모의 저수량으로 TEST자체가 어려우며, 간접유량에 대한 분석이 난해하고, 시간적 한계점이 있습니다.
○ 기술 지원을 통해 알고 싶은 점
외부 조건(바람, 온도, 오염등)을 고려하지 않은 순수 저수지 상태에서 흡입호스 길이에 따른 각 Impeller 별 물의 흐름성을 알고 싶습니다.
※ 저수상태 (저수량 2,943,750톤 (직경 500M X 깊이 15M))
1. A type + 흡입호스 길이  3M  → 물의 흐름성
2. B type + 흡입호스 길이  3M → 물의 흐름성
3. A type + 흡입호스 길이 15M → 물의 흐름성
4. B type + 흡입호스 길이 15M → 물의 흐름성</t>
    <phoneticPr fontId="1" type="noConversion"/>
  </si>
  <si>
    <t xml:space="preserve">○ 2014년부터 수자원공사, 농어촌공사 소유의 국내 저수지에 총 16대가 설치/운영하고 있으며, 2016년 마카오(호텔 물탱크), 스리랑카(호수개선), 중국(수리국), 베트남(양식장)등 Agent사와 MOU &amp; 계약협의 중입니다. (제품효과 검증이 구매에 직접적인 영향)
</t>
    <phoneticPr fontId="1" type="noConversion"/>
  </si>
  <si>
    <t>5</t>
    <phoneticPr fontId="1" type="noConversion"/>
  </si>
  <si>
    <t>㈜타스테크놀로지</t>
    <phoneticPr fontId="1" type="noConversion"/>
  </si>
  <si>
    <t>와이어 없는 신호등 ARM(가로보)의 구조물 최적화 설계(진동방지)</t>
    <phoneticPr fontId="1" type="noConversion"/>
  </si>
  <si>
    <t>○ 대상제품
  - 신호등 및 CCTV의 arm(가로보) 구조물
○ 기술개요
  - 신호등 및 CCTV의 arm(가로보)가 ㄱ자 형태로 POLE(지지대)에 지지됨
  - arm(가로보)를 H형의 챈널이 내장된 가로보 구조물 사용
  - 가로보를 회전케하여 유지 보수시 도로 교통방해 방지 
○ 기술개발 현황
  - 신호등 및 CCTV의 arm(가로보)를 개발하기 위해 특허 출원(첨부.1. 관련특허 참조)와 현장밀착 애로해결 지원사업(한국산업기술진흥협회 지원사업 : 첨부.2. 관련 사업 참조) 참여
  - 시제작품 제작 후 구조해석 진행중
○ 문제점
  - 기존의 신호등 및 CCTV의 arm(가로보)는 처짐방지 와이어와 지지대를 설치(첨부.3. 참조)
  - 특히 CCTV가 외력(바람 등)에 의해 파손되거나 진동으로 시인성이 떨어져 문제의 소지 발생 
  - 현장에서 CCTV 및 신호등 설치시 케이블 배선과, 유지보수가 어렵다.</t>
    <phoneticPr fontId="1" type="noConversion"/>
  </si>
  <si>
    <t>○ POLE(지지대)에 부착된 arm(가로보)가 와이어 없이 설치 가능한 구조물 보강
  - 최대 풍속 60ⅿ/sec에서 CCTV가 무진동할 수 있는 최적의 구조물 설계</t>
    <phoneticPr fontId="1" type="noConversion"/>
  </si>
  <si>
    <t>○ 사업화 현황
  - 도로안내표지판, CCTV 구조물 제작 및 설치 
  - 경마장의 경주마 구간통과 기록 확인을 위한 CCTV 설치 및 용역
○ 사업화 계획
  - 신호등, CCTV 구조물 조달청 납품
  - 특허 출원 기술의 사업화를 위한 시제작품 제작 및 설치 
  - “가변안내표지판” 기술이전(첨부.4. 국민대와 기술이전)을 통한 기술 융합화 사업 추진</t>
    <phoneticPr fontId="1" type="noConversion"/>
  </si>
  <si>
    <t>㈜광남정밀</t>
    <phoneticPr fontId="1" type="noConversion"/>
  </si>
  <si>
    <t>반도체, 디스플레이 클린룸 및 데이터센터 특수바닥재 기술해석</t>
    <phoneticPr fontId="1" type="noConversion"/>
  </si>
  <si>
    <t>○ 알루미늄 액세스플로어 구조해석
- 중량대비 최대하중을 낼 수 있는 구조설계
○ 알루미늄 액세스플로어 유동해석
- 양산시 필요한 최적화된 고압주조방안설계
○ 알루미늄 액세스플로어시스템의 지진/진동해석
- 설치시 필요한 구조물에 대한 내진/면진/방진설계</t>
    <phoneticPr fontId="1" type="noConversion"/>
  </si>
  <si>
    <t>○(주)광남GSK‘s Total Solution for Access floor system 21세기 최첨단 초고속 인터넷 정보화시대에 발맞춰 사무자동화, 전산화 및 각종 산업의 첨단기기화가 급속하게 진행되고 있는 가운데 주거용 건축물을 비롯한 비주거형 건축물 즉, 상업용 빌딩 또한 독자적인 생명력과 고도의 정보통신망의 최첨단기술을 내재한 새로운 인텔리전트 환경으로 빠르게 진화하고 있습니다.이렇게 급변하는 시대적 흐름에 부합하기위하여 또한 기존 건축물의 수명 연장과 보다 쾌적하고 능률적인 사무환경 조성을 위해 (주)광남GSK‘s Total Solution for Access floor system이 개발되어졌으며 이는 제조업 30년 경력의 국내 최고의 대형 다이캐스팅 전문기업의 명성과 세계 최고의 승강기 제조업체인 OTIS엘리베이터의 에스컬레이터 스텝 및 무빙워크 파레트 독점 납품을 통해 얻어진 최첨단 수송용 장치 바닥재 제조 기술 및 품질관리 노하우를 바탕으로 한 한층 더 다양해지고 보다 업그레이드된 고객의 욕구를 만족시키기 위한 (주)광남GSK 전임직원 모두의 끊임없는 노력의 결과입니다. 이를 바탕으로 더욱 기술개발에 매진하여 반드시 글로벌 강소기업이 될 것입니다.</t>
    <phoneticPr fontId="1" type="noConversion"/>
  </si>
  <si>
    <t>성일기업㈜</t>
    <phoneticPr fontId="1" type="noConversion"/>
  </si>
  <si>
    <t>㈜알엔투테크놀로지</t>
    <phoneticPr fontId="1" type="noConversion"/>
  </si>
  <si>
    <t>㈜디파트너스</t>
    <phoneticPr fontId="1" type="noConversion"/>
  </si>
  <si>
    <t>㈜라이트팜텍</t>
    <phoneticPr fontId="1" type="noConversion"/>
  </si>
  <si>
    <t>㈜로킷</t>
    <phoneticPr fontId="1" type="noConversion"/>
  </si>
  <si>
    <t>썬텍㈜</t>
    <phoneticPr fontId="1" type="noConversion"/>
  </si>
  <si>
    <t>143</t>
  </si>
  <si>
    <t>144</t>
  </si>
  <si>
    <t>145</t>
  </si>
  <si>
    <t>146</t>
  </si>
  <si>
    <t>147</t>
  </si>
  <si>
    <t>148</t>
  </si>
  <si>
    <t>㈜지엠엠씨</t>
    <phoneticPr fontId="1" type="noConversion"/>
  </si>
  <si>
    <t>㈜코엠피</t>
    <phoneticPr fontId="1" type="noConversion"/>
  </si>
  <si>
    <t>㈜하예성엔지니어링</t>
  </si>
  <si>
    <t>센트롤</t>
    <phoneticPr fontId="1" type="noConversion"/>
  </si>
  <si>
    <t>㈜다산메디켐</t>
    <phoneticPr fontId="1" type="noConversion"/>
  </si>
  <si>
    <t>㈜세포바이오</t>
    <phoneticPr fontId="1" type="noConversion"/>
  </si>
  <si>
    <t>㈜이즈파크</t>
    <phoneticPr fontId="1" type="noConversion"/>
  </si>
  <si>
    <t>대승의료기기㈜</t>
    <phoneticPr fontId="1" type="noConversion"/>
  </si>
  <si>
    <t>149</t>
  </si>
  <si>
    <t>150</t>
  </si>
  <si>
    <t>151</t>
  </si>
  <si>
    <t>152</t>
  </si>
  <si>
    <t>7</t>
    <phoneticPr fontId="1" type="noConversion"/>
  </si>
  <si>
    <t>7</t>
    <phoneticPr fontId="1" type="noConversion"/>
  </si>
  <si>
    <t>이앤에이치㈜</t>
    <phoneticPr fontId="1" type="noConversion"/>
  </si>
  <si>
    <t>153</t>
  </si>
  <si>
    <t>70</t>
    <phoneticPr fontId="1" type="noConversion"/>
  </si>
  <si>
    <t>10</t>
    <phoneticPr fontId="1" type="noConversion"/>
  </si>
  <si>
    <t>10</t>
    <phoneticPr fontId="1" type="noConversion"/>
  </si>
  <si>
    <t>30</t>
    <phoneticPr fontId="1" type="noConversion"/>
  </si>
  <si>
    <t>40</t>
    <phoneticPr fontId="1" type="noConversion"/>
  </si>
  <si>
    <t>2500</t>
    <phoneticPr fontId="1" type="noConversion"/>
  </si>
  <si>
    <t>5</t>
    <phoneticPr fontId="1" type="noConversion"/>
  </si>
  <si>
    <t xml:space="preserve">빅데이터/인공지능 기반으로한 마케팅 효율 극대화 기술개발  </t>
    <phoneticPr fontId="1" type="noConversion"/>
  </si>
  <si>
    <r>
      <t xml:space="preserve">□ 기업의 영업활동에 있어, 예상 수요처에 대한 파악이 어려움 
  </t>
    </r>
    <r>
      <rPr>
        <sz val="10"/>
        <color theme="1"/>
        <rFont val="맑은 고딕"/>
        <family val="3"/>
        <charset val="128"/>
        <scheme val="minor"/>
      </rPr>
      <t>◯</t>
    </r>
    <r>
      <rPr>
        <sz val="10"/>
        <color theme="1"/>
        <rFont val="맑은 고딕"/>
        <family val="2"/>
        <charset val="129"/>
        <scheme val="minor"/>
      </rPr>
      <t xml:space="preserve">  세미나, EM, TM 등을 통해 수집된 고객의 DB는 한정적이고, 단순히 학교, 연구소, 기업의 학과명이나 전공분야를 검색하는 수준에 머물러 있음 
    - 예) 바이오 3D 프린터의 경우, 조직공학, 생체재료, 재생의학과 등 한정된 DB외 특별히 다른 예상수요처 파악이 어려움</t>
    </r>
    <phoneticPr fontId="1" type="noConversion"/>
  </si>
  <si>
    <r>
      <t xml:space="preserve">□자연어 기반 빅데이터 수집 및 머신러닝 분석을 통한 스마트 마케팅 전략을 제공해 주는 시스템이 요구됨
  </t>
    </r>
    <r>
      <rPr>
        <sz val="10"/>
        <color theme="1"/>
        <rFont val="맑은 고딕"/>
        <family val="3"/>
        <charset val="128"/>
        <scheme val="minor"/>
      </rPr>
      <t>◯</t>
    </r>
    <r>
      <rPr>
        <sz val="10"/>
        <color theme="1"/>
        <rFont val="맑은 고딕"/>
        <family val="2"/>
        <charset val="129"/>
        <scheme val="minor"/>
      </rPr>
      <t xml:space="preserve"> 기업이나 학교, 연구소, 병원 등에 대한 정보를 인터넷, 신문기사, SNS 등에서 자동으로 검색 수집하여, 특정 상품에 대해 구매가 예상되는 소비자를 구매 가능성을 시기별로 정리하여 DB를 구축해 줄 수 있는 시스템
    - 예) 바이오 3D 프린터의 예상 구매자에 대한 스마트 DB 구축을 한다고 하면, 인터넷, 통계청, 개인 SNS 등에서 제품의 응용에 대한 특정 키워드 등을 스스로 추출해 내서(AI기술), 유용한 데이터로 수집 정리하여(빅데이터기술), 다시 이 데이터를 기반으로 마케팅을 위한 전략을 제공(AI기술)을 하여, 영업사원이 우선 순위를 정하여 시간에 맞게 EM발송 및 방문하여 영업이 가능하도록 해주는 기술   </t>
    </r>
    <phoneticPr fontId="1" type="noConversion"/>
  </si>
  <si>
    <r>
      <t xml:space="preserve">□기업 운영에 있어 가장 중요한 자금흐름을 예측할 수 있음
  </t>
    </r>
    <r>
      <rPr>
        <sz val="10"/>
        <color theme="1"/>
        <rFont val="맑은 고딕"/>
        <family val="3"/>
        <charset val="128"/>
        <scheme val="minor"/>
      </rPr>
      <t>◯</t>
    </r>
    <r>
      <rPr>
        <sz val="10"/>
        <color theme="1"/>
        <rFont val="맑은 고딕"/>
        <family val="2"/>
        <charset val="129"/>
        <scheme val="minor"/>
      </rPr>
      <t xml:space="preserve"> 예상되는 수요처 및 판매 예상을 통해, 원자재 수급, 제품 생산 일정 등을 결정할 수 있으며, 여러 가지 제품을 개발 할 경우, 제품 생산의 우선 순위와 재고량 등에 대해 대비가 가능해 짐
    - 앞서 언급한 마케팅 DB구축 뿐 아니라, 제품별 원자재, 생산 기간, 투입인력, 제품 발송 등 일련의 업무를 통합적으로 관리할 수 있는 스마트 경영 소프트웨어와의 연동도 가능함 </t>
    </r>
    <phoneticPr fontId="1" type="noConversion"/>
  </si>
  <si>
    <t>6</t>
    <phoneticPr fontId="1" type="noConversion"/>
  </si>
  <si>
    <t>22</t>
    <phoneticPr fontId="1" type="noConversion"/>
  </si>
  <si>
    <t>24</t>
    <phoneticPr fontId="1" type="noConversion"/>
  </si>
  <si>
    <t>62</t>
    <phoneticPr fontId="1" type="noConversion"/>
  </si>
  <si>
    <t>67</t>
    <phoneticPr fontId="1" type="noConversion"/>
  </si>
  <si>
    <t>90</t>
    <phoneticPr fontId="1" type="noConversion"/>
  </si>
  <si>
    <t>8</t>
    <phoneticPr fontId="1" type="noConversion"/>
  </si>
  <si>
    <t>36</t>
    <phoneticPr fontId="1" type="noConversion"/>
  </si>
  <si>
    <t>72</t>
    <phoneticPr fontId="1" type="noConversion"/>
  </si>
  <si>
    <t>12</t>
    <phoneticPr fontId="1" type="noConversion"/>
  </si>
  <si>
    <t>49</t>
    <phoneticPr fontId="1" type="noConversion"/>
  </si>
  <si>
    <t>42874</t>
    <phoneticPr fontId="1" type="noConversion"/>
  </si>
  <si>
    <t>혈관폐쇄장치(VCD) 기술관련 기획지원</t>
    <phoneticPr fontId="1" type="noConversion"/>
  </si>
  <si>
    <t xml:space="preserve">1. 기술․제품의 개요
 1) 생흡수성 심혈관계 치료소재를 이용한 혈관폐쇄장치
 - 심혈관계 생흡수성 치료소재는 고부가가치 산업으로, 일반적인 공업용 생분해성 폴리머인 PLA (Natureworks, 미국)의 단가가 $2~3/kg인 반면, 의료용 생분해성 폴리머인 PLLA (Purac, 네덜란드)는 약 $3,000/kg으로, 공업용 생분해성 폴리머 제조기술과 전혀 다른 차별화된 기술이 요구됨
 - 그러나 관련 실험인 생분해성 폴리머가 코팅된 스텐트를 이식받은 동물실험의 실험군 중 일부는 심각한 만성 염증반응이 일어났고, 또한 얼굴뼈의 고정을 위해 이식된 생분해성 폴리머에서 만성 염증반응을 일으켜 뼈 속 남은 생분해성 폴리머 입자를 포함한 섬유성 캡슐의 제거를 위해 대부분의 환자들이 재수술을 받기도 하였음
 - 이에 본 기술의 핵심인 2-메타아크릴로일옥시에틸 포스포릴콜린 (MPC) 중합체와 의료용 생분해성 폴리머를 블랜드하여 생체적합적인 표면을 구축함. 본 기술로 구축된 표면은 바깥세포막 중 대부분의 구성성분을 차지하는, 포스포릴콜린기들이 풍부하게 분포하기 때문에, 다양한 혈관장치에서 상당한 혈액적합성을 보여줄 수 있음
 - 적혈구 바깥세포막의 99% 이상의 성분인 포스포릴콜린기에 의해 생체이식물 부작용을 획기적으로 감소시킨 후, 완전 생분해되어 체내에서 사라지는 혈관폐쇄장치를 개발
2. 제품/시장의 현황 및 문제점
 - 혈관폐쇄장치(Vascular Closure Device)의 세계 시장은 아래와 같음
 - 2020년 제품 판매시작을 목표로 하고 있지만, 시장분석이 제대로 이루어지지 않아 판매계획 수립에 어려움이 있음
 - 또한, 현재 보유중인 시장 현황은 2014년 발행된 자료로, 시장현황에 대한 업데이트가 필요함
"Worldwide Surgical Sealants, Glues, and Wound Closure Markets", MedMarket Diligence LLC, Oct 2014
</t>
    <phoneticPr fontId="1" type="noConversion"/>
  </si>
  <si>
    <r>
      <t xml:space="preserve">1. 시장 분석
</t>
    </r>
    <r>
      <rPr>
        <sz val="10"/>
        <color theme="1"/>
        <rFont val="맑은 고딕"/>
        <family val="3"/>
        <charset val="128"/>
        <scheme val="minor"/>
      </rPr>
      <t>◯</t>
    </r>
    <r>
      <rPr>
        <sz val="10"/>
        <color theme="1"/>
        <rFont val="맑은 고딕"/>
        <family val="2"/>
        <charset val="129"/>
        <scheme val="minor"/>
      </rPr>
      <t xml:space="preserve"> 혈관폐쇄장치의 세계시장 현황을 최신자료로 업데이트하고, 해당 자료를 바탕으로 시장 분석을 통해 2020년 제품 판매를 위한 판매 전략을 제시해야 함
2. 특허 조사
</t>
    </r>
    <r>
      <rPr>
        <sz val="10"/>
        <color theme="1"/>
        <rFont val="맑은 고딕"/>
        <family val="3"/>
        <charset val="128"/>
        <scheme val="minor"/>
      </rPr>
      <t>◯</t>
    </r>
    <r>
      <rPr>
        <sz val="10"/>
        <color theme="1"/>
        <rFont val="맑은 고딕"/>
        <family val="2"/>
        <charset val="129"/>
        <scheme val="minor"/>
      </rPr>
      <t xml:space="preserve"> 현재 혈관폐쇄장치에 대한 특허 조사 및 분석이 이루어지지 않아 핵심특허출원에 장벽이 있음
</t>
    </r>
    <r>
      <rPr>
        <sz val="10"/>
        <color theme="1"/>
        <rFont val="맑은 고딕"/>
        <family val="3"/>
        <charset val="128"/>
        <scheme val="minor"/>
      </rPr>
      <t>◯</t>
    </r>
    <r>
      <rPr>
        <sz val="10"/>
        <color theme="1"/>
        <rFont val="맑은 고딕"/>
        <family val="2"/>
        <charset val="129"/>
        <scheme val="minor"/>
      </rPr>
      <t xml:space="preserve"> 본격적인 판매를 2020년으로 예상하는 만큼, 특허 조사를 사전에 마쳐 판매하고자 하는 국가에 핵심특허를 출원하기 위해 특허 회피설계 방안을 제시함
3. R&amp;D 과제기획
</t>
    </r>
    <r>
      <rPr>
        <sz val="10"/>
        <color theme="1"/>
        <rFont val="맑은 고딕"/>
        <family val="3"/>
        <charset val="128"/>
        <scheme val="minor"/>
      </rPr>
      <t>◯</t>
    </r>
    <r>
      <rPr>
        <sz val="10"/>
        <color theme="1"/>
        <rFont val="맑은 고딕"/>
        <family val="2"/>
        <charset val="129"/>
        <scheme val="minor"/>
      </rPr>
      <t xml:space="preserve"> 혈관폐쇄장치의 연구개발을 위해 정부과제 선정을 위한 사업계획서 작성</t>
    </r>
    <phoneticPr fontId="1" type="noConversion"/>
  </si>
  <si>
    <t>[기술적 측면]
 ○ Angioseal® 및 생흡수성 튜브의 혈전 및 염증생성 억제
 ○ 심혈관계 치료재 뿐만 아니라 의료용 생분해성 치료재 (근골격계 고정체, 생분해성 실 등) 주요기술 발전에 기여
[경제적․산업적 측면]
 ○ 확보된 특허 조사와 시장 분석 자료를 바탕으로 특허 회피설계 및 핵심특허 출원, 시장 진입의 애로사항을 파악하여 이를 반영함으로써 2020년 판매계획을 현실화 함
 ○ 심혈관계 생흡수성 치료소재는 전세계적으로 연구개발에 투자한 기간이 매우 짧은 투자환경기반 형성단계의 유망분야라 할 수 있음, 향후 혈액 적합성 향상, 기능 구현의 완벽성, 거부 반응 최소화 등으로 심혈관계 생흡수성 치료소재에 대한 수요는 상당히 증가할 것으로 예상됨, 글로벌 의료기기 회사에 납품하는 2차 벤더로서 중소기업이 독자 기술개발을 통해 틈새시장을 공략할 수 있는 산업임
 ○ 국내 기술의 심혈관계 생흡수성 치료소재 사업화 성공으로 생체재료, 조직공학, 줄기세포, 약물전달 등의 국내산업 발전에 기여
[사회적 측면]
 ○ 최근 최소 침습에 의한 시술의 수요증가로 중재 시술의 빈도가 급증하고 있고, 이에 따라 중재 시술의 부작용 발생빈도도 증가하고 있음
 ○ 심혈관계 생흡수성 치료재의 성능을 개선하여 시술의 안정성을 향상시키고, 영구이식재의 사용을 감소시킴으로써, 환자의 삶의 질을 개선하고 정서적인 안정을 도모</t>
    <phoneticPr fontId="1" type="noConversion"/>
  </si>
  <si>
    <t>21</t>
    <phoneticPr fontId="1" type="noConversion"/>
  </si>
  <si>
    <t>52</t>
    <phoneticPr fontId="1" type="noConversion"/>
  </si>
  <si>
    <t>50</t>
    <phoneticPr fontId="1" type="noConversion"/>
  </si>
  <si>
    <t>35</t>
    <phoneticPr fontId="1" type="noConversion"/>
  </si>
  <si>
    <t>15</t>
    <phoneticPr fontId="1" type="noConversion"/>
  </si>
  <si>
    <t>20</t>
    <phoneticPr fontId="1" type="noConversion"/>
  </si>
  <si>
    <t>21</t>
    <phoneticPr fontId="1" type="noConversion"/>
  </si>
  <si>
    <t>15000</t>
    <phoneticPr fontId="1" type="noConversion"/>
  </si>
  <si>
    <t>4</t>
    <phoneticPr fontId="1" type="noConversion"/>
  </si>
  <si>
    <t>3</t>
    <phoneticPr fontId="1" type="noConversion"/>
  </si>
  <si>
    <t>태양광 발전장치와 에너지 저장장치의 내진 구조</t>
    <phoneticPr fontId="1" type="noConversion"/>
  </si>
  <si>
    <r>
      <t xml:space="preserve">□ 태양광발전장치와 에너지저장장치의 내진구조에 관한 것
  </t>
    </r>
    <r>
      <rPr>
        <sz val="10"/>
        <color theme="1"/>
        <rFont val="맑은 고딕"/>
        <family val="3"/>
        <charset val="128"/>
        <scheme val="minor"/>
      </rPr>
      <t>◯</t>
    </r>
    <r>
      <rPr>
        <sz val="10"/>
        <color theme="1"/>
        <rFont val="맑은 고딕"/>
        <family val="2"/>
        <charset val="129"/>
        <scheme val="minor"/>
      </rPr>
      <t xml:space="preserve"> 태양광발전장치와 에너지저장장치를 콘크리트 구조물에 견고하게 고정할 수 있도록 하면서 
    - 지진이나 외부폭발에 의한 충격시 브라켓 형태 자체만으로 완충기능을 갖도록 하고   - 내측에 보강부재와 함께 2중으로 구성하여 
    - 완충효과를 높이고 설치가 용이한 
    - 태양광발전장치와 에너지저장장치의 내진구조에 관한 장치 기술.
  </t>
    </r>
    <r>
      <rPr>
        <sz val="10"/>
        <color theme="1"/>
        <rFont val="맑은 고딕"/>
        <family val="3"/>
        <charset val="128"/>
        <scheme val="minor"/>
      </rPr>
      <t>◯</t>
    </r>
    <r>
      <rPr>
        <sz val="10"/>
        <color theme="1"/>
        <rFont val="맑은 고딕"/>
        <family val="2"/>
        <charset val="129"/>
        <scheme val="minor"/>
      </rPr>
      <t xml:space="preserve"> 시장현황 및 문제점
     - 시장 조사를 통한 제품의 경쟁력 분석 진행.
     - 가격 경쟁력 우위 확보를 위한 원가 절감 방안 및 성능 향상 필요. </t>
    </r>
    <phoneticPr fontId="1" type="noConversion"/>
  </si>
  <si>
    <r>
      <t xml:space="preserve">□ CAE 해석을 통한 제품 성능 효과 검증 및 양산성 검토.
  </t>
    </r>
    <r>
      <rPr>
        <sz val="10"/>
        <color theme="1"/>
        <rFont val="맑은 고딕"/>
        <family val="3"/>
        <charset val="128"/>
        <scheme val="minor"/>
      </rPr>
      <t>◯</t>
    </r>
    <r>
      <rPr>
        <sz val="10"/>
        <color theme="1"/>
        <rFont val="맑은 고딕"/>
        <family val="2"/>
        <charset val="129"/>
        <scheme val="minor"/>
      </rPr>
      <t xml:space="preserve"> 종래의 내진기술들은
     - 대부분 스프링과 같은 완충구성을 포함하고 있으며, 이러한 기술들은 스프링자체 
       완충효과는 뛰어나지만
     - 설치구조가 복잡하며 특정방향에 대해서만 제대로 된 완충효과를 얻을 수 있고     - 태양광발전장치와 에너지저장장치의 구조 지지능력이나 하중에 취약한 구조적 
       문제점이 있다. 
     - 그리고 스프링을 사용하지 않고 고무패드와 같은 완충재로 지지될 경우 작은 
       진동에는 효과적이나 큰 충격 발생시 완충 효과가 현저히 떨어지는 문제점이 있      다. 
     - 이러한 문제점들을 보완할 기술적 특성을 가진 본 신청 기술에 대한 효과 검증       및 양산성 검토가 절실히 필요하여 요청 합니다.
  </t>
    </r>
    <r>
      <rPr>
        <sz val="10"/>
        <color theme="1"/>
        <rFont val="맑은 고딕"/>
        <family val="3"/>
        <charset val="128"/>
        <scheme val="minor"/>
      </rPr>
      <t>◯</t>
    </r>
    <r>
      <rPr>
        <sz val="10"/>
        <color theme="1"/>
        <rFont val="맑은 고딕"/>
        <family val="2"/>
        <charset val="129"/>
        <scheme val="minor"/>
      </rPr>
      <t xml:space="preserve">  주요 재료 물성값
재질 
탄성계수 [N/mm2]
질량밀도 [kg/mm3]
프와송비
SPCC
210,000
7.8E-05
0.3
</t>
    </r>
    <phoneticPr fontId="1" type="noConversion"/>
  </si>
  <si>
    <r>
      <t xml:space="preserve">□ 주로 콘크리트 지지 지형에 놓여질 본 제품이 
  </t>
    </r>
    <r>
      <rPr>
        <sz val="10"/>
        <color theme="1"/>
        <rFont val="맑은 고딕"/>
        <family val="3"/>
        <charset val="128"/>
        <scheme val="minor"/>
      </rPr>
      <t>◯</t>
    </r>
    <r>
      <rPr>
        <sz val="10"/>
        <color theme="1"/>
        <rFont val="맑은 고딕"/>
        <family val="2"/>
        <charset val="129"/>
        <scheme val="minor"/>
      </rPr>
      <t xml:space="preserve"> 진도6이상의 지진에서 태양광발전장치와 에너지저장장치의 구조를 충격흡수 하는      기능을 만족하고자  합니다.
  </t>
    </r>
    <r>
      <rPr>
        <sz val="10"/>
        <color theme="1"/>
        <rFont val="맑은 고딕"/>
        <family val="3"/>
        <charset val="128"/>
        <scheme val="minor"/>
      </rPr>
      <t>◯</t>
    </r>
    <r>
      <rPr>
        <sz val="10"/>
        <color theme="1"/>
        <rFont val="맑은 고딕"/>
        <family val="2"/>
        <charset val="129"/>
        <scheme val="minor"/>
      </rPr>
      <t xml:space="preserve"> 사업화 현황 및 계획 
     - 선행기술조사 를 진행하여 우선심사 를 통한 특허출원이 진행되었습니다.
    - 특허사무소 의 의견은 특허 획득 가능성이 높은 것으로 조사 되었습니다.
      이에, 제품화 추진도 병행하여 진행 하고 있습니다.
    - 추진계획
제품화 추진계획
사 업 내 용
추  진  일  정
시 작 일
완 료 일
제품 설계
2017년 2월10일
2017년 3월15일
 제품 CAE 해석 (성능검증)
2017년 4월01일
2017년 6월10일
 양산성 검토 (가공 문제점 검토등)
2017년 5월10일
2017년 6월30일
 목업 제작
2017년 6월10일
2017년 7월10일
 양산 금형 제작
2017년 7월05일
2017년 8월15일
 시제품 생산
2017년 8월16일
2017년 8월30일
제품 출시
2017년 9월01일
지속
</t>
    </r>
    <phoneticPr fontId="1" type="noConversion"/>
  </si>
  <si>
    <t>55</t>
    <phoneticPr fontId="1" type="noConversion"/>
  </si>
  <si>
    <t>5248</t>
    <phoneticPr fontId="1" type="noConversion"/>
  </si>
  <si>
    <t>900</t>
    <phoneticPr fontId="1" type="noConversion"/>
  </si>
  <si>
    <t>100</t>
    <phoneticPr fontId="1" type="noConversion"/>
  </si>
  <si>
    <t>척추측만 교정용 의자의 기술시장</t>
    <phoneticPr fontId="1" type="noConversion"/>
  </si>
  <si>
    <t>3</t>
    <phoneticPr fontId="1" type="noConversion"/>
  </si>
  <si>
    <r>
      <t xml:space="preserve">□ 치과 의사용 의자 및 재활 치료 보조용 의자
</t>
    </r>
    <r>
      <rPr>
        <sz val="10"/>
        <color theme="1"/>
        <rFont val="맑은 고딕"/>
        <family val="3"/>
        <charset val="128"/>
        <scheme val="minor"/>
      </rPr>
      <t>◯</t>
    </r>
    <r>
      <rPr>
        <sz val="10"/>
        <color theme="1"/>
        <rFont val="맑은 고딕"/>
        <family val="2"/>
        <charset val="129"/>
        <scheme val="minor"/>
      </rPr>
      <t xml:space="preserve"> 해당기술의 현황
   - 일반적인 의자는 의자가 뒤로 젖혀질 경우 사용자의 몸체가 전부 젖혀지게 되고 이와 같이 누운 상태에서는 허리부분이 빈공간이 되므로 별도로 허리부분을 받쳐주는 부분이 없어 편안하게 휴식을 취할 수가 없기 때문에,  오랜 시간 의자에 앉아서 작업을 하는 직장인의 허리에 지속적 무리가 감으로써, 디스크의 발생 위험이 항상 도사리고 있음. 이와 같은 문제점을 해결하기 위해 의자 좌판부를 전후좌우로 슬라이딩 가능하게 의자, 회전 가능한 의자 등등이 다양하게 소개되었다. 또한 치과용 의자 및 재활용 치료 보조 기구 기능을 가지는 특수목적용 개발에 목적이 있음.
 </t>
    </r>
    <r>
      <rPr>
        <sz val="10"/>
        <color theme="1"/>
        <rFont val="맑은 고딕"/>
        <family val="3"/>
        <charset val="128"/>
        <scheme val="minor"/>
      </rPr>
      <t>◯</t>
    </r>
    <r>
      <rPr>
        <sz val="10"/>
        <color theme="1"/>
        <rFont val="맑은 고딕"/>
        <family val="2"/>
        <charset val="129"/>
        <scheme val="minor"/>
      </rPr>
      <t xml:space="preserve"> 문제점
   - 국내 기능성 의자 시장에 대한 정확한 시장분석 및 기술개발이 미진한 상태이며 중소기업의 연구개발 자금, 인력, 장비부족으로 사업 실용화에 어려움을 겪고 있는 실정임. 
   - 당사는 만성질환 교정용 기능성 의자를 기술개발하여 시장 진입을 추진하고 있어서 이와 관련된 기술 및 시장 조사가 필요한 실정임.</t>
    </r>
    <phoneticPr fontId="1" type="noConversion"/>
  </si>
  <si>
    <r>
      <t xml:space="preserve">□ 기능성 의자의 기술 및 시장 동향 조사
 </t>
    </r>
    <r>
      <rPr>
        <sz val="10"/>
        <color theme="1"/>
        <rFont val="맑은 고딕"/>
        <family val="3"/>
        <charset val="128"/>
        <scheme val="minor"/>
      </rPr>
      <t>◯</t>
    </r>
    <r>
      <rPr>
        <sz val="10"/>
        <color theme="1"/>
        <rFont val="맑은 고딕"/>
        <family val="2"/>
        <charset val="129"/>
        <scheme val="minor"/>
      </rPr>
      <t xml:space="preserve"> 척추측만증 교정을 위한 기능성 의자의 기술개발 동향
 ○ 기능성 의자의 시장현황과 특성 
 ○ 기능성 의자(가구) 산업 동향과 시장 분석
 ○ 주요 경쟁사 제품 기술 동향</t>
    </r>
    <phoneticPr fontId="1" type="noConversion"/>
  </si>
  <si>
    <r>
      <t xml:space="preserve">□ 사업화 추진
 </t>
    </r>
    <r>
      <rPr>
        <sz val="10"/>
        <color theme="1"/>
        <rFont val="맑은 고딕"/>
        <family val="3"/>
        <charset val="128"/>
        <scheme val="minor"/>
      </rPr>
      <t>◯</t>
    </r>
    <r>
      <rPr>
        <sz val="10"/>
        <color theme="1"/>
        <rFont val="맑은 고딕"/>
        <family val="2"/>
        <charset val="129"/>
        <scheme val="minor"/>
      </rPr>
      <t xml:space="preserve"> 사업화 추진 현황
   - 해외영업에 대한 20여년의 경험과 의자의 핵심부품인 gas-spring의 제조, 판매 경험을 바탕으로, 의료기기 시장의 이해와 함께 사업화를 기획하였음.
 </t>
    </r>
    <r>
      <rPr>
        <sz val="10"/>
        <color theme="1"/>
        <rFont val="맑은 고딕"/>
        <family val="3"/>
        <charset val="128"/>
        <scheme val="minor"/>
      </rPr>
      <t>◯</t>
    </r>
    <r>
      <rPr>
        <sz val="10"/>
        <color theme="1"/>
        <rFont val="맑은 고딕"/>
        <family val="2"/>
        <charset val="129"/>
        <scheme val="minor"/>
      </rPr>
      <t xml:space="preserve"> 사업화 계획
   - (주)지엠엠씨의 해외 Agent와 일본 가구업체와 join계획임
   - 2017년 중소기업 R&amp;D 기획지원 사업과 연계 진행
 </t>
    </r>
    <r>
      <rPr>
        <sz val="10"/>
        <color theme="1"/>
        <rFont val="맑은 고딕"/>
        <family val="3"/>
        <charset val="128"/>
        <scheme val="minor"/>
      </rPr>
      <t>◯</t>
    </r>
    <r>
      <rPr>
        <sz val="10"/>
        <color theme="1"/>
        <rFont val="맑은 고딕"/>
        <family val="2"/>
        <charset val="129"/>
        <scheme val="minor"/>
      </rPr>
      <t xml:space="preserve"> 수입대체 효과
   - 경기연구원(경기도 가구산업 주조변화와 정책방안, 2015)에 따르면, 국내 가구산업은 수입제품이 약 18.%를 차지하고 있는 것으로 나타났음. 이는 2005년 12.7%에 비하여 매우 높은 수준임. 또한, 가구산업은 전형적인 내수산업이지만 수출 비중이 계속 확대되고 있으며, 전체 생산에서 수출이 차지하는 비중은 14.5%(2014)로 2005년 비해 크게 확대되었고 지속적으로 성장하고 있음. </t>
    </r>
    <phoneticPr fontId="1" type="noConversion"/>
  </si>
  <si>
    <t>㈜인포베이스</t>
    <phoneticPr fontId="1" type="noConversion"/>
  </si>
  <si>
    <t>정호석</t>
    <phoneticPr fontId="1" type="noConversion"/>
  </si>
  <si>
    <t>대표</t>
    <phoneticPr fontId="1" type="noConversion"/>
  </si>
  <si>
    <t>기술 및 시장</t>
    <phoneticPr fontId="1" type="noConversion"/>
  </si>
  <si>
    <t>264</t>
    <phoneticPr fontId="1" type="noConversion"/>
  </si>
  <si>
    <t>TPE 패킹 자동융착기 적용기술개발</t>
    <phoneticPr fontId="1" type="noConversion"/>
  </si>
  <si>
    <r>
      <t xml:space="preserve">□ TPE 패킹 시장의 확장 문제
  </t>
    </r>
    <r>
      <rPr>
        <sz val="10"/>
        <color theme="1"/>
        <rFont val="맑은 고딕"/>
        <family val="3"/>
        <charset val="128"/>
        <scheme val="minor"/>
      </rPr>
      <t>◯</t>
    </r>
    <r>
      <rPr>
        <sz val="10"/>
        <color theme="1"/>
        <rFont val="맑은 고딕"/>
        <family val="2"/>
        <charset val="129"/>
        <scheme val="minor"/>
      </rPr>
      <t xml:space="preserve"> 당사에서 개발한 TPE 패킹의 국내시장은 무한정하고 넓음 
    - 기존 실리콘 패킹보다 장점이 많은 TPE 패킹은 실리콘 패킹의 문제점을 대체할 
     수 있는 우수한 소재이지만  
    - 홍보부족으로 인하여 매출확대에 애로가 있음</t>
    </r>
    <phoneticPr fontId="1" type="noConversion"/>
  </si>
  <si>
    <r>
      <t xml:space="preserve">□ TPE 패킹의 우수성 홍보
  </t>
    </r>
    <r>
      <rPr>
        <sz val="10"/>
        <color theme="1"/>
        <rFont val="맑은 고딕"/>
        <family val="3"/>
        <charset val="128"/>
        <scheme val="minor"/>
      </rPr>
      <t>◯</t>
    </r>
    <r>
      <rPr>
        <sz val="10"/>
        <color theme="1"/>
        <rFont val="맑은 고딕"/>
        <family val="2"/>
        <charset val="129"/>
        <scheme val="minor"/>
      </rPr>
      <t xml:space="preserve"> TPE 패킹은
    - 기존 실리콘 패킹은 고유의 초산냄새, 유리 및 도자기 용기에 부착되는 문제 
     등으로 수출 크레임 및 소비자 불량신고가 많아 대체할 필요성이 계속 
     대두되고 있음
    - 당사가 개발한 TPE 패킹은 이러한 실리콘 패킹의 문제를 모두 해결할 수 있는 
     우수한 제품임
    - 실리콘 패킹의 문제를 보완할 수 있는 TPE 패킹의 장점을 홍보할 수 있는 
     마케팅 전략 수립 및 홍보가 절실함 
   </t>
    </r>
    <phoneticPr fontId="1" type="noConversion"/>
  </si>
  <si>
    <r>
      <t xml:space="preserve">□ 당사개발 TPE 패킹 자동융착기 융착속도 단축 개발 필요 
  </t>
    </r>
    <r>
      <rPr>
        <sz val="10"/>
        <color theme="1"/>
        <rFont val="맑은 고딕"/>
        <family val="3"/>
        <charset val="128"/>
        <scheme val="minor"/>
      </rPr>
      <t>◯</t>
    </r>
    <r>
      <rPr>
        <sz val="10"/>
        <color theme="1"/>
        <rFont val="맑은 고딕"/>
        <family val="2"/>
        <charset val="129"/>
        <scheme val="minor"/>
      </rPr>
      <t xml:space="preserve"> TPE 패킹의 우수성을 성공적으로 홍보할 경우
    - TPE 패킹의 수요가 매우 급증할 것이기 때문에 시장의 수요에 맞추어 당사가 
     개발한 TPE 패킹 자동융착기의 융착속도를 더욱 빠르게 단축시킬 필요성이 있음
    - 이에 따라 자동융착기의 다음 단계 기술을 개발할 수 있는 지원이 요구됨     </t>
    </r>
    <phoneticPr fontId="1" type="noConversion"/>
  </si>
  <si>
    <t>80</t>
    <phoneticPr fontId="1" type="noConversion"/>
  </si>
  <si>
    <t>19</t>
    <phoneticPr fontId="1" type="noConversion"/>
  </si>
  <si>
    <t>680</t>
    <phoneticPr fontId="1" type="noConversion"/>
  </si>
  <si>
    <t>half trash</t>
    <phoneticPr fontId="1" type="noConversion"/>
  </si>
  <si>
    <t>파력발전 개발사업</t>
    <phoneticPr fontId="1" type="noConversion"/>
  </si>
  <si>
    <r>
      <t xml:space="preserve">□ 파력을 이용한 발전기 개발
  </t>
    </r>
    <r>
      <rPr>
        <sz val="10"/>
        <color theme="1"/>
        <rFont val="맑은 고딕"/>
        <family val="3"/>
        <charset val="128"/>
        <scheme val="minor"/>
      </rPr>
      <t>◯</t>
    </r>
    <r>
      <rPr>
        <sz val="10"/>
        <color theme="1"/>
        <rFont val="맑은 고딕"/>
        <family val="2"/>
        <charset val="129"/>
        <scheme val="minor"/>
      </rPr>
      <t xml:space="preserve"> 현재 파력 발전에 대해 일부 개발된 부분이 있지만 실용성 및 경제성에서 부족함
    - </t>
    </r>
    <phoneticPr fontId="1" type="noConversion"/>
  </si>
  <si>
    <r>
      <t xml:space="preserve">□ 경제성있는 파력 발전 시스템 개발
  </t>
    </r>
    <r>
      <rPr>
        <sz val="10"/>
        <color theme="1"/>
        <rFont val="맑은 고딕"/>
        <family val="3"/>
        <charset val="128"/>
        <scheme val="minor"/>
      </rPr>
      <t>◯</t>
    </r>
    <r>
      <rPr>
        <sz val="10"/>
        <color theme="1"/>
        <rFont val="맑은 고딕"/>
        <family val="2"/>
        <charset val="129"/>
        <scheme val="minor"/>
      </rPr>
      <t xml:space="preserve"> 파력 발전 시스템의 개발을 통해 사업화를 할 수 있는지 정보 분석 필요
    - </t>
    </r>
    <phoneticPr fontId="1" type="noConversion"/>
  </si>
  <si>
    <r>
      <t xml:space="preserve">□ 청정 친환경 에너지 확보
  </t>
    </r>
    <r>
      <rPr>
        <sz val="10"/>
        <color theme="1"/>
        <rFont val="맑은 고딕"/>
        <family val="3"/>
        <charset val="128"/>
        <scheme val="minor"/>
      </rPr>
      <t>◯</t>
    </r>
    <r>
      <rPr>
        <sz val="10"/>
        <color theme="1"/>
        <rFont val="맑은 고딕"/>
        <family val="2"/>
        <charset val="129"/>
        <scheme val="minor"/>
      </rPr>
      <t xml:space="preserve"> 기술개발을 통한 효율적 발전 장비 개발 및 사업화의 계획수립
    - </t>
    </r>
    <phoneticPr fontId="1" type="noConversion"/>
  </si>
  <si>
    <t>56</t>
    <phoneticPr fontId="1" type="noConversion"/>
  </si>
  <si>
    <t>12862</t>
    <phoneticPr fontId="1" type="noConversion"/>
  </si>
  <si>
    <t>정밀내열부품 3D 프린팅용 Ni계 초내열합금 및 TiAl 금속간화합물 분말 저비용 양산 기술 개발</t>
    <phoneticPr fontId="1" type="noConversion"/>
  </si>
  <si>
    <r>
      <t xml:space="preserve">□ 정밀내열부품 3D 프린터용 초내열합금 제조 기술
  </t>
    </r>
    <r>
      <rPr>
        <sz val="10"/>
        <color theme="1"/>
        <rFont val="맑은 고딕"/>
        <family val="3"/>
        <charset val="128"/>
        <scheme val="minor"/>
      </rPr>
      <t>◯</t>
    </r>
    <r>
      <rPr>
        <sz val="10"/>
        <color theme="1"/>
        <rFont val="맑은 고딕"/>
        <family val="2"/>
        <charset val="129"/>
        <scheme val="minor"/>
      </rPr>
      <t xml:space="preserve"> 금속 3D 프린팅 기술 상용화에 가장 큰 걸림돌인 전용 원료분말의 가격을 상용합금 분말 가격 대비 50%이하의 저비용 고품질의 3D 프린팅 전용 Ni계 초내열합금 및 TiAl계 금속간 화합물 분말 제조 및 양산기술
  </t>
    </r>
    <r>
      <rPr>
        <sz val="10"/>
        <color theme="1"/>
        <rFont val="맑은 고딕"/>
        <family val="3"/>
        <charset val="128"/>
        <scheme val="minor"/>
      </rPr>
      <t>◯</t>
    </r>
    <r>
      <rPr>
        <sz val="10"/>
        <color theme="1"/>
        <rFont val="맑은 고딕"/>
        <family val="2"/>
        <charset val="129"/>
        <scheme val="minor"/>
      </rPr>
      <t xml:space="preserve"> 현재 금속 3D 프린팅 기술은 유럽을 중심으로 미국, 일본 등과 같은 선진국에서 정부차원의 집중적인 지원을 통해 기술을 개발하고 있으나, 아직까지 세계적으로도 초기단계 수준에 머물고 있음.
  </t>
    </r>
    <r>
      <rPr>
        <sz val="10"/>
        <color theme="1"/>
        <rFont val="맑은 고딕"/>
        <family val="3"/>
        <charset val="128"/>
        <scheme val="minor"/>
      </rPr>
      <t>◯</t>
    </r>
    <r>
      <rPr>
        <sz val="10"/>
        <color theme="1"/>
        <rFont val="맑은 고딕"/>
        <family val="2"/>
        <charset val="129"/>
        <scheme val="minor"/>
      </rPr>
      <t xml:space="preserve"> 고온 구조용 부품 제조에 사용되는 상용 Ni계 초내열합금은 대부분 전통적인 주조 및 단조 등의 공정에 최적화된 합금들로 3D 프린팅 부품의 최적 성능 구현을 위해 3D 프린팅 공정에 최적화된 맞춤형 개량합금 개발 및 기술선점이 시급한 상태임. </t>
    </r>
    <phoneticPr fontId="1" type="noConversion"/>
  </si>
  <si>
    <r>
      <t xml:space="preserve">□ 정밀내열부품 3D 프린터용 초내열합금 제조의 필요기술
  </t>
    </r>
    <r>
      <rPr>
        <sz val="10"/>
        <color theme="1"/>
        <rFont val="맑은 고딕"/>
        <family val="3"/>
        <charset val="128"/>
        <scheme val="minor"/>
      </rPr>
      <t>◯</t>
    </r>
    <r>
      <rPr>
        <sz val="10"/>
        <color theme="1"/>
        <rFont val="맑은 고딕"/>
        <family val="2"/>
        <charset val="129"/>
        <scheme val="minor"/>
      </rPr>
      <t xml:space="preserve"> 다음 4개의 기술 분야로 구분되어 기술개발이 추진되어야 하며 산학연 각 기관 간 상호 유기적인 연계성 및 협력을 강화하여 기술개발 완성도를 올려야 함
   - 저비용 3D 프린팅용 Ni계 및 TiAl계 합금 분말 제조 기술
   - Ni계 및 TiAl계 상용 초내열합금의 3D 프린팅 맞춤형 개량합금 제조 기술, 
   - 개발 분말의 3D 프린팅 공정 제어를 통한 적합성 평가 기술 
   - 개발 분말의 3D 프린팅 조형체 특성 향상을 위한 후처리 공정기술 
□ 정밀내열부품 3D 프린터용 초내열합금 제조의 시장정보
  </t>
    </r>
    <r>
      <rPr>
        <sz val="10"/>
        <color theme="1"/>
        <rFont val="맑은 고딕"/>
        <family val="3"/>
        <charset val="128"/>
        <scheme val="minor"/>
      </rPr>
      <t>◯</t>
    </r>
    <r>
      <rPr>
        <sz val="10"/>
        <color theme="1"/>
        <rFont val="맑은 고딕"/>
        <family val="2"/>
        <charset val="129"/>
        <scheme val="minor"/>
      </rPr>
      <t xml:space="preserve"> 국내 자동차 업계에서도 가솔린 엔진의 출력향상을 위해 TiAl계 합금을 적용한 터보차져 휠 개발을 위한 계획이 진행되고 있으나, 부품 요구특성을 만족하는 국내 금속간 화합물계 합금 개발이 전무한 상황이여서 현재 해외 소재를 수입하여 터보차져 엔진 개발을 추진하고 있는 실정임. 이에 현대자동차 등 수요기업 들의 국내 독자적인 조성의 합금 개발 요구가 있어 3D printing을 이용한 금속간 화합물 분말 제조 기술개발 관련 연구가 시급한 실정임. </t>
    </r>
    <phoneticPr fontId="1" type="noConversion"/>
  </si>
  <si>
    <r>
      <t xml:space="preserve">□ 3D프린팅 기술 글로벌 시장 진출 및 국내 제조경쟁력 향상 
  </t>
    </r>
    <r>
      <rPr>
        <sz val="10"/>
        <color theme="1"/>
        <rFont val="맑은 고딕"/>
        <family val="3"/>
        <charset val="128"/>
        <scheme val="minor"/>
      </rPr>
      <t>◯</t>
    </r>
    <r>
      <rPr>
        <sz val="10"/>
        <color theme="1"/>
        <rFont val="맑은 고딕"/>
        <family val="2"/>
        <charset val="129"/>
        <scheme val="minor"/>
      </rPr>
      <t xml:space="preserve"> 국내 3D프린팅 기술은 FDM Desktop 3D프린팅 기술에 치중되어 있기 때문에, 1인 창조경제 실현을 위한 창의 아이디어 발굴에는 장점이 있지만, 실제 제조업에 적용되기에는 기술적 한계가 존재하여 제조업 진출에 어려움을 겪고 있음. 
  </t>
    </r>
    <r>
      <rPr>
        <sz val="10"/>
        <color theme="1"/>
        <rFont val="맑은 고딕"/>
        <family val="3"/>
        <charset val="128"/>
        <scheme val="minor"/>
      </rPr>
      <t>◯</t>
    </r>
    <r>
      <rPr>
        <sz val="10"/>
        <color theme="1"/>
        <rFont val="맑은 고딕"/>
        <family val="2"/>
        <charset val="129"/>
        <scheme val="minor"/>
      </rPr>
      <t xml:space="preserve"> 현재까지 3D 프린팅에 적용 가능한 금속 소재는 공구강, 스테인리스강, 티타늄 합금, 알루미늄 합금, 니켈 합금, 코발트-크롬강, 구리 합금, 금 및 은 등으로 알려져 있으며, 금속 소재의 3D 프린팅 기술 적용은 티타늄 합금이나 니켈기지 초내열합금과 같은 고부가가치 소재에 많은 관심이 집중되고 있으며, 본 과제가 성공적으로 마무리 된다면 항공우주, 수송기기 및 바이오산업뿐만 아니라, 발전용 부품 등의 선박용에 이르기까지 다양한 적용분야에 활용이 가능하여 큰 부가가치를 창출해 낼 수 있을 것으로 판단됨.
□ 3D프린팅장비, 금속합금, 공정기술, 부품제작 등 분야별 전문엔지니어 육성 
  </t>
    </r>
    <r>
      <rPr>
        <sz val="10"/>
        <color theme="1"/>
        <rFont val="맑은 고딕"/>
        <family val="3"/>
        <charset val="128"/>
        <scheme val="minor"/>
      </rPr>
      <t>◯</t>
    </r>
    <r>
      <rPr>
        <sz val="10"/>
        <color theme="1"/>
        <rFont val="맑은 고딕"/>
        <family val="2"/>
        <charset val="129"/>
        <scheme val="minor"/>
      </rPr>
      <t xml:space="preserve"> 3D프린팅 기술은 다양한 기술들을 응용 및 융합한 산업맞춤형 기술로 국내 전문 장비/소재/공정/설계 엔지니어가 부족한 시점에서 새로운 일자리 창출에 큰 기여를 할 것으로 예측됨. 
 </t>
    </r>
    <r>
      <rPr>
        <sz val="10"/>
        <color theme="1"/>
        <rFont val="맑은 고딕"/>
        <family val="3"/>
        <charset val="128"/>
        <scheme val="minor"/>
      </rPr>
      <t>◯</t>
    </r>
    <r>
      <rPr>
        <sz val="10"/>
        <color theme="1"/>
        <rFont val="맑은 고딕"/>
        <family val="2"/>
        <charset val="129"/>
        <scheme val="minor"/>
      </rPr>
      <t xml:space="preserve"> 기존 제조 및 기계산업과 달리 소재-공정-부품 개발 등에 대한 총체적인 지식을 요구하고 있으며, 각 산업별-기술별 맞춤형 기술 및 엔지니어가 필요하며 전문엔지니어 육성을 통해 글로벌 제조산업을 견인할 수 있음. 
□ 침체된 국내 제조업 경기 활성화
  </t>
    </r>
    <r>
      <rPr>
        <sz val="10"/>
        <color theme="1"/>
        <rFont val="맑은 고딕"/>
        <family val="3"/>
        <charset val="128"/>
        <scheme val="minor"/>
      </rPr>
      <t>◯</t>
    </r>
    <r>
      <rPr>
        <sz val="10"/>
        <color theme="1"/>
        <rFont val="맑은 고딕"/>
        <family val="2"/>
        <charset val="129"/>
        <scheme val="minor"/>
      </rPr>
      <t xml:space="preserve"> 2010년 이래 지속된 경기침체를 타파하기 위해, 금속 3D프린팅 기술은 제조산업 각 분야에서 새로운 성장동력으로 집중 조명되고 있으며, 산업전반에 적용가능한 3D프린팅 기술을 바탕으로 금형 및 주조 등과 같은 뿌리산업, 공작기계 및 복합기 제작과 같은 기계산업, 항공 및 발전과 같은 특수목적형 산업에 적용을 통하여 침체된 국내 제조업 경기를 활성화 할 수 있음. </t>
    </r>
    <phoneticPr fontId="1" type="noConversion"/>
  </si>
  <si>
    <t>식물생육촉진제 및 토질개선 기술관련 기획 개발 지원</t>
    <phoneticPr fontId="1" type="noConversion"/>
  </si>
  <si>
    <t>□ 비료, 생육촉진제, 토질개선제 기술수준, 트렌드 및 시장기술 및 그 동향 정보
□ 비료, 생육촉진제, 토질개선제 위탁 시험/분석/평가 기관 또는 대학 정보
□ 관련 기술 전문가 (또는 대학, 기관) 목록 또는 매칭</t>
    <phoneticPr fontId="1" type="noConversion"/>
  </si>
  <si>
    <t>□ 자연에서 유래한 물질을 사용해, 몇 단계의 공정을 통해 제조된 비료, 식물생육촉진제    및 토질개선제</t>
    <phoneticPr fontId="1" type="noConversion"/>
  </si>
  <si>
    <t xml:space="preserve">□ 원료 선택 및 개발 집중 분야 선정 근거
□ 현재 확인된 효과에 타당한 시장에서의 포지셔닝 
□ 그 시장에서의 마케팅 전략 방향 선정 가능 </t>
    <phoneticPr fontId="1" type="noConversion"/>
  </si>
  <si>
    <t>60</t>
    <phoneticPr fontId="1" type="noConversion"/>
  </si>
  <si>
    <t>120</t>
    <phoneticPr fontId="1" type="noConversion"/>
  </si>
  <si>
    <t>28000</t>
    <phoneticPr fontId="1" type="noConversion"/>
  </si>
  <si>
    <t>34</t>
    <phoneticPr fontId="1" type="noConversion"/>
  </si>
  <si>
    <t xml:space="preserve">바이오 분석 기술관련 시장동향 및 사업화 타당성 평가 지원 </t>
    <phoneticPr fontId="1" type="noConversion"/>
  </si>
  <si>
    <r>
      <t xml:space="preserve">□ 바이오 분야의 연구개발서비스 시장의 규모
  </t>
    </r>
    <r>
      <rPr>
        <sz val="10"/>
        <color theme="1"/>
        <rFont val="맑은 고딕"/>
        <family val="3"/>
        <charset val="128"/>
        <scheme val="minor"/>
      </rPr>
      <t>◯</t>
    </r>
    <r>
      <rPr>
        <sz val="10"/>
        <color theme="1"/>
        <rFont val="맑은 고딕"/>
        <family val="2"/>
        <charset val="129"/>
        <scheme val="minor"/>
      </rPr>
      <t xml:space="preserve"> in vivo 위탁실험 서비스 규모 
  </t>
    </r>
    <r>
      <rPr>
        <sz val="10"/>
        <color theme="1"/>
        <rFont val="맑은 고딕"/>
        <family val="3"/>
        <charset val="128"/>
        <scheme val="minor"/>
      </rPr>
      <t>◯</t>
    </r>
    <r>
      <rPr>
        <sz val="10"/>
        <color theme="1"/>
        <rFont val="맑은 고딕"/>
        <family val="2"/>
        <charset val="129"/>
        <scheme val="minor"/>
      </rPr>
      <t xml:space="preserve"> in vitro 위탁시험 서비스 규모
    - in vitro 모델을 이용한 시험분석 서비스
    - 장비를 이용한 분석서비스
  </t>
    </r>
    <r>
      <rPr>
        <sz val="10"/>
        <color theme="1"/>
        <rFont val="맑은 고딕"/>
        <family val="3"/>
        <charset val="128"/>
        <scheme val="minor"/>
      </rPr>
      <t>◯</t>
    </r>
    <r>
      <rPr>
        <sz val="10"/>
        <color theme="1"/>
        <rFont val="맑은 고딕"/>
        <family val="2"/>
        <charset val="129"/>
        <scheme val="minor"/>
      </rPr>
      <t xml:space="preserve"> 세포위탁생산
    - CMO/CDMO사업의 필요성 및 성장가능성
    - CMOCDMO사업의 시장 증가 현황
    - Input /Output
    - 전문가 양성</t>
    </r>
    <phoneticPr fontId="1" type="noConversion"/>
  </si>
  <si>
    <t xml:space="preserve">연구개발서비스 전문기업으로 거듭나기 위해 최근 기술개발 전문기업 인증을 획득하였고 바이오관련 분석장비에 지속적인 투자와 인력 양성, 동물대체법 in vitro 분석을 위한 모델을 개발중에 있으며  CMO/CDMO 사업 진임을 염두하고 있음.
주변 상황을 미루어 보아 이 분야 시장 확대 가능성은 매우 크나 초기 투자비, 인력부족 등에 대한 문제 해결이 필요한 상황이라 관련 정보가 확보된다면 시장 진입 전략을 수립하고 마케팅에 크게 활용 될 것으로 예상됨. </t>
    <phoneticPr fontId="1" type="noConversion"/>
  </si>
  <si>
    <t>25</t>
    <phoneticPr fontId="1" type="noConversion"/>
  </si>
  <si>
    <t>40</t>
    <phoneticPr fontId="1" type="noConversion"/>
  </si>
  <si>
    <t>30</t>
    <phoneticPr fontId="1" type="noConversion"/>
  </si>
  <si>
    <t>18</t>
    <phoneticPr fontId="1" type="noConversion"/>
  </si>
  <si>
    <t>547</t>
    <phoneticPr fontId="1" type="noConversion"/>
  </si>
  <si>
    <t xml:space="preserve">EMI/EMC 시장기술 동향정보 지원 </t>
    <phoneticPr fontId="1" type="noConversion"/>
  </si>
  <si>
    <r>
      <t xml:space="preserve">□ EMI/EMC 예측 기술 필요성 대두 
  </t>
    </r>
    <r>
      <rPr>
        <sz val="10"/>
        <color theme="1"/>
        <rFont val="맑은 고딕"/>
        <family val="3"/>
        <charset val="128"/>
        <scheme val="minor"/>
      </rPr>
      <t>◯</t>
    </r>
    <r>
      <rPr>
        <sz val="10"/>
        <color theme="1"/>
        <rFont val="맑은 고딕"/>
        <family val="2"/>
        <charset val="129"/>
        <scheme val="minor"/>
      </rPr>
      <t xml:space="preserve"> EMI/EMC 예측 기술 
    - 제품 설계에서 제조에서 까지 전자장비의 불요전자파 방출량을 일정 수준으로 제어하고, 외부에서 강한 전자파가 오더라도 오동작하지 않게 엔지니어가 사전에 예측하고 문제를 해결하는 기술 필요 
    - 예측 관련 시뮬레이션 프로그램은 일부 외산 솔루션 회사에서 기능을 제공하고 있으나 고가이며 국내 현실에 맞는 프로그램 필요 </t>
    </r>
    <phoneticPr fontId="1" type="noConversion"/>
  </si>
  <si>
    <r>
      <t xml:space="preserve">□ 솔루션 국산화 가능성 
  </t>
    </r>
    <r>
      <rPr>
        <sz val="10"/>
        <color theme="1"/>
        <rFont val="맑은 고딕"/>
        <family val="3"/>
        <charset val="128"/>
        <scheme val="minor"/>
      </rPr>
      <t>◯</t>
    </r>
    <r>
      <rPr>
        <sz val="10"/>
        <color theme="1"/>
        <rFont val="맑은 고딕"/>
        <family val="2"/>
        <charset val="129"/>
        <scheme val="minor"/>
      </rPr>
      <t xml:space="preserve"> 기능
    - 실재 시제품 제작 후 측정을 통한 전자파 관련 대책 
    - 사전 시뮬레이션 분석 기능 제공  
  </t>
    </r>
    <r>
      <rPr>
        <sz val="10"/>
        <color theme="1"/>
        <rFont val="맑은 고딕"/>
        <family val="3"/>
        <charset val="128"/>
        <scheme val="minor"/>
      </rPr>
      <t>◯</t>
    </r>
    <r>
      <rPr>
        <sz val="10"/>
        <color theme="1"/>
        <rFont val="맑은 고딕"/>
        <family val="2"/>
        <charset val="129"/>
        <scheme val="minor"/>
      </rPr>
      <t xml:space="preserve"> 기술 
    - 경쟁 외산 솔루션 기술 
      : NEC CODE, FEKO,  VIRAF, CST(Computer Simulation Techonolgy)
    - 국산 자체 기술 개발 가능성 확인 필요
    - 솔루션 개발 후 결과를 인증하기 위한 절차 및 비용 분석
  </t>
    </r>
    <r>
      <rPr>
        <sz val="10"/>
        <color theme="1"/>
        <rFont val="맑은 고딕"/>
        <family val="3"/>
        <charset val="128"/>
        <scheme val="minor"/>
      </rPr>
      <t>◯</t>
    </r>
    <r>
      <rPr>
        <sz val="10"/>
        <color theme="1"/>
        <rFont val="맑은 고딕"/>
        <family val="2"/>
        <charset val="129"/>
        <scheme val="minor"/>
      </rPr>
      <t xml:space="preserve"> 가격 
    - 외산 솔루션과 경쟁 시 수익성 있는 가격 정책 </t>
    </r>
    <phoneticPr fontId="1" type="noConversion"/>
  </si>
  <si>
    <r>
      <t xml:space="preserve">□ 다양한 분야 솔루션 적용 가능 
  </t>
    </r>
    <r>
      <rPr>
        <sz val="10"/>
        <color theme="1"/>
        <rFont val="맑은 고딕"/>
        <family val="3"/>
        <charset val="128"/>
        <scheme val="minor"/>
      </rPr>
      <t>◯</t>
    </r>
    <r>
      <rPr>
        <sz val="10"/>
        <color theme="1"/>
        <rFont val="맑은 고딕"/>
        <family val="2"/>
        <charset val="129"/>
        <scheme val="minor"/>
      </rPr>
      <t xml:space="preserve"> 적용 분야
    - 항공우주분야 :  항공기, 위성, 안테나 배치 등
    - 조선분야 : 선상 시스템 위치 선정, EMI/EMC 등 적용
    - 안테나 분야 : 안테나 위치 분석 및 마스트 위치, 안테나 설계 등
    - 특수재료분야 : FSS, Metamaterial, 탄소섬유 등
    - WaveGuide 분야 </t>
    </r>
    <phoneticPr fontId="1" type="noConversion"/>
  </si>
  <si>
    <t>50</t>
    <phoneticPr fontId="1" type="noConversion"/>
  </si>
  <si>
    <t>16</t>
    <phoneticPr fontId="1" type="noConversion"/>
  </si>
  <si>
    <t>61</t>
    <phoneticPr fontId="1" type="noConversion"/>
  </si>
  <si>
    <t>22240</t>
    <phoneticPr fontId="1" type="noConversion"/>
  </si>
  <si>
    <t>70</t>
    <phoneticPr fontId="1" type="noConversion"/>
  </si>
  <si>
    <t>12</t>
    <phoneticPr fontId="1" type="noConversion"/>
  </si>
  <si>
    <t>13</t>
    <phoneticPr fontId="1" type="noConversion"/>
  </si>
  <si>
    <t>2000</t>
    <phoneticPr fontId="1" type="noConversion"/>
  </si>
  <si>
    <t>27</t>
    <phoneticPr fontId="1" type="noConversion"/>
  </si>
  <si>
    <t>29</t>
    <phoneticPr fontId="1" type="noConversion"/>
  </si>
  <si>
    <t>45</t>
    <phoneticPr fontId="1" type="noConversion"/>
  </si>
  <si>
    <t>㈜나전</t>
    <phoneticPr fontId="1" type="noConversion"/>
  </si>
  <si>
    <t>㈜신화테크</t>
    <phoneticPr fontId="1" type="noConversion"/>
  </si>
  <si>
    <t>5</t>
    <phoneticPr fontId="1" type="noConversion"/>
  </si>
  <si>
    <t xml:space="preserve">리튬이온 이차전지 배터리팩 개발관련 </t>
    <phoneticPr fontId="1" type="noConversion"/>
  </si>
  <si>
    <t>자동차 범퍼 시장기술동향 정보 지원</t>
    <phoneticPr fontId="1" type="noConversion"/>
  </si>
  <si>
    <t>자동차 시트 고강도 980 mpa 사이드 브라켓 성형해석</t>
    <phoneticPr fontId="1" type="noConversion"/>
  </si>
  <si>
    <t xml:space="preserve">○ 자동차 시장은 연비정책 및 안전법규 등이 강화됨에 따라, 경량화 및 신기술등이 접목된 신구조, 신공법, 신제품에 대한 개발이 필연적임
○ 이러한 자동차시장 분위기는 자동차부품제조 업체에도 전파되어 경량화, 신구조, 신공법, 신소재 등 신기술 개발에 대한 요구가 엄격해짐 
○ 자동차 범퍼는 차량의 앞뒤 외관에 장착되어, 시각적인 요소에 의해 고객 결정과 직결됨으로 다양한 디자인과 높은 품질이 요구됨
○ 범퍼관련 품질향상 및 신기술 발굴을 위해서는 꾸준한 정보입수, 선진업체 부품 입수를 통한 분해분석 활동이 필요함
○ 신기술 관련 전문 인력 부족 및 기타 환경적 요소에 의해 전문자료 수집이 어려우며, 선진사 부품 입수에 어려움이 있음. </t>
    <phoneticPr fontId="1" type="noConversion"/>
  </si>
  <si>
    <t>○ 범퍼 개발 기술력 향상위한 시장조사 및 조사방법 지원
  - 선진업체 기술 현황, 신기술 개발현황, 개발 추이도 등 기술로드맵 필요
○ 선진사 부품 입수를 통한 분해분석 실시
  - 선진 부품사 (해외Maker) 범퍼 부품 입수를 통한 분해분석 지원</t>
    <phoneticPr fontId="1" type="noConversion"/>
  </si>
  <si>
    <t>○ 범퍼 개발기술 빠른 정보입수를 통한 기술력 향상
○ 신기술 발굴을 통한 자동차 부품 산업 기여
○ 선진 부품사 특징분석 D/B 화 및 경쟁력 강화</t>
    <phoneticPr fontId="1" type="noConversion"/>
  </si>
  <si>
    <t>3</t>
    <phoneticPr fontId="1" type="noConversion"/>
  </si>
  <si>
    <t>○ 자사의 구조해석검토내용 data program운용 
○ 홈페이지를 통한 기술검토 data program운용체계/홍보물 제작
○ 공공기관과의 기술검토 공유( 항만,공항군사시설,국방시설)
○ 경쟁사data program 마케팅</t>
    <phoneticPr fontId="1" type="noConversion"/>
  </si>
  <si>
    <t xml:space="preserve">○ 위와같이 자사는 특정기관의 요구규격에 따라 기술시험을 해야하나 공인기관의 한계적 시험으로 인해 외부인력을 통한 기술검토와 막대한 자금지출등이 발생하므로서 어려움을 격고 있다.
또한 경쟁사와 달리 자사의 구조 해석에 대한 data program과 운영부족으로 제품홍보에 영향을 주고 있는 실정이다.
▸특정기관  제품구조검토서 제출내용
 -울산항만청기술자료 검토서요구(2016.08)
 (건당사업비지출액:기간:2016.07.01.∼08.10  총비용: 600만원 )
→ 기술검토자료 제공시 특정제품에 대한 자료로 시간 비용이 낭비되고 있다.  또한 수요기관에 충족하지 않을시 계약이 파기되는 경우가 발생한다.
</t>
    <phoneticPr fontId="1" type="noConversion"/>
  </si>
  <si>
    <t xml:space="preserve">○ 조달우수제품장점과 수요가 급격히 늘어나는 추세(광주공항:1Km구매계약체결) 
○ 부산 신항만시설기술자료검토중, 
○ 자사구조해석 data program운용확대, (난간,울타리) 
○ 호남최초 동종업체 홈페이지 기술해석자료 홍보마케팅전략수립 </t>
    <phoneticPr fontId="1" type="noConversion"/>
  </si>
  <si>
    <t>1</t>
    <phoneticPr fontId="1" type="noConversion"/>
  </si>
  <si>
    <t>○ 액세스플로어란 반도체 · 디스플레이 클린룸, 전산 ·기계 장비실 및 일반 사무실등에서 기존 바닥에서 10~50㎝ 정도의 높이로 이중바닥재를 설치하고, 그 하부를 통하여 별도의 배관이나 전선트레이의 설치 없이 전선 및 통신선을 배선하거나, 온도 및 습도 변화에 민감한 전자장비나 반도체장비를 사용하는 실의 경우에는 별도의 덕트없이 바닥을 통하여 주요 장비에 집중 공조(air conditioning)가 가능하도록 한 이중마루 시스템의 특수바닥재를 말함. 이중바닥재는 액세스플로어(access floor), 이중마루판, TD-floor, Free access raised floor, raised floor 등으로 부르기도 함.
○ 자사는 기존 대기업 아웃소싱 제품에서 탈피하여 2011년도에 자체적으로 신제품을 개발하여 국내외(독일,일본,인도,말레이시아 등)시판에 성공하였습니다. 특히 내년부터 일본 최대 액세스플로어 업체와 업무제휴 및 OEM생산을 준비 중에 있는데 전통적으로 일본은 지진 및 자연재해가 많고 반도체, 디스플레이 및 슈퍼컴퓨터 등 각종 하이테크산업의 장비들이 지진 및 진동에 취약하여 이를 제어하기위한 기술 및 제품개발이 이루어져야 하는데 근본적으로 국내에는 이와 관련된 기술 데이터 축적 및 지진(내진,방진,면진)전문가가 많지 않은 것이 사실입니다. 따라서 자사는 일본에서 요구하는 품질 수준에 도달하고 지진 등 에도 잘 견딜 수 있는 튼튼한 제품을 만들기 위해 각 종 해석 데이터가 필요한 실정입니다.</t>
    <phoneticPr fontId="1" type="noConversion"/>
  </si>
  <si>
    <t>○ 리튬이온이차전지 배터리팩 개발을 위한 기술력 및 초기투자금 확보여려움
○ 신사업 진출에 따른 전문인력(기구/전장 설계 및 개발 등) 및 기술개발(BMS, 차량제어 시스템 등) 확보 어려움
○ 이차전지 시장현황 및 기술정보 부족에 따른 시장흐름성 파악 어려움
○ 실험설비, 제조설비 등 부대설비 확보 어려움
○ 기술개발 후 판매처 확보방안 미흡</t>
    <phoneticPr fontId="1" type="noConversion"/>
  </si>
  <si>
    <t>○ 리튬이전 이차전지 배터리백 개발을 위한 기술지원 요청
○  초기투자금 확보를 위한 정부지원자금 지원 및 시험, 제조설비 공유
○  산관연 MOU체결 및 공동개발을 통한 판매처 확보</t>
    <phoneticPr fontId="1" type="noConversion"/>
  </si>
  <si>
    <t>○ EV용 배터리 팩 및 관련 부품사업을 통한 신규매출 확보 및 수익성 증대</t>
    <phoneticPr fontId="1" type="noConversion"/>
  </si>
  <si>
    <t>4</t>
    <phoneticPr fontId="1" type="noConversion"/>
  </si>
  <si>
    <t>㈜캠스</t>
    <phoneticPr fontId="1" type="noConversion"/>
  </si>
  <si>
    <t>㈜종합기계</t>
    <phoneticPr fontId="1" type="noConversion"/>
  </si>
  <si>
    <t>new stp 개발</t>
    <phoneticPr fontId="1" type="noConversion"/>
  </si>
  <si>
    <t>○ 선박용 오수 처리 장치의 범위는 매우 폭 넓은 분야에 적용 할 수 있으나 현재 당사의 경우 상선 및 특수선 분야에 적용되어 수용할 수 있는 인원이 한정 되어 있어 보다 폭넓은 분야(여객선, 해상 플랜트) 등에는 적용하지 못해 현재 적용 이외 분야의 개척이 필요한 사항입니다.</t>
    <phoneticPr fontId="1" type="noConversion"/>
  </si>
  <si>
    <t>○ 최대 용량 제품(2380(L)x1700(W)x1770(H)mm)의 1/2 이상으로 대폭 줄이는 소형화, 기존의 생물학적 처리 방식과 더불어 FILTER 등의 부착물 또는 최신 기술을 결합하는 선진화, 상선 및 특수 선박을 뛰어넘어 여객선, 해양플랜트, 육상 플랜트, 열차, 항공 분야에 적용할 수 있는 다양화를 개발하고자 합니다.</t>
    <phoneticPr fontId="1" type="noConversion"/>
  </si>
  <si>
    <t>○ 국내조선소에서 건조되는 상선의 경우 기자재품의 국산화율은 70~80%로 상당히 높은 수준이지만 해양플랜트의 경우 30% 미만으로 상선의 국산화율에 절반도 미치지 못하고 있으며 당사에서 제작중인 선박용 오수처리장치 역시 국산화가 되지 않고 있는 실정입니다. 당사에서 NEW STP 개발을 성공하여 국산화 할 경우 국내 경제산업의 발전에 기여할 것이며 해당 기술을 토대로 수출 증대가 기대됩니다.</t>
    <phoneticPr fontId="1" type="noConversion"/>
  </si>
  <si>
    <t>70</t>
    <phoneticPr fontId="1" type="noConversion"/>
  </si>
  <si>
    <t>30</t>
    <phoneticPr fontId="1" type="noConversion"/>
  </si>
  <si>
    <t>40</t>
    <phoneticPr fontId="1" type="noConversion"/>
  </si>
  <si>
    <t>50</t>
    <phoneticPr fontId="1" type="noConversion"/>
  </si>
  <si>
    <t>12</t>
    <phoneticPr fontId="1" type="noConversion"/>
  </si>
  <si>
    <t>9</t>
    <phoneticPr fontId="1" type="noConversion"/>
  </si>
  <si>
    <t>43</t>
    <phoneticPr fontId="1" type="noConversion"/>
  </si>
  <si>
    <t>26400</t>
    <phoneticPr fontId="1" type="noConversion"/>
  </si>
  <si>
    <t>7</t>
    <phoneticPr fontId="1" type="noConversion"/>
  </si>
  <si>
    <r>
      <t xml:space="preserve">□기대효과 
  </t>
    </r>
    <r>
      <rPr>
        <sz val="10"/>
        <color theme="1"/>
        <rFont val="맑은 고딕"/>
        <family val="3"/>
        <charset val="128"/>
        <scheme val="minor"/>
      </rPr>
      <t>◯</t>
    </r>
    <r>
      <rPr>
        <sz val="10"/>
        <color theme="1"/>
        <rFont val="맑은 고딕"/>
        <family val="2"/>
        <charset val="129"/>
        <scheme val="minor"/>
      </rPr>
      <t xml:space="preserve"> 수출증대 
    - 앞서 소개한 Smart Home IoT 제품군은 전량 북미, 유럽으로 수출되고 있는 제품으로 정확한 시장조사와 마케팅으로 해당 시장에서의 점유율을 높인다면 이는 바로 수출 증대로 이어 짐. 
  </t>
    </r>
    <r>
      <rPr>
        <sz val="10"/>
        <color theme="1"/>
        <rFont val="맑은 고딕"/>
        <family val="3"/>
        <charset val="128"/>
        <scheme val="minor"/>
      </rPr>
      <t>◯</t>
    </r>
    <r>
      <rPr>
        <sz val="10"/>
        <color theme="1"/>
        <rFont val="맑은 고딕"/>
        <family val="2"/>
        <charset val="129"/>
        <scheme val="minor"/>
      </rPr>
      <t xml:space="preserve"> 기술개발 
      Smart Home IoT 시장의 리더 기업은 아니라서, Killer 기능이 약해 타사와 구분이 되는 기능 추가가 절실한 상황 임. 
  </t>
    </r>
    <r>
      <rPr>
        <sz val="10"/>
        <color theme="1"/>
        <rFont val="맑은 고딕"/>
        <family val="3"/>
        <charset val="128"/>
        <scheme val="minor"/>
      </rPr>
      <t>◯</t>
    </r>
    <r>
      <rPr>
        <sz val="10"/>
        <color theme="1"/>
        <rFont val="맑은 고딕"/>
        <family val="2"/>
        <charset val="129"/>
        <scheme val="minor"/>
      </rPr>
      <t xml:space="preserve"> 투자지속 의사 결정 
      System 제품군은 중소기업이 투자를 지속하기에는 상당히 부담이 되는 금액이 소요 됨. 시장에 대한 정확한 분석이 없다면 투자 지속이 어렵고, 전망이 없는 무리한 투자 시에는 다른 사업군까지 어려워 질 수도 있음. </t>
    </r>
    <phoneticPr fontId="1" type="noConversion"/>
  </si>
  <si>
    <t>□ 매출증대 및 비용 절감 효과
 ⦁DC 스위치 관련 국내 매출 증가 및 부품 국산화로 
   비용 절감 효과 발생
 ⦁2035년까지 에너지 수요 13%, 전력수요 15% 절감 목표에 이바지
□ 수출증대 및 수입대체 효과
 ⦁DC 스위치 관련 해외 수출 증가 및 부품 국산화로 수입대체 효과 
□ 고용창출 효과
 ⦁DC 스위치 관련 매출 증가로 고용 창출 효과 발생</t>
    <phoneticPr fontId="1" type="noConversion"/>
  </si>
  <si>
    <t xml:space="preserve">□ SiC/SiCf 복합체는 전형적인 세라믹 기반 복합체 (CMC)로써 항공우주 혹은 국방용 소재로 개발되었으나 그 경량성, 내크립 특성, 방열특성, 높은 내산화성으로 인하여 그 사용 영역이 상업적인 용도로 확대되고      있음, SiC/SiCf는 1980년대 초반부터 우주․항공용 부품, 차세대 엔진부품, 원자력 산업의 내방사선 구조물 등으로 적용하기 위해 활발한 연구 진행되었으나 국내 현황은 미비함 </t>
    <phoneticPr fontId="1" type="noConversion"/>
  </si>
  <si>
    <t>□ SiC/SiCf 복합체 제조에 관련된 전반적인 기술 현황 및 특허 관련 조사를 진행하며 시장정보를 통하여  복합체 제조에 반영 연구를 진행함  
 - SiC/SiCf 복합체 제조 관련 논문,특허 조사 및 시장동향 분석</t>
    <phoneticPr fontId="1" type="noConversion"/>
  </si>
  <si>
    <t>수정시 붉은 색으로 표시</t>
    <phoneticPr fontId="1" type="noConversion"/>
  </si>
  <si>
    <t>2016 패밀리기업 이력관리시스템 등록 현황</t>
    <phoneticPr fontId="1" type="noConversion"/>
  </si>
  <si>
    <t>No.</t>
    <phoneticPr fontId="1" type="noConversion"/>
  </si>
  <si>
    <t>NO.</t>
  </si>
  <si>
    <t>지원</t>
    <phoneticPr fontId="1" type="noConversion"/>
  </si>
  <si>
    <t>지정서 제작 후 확인/수정 내용</t>
    <phoneticPr fontId="1" type="noConversion"/>
  </si>
  <si>
    <t>지정서에 작성내용</t>
    <phoneticPr fontId="1" type="noConversion"/>
  </si>
  <si>
    <t>지원유형 현황</t>
    <phoneticPr fontId="1" type="noConversion"/>
  </si>
  <si>
    <t>PL 현황</t>
    <phoneticPr fontId="1" type="noConversion"/>
  </si>
  <si>
    <t>수요조사서 제출현황</t>
    <phoneticPr fontId="1" type="noConversion"/>
  </si>
  <si>
    <t>기업측 담당자 현황</t>
    <phoneticPr fontId="1" type="noConversion"/>
  </si>
  <si>
    <t>지원유형 현황</t>
    <phoneticPr fontId="1" type="noConversion"/>
  </si>
  <si>
    <t>기 수요조사 내용</t>
    <phoneticPr fontId="1" type="noConversion"/>
  </si>
  <si>
    <t>6월</t>
    <phoneticPr fontId="1" type="noConversion"/>
  </si>
  <si>
    <t>7월</t>
    <phoneticPr fontId="1" type="noConversion"/>
  </si>
  <si>
    <t>8월</t>
    <phoneticPr fontId="1" type="noConversion"/>
  </si>
  <si>
    <t>9월</t>
    <phoneticPr fontId="1" type="noConversion"/>
  </si>
  <si>
    <t>10월(예상)</t>
    <phoneticPr fontId="1" type="noConversion"/>
  </si>
  <si>
    <t>최종 지원내용(사업계획서)</t>
    <phoneticPr fontId="1" type="noConversion"/>
  </si>
  <si>
    <t>지원현황</t>
    <phoneticPr fontId="1" type="noConversion"/>
  </si>
  <si>
    <t>목표관리 성과보고: 기업상담 횟수(회)</t>
    <phoneticPr fontId="1" type="noConversion"/>
  </si>
  <si>
    <t>타 센터 공동지원 현황</t>
    <phoneticPr fontId="1" type="noConversion"/>
  </si>
  <si>
    <t>[참고 내용(수정하지 마세요)]</t>
    <phoneticPr fontId="1" type="noConversion"/>
  </si>
  <si>
    <t>No.</t>
    <phoneticPr fontId="1" type="noConversion"/>
  </si>
  <si>
    <t>Sub_NO.</t>
    <phoneticPr fontId="1" type="noConversion"/>
  </si>
  <si>
    <t>지원</t>
    <phoneticPr fontId="1" type="noConversion"/>
  </si>
  <si>
    <t>신용등급</t>
    <phoneticPr fontId="1" type="noConversion"/>
  </si>
  <si>
    <t>신용등급(16)</t>
    <phoneticPr fontId="1" type="noConversion"/>
  </si>
  <si>
    <t>업종</t>
    <phoneticPr fontId="1" type="noConversion"/>
  </si>
  <si>
    <t>업종대분류</t>
    <phoneticPr fontId="1" type="noConversion"/>
  </si>
  <si>
    <t>업종대분류설명</t>
    <phoneticPr fontId="1" type="noConversion"/>
  </si>
  <si>
    <t>업종중분류</t>
    <phoneticPr fontId="1" type="noConversion"/>
  </si>
  <si>
    <t>업종중분류설명</t>
    <phoneticPr fontId="1" type="noConversion"/>
  </si>
  <si>
    <t>중기업_업종분류</t>
    <phoneticPr fontId="1" type="noConversion"/>
  </si>
  <si>
    <t>중기업_매출액기준</t>
    <phoneticPr fontId="1" type="noConversion"/>
  </si>
  <si>
    <t>소기업_종업원수기준</t>
    <phoneticPr fontId="1" type="noConversion"/>
  </si>
  <si>
    <t>매출액 2년평균</t>
    <phoneticPr fontId="1" type="noConversion"/>
  </si>
  <si>
    <t>기업분류</t>
    <phoneticPr fontId="1" type="noConversion"/>
  </si>
  <si>
    <t>대표자</t>
    <phoneticPr fontId="1" type="noConversion"/>
  </si>
  <si>
    <t>사업자등록번호</t>
    <phoneticPr fontId="1" type="noConversion"/>
  </si>
  <si>
    <t>대표자</t>
  </si>
  <si>
    <t>사업자등록번호</t>
  </si>
  <si>
    <t>소재지
(본사)</t>
    <phoneticPr fontId="1" type="noConversion"/>
  </si>
  <si>
    <t>세부주소</t>
    <phoneticPr fontId="1" type="noConversion"/>
  </si>
  <si>
    <t>KISTI
일련번호</t>
    <phoneticPr fontId="1" type="noConversion"/>
  </si>
  <si>
    <t>ASTI</t>
    <phoneticPr fontId="1" type="noConversion"/>
  </si>
  <si>
    <t>지원
유형
(기존)</t>
    <phoneticPr fontId="1" type="noConversion"/>
  </si>
  <si>
    <t>지원
유형
(최종)</t>
    <phoneticPr fontId="1" type="noConversion"/>
  </si>
  <si>
    <t>PL</t>
    <phoneticPr fontId="1" type="noConversion"/>
  </si>
  <si>
    <t>수요조사
유무</t>
    <phoneticPr fontId="1" type="noConversion"/>
  </si>
  <si>
    <t>수요조사
제출예정일</t>
    <phoneticPr fontId="1" type="noConversion"/>
  </si>
  <si>
    <t>담당자명</t>
    <phoneticPr fontId="1" type="noConversion"/>
  </si>
  <si>
    <t>담당자
연락처</t>
    <phoneticPr fontId="1" type="noConversion"/>
  </si>
  <si>
    <t xml:space="preserve">지원구분 - 기획 (해당시 택일)
1. 기술기획 지원
2. 기술커뮤니티
3. 시장․기술동향정보지원
4. 선행특허분석.특허전략
5. R&amp;D과제 기획지원
6. 기술기획 교육 </t>
    <phoneticPr fontId="1" type="noConversion"/>
  </si>
  <si>
    <t xml:space="preserve">지원구분 - 개발 (해당시 택일)
1. 슈퍼컴퓨터 M&amp;S 기술지원
2. 연구장비 활용지원
3. 애로기술 해결지원
4. 기술역량강화 교육
5. 시험/분석/평가 </t>
    <phoneticPr fontId="1" type="noConversion"/>
  </si>
  <si>
    <t>지원구분 - 사업화 (해당시 택일)
1. 사업화타당성 평가
2. 신사업분야탐색/
3. 마케팅 전략수립
4. 기술가치평가
5. 투자분석
6. 글로벌 시장진출 
7. 기술사업화 교육</t>
    <phoneticPr fontId="1" type="noConversion"/>
  </si>
  <si>
    <t xml:space="preserve">최종 지원구분 - 기획 (해당시 택일)
1. 기술기획 지원
2. 기술커뮤니티
3. 시장․기술동향정보지원
4. 선행특허분석.특허전략
5. R&amp;D과제 기획지원
6. 기술기획 교육 </t>
    <phoneticPr fontId="1" type="noConversion"/>
  </si>
  <si>
    <t xml:space="preserve">최종 지원구분 - 개발 (해당시 택일)
1. 슈퍼컴퓨터 M&amp;S 기술지원
2. 연구장비 활용지원
3. 애로기술 해결지원
4. 기술역량강화 교육
5. 시험/분석/평가 </t>
    <phoneticPr fontId="1" type="noConversion"/>
  </si>
  <si>
    <t>최종 지원구분 - 사업화 (해당시 택일)
1. 사업화타당성 평가
2. 신사업분야탐색/
3. 마케팅 전략수립
4. 기술가치평가
5. 투자분석
6. 글로벌 시장진출 
7. 기술사업화 교육</t>
    <phoneticPr fontId="1" type="noConversion"/>
  </si>
  <si>
    <t>지원주제</t>
    <phoneticPr fontId="1" type="noConversion"/>
  </si>
  <si>
    <t>해당기술/시장 현황 및 문제점</t>
    <phoneticPr fontId="1" type="noConversion"/>
  </si>
  <si>
    <t>요청내용</t>
    <phoneticPr fontId="1" type="noConversion"/>
  </si>
  <si>
    <t>기대효과</t>
    <phoneticPr fontId="1" type="noConversion"/>
  </si>
  <si>
    <t>지원방안 유형선택
1. 출연(연) 전문가 연계요청
   (센터일괄처리)
2. 기술혁신분석센터 연계요청
3. 슈퍼컴M&amp;S 지원대상 기업
4. 지원 자체전문가 활용
   (자체 출연연 활용포함)</t>
    <phoneticPr fontId="1" type="noConversion"/>
  </si>
  <si>
    <t>지원단계
(1.착수전/2.착수/3.지원내용확정/4.지원/5.최종보고/6.완료)</t>
    <phoneticPr fontId="1" type="noConversion"/>
  </si>
  <si>
    <t>최종지원 주제</t>
    <phoneticPr fontId="1" type="noConversion"/>
  </si>
  <si>
    <t>지원내용 및 계획</t>
    <phoneticPr fontId="1" type="noConversion"/>
  </si>
  <si>
    <t>성과목표</t>
    <phoneticPr fontId="1" type="noConversion"/>
  </si>
  <si>
    <t>성과목표(내용)</t>
    <phoneticPr fontId="1" type="noConversion"/>
  </si>
  <si>
    <t>Kick off
미팅일자</t>
    <phoneticPr fontId="1" type="noConversion"/>
  </si>
  <si>
    <t>외부전문가 명(소속)
(전문가 자문비 대상)</t>
    <phoneticPr fontId="1" type="noConversion"/>
  </si>
  <si>
    <t>산</t>
    <phoneticPr fontId="1" type="noConversion"/>
  </si>
  <si>
    <t>학</t>
    <phoneticPr fontId="1" type="noConversion"/>
  </si>
  <si>
    <t>연</t>
    <phoneticPr fontId="1" type="noConversion"/>
  </si>
  <si>
    <t>기타</t>
    <phoneticPr fontId="1" type="noConversion"/>
  </si>
  <si>
    <t>비고(향후 진행 일정)</t>
    <phoneticPr fontId="1" type="noConversion"/>
  </si>
  <si>
    <t>이력정보 건수
(기준: ~5.31까지)</t>
    <phoneticPr fontId="1" type="noConversion"/>
  </si>
  <si>
    <r>
      <rPr>
        <b/>
        <sz val="11"/>
        <color rgb="FFFF0000"/>
        <rFont val="맑은 고딕"/>
        <family val="3"/>
        <charset val="129"/>
        <scheme val="minor"/>
      </rPr>
      <t>(누적)</t>
    </r>
    <r>
      <rPr>
        <b/>
        <sz val="11"/>
        <rFont val="맑은 고딕"/>
        <family val="3"/>
        <charset val="129"/>
        <scheme val="minor"/>
      </rPr>
      <t>이력정보 건수
(기준: ~8.26(금)까지)</t>
    </r>
    <phoneticPr fontId="1" type="noConversion"/>
  </si>
  <si>
    <r>
      <rPr>
        <b/>
        <sz val="11"/>
        <color rgb="FFFF0000"/>
        <rFont val="맑은 고딕"/>
        <family val="3"/>
        <charset val="129"/>
        <scheme val="minor"/>
      </rPr>
      <t>(누적)</t>
    </r>
    <r>
      <rPr>
        <b/>
        <sz val="11"/>
        <rFont val="맑은 고딕"/>
        <family val="3"/>
        <charset val="129"/>
        <scheme val="minor"/>
      </rPr>
      <t>이력정보 건수
(기준: ~9.30(금)까지)</t>
    </r>
    <phoneticPr fontId="1" type="noConversion"/>
  </si>
  <si>
    <t>가상설계센터(유무상)</t>
    <phoneticPr fontId="1" type="noConversion"/>
  </si>
  <si>
    <t>기술혁신분석센터</t>
    <phoneticPr fontId="1" type="noConversion"/>
  </si>
  <si>
    <t>他 센터 참여 연구원명</t>
    <phoneticPr fontId="1" type="noConversion"/>
  </si>
  <si>
    <t>비고사항</t>
    <phoneticPr fontId="1" type="noConversion"/>
  </si>
  <si>
    <t>14년
관련매출
(백만원)</t>
    <phoneticPr fontId="1" type="noConversion"/>
  </si>
  <si>
    <t>15년
관련매출
(백만원)</t>
    <phoneticPr fontId="1" type="noConversion"/>
  </si>
  <si>
    <t>증가액
(백만원)</t>
    <phoneticPr fontId="1" type="noConversion"/>
  </si>
  <si>
    <t>他 출연(연) 가입 현황</t>
    <phoneticPr fontId="1" type="noConversion"/>
  </si>
  <si>
    <t>16년신규</t>
    <phoneticPr fontId="1" type="noConversion"/>
  </si>
  <si>
    <t>미래부</t>
    <phoneticPr fontId="1" type="noConversion"/>
  </si>
  <si>
    <t>㈜필로스</t>
    <phoneticPr fontId="1" type="noConversion"/>
  </si>
  <si>
    <t>bb+</t>
  </si>
  <si>
    <t>BB+</t>
  </si>
  <si>
    <t>(C29175)액체 여과기 제조업</t>
  </si>
  <si>
    <t>C</t>
  </si>
  <si>
    <t>제조업</t>
  </si>
  <si>
    <t>C29</t>
  </si>
  <si>
    <t>기타 기계 및 장비 제조업</t>
  </si>
  <si>
    <t>김정학</t>
  </si>
  <si>
    <t>135-81-71800</t>
  </si>
  <si>
    <t>경기</t>
  </si>
  <si>
    <t>경기도 광명시 소하동 1345 광명테크노파크 B동 1210호</t>
  </si>
  <si>
    <t>제2016-0004A</t>
  </si>
  <si>
    <t>Y</t>
  </si>
  <si>
    <t>집중</t>
  </si>
  <si>
    <t>이수진</t>
  </si>
  <si>
    <t>●</t>
  </si>
  <si>
    <t>이강원 이사</t>
  </si>
  <si>
    <t>02-859-3456
010-3003-9002</t>
  </si>
  <si>
    <t>3, 4</t>
  </si>
  <si>
    <t>1</t>
    <phoneticPr fontId="1" type="noConversion"/>
  </si>
  <si>
    <t>Ion-exchange를 위한 분리막시장 및 선행특허분석</t>
    <phoneticPr fontId="1" type="noConversion"/>
  </si>
  <si>
    <t xml:space="preserve">◦ 분리막을 이용하여 다앙햐게 사업이 확장되고 있음.
◦ 단순한 수처리용 분리막을 이용한 사업은 포화단계에 있음
◦ 특별한 시장을 노린 분리막 개발이 필요함.
◦  Ion-exchange용 분리막을 이용하여 새로운 시장으로 진입필요성
</t>
    <phoneticPr fontId="1" type="noConversion"/>
  </si>
  <si>
    <t>◦ Ion-exchange용 분리막 선행 특허 분석
◦ Ion-exchange용 분리막 시장 분석</t>
    <phoneticPr fontId="1" type="noConversion"/>
  </si>
  <si>
    <t>◦ 새로운 사업 개척을 통한 매출증진
◦ 기술개발 향상 및 기업 성장 잠재력 증진</t>
  </si>
  <si>
    <t>4.지원 자체전문가 활용</t>
  </si>
  <si>
    <t>Ion-exchange를 위한 분리막시장 및 선행특허분석</t>
  </si>
  <si>
    <t xml:space="preserve">    ○ Ion-exchange 분리막의 시장현황 및 관련 주요 기업분석
      - 전세계적 추세(시간에 따른 변화 및 예상치)
      - 지역별 추세를 이용하여 주요 공략 지역 분석
      - 경쟁사 및 선두 기업관련 현황, 주요 개발상품, 성능 및 해당상품의 매출 등
    ○ Ion-exchange 분리막의 제조 및 성분분석 관련 특허 분석
      - 주요 성분 및 그에 따른 성능과 관련된 특허 
      - 제조 및 경제성까지 고려 한 것에 관한 분석
      - 주요국 기술수준, 핵심특허 현황 등 파악을 통한 신규 사업 타당성에 대한 객관적 특허정보 제공
    ○ Ion-exchange 분리막의 특허권리기간 만료 특허 조사
      - 현재 활용할 수 있는 이온교환막 합성기술 조사 
    ○ 중공사막 형태의 이온교환막 제조 및 활용 기술 조사
      - 관련기술 현황, 권리화 정도, 최근 트렌드 등 </t>
    <phoneticPr fontId="1" type="noConversion"/>
  </si>
  <si>
    <t>신규사업 기술개발방향 수립</t>
  </si>
  <si>
    <t>이온교환분리막 기술특허시장분석을 통한 트렌드 파악 및 사업 방향 의사 결정</t>
  </si>
  <si>
    <t>조윤희(인포베이스)</t>
  </si>
  <si>
    <t>9월 최종보고 예정</t>
  </si>
  <si>
    <t>O</t>
  </si>
  <si>
    <t>황재순</t>
  </si>
  <si>
    <t>경기ASTI 회장</t>
  </si>
  <si>
    <t/>
  </si>
  <si>
    <t>미래부</t>
  </si>
  <si>
    <t>대원인물㈜</t>
    <phoneticPr fontId="1" type="noConversion"/>
  </si>
  <si>
    <t>a-</t>
  </si>
  <si>
    <t>A-</t>
  </si>
  <si>
    <t>(C25933)비동력식 수공구 제조업</t>
  </si>
  <si>
    <t>C25</t>
  </si>
  <si>
    <t>금속가공제품 제조업;기계 및 가구 제외</t>
  </si>
  <si>
    <t>최도현</t>
  </si>
  <si>
    <t>137-81-11827</t>
  </si>
  <si>
    <t>인천</t>
  </si>
  <si>
    <t xml:space="preserve">인천 부평구 가좌로96번길 57 (십정동) </t>
  </si>
  <si>
    <t>제2016-0005A</t>
  </si>
  <si>
    <t>상시</t>
  </si>
  <si>
    <t>전율택</t>
  </si>
  <si>
    <t>이형준</t>
  </si>
  <si>
    <t>01048999336</t>
  </si>
  <si>
    <t>신사업 분야 아이템 탐색 및 발굴</t>
  </si>
  <si>
    <t>◯ 대원인물은 1995년도에 설립을 하였으며 주력제품은 산업용 나이프입니다.
   산업용 나이프의 매출은 총 매출의 약 80%를 차지하고 있기 때문에 산업용 나이프의 시장상황이 좋지 않게 되면 회사의 매출에 직접적으로 영향을 미치는 단점이 있습니다. 
    또한 산업용 나이프의 국내시장 규모가 크지 않기 때문에 매출의 변동 폭이 크지 않으며 최근 5년동안 매출의 뚜렷한 성장이 되지 않고 있습니다.</t>
  </si>
  <si>
    <t>◯ 신사업 분야 아이템을 탐색 및 발굴 하여 한 제품군에 쏠려 있는 매출 비중의 분산과 매출액의 증대를 통해 대원인물의 새로운 도약을 할 수 있는 계기를 마련 하고자 합니다.</t>
  </si>
  <si>
    <t>◯ 새로운 사업 아이템을 통해 20%이상의 매출액 증가가 기대되며 매출이 증가 되면서 회사의 규모가 커지기 때문에 약 2~3명의 신규 고용인력도 예상 할 수가 있습니다.</t>
  </si>
  <si>
    <t>슈퍼컴</t>
    <phoneticPr fontId="1" type="noConversion"/>
  </si>
  <si>
    <t>한국생산기술연구원</t>
  </si>
  <si>
    <t>한림제약㈜</t>
  </si>
  <si>
    <t>aa-</t>
  </si>
  <si>
    <t>AA-</t>
  </si>
  <si>
    <t>(C21210)완제 의약품 제조업</t>
  </si>
  <si>
    <t>C21</t>
  </si>
  <si>
    <t>의료용 물질 및 의약품 제조업</t>
  </si>
  <si>
    <t>김재윤</t>
  </si>
  <si>
    <t>135-81-02638</t>
  </si>
  <si>
    <t xml:space="preserve"> 경기도 용인시 처인구 영문로 2-27</t>
  </si>
  <si>
    <t>제2016-0020GG</t>
  </si>
  <si>
    <t>상시</t>
    <phoneticPr fontId="1" type="noConversion"/>
  </si>
  <si>
    <t>정명동</t>
  </si>
  <si>
    <t>김창진</t>
  </si>
  <si>
    <t>02-3489-6140</t>
  </si>
  <si>
    <t xml:space="preserve">의료기기 심장측정기 국내외 기술시장분석 </t>
  </si>
  <si>
    <t>□ 한림제약(주)에서는 러시아에서 개발된 심장측정기(일명:카디오맵 )
   의 독점권회사로서 카디오맵 제작과 개발에 어려움이 있습니다.</t>
  </si>
  <si>
    <t>□ 카디오맵(심장측정기) 국내외 시장 규모 및 성장률 주요 제품들의 특허 분석, 국내외 시장 신규 진입 제품 정보 개발 중인 카디오맵의 동향, 후 국내외 시장 전망</t>
  </si>
  <si>
    <t>□ 새로운 사업부문인 의료기기에 사업의 심장측정기 시장 진출 가능한          아이템 선정 및 개발 방향 설정이 가능할 것으로 사료됩니다.
□ 신규사업 진입에 대한 사업화 타당성 평가 기초자료로 활용할 계획임</t>
  </si>
  <si>
    <t>의료기기 심장측정기 기술특허분석</t>
  </si>
  <si>
    <t xml:space="preserve">□ 심장측정기 특허 정량 분석
  ○ 심장측정기 연도별 국내외 특허출원 동향 
  ○ 주요 출원인 분석
□ 심장측정기 특허 정성 분석
  ○ 심장측정기 관련 주요 출원인 중심으로 주요 특허 분석
</t>
    <phoneticPr fontId="1" type="noConversion"/>
  </si>
  <si>
    <t>의료기기 심장측정기 기술 특허분석</t>
    <phoneticPr fontId="1" type="noConversion"/>
  </si>
  <si>
    <t xml:space="preserve"> 국내외 연도별 특허출원 동향
 국내외 주요 특허출원인 현황 파악
 주요 특허출원인의 핵심특허 정성분석</t>
    <phoneticPr fontId="1" type="noConversion"/>
  </si>
  <si>
    <t>안상정(퍼스트앤드포에버)</t>
    <phoneticPr fontId="1" type="noConversion"/>
  </si>
  <si>
    <t>㈜유켐(U Chem)</t>
  </si>
  <si>
    <t>b</t>
  </si>
  <si>
    <t>B</t>
  </si>
  <si>
    <t>(G46739)기타 화학물질 및 화학제품 도매업</t>
  </si>
  <si>
    <t>G</t>
  </si>
  <si>
    <t>도매 및 소매업</t>
  </si>
  <si>
    <t>G46</t>
  </si>
  <si>
    <t>도매 및 상품중개업</t>
  </si>
  <si>
    <t>권호영</t>
  </si>
  <si>
    <t>138-81-89482</t>
  </si>
  <si>
    <t xml:space="preserve"> 경기도 안양시 동안구 시민대로 277, 세방글로벌시티 1502호</t>
  </si>
  <si>
    <t>제2016-0021GG</t>
  </si>
  <si>
    <t>N</t>
  </si>
  <si>
    <t>이영석</t>
  </si>
  <si>
    <t>김재현</t>
  </si>
  <si>
    <t>033-258-6997</t>
  </si>
  <si>
    <t xml:space="preserve">합성화합물 기반의 기능성 화장품 시장 및 특허 조사 </t>
  </si>
  <si>
    <t>천연물 추출물의 경우 부작용이 적다는 장점이 있으나 천연물 추출물이 기능성 화장품에 포함이 되면 주 원료인 한약재나 천연 약초의 원료 공급이 일정하지 못하고, 안전성, 안정성, 변색 가능성 등의 측면에서 화장품에서 유효농도 이상으로 사용하는 데는 많은 문제점을 갖고 있음.</t>
  </si>
  <si>
    <t>1. 기능성 화장품의 시장에 대한 정보 요청 및 기능성 화장품의 소재 특히 화합물의 구조에 대한 자료 요청.
2. 기존에 알려진 기능성 화장품 소재의 국내외 특허 동향 파악 요청.
3. 기능성 화장품의 활성 평가가 가능한 연구기관 및 해당 관련 기술 자문 요청.
4. 합성 소재를 기반으로 한 기능성 화장품 소재개발에 대한 사업화가 가능한지에 대한 사업화 타당성 평가 요청.</t>
  </si>
  <si>
    <t>1. 기업의 주력 사업 아이템 개발
2. 매출 확대 및 고용창출
3. 기술 자문을 통한 연구 능력 향상</t>
  </si>
  <si>
    <t>○ 기능성 화장품의 시장 규모 및 시장동향 파악
○ 미백 및 주름개선 등의 기능을 갖는 기능성 화장품 원료 중 합성 화합물이 포함된 제품군의 시장 동향 파악
○ 합성 화합물이 포함된 제품군의 성분 및 화합물 구조 파악</t>
  </si>
  <si>
    <t>시장성 파악을 통한 R&amp;D 개발 착수</t>
  </si>
  <si>
    <t>합성 화장품 기반의 기능성 화장품 제품군 시장 동향 파악</t>
  </si>
  <si>
    <t>윤춘용(비전인사이드)</t>
  </si>
  <si>
    <t>㈜금강이엠씨</t>
  </si>
  <si>
    <t>bbb+</t>
  </si>
  <si>
    <t>BBB+</t>
  </si>
  <si>
    <t>(C25111)금속 문, 창, 셔터 및 관련제품 제조업</t>
  </si>
  <si>
    <t>백은기</t>
  </si>
  <si>
    <t>125-81-43307</t>
  </si>
  <si>
    <r>
      <t xml:space="preserve">경기도 평택시 청북면 어소길 </t>
    </r>
    <r>
      <rPr>
        <sz val="11"/>
        <rFont val="휴먼명조"/>
        <family val="3"/>
        <charset val="129"/>
      </rPr>
      <t xml:space="preserve">85-53 </t>
    </r>
  </si>
  <si>
    <t>제2016-0022GG</t>
  </si>
  <si>
    <t>홍순찬</t>
  </si>
  <si>
    <t>송기빈</t>
  </si>
  <si>
    <t>031-684-7282</t>
  </si>
  <si>
    <t>1, 3</t>
  </si>
  <si>
    <t>3, 5</t>
  </si>
  <si>
    <t>친환경 고효율 에너지절감을 위한 초단열 방화문 개발</t>
  </si>
  <si>
    <t>내부충전 단열소재를 개발하여 단열효과 극대화
바람막이 가스켓을 2중 적용함으로서 기밀성을 향상
방화문의 구조개선을 통해 열교현상을 줄이고, 내/외부를 추가 격리하여 단열재를 삽입</t>
  </si>
  <si>
    <t>- 내부 충진소재 개발
- 단열효과 및 내화에 강한 대체품목의 소재 개발
- 난연 가스켓 소재 발굴</t>
  </si>
  <si>
    <t>○ 시장점유율(%) 향상 : 2015년 대비 5%이상 향상 
○ 매출액 증대        : 2015년 대비 15%이상 향상 
○ 고용창출           : 2016년 5명/  2017년 5명</t>
  </si>
  <si>
    <t>친환경 고효율 에너지절감을 위한 초단열 방화문 개발</t>
    <phoneticPr fontId="1" type="noConversion"/>
  </si>
  <si>
    <t xml:space="preserve">단열 기술 및 시장 현황 분석 </t>
  </si>
  <si>
    <t>신규 단열 기술 개발</t>
  </si>
  <si>
    <t>기술 개발을 통한 마켓셰어 확대</t>
  </si>
  <si>
    <t>정호석(인포베이스)</t>
  </si>
  <si>
    <t>BB-</t>
  </si>
  <si>
    <t>(C22191)산업용 비경화고무제품 제조업</t>
  </si>
  <si>
    <t>C22</t>
  </si>
  <si>
    <t>고무제품 및 플라스틱제품 제조업</t>
  </si>
  <si>
    <t>전용철</t>
  </si>
  <si>
    <t>123-81-15727</t>
  </si>
  <si>
    <t xml:space="preserve">경기 화성시 향남읍 옥천길 34 (백토리,남양노비텍) </t>
  </si>
  <si>
    <t>제2016-0023GG</t>
  </si>
  <si>
    <t>01020340085</t>
  </si>
  <si>
    <t>sound isolation booth/room/chamber 개발</t>
  </si>
  <si>
    <t>□ 최근 다양한 형태의 sound isolation booth의 개발이 요구된다.
- 생활발전과 더불어 소음/진동 공해에서 벗어나고자 하는 욕구 증대
- 각종 장비들의 소음 저감
- 악기나 각종 연주 장비들의 연주에 필요한 shielding room, chamber 필요
- 보청기, 청력 및 심리 테스트 등의 noise shielding room
- 상담실, 개인스튜디오, 개인 음악홀 등의 다양한 sound 독립 룸 이 필요
□ 국내에는 아직 전문적으로 설계된 sound isolation booth의 개발이 안되어 있음
- 해외 수입품과 규격 미달의 표준화되지 못한 제품들만이 일부 판매되고 있음
- 체계적이고 전문화된 개발이 필요</t>
  </si>
  <si>
    <t>□ 국내외 제품 분석 및 시장 동향 분석
□ noise/sound, shielding/insulating/cutting/deadening, chamber/room/box/blanket 등에 대한   정보자료 및 연구개발 동향, 특허 자료 조사 등
□ 국내외 학/연 전문 기관과의 연구개발 매칭
□ 시장 분석을 통한 아이템 전개 방향 모색</t>
  </si>
  <si>
    <t>□ 기술자료 확보를 통한 제품 개발 전략 수립
□ 시장 분석 자료를 통한 시장 접근 방향 모색
□ 신제품 신뢰성 검증 등을 통한 제품 spec. 설정
□ 전문기관 자문을 통한 과학적이고 체계적인 접근
□ 상품시장 판매 방향 수립</t>
  </si>
  <si>
    <t>Sound isolation booth/room/chamber 기술자료 조사</t>
  </si>
  <si>
    <t>□ Sound Isolation booth/room/chamber 관련 특허 정량 분석
○ 연도별 국내외 특허출원 동향
○ 주요 출원인 분석
 - 연도별 특허출원 동향을 분석하여 주요 특허 출원인을 선별함
□ Sound Isolation booth/room/chamber 관련 특허 정성 분석
○ 주요 출원인 중심으로 주요 특허 분석</t>
  </si>
  <si>
    <t>새로운 효율적인 
Sound isolation booth/room/chamber 개발</t>
  </si>
  <si>
    <t>- Sound isolation booth/room/chamber 관련 특허 동향 및 주요 출원인 분석
- 주요 출원인 중심으로 주요 특허 분석 및 개발 기술이 특정된 경우 주요 출원인의 주요 특허에 대한 침해여부 판단</t>
  </si>
  <si>
    <t>안상정(퍼스트앤드포에버)</t>
  </si>
  <si>
    <t>특허분석결과 중간보고 예정</t>
  </si>
  <si>
    <t xml:space="preserve"> - 사업자번호  "123-81-15727" 로 최종 확인(전율택 박사)</t>
  </si>
  <si>
    <t>㈜디지아이</t>
    <phoneticPr fontId="1" type="noConversion"/>
  </si>
  <si>
    <t>(C26323)컴퓨터 프린터 제조업</t>
  </si>
  <si>
    <t>C26</t>
  </si>
  <si>
    <t>전자부품, 컴퓨터, 영상, 음향 및 통신장비 제조업</t>
  </si>
  <si>
    <t>최동호</t>
  </si>
  <si>
    <t>127-81-18162</t>
  </si>
  <si>
    <t xml:space="preserve">경기 양주시 평화로1479번길 48 (덕계동) </t>
  </si>
  <si>
    <t>제2016-0024GG</t>
  </si>
  <si>
    <t>집중</t>
    <phoneticPr fontId="1" type="noConversion"/>
  </si>
  <si>
    <t>윤신용</t>
  </si>
  <si>
    <t>010-74168070</t>
  </si>
  <si>
    <t>사용 중 보드 불량발생 원인분석</t>
  </si>
  <si>
    <r>
      <t xml:space="preserve">□ 산업용 잉크젯 프린터 시장은 다양한 분야로 시장이 확대 되고 있으며 앞으로 증가 예상됨 (광고용 실사 프린터, 디지털 텍스타일 프린터, 인쇄전자패턴 프린터, 3D 프린터)  
 </t>
    </r>
    <r>
      <rPr>
        <sz val="11"/>
        <rFont val="맑은 고딕"/>
        <family val="3"/>
        <charset val="128"/>
        <scheme val="minor"/>
      </rPr>
      <t>◯</t>
    </r>
    <r>
      <rPr>
        <sz val="11"/>
        <rFont val="맑은 고딕"/>
        <family val="3"/>
        <charset val="129"/>
        <scheme val="minor"/>
      </rPr>
      <t xml:space="preserve"> 문제점 : 프린터 구동, 통신 및 잉크젯 헤드제어를 위한 다양한 분산보드 (메인보드,헤드보드, 서브보드, 리필보드, 베이스보드) 사용됨
   - 설치 및 사용 중 보드 불량에 의한 장비 신뢰성 부족으로 고객의 작업지연, 사업화 차질 및 크레임(반품발생)으로 추가 장비 매출감소로 세계시장 성장저해 요인 발생 </t>
    </r>
    <phoneticPr fontId="1" type="noConversion"/>
  </si>
  <si>
    <t>하드웨어 설계전문가에 의한 회로분석 및 부품선정 적합성 자문 요청</t>
  </si>
  <si>
    <t>- 시장확대 성장기여 
- 수출 및 매출 증대 기여(250억원)</t>
  </si>
  <si>
    <t xml:space="preserve">사용 중 보드 불량발생 원인분석(회로분석 및 부품용량산정) 전문가 컨설팅 </t>
    <phoneticPr fontId="1" type="noConversion"/>
  </si>
  <si>
    <t xml:space="preserve">     □ 하드웨어 설계전문가에 의한 회로분석 및 부품선정 적합성 자문 지원
     □ 불량보드의 원인분석 및 대응책 지원
     □ 회로분석 및 파형분석- 분석보고서(현장 교육)</t>
    <phoneticPr fontId="1" type="noConversion"/>
  </si>
  <si>
    <t xml:space="preserve">사용 중 보드 불량발생 원인분석(회로분석 및 부품용량산정) 컨설팅 </t>
    <phoneticPr fontId="1" type="noConversion"/>
  </si>
  <si>
    <t xml:space="preserve"> 하드웨어 설계전문가에 의한 회로분석 및 부품선정 적합성 자문 지원
 불량보드의 원인분석 및 대응책 지원
 회로분석 및 파형분석- 분석보고서(현장 교육)</t>
    <phoneticPr fontId="1" type="noConversion"/>
  </si>
  <si>
    <t>임삼호(유니테크)</t>
    <phoneticPr fontId="1" type="noConversion"/>
  </si>
  <si>
    <t>싸토리우스코리아바이오텍㈜</t>
    <phoneticPr fontId="1" type="noConversion"/>
  </si>
  <si>
    <t>bbb</t>
  </si>
  <si>
    <t>BBB</t>
  </si>
  <si>
    <t>(G46592)의료, 정밀 및 과학기기 도매업</t>
  </si>
  <si>
    <t>김덕상</t>
  </si>
  <si>
    <t>129-81-83994</t>
  </si>
  <si>
    <t>경기도 성남시 분당구 삼평동 673 쏠리드스페이스 8층</t>
  </si>
  <si>
    <t>제2016-0025GG</t>
  </si>
  <si>
    <t>상시</t>
    <phoneticPr fontId="1" type="noConversion"/>
  </si>
  <si>
    <t>김문정</t>
  </si>
  <si>
    <t>031-622-5700</t>
  </si>
  <si>
    <t>국내 제약사별 Biosimilar, Biologics 관련 R&amp;D 현황 및 pipeline DB작업</t>
  </si>
  <si>
    <t>바이오산업관련 국가정책이 활성화되는 시대적인 요구에 부응하여 국내 제약회사의 Biosimilar, Biologics 제품 생산을 위한 대량세포배양 및 관련한 배지, 관련  배양장비와 process 개발 및 기술 제공이 시급한 상황이다. 이에 제약산업개발부분의 현황을 파악하여 기보유한 자원 및 장비를 지원할 수 있는 기술분야를 정확히 알고, 자동화 및 대량생산의 필요성에 직면한 국내 관련산업분야의 needs에 발빠르게 대처하여, 관련 바이오제약산업 발전에 기여하는 기술 지원이 절대적으로 필요하다.</t>
  </si>
  <si>
    <t xml:space="preserve">1. 국내 제약사별 Biosimilar, Biologics 관련 R&amp;D 현황 및 pipeline DB작업
2. 현재 국내 바이오산업분야에서 사용되어지고 있는 세포배양 및 보존관련 배지, 시약, 장비의 산업별­연구분야별 시장규모, 각 제조사 점유율 및 분포
3. 국내외 관련 산업에서 각 분야별 고객 선호도 및 시장점유율 관련 조사
4. 국내외 관련 분야 세포배양 자동화 및 대량생산에 대한 needs 파악
5. 국내 대량생산화 과정에서의 기술적인 한계점 및 해결해야 하는 기술적 난제 파악 및 해결방안 제안 </t>
  </si>
  <si>
    <t>국내에서 바이오산업에 필요한 기술 분야에 기여할 수 있는 제품과 관련하여 본사의 적극적인 기술 및 정보 지원을 받기 위한 기초자료로 사용하고, 이를 국내 바이오산업분야에 활용할 수 있도록 영업 및 기술지원 전략 수립에 적극 활용하여, 고성장이 요구되는 바이오신기술 산업화와 제약 산업 발전에 이바지하려고 함.</t>
  </si>
  <si>
    <t xml:space="preserve"> □ 국내 제약사별 Biosimilar, Biologics 관련 R&amp;D 현황 분석
 □ 국내외 관련 산업에서 각 분야별 고객 선호도 관련 조사
 □ 자동화기술의 필요성</t>
    <phoneticPr fontId="1" type="noConversion"/>
  </si>
  <si>
    <t>국내 제약사별 Biosimilar, Biologics 관련 R&amp;D 현황 및 pipeline DB작업 수요분석</t>
    <phoneticPr fontId="1" type="noConversion"/>
  </si>
  <si>
    <t xml:space="preserve">국내에서 바이오산업에 필요한 기술 분야
Biosimilar, Biologics 관련 R&amp;D 현황 </t>
    <phoneticPr fontId="1" type="noConversion"/>
  </si>
  <si>
    <t>태주호(서울대 융합기술연구소)</t>
    <phoneticPr fontId="1" type="noConversion"/>
  </si>
  <si>
    <t>ccc+</t>
  </si>
  <si>
    <t>CCC+</t>
  </si>
  <si>
    <t>(M72129)기타 엔지니어링 서비스업</t>
  </si>
  <si>
    <t>M</t>
  </si>
  <si>
    <t>전문, 과학 및 기술 서비스업</t>
  </si>
  <si>
    <t>M72</t>
  </si>
  <si>
    <t>건축기술, 엔지니어링 및 기타 과학기술 서비스업</t>
  </si>
  <si>
    <t>강민수</t>
  </si>
  <si>
    <t>514-81-72735</t>
  </si>
  <si>
    <t xml:space="preserve">경기 수원시 영통구 광교산로 154-42, 511호
 (이의동,경기대학교창업보육센터) </t>
  </si>
  <si>
    <t>제2016-0026GG</t>
  </si>
  <si>
    <t>강민수 대표</t>
  </si>
  <si>
    <t>010-3343-5598</t>
  </si>
  <si>
    <t>스마트카 관련 기술시장정보</t>
  </si>
  <si>
    <t>전기차 배터리 모듈을 개발하고 있으며, 이와 더불어 현 기술개발 분야와 밀접한 차세대 자동차에 대한 모듈 기술개발을 위해 기술시장 동향 파악이 필요하나 관련기술시장 정보 수집에 어려움이 있음</t>
  </si>
  <si>
    <t xml:space="preserve">차세대 자동차인 전기차, 스마트카, 자율주행 자동차와 관련된 기술시장 정보 </t>
  </si>
  <si>
    <t>제품 개발/생산 및 기술서비스 제공에 기여</t>
  </si>
  <si>
    <t>니즈 발생 시 마다 피드백을 통한 수시 지원</t>
  </si>
  <si>
    <t>개발제품 개선 및 마케팅 전략 수립</t>
  </si>
  <si>
    <t>관련 제품 기술사업화 정보 지원</t>
  </si>
  <si>
    <t>장미희(서원대)</t>
  </si>
  <si>
    <t>㈜우경광학</t>
  </si>
  <si>
    <t>(C27329)기타 광학기기 제조업</t>
  </si>
  <si>
    <t>C27</t>
  </si>
  <si>
    <t>의료, 정밀, 광학기기 및 시계 제조업</t>
  </si>
  <si>
    <t>류재복</t>
  </si>
  <si>
    <t>134-86-92369</t>
  </si>
  <si>
    <t xml:space="preserve">경기 안산시 단원구 해봉로330번길 8, 301호 (신길동) </t>
  </si>
  <si>
    <t>제2016-0027GG</t>
  </si>
  <si>
    <t>문용근 팀장</t>
  </si>
  <si>
    <t>010-5532-4998</t>
  </si>
  <si>
    <t>지문인식기 완제품의 해상도 시험 방법 개선</t>
  </si>
  <si>
    <t xml:space="preserve">조립완제품의 해상도 시험방법이 까다로움  </t>
  </si>
  <si>
    <t>조립완제품 상태에서 해상도 시험을 쉽게 할수 있는 방법 필요함</t>
  </si>
  <si>
    <t>제품을 생산하기 위한 몇가지 공정이 존재하는데 해상도 시험방법이 개선된다면 전체 제품생산시간이 많이 단축될 것으로 기대함</t>
  </si>
  <si>
    <t xml:space="preserve">1. 출연(연) 전문가 연계요청 </t>
  </si>
  <si>
    <t>지문인식기 해상도 시험 방법 개선</t>
  </si>
  <si>
    <t>시험방법 개선에 의한 생산 원가 절감</t>
  </si>
  <si>
    <t>완제품 해상도 시험 방법 개선</t>
  </si>
  <si>
    <t>최경락(생산기술연구원)</t>
  </si>
  <si>
    <t>(C20433)화장품 제조업</t>
  </si>
  <si>
    <t>C20</t>
  </si>
  <si>
    <t>화학물질 및 화학제품 제조업;의약품 제외</t>
  </si>
  <si>
    <t>박준한</t>
  </si>
  <si>
    <t>204-81-88820</t>
  </si>
  <si>
    <t>경기도 하남시 검단산로 239 하남벤처센터(3층, 5층)</t>
  </si>
  <si>
    <t>제2016-0028GG</t>
  </si>
  <si>
    <t>상시</t>
    <phoneticPr fontId="1" type="noConversion"/>
  </si>
  <si>
    <t>박철현</t>
  </si>
  <si>
    <t>010-5448-9083</t>
  </si>
  <si>
    <t>천연물 화장품 기술시장 분석</t>
  </si>
  <si>
    <t>국내 유기농화장품시장에 대한 정확한 시장분석 및 기술개발이 미진한 상태이며 중소기업의 연구개발 자금, 인력, 장비부족으로 사업실용화에 어려움을 격고있는 실정. 또한 해외상표.특허등의 부재로 글로벌시장 진입에 어려움있음.</t>
  </si>
  <si>
    <t>유기농 천연화장품시장의 기술 및 시장분석, 
기술상용화방안,마케팅정책수립</t>
  </si>
  <si>
    <t>규모가 작은 천연화장품시장의 활성화와 소비자들에게 쉽게 다가설 수 있는 마케팅을 통한 매출증 효과.</t>
  </si>
  <si>
    <t>천연물질 화장품 기술시장 분석</t>
  </si>
  <si>
    <t>□ 천연물질 화장품 기술시장 분석
 ○ 천연소재 화장품 개발 시장현황과 특성 
 ○ 천연소재 화장품 개발 산업 동향과 시장 분석
 ○ 천연소재 및 유기농 천연화장품 개발 산업과 시장 분석전반
 ○ 주요 경쟁사 제품 기술 동향</t>
    <phoneticPr fontId="1" type="noConversion"/>
  </si>
  <si>
    <t>천연물질 화장품 기술시장 분석</t>
    <phoneticPr fontId="1" type="noConversion"/>
  </si>
  <si>
    <t>주요 경쟁사 제품분석, 기술 및 시장 동향 분석
천연물질을 이용한 화장품 제조 기술 동향
유기농 천연화장품 개발 산업과 시장 동향 분석</t>
    <phoneticPr fontId="1" type="noConversion"/>
  </si>
  <si>
    <t>손은화(강원대학교)</t>
    <phoneticPr fontId="1" type="noConversion"/>
  </si>
  <si>
    <t>정우금속공업㈜</t>
  </si>
  <si>
    <t>(C29133)탭, 밸브 및 유사장치 제조업</t>
  </si>
  <si>
    <t>이광원</t>
  </si>
  <si>
    <t>127-81-08951</t>
  </si>
  <si>
    <t>경기도 양주시 남면 구암리371번지 남면지방단업단지</t>
  </si>
  <si>
    <t>제2016-0029GG</t>
  </si>
  <si>
    <t>이상근</t>
  </si>
  <si>
    <t>031-860-0655</t>
  </si>
  <si>
    <t>공조용 압착식 동관 이음쇠 (ZOOM LOCK)에 대한 기술 특허분석</t>
  </si>
  <si>
    <t>□ 현재 시장 상황.
 - 비용접성 피팅의 수요가 점차 증가하며, 압착식 동관 이음쇠(프레스 피팅)에 대한
  개발 완료하였음.
□ 문제점 
  - 일반피팅보다 고압의 냉매제를 사용하는 공조 산업에서의 압착식 동관 이음쇠에 대한
    수요가 나타나고 있음.
  - 별도 규격이 명시되어 있지 않으며, 관련 제품에 대한 기술적 자료 (지적 재산권) 또는
    해당 제품에 대한 시장 현황 파악이 어려움.</t>
    <phoneticPr fontId="1" type="noConversion"/>
  </si>
  <si>
    <t>□ 공조용 압착식 동관 이음쇠에 대하여 공개된 지적 재산권에 대한 기술 자료
□ 공조용 압착식 동관 이음쇠의 시장 및 제조업체 현황
   (※ 관련 제품명 : ZOOM LOCK)</t>
  </si>
  <si>
    <t xml:space="preserve"> . 조사 분야에 대하여 신제품 개발 가능
 . 관련 기술에 대한 지적 재산권 등록 가능
 . 신제품 개발을 통한 매출 증대.
 . 매출 증대에 따른 지역 인원 충원 등.</t>
  </si>
  <si>
    <t>공조용 압착식 동관 이음쇠 (ZOOM LOCK)에 대한 대한 선행특허조사</t>
    <phoneticPr fontId="1" type="noConversion"/>
  </si>
  <si>
    <t>공조용 압착식 동관 이음쇠에 대한 선행특허조사
공조용 압착식 동관 이음쇠의 특허기술 분석 및 경쟁기업 현황 조사</t>
    <phoneticPr fontId="1" type="noConversion"/>
  </si>
  <si>
    <t xml:space="preserve"> -공조용 압착식 동관 이음쇠 (ZOOM LOCK)에 대한 선행특허조사</t>
    <phoneticPr fontId="1" type="noConversion"/>
  </si>
  <si>
    <t xml:space="preserve"> - 동관 이음쇠(ZOOM LOCK) 관련 선행특허 조사
 - 주요 경쟁사 특허정보 제공
 - 특허분쟁대응 전략(IP창출 혹은 회피) 제시</t>
    <phoneticPr fontId="1" type="noConversion"/>
  </si>
  <si>
    <t>김진(지상)</t>
    <phoneticPr fontId="1" type="noConversion"/>
  </si>
  <si>
    <t>bbb-</t>
  </si>
  <si>
    <t>BBB-</t>
  </si>
  <si>
    <t>(C29299)그외 기타 특수목적용 기계 제조업</t>
  </si>
  <si>
    <t>김명한</t>
  </si>
  <si>
    <t>124-81-75112</t>
  </si>
  <si>
    <t>(본사) 경기 용인시 처인구 남사면 천덕산로482번길 1 (원암리) 
(연구소) 경기도 용인시 처인구 남사면 원암로 159</t>
  </si>
  <si>
    <t>제2016-0030GG</t>
  </si>
  <si>
    <t>신현민 선임</t>
  </si>
  <si>
    <t xml:space="preserve">031-326-3511
010-3156-2160  </t>
  </si>
  <si>
    <t>개발 제품 관련 기술시장정보(경쟁사 포함), 마케팅 전략 등 지원</t>
  </si>
  <si>
    <t xml:space="preserve">◦ 개발 제품의 홍보 및 새로운 시장 발굴을 위한 솔루션 부재
◦ 새로운 유망 상품에 대한 새로운 시장 형성의 어려움
◦ 신개념 개발 제품에 대한 시장성(국내 및 해외 시장) 조사의 어려움
◦ 홍보 및 마케팅에 대한 정부 지원 사업 부족
◦ 기업 홍보 및 해외 파트너(에이전트) 발굴/연계에 대한 어려움 </t>
  </si>
  <si>
    <t>◦ 신개념 제품 및 새로운 시장 형성을 위한 시장 조사 활동 지원
◦ 관련 업계 해외 경쟁사의 기술개발 및 판매 관련 정보 조사
◦ 기업 홍보 및 시장 발굴을 위한 솔루션 지원
◦ 관련 제품에 대한 미국, 유럽 지역의 전시회 정보 조사
◦ 유망 관련 전시회의 전시 참여 지원</t>
  </si>
  <si>
    <t>◦ 해외 시장을 개척하여 새로운 유망 수출 상품 형성
◦ 해외 에이전트 발굴 및 판매 활동을 통해 기업 및 상품 홍보
◦ 시장성 정보를 통해 제품의 최적 마케팅 전략 수립
◦ 해외 경쟁사 정보 조사를 통해 제품 동향 및 판매 전략 반영</t>
  </si>
  <si>
    <t>요청 주제: 글로벌업지원 사업 통해 지원 예정</t>
  </si>
  <si>
    <t>니즈 발생 시  피드백을 통한 수시 지원</t>
  </si>
  <si>
    <t>김지은</t>
  </si>
  <si>
    <t xml:space="preserve"> - 수요조사서에 표기된  "123-81-75112" 로 이력시스템 등록
- 사업자등록번호 124081075112입 -&gt;이력시스템 수정함(이수진)</t>
  </si>
  <si>
    <t>한국생산기술연구원, 한국항공우주연구원</t>
  </si>
  <si>
    <t>동아하이테크㈜</t>
  </si>
  <si>
    <t>a+</t>
  </si>
  <si>
    <t>A+</t>
  </si>
  <si>
    <t>(C30399)그외 기타 자동차 부품 제조업</t>
  </si>
  <si>
    <t>C30</t>
  </si>
  <si>
    <t>자동차 및 트레일러 제조업</t>
  </si>
  <si>
    <t>이우용</t>
  </si>
  <si>
    <t xml:space="preserve">126-86-39422 </t>
  </si>
  <si>
    <t>경기도 화성시 동탄면 동탄기흥로 503-83</t>
  </si>
  <si>
    <t>제2016-0031GG</t>
  </si>
  <si>
    <t>장동범 부장</t>
  </si>
  <si>
    <t>031-371-4421
010-7400-9808</t>
  </si>
  <si>
    <t xml:space="preserve">신사업 탐색/발굴을 위한 신기술 및 시장동향 정보분석자료 </t>
    <phoneticPr fontId="1" type="noConversion"/>
  </si>
  <si>
    <t>신기술 및 신사업 탐색/발굴 정보부족</t>
  </si>
  <si>
    <t xml:space="preserve">신사업 탐색/발굴을 위한 신기술 및 시장동향 정보분석자료 </t>
  </si>
  <si>
    <t>신사업 진출 기회 증가</t>
  </si>
  <si>
    <t>니즈 발생 시 상시 지원</t>
  </si>
  <si>
    <t>㈜루켄테크놀러지스</t>
  </si>
  <si>
    <t>ccc</t>
  </si>
  <si>
    <t>B+</t>
  </si>
  <si>
    <t>(C29272)평판디스플레이 제조용 기계 제조업</t>
  </si>
  <si>
    <t>안윤태</t>
  </si>
  <si>
    <t>124-86-59494</t>
  </si>
  <si>
    <r>
      <t xml:space="preserve">(본사) 경기도 이천시 마장면 중부대로 2670번길 94
</t>
    </r>
    <r>
      <rPr>
        <sz val="11"/>
        <rFont val="맑은 고딕"/>
        <family val="3"/>
        <charset val="129"/>
        <scheme val="minor"/>
      </rPr>
      <t>(연구소) 경기도 성남시 분당구 판교로 255번길 58 씨즈타워 702호</t>
    </r>
  </si>
  <si>
    <t>제2016-0032GG</t>
  </si>
  <si>
    <t>이영진 수석</t>
  </si>
  <si>
    <t>031-8092-3306
010-2463-1718</t>
  </si>
  <si>
    <t>3,4</t>
  </si>
  <si>
    <t>개발기술 관련 특허 및 기술시장분석</t>
    <phoneticPr fontId="1" type="noConversion"/>
  </si>
  <si>
    <t>R&amp;D 기술에 대한 현황 파악을 위한 선행특허, 기술시장정보 부족</t>
  </si>
  <si>
    <t>개발기술 관련 특허분석 및 관련 기술시장분석자료</t>
  </si>
  <si>
    <t>성공적인 기술사업화 기여</t>
  </si>
  <si>
    <t>㈜새한텅스텐</t>
  </si>
  <si>
    <t>BB</t>
  </si>
  <si>
    <t>(C28410)전구 및 램프 제조업</t>
  </si>
  <si>
    <t>C28</t>
  </si>
  <si>
    <t>전기장비 제조업</t>
  </si>
  <si>
    <t>김학준</t>
  </si>
  <si>
    <t>132-81-13548</t>
  </si>
  <si>
    <t xml:space="preserve">경기 남양주시 진접읍 금강로1845번길 9 (팔야리) </t>
  </si>
  <si>
    <t>제2016-0033GG</t>
  </si>
  <si>
    <t>서정현 선임</t>
  </si>
  <si>
    <t>010-9919-5507</t>
  </si>
  <si>
    <t>신규사업관련 특허 및 기술시장분석</t>
  </si>
  <si>
    <t>신사업 진출 방향 수립</t>
  </si>
  <si>
    <t>㈜세코닉스</t>
    <phoneticPr fontId="1" type="noConversion"/>
  </si>
  <si>
    <t>(C27321)광학렌즈 및 광학요소 제조업</t>
  </si>
  <si>
    <t>박원희</t>
  </si>
  <si>
    <t>127-81-12192</t>
  </si>
  <si>
    <t>㈜세코닉스</t>
  </si>
  <si>
    <t>경기 동두천시 평화로2862번길 28 (상봉암동)</t>
  </si>
  <si>
    <t>제2016-0034GG</t>
  </si>
  <si>
    <t>최순철</t>
  </si>
  <si>
    <t>01087510305</t>
  </si>
  <si>
    <t>1.열전도성 우수 플라스틱 재료 개발
2.투명 플라스틱 재료 박막 코팅 내구성 강화</t>
  </si>
  <si>
    <t>1.열전도성 우수 플라스틱 재료 개발
□ 플라스틱 재료는 저렴하고 사출이 가능하나 열전도성이 나쁨
 ◯ 차량용카메라의 경우 크기의 제한등으로 부품의 매우 집적도가 높아서 발열이 심함
 ◯ 알루미늄과 같은 수준의 열전도성이 가진 프라스틱 재료는 없음
2.투명 플라스틱 재료 박막 코팅 내구성 강화
□ 투명 플라스틱은 저온 코팅이므로 박막의 내구성이 약함
 ◯ 차량용의 경우 고내구성이 요구되어 사용에 제한이 있음
 ◯ 박막의 강도가 높은 코팅 기술이 필요함</t>
  </si>
  <si>
    <t>1.열전도성 우수 플라스틱 재료 개발
 - 열전도성이 우수한 플라스틱 재료 개발 혹은 발굴
 - 내구성 우수, 전기전도성 우수(ESD 대응), 열전도성 우수 플라스틱 재료 개발 혹은 발굴
2.투명 플라스틱 재료 박막 코팅 내구성 강화
 - 내구성이 강한 저온 코팅 기술 개발
 - 내화학성, 내습성, 내마모성이 강한 저온 코팅 기술 개발</t>
  </si>
  <si>
    <t>1.열전도성 우수 플라스틱 재료 개발
- 방열이 필요한 부품에 적용하여 단가 인하, 생산성 향상, 복잡한 형상 구현 가능
2.투명 플라스틱 재료 박막 코팅 내구성 강화
- 단가가 비싸고 파손이 쉬운 glass 대신 플라스틱 재료로 대체
- 사출 성형이 가능한 플라스틱 재료로 대체
- 내구성이 우수한 플라스틱 표면 박막코팅 가능 (반사코팅, 무반사코팅)</t>
  </si>
  <si>
    <t>투명 플라스틱 재료 박막 코팅 내구성 강화</t>
  </si>
  <si>
    <t xml:space="preserve">○ 자동차용 부품에 적합한 사양을 만족하는 플라스틱 미러 부품 제작
  - 자동차 내장부품으로 사용되는 고반사율(92%이상), 환경신뢰성(고온고습, 
    고온, 저온, 염수분무)의 내구성을 만족하는 플라스틱 미러 제품 개발.
  - 박막 증착 방법에 따른 반사율 및 내구성 확인. </t>
  </si>
  <si>
    <t xml:space="preserve">광학적으로 요구하는 반사율과 환경 신뢰성의 내구성을 만족하는 미러 박막 코팅 개발 </t>
  </si>
  <si>
    <t>- 요구하는 반사율을 만족하는 코팅기술 개발 
- 환경신뢰성의 내구성을 만족하는 코팅기술 개발</t>
  </si>
  <si>
    <t>이건환(재료연구소)</t>
  </si>
  <si>
    <t>기술분석 제공 및 방문기술자문</t>
  </si>
  <si>
    <t>셀루스원㈜</t>
    <phoneticPr fontId="1" type="noConversion"/>
  </si>
  <si>
    <t>b+</t>
  </si>
  <si>
    <t>(M70113)의학 및 약학 연구개발업</t>
  </si>
  <si>
    <t>M70</t>
  </si>
  <si>
    <t>연구개발업</t>
  </si>
  <si>
    <t>최강덕</t>
  </si>
  <si>
    <t>125-86-22836</t>
  </si>
  <si>
    <t>셀루스원(주)</t>
  </si>
  <si>
    <t>경기도 안성시 중앙로 327 한경대학교 축산기술지원센터 410</t>
  </si>
  <si>
    <t>제2016-0035GG</t>
  </si>
  <si>
    <t>최강덕 대표</t>
  </si>
  <si>
    <t>010-9688-2468</t>
  </si>
  <si>
    <t>효소 및 유기산 처리를 통한 진세노사이드 Rh2, Rk2 및 Rh3 제조방법</t>
  </si>
  <si>
    <t>희귀진세노사이드를 마이너 진세노사이드로 변환하는 기술
1) 제조 공정상 여러 단계를 거쳐야 함
2) 제조과정에서 목적하는 성분의 소실
3) 식용에 부적합한 촉매를 사용
4) 낮은 수율로 인한 대량 생산의 한계</t>
  </si>
  <si>
    <t>인삼 또는 인삼의 가공품에 극미량으로 존재하는 마이너 형태(minor form)의 희귀 진세노사이드들, 특히 진세노사이드 Rh2, Rk2 및 Rh3를 안전하고 효율적으로 제조하는 방법을 제공하는데 있다. 이 제조 방법에 대한 기술 가치 평가를 요청함.</t>
  </si>
  <si>
    <t>마이너 형태(minor form)의 희귀 진세노사이드인 Rh2, Rk2 및 Rh3를 안전하고 효율적으로 제조</t>
  </si>
  <si>
    <t>홍삼 성분 및 기타 혼합 물질의 약효 및 기초 독성 탐색 연구</t>
  </si>
  <si>
    <t>연구시설의 기술력과 정보력을 바탕으로 홍삼 및 혼합 성분에 대한 약효 및 독성 등에 대한 정보를 알아보고 해당 내용에 대해 연구함</t>
  </si>
  <si>
    <t>홍삼 및 혼합 물질 성분에 대한 약효와 기본적인 독성에 대한 정보 획득</t>
  </si>
  <si>
    <t>향후 홍삼 혼합물을 활용한 항노화 아이템에 적용 및 활용 가능성 체크</t>
  </si>
  <si>
    <t>태주호(서울대 융합기술연구원)</t>
  </si>
  <si>
    <t>㈜쎄코</t>
  </si>
  <si>
    <t>(C20499)그외 기타 분류안된 화학제품 제조업</t>
  </si>
  <si>
    <t>김현중
김홍철</t>
  </si>
  <si>
    <t>129-81-77774</t>
  </si>
  <si>
    <t xml:space="preserve">경기 성남시 중원구 둔촌대로 519, 4층
(상대원동,중일아인스프라츠3차) </t>
  </si>
  <si>
    <t>제2016-0036GG</t>
  </si>
  <si>
    <t>신채윤</t>
  </si>
  <si>
    <t>01025055857</t>
  </si>
  <si>
    <t>대전방지 AF코팅</t>
  </si>
  <si>
    <t>-. AF특성을 가지는 대전방지약품을 제조하여 내구성 확보된 전도성 물질 개발
-. 절연성을 가지는 소재의 경우, 표면 대전 현상으로 인해 먼지 등을 흡착시킴으로써 상
품 가치를 떨어트리고 층간의 이물질을 개입시키거나 주변 환경의 영향으로 화재나
폭발의 원인이 됨
-. 대전방지제는 일반적으로 가격이 비싸고, 투명도가 저하되며 내구성이 장시간 유지되
지 못함</t>
  </si>
  <si>
    <t>-. 불소계 고분자 및 실리콘 오일과 함께 섞여 존재할 수 있으며 전도성을 가지는 안정한
물질의 확보
-. 투명성 확보를 위해 굴절률이 낮은 값을 가지는 물질
-. 다양한 기재에 밀착성을 나타내며 내구성이 높은 물질
-. 경제적으로 저렴하고 유해물질이 포함되지 않는 물질
-. 면저항 수치가 10-12Ω⦁cm 이상의 값을 가지는 물질</t>
  </si>
  <si>
    <t>-. AF로 인한 내구성이 확보된 대전방지제의 확보
-. 대전방지 특성으로 인한 화재 및 폭발로 부터의 안전성 확보
-. AF 특성을 가지는 대전방지제로 다양한 응용처에 적용
(광학용 렌즈 및 보호필름, 모바일 윈도우, 스마트 기기 등)</t>
  </si>
  <si>
    <t>재료연구소</t>
  </si>
  <si>
    <t>씨앤디아이㈜</t>
    <phoneticPr fontId="1" type="noConversion"/>
  </si>
  <si>
    <t>(C26299)그외 기타 전자부품 제조업</t>
  </si>
  <si>
    <t>김광열</t>
  </si>
  <si>
    <t>130-86-05407</t>
  </si>
  <si>
    <t xml:space="preserve">경기 시흥시 은행로218번길 33-13, 3층 (대야동) </t>
  </si>
  <si>
    <t>제2016-0037GG</t>
  </si>
  <si>
    <t>집중</t>
    <phoneticPr fontId="1" type="noConversion"/>
  </si>
  <si>
    <t>정영운</t>
  </si>
  <si>
    <t>010-2693-2356</t>
  </si>
  <si>
    <t>비콘 기반의 건설현장 안전관리 특허기술동향</t>
    <phoneticPr fontId="1" type="noConversion"/>
  </si>
  <si>
    <t>LoRa(Low Power Wide Area Network)_ 기술을 이용한 IOT 응용 시장이 일부 형성 되고 있는바 IOT 시장에 접목 가능한 주요 기술 중에 하나인 LoRa는 신 기술로 발전 가능성이 매우 큼</t>
    <phoneticPr fontId="1" type="noConversion"/>
  </si>
  <si>
    <t xml:space="preserve"> 주요 경쟁기업의 특허기술동향 및 비콘 기반의 안전 모니터링 특허 전략
- 현재 연구 진행 중인 관련 정보</t>
    <phoneticPr fontId="1" type="noConversion"/>
  </si>
  <si>
    <t>비콘 기반의 건설현장 안전관리 시스템 개발 위한 다각적 조사 가능
- Beacon(BLE4.0 기술 적용) 적용 제품에 LoRa 기술 적용 제품군이 추가되어 매출 증진 효과 기댜
- 새로운 기술을 조기 적용하여 기술 선도입지 구축</t>
    <phoneticPr fontId="1" type="noConversion"/>
  </si>
  <si>
    <t>비콘 기반의 건설현장 안전관리 특허기술동향</t>
    <phoneticPr fontId="1" type="noConversion"/>
  </si>
  <si>
    <t>LoRa(Low Power Wide Area Network)_ 기술을 이용한 IOT 응용 시장이 일부 형성 되고 있는바 IOT 시장에 접목 가능한 주요 기술 중에 하나인 LoRa는 신 기술로 발전 가능성이 매우 큼</t>
  </si>
  <si>
    <t>박찬정(인하대학교)</t>
    <phoneticPr fontId="1" type="noConversion"/>
  </si>
  <si>
    <t>㈜아스플로</t>
  </si>
  <si>
    <t>강두홍</t>
  </si>
  <si>
    <t>134-81-76326</t>
  </si>
  <si>
    <t xml:space="preserve">경기 화성시 정남면 서봉로 797-13 (문학리) </t>
  </si>
  <si>
    <t>제2016-0038GG</t>
  </si>
  <si>
    <t>성기훈</t>
  </si>
  <si>
    <t>010-3294-4053</t>
  </si>
  <si>
    <t>반도체용 고압 Valve/Regulator 사업화 타당성 평가</t>
  </si>
  <si>
    <t>반도체 장비에 공급되는 가스를 제어하는 부품으로 Valve/Regulator가 사용되고 있음
- 현재 저압영역의 Valve/Regulator는 개발이 완료되어 생산하고 있으며, 고압제품군개발은 되어 있지 않음</t>
  </si>
  <si>
    <t>고압 Valve/Regulator 개발 시 충분한 경쟁력이 있는지에 대한 타당성 평가가 필요함</t>
  </si>
  <si>
    <t>사업화 타당성이 있을 경우 개발 및 제품양산 진행</t>
  </si>
  <si>
    <t>반도체용 고압 Valve/Regulator 시장분석</t>
  </si>
  <si>
    <t>반도체 장비에 공급되는 가스를 제어하는 부품인  Valve/Regulator에 대한 기술 및 시장 분석
- 현재 저압영역의 Valve/Regulator는 개발이 완료되어 생산하고 있으며, 고압제품군개발은 되어 있지 않음</t>
  </si>
  <si>
    <t>사업화 타당성 여부</t>
  </si>
  <si>
    <t>박찬정(인하대학교)</t>
  </si>
  <si>
    <t>(G46799)그외 기타 상품 전문 도매업</t>
  </si>
  <si>
    <t>천병년</t>
  </si>
  <si>
    <t>229-81-14647</t>
  </si>
  <si>
    <t>경기 수원시 영통구 광교로 145 차세대 융합기술연구원 B동 3층</t>
  </si>
  <si>
    <t>제2016-0039GG</t>
  </si>
  <si>
    <t>서정규</t>
  </si>
  <si>
    <t>031-888-9369</t>
  </si>
  <si>
    <t>제브라피쉬 스크리닝 서비스에 따른 마케팅 전략 수립</t>
  </si>
  <si>
    <t>□ 최근 신약개발에 따른 연구개발 비용의 증가와 신약 승인 건수 하락에 따른 신약개발관련 R&amp;D생산성 저하 그리고 신약후보물질들의 효능/독성시험에 사용되는 실험동물에 대한 도덕성 문제 등으로 좀 더 효과적이면서 실험동물 논란으로부터 자유로운 차세대 효능 및 독성시험 기술에 대한 필요성이 제기되어 왔음
  ◯ 신약개발 초기단계에서는 유효 신약 후보물질을 보다 빠르게 도출해 내기 위한 다양한 방법들이 요구됨
   ㅇ rat/mouse를 이용한 약동력학 실험보다 빠르고 간편하게 테스트 할 수 있는 in vivo 실험시스템이 개발 및 상용화되고 있는 실정임 
    - 제브라피쉬를 이용하여 설치류 (랫드, 마우스 등) 및 대 동물(개, 원숭이)를 대체할 수 있는 동물 모델 평가시스템을 구축하여 신약후보물질들에 대한 효과적이고 경제적인 초기 스크리닝이 이루어 지도록 서비스 시스템 구축중</t>
  </si>
  <si>
    <t>신물질들로부터 유효성 있는 신약물질을 스크리닝하기 위한 기술로 대체실험 동물인 제브라피쉬를 이용한 서비스 구축을 하고 있으나, 국내에서는 제일 먼저 시작하는 서비스로 효과적인 마케팅 전략 수립을 필요로 함</t>
  </si>
  <si>
    <t>2016년 5월 시범서비스를 시작을 목표로 준비중에 있으며, 체계적인 마케팅전략을   통하여 사업 초기 매출을 올릴 수 있을 것으로 보임</t>
  </si>
  <si>
    <t>제1절 시장개요 및 니즈
1. 제브라피쉬 스크리닝 서비스시장의 개요
제2절 시장구조 및 특성
1. 제약산업의 현황
2. 주요 업체 동향 
제3절 시장동향 및 전망
      1. 신물질들로부터 유효성 있는 신약물질 스크리닝 개발 기술 확보 및 전략
  2. 핵심기술의 분류 및 선정
  3. 핵심기술 선정을 위한 평가 지표 
         - 핵심기술의 세부 평가 지표 선정 및 평가를 통한 우선 순위 도출</t>
    <phoneticPr fontId="1" type="noConversion"/>
  </si>
  <si>
    <t xml:space="preserve">  제브라피쉬 스크리닝 서비스에 따른 마케팅 전략 수립</t>
    <phoneticPr fontId="1" type="noConversion"/>
  </si>
  <si>
    <t xml:space="preserve"> - 효능평가 기술 동향에 대한 분석
- 핵심기술의 분류 및 선정
- 최종 개발기술 선정을 위한 평가 지표 선정
- 핵심 개발 기술 도축-비만, 지방간 </t>
    <phoneticPr fontId="1" type="noConversion"/>
  </si>
  <si>
    <t>봉명환(포티피엔씨)</t>
    <phoneticPr fontId="1" type="noConversion"/>
  </si>
  <si>
    <t>한국과학기술연구원, 한국생명공학연구원, 안전성평가연구소</t>
  </si>
  <si>
    <t>우진일렉트로나이트㈜</t>
  </si>
  <si>
    <t>(C27219)기타 측정, 시험, 항해, 제어 및 정밀기기 제조업</t>
  </si>
  <si>
    <t>백봉기</t>
  </si>
  <si>
    <t>124-86-46271</t>
  </si>
  <si>
    <t xml:space="preserve">경기 평택시 청북면 원율북로 172 (한산리) </t>
  </si>
  <si>
    <t>제2016-0040GG</t>
  </si>
  <si>
    <t>김지봉 대리</t>
  </si>
  <si>
    <t>010-7129-4526</t>
  </si>
  <si>
    <t>용융금속 산소 또는 성분 센서용 고체전해질 특성 파악</t>
  </si>
  <si>
    <t>일반적으로 용융금속의 산소를 측정 하기 위해 고체전해질이 사용됨. 이때 고체전해질은 주로 금속+금속산화물의 혼합물로 구성되지만 이 고체전해질 내부 혼합물의 성분비율, 제조 메이커 등에 따라 그 성능이 차이가 생김.</t>
  </si>
  <si>
    <t>◦ 고체전해질의 특성을 각 원인별로 얼마만큼 차이가 나는지 파악 필요 
 - 제조 메이커 별 성능 차이, 혼합비에 따른 성능차이 등의 데이터를 통해 고체전해질의 특성을 정확히 파악할 수 있는 자료 요청</t>
  </si>
  <si>
    <t>당사의 센서에 가장 적합한 고체전해질은 어떤 것인지, 당사가 앞으로 고체전해질을 생산하고자 할 때 참고 자료로 활용</t>
  </si>
  <si>
    <t>1. 출연(연) 전문가 연계요청 (화학연/재료연)</t>
  </si>
  <si>
    <t>용융금속용 산소 또는 성분 센서용 고체전해질 특성 파악</t>
  </si>
  <si>
    <t>○ 센서로부터 측정데이터의 산포 원인에 대한 원인 해석 
○ 전해질로 사용되는 doped-ZrO2 의 물성에 대한 자료 제공 및 세미나
○ 전해질 부품의 신뢰성 평가방법 소개
○ 월 1회 방문을 통한 애로기술 자문</t>
  </si>
  <si>
    <t>센서 측정 정확도 향상</t>
  </si>
  <si>
    <t>재현성 향상을 위한 기술자문 지원 결과를 토대로 당사의 산소센서에 사용되는 고체전해질의 성능 향상</t>
  </si>
  <si>
    <t>유지행(한국에너지기술연구원)</t>
  </si>
  <si>
    <t>매달 방문기술자문 수행</t>
  </si>
  <si>
    <t>bb</t>
  </si>
  <si>
    <t>(C28903)교통 신호장치 제조업</t>
  </si>
  <si>
    <t>임철규</t>
  </si>
  <si>
    <t>207-81-15520</t>
  </si>
  <si>
    <t xml:space="preserve">경기 남양주시 화도읍 녹촌로106번길 31 (녹촌리) </t>
  </si>
  <si>
    <t>제2016-0041GG</t>
  </si>
  <si>
    <t>집중</t>
    <phoneticPr fontId="1" type="noConversion"/>
  </si>
  <si>
    <t>박태원</t>
  </si>
  <si>
    <t>010-2720-0674</t>
  </si>
  <si>
    <t>카메라 영상 기상상태 검지방법 및 장치 기술시장 분석 지원</t>
  </si>
  <si>
    <t xml:space="preserve"> 기상상태를 검출하는 센서는 특정지역에만 설치되어 있어 국지성으로 발생하는 기상변화에 대한 신뢰성 있는 기상 정보를 국민들에게 제공하기 어려움</t>
  </si>
  <si>
    <t>현재 기상정보를 제공하는 형태나 기술에 대한 동향과 카메라 영상에서 기상상태(눈, 비, 안개 등)를 검지하여 정보를 제공할 경우 사업화 타당성 검토 요청</t>
  </si>
  <si>
    <t>- 지원 사업을 통해 R&amp;D 과제기획 및 제품개발을 통한 매출 증대 및 신규 고용창출
- 향후 기상변화로 발생되는 재난안전사고 예방을 통한 사회적 비용 최소화</t>
  </si>
  <si>
    <t>카메라 영상 기상상태 검지방법 및 장치의 사업타당성 검토</t>
  </si>
  <si>
    <t xml:space="preserve">       □ 지원 사업을 통해 R&amp;D 과제기획 및 제품개발을 위한 사업화 가능성 분석
       □ 사업화 타당성 검토를 위해서 특허/기술/시장 등 동향 정보를 제공 예정임</t>
    <phoneticPr fontId="1" type="noConversion"/>
  </si>
  <si>
    <t xml:space="preserve"> - 카메라 영상 기상상태 검지방법 및 장치의 사업타당성 검토</t>
    <phoneticPr fontId="1" type="noConversion"/>
  </si>
  <si>
    <t xml:space="preserve">  - 카메라에 의한 기상 정보 관련 기술 및 시장 동향분석
 - 카메라 기반의 기상상태 검지방법별 특허기술동향 분석
 - 특허/기술/시장 동향 분석에 의한 사업화 방안 제시</t>
    <phoneticPr fontId="1" type="noConversion"/>
  </si>
  <si>
    <t>홍은정(인포베이스)</t>
    <phoneticPr fontId="1" type="noConversion"/>
  </si>
  <si>
    <t>한국건설기술연구원</t>
  </si>
  <si>
    <t>㈜필룩스</t>
  </si>
  <si>
    <t>(C28422)일반용 전기 조명장치 제조업</t>
  </si>
  <si>
    <t>배기복</t>
  </si>
  <si>
    <t>127-81-07398</t>
  </si>
  <si>
    <t>노시청</t>
  </si>
  <si>
    <t xml:space="preserve">경기 양주시 광적면 광적로 235-48 (석우리) </t>
  </si>
  <si>
    <t>제2016-0042GG</t>
  </si>
  <si>
    <t>비콘조명 기술개발 현황 분석</t>
  </si>
  <si>
    <t>애플 아이비콘의 경우는 비콘센서 제작을 위해 애플에서 인증 받은 블루투스 모듈 개발이 요구됨.</t>
  </si>
  <si>
    <t>접현재 자사는 S업체와 비콘이 적용된 조명을 개발중에 있으며, 올해 또는 내년에 제품상요화를 목표로 제품개발을 하고 있음.</t>
  </si>
  <si>
    <t>비콘조명의 개발방향 및 진출시장 등을 타진하여 비콘조명 시장을 개척알 계획</t>
  </si>
  <si>
    <t>비콘조명 제어 특허기술동향</t>
  </si>
  <si>
    <t xml:space="preserve">     □ 비콘이 적용된 조명 제어기술에 대한 특허기술동향 조사
     □ 선행특허조사로 주요 경쟁기업의 현재 기술동향을 분석하고, 이에 따른
        2016년 제품 상용 개발에 따른 기술개발(특허) 자문</t>
    <phoneticPr fontId="1" type="noConversion"/>
  </si>
  <si>
    <t xml:space="preserve"> - 비콘조명제어 특허기술동향</t>
    <phoneticPr fontId="1" type="noConversion"/>
  </si>
  <si>
    <t xml:space="preserve"> - 비콘 기반의 조명제어 관련 특허기술동향
 - 주요 경쟁기업의 특허기술동향 분석
 - 기술개발(특허) 전략 제시</t>
    <phoneticPr fontId="1" type="noConversion"/>
  </si>
  <si>
    <t>정호석(인포베이스)</t>
    <phoneticPr fontId="1" type="noConversion"/>
  </si>
  <si>
    <t xml:space="preserve"> - 수요조사서에 표기된 "배기복" 으로 이력시스템 등록(2016/3월 취임)
 - ASTI DB "노시청" 대표명을 "배기복" 으로 변경 필요</t>
  </si>
  <si>
    <t>(C22299)그외 기타 플라스틱 제품 제조업</t>
  </si>
  <si>
    <t>유영선</t>
  </si>
  <si>
    <t>130-86-89974</t>
  </si>
  <si>
    <t xml:space="preserve">경기도 부천시 원미구 지봉로 43  가톨릭대학교 창업보육센터 305호 </t>
  </si>
  <si>
    <t>제2016-0044GG</t>
  </si>
  <si>
    <t>유영선 대표</t>
  </si>
  <si>
    <t>010-3389-6058</t>
  </si>
  <si>
    <t>신선도 유지 포장재 등 특허, 기술 및 시장 동향</t>
  </si>
  <si>
    <t>1. 실제 산업화 되어 있는 제품은 통기, 방담, 항균 등 1가지 기능을 부여한 제품이 판매되고 있어,
2. 실제 신선도 유지 측면에서 유지기간 연장 효과가 부족함
3. 또한 일부 국가 제품은 너무 교가인 단점이 있음.</t>
  </si>
  <si>
    <t>ㅇ 다양한 신선도 유지제, 신선도 유지 성분 등 관련 자료, 특허 동향
ㅇ 상기 관련한 기술, 제품 관련 내용을 수집, 분석하여 신제품 개발에 기초자료로 활용할 수 있었으면 좋겠음
ㅇ 특히 투명성을 유지할 수 있는 첨가제 등으로 투명(반투명) 신선도 포장 관련 기술</t>
  </si>
  <si>
    <t>ㅇ 수입 제품에 의존하고 있는 제품의 국산화 가능
ㅇ 국내 및 해외 출원시 회피방안으로 국내외 지적재산권 확보
ㅇ 기술 확보에 따른 국내 기술경쟁력 확보
ㅇ 관련 제품을 산업화 하여 국내 산업화 및 해외 수출 등</t>
  </si>
  <si>
    <t>○ 다양한 신선도 유지제, 신선도 유지 성분 등 관련 자료, 특허 동향
○ 상기 관련한 기술, 제품 관련 내용을 수집, 분석하여 신제품 개발에 기초자료로 활용할 수 있었으면 좋겠음
○ 특히 투명성을 유지할 수 있는 첨가제 등으로 투명(반투명) 신선도 포장 관련 기술</t>
  </si>
  <si>
    <t>○ 수입 제품에 의존하고 있는 제품의 국산화
○ 국내 및 해외 출원시 회피방안으로 국내외 지적재산권 확보
○ 기술 확보에 따른 국내 기술경쟁력 확보
○ 관련 제품을 산업화 하여 국내 산업화 및 해외 수출 등</t>
  </si>
  <si>
    <t>차세대 신규 아이템으로 진행하고 있는 바이오소재로 다양한 신선도 유지용 제품을 만드는데 적극 활용코자 함</t>
  </si>
  <si>
    <t>㈜씨엔원</t>
    <phoneticPr fontId="1" type="noConversion"/>
  </si>
  <si>
    <t>(C29271)반도체 제조용 기계 제조업</t>
  </si>
  <si>
    <t>정재학</t>
  </si>
  <si>
    <t>135-86-00130</t>
  </si>
  <si>
    <t>㈜씨엔원</t>
  </si>
  <si>
    <t>경기도 화성시 동탄면 동탄산단7길 98-17</t>
  </si>
  <si>
    <t>제2016-0045GG</t>
  </si>
  <si>
    <t>황인천</t>
  </si>
  <si>
    <t>010-9006-4309</t>
  </si>
  <si>
    <t>원자층증착 장치의 산업 동향 및 현 시장 조사</t>
  </si>
  <si>
    <t>양산 장비 시장과 별개로 현재  원자층증착 장치의 R&amp;D 수준의 수요가 발생하고 있음.
당사에서 또한 R&amp;D 시장을 대상군으로 하여 영업을 진행중이나 국내외의 정확인 시장규모 파악이 어려운 실정.</t>
  </si>
  <si>
    <t xml:space="preserve">1. 원자층증착 장치 기술의 현 국내 및 세계 시장 단계 및 시장 현황 조사
2. 선행 특허 기술 조사
3. 경쟁사 및 경쟁사 제품 조사
4. 현재 시점 및 차세대 원자층증착 기술 </t>
  </si>
  <si>
    <t>당사에서는 금년도에 일본 및 중국으로 시장 진출을 목표로 한다. 이에 따라 현시장 및 향후 시장의 동향은 당사의 수출에 긍정적인 영향을 미칠것으로 예상된다.
또한 국내 시장의 파악은 당사의 국내시장 영업 및 차세대 장치 개발의 방향성을 제시 할 수 있을것으로 판단된다.</t>
  </si>
  <si>
    <t>원자층증착 장치의 기술시장 분석</t>
  </si>
  <si>
    <t>일본 및 중국 시장 진출을 위한 시장 정보</t>
  </si>
  <si>
    <t>홍은정(인포베이스)</t>
    <phoneticPr fontId="1" type="noConversion"/>
  </si>
  <si>
    <t>㈜아이티에스뱅크</t>
  </si>
  <si>
    <t>(J58221)시스템 소프트웨어 개발 및 공급업</t>
  </si>
  <si>
    <t>J</t>
  </si>
  <si>
    <t>출판, 영상, 방송통신 및 정보서비스업</t>
  </si>
  <si>
    <t>J58</t>
  </si>
  <si>
    <t>출판업</t>
  </si>
  <si>
    <t>이종선</t>
  </si>
  <si>
    <t>128–81-59133</t>
  </si>
  <si>
    <t>경기 고양시 일산동구 고봉로 32-19 남정7차 801호</t>
  </si>
  <si>
    <t>제2016-0046GG</t>
  </si>
  <si>
    <t>이종선 대표</t>
  </si>
  <si>
    <t>031-919-7967</t>
  </si>
  <si>
    <t>지향성 스피커 마케팅 전략 수립을 위한 시장정보</t>
  </si>
  <si>
    <t>학교주변 어린이를 대상으로 도로안전알리미로 활용하고자 지향성 스피커(특정범위, 특정타켓 전달) 제품을 개발하고 있으며, 관련 제품에 대한 마케팅 전략 수립을 위한 시장자료가 필요함.</t>
  </si>
  <si>
    <t>지향성 스피커 마케팅 전략 수립을 위한 정보</t>
  </si>
  <si>
    <t>신제품 사업화를 위한 마케팅 전략 수립에 활용</t>
  </si>
  <si>
    <t>CCC</t>
  </si>
  <si>
    <t>(C20421)일반용 도료 및 관련제품 제조업</t>
  </si>
  <si>
    <t>송선갑</t>
  </si>
  <si>
    <t>129-81-55561</t>
  </si>
  <si>
    <t>경기도 성남시 중원구 사기막골로 124 비즈동 406, 407호
(상대원 SKn테크노파크)</t>
  </si>
  <si>
    <t>제2016-0047GG</t>
  </si>
  <si>
    <t>김다혜 사원
송선갑 대표</t>
  </si>
  <si>
    <t>031-776-3666
010-2435-4242</t>
  </si>
  <si>
    <t>1,3,4,5,6</t>
  </si>
  <si>
    <t>1,3,4,6,7</t>
  </si>
  <si>
    <t>차열도료의 중국시장진출에 따른 시장조사 및 기술성,사업성 분석</t>
  </si>
  <si>
    <t>중소기업의 한계를 벗어난 중기업으로의 도약을 이루기 위한 난제 극복 – 기술, 인원, 마케팅, 자금의 총체적 재점검 및 이를 통한 도약</t>
  </si>
  <si>
    <t xml:space="preserve">차열도료의 중국시장진출에 따른 시장,기술동향정보 및 선행특허 분석 ,특허전략 수립 </t>
  </si>
  <si>
    <t>중국 기술수출사업화 완성에 따른 수출 확대 및 인력 충원으로 인한 매출증대</t>
  </si>
  <si>
    <t>전자파 흡수체 관련 기술시장정보지원</t>
  </si>
  <si>
    <t>과제 수주 및 판로개척</t>
  </si>
  <si>
    <t>사업계획서, 판로개척에 필요한 기초 자료 제공</t>
  </si>
  <si>
    <t>㈜캠프런</t>
    <phoneticPr fontId="1" type="noConversion"/>
  </si>
  <si>
    <t>박종하</t>
  </si>
  <si>
    <t>539-86-00346</t>
  </si>
  <si>
    <t>캠프런</t>
    <phoneticPr fontId="1" type="noConversion"/>
  </si>
  <si>
    <t>130-45-31237</t>
  </si>
  <si>
    <t>경기도 안산시 단원구 연수원로 64 (원곡동)   
중소기업진흥공단 안산POST-BI센터 1층 103호</t>
  </si>
  <si>
    <t>제2016-0048GG</t>
  </si>
  <si>
    <t>장재형</t>
  </si>
  <si>
    <t>070-4006-7989</t>
  </si>
  <si>
    <t>비 접촉식 유해세균 자동 살균수전의 시장정보</t>
  </si>
  <si>
    <t>□ 무 격막 전기분해 살균모듈을 이용한 비 접촉식 유해세균 자동 살균수전
    - 2016년 제1회 NET 신기술 인증 취득. (2016.4.22. NET수여식)</t>
  </si>
  <si>
    <t>비 접촉식 자동 살균수전 제품의 국내외 시장, 기술동향 정보 조사</t>
  </si>
  <si>
    <t>1. 비 접촉식 자동 살균수전에 의한 수인성 및 접촉성 감염(전염)질환 예방에 기여
2. 조달청 나라장터 우수 조달제품 등록으로 공공기관, 교육기관, 병의원 등 납품
3. 해외 구호물자 및 UN조달을 통한 글로벌 시장 진출기회 마련</t>
  </si>
  <si>
    <t>비 접촉식 유해세균 자동 살균수전의 글로벌 시장조사</t>
  </si>
  <si>
    <t>○ 비 접촉식 살균수전의 제품 상용화를 위한 글로벌 시장조사 및 타켓 바이어 발굴과 해외 규격 및 인증, 법적 규제사항 조사, 유사 특허분석 실시
   - 글로벌 사업기획 분석보고서 제공 : 해외 현지 잠재 수요기업 조사 분석
   - 해외 규격 인증제도 및 법적 규제 사항 조사 : 시장진입장벽 분석
   - 비 접촉식 살균수전에 대한 해외 특허동향 및 유사기술 조사
   - 글로벌 마케팅 전략 수립 : 글로벌 기술사업화를 위한 마케팅 전략 수립</t>
  </si>
  <si>
    <t>글로벌 사업기획 분석 및 마케팅 전략 수립</t>
  </si>
  <si>
    <t>- 해외 바이어 발굴 및 잠재 수요기업 조사
- 글로벌 기술사업화를 위한 마케팅 전략 
 수립
- 해외 규격 및 인증제도 조사를 통한 해외
 시장 진입장벽 분석 및 유사기술 조사</t>
  </si>
  <si>
    <t>봉명환(포디피앤씨)</t>
  </si>
  <si>
    <t>시장분석결과 중간보고 예정</t>
  </si>
  <si>
    <t xml:space="preserve"> - "㈜캠프럼 / 539-86-00346" 으로 최종 확인(전율택 박사)</t>
  </si>
  <si>
    <t>서성수</t>
  </si>
  <si>
    <t>120-81-73107</t>
  </si>
  <si>
    <t xml:space="preserve">경기도 고양시 일산동구 일산로 142(백석동)유니테크빌 501호 </t>
  </si>
  <si>
    <t>제2016-0049GG</t>
  </si>
  <si>
    <t>상시</t>
    <phoneticPr fontId="1" type="noConversion"/>
  </si>
  <si>
    <t>서상수</t>
  </si>
  <si>
    <t>010-7654-5234</t>
  </si>
  <si>
    <t>2, 3, 5</t>
  </si>
  <si>
    <t>방부제를 포함하지 않은 새로운 방부시스템 개발</t>
  </si>
  <si>
    <t>1) 방부제의 부정적 인식
2) 방부제의 유해성
3) 시장 규모에 따른 기술적 한계
4) 연구단계의 경제적 애로사항</t>
  </si>
  <si>
    <t>1) 고숙련된 미생물 시험 경력자의 지원
2) 연구결과를 시험/평가/분석할 수 있는 장비와 장비의 사용방법 교육자의 지원</t>
  </si>
  <si>
    <t>1) 화장품  품질력 향상
2) 소비자의 방부제사용에 대한 불안감 완화
3) 다양한 제형의 방부조성물의 개발 및 다양한 화장품에 접목
4) 기존 방부제 수입대체 효과 - 해외 대기업 시장 잠식 문제 해결</t>
  </si>
  <si>
    <t>방부제를 포함하지 않은 새로운 방부제시스템 개발(공정 함유량 분석/컨설팅 지원)</t>
  </si>
  <si>
    <t>□ 원료의 성능 분석을 통한 고효율, 고성능의 화장품 원료 개발
  ○ 생산 공정에 따른 항산화 효능 비교 분석으로 제품 개발 체계화.  
□ 제품의 시간에 따른 유효성분 농도 측정
  ○ 효능의 감가를 확인하며, 이를 보완 할 수 있는 원료를 모색하고 
    추가 첨가하여 제품의 완성도를 높임.   
  ○ 효소반응을 활용한 원료의 항산화력 측정</t>
    <phoneticPr fontId="1" type="noConversion"/>
  </si>
  <si>
    <t>방부제를 포함하지 않은 새로운 방부시스템 개발 실험 및 컨설팅 지원</t>
    <phoneticPr fontId="1" type="noConversion"/>
  </si>
  <si>
    <t xml:space="preserve"> - Mn-SOD의 항산화력 및 효소 농도 측정에 대한 분석 기법
 - HPLC를 활용한 방부제 효과의 락토페린의 장기 안정성 확인</t>
    <phoneticPr fontId="1" type="noConversion"/>
  </si>
  <si>
    <t>임완택(한경대학교)</t>
    <phoneticPr fontId="1" type="noConversion"/>
  </si>
  <si>
    <t>O</t>
    <phoneticPr fontId="1" type="noConversion"/>
  </si>
  <si>
    <t xml:space="preserve">아토리서치(주) </t>
  </si>
  <si>
    <t>(J58222)응용소프트웨어 개발 및 공급업</t>
  </si>
  <si>
    <t>정재웅</t>
  </si>
  <si>
    <t>107-87-64946</t>
  </si>
  <si>
    <t>경기도 성남시 분당구 판교역로 225-18 이룸빌딩 3층</t>
  </si>
  <si>
    <t>제2016-0050GG</t>
  </si>
  <si>
    <t>정재헌</t>
  </si>
  <si>
    <t>031-625-3351</t>
  </si>
  <si>
    <t>소프트웨어 정의 네트워크(SDN)/네트워크 기능 가상화(NFV) 시장 동향 파악
및 기술개발 방향 수립</t>
  </si>
  <si>
    <t>□ 해당 기술 및 시장현황
▪ 대용량 데이터의 하드웨어 중심 서버 분산관리로 인한 속도, 보안성, 안정성의 문제 대두
▪ 가상의 서버를 통한 개방형 데이터 제어를 수행하는 S/W+H/W 결합형 관리체계 등장
▪ 구글 등에서 도입에 성공하면서 네트워크 시장의 새로운 화두로 등장
▪ 정부 ICT R&amp;D 중장기 전략(2013-2017) 통해 SDN 시장 육성 방침
▪기간 통신 사업자 등 엔터프라이즈, Data Center 그리고 무선망 등 점차 
  가상화되고 클라우드화 되고 있는 현재 네트워크 시장에서 SDN을 통한 네트워크 
  관리는 필수적이며 이미 글로벌 시장의 변화는 시작되었음
▪아토리서치는 개방형 네트워크를 추구하는 새로운 패러다임에 걸맞게
  SDN/Openflow 기반 유무선 통합 네트워크 관련 국산 기술개발로 SDN 시장을
  선도하는 SDN Controller OBelle, SDN monitoring solution OBelle Archon,
  OBelle vSwitch 및 NFV/Cloud Solution을 출시하고 시장 개척
□ 문제점
▪새로운 시장 개척을 위해 세계 시장 및 기술 동향에 대한 정보와 이를 바탕으로 한 신속한 대응이 절실하나, 중소기업으로서 시장 동향 파악 능력에 한계
▪SDN 분야의 새로운 대두로 전문적인 자문인력이 부족한 상황에서 이의 확보를 위한 재정적인 지원이 필요한 상황</t>
  </si>
  <si>
    <t>□ SDN/NFV 분야 세계적인 기술 및 시장동향 파악</t>
  </si>
  <si>
    <t>□ 신기술 분야 기술 및 시장 동향 파악을 통한 적절한 개발방향 수립 및 시장개척
□ 전문가 자문을 통한 기술 애로 사항의 신속한 파악 및 해결</t>
  </si>
  <si>
    <t xml:space="preserve"> - ASTI기업으로 최종 확인(전율택 박사)</t>
  </si>
  <si>
    <t>한국전자통신연구원</t>
  </si>
  <si>
    <t>㈜켐트로스</t>
    <phoneticPr fontId="1" type="noConversion"/>
  </si>
  <si>
    <t>bbb</t>
    <phoneticPr fontId="1" type="noConversion"/>
  </si>
  <si>
    <t>(C21101)의약용 화합물 및 항생물질 제조업</t>
  </si>
  <si>
    <t>이동훈</t>
  </si>
  <si>
    <t>129-80-95054</t>
  </si>
  <si>
    <t>㈜켐트로스</t>
  </si>
  <si>
    <t>경기도 안산시 단원구 능안로 7 폴리머 사업부</t>
  </si>
  <si>
    <t>제2016-0051GG</t>
  </si>
  <si>
    <t>김명성 과장</t>
  </si>
  <si>
    <t>010-7244-0158</t>
  </si>
  <si>
    <t>저온 속경화 에폭시 접착제 개발</t>
  </si>
  <si>
    <t>- 피착 소재, 모듈의 구조, 접착제 경화 시스템(열경화,  UV/열 dual 경화 등) 등의 다변화에 따른 각 application별 접착성능의 확보 필요
- Camera module 생산 수율 향상에 필요한 저온 속경화에 대한 시장 needs가 지속속적으로 확대되고 있으나 이와 더불어 저장안정성 확보도 필수이므로 자사 제품에 대한 최적화 필요</t>
  </si>
  <si>
    <t>- 피착소재의 열팽창/수축 최소화와 사용상 work life 확보를 통한  제품개선 및 기 보유기술의 upgrade 필요
- 현 제품은 주로 compact camera module을 target으로 개발/양산 중이나 이와 유사 혹은 신 시장의 확대 응용이 가능한 수요처 발굴</t>
  </si>
  <si>
    <t>- 현 시장 needs에 부합되는 양산 제품이 확대될 시 국내 매출의 빠른 확대가 가능하고 해외 매출도 증대될 것으로 기대됨</t>
  </si>
  <si>
    <t>반응형 Urethane Hot Melt Adhesives(PUR) 개발</t>
  </si>
  <si>
    <t>○ 일반산업 및 전기전자용 PUR 접착제의 국내/외 시장 기술 동향 파악
○ PUR 접착제의 국내/외 수요처 등 시장 수요 정보 파악
○ 해외 경쟁사의 정보 확보를 통한 기업의 경쟁력 도모</t>
  </si>
  <si>
    <t>PUR 제품에 대한 국내,외 수요처, 시장조사 및 시장동향 확보</t>
  </si>
  <si>
    <t>전기전자 및 산업 수요처 조사 및 경쟁업체 동향분석을 통한 신규 진입 및 매출 창출</t>
  </si>
  <si>
    <t>한국과학기술연구원</t>
  </si>
  <si>
    <t>신규</t>
  </si>
  <si>
    <t>㈜동인광학</t>
    <phoneticPr fontId="1" type="noConversion"/>
  </si>
  <si>
    <t>bb</t>
    <phoneticPr fontId="1" type="noConversion"/>
  </si>
  <si>
    <t>정인</t>
  </si>
  <si>
    <t>130-86-37461</t>
  </si>
  <si>
    <t>경기도 부천시 오정구 석천로 380번길 1</t>
  </si>
  <si>
    <t>제2016-0052GG</t>
  </si>
  <si>
    <t>정인호 실장</t>
  </si>
  <si>
    <t>010-3415-4580</t>
  </si>
  <si>
    <t>열영상 및 레이저거리측정기 핵심부품 개발</t>
  </si>
  <si>
    <t>□ 레이저거리측정기(LRF):고반복 레이저 발생기 국산화 개발
 ◦ 레이저거리측정기의 핵심 부품 중 하나인 고반복률의 펄스 레이저 발생기는 고가의 수입품에 의존하고 있음. 개발 목표인 레이저 발생기는 펄스 당 10mJ의 출력에너지와 15pps의 발사가 가능한 1.54m 파장의 Er:Glass 레이저
    - 레이저 온도 제어 기술(열분석, 열교환을 고려한 설계, TEC 제어 등)
    - Er:Glass 모듈 제작 기술
    - Q-Switch 제작 및 제어기술
□ 열영상조준경, 복합감시장비: 열영상카메라 엔진
 ◦  MWIR/LWIR DDCA 개발, LWIR uncooled thermal camera 영상개선 S/W개발
□ 기타: 표적탐지 및 추적장치용 센서 및 S/W 개발
 ◦ 열상 및 기타 광학계에서 획득한 영상을 이용해 목표물 파악 및 추적을 위한 센서 및 S/W 개발</t>
  </si>
  <si>
    <t>□ 고반복 레이저 발생기
 ◦ 국내 기개발 경험이 있는 회사 및 엔지니어 전문가 해당 기술습득 및 개발방향 설절에 어려움 있음. 유관연구기관의 고급 연구개발진과의 긴밀한 협조가 필요합.
□ 열상엔진
 ◦ 고난이도의 영상처리 회로 설계 및 운용 S/W설계가 매우 어렵고 해당분야 고경력 엔지니어가 부족하여 개발에 어려움이 따름.
□ 표적탐지 및 추적장치용 센서 및 S/W개발
 ◦ 마이크로 볼로미터 센서 개발기술은 고난이도 반도체 설계 기술이므로 접근이 어려움. 또한 빠른 영상 처리속도가 요구되며 에러발생률이 최소화되어야하고 선진국이 공개하지 않는 기술로 원천적 알고리즘 및 구현방안 고안에 대한 협조가 필요</t>
  </si>
  <si>
    <t>매출증가 및 고용효과 창출</t>
  </si>
  <si>
    <t>LRF용 고반복 레이저발생기(발진기) 국산화 개발</t>
  </si>
  <si>
    <t>○ 펄스 당 10mJ 의 출력 에너지를 갖는 레이저발생기 개발 기술 습득
○ Q-Switch 로 레이저 펄스를 제어하는 기술 습득
○ Q-Switch 설계 제작 기술 습득
○ TEC를 사용한 온도제어 기술 습득
○ 유관 연구기관과 긴밀한 협조로 고반복 레이저발진기 개발기술 확보</t>
  </si>
  <si>
    <t>고반복 레이저발진기 개발기술 확보</t>
  </si>
  <si>
    <t>- Er:Glass 레이저 발생장치 개발기술 확보
- OPO 레이저 파장 변환기 개발기술 확보
- 99% 이상 반사율 미러 개발기술 확보
- Q-Switch 정밀 광학 설계기술 확보
- Pumping용 레이저 다이오드 제어기술 확보
- 빔 형성 정밀 렌즈 가공기술 확보
- 고 에너지 충방전 회로 설계기술 확보
- 고 정밀 렌즈 코팅기술 확보</t>
  </si>
  <si>
    <t>이종훈(영남대학교)</t>
  </si>
  <si>
    <t>㈜뉴랩</t>
    <phoneticPr fontId="1" type="noConversion"/>
  </si>
  <si>
    <t>(C22212)플라스틱 필름, 시트 및 판 제조업</t>
  </si>
  <si>
    <t>김정민
이종권</t>
  </si>
  <si>
    <t>126-81-91705</t>
  </si>
  <si>
    <t>뉴랩</t>
  </si>
  <si>
    <t>경기도 이천시 대월면 장평리 273-2</t>
  </si>
  <si>
    <t>제2016-0053GG</t>
  </si>
  <si>
    <t>목흥수 과장</t>
  </si>
  <si>
    <t xml:space="preserve">010-9368-1091 </t>
  </si>
  <si>
    <t>3</t>
    <phoneticPr fontId="1" type="noConversion"/>
  </si>
  <si>
    <t>복합기능을 부여한 친환경 박막 필름 개발</t>
    <phoneticPr fontId="1" type="noConversion"/>
  </si>
  <si>
    <t xml:space="preserve">기존 소재를 활용한 제품에 대한 R&amp;D는  지속되고, 친환경 제품에 대한 소비자의 인식, 그리고 시장변화는 이루어지고 있다. 하지만 높은 단가, 그리고 기존 제품과의 차별화는 단지 소재로 인한 환경친화적이라는 것 외에 다른점을 찾아볼수가 없으며, 친환경 원료를 사용함에 있어 제품의 생산원가는 높아, 시장진입에 어려움을 겪고 있다. </t>
    <phoneticPr fontId="1" type="noConversion"/>
  </si>
  <si>
    <t>복합기능이 부여된 친환경 박막 필름 개발 : 당사는 폴리에틸렌 원료를 필름, 즉 원단 형태로 출력하여, 소비자에 판매되는 규격에 맞게 제단,권취 공정을 통하여 유통한다.
① 위생장갑에 습기가 발생하지 않아, 착용하기 편리하고, 장기간 착용하여도 불편하지 않는 통기성 필름 개발
② 원단의 투명도를 개선, 평활도 및 인장강도가 강화된 박막 필름 개발
③ 항균 성능이 부여된 폴리에틸렌 랩 개발에 필요한 마스터배치 개발시 열에 의해 소실되는 항균성능을 보존, 유지 할수 있는 기술 개발</t>
  </si>
  <si>
    <t>- 해외에서 수입, 유통되는 제품에 대한 수입대체 효과
- 개발된 기술을 파생하여, 현재 보유하고 있는 박막 필름 제품에 단계적 기능 부여, 출시
- 소비자에게 친환경 원료 소재를 인한 가격부담을 줄여, 기능에 대한 인식으로 기존 제품과 차별화</t>
  </si>
  <si>
    <t>복합기능이 부여된 박막 필름 개발 등 기술자문</t>
    <phoneticPr fontId="1" type="noConversion"/>
  </si>
  <si>
    <t>○ 손 땀 처리 장갑 
 - 친수성 그룹이 있는 부분이 공중합된 폴리에틸렌 수지의 블렌드에 의한 손 땀의 흡착 기술 지원
 - 나노 실리카 등의 무기 입자를 혼합하여 폴리에틸렌과 블렌드하여 압출 시 무기재료와 유기 재료 사이의 계면접착 불완전성으로 미세한 틈이 벌어져 통기성이 부여되는 관점의 기술 지원
○ 고강도 투명 박막 필름
 - 상대적 고분자량의 폴리에틸렌, 고강도 부여 부분 공중합 폴리에틸렌의 블렌드에 의한 투명 박막 폴리에틸렌 기술지원
○ 항균성 필름 
  - 항균 성능이 부여된 폴리에틸렌 랩 개발에 필요한 마스터배치 개발 시 열에 의해 소실되는 항균성능을 열안정제의 첨가에 의한 항균성 보존, 유지 기술 개발</t>
    <phoneticPr fontId="1" type="noConversion"/>
  </si>
  <si>
    <t>1. 손 땀 처리 필름 기술지원
2. 고강도 투명 박막 필름 기술지원
3. 항균성 필름 기술지원</t>
    <phoneticPr fontId="1" type="noConversion"/>
  </si>
  <si>
    <t xml:space="preserve">1. 통기성 부여 또는 친수성기 부여 PE 필름
2. LDPE 중 고분자량 PE, 고결정성 PE의 블렌드
3. 항균성 작용기의 고분자 중 결합 안정제 </t>
    <phoneticPr fontId="1" type="noConversion"/>
  </si>
  <si>
    <t>고종성(KISTI ReSEAT)</t>
  </si>
  <si>
    <t>기술분석 제공 및 매달 방문기술자문</t>
  </si>
  <si>
    <t xml:space="preserve"> - 수요조사서에 표기된 "㈜뉴랩" 으로 이력시스템 등록</t>
  </si>
  <si>
    <t>㈜모토텍</t>
    <phoneticPr fontId="1" type="noConversion"/>
  </si>
  <si>
    <t>B+</t>
    <phoneticPr fontId="1" type="noConversion"/>
  </si>
  <si>
    <t>(C30392)자동차용 전기장치 제조업</t>
  </si>
  <si>
    <t>김석경</t>
  </si>
  <si>
    <t>220-86-75021</t>
  </si>
  <si>
    <t>모토텍</t>
  </si>
  <si>
    <t>(본사) 경기도 화성시 만년로 68-26
(연구소)경기 수원시 영통구 덕영대로 1556번길 디지털엠파이어 D동 701호</t>
  </si>
  <si>
    <t>제2016-0054GG</t>
  </si>
  <si>
    <t>박재춘 수석</t>
  </si>
  <si>
    <t>010-9193-9093</t>
  </si>
  <si>
    <t>통합제품(Display Door Handle)에 대한 M&amp;S</t>
  </si>
  <si>
    <t xml:space="preserve">□ Display Door Handle (Display + Touch Sensor + LED 통합)
  ○ Display, Touch sensor, LED 통합형 Door Handle 개발 중.
  ◯ 상기 제품의 양산 경험 및 시장에 양산품 없음.
  ◯ 상기 제품의 국/내외 자료 없음.
     (설계 표준서, 시험 기준서, 시험항목 등) </t>
  </si>
  <si>
    <t>□  터치량에 따른 감도 시뮬레이션
□  감도에 영향을 주는 기구적 실제 모델링
    (이격거리,재료의 재질, 환경조건 등)
□  감도에 영향을 주는 하드웨어적 실제 모델링
    (도체간격, 도체크기 등)
□  환경조건에 따른 광량에 대한 시뮬레이션
     (여름, 겨울, 먼지, 비,  눈, 주간, 야간 등)</t>
  </si>
  <si>
    <t>설계일정, 비용, 자원절감(감축)</t>
  </si>
  <si>
    <t>3. 슈퍼컴M&amp;S 지원대상 기업(신규요청)</t>
  </si>
  <si>
    <t>전자식 변속 레버 생산에 필요한 제어기술 자문</t>
  </si>
  <si>
    <t>기술자문 및 관련 기술시장정보 지원</t>
  </si>
  <si>
    <t>선진사 제품분석을 통한 기술력 습득
제품개발 TEST 조건 확보</t>
  </si>
  <si>
    <t xml:space="preserve">선진사 제품 및 벤치마킹
제품 기술시장정보 지원
전기자동차 적용 TEST 신뢰성 확보 방안 </t>
  </si>
  <si>
    <t>* M&amp;S지원 탈락:공학해석 수행은 가능한 대상주제로 판단되나 내부적으로 전자기 해석 관련 소프트웨어가 없는 경우임.
* 기술멘토링 탈락: 1차 선정
* 8/24 시장분석 요청
상세 내용 파악 후 진행 예정</t>
  </si>
  <si>
    <t xml:space="preserve"> - 수요조사서에 표기된  "㈜모토텍" 으로 이력시스템 등록</t>
  </si>
  <si>
    <t>신명산업㈜</t>
    <phoneticPr fontId="1" type="noConversion"/>
  </si>
  <si>
    <t>(C32029)기타 목재가구 제조업</t>
  </si>
  <si>
    <t>C32</t>
  </si>
  <si>
    <t>가구 제조업</t>
  </si>
  <si>
    <t>김풍호</t>
  </si>
  <si>
    <t>126-81-44105</t>
    <phoneticPr fontId="1" type="noConversion"/>
  </si>
  <si>
    <t>신명산업㈜</t>
  </si>
  <si>
    <t>126-81-44105</t>
  </si>
  <si>
    <t>경기도 광주시 초월읍 산수로 508번길 21</t>
  </si>
  <si>
    <t>제2016-0055GG</t>
  </si>
  <si>
    <t>안수정</t>
  </si>
  <si>
    <t>010-4107-2887</t>
  </si>
  <si>
    <t>1, 2, 6</t>
  </si>
  <si>
    <t>고급 가구 등에 접목할 수 있는 기능성 소재 및 친환경 소재 발굴</t>
  </si>
  <si>
    <t>◦  대내외적으로 경쟁이 치열한 가구 산업분야에서 원가절감을 통한 가격 경쟁력 만으로는 시장을 선점하는데 어려움이 있음.
◦  가격 경쟁이 치열한 중저가 가구 시장에서의 차별화 전략을 확보하는데 어려움.
◦  시장에서 경쟁력을 확보하기 위한 새로운 요소 기술이 요구됨.
◦  새로운 기능성 소재 및 친환경 소재 발굴의 필요성이 확대되는 반면 소재 기술에 대한 전문성이 부족한 상황 임.</t>
  </si>
  <si>
    <t>◦  제품의 경쟁력 확보를 위해 고급 가구 등에 접목할 수 있는 기능성 소재 및 친환경 소재 발굴
◦  타 산업분야에 이미 활용되고 있는 검증된 소재 중에서, 적절한 후처리 및 가공을 통해 가구 분야에 적용할 수 있는 아이템 발굴</t>
  </si>
  <si>
    <t>◦ 새로운 소재 발굴을 통해, 기능성․ 고급가구 군의 경쟁력을 확보하여 시장에 성공적으로 안착할 수 있을 것으로 기대함.</t>
  </si>
  <si>
    <t>가구 산업에 활용가능한 기능성 신소재 탐색 연구</t>
  </si>
  <si>
    <t>○ 제품의 경쟁력 확보를 위해 고급 가구 등에 접목할 수 있는 기능성 소재 및 친환경 소재 발굴
○ 타 산업분야에 이미 활용되고 있는 검증된 소재 중에서, 적절한 후처리 및 가공을 통해 가구 분야에 적용할 수 있는 아이템 발굴</t>
  </si>
  <si>
    <t>신소재 발굴</t>
  </si>
  <si>
    <t>가구에 적용할 수 있는 기능성 신소재를 발굴·적용하여 차별화된 제품개발</t>
  </si>
  <si>
    <t>bb+</t>
    <phoneticPr fontId="1" type="noConversion"/>
  </si>
  <si>
    <t>(C23326)콘크리트관 및 기타 구조용 콘크리트제품 제조업</t>
  </si>
  <si>
    <t>C23</t>
  </si>
  <si>
    <t>비금속 광물제품 제조업</t>
  </si>
  <si>
    <t>이강주</t>
  </si>
  <si>
    <t>126-81-22396</t>
  </si>
  <si>
    <t>이홍재
이강주</t>
  </si>
  <si>
    <t>경기도 여주시 가남읍 가남로 465</t>
  </si>
  <si>
    <t>제2016-0056GG</t>
  </si>
  <si>
    <t>박지운</t>
  </si>
  <si>
    <t>010-3226-5304</t>
  </si>
  <si>
    <t>접합성능 및 시공성이 우수한 터널세그먼트 결합방법 개발</t>
  </si>
  <si>
    <t>국내에 적용되는 터널 세그먼트는 대부분 콘크리트 제품이며, TBM장비로 터널을 굴진해 나가는 과정에서 콘크리트 터널 세그먼트는 필수 구조물이다. TBM장비가 터널을 굴진해 나가는 공정에 간섭을 주지 않으면서 터널공사의 공기를 대폭 단축시킬수 있고, 접합성능이 우수한 터널 세그먼트 접합공법의 개발이 시급하다.</t>
  </si>
  <si>
    <t>접합성능이 우수하고 시공성 및 경제성이 우수한 터널세그먼트 공법을 개발하는 과정에서 기술지원을 제공받아 사업화 한는데 도움이 되었으면 함.</t>
  </si>
  <si>
    <t xml:space="preserve">터널 세그먼트 접합에 대한 기술개발을 통해 TBM터널 공사에 대하여 공사기간을 대폭 단축시킬수 있고, 그로 인해 연간 120억원 정도의 매출증가가 기대된다. </t>
  </si>
  <si>
    <t xml:space="preserve">접합성능과 시공성이 우수한 터널세그먼트 결합방법 개발 및 내화, 내염, 내부식성 콘크리트 관련 재료 개발
</t>
  </si>
  <si>
    <t xml:space="preserve">      1) 접합성능과 시공성이 우수한 터널세그먼트 결합방법 기술동향 분석
        선진 외국의 최신 세그먼트 접합기술에 대한 조사 및 세그먼트 관련 해석/실험 방법의 조사․정리
      2) 세그먼트 콘크리트의 내화, 내염 및 내부식성에 대한 최신 동향 분석 
    세그먼트용 콘크리트의 내화, 내염 및 내부식성과 관련된 정보검색 및 최신 기술동향 분석</t>
    <phoneticPr fontId="1" type="noConversion"/>
  </si>
  <si>
    <t>접합성능 및 시공성이 우수한 터널세그먼트 결합방법 관련 기술동향 분석</t>
    <phoneticPr fontId="1" type="noConversion"/>
  </si>
  <si>
    <t>향후 세그먼트 신제품 개발을 위한 
세그먼트 결합방법 및 세그먼트용 
콘크리트에 대한 최신 기술동향 분석</t>
    <phoneticPr fontId="1" type="noConversion"/>
  </si>
  <si>
    <t>장수호(한국건설기술연구원)</t>
    <phoneticPr fontId="1" type="noConversion"/>
  </si>
  <si>
    <t xml:space="preserve"> - 수요조사서에 표기된 " 이강주" 대표로 이력시스템 등록</t>
  </si>
  <si>
    <t>하도FNC</t>
    <phoneticPr fontId="1" type="noConversion"/>
  </si>
  <si>
    <t>bbb</t>
    <phoneticPr fontId="1" type="noConversion"/>
  </si>
  <si>
    <t>(C13992)부직포 및 펠트 제조업</t>
  </si>
  <si>
    <t>C13</t>
  </si>
  <si>
    <t>섬유제품 제조업; 의복제외</t>
  </si>
  <si>
    <t>하종언</t>
  </si>
  <si>
    <t>127-81-85415</t>
  </si>
  <si>
    <t>하도NFC</t>
  </si>
  <si>
    <t>137-81-85415</t>
  </si>
  <si>
    <t>경기도 포천시 군내면 유교리 39</t>
  </si>
  <si>
    <t>제2016-0057GG</t>
  </si>
  <si>
    <t>임상헌</t>
  </si>
  <si>
    <t>010-3917-8001</t>
  </si>
  <si>
    <t>친환경 저중량 자동차 서브매트</t>
  </si>
  <si>
    <t>□ 오랫동안 자동차의 서브매트는 PVC 또는 SBS Back'g + 라이론 카페트  타입으로 커다란 발전이 없이 사용되어 왔으며, 최근 환경호르몬과 리사이클성, 난슬립성으로 인하여 개발의 필요성을 절실히 느끼고 있음.
□ 현재 자사에서 개발한 PET + Silicone + 라일론 직물 카페트로 한단계 업그레이드 되어 1년전부터 자동차에 적용되어 모든 차량에 확대추세에 있음. 그러나 이전 사양보다 품질은 좋지만 가격적인 면에서 국내 및 해외 경쟁력이 떨어짐.
□ 또한 직물매트는 소재 특성상 청결하게 관리하기가 쉽지 않아 소비자들의 니즈에 충족되지 않음.</t>
  </si>
  <si>
    <t>□ 자동차 서브매트의 기술 동향 및 애프터마켓 시장분석
□ 높은 발수성, 높은 난슬립, 저중량, 높은 내구성, 리사이클 가능한 매트 개발 위한 소재 전문가의 기술지원 및 각종 시험분석</t>
  </si>
  <si>
    <t>□ 자동차 서브매트의 애프터마켓 기술 동향 및 시장분석,
□ 높은 난슬립, 높은 발수성, 저중량, 높은 내구성, 리사이클 가능한 매트 개발을 위한 소재 전문가의 기술지원 및 각종 시험분석</t>
  </si>
  <si>
    <t>친환경 저중량 자동차 서브매트 기술시장분석</t>
  </si>
  <si>
    <t xml:space="preserve">     □ 자동차 서브매트의 기술 동향 및 애프터마켓 시장분석
    □ 높은 발수성, 높은 난슬립, 저중량, 높은 내구성, 리사이클 가능한 매트개발 위한 소재 동향 분석</t>
    <phoneticPr fontId="1" type="noConversion"/>
  </si>
  <si>
    <t xml:space="preserve"> - 친환경 저중량 자동차   서브매트 기술시장 분석</t>
    <phoneticPr fontId="1" type="noConversion"/>
  </si>
  <si>
    <t xml:space="preserve"> - 자동차 서브매트의 애프터마켓 기술 및 시장분석,
- 높은 난슬립, 높은 발수성, 저중량, 높은 내구성, 리사이클 가능한 매트 개발을 소재 동향 분석</t>
    <phoneticPr fontId="1" type="noConversion"/>
  </si>
  <si>
    <t xml:space="preserve"> - 수요조사서에 표기된 "하도FNC"  / 127-81-85415" 로 이력시스템 등록</t>
  </si>
  <si>
    <t>(C27199)그외 기타 의료용 기기 제조업</t>
  </si>
  <si>
    <t>허상오</t>
  </si>
  <si>
    <t>127-81-98282</t>
  </si>
  <si>
    <t xml:space="preserve">경기 포천시 내촌면 금강로2047번길 26 (음현리) </t>
  </si>
  <si>
    <t>제2016-0059GG</t>
  </si>
  <si>
    <t>김동훈 소장</t>
  </si>
  <si>
    <t>010-4366-9280</t>
  </si>
  <si>
    <t xml:space="preserve">신사업 분야 R&amp;D 방향 수립을 위한 개발제품 관련 기술특허분석 </t>
    <phoneticPr fontId="1" type="noConversion"/>
  </si>
  <si>
    <t>동물실험대체 플라스틱웨어(생체모사), 바이오프로덕션인 마이크로 캐리어 제작 등 신규사업 R&amp;D 방향 수립을 위한 기술특허분석 자료 필요</t>
    <phoneticPr fontId="1" type="noConversion"/>
  </si>
  <si>
    <t>* 동물실험 대체 플라스틱 웨어(생체모사) 제품 관련 기술 및 특허 분석 정보
* 바이오프로덕션 구슬모양 플라스틱인 마이크로 캐이러 제작관련 기술 및 특허분석 정보</t>
  </si>
  <si>
    <t>신규사업 R&amp;D 방향 수립에 기여</t>
  </si>
  <si>
    <t>동물실험 대체 플라스틱웨어 및 마이크로 캐리어 기술특허분석</t>
    <phoneticPr fontId="1" type="noConversion"/>
  </si>
  <si>
    <t>○ 동물실험 대체 플라스틱 웨어(생체모사)
- 상업화된 기술, 제품, 특허 분석
○ 마이크로 캐리어 제작
- 마이크로캐리어 분야 특허 분석, 마이크로 캐리어 기술 보유 주요 기업의 관련 특허 및 기술동향</t>
    <phoneticPr fontId="1" type="noConversion"/>
  </si>
  <si>
    <t>신사업 분야 기술개발 전략수립</t>
  </si>
  <si>
    <t>1. 생체모사 관련 사업성 검토
2. 마이크로 캐리어 기술개발 발향 수립에 활용</t>
  </si>
  <si>
    <t>박재윤</t>
  </si>
  <si>
    <t>125-85-22047</t>
  </si>
  <si>
    <t>603-81-07970</t>
  </si>
  <si>
    <t xml:space="preserve">(본사) 경기도 평택시 포승읍 원정리 1173-4
(연구소) 부산 사하구 하신번영로 135, 3층 (신평동,신평빌딩) </t>
  </si>
  <si>
    <t>제2016-0165BS</t>
  </si>
  <si>
    <t>상시</t>
    <phoneticPr fontId="1" type="noConversion"/>
  </si>
  <si>
    <t>윤재준</t>
  </si>
  <si>
    <t>010-6605-0103</t>
  </si>
  <si>
    <t>정제 글리세린 시장동향 정보지원</t>
  </si>
  <si>
    <t>□ 정제글리세린 시장동향 정보지원
  ◯  글리세린시장은 현재 지방산추출공법과 바이오디젤 부산물을 정제하는 방법 두가지방법으로 생산되고 있으며, 99.5% 이상의 USP Grade, 기타공업용 그레이드로 나뉜다.
    -현재 국내에서는 엘지생활건강, 애경유화등이 글리세린을 생산 및 수입하여 국내에 유통중이며 국내 수요는 약 2014년도 기준으로 약 4만톤 수준으로 예상된다.</t>
  </si>
  <si>
    <t>국내 글리세린 시장 동향 정보 제공
국내 및 해외 가격동향 및 수출입 동향, 국내 및 해외 제조사, 원자재 및 관계산업(바이오디젤 및 비누,화장품산업) 동향</t>
  </si>
  <si>
    <t>신규사업 진입에 대한 사업화 타당성 평가 기초자료로 활용예정</t>
  </si>
  <si>
    <t>정제 글리센린 시장동향 분석</t>
  </si>
  <si>
    <t xml:space="preserve">제1절 시장개요 및 니즈
1. 정제 글리세린 시장의 개요
2. 소비자의 니즈특성  
제2절 시장구조 및 특성
1. 바이오제약 및 기능성 화장품산업의 현황
2. 주요 업체 동향 
제3절 시장동향 및 전망
      1. 국내 글리세린 시장동향
  2. 국내 및 해외 가격동향, 수입입 동향 
      3. 바이오디젤 및 비누, 화장품산업 동향   </t>
    <phoneticPr fontId="1" type="noConversion"/>
  </si>
  <si>
    <t xml:space="preserve">  정제 글리세린 시장동향 정보지원</t>
    <phoneticPr fontId="1" type="noConversion"/>
  </si>
  <si>
    <t xml:space="preserve"> - 국내 글리세린 시장동향
- 국내 및 해외 가격동향, 수입입 동향 
 - 이오디젤 및 비누, 화장품산업 동향 </t>
    <phoneticPr fontId="1" type="noConversion"/>
  </si>
  <si>
    <t>봉명환(포티피엔씨)</t>
    <phoneticPr fontId="1" type="noConversion"/>
  </si>
  <si>
    <t xml:space="preserve"> - 수요조사서에 표기된  "125-85-22047" 로 이력시스템 등록</t>
  </si>
  <si>
    <t>㈜경인기계</t>
  </si>
  <si>
    <t>A</t>
  </si>
  <si>
    <t>(C29172)공기조화장치 제조업</t>
  </si>
  <si>
    <t>구제병</t>
  </si>
  <si>
    <t>121-81-57736</t>
  </si>
  <si>
    <r>
      <t xml:space="preserve">인천광역시 중구 서해대로 </t>
    </r>
    <r>
      <rPr>
        <sz val="11"/>
        <rFont val="휴먼명조"/>
        <family val="3"/>
        <charset val="129"/>
      </rPr>
      <t>307</t>
    </r>
  </si>
  <si>
    <t>제2016-0223IC</t>
  </si>
  <si>
    <t>이민환</t>
  </si>
  <si>
    <t xml:space="preserve">032)885-9001 </t>
  </si>
  <si>
    <t>냉각탑 소음분석 및 소음기 설계</t>
  </si>
  <si>
    <t>소음으로 인한 민원 증가로 산업용 및 공조용 냉각탑에 대한 소음기 요구가 증가하고 있으나 외주발주에 의한 설계.제작 또는 냉각탑 타산업에서 수주하고 있어서 시장확대를 위한 소음관련기술 습득과 소음기 개발이 시급함</t>
  </si>
  <si>
    <t>소음에 대한 분석과 소음기 설계에 대한 연구지원이 필요함</t>
  </si>
  <si>
    <t>냉각탑에서 발생하는 소음을 감소시켜 고객이 요구하는 소음값을 만족시키고 소음으로 인하여 발생하는 민원을 줄일 수 있다</t>
  </si>
  <si>
    <t>이상원</t>
  </si>
  <si>
    <t>122-81-16548</t>
  </si>
  <si>
    <t>인천광역시 남동구 남동대로 369번길 18</t>
  </si>
  <si>
    <t>제2016-0224IC</t>
  </si>
  <si>
    <t>조우현</t>
  </si>
  <si>
    <t>032-451-7731</t>
  </si>
  <si>
    <t>Liquid Filter 선행특허 분석에 따른 특허전략 수립</t>
  </si>
  <si>
    <t>□ 반도체와 LCD 공정에 사용되는 초순수 제조나 화학처리용 약액의 이물질 제거를 위해 균일한 Pore size를 갖는 Filter가 반드시 필요함.
□ 우리나라는 반도체와 LCD 산업의 강국이지만, 습식 공정에 사용되는 Filter의 대부분을 수입산으로 사용 중이며, 특히 내열/내화학성이 필요한 부분에서 사용되는 불소수지 적용 Filter의 경우, 전량 수입에 의존 중이므로, 국산화하여 무역역조의 개선이 반드시 필요함.</t>
  </si>
  <si>
    <t>□ 반도체 및 LCD 공정용 Liquid Filter 선진사 특허 출원동향 조사</t>
  </si>
  <si>
    <t>□ 자사는 불소수지 Filter의 핵심소재인 ePTFE membrane을 2016년말 양산을 목표로 사업화 진행 중임.
□ 선행특허 조사에 따른 Liquid Filter 제품 개발 방향 및 특허장벽에 대한 대응방안 수립함으로, 매출 향상 및 Filter 기술 경쟁력 향상</t>
  </si>
  <si>
    <t>약액필터 선행기술 조사</t>
  </si>
  <si>
    <t>□ 반도체 및 LCD 공정용 약액필터 관련 특허 정량 분석
○ 연도별 국내외 특허출원 동향
○ 주요 출원인 분석
 - 연도별 특허출원 동향을 분석하여 주요 특허 출원인을 선별함
□ 반도체 및 LCD 공정용 약액필터 관련 특허 정성 분석
○ 주요 출원인 중심으로 주요 특허 분석</t>
  </si>
  <si>
    <t>약액필터 제조를 위한 선행기술 기술로드맵의 작성</t>
  </si>
  <si>
    <t>- 약액필터 관련 특허 동향 및 주요 출원인 분석
- 주요 출원인 중심으로 주요 특허 분석 및 개발 기술이 특정된 경우 주요 출원인의 주요 특허에 대한 침해여부 판단</t>
  </si>
  <si>
    <t>(C29150)산업용 오븐, 노 및 노용 버너 제조업</t>
  </si>
  <si>
    <t>한동훈</t>
  </si>
  <si>
    <t>131-81-57640</t>
  </si>
  <si>
    <t xml:space="preserve">인천 남동구 남동대로155번길 34, 남동공단 (고잔동) </t>
  </si>
  <si>
    <t>제2016-0225IC</t>
  </si>
  <si>
    <t>최원택</t>
  </si>
  <si>
    <t>01082001956</t>
  </si>
  <si>
    <t>Al단조휠 사업화 타당성 및 수출 마켓팅(시장조사)</t>
    <phoneticPr fontId="1" type="noConversion"/>
  </si>
  <si>
    <t>사업 다각화의 일환으로 미국,유럽,일본의 Tuning Car Market을 겨냥하여 개발한 Al 단조휠의 사업화를 검토하고 있는데, 개발 제품에 대한 기술 경쟁력 및 적절한 가격 책정, 해당 경쟁제품의 시장 분석등이 중소기업으로서는 어려움을 겪고 있음</t>
    <phoneticPr fontId="1" type="noConversion"/>
  </si>
  <si>
    <t>-개발 제품의 디자인 및 기술 경쟁력 분석
-해당 경쟁 제품의 시장 분석
-판매 가격 전략 수립
-전략적 수출국가 검토</t>
  </si>
  <si>
    <t xml:space="preserve">-종합적인 수출마켓팅 전략 수립으로 수출사업화의 성공 </t>
  </si>
  <si>
    <t>AL단조휠 사업화 타당성 및 수출 마켓팅(시장조사)</t>
  </si>
  <si>
    <t>○ 미국 Tunning Car Market의 시장조사 지원이 필요함
          -Al단조휠의 Inch(Size)별, Brand별 가격조사
          -Al단조휠의 경쟁사 및 가격 조사
          -Al 단조휠의 Market Volume조사
          -Marketing전략적 가격 수립 기법</t>
    <phoneticPr fontId="1" type="noConversion"/>
  </si>
  <si>
    <t>Al 단조휠의 시장 정보를 확인하여
마켓팅 전략을 수립하여 사업화 추진으로 수출경쟁력 확보</t>
    <phoneticPr fontId="1" type="noConversion"/>
  </si>
  <si>
    <t>미국Tunning Car Market의
-Al단조휠의 Inch별,Brand별 가격 조사
-Al단조휠의 경쟁사 조사
-Al단조휠의 시장 Volume조사
-공급가 책정</t>
  </si>
  <si>
    <r>
      <t xml:space="preserve"> - ASTI기업으로 최종 확인(전율택 박사)
 - ASTI DB에는 "얼라이드레이테크</t>
    </r>
    <r>
      <rPr>
        <b/>
        <sz val="11"/>
        <color theme="1"/>
        <rFont val="맑은 고딕"/>
        <family val="3"/>
        <charset val="129"/>
        <scheme val="minor"/>
      </rPr>
      <t>놀러지</t>
    </r>
    <r>
      <rPr>
        <sz val="11"/>
        <color theme="1"/>
        <rFont val="맑은 고딕"/>
        <family val="3"/>
        <charset val="129"/>
        <scheme val="minor"/>
      </rPr>
      <t>㈜" 으로 등록</t>
    </r>
  </si>
  <si>
    <t>권성열</t>
  </si>
  <si>
    <t>131-81-88293</t>
  </si>
  <si>
    <t>인천시 남동구 구월동 1449번지 KT&amp;G 남인천지점사옥 501호
(인천시 남동구 예술로 152번지 33 KT&amp;G 501호)</t>
  </si>
  <si>
    <t>제2016-0226IC</t>
  </si>
  <si>
    <t>홍철기 선임</t>
  </si>
  <si>
    <t>032-435-2351
010-4335-0715</t>
  </si>
  <si>
    <t>건조물 뭉침 및 부착현상 애로기술 자문 및 관련 시장자료</t>
  </si>
  <si>
    <t>◦당사의 건조기술은 한 설비로 슬러지, 음식물쓰레기, 폐액등 다양한 성상의   물질을 건조시킬수 있는 차별성을 가진 설비임. 그러나 산업이 점점 발전되고 다양화되면서 국내 시장에서 발생되는 폐기물의 종류 및 특성 또한 다양해지고 있음. 각 폐기물의 특성에 맞게 건조기의 구조 및 운전방법의 변화등으로 대응하고 있으나 건조물의 단단한 뭉침현상 및 가열면 부착현상이 매우 심한 물질등의 출현으로 고민하고 있음.
◦ 폐기물 건조시 각각의 물질별로 다른 특성을 나타내며, 그중에 건조성능에 악영향을 가장 많이 발생시키는 것이 아주 단단한 덩어리로 뭉쳐지는 현상과 가열면에 부착되어 전열효율을 떨어트리는 물질임. 내부 구조 및 운전방법의 변경등으로 자체 시도하였으나 좋은 결과를 얻지 못하였음. 전문적인 지식을 바탕으로 좀 더 넓은 시야로 보며 접근이 필요함.</t>
  </si>
  <si>
    <t>◦ 폐기물 건조 시, 아주 단단한 덩어리로 뭉쳐지는 현상과 가열면 부착현상 해결을 위한 기술자문(화학연구원)
◦ 건조기 재료에 대한 마모내구성, 열 전도율(재료연구원)
◦ 중국, 베트남, 말레이시아, 인도등 동남아 환경시장(건조기 수요) 정보</t>
  </si>
  <si>
    <t>◦ 뭉침 및 부착현상의 해결을 통해 건조효율을 증대시켜 설비의 처리효율 증대
◦ 재료에 대한 마모율, 열전도율 파악을 통한 설비 성능 개선</t>
  </si>
  <si>
    <t>1. 출연(연) 전문가 연계요청, 화학연(건조물 뭉침 등) or 재료연(마모율 전도율 등)</t>
  </si>
  <si>
    <t>건조기 내마모율 및 열전도율 파악을 통한 설비성능 개선</t>
  </si>
  <si>
    <t>재질별 내마모율 및 연전도율 기술자문</t>
  </si>
  <si>
    <t>적정 재질 파악을 통한 설비성능 개선</t>
  </si>
  <si>
    <t>내마모성질 및 열전도율 파악을 위한 기술자문</t>
  </si>
  <si>
    <t>이종훈(재료연구소)</t>
  </si>
  <si>
    <t>한국에너지기술연구원</t>
  </si>
  <si>
    <t>(C31120)오락 및 스포츠용 보트 건조업</t>
  </si>
  <si>
    <t>C31</t>
  </si>
  <si>
    <t>기타 운송장비 제조업</t>
  </si>
  <si>
    <t>이희재</t>
  </si>
  <si>
    <t>104-86-53711</t>
  </si>
  <si>
    <t xml:space="preserve">인천시 부평구 평천로 251 </t>
  </si>
  <si>
    <t>제2016-0227IC</t>
  </si>
  <si>
    <t>이일우</t>
  </si>
  <si>
    <t>032-550-1051</t>
  </si>
  <si>
    <t>모터 부착 SUP(Stand Up Paddling) 개발</t>
    <phoneticPr fontId="1" type="noConversion"/>
  </si>
  <si>
    <t>□ 해당기술
  ◯ SUP(Stand Up Paddling) 보드는 강이나 수면위에서 사용자가 서거나 앉은 채로         패들링을 하면서 즐길 수 있는 새로운 개념의 해양레저 장비임.
  ◯ 우리에게는 아직 생소한 해양레저스포츠이지만, 미국을 비롯한 유럽은 이미 연           1000억 규모의 단일 해양 레저 용품으로 매우 큰 시장이 형성되어 있고 매해 높은       증가율을 나타내어 2017년에슨 약 2000억 규모의 시장으로 성장이 예상되고 있음.
□ 시장의 현황 및 문제점
  ◯ 중국등의 후발주자들이 낮은 임금을 바탕으로 기술격차를 좁혀오며, 잦은       해양사고로 인해 보다 높은 안정성이 시장에서 요구됨에 따라 국산SUP보드      는 새로운 기술력을 요구하고 있음.</t>
  </si>
  <si>
    <t>□ 기술적인 우위
  - 하드쉘에 모터를 부착한 보드는 많이 있지만 인플레터블 보드에 모터를 부착한 제품은 아직 개발되지 않았으며, 제품을 개발하면 인플레터블 보드에 선두 업체로서 또한번의 기술력 우위를 점할 수 있음.
  - 인플레터블 보드는 가볍고 공기를 배출하면 접을 수 있는 장점을 갖고 있어 이에 부합되는 수중 모터 또는 워터젯트를 개발한다면 R&amp;D과제도 진행이 가능 할 것으로 판단.
○ 기술의 차별화 
  - 현재 전세계 어느 회사에서도 개발되지 않은 차별화가 있는 제품
  - 대부분의 제품은 하드쉘 보드에 장착이 되어 있어 일체형이 주를 이루고 있으나 인플레터블에 장착을 하기 위해서는 분리형이 되며, 다양한 모터를 장착할 수 있는 장점이 있음.
  - 하드쉘의 제품의 경우도 이제 걸음마 단계로 기술적인 노하우가 많이 쌓여 있지 않아 빠르게 선두 기업으로 나아갈 기술력이라고 판단하며, 대한민국의 우수한 조선 기술과 모터기술을 이용한다면 빠른 결과물을 도출 할 수 있다고 판단.</t>
  </si>
  <si>
    <t xml:space="preserve">  - 한국공장에서 먼저 생산시스템을 구축하여 제작을 진행하고 있으며, 해외공장으로는 중국에 2개 공장과 베트남 공장 1개 그리고 앞으로 인도네이사 공장 건설 예정</t>
  </si>
  <si>
    <t>㈜대금지오웰</t>
  </si>
  <si>
    <t>(C29194)분사기 및 소화기 제조업</t>
  </si>
  <si>
    <t>이승우</t>
  </si>
  <si>
    <t>131-81-19404</t>
  </si>
  <si>
    <t xml:space="preserve">인천 남구 장고개로92번길 38 (도화동) </t>
  </si>
  <si>
    <t>제2016-0228IC</t>
  </si>
  <si>
    <t>김경석</t>
  </si>
  <si>
    <t>010-3302-6460</t>
  </si>
  <si>
    <t>당사에서 출원한 특허와 타기업의 유사특허로 인한 분쟁 회피 전략</t>
  </si>
  <si>
    <t>- 현재 중장비용 부시의 경우, 대부분의 업체가 선진 제품을 복제 또는 유산한 형태로 제작하여 생산 및 판매하고 있고, 제품의 수명 및 성능에 관련된 자료 또한 선진 제품의 홈페이지 및 제품설명서의 내용을 그대로 차용하여 사용
- 당사에서 경쟁업체와 대응하기 위해 출원한 부시 및 그 제조방법을 특허로 제품의 기술력을 확보하고 있으나 관련 유사 특허들이 출원되면서 독자적인 기술력에 대한 분쟁 가능성 발생</t>
  </si>
  <si>
    <t>당사 특허 제품이 개발 완료되어 해외시장으로 진출 및 개척하려하는데 특허분쟁의 소지를 방지하기 위해 세계유사특허의 조사 의뢰</t>
  </si>
  <si>
    <t>- 신규개발 된 특허제품을 내수 및 해외시장에 수출함으로 기대되는 경제효과 기대
- 현재 사용되고 있는 최신 부시 기술에 대응할 수 있는 국내 독자적인 기술력 확보
- 수입제품 대체 자체 제작 가능</t>
  </si>
  <si>
    <t>당사 특허 제품이 개발 완료되어 해외시장으로 진출 및 개척하려하는데 특허분쟁의 소지를 방지하기 위해 세계유사특허의 조사</t>
  </si>
  <si>
    <t>신규개발 된 특허제품을 내수 및 해외시장에 수출
- 현재 사용되고 있는 최신 부시 기술에 대응할 수 있는 국내 독자적인 기술력 확보
- 수입제품 대체 자체 제작 가능</t>
  </si>
  <si>
    <t>김진(지상)</t>
  </si>
  <si>
    <t>㈜디에스엘</t>
  </si>
  <si>
    <t>(C22199)그외 기타 고무제품 제조업</t>
  </si>
  <si>
    <t>이춘구</t>
  </si>
  <si>
    <t>137-81-41582</t>
  </si>
  <si>
    <t xml:space="preserve">인천 서구 백범로934번길 11 (가좌동) </t>
  </si>
  <si>
    <t>제2016-0229IC</t>
  </si>
  <si>
    <t>Ⅹ</t>
  </si>
  <si>
    <t>철도용 분리형 스페리컬받침 기술 정보</t>
  </si>
  <si>
    <t xml:space="preserve">하부콘크리트 블록과 연결볼트의 내구성이 취약하므로 이를 해결하기 위해 일체화된 앵커볼트의 직경이 과도하게 커지는 문제 </t>
  </si>
  <si>
    <t>설계된 제품을 유한요소해석을 통하여 취약부와 과다부를 판단하여 개선하여 제품의 실제 재하실험 결과와 비교 검토하여 제품의 경량화와 안정성을 확보할수 있는 기술 정보</t>
  </si>
  <si>
    <t xml:space="preserve"> ※ 중량개선
    기존 주물제품을 압연강재로 대체하여 중량개선 : 약 40% 절감효과
 ※ 유지보수 시공비 절감
    낮은 인상높이와 구조물손상을 배제한 경제성있는 유지보수 가능</t>
  </si>
  <si>
    <t>㈜디엠티</t>
    <phoneticPr fontId="1" type="noConversion"/>
  </si>
  <si>
    <t>NR</t>
    <phoneticPr fontId="1" type="noConversion"/>
  </si>
  <si>
    <t>(C22211)플라스틱 선, 봉, 관 및 호스 제조업</t>
  </si>
  <si>
    <t>최육남</t>
  </si>
  <si>
    <t>131-86-66969</t>
  </si>
  <si>
    <t>㈜디엠티</t>
  </si>
  <si>
    <t>최민철</t>
  </si>
  <si>
    <t>인천광역시 남동구 남동동로 77번길 27</t>
  </si>
  <si>
    <t>제2016-0230IC</t>
  </si>
  <si>
    <t>수출국에 대한 규제 사항</t>
  </si>
  <si>
    <t>1. 세계 각국 규제 사항의 다양화 
2. 기술 동향 및 정보흐름 파악 애로</t>
  </si>
  <si>
    <t>세계 각국의 규제 사항 및 동향 파악</t>
  </si>
  <si>
    <t>신속하고 정확한 대응</t>
  </si>
  <si>
    <t xml:space="preserve"> - 이력시스템에 "최육남" 으로 등록</t>
  </si>
  <si>
    <t>한국화학연구원</t>
  </si>
  <si>
    <t>세일전자㈜</t>
  </si>
  <si>
    <t>(C26221)인쇄회로기판 제조업</t>
  </si>
  <si>
    <t>안재화</t>
  </si>
  <si>
    <t>139-81-00379</t>
  </si>
  <si>
    <t xml:space="preserve">인천 남동구 남동서로 272 (논현동,세일전자(주)) </t>
  </si>
  <si>
    <t>제2016-0231IC</t>
  </si>
  <si>
    <t>전장용 Embedded PCB 설계</t>
  </si>
  <si>
    <t>□ 차량용 Embedded PCB 개발
○ 위치 정확도
    * MLCC 위치와 이격에 대한 Control
    * Via edge부 위치 정합
○ 신뢰성
    * 밀착력 강화를 위한 MLCC surface cleaning
    * 공정 진행 중 MLCC crack 문제
○ MLCC 가공 정밀도
    * MLCC 신뢰성 평가 방안 확보 要</t>
  </si>
  <si>
    <t>전장용 Embedded PCB 설계 지원</t>
  </si>
  <si>
    <t>○ 소형화
   ＊ 보다 밀집된 Package &amp; 신호 이동 거리 
○ 박막화
   * PoP bottom package에 full array로 신호 연결
   * Lower stand-off height
○ 3D 형상
   * 상호 신호 연결 가능
○ 우수한 전기적 특성
   * 전력 / 신호의 안정성
   * 짧은 신호 연결 / 낮은 Noise</t>
  </si>
  <si>
    <t>어스그린코리아㈜</t>
  </si>
  <si>
    <t>B-</t>
  </si>
  <si>
    <t>(C25113)금속 조립구조재 제조업</t>
  </si>
  <si>
    <t>박용순</t>
  </si>
  <si>
    <t>137-86-05989</t>
  </si>
  <si>
    <t xml:space="preserve">인천 서구 경명대로263번길 16 (경서동) </t>
  </si>
  <si>
    <t>제2016-0232IC</t>
  </si>
  <si>
    <t>한경수</t>
  </si>
  <si>
    <t>010-3729-1799</t>
  </si>
  <si>
    <t>급양, 급수 장치가 있는 가로수 생육환경 개선장치</t>
  </si>
  <si>
    <t>주로 관급자재로 판매되고 있으며 마케팅 및 홍보전략을 세우기 어려운 부분이 있음. 
마케팅 전략을 세우는데 다소 어려움이 있음.</t>
  </si>
  <si>
    <t>중소기업의 마케팅 전략 한계로 마케팅이 제대로 이루어 지지않아 매출 증대에 효율성이 많이 떨어짐</t>
  </si>
  <si>
    <t>맞춤형 마케팅 전략을 세워 효과적인 홍보 방향과 그에따른 매출증대</t>
  </si>
  <si>
    <t>주로 관급자재로 판매되고 있으며 마케팅 및 홍보전략이 필요함 
마케팅 전략을 세우는데 다소 어려움이 있음.</t>
  </si>
  <si>
    <t>민수 및 해외 시장 진출로 판매선 다변화</t>
  </si>
  <si>
    <t>권오진(신기술지원센터)</t>
  </si>
  <si>
    <t>㈜에버넷</t>
  </si>
  <si>
    <t>(C28901)전기경보 및 신호장치 제조업</t>
  </si>
  <si>
    <t>김승영</t>
  </si>
  <si>
    <t>131-81-97303</t>
  </si>
  <si>
    <t>곽금석</t>
  </si>
  <si>
    <t xml:space="preserve">인천 남동구 남동동로94번길 45, 남동공단 (고잔동) </t>
  </si>
  <si>
    <t>제2016-0233IC</t>
  </si>
  <si>
    <t>새로운 ICT나 IOT 융합 기술 정보 요청</t>
  </si>
  <si>
    <t xml:space="preserve"> - 이력시스템에 "김승영" 으로 등록</t>
  </si>
  <si>
    <t>이제훈</t>
  </si>
  <si>
    <t>131-81-44728</t>
  </si>
  <si>
    <t xml:space="preserve">인천 남동구 호구포로 33 (고잔동) </t>
  </si>
  <si>
    <t>제2016-0234IC</t>
  </si>
  <si>
    <t>심순보 이사</t>
  </si>
  <si>
    <t>010-4337-6711</t>
  </si>
  <si>
    <t>금속 표면처리 신기술 지원</t>
  </si>
  <si>
    <t>1. 알루미늄 가공 표면처리
2. 생활 가전 알루미늄 제품, 의료기기 모니터 조립
3. TV 및 가전사업에 국한 되어 있음.</t>
    <phoneticPr fontId="1" type="noConversion"/>
  </si>
  <si>
    <t>금속 표면처리 신기술 개발 및 당사와 접목 가능한 지속적인 신기술 교육 필요.</t>
    <phoneticPr fontId="1" type="noConversion"/>
  </si>
  <si>
    <t>기술혁신 및 표면처리 기술 융합 토대 마련</t>
  </si>
  <si>
    <t>알루미늄 금속의 표면처리 방법에 대한 시장기술 동향</t>
    <phoneticPr fontId="1" type="noConversion"/>
  </si>
  <si>
    <t>○ 다이캐스팅 아노다이징 관련 교육 및 기술 제공
○ 도금 관련 교육 및 정보 제공 (사출 도금 기술 )
○ 전착 도장 관련 교육 및 정보 제공
○ 국내 외 표면처리 관련 동향 및 신기술 소개</t>
    <phoneticPr fontId="1" type="noConversion"/>
  </si>
  <si>
    <t>AL소재를 통한 아노다이징,전착,
크롬 도금 등 글로벌 표면처리 기업으
로의 도약</t>
  </si>
  <si>
    <t>1. 국내 및 베트남 공장 구축으로 경쟁력을 확보하여 생활가전 및 TV, 기타 영역으로 확대 예정
2. 패밀리 지원 산업을 통한 기술 및 정보 적극 활용 예정</t>
  </si>
  <si>
    <t>옥평권
옥태준</t>
  </si>
  <si>
    <t>137-81-15177</t>
  </si>
  <si>
    <t>인천광역시 서구 가재울로 95</t>
  </si>
  <si>
    <t>제2016-0235IC</t>
  </si>
  <si>
    <t xml:space="preserve">김기영 </t>
  </si>
  <si>
    <t>01094071981</t>
  </si>
  <si>
    <t>인장강도 및 화학성분 시험/분석/평가 지원 강화</t>
  </si>
  <si>
    <t>□ 신제품 개발 및 품질 관리를 위한 시험 분석 평가
  ◯ 신제품 개발을 위한 시험
    - 신제품 개발 시 제품의 완성도를 위하여 각종 재료 특성 시험을 수행하여야 함. 그러나 일반 중소기업에서는 외부 시험 기관에 의뢰하여 수행하는 경우가 대부분 임. 개발 시 진행하는 시험은 여러 종류의 시험을 반복적으로 하는 경우가 많으며 이 경우 과도한 시험 비용이 발생하여 중소기업에게 부담이 되고 개발 비용의 증대로 이어짐.
  ◯ 품질 관리를 위한 시험
    - 기업에서 생산하는 제품의 품질을 관리하기 위해서는 생산품에 대한 주기적이고 일괄적인 모니터링이 필요함. 이를 위해서 각종 재료 시험을 수행하여야 하며 대부분 외부 기관에 의뢰하는 실정임. 다양한 종류의 특성 시험을 주기적으로 수행하므로 지속적인 비용이 발생하며 제품의 원가 증대로 이어짐. 또한 품질에 대한 신뢰로 이어지는 문제이므로 중소기업에게는 필수불가결한 요소임.</t>
  </si>
  <si>
    <t>1) 다음 시험에 대한 지원을 요청함.
    - 시험항목 : 인장강도 (KS B 0802)
                 화학성분 측정 (KS D ISO 14707) - C, Si, Mn, P, S,
2) 시험/분석의 결과를 중소기업 실무자가 제대로 이해할 수 있도록 장비에 대한 교육 및 시험법에 대한 교육 그리고, 시험 결과에 대한 이해를 위한 교육을 제공해 주기를 요청함.</t>
  </si>
  <si>
    <t>1) 중소기업은 연구개발비용에 대한 부담이 줄어들므로 더욱 활발한 연구개발을 수행 할 수 있음.
   또한 여유자본을 활용하여 새로운 연구과제를 수행하거나 우수 연구 인력을 채용할 수 있으므로 선순환 구조를 만들 수 있음.
2) 각종 교육과 지원을 통하여 품질 관리 수준이 향상 되고 이로 인해 생산 제품의 품질이 향상 되어 매출 증대로 이어질 수 있음. 또한 세계 시장에서 국산 중소기업 제품의 품질 증대와 신뢰 증대를 이룩하여 국제 경쟁력을 키울 수 있음.</t>
  </si>
  <si>
    <t>주물제품 시험분석 기술역량 강화교육</t>
  </si>
  <si>
    <t>○ 주물 제품에 관련된 각종 시험의 교육, 주물 제품의 품질을 관리할 수 있는 방법에 대한 교육, 페라이트 함량 측정에 관한 교육</t>
  </si>
  <si>
    <t>주물의 품질검사 방법 교육
페라이트 함량 측정법 교육
티타늄 소재 품질 관리 방법 교육
인장강도 측정법 교육
경도 측정법 교육 (브리넬, 비커스, 로크웰)
화학성분 측정법 교육 (습식, 건식)
충격 시험법 교육
비파괴검사법 교육 (UT, RT)
PMI 검사법 교육</t>
  </si>
  <si>
    <t>- 각 시험에 대한 과정 설명
- 각 시험 결과 분석 방법 설명</t>
  </si>
  <si>
    <t>함종오(한국화학융합시험연구원)</t>
  </si>
  <si>
    <t>방문 교육 예정</t>
  </si>
  <si>
    <t>한국콘베어공업㈜</t>
    <phoneticPr fontId="1" type="noConversion"/>
  </si>
  <si>
    <t>(C29163)컨베이어장치 제조업</t>
  </si>
  <si>
    <t>김광순</t>
  </si>
  <si>
    <t>139-85-04427</t>
  </si>
  <si>
    <t>한국콘베어공업㈜</t>
  </si>
  <si>
    <t>인천시 남동구 청능대로 289번길 13</t>
  </si>
  <si>
    <t>제2016-0236IC</t>
  </si>
  <si>
    <t xml:space="preserve">원황희 </t>
  </si>
  <si>
    <t>01062480664</t>
  </si>
  <si>
    <t>사물인터넷(IoT) 관련 특허 분석</t>
  </si>
  <si>
    <t>□ 사물인터넷(IoT)
  ◯ 비즈니스 모델 실태 및 사업전망에 대한 인식 및 지식 부족
    - 사물인터넷(IoT)의 개요
    - 사물인터넷(IoT)의 기술 및 시장</t>
  </si>
  <si>
    <t>- 국내외 사물인터넷(IoT) 산업 동향과 전망
- 사물인터넷(IoT) 시대의 새로운 변화 방향
- 사물인터넷(IoT) 관련 핵심기술, 시장동향과 전망
- 사물인터넷(IoT) 관련 표준화 추진 동향</t>
  </si>
  <si>
    <t>- 사물인터넷(IoT) 비즈니스 모델 구축 및 추진
- 사물인터넷(IoT) 마케팅 활용 
- 사물인터넷(IoT) 연구개발과제 추진</t>
  </si>
  <si>
    <t>(C29132)기체 펌프 및 압축기 제조업</t>
  </si>
  <si>
    <t>김왕환</t>
    <phoneticPr fontId="1" type="noConversion"/>
  </si>
  <si>
    <t>306-81-18106</t>
    <phoneticPr fontId="1" type="noConversion"/>
  </si>
  <si>
    <t>대전</t>
  </si>
  <si>
    <t>대전시 유성구 테크노2로 281</t>
  </si>
  <si>
    <t>제2016-0001A</t>
    <phoneticPr fontId="1" type="noConversion"/>
  </si>
  <si>
    <t>Y</t>
    <phoneticPr fontId="1" type="noConversion"/>
  </si>
  <si>
    <t>집중</t>
    <phoneticPr fontId="1" type="noConversion"/>
  </si>
  <si>
    <t>이윤석</t>
    <phoneticPr fontId="1" type="noConversion"/>
  </si>
  <si>
    <t>●</t>
    <phoneticPr fontId="1" type="noConversion"/>
  </si>
  <si>
    <t>박진성</t>
  </si>
  <si>
    <t>042-625-2325</t>
  </si>
  <si>
    <t>1,3</t>
  </si>
  <si>
    <t>공기압축기 애로기술 해결 및
시장 분석</t>
    <phoneticPr fontId="1" type="noConversion"/>
  </si>
  <si>
    <t>공기압축기의 에너지 절약과 환경보호 기술에 대한 정보부족</t>
    <phoneticPr fontId="1" type="noConversion"/>
  </si>
  <si>
    <t>국내 공기압축기의 사용현황과 전략소비량, 
차량용 공기압축기의 사장분석
가스 컴프레셔의 시장 전망</t>
    <phoneticPr fontId="1" type="noConversion"/>
  </si>
  <si>
    <t xml:space="preserve">에너지 절약형의 보급으로 사업신장과
에너지 절약에 기여, 차량용 및 가스
압축기로의 신시장 개척, 관련 비즈니스 
모델의 확대로 기업공개
</t>
  </si>
  <si>
    <t xml:space="preserve"> 공기압축기의 B2B 마케팅 전략
</t>
    <phoneticPr fontId="1" type="noConversion"/>
  </si>
  <si>
    <t xml:space="preserve">공기압축기 시장의 마케팅 전략 수립
</t>
    <phoneticPr fontId="1" type="noConversion"/>
  </si>
  <si>
    <t xml:space="preserve">마케팅 역량 강화  및
비즈니스 모델의 혁신
</t>
    <phoneticPr fontId="1" type="noConversion"/>
  </si>
  <si>
    <t xml:space="preserve">마케팅 전략 수립 및 실행 능력 함양
매출 증대 및 수익 증대
</t>
    <phoneticPr fontId="1" type="noConversion"/>
  </si>
  <si>
    <t>2016. 5. 10</t>
    <phoneticPr fontId="1" type="noConversion"/>
  </si>
  <si>
    <t>주광신((주)인텍플러스)</t>
    <phoneticPr fontId="1" type="noConversion"/>
  </si>
  <si>
    <t>전문가 미팅</t>
    <phoneticPr fontId="1" type="noConversion"/>
  </si>
  <si>
    <t>전국ASTI 회장</t>
    <phoneticPr fontId="1" type="noConversion"/>
  </si>
  <si>
    <t>(C29141)볼베어링 및 롤러베어링 제조업</t>
  </si>
  <si>
    <t>김주민</t>
    <phoneticPr fontId="1" type="noConversion"/>
  </si>
  <si>
    <t>313-03-46446</t>
    <phoneticPr fontId="1" type="noConversion"/>
  </si>
  <si>
    <t>김주민</t>
  </si>
  <si>
    <t>313-03-46446</t>
  </si>
  <si>
    <t>충남</t>
  </si>
  <si>
    <t xml:space="preserve">충남 서천군 종천면 종천공단길32번길 31-6 (석촌리) </t>
    <phoneticPr fontId="1" type="noConversion"/>
  </si>
  <si>
    <t>제2016-0006A</t>
    <phoneticPr fontId="1" type="noConversion"/>
  </si>
  <si>
    <t>상시</t>
    <phoneticPr fontId="1" type="noConversion"/>
  </si>
  <si>
    <t>최성배</t>
    <phoneticPr fontId="1" type="noConversion"/>
  </si>
  <si>
    <t>041-953-9915</t>
  </si>
  <si>
    <t>볼베어링용 &lt;리테이너 자동정렬기&gt; 품질안정화 및 생산성 향</t>
  </si>
  <si>
    <t>볼베어링용 리테이너는 &lt;프레스생산→바렐연마→정렬→리벳팅&gt; 과정을 거치고 있음. 특히, 정렬공정에서 제품간 마찰에 의한 오염, 자성발생, 정렬오류, 낮은 생산성 등 기술적, 비용적 측면에서 개선과 발전을 이루어야 하는 현실임</t>
  </si>
  <si>
    <t>1. 정렬시간을 단축할 수 있는 최신 기술과 공정개선 방안
2. 오염이나 자성발생을 줄일 수 있는 최신 기술과 보완 방안
3. 저비용으로 설비를 확장할 수 있는 방안</t>
  </si>
  <si>
    <t>1. 품질안정화
2. 생산성 향상
3. 수요창출을 통한 매출증대와 고용 증대 (연 2명~3명)
4. 설비개발과 특허를 통한 해외 기술수출 기대</t>
  </si>
  <si>
    <t>4.지원 자체전문가 활용</t>
    <phoneticPr fontId="1" type="noConversion"/>
  </si>
  <si>
    <r>
      <t xml:space="preserve">볼베어링용 </t>
    </r>
    <r>
      <rPr>
        <sz val="11"/>
        <color rgb="FF000000"/>
        <rFont val="함초롬바탕"/>
        <family val="1"/>
        <charset val="129"/>
      </rPr>
      <t>&lt;</t>
    </r>
    <r>
      <rPr>
        <sz val="11"/>
        <color rgb="FF000000"/>
        <rFont val="맑은 고딕"/>
        <family val="3"/>
        <charset val="129"/>
        <scheme val="minor"/>
      </rPr>
      <t>리테이너 자동정렬기</t>
    </r>
    <r>
      <rPr>
        <sz val="11"/>
        <color rgb="FF000000"/>
        <rFont val="함초롬바탕"/>
        <family val="1"/>
        <charset val="129"/>
      </rPr>
      <t xml:space="preserve">&gt; </t>
    </r>
    <r>
      <rPr>
        <sz val="11"/>
        <color rgb="FF000000"/>
        <rFont val="맑은 고딕"/>
        <family val="3"/>
        <charset val="129"/>
        <scheme val="minor"/>
      </rPr>
      <t>품질안정화 및 생산성 향상</t>
    </r>
  </si>
  <si>
    <t>- 볼베어링용 리테이너 공정개선 방안 조사
- 설비 업체 조사 및 방문
- 정렬공정 개선으로 인한 매출 증대
- 기업의 멘토링 전문가 섭외 및 세미나 개최</t>
    <phoneticPr fontId="1" type="noConversion"/>
  </si>
  <si>
    <t>- 볼베어링용 리테이너 공정개선</t>
    <phoneticPr fontId="1" type="noConversion"/>
  </si>
  <si>
    <t>- 정렬공정에서 제품 간 마찰에 의한 오염, 자성발생, 정렬오류, 낮은 생산성 등 기술적, 비용적 측면에서 개선 유도
- 개발로 인하여 고용증가 및 매출증대 예상됨</t>
    <phoneticPr fontId="1" type="noConversion"/>
  </si>
  <si>
    <t>윤종희(미래비즈니스컨설팅)</t>
    <phoneticPr fontId="1" type="noConversion"/>
  </si>
  <si>
    <t>- 전문가 확정 후 기업 방문
- 세미나 추진
- 자료조사</t>
    <phoneticPr fontId="1" type="noConversion"/>
  </si>
  <si>
    <t>충남ASTI 회장</t>
    <phoneticPr fontId="1" type="noConversion"/>
  </si>
  <si>
    <t>(C27215)기기용 자동측정 및 제어장치 제조업</t>
  </si>
  <si>
    <t>이천석</t>
    <phoneticPr fontId="1" type="noConversion"/>
  </si>
  <si>
    <t>301-81-41882</t>
    <phoneticPr fontId="1" type="noConversion"/>
  </si>
  <si>
    <t>이천석</t>
  </si>
  <si>
    <t>301-81-41882</t>
  </si>
  <si>
    <t>충북</t>
  </si>
  <si>
    <t>충북 청주시 청원구 북이면 대율내추길 325(내추리)</t>
  </si>
  <si>
    <t>제2016-0007A</t>
    <phoneticPr fontId="1" type="noConversion"/>
  </si>
  <si>
    <t>이정구</t>
    <phoneticPr fontId="1" type="noConversion"/>
  </si>
  <si>
    <t>정진영</t>
  </si>
  <si>
    <t>043-212-7070</t>
  </si>
  <si>
    <t>태양광 발전을 이용한 심정(Deep well) 펌핑기술</t>
  </si>
  <si>
    <t>동남아, 인도 등 저개발 또는 전력 부족 국가에서 오지, 도서 지역의 원활한 용수 공급을 위하여, 태양과 발전을 동력 공급원으로 하는 심정 수중 모터 활용한 지하수 개발이 활성화 되고 있음. 이러한 시장 진입을 위한 해단 시장의 동향 정보 및 기술 정보가 부족함.</t>
    <phoneticPr fontId="1" type="noConversion"/>
  </si>
  <si>
    <t>용수 공급을 위한 심정용 수중 모터(Deep well submersible pump motor)에 대한 동남아, 인도 등의 시장 규모 및 심정용 수중 모터의 기술 동향 조사를 요청함.</t>
    <phoneticPr fontId="1" type="noConversion"/>
  </si>
  <si>
    <t>태양광 발전 및 에너지 저장 시스템과 연계한 수출 시장 개척</t>
  </si>
  <si>
    <t>태양광 발전을 이용한 심정(Deep well) 펌핑기술에 대한 기술/시장/경제성 조사분석</t>
    <phoneticPr fontId="1" type="noConversion"/>
  </si>
  <si>
    <t>심정펌핑기술의 기술/시장/경제성 조사분석</t>
    <phoneticPr fontId="1" type="noConversion"/>
  </si>
  <si>
    <t>해외시장진출</t>
    <phoneticPr fontId="1" type="noConversion"/>
  </si>
  <si>
    <t>동남아 시장진출</t>
    <phoneticPr fontId="1" type="noConversion"/>
  </si>
  <si>
    <t>2016. 5. 26</t>
    <phoneticPr fontId="1" type="noConversion"/>
  </si>
  <si>
    <t>김창영(테크란)</t>
    <phoneticPr fontId="1" type="noConversion"/>
  </si>
  <si>
    <t>전문가 섭외/미팅</t>
    <phoneticPr fontId="1" type="noConversion"/>
  </si>
  <si>
    <t>충북ASTI 회장</t>
    <phoneticPr fontId="1" type="noConversion"/>
  </si>
  <si>
    <t>(G46733)합성고무 및 플라스틱물질 도매업</t>
  </si>
  <si>
    <t>김용덕</t>
    <phoneticPr fontId="1" type="noConversion"/>
  </si>
  <si>
    <t>314-81-92602</t>
    <phoneticPr fontId="1" type="noConversion"/>
  </si>
  <si>
    <t xml:space="preserve">대전 유성구 테크노7로 32-10 (용산동) </t>
    <phoneticPr fontId="1" type="noConversion"/>
  </si>
  <si>
    <t>제2016-0139GJ</t>
    <phoneticPr fontId="1" type="noConversion"/>
  </si>
  <si>
    <t>김용덕</t>
  </si>
  <si>
    <t>042-824-7878</t>
  </si>
  <si>
    <t xml:space="preserve">
기능성 인솔 애로기술 및 마케팅
전략수립 </t>
  </si>
  <si>
    <t xml:space="preserve">기능성 인솔(insole)에 3축가속도 센서를 장착하여 블루투스로 스마트폰에 무선통신하고 전용앱에서 활동량(도보수,칼로리소모등) 측정과 신체의 균형을 측정하고 이에 맞은 개선운동을 코칭을 해주는 시스템.
</t>
  </si>
  <si>
    <t>충격량 계산 알고리즘, 보행시 좌우 불균형 상태의 
영향과 관절의 피로도 등을 검증할 수 있는 전문가와
마케팅 전략 수립</t>
  </si>
  <si>
    <t>국내 판매는 물론 해외 수출시 제품에
대한 신뢰도 향상으로 매출증가 기대</t>
  </si>
  <si>
    <t xml:space="preserve">사업화 타당성 정보분석 
</t>
    <phoneticPr fontId="1" type="noConversion"/>
  </si>
  <si>
    <t xml:space="preserve">스마트 인솔 시스템의 필요성을 객관적으로 입증해 주는 정보자료 분석
</t>
    <phoneticPr fontId="1" type="noConversion"/>
  </si>
  <si>
    <t xml:space="preserve">스마트 인솔 시스템을 통한
마케팅 역량 강화
</t>
    <phoneticPr fontId="1" type="noConversion"/>
  </si>
  <si>
    <t xml:space="preserve">스마트 인솔 시스템의 우수성, 효용성을 객관적으로 입증할 수 있는 자료 확보 및 분석
</t>
    <phoneticPr fontId="1" type="noConversion"/>
  </si>
  <si>
    <t>2016. 5. 13</t>
    <phoneticPr fontId="1" type="noConversion"/>
  </si>
  <si>
    <t>박재범(서울대)</t>
    <phoneticPr fontId="1" type="noConversion"/>
  </si>
  <si>
    <t>전문가 섭외</t>
    <phoneticPr fontId="1" type="noConversion"/>
  </si>
  <si>
    <t>한국표준과학연구원</t>
  </si>
  <si>
    <t>bb-</t>
  </si>
  <si>
    <t>(C10797)건강기능식품 제조업</t>
  </si>
  <si>
    <t>C10</t>
  </si>
  <si>
    <t>식료품 제조업</t>
  </si>
  <si>
    <t>이승완</t>
    <phoneticPr fontId="1" type="noConversion"/>
  </si>
  <si>
    <t>314-81-57605</t>
    <phoneticPr fontId="1" type="noConversion"/>
  </si>
  <si>
    <t xml:space="preserve">대전 유성구 테크노2로 167-6, 제2동호 (용산동,케이티앤이) </t>
    <phoneticPr fontId="1" type="noConversion"/>
  </si>
  <si>
    <t>제2016-0140DJ</t>
    <phoneticPr fontId="1" type="noConversion"/>
  </si>
  <si>
    <t>김나래</t>
    <phoneticPr fontId="1" type="noConversion"/>
  </si>
  <si>
    <t>042-862-4888</t>
  </si>
  <si>
    <t>건강기능식품 인체적용시험 R&amp;D 과제 기획 지원</t>
  </si>
  <si>
    <t xml:space="preserve"> 프로폴리스는 현재 고시형 건강기능식품으로 한정적인 기능만 표현할 수 있어 당사는 새로운 기능성에 대한 개별인정을 받고자 준비하고 있다.
</t>
    <phoneticPr fontId="1" type="noConversion"/>
  </si>
  <si>
    <t xml:space="preserve">개별인정을 위한 인체적용시험을 진행한 경험이 없어 이를 위한 R&amp;D 과제를 기획하는데 많은 어려운이 있음. 이에 대한 도움을 요청하고자 함. 
</t>
    <phoneticPr fontId="1" type="noConversion"/>
  </si>
  <si>
    <t>프로폴리스 건강기능식품의 시장 확대
매출 증대 및 고용 창출
수출 증대 및 수입 대체 효과</t>
  </si>
  <si>
    <t xml:space="preserve">건강기능식품 개별인정 인체적용시험 기획 자문 
</t>
    <phoneticPr fontId="1" type="noConversion"/>
  </si>
  <si>
    <t xml:space="preserve">전임상시험(In vitro 및 In vivo) 결과를 바탕으로 위 기능 개선 건강기능식품 개별인정원료의 인체적용시험 단계에 대한 자문 및 기획 방향을 제시
</t>
    <phoneticPr fontId="1" type="noConversion"/>
  </si>
  <si>
    <t xml:space="preserve">건강기능식품 인체적용시험 R&amp;D 과제 기획 지원
</t>
    <phoneticPr fontId="1" type="noConversion"/>
  </si>
  <si>
    <t>인체적용시험 단계 방향 제시 및 자문</t>
    <phoneticPr fontId="1" type="noConversion"/>
  </si>
  <si>
    <t>2016. 4. 22</t>
    <phoneticPr fontId="1" type="noConversion"/>
  </si>
  <si>
    <t>임현우(㈜에스에프씨)</t>
    <phoneticPr fontId="1" type="noConversion"/>
  </si>
  <si>
    <t>한국원자력연구원</t>
  </si>
  <si>
    <t>고인선</t>
    <phoneticPr fontId="1" type="noConversion"/>
  </si>
  <si>
    <t>305-81-66527</t>
    <phoneticPr fontId="1" type="noConversion"/>
  </si>
  <si>
    <t xml:space="preserve">대전 유성구 테크노8로 13 (용산동) </t>
    <phoneticPr fontId="1" type="noConversion"/>
  </si>
  <si>
    <t>제2016-0141DJ</t>
    <phoneticPr fontId="1" type="noConversion"/>
  </si>
  <si>
    <t>이광규</t>
  </si>
  <si>
    <t>042-671-5671</t>
  </si>
  <si>
    <t xml:space="preserve">알데히드 계열 및 악취 가스 제거 성능에 뛰어난 활성탄 첨착 기술 개발
</t>
  </si>
  <si>
    <t xml:space="preserve">흡착에 어려운 알데히드 계열 및 악취 가스 제거용 첨착 활성탄 기술 개발, 현재 중국을 포함한 국외 공기 청정기 관련 포름알데히드 가스까지 추가되어 국내나 해외 업체가 요구하는 성능을  만들기 어려운 실정임 </t>
  </si>
  <si>
    <t xml:space="preserve">활성탄 및 케미컬 각각 한 분야에 대한 전문가는 많지만 두가지 재료를 응용하고 고테크닉 첨착 기술을 가진 전문가가 필요함.
</t>
  </si>
  <si>
    <t xml:space="preserve">ITEM개발로 추가적인 사업 진출과 매출 창출에 대한 기대를 할 수 있음.
</t>
  </si>
  <si>
    <t xml:space="preserve">알데히드 계열 및 악취 가스 제거 성능에 뛰어난 활성탄 첨착 기술 개발
</t>
    <phoneticPr fontId="1" type="noConversion"/>
  </si>
  <si>
    <t xml:space="preserve">한국화학연구원의 악취 및 VOCs 제거용 흡착제, 환경촉매 분야 연구팀과의 협력을 통해 기술자문 및 공동연구를 통한 문제해결 지원
</t>
    <phoneticPr fontId="1" type="noConversion"/>
  </si>
  <si>
    <t xml:space="preserve">흡착에 어려운 알데히드 계열 및 악취 가스 제거용 첨착 활성탄 기술 개발
</t>
    <phoneticPr fontId="1" type="noConversion"/>
  </si>
  <si>
    <t xml:space="preserve">알데히드 계열 가스 제거 성능에 우수한 chemical 첨착 물질 개발 (아세트알데히드, 포름알데히드)
</t>
    <phoneticPr fontId="1" type="noConversion"/>
  </si>
  <si>
    <t>서정권(화학연)</t>
    <phoneticPr fontId="1" type="noConversion"/>
  </si>
  <si>
    <t>기업방문</t>
    <phoneticPr fontId="1" type="noConversion"/>
  </si>
  <si>
    <t>정일호</t>
    <phoneticPr fontId="1" type="noConversion"/>
  </si>
  <si>
    <t>211-86-07816</t>
    <phoneticPr fontId="1" type="noConversion"/>
  </si>
  <si>
    <t>대전광역시 유성구 유성대로 1184번길 25</t>
  </si>
  <si>
    <t>제2016-0142DJ</t>
    <phoneticPr fontId="1" type="noConversion"/>
  </si>
  <si>
    <t>유근찬</t>
  </si>
  <si>
    <t>070-5050-5432</t>
  </si>
  <si>
    <t>FMX 마케팅 지원사업</t>
  </si>
  <si>
    <t>시장동향/정보 습득 어려움, 신사업 분야 탐색/마케팅 전략
 취약</t>
  </si>
  <si>
    <t xml:space="preserve">정부 R&amp;D/디자인지원/종합컨설팅 등
 -공동연구과제 발굴(기업, 기관), 신제품 개발에 대한 디자인, 컨설팅 자문
 -해외 수출마케팅 지원(수출입관련 행정, 현지 시장수요조사 지원)
</t>
  </si>
  <si>
    <t xml:space="preserve">생산성 향상, 매출증대
바이오분야에 대상기술(FMX) 보급
확대, 매출액 증대, 해외판로 확보
</t>
  </si>
  <si>
    <t>3. 슈퍼컴M&amp;S 지원대상 기업</t>
  </si>
  <si>
    <t xml:space="preserve">FMX 마케팅 지원사업
</t>
    <phoneticPr fontId="1" type="noConversion"/>
  </si>
  <si>
    <t xml:space="preserve">관련 기술의 시장동향 정보로 경쟁력을 확보하며, 신사업 분야를 탐색함
</t>
    <phoneticPr fontId="1" type="noConversion"/>
  </si>
  <si>
    <t xml:space="preserve">FMX 마케팅 사업
</t>
    <phoneticPr fontId="1" type="noConversion"/>
  </si>
  <si>
    <t xml:space="preserve">FMX관련 국내외 기술 조사
FMX관련 연구동향(특허 등)
국내외 시장동향 정보 조사(시장규모 등)
FMX 기술을 통한 신사업 또는 관련 사업과 산업 분야 탐색
마케팅 전략 방법 모색
</t>
    <phoneticPr fontId="1" type="noConversion"/>
  </si>
  <si>
    <t>2016. 4. 28</t>
    <phoneticPr fontId="1" type="noConversion"/>
  </si>
  <si>
    <t>전재용(BP기술거래)</t>
    <phoneticPr fontId="1" type="noConversion"/>
  </si>
  <si>
    <t>정보분석 공동수행</t>
    <phoneticPr fontId="1" type="noConversion"/>
  </si>
  <si>
    <t>O</t>
    <phoneticPr fontId="1" type="noConversion"/>
  </si>
  <si>
    <t>한국생산기술연구원, 한국기계연구원</t>
  </si>
  <si>
    <t>윤홍익</t>
    <phoneticPr fontId="1" type="noConversion"/>
  </si>
  <si>
    <t xml:space="preserve"> 314-81-46957</t>
    <phoneticPr fontId="1" type="noConversion"/>
  </si>
  <si>
    <t>대전광역시 유성구 대학로 76번길 71 (궁동, 호산빌딩 2층)</t>
  </si>
  <si>
    <t>제2016-0143DJ</t>
    <phoneticPr fontId="1" type="noConversion"/>
  </si>
  <si>
    <t>강형철</t>
  </si>
  <si>
    <t>042-861-2268</t>
  </si>
  <si>
    <t xml:space="preserve">R&amp;D과제 기획지원 및 사업화
타당성 평가 지원
</t>
    <phoneticPr fontId="1" type="noConversion"/>
  </si>
  <si>
    <t xml:space="preserve">증발냉각에 사용되는 열교환기는 효율이 높으면서 부식성이 없어야 하는 문제점이 있어 개발이 필요함.
</t>
    <phoneticPr fontId="1" type="noConversion"/>
  </si>
  <si>
    <t xml:space="preserve"> 증발 냉각형 배열회수장치에 대한 R&amp;D 기획지원
 증발 냉각형 배열회수장치에 대한 사업화타당성 평가 지원
</t>
    <phoneticPr fontId="1" type="noConversion"/>
  </si>
  <si>
    <t xml:space="preserve">건물 냉난방 에너지의 획기적인 절감
상업용 및 산업용 공조기의 배기열 회수장치로 활용
</t>
  </si>
  <si>
    <t xml:space="preserve">R&amp;D과제 기획지원 및 사업화타당성 평가 지원
</t>
    <phoneticPr fontId="1" type="noConversion"/>
  </si>
  <si>
    <t xml:space="preserve">증발 냉각형 배열회수장치에 대한 사업성, 경제성, 기술성 분석 등을 통하여 사업화  전략을 수립할 수 있도록 기술/시장/사업화 전문가와 공동으로 추진
</t>
    <phoneticPr fontId="1" type="noConversion"/>
  </si>
  <si>
    <t xml:space="preserve">연구개발의 타당성 확보 및 
사업화 전략 수립
</t>
    <phoneticPr fontId="1" type="noConversion"/>
  </si>
  <si>
    <t xml:space="preserve">증발 냉각형 배열회수장치 국내외 시장, 기술성, 사업화 전략 조사 분석
</t>
    <phoneticPr fontId="1" type="noConversion"/>
  </si>
  <si>
    <t>유성연(충남대)</t>
    <phoneticPr fontId="1" type="noConversion"/>
  </si>
  <si>
    <t>사업화 분석 수행</t>
    <phoneticPr fontId="1" type="noConversion"/>
  </si>
  <si>
    <t>㈜한경아이넷</t>
    <phoneticPr fontId="1" type="noConversion"/>
  </si>
  <si>
    <t>태효식</t>
    <phoneticPr fontId="1" type="noConversion"/>
  </si>
  <si>
    <t>314-86-06343</t>
    <phoneticPr fontId="1" type="noConversion"/>
  </si>
  <si>
    <t>대전 유성구 대학로76번안길 62(궁동, 승은빌딩 3층)</t>
  </si>
  <si>
    <t>제2016-0144DJ</t>
    <phoneticPr fontId="1" type="noConversion"/>
  </si>
  <si>
    <t>정 상 용</t>
  </si>
  <si>
    <t>042-934-7944</t>
  </si>
  <si>
    <t>전산실용 일체형 랙 제어시스템 스마트랙 비즈모델 및 시장분석</t>
  </si>
  <si>
    <t xml:space="preserve">기술 및 제품에 대한 가치, 목표시장 및 현실적인 비즈니스 모델, 매출로 승화할 수 있는 대안필요
</t>
  </si>
  <si>
    <t>일체형 랙 제어시스템 ‘스마트랙 마케팅, 비즈니스 모델 및 시장정보 필요</t>
  </si>
  <si>
    <t xml:space="preserve"> 중국 등 해외 수출로 활로 확보</t>
  </si>
  <si>
    <t xml:space="preserve">전산실용 일체형 랙 제어시스템 스마트랙 시장분석
</t>
    <phoneticPr fontId="1" type="noConversion"/>
  </si>
  <si>
    <t xml:space="preserve">일체형 랙 제어시스템 스마트랙 시장의 마케팅 전략 수립
</t>
    <phoneticPr fontId="1" type="noConversion"/>
  </si>
  <si>
    <t xml:space="preserve">마케팅 역량 강화 
비즈니스 모델의 혁신
사업전략 수립
</t>
    <phoneticPr fontId="1" type="noConversion"/>
  </si>
  <si>
    <t xml:space="preserve">마케팅 전략 수립 및 실행 능력 함양
매출 증대 및 수익 증대
사업전략 수립 및 실행력 제고
</t>
    <phoneticPr fontId="1" type="noConversion"/>
  </si>
  <si>
    <t>2016. 6. 26</t>
    <phoneticPr fontId="1" type="noConversion"/>
  </si>
  <si>
    <t>위더스코리아㈜</t>
    <phoneticPr fontId="1" type="noConversion"/>
  </si>
  <si>
    <t>(C22291)플라스틱 적층, 도포 및 기타 표면처리 제품 제조업</t>
  </si>
  <si>
    <t>안경남</t>
    <phoneticPr fontId="1" type="noConversion"/>
  </si>
  <si>
    <t>305-81-83657</t>
    <phoneticPr fontId="1" type="noConversion"/>
  </si>
  <si>
    <t xml:space="preserve">대전광역시 유성구 봉명동 656-6번지 </t>
  </si>
  <si>
    <t>제2016-0145DJ</t>
    <phoneticPr fontId="1" type="noConversion"/>
  </si>
  <si>
    <t>N</t>
    <phoneticPr fontId="1" type="noConversion"/>
  </si>
  <si>
    <t>김경배</t>
  </si>
  <si>
    <t>041-732-9455</t>
  </si>
  <si>
    <t xml:space="preserve"> 점착제 배합비 개발</t>
  </si>
  <si>
    <t xml:space="preserve"> 전문적이고 경험적인 지식을 효율적으로 제공받을 수 있는
 기술자문 등의 기술지도가 절실히 필요한 상황임.
</t>
  </si>
  <si>
    <t>점착제 물성 예측
고무 점착제 배합비 개발</t>
  </si>
  <si>
    <t xml:space="preserve">최적의 제품으로 수출경쟁력 확보 및 원천 기술 보유
</t>
  </si>
  <si>
    <t xml:space="preserve">고점착 천연고무계 테이프의 응집력 개선 기술 개발 
</t>
    <phoneticPr fontId="1" type="noConversion"/>
  </si>
  <si>
    <t xml:space="preserve">점착력, 응집력 등 물리적 성질에 대한 평가 및 분석 기법 지원
</t>
    <phoneticPr fontId="1" type="noConversion"/>
  </si>
  <si>
    <t xml:space="preserve">고점착 천연고무계 테이프의 응집력
개선 기술 개발
</t>
    <phoneticPr fontId="1" type="noConversion"/>
  </si>
  <si>
    <t xml:space="preserve">점착력, 응집력 등 물리적 성질에 대한 평가 및 분석 기법 수립
</t>
    <phoneticPr fontId="1" type="noConversion"/>
  </si>
  <si>
    <t>2016. 4. 25</t>
    <phoneticPr fontId="1" type="noConversion"/>
  </si>
  <si>
    <t>이준협(명지대)</t>
    <phoneticPr fontId="1" type="noConversion"/>
  </si>
  <si>
    <t>㈜코어벨</t>
    <phoneticPr fontId="1" type="noConversion"/>
  </si>
  <si>
    <t>(C26429)기타 무선 통신장비 제조업</t>
  </si>
  <si>
    <t>최훈</t>
    <phoneticPr fontId="1" type="noConversion"/>
  </si>
  <si>
    <t>314-81-51542</t>
    <phoneticPr fontId="1" type="noConversion"/>
  </si>
  <si>
    <t xml:space="preserve">대전 유성구 가정로 168, 신관 3층 (가정동,KT북대전지점) </t>
    <phoneticPr fontId="1" type="noConversion"/>
  </si>
  <si>
    <t>제2016-0146DJ</t>
    <phoneticPr fontId="1" type="noConversion"/>
  </si>
  <si>
    <t>최훈</t>
  </si>
  <si>
    <t>042-863-0340</t>
  </si>
  <si>
    <t>물류 이송 로봇 시스템 사업화</t>
    <phoneticPr fontId="1" type="noConversion"/>
  </si>
  <si>
    <t xml:space="preserve">고강도 노동인력 부족 해소 방안 필요 물류 분야 자율 이송 로봇 필요성 대두 
</t>
    <phoneticPr fontId="1" type="noConversion"/>
  </si>
  <si>
    <t xml:space="preserve">물류 분야 자율 이송 로봇 시스템의 시장 규모 파악 및 향후 예측, 물류 분야 자율 이송 로봇 시스템의 특허 분석, Kiva system, Otto system 등 관련 특허 및 특장점 분석
</t>
    <phoneticPr fontId="1" type="noConversion"/>
  </si>
  <si>
    <t xml:space="preserve"> 사업화 방향 조정 및 특허권 침해 가능성 회피 등 본격적인 사업화를 위한 위험 요인 분석 및 해소</t>
  </si>
  <si>
    <t xml:space="preserve">물류 이송 로봇 시스템 사업화
</t>
    <phoneticPr fontId="1" type="noConversion"/>
  </si>
  <si>
    <t xml:space="preserve">물류분야 자율이송 로봇시스템의 시장규모 파악 및 향후 예측
</t>
    <phoneticPr fontId="1" type="noConversion"/>
  </si>
  <si>
    <t xml:space="preserve">사업화를 위한 리스크 요인분석
및 대응전략 수립
</t>
    <phoneticPr fontId="1" type="noConversion"/>
  </si>
  <si>
    <t xml:space="preserve">시장파악, 특허분석을 통한 사업화 방향조정 및 특허침해 가능성의 회피전략 마련 등
</t>
    <phoneticPr fontId="1" type="noConversion"/>
  </si>
  <si>
    <t>2016. 4. 18</t>
    <phoneticPr fontId="1" type="noConversion"/>
  </si>
  <si>
    <t>박찬규(테크란)</t>
    <phoneticPr fontId="1" type="noConversion"/>
  </si>
  <si>
    <t>정보조사/분석</t>
    <phoneticPr fontId="1" type="noConversion"/>
  </si>
  <si>
    <t>㈜래트론</t>
  </si>
  <si>
    <t>이충국</t>
    <phoneticPr fontId="1" type="noConversion"/>
  </si>
  <si>
    <t>314-81-20879</t>
    <phoneticPr fontId="1" type="noConversion"/>
  </si>
  <si>
    <t>대전 대덕구 대덕대로1448번길 182 (신일동)</t>
    <phoneticPr fontId="1" type="noConversion"/>
  </si>
  <si>
    <t>제2016-0147DJ</t>
    <phoneticPr fontId="1" type="noConversion"/>
  </si>
  <si>
    <t>왕영성</t>
  </si>
  <si>
    <t>042-935-8432</t>
  </si>
  <si>
    <t xml:space="preserve">고효율 히팅 시스템 설계 최적화 기술 </t>
  </si>
  <si>
    <t xml:space="preserve">스마트폰의 보편화에 따라 급격하게 변화된 ICT 기술과 앞으로 다가올 IOT시대에 부합하는 고효율의 스마트 히팅 시스템에 대한 요구가 증대되고 있음.
</t>
  </si>
  <si>
    <t xml:space="preserve">시뮬레이션을 통한 시스템 최적화 
열응력 해석을 통한 장기 신뢰성 확보 기술 개발
온도 제어 알고리즘 최적화 
</t>
  </si>
  <si>
    <t xml:space="preserve">가전 제품의 고효율화로 에너지 사용량 절감.
고효율 히팅시스템 적용을 통한 세트제품의 대외 경쟁력 강화
센싱부, 히팅부등 시스템 각 요소기술별 성능향상 
</t>
  </si>
  <si>
    <t xml:space="preserve">고효율 히팅 시스템 설계 최적화 기술 
</t>
    <phoneticPr fontId="1" type="noConversion"/>
  </si>
  <si>
    <t xml:space="preserve">시뮬레이션을 통한 시스템 최적화, 열응력 해석을 통한 장기 신뢰성 확보 기술 개발, 온도 제어 알고리즘 최적화 중심
</t>
    <phoneticPr fontId="1" type="noConversion"/>
  </si>
  <si>
    <t xml:space="preserve"> 열해석 및 시뮬레이션 기술을 통한 히팅시스템 설계
</t>
    <phoneticPr fontId="1" type="noConversion"/>
  </si>
  <si>
    <t xml:space="preserve">시스템 최적화, 열응력 해석, 장기 신뢰성 확보기술 개발, 
온도 제어 알고리즘 최적화 
</t>
    <phoneticPr fontId="1" type="noConversion"/>
  </si>
  <si>
    <t>2016. 5. 16</t>
    <phoneticPr fontId="1" type="noConversion"/>
  </si>
  <si>
    <t>이공훈(기계연)</t>
    <phoneticPr fontId="1" type="noConversion"/>
  </si>
  <si>
    <t>한국과학기술연구원, 한국생산기술연구원, 한국표준과학연구원</t>
  </si>
  <si>
    <t>㈜루맥스에어로스페이스</t>
    <phoneticPr fontId="1" type="noConversion"/>
  </si>
  <si>
    <t>(C31322)항공기용 부품 제조업</t>
  </si>
  <si>
    <t>원상구</t>
    <phoneticPr fontId="1" type="noConversion"/>
  </si>
  <si>
    <t>119-81-77933</t>
    <phoneticPr fontId="1" type="noConversion"/>
  </si>
  <si>
    <t xml:space="preserve">대전 유성구 테크노2로 13-18 (관평동) </t>
    <phoneticPr fontId="1" type="noConversion"/>
  </si>
  <si>
    <t>제2016-0148DJ</t>
    <phoneticPr fontId="1" type="noConversion"/>
  </si>
  <si>
    <t>이인득</t>
  </si>
  <si>
    <t>042-934-8293</t>
  </si>
  <si>
    <t xml:space="preserve">항공기 압력변환기 애로기술 해결 및 시장분석
</t>
  </si>
  <si>
    <t>압력변환 data에 대한 전문지식이 필요함.
관련기술에 대한 전문가 도움이 시급함.</t>
  </si>
  <si>
    <t xml:space="preserve"> 압력변환기 애로 기술 해결  
 항공기 압력변환기 시장분석
</t>
  </si>
  <si>
    <t xml:space="preserve">항공기 압력변환기 기술을 자동차 등 타 산업에 적용함으로서 매출 증대 및 고용창출 기대
</t>
  </si>
  <si>
    <t xml:space="preserve">압력변환기 애로기술 해결 및 시장분석
</t>
    <phoneticPr fontId="1" type="noConversion"/>
  </si>
  <si>
    <t xml:space="preserve">항공기 압력변환기 시장분석은 마케팅 및 사업화 전략중심으로 추진
</t>
    <phoneticPr fontId="1" type="noConversion"/>
  </si>
  <si>
    <t xml:space="preserve">항공기 압력변환기
애로기술 해결
</t>
    <phoneticPr fontId="1" type="noConversion"/>
  </si>
  <si>
    <t xml:space="preserve">MEMS 공정, 효율향상 기술, 마이크로
 머시닝의 연계 기술 등 기술/시장분석
</t>
    <phoneticPr fontId="1" type="noConversion"/>
  </si>
  <si>
    <t>2016. 6.17</t>
    <phoneticPr fontId="1" type="noConversion"/>
  </si>
  <si>
    <t>김재문</t>
  </si>
  <si>
    <t>306-81-34746</t>
    <phoneticPr fontId="1" type="noConversion"/>
  </si>
  <si>
    <t>대전광역시 대덕구 오정로 109번길26</t>
  </si>
  <si>
    <t>제2016-0150DJ</t>
    <phoneticPr fontId="1" type="noConversion"/>
  </si>
  <si>
    <t>김 재 문</t>
  </si>
  <si>
    <t>042-672-9000</t>
  </si>
  <si>
    <t>산업기계 제작, 레이저 가공 시장분석 및 애로기술 해결</t>
    <phoneticPr fontId="1" type="noConversion"/>
  </si>
  <si>
    <t xml:space="preserve"> 철강재, 산업기계제작, 레이저가공, 건설 전문기업으로 주력산업 분야에 대한 시장분석이 필요함.
</t>
    <phoneticPr fontId="1" type="noConversion"/>
  </si>
  <si>
    <t>테러방지용 방호벽 및 산업기계 제작, 레이저 가공 시장분석 및 방호벽 구축 세부 디자인 애로</t>
  </si>
  <si>
    <t xml:space="preserve">국내 유통 확대 및 해외 수출로 기업의 성장 기대
</t>
  </si>
  <si>
    <t xml:space="preserve">산업기계 제작, 레이저 가공 시장분석 및 애로기술 해결
</t>
    <phoneticPr fontId="1" type="noConversion"/>
  </si>
  <si>
    <t xml:space="preserve">철강, 조선 등 산업의 근간이 되는 산업인프라 분야가 경기침체 등으로 어려움을 겪고 있으므로 차별화, 니쉬마켓 전략 탐색을 중심으로 추진 
</t>
    <phoneticPr fontId="1" type="noConversion"/>
  </si>
  <si>
    <t xml:space="preserve">철강산업 시장분석
방호벽 디자인 설계
</t>
    <phoneticPr fontId="1" type="noConversion"/>
  </si>
  <si>
    <t xml:space="preserve">철강, 기계제작, 레이저 산업의 
차별화, 니쉬마켓 전략
방호벽 디자인의 개념과 홍보전략
</t>
    <phoneticPr fontId="1" type="noConversion"/>
  </si>
  <si>
    <t>2016. 4. 26</t>
    <phoneticPr fontId="1" type="noConversion"/>
  </si>
  <si>
    <t>(C28121)전기회로 개폐, 보호 및 접속 장치 제조업</t>
  </si>
  <si>
    <t>이재진</t>
  </si>
  <si>
    <t>314-81-32211</t>
    <phoneticPr fontId="1" type="noConversion"/>
  </si>
  <si>
    <t>대전 유성구 가정 북로 26-41 202 아이티플렉스</t>
  </si>
  <si>
    <t>제2016-0151DJ</t>
    <phoneticPr fontId="1" type="noConversion"/>
  </si>
  <si>
    <t>정명희</t>
  </si>
  <si>
    <t>042-360-2031</t>
  </si>
  <si>
    <t xml:space="preserve">음식물 처리기 기술동향 및 시장현황
</t>
    <phoneticPr fontId="1" type="noConversion"/>
  </si>
  <si>
    <t xml:space="preserve">음식물처리시스템 : 국내는 집안에서 디스포저를 사용하여 음식물을 하수관으로 버리는 것은 불법임. 싱크대에 설치 별도로 모아서 버리는 경우는 사용가능. 국외에서는 디스포저를 사용중으로 싱크대에서 버림 
</t>
  </si>
  <si>
    <t xml:space="preserve">디스포저 국내 기술현황 및 시장현황
음식물 쓰레기 처리기술 동향
</t>
    <phoneticPr fontId="1" type="noConversion"/>
  </si>
  <si>
    <t>국내 3천억 시장 창출 및 수백개 일자리창출</t>
  </si>
  <si>
    <t xml:space="preserve">음식물 처리기 기술동향 및 시장현황 분석
</t>
    <phoneticPr fontId="1" type="noConversion"/>
  </si>
  <si>
    <t xml:space="preserve">국내와 해외시장의 동향 및 전망을 분석하고 경쟁 업체와 주요 제품 파악
</t>
    <phoneticPr fontId="1" type="noConversion"/>
  </si>
  <si>
    <t xml:space="preserve">음식물 처리 시스템
기술 및 타겟시장 명확화
사업화 전략 수립
</t>
    <phoneticPr fontId="1" type="noConversion"/>
  </si>
  <si>
    <t xml:space="preserve">국내외 동향 분석에 따른 실행능력 함양
판매처 및 점유율 확대
마케팅 차별화
</t>
    <phoneticPr fontId="1" type="noConversion"/>
  </si>
  <si>
    <t>김찬일(비전밸류)</t>
    <phoneticPr fontId="1" type="noConversion"/>
  </si>
  <si>
    <t xml:space="preserve">기술동향 및 시장분석 </t>
    <phoneticPr fontId="1" type="noConversion"/>
  </si>
  <si>
    <t>A-</t>
    <phoneticPr fontId="1" type="noConversion"/>
  </si>
  <si>
    <t>류근직</t>
    <phoneticPr fontId="1" type="noConversion"/>
  </si>
  <si>
    <t>305-81-38977</t>
    <phoneticPr fontId="1" type="noConversion"/>
  </si>
  <si>
    <t>박병덕</t>
    <phoneticPr fontId="1" type="noConversion"/>
  </si>
  <si>
    <t>대전시 유성구 테크노2로 309-8</t>
  </si>
  <si>
    <t>제2016-0152DJ</t>
    <phoneticPr fontId="1" type="noConversion"/>
  </si>
  <si>
    <t>정세규</t>
  </si>
  <si>
    <t>010-9108-4104</t>
  </si>
  <si>
    <t>2, 3, 4, 5</t>
  </si>
  <si>
    <t>2,3,4,5</t>
    <phoneticPr fontId="1" type="noConversion"/>
  </si>
  <si>
    <t>피부 기능 평가를 위한 웨어러블 디바이스 개발</t>
  </si>
  <si>
    <t xml:space="preserve">현재 피부 기능을 평가할 수 있는 디바이스는 전문 기관 (병.의원, 피부관리실) 에서 사용할 수 있는 수준의 고가의 전문 장비임. </t>
  </si>
  <si>
    <t>피부 기능 (피부 수분도, 경피수분손실) 측정 장비 시장 현황
- 피부 기능 측정용 디바이스 관련 특허 현황
- IoT 기반 피부 기능 측정용 디바이스 기술 현황
- IoT 기반 피부 기능 측정용 디바이스 관련 과제 기획 지원</t>
  </si>
  <si>
    <t xml:space="preserve"> IoT 기반의 피부 기능 (피부 수분도, 경피수분손실) 측정용 장비를 개발, 시판하여 새로운 시장 창출이 가능</t>
  </si>
  <si>
    <t xml:space="preserve">피부 기능 평가를 위한 웨어러블 디바이스 개발
</t>
    <phoneticPr fontId="1" type="noConversion"/>
  </si>
  <si>
    <t xml:space="preserve">피부 기능 (피부 수분도, 경피수분손실) 측정 장비 시장 현황, IoT 기반 피부 기능 측정용 디바이스 기술 현황
</t>
    <phoneticPr fontId="1" type="noConversion"/>
  </si>
  <si>
    <t xml:space="preserve">마케팅 역량 강화
기술 및 시장 명확화
사업화 전략 수립
</t>
    <phoneticPr fontId="1" type="noConversion"/>
  </si>
  <si>
    <t xml:space="preserve">마케팅 전략 수립 및 실행능력 함양
시장 확대 
비스니스 모델 차별화
</t>
    <phoneticPr fontId="1" type="noConversion"/>
  </si>
  <si>
    <t>2016. 6. 07</t>
    <phoneticPr fontId="1" type="noConversion"/>
  </si>
  <si>
    <t>장미희(서원대)</t>
    <phoneticPr fontId="1" type="noConversion"/>
  </si>
  <si>
    <t xml:space="preserve"> - 수요조사서에 표기된 "류근직" 으로 이력시스템 등록</t>
    <phoneticPr fontId="1" type="noConversion"/>
  </si>
  <si>
    <t>B-</t>
    <phoneticPr fontId="1" type="noConversion"/>
  </si>
  <si>
    <t>(C21300)의료용품 및 기타 의약관련제품 제조업</t>
  </si>
  <si>
    <t>박희경</t>
    <phoneticPr fontId="1" type="noConversion"/>
  </si>
  <si>
    <t>314-86-34567</t>
    <phoneticPr fontId="1" type="noConversion"/>
  </si>
  <si>
    <t>대전시 유성구 관평동 테크노1로 11-3, N517호</t>
  </si>
  <si>
    <t>제2016-0153DJ</t>
    <phoneticPr fontId="1" type="noConversion"/>
  </si>
  <si>
    <t>허덕희</t>
  </si>
  <si>
    <t>010-4031-8398</t>
  </si>
  <si>
    <t>3,4</t>
    <phoneticPr fontId="1" type="noConversion"/>
  </si>
  <si>
    <t>핵산 기반 치료제(Nucleic-acid based drug) 시장·기술동향 분석 및 사업화 지원</t>
  </si>
  <si>
    <t>정밀의료(Precision medicine) 시장의 확장과 더불어 유전자 및 전사체를 직접 타겟으로 하는 “핵산기반 치료제”의 중요성이 높아지고 있음</t>
  </si>
  <si>
    <t xml:space="preserve">핵산기반 치료제(Nucleic acid based drug) 특허전략 지원 및 핵산기반 치료제(Nucleic acid based drug) 분야 사업화 전략 지원
</t>
  </si>
  <si>
    <t>핵산기반 치료제(Nucleic acid based drug) 분야의 “특허전략 지원”을 통하여 개발 기술의 지적재산권 확보가 유리해지고, 국가 경쟁력을 높일 수 있음</t>
  </si>
  <si>
    <t xml:space="preserve">핵산 기반 치료제(Nucleic-acid based drug) 시장·기술동향 분석 및 사업화 지원
</t>
    <phoneticPr fontId="1" type="noConversion"/>
  </si>
  <si>
    <t xml:space="preserve">핵산기반 치료제(Nucleic acid based drug) 특허전략, 사업화 전략 지원 
</t>
    <phoneticPr fontId="1" type="noConversion"/>
  </si>
  <si>
    <t xml:space="preserve">핵산기반 치료제(Nucleic acid based drug) 특허전략 및 사업화 전략 지원
</t>
    <phoneticPr fontId="1" type="noConversion"/>
  </si>
  <si>
    <t>장제환(5T법률사무소)</t>
    <phoneticPr fontId="1" type="noConversion"/>
  </si>
  <si>
    <t>한국생명공학연구원, 한국화학연구원</t>
    <phoneticPr fontId="1" type="noConversion"/>
  </si>
  <si>
    <t>㈜옵토스타</t>
    <phoneticPr fontId="1" type="noConversion"/>
  </si>
  <si>
    <t>(C26410)유선 통신장비 제조업</t>
  </si>
  <si>
    <t>심재기</t>
    <phoneticPr fontId="1" type="noConversion"/>
  </si>
  <si>
    <t>314-81-49070</t>
    <phoneticPr fontId="1" type="noConversion"/>
  </si>
  <si>
    <t xml:space="preserve">대전 유성구 가정로 218, 407호 (가정동,융합기술연구생산센터) </t>
    <phoneticPr fontId="1" type="noConversion"/>
  </si>
  <si>
    <t>제2016-0154DJ</t>
    <phoneticPr fontId="1" type="noConversion"/>
  </si>
  <si>
    <t>심재기</t>
  </si>
  <si>
    <t>042-863-1310</t>
  </si>
  <si>
    <t>개인정보 처리용 클라우드 스토리지 마케팅 전략 및 상용화 지원</t>
  </si>
  <si>
    <t>인정보보호법(2015년 개정)을 준수하고 개인정보포함 데이터의 관리에 요구되는 분리 저장, 삭제, 암호화 등의 처리가 용이한 스토리지 솔루션 필요함</t>
  </si>
  <si>
    <t xml:space="preserve"> 개인정보 보호를 위한 공공기관 및 민간기관에도 적용될 수 있는 솔루션 개발에 요구되는 시장 동향 분석 및 마케팅 전략 수립</t>
  </si>
  <si>
    <t>별도의 개인정보 인지전용 클라우드 스토리지 사용화를 통하여 중소기업의 신제품 출시가 기대됨.</t>
  </si>
  <si>
    <t xml:space="preserve">개인정보 인지형 클라우드 스토리지 기술/시장 분석
</t>
    <phoneticPr fontId="1" type="noConversion"/>
  </si>
  <si>
    <t xml:space="preserve">개인정보 보호를 위한 공공기관 및 민간기관에도 적용될 수 있는 솔루션 개발에 요구되는 시장 동향 분석 및 마케팅 전략 수립
</t>
    <phoneticPr fontId="1" type="noConversion"/>
  </si>
  <si>
    <t xml:space="preserve">개인정보 인지형 클라우드 스토리지 분야 기술정보 제공
- 개인정보 인지형 클라우드 스토리지 사업화 추진 마케팅 전략 컨설팅
</t>
    <phoneticPr fontId="1" type="noConversion"/>
  </si>
  <si>
    <t xml:space="preserve">기술시장 분석 기반의 사업현황 파악 및 주요 업체 사업추진의 장단점 분석을 바탕으로 신청기업이 수립할 수 있는 최적의 사업 포지셔닝 제시를 목표로 함
</t>
    <phoneticPr fontId="1" type="noConversion"/>
  </si>
  <si>
    <t>2016. 5. 17</t>
    <phoneticPr fontId="1" type="noConversion"/>
  </si>
  <si>
    <t>이용훈(태강리더스)</t>
    <phoneticPr fontId="1" type="noConversion"/>
  </si>
  <si>
    <t>시장조사</t>
    <phoneticPr fontId="1" type="noConversion"/>
  </si>
  <si>
    <t>(C26120)다이오드, 트랜지스터 및 유사 반도체소자 제조업</t>
  </si>
  <si>
    <t>구긍회</t>
    <phoneticPr fontId="1" type="noConversion"/>
  </si>
  <si>
    <t>137-86-05432</t>
    <phoneticPr fontId="1" type="noConversion"/>
  </si>
  <si>
    <t>㈜에이씨엠</t>
    <phoneticPr fontId="1" type="noConversion"/>
  </si>
  <si>
    <t>구긍회</t>
  </si>
  <si>
    <t>137-86-05432</t>
  </si>
  <si>
    <t xml:space="preserve"> 충남 천안시 서북구 성거읍 성거길 228-17</t>
  </si>
  <si>
    <t>제2016-0264CN</t>
    <phoneticPr fontId="1" type="noConversion"/>
  </si>
  <si>
    <t>임진일</t>
  </si>
  <si>
    <t>041-551-8601</t>
  </si>
  <si>
    <t>Flash Etchant for High Aspect Ratio Pattern</t>
  </si>
  <si>
    <t>최근 소재 Pattern의 Fine Pitch 경향에 따라 High Aspect Ration 제품의 요구가 증가하고 있는 실정이다. 이런 경향에 따라 위와 같은 제품을 구현하기 위하여 이방 에칭의 기술을 사용하거나 또는 Build-up 공법을 사용하여 구현하고 있다. 하지만 시장의 Fine Ptch 요구에 대해서 기술적 접근의 한계로 기술구현에 애로가 있다. 이를 해결하기 위하여 대부분 Build-up을 사용하여 해결하고 있는데 이때 사용된 구리 Seed 층 제거를 위한 High Aspect Ratio용 Flash Etchant가 필요한 실정이다.</t>
  </si>
  <si>
    <t>1. 신기술 개발을 위한 선행 특허 검색
2. 현재의 애로기술에 대한 자문
3. 개발된 기술가치의 평가</t>
  </si>
  <si>
    <t>1. 매출확대 30억/년(국내 15억/년, 해외 15억/년)
2. 제품 국산화
3. 고용창출 5명/년</t>
  </si>
  <si>
    <t>- 신기술 개발 선행 특허 검색
- 애로기술 자문
- 기업의 멘토링 전문가 섭외에 따른 세미나 개최</t>
    <phoneticPr fontId="1" type="noConversion"/>
  </si>
  <si>
    <t xml:space="preserve">- Flash Etchant for High Aspect Ratio Pattern </t>
    <phoneticPr fontId="1" type="noConversion"/>
  </si>
  <si>
    <t>- Flash Etchant 선행 특허 검색| - 애로기술 자문
- 세미나 개최</t>
    <phoneticPr fontId="1" type="noConversion"/>
  </si>
  <si>
    <t>2016. 5. 3</t>
    <phoneticPr fontId="1" type="noConversion"/>
  </si>
  <si>
    <t>신원상(공주대학교)</t>
    <phoneticPr fontId="1" type="noConversion"/>
  </si>
  <si>
    <t>- 전문가  세미나 추진 일정 확인 및 자료조사</t>
    <phoneticPr fontId="1" type="noConversion"/>
  </si>
  <si>
    <t xml:space="preserve"> - 수요조사서에 표기된 "㈜에이시엠" 으로 이력시스템에 등록</t>
    <phoneticPr fontId="1" type="noConversion"/>
  </si>
  <si>
    <t>(C28122)배전반 및 전기자동제어반 제조업</t>
  </si>
  <si>
    <t>김차현</t>
    <phoneticPr fontId="1" type="noConversion"/>
  </si>
  <si>
    <t>504-81-24750</t>
    <phoneticPr fontId="1" type="noConversion"/>
  </si>
  <si>
    <t>김차현</t>
  </si>
  <si>
    <t>504-81-24750</t>
  </si>
  <si>
    <t xml:space="preserve"> 충남 천안시 서북구 직산읍 4산단4로 32</t>
  </si>
  <si>
    <t>제2016-0265CN</t>
    <phoneticPr fontId="1" type="noConversion"/>
  </si>
  <si>
    <t>김종회</t>
  </si>
  <si>
    <t>070-4322-0430</t>
  </si>
  <si>
    <t>300W급 공동주택형 태양광발전용 출력안정화 마이크로 PCS 개발</t>
  </si>
  <si>
    <t>1. 300W급 공동주택형 태양광발전용 출력안정화 마이크로 PCS 개발 및 모니터링 장치개발
1-1. 국내 시장 현황 : 2012년부터 (주)솔라라이트, (주)두리계전을 중심으로 소비자 판매가 시작되었으며, 2013년 서울시 50가구 보조금 지원 시범사업을 거쳐, 현재는 서울, 안산, 안양, 인천, 대전, 완주, 남양주 등에서 30~40만원의 보조금을 지급하며 보급 사업을 펼치고 있다.
2. 기존제품의 문제점
2-1. 국산 마이크로 인버터 제품 고장률이 높아 제품의 반품 및 교환이 많은 상황이며, 이를 개선한 제품의 보급이 시급한 상황임.(일부 국산제품은 고장률이 50%이상인 상황임) 
2-2. 날씨변동으로 인한 가전제품 및 가옥내 전력망의 손실을 방지할 수 있는 발전장치 제어기술의 확보가 필요.</t>
  </si>
  <si>
    <t>1. 국내 장기 시장 현황과 전망에 대하여 정확히 파악
2. 국내외 시장에 진출하기 위한 제품의 판가 및 원가산정에 대한 시장의 전망과 마케팅 전략 방법 
3. 마이크로 인버터의 개발에 대한 기술적인 문제 해결을 통해 시장의 원가를 줄이기 위한 애로사항</t>
  </si>
  <si>
    <t xml:space="preserve">1. 상기의 주제에 대한 개발을 통해 국내외에 제품을 판매하여 회사의 매출 제고
2. 마이크로 인버터의 기술을 습득하여 고급화 제품과 유사기술에 접목시키고 기업간의 클러스터를 통해 산업의 발전 이바지 기여
3. 300W 마이크로 인버터를 제품화시켜 10명이상 고용창출을 통해 정부시책에 부흥 </t>
  </si>
  <si>
    <t>1. 출연(연) 전문가 연계요청(etri)</t>
  </si>
  <si>
    <r>
      <t>300W</t>
    </r>
    <r>
      <rPr>
        <sz val="11"/>
        <color rgb="FF000000"/>
        <rFont val="맑은 고딕"/>
        <family val="3"/>
        <charset val="129"/>
        <scheme val="minor"/>
      </rPr>
      <t xml:space="preserve">급 공동주택형 태양광발전용 출력안정화 마이크로 </t>
    </r>
    <r>
      <rPr>
        <sz val="11"/>
        <color rgb="FF000000"/>
        <rFont val="함초롬바탕"/>
        <family val="1"/>
        <charset val="129"/>
      </rPr>
      <t xml:space="preserve">PCS </t>
    </r>
    <r>
      <rPr>
        <sz val="11"/>
        <color rgb="FF000000"/>
        <rFont val="맑은 고딕"/>
        <family val="3"/>
        <charset val="129"/>
        <scheme val="minor"/>
      </rPr>
      <t>개발</t>
    </r>
  </si>
  <si>
    <t>- 공동주택형 태양광발전용 출력안정화 마이크로 PCS 개발에 따른 시장조사
- 마케팅 전략 방법 및 경쟁사 조사
- 기업의 멘토링 전문가 섭외에 따른 세미나 개최</t>
    <phoneticPr fontId="1" type="noConversion"/>
  </si>
  <si>
    <t>- 300W급 공동주택형 태양광발전용 출력안정화 마이크로 PCS 개발</t>
    <phoneticPr fontId="1" type="noConversion"/>
  </si>
  <si>
    <t>- 국내외에 제품을 판매하여 회사의 매출 제고
- 마이크로 인버터의 기술을 습득하여 고급화 제품과 유사기술에 접목시키고 기업 간의 클러스터를 통해 산업의 발전 이바지 기여</t>
    <phoneticPr fontId="1" type="noConversion"/>
  </si>
  <si>
    <t>김시경(공주대학교)</t>
    <phoneticPr fontId="1" type="noConversion"/>
  </si>
  <si>
    <t>김춘식</t>
    <phoneticPr fontId="1" type="noConversion"/>
  </si>
  <si>
    <t>312-81-17062</t>
    <phoneticPr fontId="1" type="noConversion"/>
  </si>
  <si>
    <t>김춘식</t>
  </si>
  <si>
    <t>312-81-17062</t>
  </si>
  <si>
    <t xml:space="preserve"> 충남 천안시 서북구 성거읍 모전리 306-2</t>
  </si>
  <si>
    <t>제2016-0266CN</t>
    <phoneticPr fontId="1" type="noConversion"/>
  </si>
  <si>
    <t>박종민</t>
  </si>
  <si>
    <t>041-566-0500</t>
  </si>
  <si>
    <t>차량용 전류센서의 사업타당성 및 센서 개발을 위한 ISO26262 대응방안</t>
    <phoneticPr fontId="1" type="noConversion"/>
  </si>
  <si>
    <t>1. 저전압 전원체계의 차량에서 전류센서 시장 급성장
1-1. 발전제어 및 ISG (Idle Stop and Go) 시스템 적용차종 급증
1-2. 배터리센서의 확대 경향 (12V시스템--&gt; 상용차/건설 장비)
2. V 차량은 Li 배터리와 전기장치의 증가로 인하여 전류센서의 역할이 증대함과 동시에 ISO26262 대응방안이 시급히 요구되고 있음.</t>
    <phoneticPr fontId="1" type="noConversion"/>
  </si>
  <si>
    <t xml:space="preserve">1. 배터리센서의 시장동향 분석
1-1. 국내외 공급업체 현황 및 분석을 통한 개발방향 제시 필요
1.2. 중국/인도시장에서의 배터리센서의 동향 분석 필요
2 xEV 전류센서
2-1. Li기반 고전압배터리의 안전성확보를 위한 ISO26262 만족을 위한 전류센서의 개발방향 제시 필요.  </t>
    <phoneticPr fontId="1" type="noConversion"/>
  </si>
  <si>
    <t>1. 시장동향과 경쟁사 분석을 통한 2017년 배터리센서의 중국시장 진입
2. xEV 전류센서의 경우 센서 전용 ISO26262 대응책마련에 의한 시장선점
3. 해외 전류센서보다 앞선 기술력 확보에 따른 수출효과 상승 및 수입대체효과가 매우 클것으로 판단됨.</t>
  </si>
  <si>
    <r>
      <t xml:space="preserve">차량용 전류센서의 사업타당성 및 센서 개발을 위한 </t>
    </r>
    <r>
      <rPr>
        <sz val="11"/>
        <color rgb="FF000000"/>
        <rFont val="함초롬바탕"/>
        <family val="1"/>
        <charset val="129"/>
      </rPr>
      <t xml:space="preserve">ISO26262 </t>
    </r>
    <r>
      <rPr>
        <sz val="11"/>
        <color rgb="FF000000"/>
        <rFont val="맑은 고딕"/>
        <family val="3"/>
        <charset val="129"/>
        <scheme val="minor"/>
      </rPr>
      <t>대응방안</t>
    </r>
  </si>
  <si>
    <t>- 배터리센서의 시장동향 분석보고서 제공
- Li기반 고전압배터리의 안전성확보를 위한 ISO26262 구현방법에 대한 세미나
- 위 지원 내용 관련 멘토링 전문가 자문</t>
    <phoneticPr fontId="1" type="noConversion"/>
  </si>
  <si>
    <t>- 배터리센서 원천기술 개발에 따른 신제품 개발</t>
    <phoneticPr fontId="1" type="noConversion"/>
  </si>
  <si>
    <t>- 시장동향과 경쟁사 분석을 통한 2017년 배터리 센서의 중국시장 진입
- xEV 전류센서의 경우 센서 전용 ISO26262 대응책마련에 의한 시장 선점
- 해외 전류센서 보다 앞선 기술력 확보에 따른 수출효과 상승 및 수입대체효과가 매우 클 것으로 판단됨.</t>
    <phoneticPr fontId="1" type="noConversion"/>
  </si>
  <si>
    <t>2016. 4. 29</t>
    <phoneticPr fontId="1" type="noConversion"/>
  </si>
  <si>
    <t>연규봉(자동차부품연구원)</t>
    <phoneticPr fontId="1" type="noConversion"/>
  </si>
  <si>
    <t>㈜지에스티</t>
    <phoneticPr fontId="1" type="noConversion"/>
  </si>
  <si>
    <t>b</t>
    <phoneticPr fontId="1" type="noConversion"/>
  </si>
  <si>
    <t>안정욱</t>
    <phoneticPr fontId="1" type="noConversion"/>
  </si>
  <si>
    <t>312-86-58447</t>
    <phoneticPr fontId="1" type="noConversion"/>
  </si>
  <si>
    <t>안정욱</t>
  </si>
  <si>
    <t>312-86-58447</t>
  </si>
  <si>
    <t>천안시 서북구 직산읍 4단3로 136</t>
  </si>
  <si>
    <t>제2016-0267CN</t>
    <phoneticPr fontId="1" type="noConversion"/>
  </si>
  <si>
    <t>이준석</t>
  </si>
  <si>
    <t>010-2872-8817</t>
  </si>
  <si>
    <t>슈퍼컴 시뮬레이션 신산업분야 탐색/발굴</t>
  </si>
  <si>
    <t>국내 반도체 시장이 잠시 둔화되는 모습을 보였으나 세계 시장은2012년 이후 지속적으로 성장할 것이라고 전망 된다. 따라서 국내 메모리 산업도 더 발전 된 메모리를 사용하는 스마트폰이나 태블릿 노트북 등의 수요가 증가하면서 회복될 것으로 보인다. 또한 국내 업체의 공정은 20나노 사이즈의 공정기술을 갖고 있으며, 타 업체는 미세공정 기술의 부족으로 향후 20나노 공정이 쓰여 질 하이엔드 스마트폰용 메모리 시장에서 후발업체와 큰 격차를 가질 것으로 분석된다</t>
  </si>
  <si>
    <t>1. 반도체 소켓용 핀 자동 삽입기 : 세계최고 고속삽입장치로써, 양산 체제 구축 완료.
2. 자동차용 소켓 자동 조립기 및 테스터 : 무인화 자동 조립장치, 양산 아이템 확보.
3. 다수의 낸드플래시 컨택 장치 : 국내 최초 240PARA 컨택 테스터 장치 개발 및 판매 중.
4. 10um 고정도, 반도체 장비의 개발을 위한 구조물해석의 슈퍼컴-시뮬레이션 분석이 필요하여, 구조 및 대상체의 유성해석 지원을 요청함.
5. 기존 수동 매뉴얼 작업에 의존하던 고객시장의 Market 분석과 자동화 전환에 따른 고객Needs &amp; 투자호감도 분석 및 자동화 Market 발굴 필요</t>
  </si>
  <si>
    <t>1. 기존에 소켓 핀 삽입 작업 생산성을 향상시켜 작업시간이 300%이상 향상.
2. 핀 삽입 작업시 수작업화에서 자동화하여 불량률이 감소 됨(불량율 0.1 % 이하 관리)
3. 국산화 기술 확보로, 해외 설비 수입 대체 효과</t>
  </si>
  <si>
    <t>10um 고정도, 반도체 장비의 개발을 위한 구조물해석</t>
    <phoneticPr fontId="1" type="noConversion"/>
  </si>
  <si>
    <t>- 슈퍼컴퓨팅 유동해석 시뮬레이션 추진(수탁사업 부문으로 지원 예정)
- 국산화 기술 확보로, 해외 설비 수입 대체 효과를 이뤄 낼 수 있도록 추진</t>
    <phoneticPr fontId="1" type="noConversion"/>
  </si>
  <si>
    <t>- 슈퍼컴퓨팅 시뮬레이션 신산업분야 탐색/발굴</t>
    <phoneticPr fontId="1" type="noConversion"/>
  </si>
  <si>
    <t>- 기존에 소켓 핀 삽입 작업 생산성을 향상시켜 작업시간이 300%이상 향상.
- 핀 삽입 작업시 수작업화에서 자동화하여 불량률이 감소 됨(불량율 0.1 % 이하 관리)
- 국산화 기술 확보로, 해외 설비 수입 대체 효과</t>
    <phoneticPr fontId="1" type="noConversion"/>
  </si>
  <si>
    <t>- 수탁사업 모집 공고 후 기업 방문 및 세미나 추진</t>
    <phoneticPr fontId="1" type="noConversion"/>
  </si>
  <si>
    <t>대일공업㈜</t>
    <phoneticPr fontId="1" type="noConversion"/>
  </si>
  <si>
    <t>문상인</t>
    <phoneticPr fontId="1" type="noConversion"/>
  </si>
  <si>
    <t>312-81-12830</t>
    <phoneticPr fontId="1" type="noConversion"/>
  </si>
  <si>
    <t>문상인</t>
  </si>
  <si>
    <t>312-81-12830</t>
  </si>
  <si>
    <t xml:space="preserve">충남 천안시 서북구 직산읍 부송1길 83 (부송리) </t>
    <phoneticPr fontId="1" type="noConversion"/>
  </si>
  <si>
    <t>제2016-0268CN</t>
    <phoneticPr fontId="1" type="noConversion"/>
  </si>
  <si>
    <t>041-584-6341</t>
  </si>
  <si>
    <t>3. 5</t>
  </si>
  <si>
    <t>운전자 자세 편의성 향상을 위한 Manual Extension 메커니즘 개발</t>
  </si>
  <si>
    <t>1. 운전자의 다리 자세에 따른 편의성 안락성 개선을 위한 Manual Type Extension 메커니즘 개발필요
1-1. 현재 국내 양산차종중 Extension 사양은 Power 사양만 있음(준중형, 중형 차종에 적용가능한 Manual Type Extension 구조개발 필요)
1-2. Manual Type이 국외 업체에서는 개발중이나, 국내에는 미적용</t>
  </si>
  <si>
    <t>1. 기존 운전석 Seat Frame Extension 사양 분석 및 특허자료 분석
1-1. 국내외 적용중인 Power Type Extension 사양의 제품 분석자료 필요
1-2. 국외 차종 Manual Extension 사양의 제품 분석자료 필요
1-3. 특허회피방안 및 기술개발을 위한 메커니즘 개념안 도출 필요</t>
  </si>
  <si>
    <t>1. 개발기술 적용시 고객사 수주 우위 선점
1-1 신규차종 수주로 매출액 10억이상 증대 예상
1-2. 신규 Item 개발으로 인한 고용창출 (1명/년) 발생 기대</t>
  </si>
  <si>
    <t>1. 출연(연) 전문가 연계요청 (기계연)</t>
  </si>
  <si>
    <r>
      <t xml:space="preserve">운전자 자세 편의성 향상을 위한 </t>
    </r>
    <r>
      <rPr>
        <sz val="11"/>
        <color rgb="FF000000"/>
        <rFont val="함초롬바탕"/>
        <family val="1"/>
        <charset val="129"/>
      </rPr>
      <t xml:space="preserve">Manual Extension </t>
    </r>
    <r>
      <rPr>
        <sz val="11"/>
        <color rgb="FF000000"/>
        <rFont val="맑은 고딕"/>
        <family val="3"/>
        <charset val="129"/>
        <scheme val="minor"/>
      </rPr>
      <t>메커니즘 개발</t>
    </r>
  </si>
  <si>
    <t>- Seat Frame Extension 기술동향 및 특허분석 조사
- 특허회피방안 및 기술개발
- 기업의 멘토링 전문가 섭외에 따른 세미나 개최</t>
    <phoneticPr fontId="1" type="noConversion"/>
  </si>
  <si>
    <t>- 운전자 자세 편의성 향상을 위한 Manual Extension 메커니즘 개발</t>
    <phoneticPr fontId="1" type="noConversion"/>
  </si>
  <si>
    <t>- Seat Frame Extension 기술 개발
- 기술개발을 위한 메커니즘 개념안 도출
- 세미나 개최</t>
    <phoneticPr fontId="1" type="noConversion"/>
  </si>
  <si>
    <t>박세진(한국표준과학연구원)</t>
    <phoneticPr fontId="1" type="noConversion"/>
  </si>
  <si>
    <t>㈜올팩</t>
    <phoneticPr fontId="1" type="noConversion"/>
  </si>
  <si>
    <t>NR</t>
  </si>
  <si>
    <t>장곤진</t>
  </si>
  <si>
    <t>316-81-04313</t>
    <phoneticPr fontId="1" type="noConversion"/>
  </si>
  <si>
    <t>316-81-04313</t>
  </si>
  <si>
    <t xml:space="preserve">충남 서산시 고북면 고수관로 17-41 (신송리) </t>
    <phoneticPr fontId="1" type="noConversion"/>
  </si>
  <si>
    <t>제2016-0269CN</t>
    <phoneticPr fontId="1" type="noConversion"/>
  </si>
  <si>
    <t>010-5278-1658</t>
  </si>
  <si>
    <t>황토를 이용한 국내외 최신 기술동향 및 시장 현황</t>
  </si>
  <si>
    <t>황토를 이용하여 황토볼족욕기, 황토볼매트, 황토볼좌욕기 등 생산하고 있으며, 해외 마케팅으로 인한 매출은 활성화 되고 있음. 황토를 이용한 제품 개발에 대한 국내,외 시장 및 기술동향이 절실히 요구되며, 관련한 유망아이템 발굴로 신규사업을 모색하고자 함.</t>
  </si>
  <si>
    <t>1. 올팩 제품군 3개 모델(황토볼족욕기, 황토볼다용도매트, 황토볼좌욕기)을 개발, 생산, 판매를 하고 있으나, 신규 아이템 발굴로 신제품 개발이 절실히 요구됨.
2. 황토를 이용한 최신 기술 개발 전략 및 시장동향 분석
3. 신제품 개발을 위한 유망아이템 발굴</t>
  </si>
  <si>
    <t>1. 본사에서는 5년 동안 현재까지 해외수출전략으로 베트남, 중국, 대만에 공략하고 있음.
2. 수요자의 요구에 대응 할 수 있는 맞춤형 제품 생산.
(더 많은 수출order를 수주하기 위해 신제품 개발로 인력 고용 및 매출증대로 사업 확대를 이루어 낼 수 있음)</t>
  </si>
  <si>
    <t>황토를 이용한 건강제품 기술동향 및 시장 현황</t>
  </si>
  <si>
    <t>- 황토의 성능 및 이를 이용한 건강제품 기술동향 및 시장 현황</t>
    <phoneticPr fontId="1" type="noConversion"/>
  </si>
  <si>
    <t>- 황토를 이용한 건강 제품 기술동향 및 시장조사
- 건강제품 경쟁사 조사
- 기업의 멘토링 전문가 섭외 및 세미나 개최</t>
    <phoneticPr fontId="1" type="noConversion"/>
  </si>
  <si>
    <t>- 황토의 성능 및 이를 이용한 건강제품 기술동향 및 시장 현황 보고서 제출</t>
    <phoneticPr fontId="1" type="noConversion"/>
  </si>
  <si>
    <t>서승원(한국원적외선협회)</t>
    <phoneticPr fontId="1" type="noConversion"/>
  </si>
  <si>
    <t>김민성</t>
    <phoneticPr fontId="1" type="noConversion"/>
  </si>
  <si>
    <t>312-81-60462</t>
    <phoneticPr fontId="1" type="noConversion"/>
  </si>
  <si>
    <t>김민성</t>
  </si>
  <si>
    <t>312-81-60462</t>
  </si>
  <si>
    <t xml:space="preserve">충남 천안시 서북구 성거읍 문성2길 33 (문덕리,해태제과) </t>
    <phoneticPr fontId="1" type="noConversion"/>
  </si>
  <si>
    <t>제2016-0270CN</t>
    <phoneticPr fontId="1" type="noConversion"/>
  </si>
  <si>
    <t>010-3021-2292</t>
  </si>
  <si>
    <t>준준형 차량의 경량화 브레이크 캘리퍼 개발에 따른 기술지원</t>
  </si>
  <si>
    <t>브레이크 시스템은 주행 중 자동차를 감속 또는 정지시키는 동시에 주차 상태를 유지시키는 데 사용되는 장치로 최근 환경규제 강화에 따른 차량의 연비 향상을 위한 차체, 섀시와 관련된 부품의 경량화 연구가 전세계적으로 활발히 진행되고 있고, 현재 경량화된 브레이크 캘리퍼는 중대형 차량을 기준으로만 장착되고 있으나 향후 준준형 이하 차량에도 경량화된 브레이크 시스템이 확대될 것으로 예상됨.</t>
  </si>
  <si>
    <t>1. 브레이크 캘리퍼의 해외 시장조사 및 기술동향 등 해외 A/S 시장 진출에 따른 전반적인 관련정보의 조사 지원 희망.
2. 기술개발에 따른 연구장비 활용 및 시험평가 지원 희망</t>
  </si>
  <si>
    <t>1. 해외 A/S 시장 진출 공략으로 매출신장 및 고용창출의 효과가 기대됨
2. - 예상 매출 : 10억/년, - 고용 창출 : 10명/년</t>
  </si>
  <si>
    <r>
      <t>자동차</t>
    </r>
    <r>
      <rPr>
        <sz val="11"/>
        <color rgb="FF000000"/>
        <rFont val="함초롬바탕"/>
        <family val="1"/>
        <charset val="129"/>
      </rPr>
      <t xml:space="preserve"> </t>
    </r>
    <r>
      <rPr>
        <sz val="11"/>
        <color rgb="FF000000"/>
        <rFont val="맑은 고딕"/>
        <family val="3"/>
        <charset val="129"/>
        <scheme val="minor"/>
      </rPr>
      <t>브레이크 캘리퍼의 해외 기술동향 및 시장 현황</t>
    </r>
    <phoneticPr fontId="1" type="noConversion"/>
  </si>
  <si>
    <t>- 브레이크 캘리퍼의 해외 시장 및 기술동향 조사
- 연구장비 활용 방안 강구 
- 기업의 멘토링 전문가 섭외에 따른 세미나 개최</t>
    <phoneticPr fontId="1" type="noConversion"/>
  </si>
  <si>
    <t>- 준준형 차량의 경량화 브레이크 캘리퍼 개발에 따른 기술지원</t>
    <phoneticPr fontId="1" type="noConversion"/>
  </si>
  <si>
    <t>- 브레이크 캘리퍼 기술동향 및 시장 조사
○ 연구장비 활용</t>
    <phoneticPr fontId="1" type="noConversion"/>
  </si>
  <si>
    <t>이재기(나해경영기술원)</t>
    <phoneticPr fontId="1" type="noConversion"/>
  </si>
  <si>
    <t>오영학</t>
    <phoneticPr fontId="1" type="noConversion"/>
  </si>
  <si>
    <t>312-86-08971</t>
    <phoneticPr fontId="1" type="noConversion"/>
  </si>
  <si>
    <t>오영학</t>
  </si>
  <si>
    <t>312-86-08971</t>
  </si>
  <si>
    <t xml:space="preserve">충남 천안시 서북구 직산읍 4산단5길 17 (신갈리) </t>
    <phoneticPr fontId="1" type="noConversion"/>
  </si>
  <si>
    <t>제2016-0271CN</t>
    <phoneticPr fontId="1" type="noConversion"/>
  </si>
  <si>
    <t>김성봉</t>
  </si>
  <si>
    <t>041-585-0266</t>
  </si>
  <si>
    <t>1, 2, 3</t>
  </si>
  <si>
    <t>반도체 미세크랙 검사기 기술동향 및 시장 조사</t>
  </si>
  <si>
    <t xml:space="preserve">1. 신사업 아이템 탐색 및 발굴
1-1. 반도체 미세크랙 검사기 
1-1-1. 반도체 미세크랙 검사기의 시장 조사
1-1-2. 기술 탐색 후 기술 이전 검토 (시장성 있다면)
</t>
  </si>
  <si>
    <t>1차 : 반도체 미세크랙 검사기의 시장 조사
2차 : 기술 탐색 후 기술 이전 검토 (시장성 있다면)</t>
  </si>
  <si>
    <t>기술이전까지 하면 당사 신사업 아이템으로 성장-매출증대</t>
  </si>
  <si>
    <t>- 반도체 미세크랙 검사기 기술동향 및 시장조사
- 수탁사업을 통한 3P분석 지원 검토
- 기술이전 검토
- 신사업 아이템 발굴
- 멘토링 전문가 세미나 개최</t>
    <phoneticPr fontId="1" type="noConversion"/>
  </si>
  <si>
    <t>- 반도체 미세크랙 검사기 기술동향 및 시장 조사</t>
    <phoneticPr fontId="1" type="noConversion"/>
  </si>
  <si>
    <t>- 반도체 미세크랙 검사기 시장 조사(3P분석 지원 검토)</t>
    <phoneticPr fontId="1" type="noConversion"/>
  </si>
  <si>
    <t>㈜대한</t>
    <phoneticPr fontId="1" type="noConversion"/>
  </si>
  <si>
    <t>서인석</t>
    <phoneticPr fontId="1" type="noConversion"/>
  </si>
  <si>
    <t>312-81-06056</t>
    <phoneticPr fontId="1" type="noConversion"/>
  </si>
  <si>
    <t>서인석</t>
  </si>
  <si>
    <t>312-81-06056</t>
  </si>
  <si>
    <t xml:space="preserve">충남 천안시 서북구 2공단5로 8 (업성동) </t>
    <phoneticPr fontId="1" type="noConversion"/>
  </si>
  <si>
    <t>제2016-0272CN</t>
    <phoneticPr fontId="1" type="noConversion"/>
  </si>
  <si>
    <t>041-621-5311</t>
  </si>
  <si>
    <t>지능형시트 기술동향 및 시장분석</t>
  </si>
  <si>
    <t>1. 지능형 시트의 경우 기술개발 초기에는 디자인, 착좌감 향상 위주의 기술개발이 확대 되고 있음.
2. 최근에는 친환경 폼/커버소재 등을 활용하며, 공조 및 발열 등의 기능이 추가되어 감성 품질 충족을 위한 연구가 진행 중에 있으며, 고감성 시트에 대한 기술동향 및 시장을 파악하고자 함.</t>
  </si>
  <si>
    <t>1. 고감성 및 지능형시트 기술동향 및 시장분석 사례
1-1. 지능형 시트에 대한 최신 기술동향 및 시장 분석이 필요 함
1-2. 지능형 시트 특허분석으로 유망아이템 발굴 리스트업
1-3. 감성기술을 이용한 편의장치 기술동향</t>
  </si>
  <si>
    <t>1. 개발로 인하여 고용증가 및 매출증대가 예상됨
2. 매출: 10억원이상/年, 고용증가: 2명이상/年</t>
  </si>
  <si>
    <t>운전자 안전 및 안락감 향상을 위한 자동차 시트 기술 개발동향과 향후 전망</t>
  </si>
  <si>
    <t>- 국, 내외 고감성 지능형시트 기술동향 조사
- VC 기반 자동차부품 지식연구회를 통한 유망아이템 발굴 지원</t>
    <phoneticPr fontId="1" type="noConversion"/>
  </si>
  <si>
    <t>- 지능형시트 기술동향 및 시장분석 및 유망아이템 발굴</t>
    <phoneticPr fontId="1" type="noConversion"/>
  </si>
  <si>
    <t>- 국, 내외 고감성 지능형시트 기술동향 조사
- VC 기반 자동차부품 지식연구회를 통한 유망아이템 발굴
- 개발로 인하여 고용증가 및 매출증대가 예상됨</t>
    <phoneticPr fontId="1" type="noConversion"/>
  </si>
  <si>
    <t>a+</t>
    <phoneticPr fontId="1" type="noConversion"/>
  </si>
  <si>
    <t>김수현</t>
    <phoneticPr fontId="1" type="noConversion"/>
  </si>
  <si>
    <t>124-81-58826</t>
    <phoneticPr fontId="1" type="noConversion"/>
  </si>
  <si>
    <t>김수현</t>
  </si>
  <si>
    <t>124-81-58826</t>
  </si>
  <si>
    <t>충남 천안시 서북구 입장면 가산리 360-3</t>
  </si>
  <si>
    <t>제2016-0273CN</t>
    <phoneticPr fontId="1" type="noConversion"/>
  </si>
  <si>
    <t>박광문</t>
  </si>
  <si>
    <t xml:space="preserve">010-2001-6861 </t>
  </si>
  <si>
    <t>1,3</t>
    <phoneticPr fontId="1" type="noConversion"/>
  </si>
  <si>
    <t>1. 건식분리 기법을 이용한 철광석 내 Fe 미립분말 분말기술 개발
2. LCD 유리 제조 세정설비의 Triple Air knife 개발을 위한 전산 유체해석 기술지원</t>
  </si>
  <si>
    <t>1-1. 철을 제조하기 위한 주재료로 철광석을 해외에서 수입해서 사용하며, 철광석내 불순물을 제거하기 위하여 습식을 이용한 불순물을 제거한 후 공정에 투입하게 되는데 그 비용이 만만치 않다.
1-2. 철광석 함유량 : Cr2O3 : 2~4wt%, CaO : 0.03~0.2wt%, SiO2 7~18wt%, MgO : 2~6wt%, C : 0.1~0.5wt%, S : 0.1~0.3wt%, Tr : 0.7~2wt%, Al2O3 : 3~10wt%, M-O2 15~20wt%
2-1. LCD유리제조 시장에서는 생산속도를 향상시키려고 하나, 현재 사용하고 있는 세정설비 Air Knife의 경우 생산 속도가 낮음
2-2. 공정 중 압축 공기를 사용하여 Air floating을 사용할 경우 유지 비용이 많이 추가됨. 이를 개선하기 위해서 Ring blower를 사용하려 함</t>
  </si>
  <si>
    <t>1-1. 이에 파쇄 된 철광석(1~20㎛) 내에 함유된 Fe를 건식 분리할 수 있는 방안을 개발하고 함 (목표 : Fe 건식분리(80%이상)
2-1. 현재 개발중인 제품을 가공/제작 이전에 전산해석 Simulation을 통하여 정확한 Data값 확보을 위한 애로기술 지원 필요
2-2. LCD 유리제조를 위한 세정설비의 Triple Knife의 경우 내부 유동과 Slit과 Glass사이에 발생하는 유동, 이때 Glass표면에 발생하는 압력(응력) 등을 Data화가 필요함
2-3. 또한 Knife 내부에 발생하는 압력과 Bolt 체결수에 관해서 제품의 파손여부,Ring blower를 이용한 Air Floating은 다공판재의 기공에 따라서 부상력(Glass를 띄울 수 있는 높이)에 대한 상관관계 분석을 하고자함.</t>
  </si>
  <si>
    <t>1-1. 기존에는 Fe 분리를 습식을 이용한 분리기법을 적용하였기에 설비 및 에너지 비용이 증대되고 설치 공간을 많이 차지하며, 수처리를 위한 환경 비용이 발생되는 등 많은 문제점을 안고 있기에 건식 분리 기법을 개발하여 비용을 절감하고자 함
2-1. Air Kinfe의 구조를 변경하여 생산속도를 향상시킬 수 있음
2-2. Air Knife/Floating 개발을 통해 시장에서 요구되는 품질 및 생산 안정화를 꾀할 수 잇음.
2-3. 압축공기를 대신하여 Ring Blower를 사용할 경우 유지비용을 절감
2-4. 제품 가공전 설계과정에서 Simulation을 통하여 오류를 최소화 함</t>
  </si>
  <si>
    <t>1. 출연(연) 전문가 연계요청(재료연)</t>
  </si>
  <si>
    <t xml:space="preserve">구조해석 및 유동해석 - Air Knife Simulation </t>
    <phoneticPr fontId="1" type="noConversion"/>
  </si>
  <si>
    <t>- 슈퍼컴퓨팅 구조해석, 유동해석 시뮬레이션을 추진하여  Air Knife의 유체 이동 방향 분석 개발
- 건식분리 기법을 이용한 철광석 내 Fe 미립분말 분말기술 개발 분석보고서 제공</t>
    <phoneticPr fontId="1" type="noConversion"/>
  </si>
  <si>
    <t>- 구조해석, 유동해석, 3D 모델링 
- 건식분리 기법을 이용한 철광석 내 Fe 미립분말 분말기술 개발</t>
    <phoneticPr fontId="1" type="noConversion"/>
  </si>
  <si>
    <t>○ 기술개발현황
  - 기존 Knife에서 슬릿을 추가함
○ 문제점
  - 추가된 슬릿과 다른 슬릿 각도의 상관성
  - Air Knife의 유체 이동 방향 분석 등
○ 파쇄 된 철광석(1~20㎛) 내에 함유된 Fe를 건식 분리할 수 있는 방안을 개발</t>
    <phoneticPr fontId="1" type="noConversion"/>
  </si>
  <si>
    <t>- 슈퍼컴 시뮬레이션 작업 진행 중</t>
    <phoneticPr fontId="1" type="noConversion"/>
  </si>
  <si>
    <t>황재순</t>
    <phoneticPr fontId="1" type="noConversion"/>
  </si>
  <si>
    <t>그린식품㈜</t>
    <phoneticPr fontId="1" type="noConversion"/>
  </si>
  <si>
    <t>B+</t>
    <phoneticPr fontId="1" type="noConversion"/>
  </si>
  <si>
    <t>이곤열</t>
    <phoneticPr fontId="1" type="noConversion"/>
  </si>
  <si>
    <t>305-85-42917</t>
    <phoneticPr fontId="1" type="noConversion"/>
  </si>
  <si>
    <t>이곤열</t>
  </si>
  <si>
    <t>305-85-42917</t>
  </si>
  <si>
    <t>충남 금산군 추부면 용천로 770</t>
    <phoneticPr fontId="1" type="noConversion"/>
  </si>
  <si>
    <t>제2016-0274CN</t>
    <phoneticPr fontId="1" type="noConversion"/>
  </si>
  <si>
    <t>김화경</t>
  </si>
  <si>
    <t>010-5436-2699</t>
  </si>
  <si>
    <t>국수 기계설비 및 현미국수 기술동향 및 시장 동향</t>
  </si>
  <si>
    <t>1. 현재 사용하고 있는 기계설비는 시간이 지날수록 정교함이 떨어지는 관계로 제품이 고르지 않고 용량 또한 작기 때문에 제품생산에 애로점이 많음.
2. 여러모로 설비를 알아보았지만 개인은 한계가 있어 보나 나은 정보를 제공 받아 기계설비에 대한 지원을 요청함.</t>
  </si>
  <si>
    <t>1. 2014년 12월에 설립한 신생기업으로 100% 현미발아에 오메가3를 첨가하여 면류(라면, 국수, 칼국수 등) 및 스넥류를 생산 및 판매하고자 함
2. 기계 설비를 재구축함에 있어 중국내 국수 기계 설비 검토
3. 또한, 그린식품(주) 최종 목표는 발아현미 오메가3라면(스프 포함) 생산을 위한 연구개발에 따른 분석정보 요청</t>
  </si>
  <si>
    <t>1. 당사의 모든 제품에 발아현미와 오메가3를 포함하는 건강식품으로, 국내에서는 생산되지 않고 있음.
2. 빌이현미 오메가3 면류의 원천기술을 가지고 있으며, 생산체계가 완료디면 제품 출시에 따른 매출증대 및 인력고용 창출
3. 인력고용 : 3명, 매출증대 : 10억(예상)</t>
  </si>
  <si>
    <t>1. 출연(연) 전문가 연계요청(식품연)</t>
  </si>
  <si>
    <t>현미국수 기술동향 및 시장 동향</t>
    <phoneticPr fontId="1" type="noConversion"/>
  </si>
  <si>
    <t>- 국수 기계설비 업체 컨텍 및 설비의 적절성 검토
- 발아현미 성분 및 국수, 칼국수 등 면류 기술동향 및 시장조사
- 기업의 멘토링 전문가 섭외 및 세미나 개최</t>
    <phoneticPr fontId="1" type="noConversion"/>
  </si>
  <si>
    <t>- 국수 기계설비 및 현미국수 기술동향 및 시장 동향</t>
    <phoneticPr fontId="1" type="noConversion"/>
  </si>
  <si>
    <t>- 발아현미와 오메가3를 포함하는 건강식품으로, 국내에서는 생산되지 않고 있음
- 기술동향 및 시장분석조사
- 발아현미 오메가3 면류의 원천기술을 가지고 있으며, 생산체계가 완료되면 제품 출시에 따른 매출증대 및 인력고용 창출</t>
    <phoneticPr fontId="1" type="noConversion"/>
  </si>
  <si>
    <t>2016. 5. 2</t>
    <phoneticPr fontId="1" type="noConversion"/>
  </si>
  <si>
    <t>박종대(한국식품연구원)</t>
    <phoneticPr fontId="1" type="noConversion"/>
  </si>
  <si>
    <t>㈜다인씨앤에프</t>
    <phoneticPr fontId="1" type="noConversion"/>
  </si>
  <si>
    <t>ccc-</t>
    <phoneticPr fontId="1" type="noConversion"/>
  </si>
  <si>
    <t>CCC-</t>
  </si>
  <si>
    <t>(C22222)저장용 및 위생용 플라스틱제품 제조업</t>
  </si>
  <si>
    <t>최석종</t>
    <phoneticPr fontId="1" type="noConversion"/>
  </si>
  <si>
    <t>312-81-31953</t>
    <phoneticPr fontId="1" type="noConversion"/>
  </si>
  <si>
    <t>최석종</t>
  </si>
  <si>
    <t>312-81-31953</t>
  </si>
  <si>
    <t>충남 아산시 영인면 토정로 507-21</t>
  </si>
  <si>
    <t>제2016-0275CN</t>
    <phoneticPr fontId="1" type="noConversion"/>
  </si>
  <si>
    <t>강동희</t>
  </si>
  <si>
    <t>010-5445-3524</t>
  </si>
  <si>
    <t>수출 상품 기획 및 개발</t>
  </si>
  <si>
    <t>1. 힐링아이 수출상품화를 위한 시험평가와 글로벌 시장진출 준비가 필요한 상황임
2. 본 제품은 현제 독자적인 기술로 일본의 경쟁제품보다 기능 및 성능이 우수함/ 객관적 시험분석 자료가 부족함.
3. 글로벌 마케팅과 추가 기술기획을 위한 준비가 필요함</t>
  </si>
  <si>
    <t xml:space="preserve">1. 기술기획 및 개발인력 확보
1-1. 미래 신상품 개발을 위한 기술 확보 어려움
1-2. 연구,개발,시험,분석,평가에 대한 인력이 부족함.
1-3. 힐링아이 수출주력 상품화를 위한 연구개발 인력 확보 
1-4. 마케팅 전략수립의 미진(설비 운영 역량강화) </t>
  </si>
  <si>
    <t>1. 수출목표(1년차/200만불,2년차/500만불)
2. 고용목표(년간 신규일자리/10명 창출)
3. 미래 신상품 선재대응/ 5개년 중장기 R&amp;D 상품화 계획 수립으로 경영안정화 및 글로벌 강소기업으로 성장 가능</t>
  </si>
  <si>
    <t>- 수출 상품 기획 및 개발</t>
    <phoneticPr fontId="1" type="noConversion"/>
  </si>
  <si>
    <t>- 스팀형 온열안대 시장조사 및 관련 제품조사
- 해외 신시장 개척 및 R&amp;D 개발 기술 수준 분석조사
- 기업의 전문 멘토 섭외 및 세미나 개최</t>
    <phoneticPr fontId="1" type="noConversion"/>
  </si>
  <si>
    <t>- 경쟁 제품 대비 힐링아이의 객관적 우수성을 확인 할 수 있는 데이터가 필요
- 주요 성분인 황토 발열 및 습기 발생의 피로회복 효과에 대한 증명이 필요
- 국부적 피부 스팀에 대한 효과를 알 수 있는 자료 요청</t>
    <phoneticPr fontId="1" type="noConversion"/>
  </si>
  <si>
    <t>서승원(안국원적외선협외)</t>
    <phoneticPr fontId="1" type="noConversion"/>
  </si>
  <si>
    <t>황인성</t>
    <phoneticPr fontId="1" type="noConversion"/>
  </si>
  <si>
    <t>312-81-41029</t>
    <phoneticPr fontId="1" type="noConversion"/>
  </si>
  <si>
    <t>황인성</t>
  </si>
  <si>
    <t>312-81-41029</t>
  </si>
  <si>
    <t xml:space="preserve">충남 천안시 동남구 풍세면 풍세3길 29 (보성리,실텍) </t>
    <phoneticPr fontId="1" type="noConversion"/>
  </si>
  <si>
    <t>제2016-0276CN</t>
    <phoneticPr fontId="1" type="noConversion"/>
  </si>
  <si>
    <t>010-5257-5271</t>
  </si>
  <si>
    <t>열전발전소자 폐키지 모듈, 접합 기술 및 시장 현황</t>
  </si>
  <si>
    <t>1. 화석연료의 고갈에 따른 에너지 문제 등  친환경적인 에너지원의 확보가 절실한 문제로 부각됨
2. 폐열을 이용한 열전발전의 필요성이 대두됨</t>
    <phoneticPr fontId="1" type="noConversion"/>
  </si>
  <si>
    <t>1. 열전도도 저하 및 전기전도도를 높여 열전성능지수 향상시킬 수 있는 퍠키지 모듈에 대한 기술적인 내용과 신뢰성에 대한 평가.
2. 열전 소자 폐키지 접합 기술 등
3. 시장조사 및 사업화 연계 등</t>
  </si>
  <si>
    <t>열전발전소자 모듈은 폐열을 이용하여 직류로 발전하는 친환경ㅈㄱ 특성을 가지고 있으며, 발전용량의 다양화 및 소형화 등 발전분야 응용성이 매우 높아 잠재시장의 형성과 함께 급격한 시장 성장이 예측됨</t>
  </si>
  <si>
    <r>
      <t>열전발전소자 폐키지 모듈</t>
    </r>
    <r>
      <rPr>
        <sz val="11"/>
        <color rgb="FF000000"/>
        <rFont val="함초롬바탕"/>
        <family val="1"/>
        <charset val="129"/>
      </rPr>
      <t xml:space="preserve">, </t>
    </r>
    <r>
      <rPr>
        <sz val="11"/>
        <color rgb="FF000000"/>
        <rFont val="맑은 고딕"/>
        <family val="3"/>
        <charset val="129"/>
        <scheme val="minor"/>
      </rPr>
      <t>접합 기술 및 시장 현황</t>
    </r>
  </si>
  <si>
    <t>- 열전발전소자 폐키지 모듈, 접합 기술 및 시장 현황</t>
    <phoneticPr fontId="1" type="noConversion"/>
  </si>
  <si>
    <t>- 열전발전소자 폐키지 모듈, 접합 기술동향 및 시장조사
- 시장조사에 따른 사업화 연계 방안 검토
- 멘토링 전문가 세미나 개최</t>
    <phoneticPr fontId="1" type="noConversion"/>
  </si>
  <si>
    <t>- 열전발전소자 폐키지 모듈, 접합 기술</t>
    <phoneticPr fontId="1" type="noConversion"/>
  </si>
  <si>
    <r>
      <rPr>
        <b/>
        <sz val="11"/>
        <color theme="1"/>
        <rFont val="맑은 고딕"/>
        <family val="3"/>
        <charset val="129"/>
        <scheme val="minor"/>
      </rPr>
      <t>2016. 8. 12</t>
    </r>
    <r>
      <rPr>
        <sz val="11"/>
        <color theme="1"/>
        <rFont val="맑은 고딕"/>
        <family val="3"/>
        <charset val="129"/>
        <scheme val="minor"/>
      </rPr>
      <t xml:space="preserve">
2016. 4. 29</t>
    </r>
    <phoneticPr fontId="1" type="noConversion"/>
  </si>
  <si>
    <t>김원종(한국전자통신여구원)</t>
    <phoneticPr fontId="1" type="noConversion"/>
  </si>
  <si>
    <t>지원주제 및 전문가 변경</t>
    <phoneticPr fontId="1" type="noConversion"/>
  </si>
  <si>
    <t>조진연</t>
  </si>
  <si>
    <t>301-81-80264</t>
    <phoneticPr fontId="1" type="noConversion"/>
  </si>
  <si>
    <t>301-81-80264</t>
  </si>
  <si>
    <t xml:space="preserve"> 충북 청주시 청원구 오창읍 연구단지로 76, 충북TP 미래융합기술관 317호</t>
    <phoneticPr fontId="1" type="noConversion"/>
  </si>
  <si>
    <t>제2016-0277CB</t>
    <phoneticPr fontId="1" type="noConversion"/>
  </si>
  <si>
    <t>043-296-4101</t>
  </si>
  <si>
    <t>3,5</t>
  </si>
  <si>
    <t>무선영상 전송기기 제품의 시험 분석 및 평가 관련 사전 조사 및 기술 동향 자료 조사</t>
  </si>
  <si>
    <t>60GHz 대역의 주파를 이용한 무선영상전송 기기에 대한 기술을 보유하고 있으며 제품화를 진행하고 있다. 
- 제품화를 위한 제품의 품질 확보를 위하여 시험/분석/평가가 필요한 상황임</t>
  </si>
  <si>
    <t xml:space="preserve">무선영상전송 기기, 60GHz 제품의 사전 시험/분석/평가 조사, 사전 평가 소요 비용 조사, 평가 기관 조사
60GHz 제품에 기술 및 시장 동향 조사,  시장 제품 동향 조사 ( 경쟁상 제품의 제품, 사양, 판매가격),  기술 동향 조사 (특허, 논문) </t>
  </si>
  <si>
    <t>경쟁사 제품 비교로 당사의 판매 가격 정책 수립, 매출증대, 고용창출</t>
  </si>
  <si>
    <t>드론 및 무인기관련 기술/특허/인증/시장 조사분석</t>
    <phoneticPr fontId="1" type="noConversion"/>
  </si>
  <si>
    <r>
      <t>드론 및 무인기관련 기술</t>
    </r>
    <r>
      <rPr>
        <sz val="12"/>
        <color rgb="FF000000"/>
        <rFont val="휴먼명조"/>
        <family val="3"/>
        <charset val="129"/>
      </rPr>
      <t>/</t>
    </r>
    <r>
      <rPr>
        <sz val="12"/>
        <color rgb="FF000000"/>
        <rFont val="맑은 고딕"/>
        <family val="3"/>
        <charset val="129"/>
        <scheme val="minor"/>
      </rPr>
      <t>특허</t>
    </r>
    <r>
      <rPr>
        <sz val="12"/>
        <color rgb="FF000000"/>
        <rFont val="휴먼명조"/>
        <family val="3"/>
        <charset val="129"/>
      </rPr>
      <t>/</t>
    </r>
    <r>
      <rPr>
        <sz val="12"/>
        <color rgb="FF000000"/>
        <rFont val="맑은 고딕"/>
        <family val="3"/>
        <charset val="129"/>
        <scheme val="minor"/>
      </rPr>
      <t>인증</t>
    </r>
    <r>
      <rPr>
        <sz val="12"/>
        <color rgb="FF000000"/>
        <rFont val="휴먼명조"/>
        <family val="3"/>
        <charset val="129"/>
      </rPr>
      <t>/</t>
    </r>
    <r>
      <rPr>
        <sz val="12"/>
        <color rgb="FF000000"/>
        <rFont val="맑은 고딕"/>
        <family val="3"/>
        <charset val="129"/>
        <scheme val="minor"/>
      </rPr>
      <t>시장 조사분석</t>
    </r>
  </si>
  <si>
    <t>특허/인증</t>
    <phoneticPr fontId="1" type="noConversion"/>
  </si>
  <si>
    <t>특허/인증 획득</t>
    <phoneticPr fontId="1" type="noConversion"/>
  </si>
  <si>
    <t>2016. 6. 7</t>
    <phoneticPr fontId="1" type="noConversion"/>
  </si>
  <si>
    <t>배영철(전남대)</t>
    <phoneticPr fontId="1" type="noConversion"/>
  </si>
  <si>
    <t>ccc-</t>
  </si>
  <si>
    <t>(C20303)가공 및 재생 플라스틱원료 생산업</t>
  </si>
  <si>
    <t>권혁석</t>
    <phoneticPr fontId="1" type="noConversion"/>
  </si>
  <si>
    <t>107-81-80508</t>
    <phoneticPr fontId="1" type="noConversion"/>
  </si>
  <si>
    <t>㈜엠케이피디</t>
    <phoneticPr fontId="1" type="noConversion"/>
  </si>
  <si>
    <t>권현석</t>
  </si>
  <si>
    <t>124-86-40466</t>
  </si>
  <si>
    <t>충북 청주시 청원구 오창읍 양청리 810-8</t>
    <phoneticPr fontId="1" type="noConversion"/>
  </si>
  <si>
    <t>제2016-0278CB</t>
    <phoneticPr fontId="1" type="noConversion"/>
  </si>
  <si>
    <t>김동규</t>
  </si>
  <si>
    <t>PCB 표면처리 분야 스마트 팩토리 지원 사업</t>
  </si>
  <si>
    <t>국가 기간산업의 뿌리산업인 표면처리(도금)분야의 공정 선진화를 위한 중소기업형 스마트 팩토리 사업화를 위한 기반조성 및 활성화가 시급하며, 국내 대다수의 상대적으로 낙후된 중소기업형 표면처리 산업에 파급효과는 상당할 것으로 예측됨.
 표면처리 분야 스마트 팩토리에 대한 기술인력 부족 및 인프라 확장 필요성이 PCB산업계를 중심으로 대두되고 있으며, 중소기업에 맞는 단위공정별 스마트 팩토리 사업화가 절실한 실정임.</t>
  </si>
  <si>
    <t>도금 및 표면처리 분야의 스마트 팩토리 기본 기획, 스마트 팩토리 운영방안 및 설계(표면처리 분야 단위 설계), 관리기술인력 육성</t>
  </si>
  <si>
    <t>전자부품 표면처리 단위공정별 스마트 팩토리 기반기술확보, 선진화된 생산시스템 확보, 글로벌 경쟁우위 기술(스마트폰)에 대한 생산기반기술 혁신기반 조성</t>
  </si>
  <si>
    <t>1. 출연(연) 전문가 연계요청 (KIST, 표준연)</t>
  </si>
  <si>
    <t xml:space="preserve">PCB 표면처리 분야 스마트 팩토리 기반 기술시장조사 및 기획지원 </t>
    <phoneticPr fontId="1" type="noConversion"/>
  </si>
  <si>
    <t>스마트팩토리 기반기술 확보</t>
    <phoneticPr fontId="1" type="noConversion"/>
  </si>
  <si>
    <t>2016. 6. 17</t>
    <phoneticPr fontId="1" type="noConversion"/>
  </si>
  <si>
    <t xml:space="preserve">김정식(L&amp;H컨설팅)/         고원헌(피에스엠비)        </t>
    <phoneticPr fontId="1" type="noConversion"/>
  </si>
  <si>
    <t>전문가 섭외완료/미팅</t>
    <phoneticPr fontId="1" type="noConversion"/>
  </si>
  <si>
    <t xml:space="preserve"> - 수요조사서에 표기된 "㈜엠케이켐앤텍 /107-81-80508/권혁석" 으로 등록</t>
    <phoneticPr fontId="1" type="noConversion"/>
  </si>
  <si>
    <t>㈜명정보기술</t>
    <phoneticPr fontId="1" type="noConversion"/>
  </si>
  <si>
    <t>(G46510)컴퓨터 및 주변장치, 소프트웨어 도매업</t>
  </si>
  <si>
    <t>이명재</t>
    <phoneticPr fontId="1" type="noConversion"/>
  </si>
  <si>
    <t>315-81-04436</t>
    <phoneticPr fontId="1" type="noConversion"/>
  </si>
  <si>
    <t>이명재</t>
  </si>
  <si>
    <t>315-81-04436</t>
  </si>
  <si>
    <t xml:space="preserve">충북 청주시 청원구 오창읍 과학산업3로 168 (각리) </t>
    <phoneticPr fontId="1" type="noConversion"/>
  </si>
  <si>
    <t>제2016-0279CB</t>
    <phoneticPr fontId="1" type="noConversion"/>
  </si>
  <si>
    <t>043-218-8400</t>
  </si>
  <si>
    <t>헬륨 HDD 기술 조사 및 데이터복구 기술 조사</t>
  </si>
  <si>
    <t>헬륨 HDD 기술, 데이터 복구 관련 기술,
고용량 HDD 중 HGST 8TB Ultrastar He8 HUH728080ALE600 
- HDD 제조에 새로운 공법이 도입됨
- 기존 HDD 와 다르게 밀폐된 공간에 헬륨을 채워 놓음</t>
  </si>
  <si>
    <t>1. 헬륨 HDD 에 대한 관련 기술에 대한 조사
2. 데이터 복구 작업시 필요한 요소 기술 조사
3. 헬륨 재충전 기술 조사</t>
  </si>
  <si>
    <t xml:space="preserve">새로운 형태로 생산되는 헬륨 HDD의 데이터 복구 기술 확보를 통해 차별화된 기술 경쟁력 확보 </t>
  </si>
  <si>
    <r>
      <t xml:space="preserve">헬륨 </t>
    </r>
    <r>
      <rPr>
        <sz val="12"/>
        <color rgb="FF000000"/>
        <rFont val="휴먼명조"/>
        <family val="3"/>
        <charset val="129"/>
      </rPr>
      <t xml:space="preserve">HDD </t>
    </r>
    <r>
      <rPr>
        <sz val="12"/>
        <color rgb="FF000000"/>
        <rFont val="맑은 고딕"/>
        <family val="3"/>
        <charset val="129"/>
        <scheme val="minor"/>
      </rPr>
      <t>기술 및 데이터 복구기술에 대한 기술</t>
    </r>
    <r>
      <rPr>
        <sz val="12"/>
        <color rgb="FF000000"/>
        <rFont val="휴먼명조"/>
        <family val="3"/>
        <charset val="129"/>
      </rPr>
      <t>/</t>
    </r>
    <r>
      <rPr>
        <sz val="12"/>
        <color rgb="FF000000"/>
        <rFont val="맑은 고딕"/>
        <family val="3"/>
        <charset val="129"/>
        <scheme val="minor"/>
      </rPr>
      <t>특허정보 조사분석</t>
    </r>
  </si>
  <si>
    <t>헬륨 HDD 기술 및 데이터 복구기술에 대한 기술/특허정보 조사분석</t>
    <phoneticPr fontId="1" type="noConversion"/>
  </si>
  <si>
    <t>특허출원</t>
    <phoneticPr fontId="1" type="noConversion"/>
  </si>
  <si>
    <t>2016.7.4</t>
    <phoneticPr fontId="1" type="noConversion"/>
  </si>
  <si>
    <t>이봉진(특허법인 신우)</t>
    <phoneticPr fontId="1" type="noConversion"/>
  </si>
  <si>
    <t>Kick-off 일정협의</t>
    <phoneticPr fontId="1" type="noConversion"/>
  </si>
  <si>
    <t>㈜에스지이엠디</t>
    <phoneticPr fontId="1" type="noConversion"/>
  </si>
  <si>
    <t>김재숙</t>
    <phoneticPr fontId="1" type="noConversion"/>
  </si>
  <si>
    <t>301-81-92019</t>
    <phoneticPr fontId="1" type="noConversion"/>
  </si>
  <si>
    <t>김재숙</t>
  </si>
  <si>
    <t>301-81-92019</t>
  </si>
  <si>
    <t xml:space="preserve">충북 청주시 흥덕구 송절로 75-18 (송절동) </t>
    <phoneticPr fontId="1" type="noConversion"/>
  </si>
  <si>
    <t>제2016-0280CB</t>
    <phoneticPr fontId="1" type="noConversion"/>
  </si>
  <si>
    <t>김기덕</t>
  </si>
  <si>
    <t>043-276-8331</t>
  </si>
  <si>
    <t>수소혼합가스를 밀봉하여 저장 할 수 있는 에폭시 모딜 기술</t>
  </si>
  <si>
    <t xml:space="preserve"> 전원제어장치의 접점이 공기중에서 산화 되어 접촉저항 증가를 막고, 직류 전원을 제어하기 위해 에폭시 몰딩 후 환원성가스(수소혼합가스)를 주입함.
 수소혼합가스를 밀봉하여 누출이 없도록 하는 것이 핵심 기술.  
    -수소혼합가스를 가둘 수 있는 에폭시 필요. </t>
  </si>
  <si>
    <t xml:space="preserve">수소혼합가스를 밀봉하여 저장 할 수 있는 에폭시 몰딩 기술 </t>
  </si>
  <si>
    <t>ESS 및 전기자동차 분야에서 쓰이는 직류 고전압릴레이의 제조원가 절감과 품질 향상으로 기술 우의의 기업으로 이 될 수 있음.</t>
  </si>
  <si>
    <t>1. 출연(연) 전문가 연계요청 (화학연, 전기연)</t>
  </si>
  <si>
    <t xml:space="preserve">최소 비용으로 수소혼합가스를 저장 할 수 있는 에폭시 또는 밀봉 기술에 대한 기술/특허 정보조사분석 </t>
  </si>
  <si>
    <t xml:space="preserve">최소 비용으로 수소혼합가스를 저장 할 수 있는 에폭시 또는 밀봉 기술에 대한 기술/특허 정보조사분석 </t>
    <phoneticPr fontId="1" type="noConversion"/>
  </si>
  <si>
    <t>기술개발/특허출원</t>
    <phoneticPr fontId="1" type="noConversion"/>
  </si>
  <si>
    <t>2016. 6.10</t>
    <phoneticPr fontId="1" type="noConversion"/>
  </si>
  <si>
    <t>조성관(엔지스타)</t>
    <phoneticPr fontId="1" type="noConversion"/>
  </si>
  <si>
    <t>㈜퓨리켐</t>
    <phoneticPr fontId="1" type="noConversion"/>
  </si>
  <si>
    <t>(C26292)전자축전기 제조업</t>
  </si>
  <si>
    <t>김한주</t>
    <phoneticPr fontId="1" type="noConversion"/>
  </si>
  <si>
    <t>301-81-96131</t>
    <phoneticPr fontId="1" type="noConversion"/>
  </si>
  <si>
    <t>김한주</t>
  </si>
  <si>
    <t>301-81-96131</t>
  </si>
  <si>
    <t xml:space="preserve">충북 청주시 서원구 남이면 남석로 151-35 (척북리) </t>
    <phoneticPr fontId="1" type="noConversion"/>
  </si>
  <si>
    <t>제2016-0281CB</t>
    <phoneticPr fontId="1" type="noConversion"/>
  </si>
  <si>
    <t>043-268-7311</t>
  </si>
  <si>
    <t>EDLC 시장 조사 및 마케팅 전략 수립</t>
  </si>
  <si>
    <t>현재 국내에서는 EDLC 시장이 매우 미미함. 이는 EDLC의 응용분야 및 적용된 제품의 시장 규모 파악이 어려움을 가지고 있음. 국외(특히 일본)에서는 EDLC적용된 응용제품의 시장이 커지고 있으며, 그에 따른 정보 공유가 활발히 이루어져 있음.
최근 수송용(자동차, 전동차, 철도차량) 회생에너지에 EDLC가 용이하다고는 알려져 있으나, 실제 적용시 필요한 요구조건 및 환경에 대한 정보가 미흡함.</t>
  </si>
  <si>
    <t xml:space="preserve">EDLC 시장, EDLC 제품의 응용분야 및 타 전지와의 하이브리드 제품의 시장 규모 파악 및 응용분야에 대한 EDLC의 요구조건 및 환경에 대한 정보 공유가 시급할 것으로 보임. </t>
  </si>
  <si>
    <t xml:space="preserve">응용될 수 있는 제품 시장을 파악 하게 되면, EDLC에 대한 새로운 연구방향 설정이 쉬워질 것으로 보이며, 또한 현재 에너지저장장치 시장에서 EDLC만 가능한 시장 진출이 용이할 것으로 보임. </t>
  </si>
  <si>
    <r>
      <t xml:space="preserve">EDLC </t>
    </r>
    <r>
      <rPr>
        <sz val="12"/>
        <color rgb="FF000000"/>
        <rFont val="맑은 고딕"/>
        <family val="3"/>
        <charset val="129"/>
        <scheme val="minor"/>
      </rPr>
      <t>시장 조사 및 마케팅 전략 수립</t>
    </r>
  </si>
  <si>
    <t>기술개발/시장진출</t>
    <phoneticPr fontId="1" type="noConversion"/>
  </si>
  <si>
    <t>이서우(테크비즈)</t>
    <phoneticPr fontId="1" type="noConversion"/>
  </si>
  <si>
    <t>(C28119)기타 발전기 및 전기변환장치 제조업</t>
  </si>
  <si>
    <t>금만희</t>
    <phoneticPr fontId="1" type="noConversion"/>
  </si>
  <si>
    <t>130-86-78517</t>
    <phoneticPr fontId="1" type="noConversion"/>
  </si>
  <si>
    <t>금만희</t>
  </si>
  <si>
    <t>301-81-88193</t>
  </si>
  <si>
    <t xml:space="preserve">충북 청주시 청원구 오창읍 양청송대길 109 (송대리) </t>
    <phoneticPr fontId="1" type="noConversion"/>
  </si>
  <si>
    <t>제2016-0282CB</t>
    <phoneticPr fontId="1" type="noConversion"/>
  </si>
  <si>
    <t>정수용</t>
  </si>
  <si>
    <t>043-210-8820</t>
  </si>
  <si>
    <t>2,6</t>
    <phoneticPr fontId="1" type="noConversion"/>
  </si>
  <si>
    <t>PV-ESS Hybrid 시스템의 시장/기술/특허 정보 조사</t>
  </si>
  <si>
    <t>국내 중용량 한전 Smart-Grid Station 위주로 사업전개, 사업 기한 만료 예상. 주택용 소용량 시범사업 일부 진행
 일본, 동남아, 호주권에서 태양광+에너지저장 형태의 BM의 활발한 전개가 이루어 지고 있으며 확대가 예상됨.
 해외의 관련 시장, 정책, 기술기준이 다양하고 및 관련특허 정보의 부재로 타겟 시장의 설정과 시장진출을  위한 기술개발 및 BM 개발의 방향설정에 어렵움이 있음.</t>
  </si>
  <si>
    <t>해외 PV-ESS Hybrid 시장/기술/특허동향 정보,</t>
  </si>
  <si>
    <t>관련 시장, 정책, 기술정보 취득을 통한 해당 시장 진출 타겟 설정
선진사 특허 회피 전략을 통한 제품의 특성화 및 차별화 가능
기존 태양광 기술을 활용한 기술개발 확대와 해외협력 연구개발 가능
해외 에너지/전력시장 진출을 통한 매출 확대와 사업분야 확대</t>
  </si>
  <si>
    <t>PV-ESS Hybrid 시스템의 시장/기술/특허 정보 조사</t>
    <phoneticPr fontId="1" type="noConversion"/>
  </si>
  <si>
    <r>
      <t xml:space="preserve">PV-ESS Hybrid </t>
    </r>
    <r>
      <rPr>
        <sz val="11"/>
        <color rgb="FF000000"/>
        <rFont val="맑은 고딕"/>
        <family val="3"/>
        <charset val="129"/>
        <scheme val="minor"/>
      </rPr>
      <t>시스템의 시장</t>
    </r>
    <r>
      <rPr>
        <sz val="11"/>
        <color rgb="FF000000"/>
        <rFont val="휴먼명조"/>
        <family val="3"/>
        <charset val="129"/>
      </rPr>
      <t>/</t>
    </r>
    <r>
      <rPr>
        <sz val="11"/>
        <color rgb="FF000000"/>
        <rFont val="맑은 고딕"/>
        <family val="3"/>
        <charset val="129"/>
        <scheme val="minor"/>
      </rPr>
      <t>기술</t>
    </r>
    <r>
      <rPr>
        <sz val="11"/>
        <color rgb="FF000000"/>
        <rFont val="휴먼명조"/>
        <family val="3"/>
        <charset val="129"/>
      </rPr>
      <t>/</t>
    </r>
    <r>
      <rPr>
        <sz val="11"/>
        <color rgb="FF000000"/>
        <rFont val="맑은 고딕"/>
        <family val="3"/>
        <charset val="129"/>
        <scheme val="minor"/>
      </rPr>
      <t>특허 정보 조사</t>
    </r>
  </si>
  <si>
    <t>특허출원/매출증대</t>
    <phoneticPr fontId="1" type="noConversion"/>
  </si>
  <si>
    <t>특허출원/매출증대</t>
  </si>
  <si>
    <t>2016.6.28</t>
    <phoneticPr fontId="1" type="noConversion"/>
  </si>
  <si>
    <t xml:space="preserve"> - 수요조사서에 표기된 "130-86-78517" 로 이력시스템 등록</t>
    <phoneticPr fontId="1" type="noConversion"/>
  </si>
  <si>
    <t>한국생산기술연구원, 한국전자통신연구원</t>
  </si>
  <si>
    <t>㈜사임당화장품</t>
    <phoneticPr fontId="1" type="noConversion"/>
  </si>
  <si>
    <t>이형규</t>
    <phoneticPr fontId="1" type="noConversion"/>
  </si>
  <si>
    <t>302-81-05235</t>
    <phoneticPr fontId="1" type="noConversion"/>
  </si>
  <si>
    <t>이형규</t>
  </si>
  <si>
    <t>302-81-05235</t>
  </si>
  <si>
    <t>충북 청주시 청원구 오창읍 양청송대길 143</t>
  </si>
  <si>
    <t>제2016-0283CB</t>
    <phoneticPr fontId="1" type="noConversion"/>
  </si>
  <si>
    <t>윤경섭</t>
  </si>
  <si>
    <t>043-218-4203</t>
  </si>
  <si>
    <t>Made in Jeju 소재 사업화</t>
  </si>
  <si>
    <t xml:space="preserve">제주마유, 화산송이, 용암해수 등 제주를 대표하는 화장품 소재들이 개발된 바 있으며, 이러한 Made in Jeju 소재들이 K-뷰티 열풍에 한 축을 담당하고 있음
자사에서는 제주 유래 천연소재를 발굴하여 자사 화장품에 적용하는 것은 물론, 소재 자체의 사업화에 대한 관심이 크게 증가하고 있음, 자사에서는 2016년 1월, 제주피부과학연구소를 제주첨단과학기술단지에 설립하였으며 이를 이용하여 제주 유래 소재 관련 연구를 진행하고 있음. 이러한 제주 유래 소재 연구를 기반으로 향후 제주 유래 천연소재의 원료사업화를 모색하고 있음  </t>
    <phoneticPr fontId="1" type="noConversion"/>
  </si>
  <si>
    <t>제주 유래 천연물 원료사업화의 타당성 평가
제주 유래 천연물 원료사업화 관련 컨설팅
제주 현지, 소재기업과의 협업 모색</t>
    <phoneticPr fontId="1" type="noConversion"/>
  </si>
  <si>
    <t xml:space="preserve"> 제주 유래 천연소재 사업화 전략 수립
 제주 유래 천연소재 사업화</t>
  </si>
  <si>
    <t>2. 기술혁신분석센터 연계요청</t>
  </si>
  <si>
    <t>Made in Jeju 소재 사업화</t>
    <phoneticPr fontId="1" type="noConversion"/>
  </si>
  <si>
    <t xml:space="preserve">천연물 원료 사업화 타당성 평가 </t>
    <phoneticPr fontId="1" type="noConversion"/>
  </si>
  <si>
    <t>사업화</t>
    <phoneticPr fontId="1" type="noConversion"/>
  </si>
  <si>
    <t>김광명(오제주)</t>
    <phoneticPr fontId="1" type="noConversion"/>
  </si>
  <si>
    <t>전문가 섭외완료/미팅</t>
  </si>
  <si>
    <t>김은선</t>
    <phoneticPr fontId="1" type="noConversion"/>
  </si>
  <si>
    <t>미래부</t>
    <phoneticPr fontId="1" type="noConversion"/>
  </si>
  <si>
    <t>정붕익</t>
    <phoneticPr fontId="1" type="noConversion"/>
  </si>
  <si>
    <t>301-81-40239</t>
    <phoneticPr fontId="1" type="noConversion"/>
  </si>
  <si>
    <t>정붕익</t>
  </si>
  <si>
    <t>301-81-40239</t>
  </si>
  <si>
    <t>충북 청주시 흥덕구 직지대로 474번길 60(송정동)</t>
  </si>
  <si>
    <t>제2016-0284CB</t>
    <phoneticPr fontId="1" type="noConversion"/>
  </si>
  <si>
    <t>신현수</t>
  </si>
  <si>
    <t>043-261-8175</t>
  </si>
  <si>
    <t>Membrane 및 Diaphragm 방식의 Chlor-alkali 공정</t>
  </si>
  <si>
    <t xml:space="preserve">현재까지 국내에서 Chlor-alkali 공정을 독자적 기술로 상용화한 사례가 없으며, 기술 동향 지원을 통해 연구방향을 확립하고자 한다. </t>
  </si>
  <si>
    <t>Membrane 방식의 Chlor-alkali 공정에서 소재 및 셀구조에 대한 기술동향
Diaphragm 방식의 Chlor-alkali 공정에서 소재 및 셀구조에 대한 기술동향</t>
  </si>
  <si>
    <t>시장 대체 및 수입대체 효과
기술 국제경쟁력 강화
안정적인 기술개발을 통해, 기존의 소독공정 시장 대체</t>
  </si>
  <si>
    <t>Membrane 및 Diaphragm 방식의 Chlor-alkali 공정에 대한 기술특허조사분석</t>
    <phoneticPr fontId="1" type="noConversion"/>
  </si>
  <si>
    <t>Membrane 및 Diaphragm 방식의 Chlor-alkali 공정에 대한 기술특허조사분석</t>
  </si>
  <si>
    <t>프로젝트 기획</t>
    <phoneticPr fontId="1" type="noConversion"/>
  </si>
  <si>
    <t>신규사업 기획</t>
    <phoneticPr fontId="1" type="noConversion"/>
  </si>
  <si>
    <t>조성관(엔비스테)</t>
    <phoneticPr fontId="1" type="noConversion"/>
  </si>
  <si>
    <t>㈜에이치와이티씨</t>
    <phoneticPr fontId="1" type="noConversion"/>
  </si>
  <si>
    <t>(C29294)주형 및 금형 제조업</t>
  </si>
  <si>
    <t>김육중</t>
    <phoneticPr fontId="1" type="noConversion"/>
  </si>
  <si>
    <t>113-86-02327</t>
    <phoneticPr fontId="1" type="noConversion"/>
  </si>
  <si>
    <t>김육중</t>
  </si>
  <si>
    <t>113-86-02327</t>
  </si>
  <si>
    <t>충북 청주시 흥덕구 옥산면 옥산산단로 104(호죽리)</t>
  </si>
  <si>
    <t>제2016-0285CB</t>
    <phoneticPr fontId="1" type="noConversion"/>
  </si>
  <si>
    <t>변경</t>
    <phoneticPr fontId="1" type="noConversion"/>
  </si>
  <si>
    <t>이차란</t>
    <phoneticPr fontId="1" type="noConversion"/>
  </si>
  <si>
    <t>태양광 AR 코팅 국내외 수요업체 현황 및 마케팅전략 수립</t>
  </si>
  <si>
    <t>태양광 AR 코팅 제품 개발 이후 제품 판매를 위한 국내외 수요업체 현황에 대한 정보 파악과 제품판매를 위한 구체적인 마케팅 전략에 대한 어려움.</t>
    <phoneticPr fontId="1" type="noConversion"/>
  </si>
  <si>
    <t>태양광 AR 코팅에 대한 국내외 수요업체 현황 조사
태양광 AR 코팅 제품 판매를 위한 마케팅전략 수립</t>
    <phoneticPr fontId="1" type="noConversion"/>
  </si>
  <si>
    <t>태양광 AR 코팅 제품 판매를 통한 국내외 시장 진출 및 매출 증대</t>
  </si>
  <si>
    <t>태양광 AR 코팅 국내외 수요업체 현황 및 마케팅전략 수립</t>
    <phoneticPr fontId="1" type="noConversion"/>
  </si>
  <si>
    <t>시장진출</t>
    <phoneticPr fontId="1" type="noConversion"/>
  </si>
  <si>
    <t>2016.7.6</t>
    <phoneticPr fontId="1" type="noConversion"/>
  </si>
  <si>
    <t>-</t>
    <phoneticPr fontId="1" type="noConversion"/>
  </si>
  <si>
    <t>이상린</t>
    <phoneticPr fontId="1" type="noConversion"/>
  </si>
  <si>
    <t>206-81-70030</t>
    <phoneticPr fontId="1" type="noConversion"/>
  </si>
  <si>
    <t>이상린</t>
  </si>
  <si>
    <t>206-81-70030</t>
  </si>
  <si>
    <t>충북 청주시 청원구 오창읍 각리 1길 32(각리)</t>
  </si>
  <si>
    <t>제2016-0286CB</t>
    <phoneticPr fontId="1" type="noConversion"/>
  </si>
  <si>
    <t>김무성</t>
  </si>
  <si>
    <t>043-214-3655</t>
  </si>
  <si>
    <t>2,3</t>
  </si>
  <si>
    <t>1,2</t>
    <phoneticPr fontId="1" type="noConversion"/>
  </si>
  <si>
    <t>화장품 방부제인 chlorphensin의 이취 분석</t>
  </si>
  <si>
    <t xml:space="preserve"> 화장품분야 paraben 방부제 사용금지로 대체 방부제인 chlorphenesin 대두
 - Chlorphenesin 정제도에 따라 냄새 다름 
  --&gt; 냄새 성분 분석에 의한 정제공정 확립 필요</t>
  </si>
  <si>
    <t>화장품 방부제인 chlorphenesin 의 냄새성분 분석
- Chlorphenesin 합성공정에 의한 냄새성분 출현 가능성 검토
- GC, GC-MS 등에 의한 냄새성분의 정밀분석 요망</t>
  </si>
  <si>
    <t>고품질 chlorphenesin 제조에 따른 매출 확대, 당사는 대량으로 chlorphenesin 을 제조, 판매중임,  냄새성분의 분석 및 제거공정 확립으로 품질향상 및 경제성 개선, 국내외 화장품분야에서 chlorphenesin 판매 확대 가능</t>
  </si>
  <si>
    <t>1. 출연(연) 전문가 연계요청 (화학연, 생명연)</t>
  </si>
  <si>
    <t>화장품용 방부제인 chlorphenesin의 이취분석 및 합성방법 정보조사분석</t>
    <phoneticPr fontId="1" type="noConversion"/>
  </si>
  <si>
    <t>공정개선/매출증대</t>
    <phoneticPr fontId="1" type="noConversion"/>
  </si>
  <si>
    <t>2016.6.15</t>
    <phoneticPr fontId="1" type="noConversion"/>
  </si>
  <si>
    <t>민현주(테크란)</t>
    <phoneticPr fontId="1" type="noConversion"/>
  </si>
  <si>
    <t>한국 JCC</t>
    <phoneticPr fontId="1" type="noConversion"/>
  </si>
  <si>
    <t>강두석</t>
    <phoneticPr fontId="1" type="noConversion"/>
  </si>
  <si>
    <t>301-81-05251</t>
    <phoneticPr fontId="1" type="noConversion"/>
  </si>
  <si>
    <t>한국제이씨씨㈜</t>
    <phoneticPr fontId="1" type="noConversion"/>
  </si>
  <si>
    <t>강두석</t>
  </si>
  <si>
    <t>301-81-05251</t>
  </si>
  <si>
    <t>충북 청원군 북이면 충청대로 1163</t>
    <phoneticPr fontId="1" type="noConversion"/>
  </si>
  <si>
    <t>제2016-0287CB</t>
    <phoneticPr fontId="1" type="noConversion"/>
  </si>
  <si>
    <t>신진식</t>
  </si>
  <si>
    <t>043-213-1281</t>
  </si>
  <si>
    <t>2,6</t>
  </si>
  <si>
    <t xml:space="preserve">고전압 초고용량 커패시터 전극 개발 </t>
  </si>
  <si>
    <t>리튬 이차전지의 최고전압은 3.5V ~ 4.2V까지 개발되어 사용되고 있으므로 초고용량 커패시터 전압을 3.5V 까지는 개발해야 함.  이와 같은 전압의 고전압화를 위해서는 집전체 및 전극의 소재개발이 필요함.  집전체, 활성탄, 전해액의 기초 연구가 절실히 필요함.</t>
  </si>
  <si>
    <t xml:space="preserve"> 현재 개발되어 있는 초고용량 커패시터 전극 소재의 시장 분석, 3.0V 이상의 소재 개발 원천기술 분석
초고용량 커패시터 산업의 시장 분석
리튬 이차전지의 응용분야 분석 및 시장 전망</t>
  </si>
  <si>
    <t>리튬이차전지와 하이브리드로 사용되어 시스템의 수명 연장과 고출력 시스템을 설계 가능하게 할 수 있음.
리튬 이차전지의 고출력화를 위한 전지용량을 크게 할 필요없이 초고용량 커패시터를 하이브리드로 사용하여 시스템 체적을 소형화 할 수 있음.</t>
  </si>
  <si>
    <t>고전압 초고용량 커패시터 전극 개발에 대한 기술 및 시장 정보분석</t>
    <phoneticPr fontId="1" type="noConversion"/>
  </si>
  <si>
    <t>고전압 초고용량 커패시터 전극 개발에 대한 기술 및 시장 정보분석</t>
  </si>
  <si>
    <t>배영철(한국JCC)</t>
    <phoneticPr fontId="1" type="noConversion"/>
  </si>
  <si>
    <t xml:space="preserve"> - 수요조사서에 표기된 "한국 JCC" 로 이력시스템 등록</t>
    <phoneticPr fontId="1" type="noConversion"/>
  </si>
  <si>
    <t>리스광시스템㈜</t>
    <phoneticPr fontId="1" type="noConversion"/>
  </si>
  <si>
    <t>이성훈</t>
    <phoneticPr fontId="1" type="noConversion"/>
  </si>
  <si>
    <t>301-81-48129</t>
    <phoneticPr fontId="1" type="noConversion"/>
  </si>
  <si>
    <t>이성훈</t>
  </si>
  <si>
    <t>301-81-48129</t>
  </si>
  <si>
    <t xml:space="preserve">충북 청주시 흥덕구 공단로 134, 1112호 (송정동,세중테크노밸리) 외 </t>
    <phoneticPr fontId="1" type="noConversion"/>
  </si>
  <si>
    <t>제2016-0288CB</t>
    <phoneticPr fontId="1" type="noConversion"/>
  </si>
  <si>
    <t>이경훈</t>
  </si>
  <si>
    <t>043-216-7009</t>
  </si>
  <si>
    <t>Telecentric Lens를 이용한 대면적 정밀 측정용 비전시스템 마케팅 전략</t>
  </si>
  <si>
    <t>본 기술제품인 “대면적 정밀 측정용 비전시스템”은 SPI(인쇄검사기), AOI(실장 부품 검사기)등 반도체 공정 단계별 전 공정 검사 장치에 사용되는 Lens 시스템으로써, 각종 반도체 Chip, LED, LED package 및 고집적 PCB등 정밀측정 검사를 담당하는 핵심 검사 장치로 사용.아직까지 극소수의 국내업체와 유럽 제품이 대부분이며, 그나마 출시한 제품 중에서도 저해상도의 제품이 대부분이고 고해상도의 제품은 아직 개발하지 못하고 있는 실정</t>
  </si>
  <si>
    <t>대면적 정밀 측정용 비전시스템에 대한 국내외 시장현황, 해당 기술에 대한 국내외 수요처에 대한 마케팅 전략</t>
  </si>
  <si>
    <t>본 기술은 기존의 저해상도의 제품을 고해상도의 제품으로 개발하고 있음에 마케팅 전략을 수립할 수 있도록 지원해주신다면  시장 진입에 긍정적인 효과가 있을 것으로 보임</t>
  </si>
  <si>
    <t>Telecentric Lens를 이용한 대면적 정밀 측정용 비전시스템 시장조사 및 마케팅전략</t>
    <phoneticPr fontId="1" type="noConversion"/>
  </si>
  <si>
    <t>기술개발/수입대체</t>
    <phoneticPr fontId="1" type="noConversion"/>
  </si>
  <si>
    <t xml:space="preserve">신성SPC      </t>
    <phoneticPr fontId="1" type="noConversion"/>
  </si>
  <si>
    <t>NR</t>
    <phoneticPr fontId="1" type="noConversion"/>
  </si>
  <si>
    <t>고광수</t>
    <phoneticPr fontId="1" type="noConversion"/>
  </si>
  <si>
    <t>301-25-88969</t>
    <phoneticPr fontId="1" type="noConversion"/>
  </si>
  <si>
    <t>신성</t>
    <phoneticPr fontId="1" type="noConversion"/>
  </si>
  <si>
    <t>고광수</t>
  </si>
  <si>
    <t>301-25-88969</t>
  </si>
  <si>
    <t>충북 청주시 청원구 오창읍 성산리 314-1</t>
    <phoneticPr fontId="1" type="noConversion"/>
  </si>
  <si>
    <t>제2016-0289CB</t>
    <phoneticPr fontId="1" type="noConversion"/>
  </si>
  <si>
    <t>정상연</t>
  </si>
  <si>
    <t>043-267-6330</t>
  </si>
  <si>
    <t>4,5</t>
  </si>
  <si>
    <t>3,5</t>
    <phoneticPr fontId="1" type="noConversion"/>
  </si>
  <si>
    <t>양광 접속반 차단장치의  Rapid shutdown 보호회로장치 개발</t>
  </si>
  <si>
    <t xml:space="preserve">기 개발된 태양광 접속반 모니터링시스템은 낙뢰 및 서지로부터 취약하고 불안정한 회로설계로 야기될 수 있는 화재발생. 과부하 요인을 근본적으로 차단하고 그 주변장치의 무분별한 부품 설계를 신규로 개발하여, 관련 부품 및 접속함을 채널별 제품별 표준화하고 태양광 발전사업의 안정적 운용을 하고져 함
</t>
  </si>
  <si>
    <t>태양광 접속반 모니터링 개발 및 지원주제에 관련된 새로운 기술지원이 필요함. 선행특허조사분석지원,
개발품에 대한 애로 기술지원, .신제품에 대한 성능테스트를 진행하기 위한  태양광 TEST전용 장비지원</t>
  </si>
  <si>
    <t>태양광 발전설비에 대한 수요 증가 및 저탄소배출을 위한 정부지원으로 인한 활성화로 고용 창출에 기여할 뿐만 아니라 태양광 기반 시설, 부품 등에 대한 시장 경제성을 확보 가능함.
또한 에너지 생산방식을 신재생에너지로 대체함으로 환경오염 감소를 기대할 수 있음.</t>
  </si>
  <si>
    <t>태양광 접속반 차단창치의 보호회로에 대한 기술 및 시장조사</t>
    <phoneticPr fontId="1" type="noConversion"/>
  </si>
  <si>
    <t>시제품 제작</t>
    <phoneticPr fontId="1" type="noConversion"/>
  </si>
  <si>
    <t>김영곤(테크란)</t>
    <phoneticPr fontId="1" type="noConversion"/>
  </si>
  <si>
    <t xml:space="preserve"> - 수요조사서에 표기된 "신성 SPC"로 이력시스템 등록</t>
    <phoneticPr fontId="1" type="noConversion"/>
  </si>
  <si>
    <t>태웅이엔에스㈜</t>
    <phoneticPr fontId="1" type="noConversion"/>
  </si>
  <si>
    <t>bbb+</t>
    <phoneticPr fontId="1" type="noConversion"/>
  </si>
  <si>
    <t>(F42312)내부 전기배선 공사업</t>
  </si>
  <si>
    <t>F</t>
  </si>
  <si>
    <t>건설업</t>
  </si>
  <si>
    <t>F42</t>
  </si>
  <si>
    <t>전문직별 공사업</t>
  </si>
  <si>
    <t>정상군</t>
    <phoneticPr fontId="1" type="noConversion"/>
  </si>
  <si>
    <t>301-81-63590</t>
    <phoneticPr fontId="1" type="noConversion"/>
  </si>
  <si>
    <t>정상군</t>
  </si>
  <si>
    <t>301-81-63590</t>
  </si>
  <si>
    <t>충북 청주시 흥덕구 평동로 126번길</t>
  </si>
  <si>
    <t>제2016-0290CB</t>
    <phoneticPr fontId="1" type="noConversion"/>
  </si>
  <si>
    <t>김병관</t>
  </si>
  <si>
    <t>043-231-9000</t>
  </si>
  <si>
    <t>1,3,4</t>
  </si>
  <si>
    <t>지능형 태양광 구조물 안전진단 시스템 개발</t>
  </si>
  <si>
    <t>야외에 설치되는 태양광발전시설은 각종 외부 환경의 영향에 따라 지지대 혹은 구조물과 태양전지모듈간의 유격 확대, 구조물의 변위 등이 일어나서 발전효율 저하 및 발전중단 사태는 물론 구조물  파손에 따른 2차 피해가 발생할 우려가 있음
해가 지날수록 구조물 점검 대상 및 이상발생 가능성이 증가하게 되므로 저비용으로 변위 등을 측정하여 구조물 안전진단을 할 수 있는 기술개발이 필요함</t>
  </si>
  <si>
    <t xml:space="preserve">지능형 태양광구조물 안전진단시스템 개발을 위한 기술기획,태양광구조물 안전진단에 활용할 수 있는 최신 기술 조사, 통합 플랫폼 및 네트워크 기술 조사, 지능형 태양광구조물 안전진단시스템 관련 선행특허, 지능형 태양광구조물 안전진단시스템에 대한 사업화 및 타당성 분석
</t>
  </si>
  <si>
    <t xml:space="preserve">태양광발전시설의 업그래이드 및 보급 확대,  IoT 기술을 적용하여 태양광 발전 시스템 시장에 대한 기술적 선점
 기술적 선점을 통한 매출 증대
 태양광발전시설의 해외 경쟁력증가로 수출시장 개척 
 </t>
  </si>
  <si>
    <t>지능형 태양광 구조물 안전진단 시스템 개발에 대한 기술/특허/시장조사</t>
  </si>
  <si>
    <t>지능형 태양광 구조물 안전진단 시스템 개발에 대한 기술/특허/시장조사</t>
    <phoneticPr fontId="1" type="noConversion"/>
  </si>
  <si>
    <t>정부과제 기획 및 수주</t>
    <phoneticPr fontId="1" type="noConversion"/>
  </si>
  <si>
    <t>정효일(테크란)</t>
    <phoneticPr fontId="1" type="noConversion"/>
  </si>
  <si>
    <t>㈜에스에이치테크</t>
    <phoneticPr fontId="1" type="noConversion"/>
  </si>
  <si>
    <t>(C25924)절삭가공 및 유사처리업</t>
  </si>
  <si>
    <t>심황용</t>
    <phoneticPr fontId="1" type="noConversion"/>
  </si>
  <si>
    <t>301-81-49303</t>
    <phoneticPr fontId="1" type="noConversion"/>
  </si>
  <si>
    <t>㈜에스에이치테크</t>
  </si>
  <si>
    <t>심황용</t>
  </si>
  <si>
    <t>301-81-49303</t>
  </si>
  <si>
    <t>충북 청주시 서원구 남이면 외천리</t>
    <phoneticPr fontId="1" type="noConversion"/>
  </si>
  <si>
    <t>제2016-0149DJ</t>
    <phoneticPr fontId="1" type="noConversion"/>
  </si>
  <si>
    <t>박양성</t>
  </si>
  <si>
    <t>043-269-2947</t>
  </si>
  <si>
    <t xml:space="preserve"> 절삭가공품 아연도금 표면처리 기술</t>
  </si>
  <si>
    <t xml:space="preserve">아연도금 표면처리 기술:  금속의 표면에 금속피막을 생성시켜 제품의 내식성, 내마모성, 수명연장, 미관 등으로 고객요구를 충족시키고자 함 
현재 외주에 의뢰하여 아연도금을 추진하고 있으나 부적합품 발생량이  과다하게 발생되어 경쟁력이 떨어지고 있는 상태 임. 
  </t>
  </si>
  <si>
    <t>SUPPORT BAR (자동차 연료탱크 지지대) 절삭가공품에 대한 전기분해를  이용하여 도금하는 기술정보지원이 필요함 
- 경쟁력 제고를 위해 해외 (미국공장 설립) 사업화 추진 검토</t>
  </si>
  <si>
    <t>고객납기 준수 및 품질기술력 확보 (도금불량 손실비 절감)</t>
  </si>
  <si>
    <t>1. 출연(연) 전문가 연계요청 (재료연, 기계연)</t>
  </si>
  <si>
    <t>절삭 가공품 아연처리 표면처리 기술의 기술/시장조사 및 기술지도</t>
    <phoneticPr fontId="1" type="noConversion"/>
  </si>
  <si>
    <t>불량률감소/원가절감</t>
    <phoneticPr fontId="1" type="noConversion"/>
  </si>
  <si>
    <t>이창래(한국재료연구소)/   이서우(테크비즈)</t>
    <phoneticPr fontId="1" type="noConversion"/>
  </si>
  <si>
    <t>진병진</t>
    <phoneticPr fontId="1" type="noConversion"/>
  </si>
  <si>
    <t>138-81-46921</t>
    <phoneticPr fontId="1" type="noConversion"/>
  </si>
  <si>
    <t>진병진</t>
  </si>
  <si>
    <t>138-81-46921</t>
  </si>
  <si>
    <t>(본사) 경기 용인시 기흥구 흥덕1로 13, 타워동 1001호
(연구소) 충북 청원군 오창읍 연구단지로 40 충북TP 미래관 217호</t>
    <phoneticPr fontId="1" type="noConversion"/>
  </si>
  <si>
    <t>제2016-0058GG</t>
    <phoneticPr fontId="1" type="noConversion"/>
  </si>
  <si>
    <t>043-241-2229</t>
  </si>
  <si>
    <t>3,6</t>
  </si>
  <si>
    <t>3,6</t>
    <phoneticPr fontId="1" type="noConversion"/>
  </si>
  <si>
    <t>HEMS 시장 진입을 위한 국내외 시장조사 및 마케팅 전략 수립</t>
  </si>
  <si>
    <t>당사에서 HEMS(Home Energy Management System) 시스템 개발을 준비 중이며, 국내외 시장자료, 글로벌 시장진출 및 마케팅 전략수립</t>
  </si>
  <si>
    <t>관련기술의 국내·외 기술동향, 주요 경쟁사 분석
 국내·외 시장 동향 조사 및 분석, 잠재 수요기업(기관) 발굴,  글로벌 시장 진출을 위한 초기 최적국가 발굴 및 진입전략 도출, 국내·외 시장 진입을 위한 초기-중기-장기적 마케팅 전략</t>
  </si>
  <si>
    <t>당사의 열쾌적성을 고려한 인공지능 HEMS시스템의 국내외 시장 조기진출에 있어 최적의 국가, 진출전략, 중장기 마케팅 전략 등의 지원을 통해 시장진입에 큰 도움이 될 것으로 보임
당사의 성공적인 글로벌시장 진출은 관련된 국내 기업의 글로벌 진출에 교두보 역할을 수행할 것임</t>
  </si>
  <si>
    <t>Home Energy Management System(HEMS) 특허 및 시장 조사분석</t>
    <phoneticPr fontId="1" type="noConversion"/>
  </si>
  <si>
    <t>2016. 6. 15</t>
    <phoneticPr fontId="1" type="noConversion"/>
  </si>
  <si>
    <t>형기우</t>
    <phoneticPr fontId="1" type="noConversion"/>
  </si>
  <si>
    <t>410-81-54056</t>
    <phoneticPr fontId="1" type="noConversion"/>
  </si>
  <si>
    <t>형기우</t>
  </si>
  <si>
    <t>410-81-54056</t>
  </si>
  <si>
    <t>광주</t>
  </si>
  <si>
    <t>광주광역시 서구 동천로 10번길 36-8</t>
  </si>
  <si>
    <t>제2016-0008A</t>
    <phoneticPr fontId="1" type="noConversion"/>
  </si>
  <si>
    <t>조주형</t>
    <phoneticPr fontId="1" type="noConversion"/>
  </si>
  <si>
    <t>○</t>
    <phoneticPr fontId="1" type="noConversion"/>
  </si>
  <si>
    <t>2016.06.08</t>
    <phoneticPr fontId="1" type="noConversion"/>
  </si>
  <si>
    <t>류 인 재</t>
  </si>
  <si>
    <t>062-511-7001</t>
  </si>
  <si>
    <t>철강 슬래그 유래 규산나트륨의 사업화를 위한 국내외 시장 정보</t>
    <phoneticPr fontId="1" type="noConversion"/>
  </si>
  <si>
    <t>철강 슬래그 발생량이 급증함에 따라 이를 처분 혹은 재활용에 대한
  관심이 높아지고 있음.
- 철강 슬래그는 그 화학적 조성과 미반응 유리석회의 높은 함량 때문에 
  침출수 등 환경적 우려로 인해 제한적으로 재활용되어지고 있음.
- 장기 숙성이 요구되고 팽창 현상에 의한 콘크리트 골재의 사용의 
  어려운 문제로 인해 단순 매립제로 이용되던지 대규모 야적장에 
  그대로 폐기되는 상황임.
- 근래 들어 철강슬래그의 금속성분 및 실리카 성분 추출을 통한 자원화
  연구 및 기술 개발이 진행되어지고 있음. 
- 현재 규산나트륨의 경우 주로 110~160℃에서 가압 하에 실리카를 
  가성소다에 용해하여 물유리를 제조하거나 순수 실리카와 소다회를 
  혼합하여 고온 하에 용융하여 규산나트륨을 합성한 뒤 물에 용융하여 
  제조하는 기술이 알려져 있으나, 재료의 구입비용 및 순도 문제, 
  고압반응으로 인한 비용 및 안전 등의 문제가 있음.
- 슬래그의 유래의 금속 분리 기술에 대한 연구가 진행되어져 있으나 
  슬래그의 주성분인 실리카 성분의 자원화 기술은 현재 미진한 실정임.
- 실리카 성분 중 규산나트륨(물유리, 규산소다, Sodium Silicate, 
  Na2SiO2ㆍnH2O)의 경우 활용도가 넓어 시장성이 뛰어날 것으로 
  사료됨.
- 기존 시장은 원료를 전량 중국에서 수입하여 국내 제조 회사에서 
  규산나트륨을 생산하는 실정이며, 규산 나트륨관련 시장 정보는 매우 
  부족한 실정임.  
- 따라서, 본 지원 사업을 통해 규산나트륨의 시장 규모 및 생산업체, 
  수요처 등의 시장 자료와 관련 기술 동향 자료 확보를 통해 당사의 
  차기 먹거리와 관련하여 사업화 자료로 활용하고자함.</t>
  </si>
  <si>
    <t>철강 슬래그 유래의 규산나트륨 시장 조사
 ‧ 규산나트륨 활용 조사
 ‧ 규산나트륨 생산 업체 및 수요처 자료 조사
 ‧ 국내외 규산나트륨 시장 자료
- 철강 슬래그 유래의 규산나트륨 제조 기술 조사
 ‧ 철강슬래그의 종류 및 조성, 성분 관련 자료
 ‧ 철강 슬래그의 부산물 처리 또는 재활용 공정 
 ‧ 철강 슬래그 유래 실리카 및 금속 성분 분리 공정
- 철강 슬래그 유래의 규산나트륨 사업화 타당성 평가
 ‧ 수지 분석을 통한 사업화 타당성 평가</t>
  </si>
  <si>
    <t>규산나트륨의 기술 자료를 통한 기술 동향 분석 자료 활용
- 고수율 저비용의 규산나트륨 제조 기술 및 기술/제품 경쟁력 확보
- 슬래그 활용 시 수입 대체는 물론 국내 제조사의 원가 절감에 기여
- 규산나트륨 시장 조사를 통한 영업 및 마케팅 방안 설정
- 사업화 타당성 평가를 통한 당사 미래 사업 아이템으로 선정하고자 함</t>
  </si>
  <si>
    <t>1. 출연(연) 전문가 연계요청 (화학연)</t>
  </si>
  <si>
    <t>- 철강 슬래그 유래의 규산나트륨 시장 조사</t>
    <phoneticPr fontId="1" type="noConversion"/>
  </si>
  <si>
    <t>□ 철강 슬래그 유래의 규산나트륨의 시장 및 기술 자료 조사를 통한 사업화 타당성 분석</t>
    <phoneticPr fontId="1" type="noConversion"/>
  </si>
  <si>
    <t>철강 슬래그 유래의 규산나트륨 시장 분석 자료 결과물 도출
- 철강 슬래그 유래의 규산나트륨 제조 기술 분석 자료 결과물 도출
- 철강 슬래그 유래의 규산나트륨 사업화 타당성 검토 결과물 도출</t>
    <phoneticPr fontId="1" type="noConversion"/>
  </si>
  <si>
    <t>2016.07.04</t>
    <phoneticPr fontId="1" type="noConversion"/>
  </si>
  <si>
    <t>양현택㈜테크란)</t>
    <phoneticPr fontId="1" type="noConversion"/>
  </si>
  <si>
    <t>지원주제에 따른 시장조사 진행</t>
    <phoneticPr fontId="1" type="noConversion"/>
  </si>
  <si>
    <t>광주전남ASTI 회장</t>
    <phoneticPr fontId="1" type="noConversion"/>
  </si>
  <si>
    <t>ccc+</t>
    <phoneticPr fontId="1" type="noConversion"/>
  </si>
  <si>
    <t>김수석</t>
    <phoneticPr fontId="1" type="noConversion"/>
  </si>
  <si>
    <t>101-81-93010</t>
    <phoneticPr fontId="1" type="noConversion"/>
  </si>
  <si>
    <t>김수석</t>
  </si>
  <si>
    <t>101-81-93010</t>
  </si>
  <si>
    <t>전북</t>
  </si>
  <si>
    <t>전북 전주시 덕진구 비석날로 59-11</t>
  </si>
  <si>
    <t>제2016-0009A</t>
    <phoneticPr fontId="1" type="noConversion"/>
  </si>
  <si>
    <t>정인수</t>
    <phoneticPr fontId="1" type="noConversion"/>
  </si>
  <si>
    <t>정호환</t>
  </si>
  <si>
    <t>010-2612-2393</t>
  </si>
  <si>
    <t>3,4,6</t>
  </si>
  <si>
    <t>셀프히팅 텀플러 시제품 제작</t>
  </si>
  <si>
    <t xml:space="preserve">◯ 100년 이상 사용되었던 보온병의 장점은 내벽과 단열된 외벽사이의 진공상태를 이용하여 내용물의 온도를 유지할 수 있도록 하는 것이다. 하지만 온도의 유지시간은 최대 4~6시간정도이며 이 이상의 시간이 경과할 경우 처음온도를 기대할 수 없다. 때문에 보온병의 온도유지기능을 발전시키려는 노력이 계속되었고, 발열제를 이용한 발열물병이 제품화 되었다. 하지만 물병에 발열제를 이용할 경우 발열제와 물의 화학반응으로 인한 순간 발열과 수증기로 인한 압력의 증가로 폭발의 위험성과 내부용기의 환경호르몬 등의 위험성을 가지고 있다. </t>
  </si>
  <si>
    <t>◯ 내부 압력을 조절하는 압력조절기능을 통해 발열제를 이용한 폭발의 위험성을
   낮추는 기술이 적합된 시제품 개발
◯ 내부는 스테인레스 소재, 외부는 복합소재를 이용하여 경량화와 안정성을
   추구하는 시제품 개발</t>
  </si>
  <si>
    <t>1) 휴대성과 안정성 강화 :
 - 스테인레스 소재는 무거워 휴대성이 떨어지고, 플라스틱 제품은 내구성
   및 안정성에서 취약점이 발견되고 있어, 본 시제품 개발은 복합소재를 
   접합한 기술을 이용하여 휴대성과 안정성의 취약점 해결 가능
2) 수출증대
 - 전 세계 보온병 시장은 연간 4억개의 큰 시장으로 최근 한국, 중국, 
   유럽을 중심으로 판매량이 지속적으로 증가 되고 있어, 이에 따른 매출 및
   수출 증대 효과 발생 
3) 복합소재 관련 기술 향상
 - 탄소, 유리섬유등의 복합소재 기술 개발을 통해 관련 기술 향상과 시장
   경쟁력 향상에 이바지</t>
  </si>
  <si>
    <t xml:space="preserve">세프히팅 텀플러 </t>
    <phoneticPr fontId="1" type="noConversion"/>
  </si>
  <si>
    <t>□ 셀프히팅 텀블러 안정성, 내구성, 휴대성을 강화를 위한 기술 지원
  ○ 셀프히팅 텀블러의 용기 내부 발열체의 수화열 반응에 의한 안정성 확보
          - 셀프히팅 텀브러의 상부 뚜껑에 별도의 압력 조절 장치 구비 필요, 압력조절장치는 온도, 압력 변화에 따라 수축과 팽창 기능을 통해 자동적으로 압력과 온도를 조절하거나, 내부 압력 변화에 따라 스프링등의 보조기구를 통해 내부 압력을 조절하는 장치 및 기술 자문이 필요
  ○ 셀프히팅 텀블러의 내구성, 휴대성 향상 기술 
      - 기존 스테인레스, 고분자 소재의 제품이 아닌 고분자+복합소재(유리섬유, 탄소 섬유 등)를 이용하여, 내구성 향상 기술과 경량화를 동시에 도모할 수 있는 기술 자문 필요</t>
    <phoneticPr fontId="1" type="noConversion"/>
  </si>
  <si>
    <t>□ 셀프히팅 텀블러 안정성 확보
 □ 셀프히팅 텀블러 내구성, 휴대성
    확보</t>
    <phoneticPr fontId="1" type="noConversion"/>
  </si>
  <si>
    <t>셀프히팅 텀블러 내부 온도 장기간 유지
  하기위해 내부 압력 변화에 따른 온도    변화 정보 확보
- 내부 압력이 토출 통로로 배출되는 에너지량 계산
- 내부 압력을 유지하기위해 내부압력 토출 통로에 설치할 소재에 대한 열팽창 계수, 탄성계수 확보 및 실험
- 기존 텀블러 외형 소재에 대한 논문,       기술자료 서치 및 분석
- 외형 소재에 대하여 고분자+복합소재의
  조합에 대한 논문, 기술자료 서치 및      분석
- 그립감 형태와 디자인에 대한 소비자 시장조사
- 그립감 디자인 개발</t>
    <phoneticPr fontId="1" type="noConversion"/>
  </si>
  <si>
    <t>2016.05.24</t>
    <phoneticPr fontId="1" type="noConversion"/>
  </si>
  <si>
    <t>이홍기(우석대학교)</t>
    <phoneticPr fontId="1" type="noConversion"/>
  </si>
  <si>
    <t xml:space="preserve">전문가 탐색 후 정보및 기술지원 진행 </t>
    <phoneticPr fontId="1" type="noConversion"/>
  </si>
  <si>
    <t>전북ASTI 회장</t>
    <phoneticPr fontId="1" type="noConversion"/>
  </si>
  <si>
    <t>(C25913)금속압형제품 제조업</t>
  </si>
  <si>
    <t>김보곤</t>
    <phoneticPr fontId="1" type="noConversion"/>
  </si>
  <si>
    <t>410-81-35632</t>
    <phoneticPr fontId="1" type="noConversion"/>
  </si>
  <si>
    <t>디케이산업㈜</t>
  </si>
  <si>
    <t>김보곤</t>
  </si>
  <si>
    <t>410-81-35632</t>
  </si>
  <si>
    <t xml:space="preserve">광주 광산구 평동산단로 360(장록동) </t>
    <phoneticPr fontId="1" type="noConversion"/>
  </si>
  <si>
    <t>제2016-0096GJ</t>
    <phoneticPr fontId="1" type="noConversion"/>
  </si>
  <si>
    <t>박형욱</t>
    <phoneticPr fontId="1" type="noConversion"/>
  </si>
  <si>
    <t>16.06.08</t>
    <phoneticPr fontId="1" type="noConversion"/>
  </si>
  <si>
    <t>유지안</t>
    <phoneticPr fontId="1" type="noConversion"/>
  </si>
  <si>
    <t>010-3644-4247</t>
    <phoneticPr fontId="1" type="noConversion"/>
  </si>
  <si>
    <t>공기청정기 마케팅 전략 수립을 통한 제품경쟁력 강화 구축</t>
  </si>
  <si>
    <t>최근 PM2.5 미세먼지가 사회적으로 크게 이슈화 되면서 실내 공기질에 대한 관심이 높아지고 있음
- 이에 따른 에어가전 제품인 공기청정기시장이 크게 성장하면서, 경쟁사들의 무분별한 시장난입과 함께 다양한 제품들이 많이 출시되고 있어 과열경쟁 양상으로 치닫고 있는 상황임 
- 현재 당사는 꾸준한 기술혁신을 통한 기능을 개량하고 고급화를 추진하고 있으며, 대량생산에 대한 공정기술 개발로 신뢰성 및 품질을 확보하였음
- 그러나 대기업 및 경쟁사들의 과열 신제품 출시 및 대량판매로 인한 가격인하 등.. 갈수록 경쟁력이 열악해지고 있는 상황 임.</t>
  </si>
  <si>
    <t>당사는 중소기업으로써 소비자에 대한 브랜드 인지도가 낮으며, 마케팅 전략 내용에 있어서 구체적인 대안을 제시하지 못하고 있는 실정임.
- 이로 인한 홍보전략 및 영업적 측면에서 시장에 접근하는 방식 또한 많은 혼란을 겪고 있음.
- 또한 홈쇼핑광고, 특판, 언론 홍보 등등.. 실패사례가 늘어 많은 비용에 리스크가 발생하고 있는 상황임.
- 다양한 마케팅 전략 부재로 다양한 고객에 대한 니즈를 충족하지 못하여 신규판로 개척에 어려움이 많음. 
- 전략적 마케팅 기획을 토대로 비용을 최소화하고, 고객에게 쉽게 접근하는 최적에 솔루션이 필요한 실정임.</t>
  </si>
  <si>
    <t>판로에 대한 다양한 전략적 접근방식 수립
- 브랜드 인지도 상승
- 마케팅 전략 수립을 통해 홍보 및 영업에 대한 리스크 비용 감소
- 개발에 대한 명확한 방향제시
- 고객에 대한 니즈 충족으로 매출액 증대</t>
  </si>
  <si>
    <t>공기청정기 제품에 대한 마케팅 분석 및 전략수립</t>
    <phoneticPr fontId="1" type="noConversion"/>
  </si>
  <si>
    <t>○ STP 전략
○ 4P 전략
○ 요양병원 및 산후조리원 영업 형태 제안(구체적 Action 플랜 필요)</t>
    <phoneticPr fontId="1" type="noConversion"/>
  </si>
  <si>
    <t>매출 목표 : 30억</t>
  </si>
  <si>
    <t>STP 전략에 의한 시장진입</t>
    <phoneticPr fontId="1" type="noConversion"/>
  </si>
  <si>
    <t>2016.05.13</t>
    <phoneticPr fontId="1" type="noConversion"/>
  </si>
  <si>
    <t>이주황(코리아리서치센터)</t>
    <phoneticPr fontId="1" type="noConversion"/>
  </si>
  <si>
    <t>마케팅 지원 분석 (이주황)</t>
    <phoneticPr fontId="1" type="noConversion"/>
  </si>
  <si>
    <t>연도영</t>
    <phoneticPr fontId="1" type="noConversion"/>
  </si>
  <si>
    <t>(C28301)광섬유 케이블 제조업</t>
  </si>
  <si>
    <t>박인철</t>
    <phoneticPr fontId="1" type="noConversion"/>
  </si>
  <si>
    <t>409-81-59615</t>
    <phoneticPr fontId="1" type="noConversion"/>
  </si>
  <si>
    <t>글로벌광통신㈜</t>
    <phoneticPr fontId="1" type="noConversion"/>
  </si>
  <si>
    <t>박인철</t>
  </si>
  <si>
    <t>409-81-59615</t>
  </si>
  <si>
    <t>광주광역시 북구 첨단벤처로60번길 10</t>
  </si>
  <si>
    <t>제2016-0097GJ</t>
    <phoneticPr fontId="1" type="noConversion"/>
  </si>
  <si>
    <t>김준형</t>
    <phoneticPr fontId="1" type="noConversion"/>
  </si>
  <si>
    <t>010-9881-7119</t>
    <phoneticPr fontId="1" type="noConversion"/>
  </si>
  <si>
    <t>1,3,5</t>
  </si>
  <si>
    <t>1,3,5</t>
    <phoneticPr fontId="1" type="noConversion"/>
  </si>
  <si>
    <t>자동차에 적용이 가능한 데이터통신 및 차량제어용 광케이블 기술</t>
  </si>
  <si>
    <t>□ 자동차용 광케이블 
◯ 자동차용 케이블 시장 및 광케이블 기술 동향
- 현재 IT융합을 통해 자동차의 발전 추세는 자동항법, 음성감지, 충돌경보 등의 Intelligence 기능을 부여하는 방향으로 진행되고 있음. 
- 이에 따라 다수의 제어 신호와 영상 및 센싱 데이터를 효율적으로 전송하기 위한 매체는 성능과 가격 뿐만 아니라 안정성이 중요시 되고 있는 실정이며, 친환경 및 연비 절감이라는 부분에서 자동차의 경량화가 중요한 이슈로 대두되고 있음. 
- 그러므로 성능, 가격, 안정성 부분을 만족하기 위한 전송매체로서 세경이며, EMI에 영향을 받지 않는 광케이블의 적용이 급증할 것으로 예측된다.</t>
  </si>
  <si>
    <t>◯ 자동차에 적용하기 위한 광케이블 개발을 위해서 선행적으로 자동차용 광케이블 수요시장 조사
◯ 기기간 통신과 제어에 필요한 광학특성, 내열성 등을 만족하기 위한 광케이블 요구조건에 대해 파악이 필요함.</t>
  </si>
  <si>
    <t>◯ 자동차용 광케이블 시장 및 기술 동향 분석을 통한 기술 개발 및 사업화 추진 기간의 단축이 예상됨.
◯ 본 지원을 향후 급증할 것으로 예상되는 자동차용 광케이블의 조기 개발로 인해 신규 시장을 선점할 수 있음.</t>
  </si>
  <si>
    <t>2. 기술혁신분석센터 연계요청</t>
    <phoneticPr fontId="1" type="noConversion"/>
  </si>
  <si>
    <t>자동차에 적용이 가능한 데이터통신 및 차량제어용 광케이블 기술 및 시장동향 분석</t>
    <phoneticPr fontId="1" type="noConversion"/>
  </si>
  <si>
    <t>자동차에 적용이 가능한 데이터통신 및 차량제어용 광케이블의 기술 및 시장동향 분석 지원</t>
    <phoneticPr fontId="1" type="noConversion"/>
  </si>
  <si>
    <t>자동차용 데이터통신 및 제어용 광케이블 기술 및 시장 분석을 통해 제품개발 및 사업화 적용</t>
    <phoneticPr fontId="1" type="noConversion"/>
  </si>
  <si>
    <t xml:space="preserve">차량용 광케이블의 기술 및 시장동향에 대한 분석
- 차량용 광케이블에 요구되는 성능 및 신뢰성 시험 방법 조사 </t>
    <phoneticPr fontId="1" type="noConversion"/>
  </si>
  <si>
    <t>2016.07.11</t>
    <phoneticPr fontId="1" type="noConversion"/>
  </si>
  <si>
    <t>김광훈</t>
    <phoneticPr fontId="1" type="noConversion"/>
  </si>
  <si>
    <t>이전사명: 글로벌광통신㈜ 2016년 9월</t>
    <phoneticPr fontId="1" type="noConversion"/>
  </si>
  <si>
    <t>한국생명공학연구원, 한국생산기술연구원</t>
  </si>
  <si>
    <t>(C25929)그외 기타 금속가공업</t>
  </si>
  <si>
    <t>강용선</t>
    <phoneticPr fontId="1" type="noConversion"/>
  </si>
  <si>
    <t>410-81-46269</t>
    <phoneticPr fontId="1" type="noConversion"/>
  </si>
  <si>
    <t>㈜대웅에스앤티</t>
  </si>
  <si>
    <t>강용선</t>
  </si>
  <si>
    <t>410-81-46269</t>
  </si>
  <si>
    <t xml:space="preserve">광주 광산구 평동산단3번로 114(옥동) </t>
    <phoneticPr fontId="1" type="noConversion"/>
  </si>
  <si>
    <t>제2016-0098GJ</t>
    <phoneticPr fontId="1" type="noConversion"/>
  </si>
  <si>
    <t>전형섭</t>
    <phoneticPr fontId="1" type="noConversion"/>
  </si>
  <si>
    <t>김중배</t>
    <phoneticPr fontId="1" type="noConversion"/>
  </si>
  <si>
    <t>010-2912-5169</t>
    <phoneticPr fontId="1" type="noConversion"/>
  </si>
  <si>
    <t>전자파 흡수 및 차폐에 관한 기술/시장 동향</t>
  </si>
  <si>
    <t>□ NFC(Near Field Communication) 
 - NFC 안테나 및 무선 충전기 제조기업의 기술 및 기업의 동향이 전무
 - NFC 안테나의 제조시 FCCL을 이용한 wet 에칭 방법
 - 향후 세계 NFC 시장의 발전 동향 및 규모
 - 전자파 흡수체(Ferrite sheet) 시장 및 가격동향</t>
  </si>
  <si>
    <t>□ NFC(Near Field Communication) 기술 및 시장동향
 - 삼성, 애플 Pay등 결제 수단에 필요한 Ferrite sheet 시장 및 기술동향
 - NFC 안테나의 새로운 제조법/ 향후 NFC 시장의 발전 동향
 - 중국의 전자파 흡수체(Ferrite sheet) 적용 및 업체별 생산 규모</t>
  </si>
  <si>
    <t>사업의 확장 및 해외 진출을 모색함
동향 및 전망파악후 향후 투자의 방향을 설정코자 함</t>
  </si>
  <si>
    <t>전자파 흡수 및 차폐에 관한 기술/시장 동향</t>
    <phoneticPr fontId="1" type="noConversion"/>
  </si>
  <si>
    <t>Ferrite sheet 시장 규모 및 기술동향
       ○ NFC 안테나 제조업체별 생산 규모
       ○ 중국에서 휴대폰의 NFC/무선충전기 생산 업체 및 규모</t>
    <phoneticPr fontId="1" type="noConversion"/>
  </si>
  <si>
    <t>NFC 안테나 기술 및 시장 동향 자료 제공</t>
    <phoneticPr fontId="1" type="noConversion"/>
  </si>
  <si>
    <t xml:space="preserve"> 사업의 확장 및 해외 진출을 모색함
○  IT 사업의 특성상 향후 투자의 방향을 
    설정코자 함</t>
    <phoneticPr fontId="1" type="noConversion"/>
  </si>
  <si>
    <t>2016.05.03</t>
    <phoneticPr fontId="1" type="noConversion"/>
  </si>
  <si>
    <t>전문가 연계 계획 및 지원 범위 설정</t>
    <phoneticPr fontId="1" type="noConversion"/>
  </si>
  <si>
    <t>김기일</t>
    <phoneticPr fontId="1" type="noConversion"/>
  </si>
  <si>
    <t>b-</t>
  </si>
  <si>
    <t>김호영</t>
    <phoneticPr fontId="1" type="noConversion"/>
  </si>
  <si>
    <t>409-86-17584</t>
    <phoneticPr fontId="1" type="noConversion"/>
  </si>
  <si>
    <t>㈜랩웍스</t>
  </si>
  <si>
    <t>김호영</t>
  </si>
  <si>
    <t>409-86-17584</t>
  </si>
  <si>
    <r>
      <t xml:space="preserve">광주광역시 북구 첨단벤처소로 </t>
    </r>
    <r>
      <rPr>
        <sz val="11"/>
        <rFont val="휴먼명조"/>
        <family val="3"/>
        <charset val="129"/>
      </rPr>
      <t>38</t>
    </r>
    <r>
      <rPr>
        <sz val="11"/>
        <rFont val="맑은 고딕"/>
        <family val="3"/>
        <charset val="129"/>
        <scheme val="minor"/>
      </rPr>
      <t xml:space="preserve">번길 </t>
    </r>
    <r>
      <rPr>
        <sz val="11"/>
        <rFont val="휴먼명조"/>
        <family val="3"/>
        <charset val="129"/>
      </rPr>
      <t>19-5(</t>
    </r>
    <r>
      <rPr>
        <sz val="11"/>
        <rFont val="맑은 고딕"/>
        <family val="3"/>
        <charset val="129"/>
        <scheme val="minor"/>
      </rPr>
      <t>월출동</t>
    </r>
    <r>
      <rPr>
        <sz val="11"/>
        <rFont val="휴먼명조"/>
        <family val="3"/>
        <charset val="129"/>
      </rPr>
      <t>)</t>
    </r>
  </si>
  <si>
    <t>제2016-0099GJ</t>
    <phoneticPr fontId="1" type="noConversion"/>
  </si>
  <si>
    <t>062-951-2978</t>
  </si>
  <si>
    <t>1,5</t>
    <phoneticPr fontId="1" type="noConversion"/>
  </si>
  <si>
    <t>원자력 대기방출구 방사성시료 샘플링을 위한 프로브 사업화 전략수립 및 시험평가기술지원</t>
  </si>
  <si>
    <t>□ 원자력시설의 방사성 물질은 관련법에 의해 규제되고 있는 실정이며, 이에 대한 샘플링을 통한 분석 및 평가방법은 익히 잘 구현되어 온 방법이나 그간 사용해온 프로브(등속노즐)의 성능이 기대치에 미치지 못함에 새로운 타입의 프로브(쉬라우드 노즐)가 ANSI N13.1(1999)와 ISO2889(2007)로 개정되어 고시되어 국내 신규 원자력시설은 모두 이를 반영한 설계가 진행되고 있다. 
 ◯ 신규원전은 모두 해외기술을 도입하여 왔으나, (주)랩웍스가 국산화하여
     가동중 원전의 시설 개보수 및 신규 원자력시설 등에 맞춘 사업화를 준비해 오고 있다. 
 ◯ 가동중 원전의 특성상 상품의 다양화와 관련 시스템이 연결되어 개발되어야 하는데 대부분의 것은 ㈜랩웍스가 개발완료하였으며 상품화 하였으나 그간 애로사항이었던 성능평가에 대해 주로 전산해석에만 의존하고 있는 실정이다.
 ◯ 이것은 적절한 시험평가 방법이 제시되지 않은 까닭 외에도 시험방법과 절차가 까다롭기 때문인데 업체의 애로기술은 이 부분에 있어 전문인력의 기술지원이 필요한 실정이다.
 ◯ 또한, 본 상품과 관련 사업화 품목들을 연관지어 시스템 전체에 대한 솔루션으로 제시할 수 있는 사업기획 등의 전략수립이 필요하다</t>
  </si>
  <si>
    <t>◯ 쉬라우드 프로브 시험평가 방법 기술지원
◯ 등속노즐을 대체하는 쉬라우드노즐 사업화 전략수립 지원</t>
  </si>
  <si>
    <t>◯ 국산화 부품의 시험평가방법 정립 완료 및 시험자료 확보로 신뢰성을 확보한 차별화된 서비스 제공가능
 ◯ 국내 가동원전의 시설개보수에 대한 수요에 적극 대처 가능</t>
  </si>
  <si>
    <t>원자력 대기방출구 방사성시료 샘플링을 위한 프로브 사업화 전략수립 및 시험평가기술지원</t>
    <phoneticPr fontId="1" type="noConversion"/>
  </si>
  <si>
    <r>
      <t xml:space="preserve"> 원자력시설의 방사성 물질은 관련법에 의해 규제되고 있는 실정이며, 이에 대한 샘플링을 통한 분석            및 평가방법은 익히 잘 구현되어 온 방법이나 그간 사용해온 프로브(등속노즐)의 성능이 기대치에 미           치지 못함에 새로운 타입의 프로브(쉬라우드 노즐)가 ANSI N13.1(1999)와 ISO2889(2007)로 개정되어           고시되어 국내 신규 원자력시설은 모두 이를 반영한 설계가 진행되고 있음
  </t>
    </r>
    <r>
      <rPr>
        <sz val="12"/>
        <rFont val="맑은 고딕"/>
        <family val="3"/>
        <charset val="128"/>
        <scheme val="minor"/>
      </rPr>
      <t>◯</t>
    </r>
    <r>
      <rPr>
        <sz val="12"/>
        <rFont val="맑은 고딕"/>
        <family val="3"/>
        <charset val="129"/>
        <scheme val="minor"/>
      </rPr>
      <t xml:space="preserve"> 신규원전은 모두 해외기술을 도입하여 왔으나, (주)랩웍스가 국산화하여 가동중 원전의 시설          개보수 및 신규 원자력시설 등에 맞춘 사업화를 준비해 왔슴
  </t>
    </r>
    <r>
      <rPr>
        <sz val="12"/>
        <rFont val="맑은 고딕"/>
        <family val="3"/>
        <charset val="128"/>
        <scheme val="minor"/>
      </rPr>
      <t>◯</t>
    </r>
    <r>
      <rPr>
        <sz val="12"/>
        <rFont val="맑은 고딕"/>
        <family val="3"/>
        <charset val="129"/>
        <scheme val="minor"/>
      </rPr>
      <t xml:space="preserve"> 가동중 원전의 특성상 상품의 다양화와 관련 시스템이 연결되어 개발되어야 하는데 대부분          의 것은 ㈜랩웍스가 개발완료하였으며 상품화 하였으나 그간 애로사항이었던 성능평가에 대          해 주로 전산해석에만 의존하고 있는 실정임
  </t>
    </r>
    <r>
      <rPr>
        <sz val="12"/>
        <rFont val="맑은 고딕"/>
        <family val="3"/>
        <charset val="128"/>
        <scheme val="minor"/>
      </rPr>
      <t>◯</t>
    </r>
    <r>
      <rPr>
        <sz val="12"/>
        <rFont val="맑은 고딕"/>
        <family val="3"/>
        <charset val="129"/>
        <scheme val="minor"/>
      </rPr>
      <t xml:space="preserve"> 이것은 적절한 시험평가 방법이 제시되지 않은 까닭 외에도 시험방법과 절차가 까다롭기 때          문인데 업체의 애로기술은 이 부분에 있어 전문가 기술지원이 필요한 실정이며, 조만간 대          규모로 국내 가동원전에 대한 교체작업이 예상되는 품목이자 원자력발전소 국내 적용 사례          를 바탕으로 해외진출이 가능한 품목임
  </t>
    </r>
    <r>
      <rPr>
        <sz val="12"/>
        <rFont val="맑은 고딕"/>
        <family val="3"/>
        <charset val="128"/>
        <scheme val="minor"/>
      </rPr>
      <t>◯</t>
    </r>
    <r>
      <rPr>
        <sz val="12"/>
        <rFont val="맑은 고딕"/>
        <family val="3"/>
        <charset val="129"/>
        <scheme val="minor"/>
      </rPr>
      <t xml:space="preserve"> 본 제품과 관련한 시스템(대기방출구의 시료채취 손실량 및 쉬라우드 노즐 설치위치에 최적          위치 선정 등을 위한 유동 패턴 분석 및 유동균일화 기구물 설계·제조기술 등) 설계 및 시          험기술은 이미 ㈜랩웍스가 기술확보하여 사업적 성과를 도출해 가고 있으나 이를 가동원전
           의 운영자이자 수요자측인 한수원측에서 적절히 활용할 수 있도록 이미 서비스 중인 사업화          품목 등을 패키지로 묶어 가동원전 교체작업시 시스템 전체에 대한 솔루션으로 제시할 수           있는 사업기획 등의 전략수립이 필요하며, 이 분야에 자문이 필요함.</t>
    </r>
    <phoneticPr fontId="1" type="noConversion"/>
  </si>
  <si>
    <t>쉬라우드 노즐 Performance Data 실험데이터 확보
국내 가동중 원전에 확대적용을 위한 전략수립 및 품질체계 구축
쉬라우드 노즐 SN-111, SN-112 모델에 대한 매출 예상</t>
    <phoneticPr fontId="1" type="noConversion"/>
  </si>
  <si>
    <t>노즐 흡인률(As)
노즐 전송률(Tr)
2개 항목에 대한 실험데이터 확보를 위한 시험설비구축을 위한 기술지원(1단계)과 이를 활용한 실험결과 확보(2단계)
국내 가동원전 설치를 위한 방안 모색 및
품질수준에 대한 목표설정과 구현위한 제작방안 및 실험설비 공정에 반영 등</t>
    <phoneticPr fontId="1" type="noConversion"/>
  </si>
  <si>
    <t>2016.06.03</t>
    <phoneticPr fontId="1" type="noConversion"/>
  </si>
  <si>
    <t>전문가 활용을 통한 시험 검증 진행 예정</t>
    <phoneticPr fontId="1" type="noConversion"/>
  </si>
  <si>
    <t>손일엽</t>
    <phoneticPr fontId="1" type="noConversion"/>
  </si>
  <si>
    <t>임은섭</t>
    <phoneticPr fontId="1" type="noConversion"/>
  </si>
  <si>
    <t>410-81-83186</t>
    <phoneticPr fontId="1" type="noConversion"/>
  </si>
  <si>
    <t>임은섭</t>
  </si>
  <si>
    <t>410-81-83186</t>
  </si>
  <si>
    <t xml:space="preserve">광주 광산구 진곡산단중앙로 42 (오선동) </t>
    <phoneticPr fontId="1" type="noConversion"/>
  </si>
  <si>
    <t>제2016-0100GJ</t>
    <phoneticPr fontId="1" type="noConversion"/>
  </si>
  <si>
    <t>곽건호</t>
    <phoneticPr fontId="1" type="noConversion"/>
  </si>
  <si>
    <t>062-972-0629</t>
    <phoneticPr fontId="1" type="noConversion"/>
  </si>
  <si>
    <t>영상 및 음성 동기화가 가능한 양방향 화상통신 기술</t>
  </si>
  <si>
    <t>◦ 단말기(스마트폰 등)을 이용한 원격지에서의 양방향 화상통신시
   영상 및 음성의 동기화를 통한 Delay-Time(최대 2초 이내) 개선 필요  
    - 기존 단방향 모니터링 및 영상 정보를 제공하는 관계로 영상 및
      음성의 동기화가 필요없었으나 애완동물의 분리불안 증상을 완화
      하기 위한 양방향 화상 통화 기술 개발시 영상 및 음성 데이터의
      동기화가 반드시 필요함.</t>
  </si>
  <si>
    <t>◦ 영상 및 음성 동기화가 가능한 양방향 화상통신 기슬
    - 서버(시스템)·클라이언트(단말기) 모델을 이용한 양방향 화상통신 
   - 중계 서버를 구축하여 개발 시스템과 사용자 스마트폰 간 연결        서비스(Wi-Fi를 통한 무선 네트워크로 연결 및 중계서버 접속)    
   - 영상통화 해상도는 VGA(640×480p) 이상으로 전송 품질은 QVGA
     (저속)~ VGA(고속)범위를 모두 지원     
   - 에코 캔슬링(S/W)을 통한 하울링이 없는 양방향 화상 통화 제공</t>
  </si>
  <si>
    <t>◦ 국내외 최초 반려동물을 위한 양방향 화상 통신 기술 개발을 통한  
   세계적으로 급성장 중 인 반려동물용품 시장 선점 
◦ 반려동물 이외 원격으로 돌봄이 필요한 독거노인 등 노약자, 장애인 
   등 다른 분야로의 확장성이 뛰어나 새로운 시장 창출 기대 가능</t>
  </si>
  <si>
    <t>1. 출연(연) 전문가 연계요청 (ETRI)</t>
  </si>
  <si>
    <t xml:space="preserve"> 영상 및 음성 동기화(Sync)가 가능한 양방향 화상통신 기술 </t>
    <phoneticPr fontId="1" type="noConversion"/>
  </si>
  <si>
    <r>
      <t>요구 수준에 준하는</t>
    </r>
    <r>
      <rPr>
        <sz val="13"/>
        <color rgb="FF000000"/>
        <rFont val="휴먼명조"/>
        <family val="3"/>
        <charset val="129"/>
      </rPr>
      <t xml:space="preserve"> </t>
    </r>
    <r>
      <rPr>
        <sz val="13"/>
        <color rgb="FF000000"/>
        <rFont val="맑은 고딕"/>
        <family val="3"/>
        <charset val="129"/>
        <scheme val="minor"/>
      </rPr>
      <t>양방향 화상통신을 오픈 소스를 통하여 요구 기술 해결 방안을 모색하여 자문함</t>
    </r>
    <phoneticPr fontId="1" type="noConversion"/>
  </si>
  <si>
    <r>
      <t>영상 및</t>
    </r>
    <r>
      <rPr>
        <sz val="12"/>
        <color rgb="FF000000"/>
        <rFont val="휴먼명조"/>
        <family val="3"/>
        <charset val="129"/>
      </rPr>
      <t xml:space="preserve"> </t>
    </r>
    <r>
      <rPr>
        <sz val="12"/>
        <color rgb="FF000000"/>
        <rFont val="맑은 고딕"/>
        <family val="3"/>
        <charset val="129"/>
        <scheme val="minor"/>
      </rPr>
      <t>음성 동기화가 가능한 양방향 화상통신 기술 자문</t>
    </r>
  </si>
  <si>
    <r>
      <t xml:space="preserve">- </t>
    </r>
    <r>
      <rPr>
        <sz val="12"/>
        <color rgb="FF000000"/>
        <rFont val="맑은 고딕"/>
        <family val="3"/>
        <charset val="129"/>
        <scheme val="minor"/>
      </rPr>
      <t>시뮬레이션 시스템상 영상 스트리밍 서비스시 영상 및 음성의 동기화 기능 내용 자문</t>
    </r>
  </si>
  <si>
    <t>김완석(전자통신연구원)</t>
    <phoneticPr fontId="1" type="noConversion"/>
  </si>
  <si>
    <t>지원주제에 따른 전문가 진행 (ETRI 김완석)</t>
    <phoneticPr fontId="1" type="noConversion"/>
  </si>
  <si>
    <t>㈜오이솔루션</t>
    <phoneticPr fontId="1" type="noConversion"/>
  </si>
  <si>
    <t>박용관
추안구</t>
    <phoneticPr fontId="1" type="noConversion"/>
  </si>
  <si>
    <t>409-81-76875</t>
    <phoneticPr fontId="1" type="noConversion"/>
  </si>
  <si>
    <t>㈜오이솔루션</t>
  </si>
  <si>
    <t>박용관
추안구</t>
  </si>
  <si>
    <t>409-81-76875</t>
  </si>
  <si>
    <t xml:space="preserve">광주 북구 첨단연신로30번길 53 (연제동) </t>
    <phoneticPr fontId="1" type="noConversion"/>
  </si>
  <si>
    <t>제2016-0101GJ</t>
    <phoneticPr fontId="1" type="noConversion"/>
  </si>
  <si>
    <t>이재훈</t>
    <phoneticPr fontId="1" type="noConversion"/>
  </si>
  <si>
    <t>010-3168-2725</t>
    <phoneticPr fontId="1" type="noConversion"/>
  </si>
  <si>
    <t>OVUM자료를 통한 광트랜시버 시장현황 분석</t>
  </si>
  <si>
    <t>광트랜시버 시장은 장비업체의 장비생산 및 공급에 따라서 생산 및 매출인 연동될 수 밖에 없기에 결국 장비업체가 어떠한 제품을 원하는지에 맞춰 R&amp;D 목표와 일정, 생산계획을 수립할 수 밖에 없는데 세계 10대 통신장비 중 삼성을 제외하고는 9개 업체가 해외업체이며, 국내시장은 해외시장에 비해 시장규모는 작은 반면 변동폭이 커 안정적이지 않다.
따라서 해외시장 및 수요에 대한 정보가 필요한 형편이나 회사 자체적으로 이 정보를 입수, 가공하기에는 너무 많은 비용이 소요된다</t>
  </si>
  <si>
    <t>영국 시장조사 전문업체로서 IT, 소프트웨어, 도매업 등 전문직 정보를 제공하는 OVUM(http://www.ovum.com)이 제공하는 광트랜시버 및 이와 관련된 광부품 시장상황보고서의 제공을 요청드림.</t>
  </si>
  <si>
    <t xml:space="preserve">신뢰도 높은 시장보고서를 통해서 당사가 생산해야 하는 제품에 대한 생산 및 R&amp;D개발 전략을 적절히 수립하여 세계시장을 선도하는 제품개발과 효율적인 생산활동을 통한 이윤 극대화에 기여할 것으로 예상됩니다. </t>
  </si>
  <si>
    <t>OVUM자료를 통한 광트랜시버 시장현황 분석</t>
    <phoneticPr fontId="1" type="noConversion"/>
  </si>
  <si>
    <t xml:space="preserve">영국 시장조사 전문업체로서 IT, 소프트웨어, 도매업 등 전문직 정보를 제공하는 OVUM(http://www.ovum.com)이 제공하는 광트랜시버 및 이와 관련된 광부품 시장상황보고서의 제공을 요청
</t>
    <phoneticPr fontId="1" type="noConversion"/>
  </si>
  <si>
    <t>OVUM 제공 마켓리포트 제공</t>
    <phoneticPr fontId="1" type="noConversion"/>
  </si>
  <si>
    <t>사업계획서 반영</t>
    <phoneticPr fontId="1" type="noConversion"/>
  </si>
  <si>
    <t>2016.05.25</t>
    <phoneticPr fontId="1" type="noConversion"/>
  </si>
  <si>
    <t>시장분석자료 탐색 및 추출 후 제공</t>
    <phoneticPr fontId="1" type="noConversion"/>
  </si>
  <si>
    <t>㈜인아</t>
    <phoneticPr fontId="1" type="noConversion"/>
  </si>
  <si>
    <t>(C28519)기타 가정용 전기기기 제조업</t>
  </si>
  <si>
    <t>백희종</t>
    <phoneticPr fontId="1" type="noConversion"/>
  </si>
  <si>
    <t>410-81-05123</t>
    <phoneticPr fontId="1" type="noConversion"/>
  </si>
  <si>
    <t>백희종</t>
  </si>
  <si>
    <t>410-81-05123</t>
  </si>
  <si>
    <t>광주광역시 광산구 하남산단 10번로 83</t>
  </si>
  <si>
    <t>제2016-0102GJ</t>
    <phoneticPr fontId="1" type="noConversion"/>
  </si>
  <si>
    <t>이원길</t>
  </si>
  <si>
    <t>070-4652-8037</t>
  </si>
  <si>
    <t>음식조리시 발생하는 냄새 및 연기제거를 위한 유전체 배리어 방전식
플라즈마를 활용한 출력가변형 1KW급 해동레인지 개발</t>
  </si>
  <si>
    <t>□ 전자레인지 해동모드 방법이 일반화 되어있으나 겉 표면은 녹고 안쪽은 얼어있는 불균일한 상태가 되고 좀 더 강한 에너지로 해동할 경우 표면은 익고 안쪽은 해동된 상태가 되어 식재료의 품질을 떨어뜨리는 문제가 있음. 
  ◯ 음식조리시 발생하는 초미세먼지의 위험성은 아파트와 같이 밀폐된 주거 환경에서 주로 생활하는 현대인의 특성상 시급히 해결해야될 문제임</t>
  </si>
  <si>
    <t>◯ 1KW급 해동레인지 시장, 기술동향 정보지원
◯ 선행특허분석 및 특허전략 자문</t>
  </si>
  <si>
    <t>◯ 식품 해동레인지 생산 및 초기 시장진입시 매우 유리함
◯ 특허중복 회피에 따른 특허분쟁 해결 및 차별화된 기술개발 가능
◯ 본 사업을 통한 지원시 매출과 직접적인 연계가 가능함</t>
  </si>
  <si>
    <r>
      <t>가정용 해동레인지 국내외 시장</t>
    </r>
    <r>
      <rPr>
        <sz val="11"/>
        <color rgb="FF000000"/>
        <rFont val="휴먼명조"/>
        <family val="3"/>
        <charset val="129"/>
      </rPr>
      <t>/</t>
    </r>
    <r>
      <rPr>
        <sz val="11"/>
        <color rgb="FF000000"/>
        <rFont val="맑은 고딕"/>
        <family val="3"/>
        <charset val="129"/>
        <scheme val="minor"/>
      </rPr>
      <t xml:space="preserve">기술 및 특허분석 </t>
    </r>
    <phoneticPr fontId="1" type="noConversion"/>
  </si>
  <si>
    <t>가정용 해동레인지에 대한 국내외 시장, 기술동향정보 지원
     - 가정용 해동레인지에 대한 선행특허분석 및 특허전략 지원</t>
    <phoneticPr fontId="1" type="noConversion"/>
  </si>
  <si>
    <t xml:space="preserve"> 가정용 해동레인지 국내외 시장분석   및 특허분석</t>
    <phoneticPr fontId="1" type="noConversion"/>
  </si>
  <si>
    <t>특허분석, 최신기술자료 수집
- 가정용 해동레인지 시장흐름, 규모, 
  사업형태등을 인지할 수 있는 보고서
- 국내ㆍ외 경쟁사 LIST 및 경쟁업종 도출</t>
    <phoneticPr fontId="1" type="noConversion"/>
  </si>
  <si>
    <t>박동현(리앱)</t>
    <phoneticPr fontId="1" type="noConversion"/>
  </si>
  <si>
    <t>기술혁신분석센터 자료 요청</t>
    <phoneticPr fontId="1" type="noConversion"/>
  </si>
  <si>
    <t>임정선</t>
    <phoneticPr fontId="1" type="noConversion"/>
  </si>
  <si>
    <t>㈜한진디엔비</t>
    <phoneticPr fontId="1" type="noConversion"/>
  </si>
  <si>
    <t>(C29241)토목공사 및 유사용 기계장비 제조업</t>
  </si>
  <si>
    <t>인석신</t>
    <phoneticPr fontId="1" type="noConversion"/>
  </si>
  <si>
    <t>410-81-86937</t>
    <phoneticPr fontId="1" type="noConversion"/>
  </si>
  <si>
    <t>㈜한진디엔비</t>
  </si>
  <si>
    <t>한문석</t>
  </si>
  <si>
    <t>410-81-86937</t>
  </si>
  <si>
    <t>광주광역시 광산구 하남산단 10번로 49</t>
  </si>
  <si>
    <t>제2016-0103GJ</t>
    <phoneticPr fontId="1" type="noConversion"/>
  </si>
  <si>
    <t>지준오</t>
  </si>
  <si>
    <t>062-953-4510</t>
  </si>
  <si>
    <t>장심도 시추기(지열,Oil&amp;Gas)의 유체 해석</t>
  </si>
  <si>
    <t xml:space="preserve">□ 지열 및 Oil&amp;Gas 시추를 할수 있는 천공기 와 그 부속 기기들의 개발
-Oil&amp;Gas 시추에 대한 전세계적으로 왕성한 투자가 이루어지고 있다. 
 국내 기술은 (주)한진디앤비가 선도하고 있으나, 축적된 국내 기술 기반이 약해
 개발에 애로 사항이 있음.   </t>
  </si>
  <si>
    <t>□  장심도 시추기 제품 개발(450톤)
- 로드의 무게를 지탱하는 마스터에 걸리는 부하 구조적 해결 요청
- 강풍에 따른 장심도  시추기 구조거동 해석</t>
  </si>
  <si>
    <t>□  450톤급 시추기 (핀란드 수출 타킷용) 성공적인 개발 및 지속적인 수출</t>
  </si>
  <si>
    <t>Water hammer(수압타격장치) 정량적 해석</t>
    <phoneticPr fontId="1" type="noConversion"/>
  </si>
  <si>
    <t xml:space="preserve">해석 모델 생성시 모델의 단순화 및 가정을 반영한 3D 모델 생성
- 다양한 변수를 경계조건에 반영하고, 불필요한 요소를 생략한 해석모델 수립
○ 해석방안 정립
- 요소망 최적화를 통한 적정 요소망 구성
- 전체 모델에 대하여 사면체, 육면체 및 프리즘 격자를 구성
- 해석모델을 이용한 수렴조건 파악
</t>
    <phoneticPr fontId="1" type="noConversion"/>
  </si>
  <si>
    <t>워터해머(Water hammer) 
            내부의 유동 특성 분석</t>
    <phoneticPr fontId="1" type="noConversion"/>
  </si>
  <si>
    <t>1. 입구가 유량 조건일 경우 압력 손실 특성 도출(압력 조건일 경우 유량 특성)
2. 임의의 점 또는 단면에서의 정량적인 속도,
   압력 값 및 분포
3. 가능할 경우 동영상(animation) 효과를 포함한 결과</t>
    <phoneticPr fontId="1" type="noConversion"/>
  </si>
  <si>
    <t>M&amp;S 기술지원과 공동지원 진행 예정</t>
    <phoneticPr fontId="1" type="noConversion"/>
  </si>
  <si>
    <t xml:space="preserve"> - 수요조사서에 표기된 "인석신"으로 등록</t>
    <phoneticPr fontId="1" type="noConversion"/>
  </si>
  <si>
    <t>㈜천일</t>
    <phoneticPr fontId="1" type="noConversion"/>
  </si>
  <si>
    <t>bb</t>
    <phoneticPr fontId="1" type="noConversion"/>
  </si>
  <si>
    <t>(C22231)플라스틱 포대, 봉투 및 유사제품 제조업</t>
  </si>
  <si>
    <t>최봉규</t>
    <phoneticPr fontId="1" type="noConversion"/>
  </si>
  <si>
    <t>410-86-35694</t>
    <phoneticPr fontId="1" type="noConversion"/>
  </si>
  <si>
    <t>광주광역시 광산구 용동 668-33</t>
    <phoneticPr fontId="1" type="noConversion"/>
  </si>
  <si>
    <t>제2016-0291GJ</t>
    <phoneticPr fontId="1" type="noConversion"/>
  </si>
  <si>
    <t>양현동</t>
    <phoneticPr fontId="1" type="noConversion"/>
  </si>
  <si>
    <t>010-2608-4233</t>
    <phoneticPr fontId="1" type="noConversion"/>
  </si>
  <si>
    <t>고기능성 필름개발</t>
    <phoneticPr fontId="1" type="noConversion"/>
  </si>
  <si>
    <t>고기능 필름개발을 위한 실험장비 부족으로 그 기능을 확인이 어려움</t>
    <phoneticPr fontId="1" type="noConversion"/>
  </si>
  <si>
    <t>매출증대</t>
    <phoneticPr fontId="1" type="noConversion"/>
  </si>
  <si>
    <t>수출품목에 적용</t>
    <phoneticPr fontId="1" type="noConversion"/>
  </si>
  <si>
    <t>2016.06.07</t>
    <phoneticPr fontId="1" type="noConversion"/>
  </si>
  <si>
    <t>함원주(㈜테크란)</t>
    <phoneticPr fontId="1" type="noConversion"/>
  </si>
  <si>
    <t>신규(자체)</t>
    <phoneticPr fontId="1" type="noConversion"/>
  </si>
  <si>
    <t>aa</t>
  </si>
  <si>
    <t>AA</t>
  </si>
  <si>
    <t>홍진후</t>
    <phoneticPr fontId="1" type="noConversion"/>
  </si>
  <si>
    <t>410-81-57242</t>
    <phoneticPr fontId="1" type="noConversion"/>
  </si>
  <si>
    <t>홍진후</t>
  </si>
  <si>
    <t>410-81-57242</t>
  </si>
  <si>
    <t xml:space="preserve">광주 북구 첨단벤처소로 16-3 (월출동,(주)큐시스) </t>
    <phoneticPr fontId="1" type="noConversion"/>
  </si>
  <si>
    <t>제2016-0105GJ</t>
    <phoneticPr fontId="1" type="noConversion"/>
  </si>
  <si>
    <t>김양배</t>
    <phoneticPr fontId="1" type="noConversion"/>
  </si>
  <si>
    <t>010-3336-7964</t>
    <phoneticPr fontId="1" type="noConversion"/>
  </si>
  <si>
    <t>고분자 분산 액정형 스마트 윈도우의 시장현황 및 기술분석</t>
  </si>
  <si>
    <t xml:space="preserve">투명전극이 증착된 고분자 필름 2장사이에 액정/고분자배합물이 상분리 된 상태로 라미네이팅 필름으로써 교류전압 인가 여부에 따라 광투과도를 조절할 수 있는 스마트 윈도우이다. 프라이버시 기능의 스마트윈도우, 광고용 스크린, TFT 기판 검사장비, 투명 LCD의 투과도 가변 필름 등으로 사용되고 있다.
고분자 분산 액정형 스마트윈도우 제조사는 중국, 일본, 한국 중국 등에 분포하고 있으며 기술경쟁이 점점 심화되고 있다.
동 제품을 생산/판매하고 있는 ㈜큐시스는 경쟁사들의 시장점유 현황 기술력 분석을 통한 대응 및 비교우위의 경쟁력 확보가 필요하다 </t>
  </si>
  <si>
    <t xml:space="preserve"> 고분자 분산액정 스마트 윈도우 시장 현황 및 기술분석
   - 고분자 분산액정 스마트 윈도우의 경쟁사 시장점유율 조사
   - 경쟁사 기술 분석 </t>
  </si>
  <si>
    <t>고분자 분산액정 스마트윈도우 시장현황 기술분석을 파학 함으로써 당사의 대응전략 및 기술경쟁력 확보 전략을 수립  
이를 바탕으로 우수한 품질과 가격 경쟁력의 제품 수출을 통한 무역수지 개선 및 지역산업 경쟁력 확보
개발 제품 제조를 위한 신규설비 투자 및 신규고용 창출</t>
  </si>
  <si>
    <t>고분자 분산 액정형 스마트윈도우의 시장현황 및 기술분석</t>
  </si>
  <si>
    <t xml:space="preserve">고분자 분산액정 스마트 윈도우 경쟁사 현황 및 시장점유율 조사
○ 경쟁사 기술 경쟁력 분석
○ 최근 발표된 Reverse PDLC 기술분석 및 사업화 현황 조사
</t>
    <phoneticPr fontId="1" type="noConversion"/>
  </si>
  <si>
    <t>고분자분산액정 스마트 윈도우 시장분석
- 고분자 분산액정 스마트윈도우 
  기술분석</t>
    <phoneticPr fontId="1" type="noConversion"/>
  </si>
  <si>
    <t>스마트윈도우 경쟁사 조사 및 시장점유율
- 경쟁사 기술 경쟁력 조사
- Revers PDLC 등 최근 기술개발 현황 조사
- 기술 및 시장 확보 방안 조사</t>
    <phoneticPr fontId="1" type="noConversion"/>
  </si>
  <si>
    <t>2016.05.26</t>
    <phoneticPr fontId="1" type="noConversion"/>
  </si>
  <si>
    <t>시장분석자료 탐색 및 경쟁자 분석 진행 예정</t>
    <phoneticPr fontId="1" type="noConversion"/>
  </si>
  <si>
    <t>㈜라바기업</t>
    <phoneticPr fontId="1" type="noConversion"/>
  </si>
  <si>
    <t>BB+</t>
    <phoneticPr fontId="1" type="noConversion"/>
  </si>
  <si>
    <t>양판정</t>
    <phoneticPr fontId="1" type="noConversion"/>
  </si>
  <si>
    <t>410-86-11810</t>
    <phoneticPr fontId="1" type="noConversion"/>
  </si>
  <si>
    <t>광주광역시 광산구 하남산단7번로 135-20</t>
    <phoneticPr fontId="1" type="noConversion"/>
  </si>
  <si>
    <t>제2016-0292GJ</t>
    <phoneticPr fontId="1" type="noConversion"/>
  </si>
  <si>
    <t>박현배</t>
    <phoneticPr fontId="1" type="noConversion"/>
  </si>
  <si>
    <t>010-3736-3708</t>
    <phoneticPr fontId="1" type="noConversion"/>
  </si>
  <si>
    <t xml:space="preserve">신규 사업을 위한 마케팅 전략수립 </t>
    <phoneticPr fontId="1" type="noConversion"/>
  </si>
  <si>
    <t>제품의 생물학적 시험, 성능시험, 임상실험을 진행하여 품질 및 안전성을 확보</t>
    <phoneticPr fontId="1" type="noConversion"/>
  </si>
  <si>
    <t>신규 사업의 마케팅 전략수립과 제품의 품질 및 안전성 확보를 통한 시장진출</t>
    <phoneticPr fontId="1" type="noConversion"/>
  </si>
  <si>
    <t>마케팅 전략수립 및 제품의 시험/분석/평가 지원 사업을 통해 내수시장 및 수출시장에 안정적으로 진입하여 시장점유율을 점차 늘릴 것임</t>
    <phoneticPr fontId="1" type="noConversion"/>
  </si>
  <si>
    <t>2016.07.01</t>
    <phoneticPr fontId="1" type="noConversion"/>
  </si>
  <si>
    <t>김유신</t>
  </si>
  <si>
    <t>410-81-85689</t>
    <phoneticPr fontId="1" type="noConversion"/>
  </si>
  <si>
    <t>410-81-85689</t>
  </si>
  <si>
    <t>광주광역시 북구 첨단벤처소로37번길 67-11</t>
    <phoneticPr fontId="1" type="noConversion"/>
  </si>
  <si>
    <t>제2016-0107GJ</t>
    <phoneticPr fontId="1" type="noConversion"/>
  </si>
  <si>
    <t>설경식</t>
  </si>
  <si>
    <t>062-971-2684</t>
  </si>
  <si>
    <t>3,4,5</t>
  </si>
  <si>
    <t>LCD패널 ACF본딩시 적용되는 완충시트 기술 개발 및 제조 방법</t>
  </si>
  <si>
    <t xml:space="preserve">□ TFT_LCD 및 FPC의 LCM Module 공정에서 ACF(Anisotropic Conductive FIlm)을 이용하여 Drive Ass`y와 PCB Ass`y, Panel Ass`y를 부착하는 용도로 사용되며, Tool의 열로부터 TCP, PCB를 보호하고 열전달이 잘되게 하는 시트
  ◯ 당사가 기술개발 및 제조판매하고 있는 기존 완충시트의 기능이 높아져만 가는 수요자의 요구에 대응하기 어려워, 신소재를 적용하는 새로운 완충시트의 개발이 절실해짐. 기존 PI(Polyimide)필름과 실리콘의 3중 Layer을 개선하고자 신청함. 
  </t>
  </si>
  <si>
    <t>LCD패널에 적용되는 완충시트의 생산업체와 시장 동향에 대한 정보 분석 요청
- 기존 완충시트의 선행 특허에 대한 분석 및 특허 회피전략 요청
- 개발 및 사업화에 앞서 LCD패널에 적용되는 완충시트의 R&amp;D 정보 분석 필요</t>
  </si>
  <si>
    <t>매출 증대 및 비용 절감 효과
수출증대 및 수입대체 효과
고용 창출 효과</t>
  </si>
  <si>
    <r>
      <t>LCD</t>
    </r>
    <r>
      <rPr>
        <sz val="12"/>
        <color rgb="FF000000"/>
        <rFont val="맑은 고딕"/>
        <family val="3"/>
        <charset val="129"/>
        <scheme val="minor"/>
      </rPr>
      <t xml:space="preserve">패널 </t>
    </r>
    <r>
      <rPr>
        <sz val="12"/>
        <color rgb="FF000000"/>
        <rFont val="휴먼명조"/>
        <family val="3"/>
        <charset val="129"/>
      </rPr>
      <t>ACF</t>
    </r>
    <r>
      <rPr>
        <sz val="12"/>
        <color rgb="FF000000"/>
        <rFont val="맑은 고딕"/>
        <family val="3"/>
        <charset val="129"/>
        <scheme val="minor"/>
      </rPr>
      <t>본딩시 적용되는 완충시트 기술 개발 및 제조 방법</t>
    </r>
    <r>
      <rPr>
        <sz val="14"/>
        <color rgb="FFFF0000"/>
        <rFont val="휴먼명조"/>
        <family val="3"/>
        <charset val="129"/>
      </rPr>
      <t xml:space="preserve"> </t>
    </r>
  </si>
  <si>
    <r>
      <t>○ 완충시트</t>
    </r>
    <r>
      <rPr>
        <sz val="12"/>
        <color rgb="FF000000"/>
        <rFont val="휴먼명조"/>
        <family val="3"/>
        <charset val="129"/>
      </rPr>
      <t>(</t>
    </r>
    <r>
      <rPr>
        <sz val="12"/>
        <color rgb="FF000000"/>
        <rFont val="맑은 고딕"/>
        <family val="3"/>
        <charset val="129"/>
        <scheme val="minor"/>
      </rPr>
      <t>본딩시트</t>
    </r>
    <r>
      <rPr>
        <sz val="12"/>
        <color rgb="FF000000"/>
        <rFont val="휴먼명조"/>
        <family val="3"/>
        <charset val="129"/>
      </rPr>
      <t>)</t>
    </r>
    <r>
      <rPr>
        <sz val="12"/>
        <color rgb="FF000000"/>
        <rFont val="맑은 고딕"/>
        <family val="3"/>
        <charset val="129"/>
        <scheme val="minor"/>
      </rPr>
      <t>의 필요성 및 대상기술</t>
    </r>
  </si>
  <si>
    <t>○ 최신 완충시트의 기술개발 현황</t>
  </si>
  <si>
    <r>
      <t xml:space="preserve">○ 각종 완충시트의 기술사항 확인 </t>
    </r>
    <r>
      <rPr>
        <sz val="12"/>
        <color rgb="FF000000"/>
        <rFont val="휴먼명조"/>
        <family val="3"/>
        <charset val="129"/>
      </rPr>
      <t xml:space="preserve">/ </t>
    </r>
    <r>
      <rPr>
        <sz val="12"/>
        <color rgb="FF000000"/>
        <rFont val="맑은 고딕"/>
        <family val="3"/>
        <charset val="129"/>
        <scheme val="minor"/>
      </rPr>
      <t>최신 개발 현황 분석</t>
    </r>
  </si>
  <si>
    <t>2016.06.02</t>
    <phoneticPr fontId="1" type="noConversion"/>
  </si>
  <si>
    <t>이상헌(바이어플러스)</t>
    <phoneticPr fontId="1" type="noConversion"/>
  </si>
  <si>
    <t xml:space="preserve">지원주제에 따른 전문가 탐색 진행 </t>
    <phoneticPr fontId="1" type="noConversion"/>
  </si>
  <si>
    <t>(C18129)기타 인쇄관련 산업</t>
  </si>
  <si>
    <t>C18</t>
  </si>
  <si>
    <t>인쇄 및 기록매체 복제업</t>
  </si>
  <si>
    <t>임민자</t>
    <phoneticPr fontId="1" type="noConversion"/>
  </si>
  <si>
    <t>410-81-99427</t>
    <phoneticPr fontId="1" type="noConversion"/>
  </si>
  <si>
    <t>임민자</t>
  </si>
  <si>
    <t>410-81-99427</t>
  </si>
  <si>
    <t>광주 광산구 평동산단로62번길 11(월전동)</t>
  </si>
  <si>
    <t>제2016-0108GJ</t>
    <phoneticPr fontId="1" type="noConversion"/>
  </si>
  <si>
    <t>남태희</t>
  </si>
  <si>
    <t>010-4413-2523</t>
  </si>
  <si>
    <t>2,3,6</t>
  </si>
  <si>
    <t xml:space="preserve">신규시장 진출 및 매출증대를 위한 스마트 가구관련 제품 개발 지원 </t>
  </si>
  <si>
    <t>현 대기업 가구업체의 경우 IOT기술을 접목한 가구들을 시장에 출시하고 
있으며,당사도 신규 가구사업 진출로 단순한 판넬 가공,제작,납품.시공이 아닌 
IOT 기술을 접목한 스마트 가구를 개발하는데 중점을 두고 있습니다.
어떠한 제품 과 어떠한 기술(스마트)을 접목할것인가?에 대한 IDEA 발굴이
필요하며,시제품 제작 비용,신뢰성시험장비 및 분석,국내인증등의 진행에
문제점이 있습니다.</t>
  </si>
  <si>
    <t>가구신규사업 진출에 따른 스마트가구 신제품 IDEA 발굴
.연구장비 활용 및 분석
.국내인증(전기안전인증 또는 KS)
.시제품 제작 지원
.국.내외 마켓팅 지원</t>
  </si>
  <si>
    <t xml:space="preserve">.삼성전자 일부 라인의 해외 이전확정에 따른 현사업의 위기가 예상되며,
 가구사업 진출에 따른 스마트 가구 개발로 고용유지.창출,매출증대와
 자체상품 개발.생산으로 손익구조 개선에 도움이 될것으로 기대됩니다. </t>
  </si>
  <si>
    <t>오존를 이용한 살균.탈취기능을 갖는 KIT제품 개발</t>
    <phoneticPr fontId="1" type="noConversion"/>
  </si>
  <si>
    <t>신발장내에 세균,무좀균등의 박멸을 위해 살균,탈취기능을 갖는 kit화된
신제품을 개발검토중이나
오존을 이용한 살균탈취방법,자외선를 이용한 살균 등 인체유해성과 관련한
전문지식 부족으로 제품 Concept,기본 구조도등 개발방향 및 외관디자인
방향설정 어려움</t>
    <phoneticPr fontId="1" type="noConversion"/>
  </si>
  <si>
    <t>신규 매출증대 기대
.고용유지 및
신규고용 창출기대
.수익구조개선</t>
    <phoneticPr fontId="1" type="noConversion"/>
  </si>
  <si>
    <t>실내에 살균,탈취가 필요한 장소에 설치사용
가능하며,가격경쟁력을 갖춘 제품 개발로 기존
고가의 신발장 살균기(100~200만원대) 시장에
대체 제품으로 판매 기대됨
(관공서/체육관/기업체/가정집/볼링장/골프연습장등)
.현 생산방식과 다른 완제품 생산라인 추가 구축으로
신규 고용 인력 배치
.자체 상품개발 판매로 기존 단일제품들은
“갑”사에서의 지속적인 단가인하로 인해 악하된
수익구조개선 대체가 기대됨</t>
    <phoneticPr fontId="1" type="noConversion"/>
  </si>
  <si>
    <t>(C20301)합성고무 제조업</t>
  </si>
  <si>
    <t>나기수</t>
    <phoneticPr fontId="1" type="noConversion"/>
  </si>
  <si>
    <t>409-81-62916</t>
    <phoneticPr fontId="1" type="noConversion"/>
  </si>
  <si>
    <t>나기수</t>
  </si>
  <si>
    <t>409-81-62916</t>
  </si>
  <si>
    <t>광주광역시 북구 첨단연신로 29번길 10</t>
  </si>
  <si>
    <t>제2016-0109GJ</t>
    <phoneticPr fontId="1" type="noConversion"/>
  </si>
  <si>
    <t>나용범</t>
  </si>
  <si>
    <t>010-3243-4833</t>
  </si>
  <si>
    <t>2,3,4,5</t>
  </si>
  <si>
    <t>① Silicone계 Tire용 MMR (Mold making Rubber)
② 유기물 기반의 박막태양전지, OLED, 반도체, LED에서 전자소자의 성능을 개선하고 수명을 연장할 수 있는 TiOx</t>
  </si>
  <si>
    <t xml:space="preserve">① Silicone계 Tire용 MMR (Mold making Rubber)
∘ 현재 액상 고무의 여러종류중에 타이어몰드 업체에서 사용하는 미세문양 복
제용 고무로 사용되어지는 제품은 크게 Polysulfide계와 Silicone계로 나뉘어짐.
Polysulfide Rubber는 Silicone Rubber에 비해 기계적 물성, 이형성, 작업성이
우수하여 Tire 미세분양 복제를 위해 많이 사용되었지만 최근 들어 친환경 제
품으로의 시장변화와 White Rubber를 요구하는 고객의 Needs에 따라 점차
Silicone Rubber의 사용량이 증가하고 있다.
∘ 국내에서 Polysulfide계 타이어용 MMR(Mold Making Rubber) 제품은 당사
에서 제조기술을 보유하여 생산하고 있으나, Silicone계 타이어용 MMR(Mold
Making Rubber) 제품은 아직 국내에서 생산되지 않고 해외제품을 수입하여
사용하고 있다.
∘ 일반적인 Silicone계 문양복제 제품은 Dow Corning, Shinetsu, Smooth-On
등의 외국계 기업을 선두로 하여 많은 업체에서 제조 및 생산 중에 있지만,
Tire용 Silicone MMR(Mold Making Rubber) 전용제품이 없어서 복잡한 Tire
문양을 복제하기엔 상당한 어려움이 따른다.
② 유기물 기반의 박막태양전지, OLED, 반도체, LED에서 전자소자의 성능을 개선하고 수명을 연장할 수 있는 TiOx
∘ 유기물 기반 전자소자의 한계 및 기술적 개선
- 무기물 기반 전자소자에 비해 성능 측면에서 불리하나 경제성에서 탁월한 우수성을 보유하고 있으나 수명이 짧다는 단점이 작용하고 있음
- 유기물 전자소자는 4 가지 원인으로 성능이 저감되는데 ① 공기와의 접촉으로 인한 전극의 산화, ② 외부에서 물분자가 침투하여 회로 단선, ③ PEDOT:PSS로부터 물분자 발생, ④ 셀 내 화학적 성능저하가 주된 원인으로 분석
- 외부로부터 유입되는 산소와 물분자를 막기 위해서는 Encapsulation을 치밀하게 제작하여야 하고 내부에서 발생하는 산소와 물분자의 영향을 방지하기 위해서는 흡수재가 필요함
∘ 유기물 기반의 전자소자에 요구되는 산소와 물분자의 투습도는 일반 폴리머의 성능과 음식물 포장에서 요구하는 성능과는 비교하기 어려울 정도로 높은 수준을 요구함에 따라 신물질 개발을 포함하여 부가적인 Encap. 기능의 Layer를 필요로 함
</t>
  </si>
  <si>
    <t>① Silicone계 Tire용 MMR (Mold making Rubber)
∘ 애로기술 기술자문 및 개발지원
- Silicone 경화 메카니즘에 대한 이해
- Silicone MMR 구조, 제조 방법 습득
- Silicone MMR 분석기술, 설계기술 습득
- 제품개발에 필요한 공동장비 활용 및 시험,분석 평가
∘ R&amp;D 기획지원 및 기술사업 기획
- 개발제품에 대한 시장, 기술동향 지원
- R&amp;D기획지원을 활용하여 Silicone MMR의 제품화
② 유기물 기반의 박막태양전지, OLED, 반도체, LED에서 전자소자의 성능을 개선하고 수명을 연장할 수 있는 TiOx
∘ 애로기술 기술자문 및 개발지원
- 제품개발에 필요한 공동장비 활용 
- 시험/분석/평가를 위한 전문가 지원
∘ R&amp;D 기획지원 및 기술사업 기획
- 개발제품에 대한 시장, 기술동향 지원 및 분석
- R&amp;D기획지원을 활용하여 TiOx Ink의 제품화
∘ 기술사업기획 및 사업화지원- 사업화 연계 컨설팅(사업타당성 분석 등)- 사업전략 수립 정보조사(잠재구매자 수요 조사 등)
- 마케팅전략수립
- 해외시장진출 지원</t>
  </si>
  <si>
    <t>① Silicone계 Tire용 MMR (Mold making Rubber)
- 타이어용 Silicone MMR제품을 국산화 시킴으로써 가격경쟁력을 확보할 수있으며, 기업의 매출증대 및 고용의 긍정적인 영향을 줄 것으로 기대됨
- 개발 성공시 국내 최초 Tire용 Silicone MMR 원천기술 및 생산기술을 확보하게 됨과 동시에 Polysulfide계와 Silicone계 Tire용 MMR 원천기술을모두 보유하는 Tire용 MMR 제품 전문 강소기업으로 성장가능
- Silicone MMR 용도에 따른 품목확대 및 다양한 LSR 제품 개발로 매출신장 및 기업간의 경쟁력 우위 확보
② 유기물 기반의 박막태양전지, OLED, 반도체, LED에서 전자소자의 성능을 개선하고 수명을 연장할 수 있는 TiOx
- 전자기기에 활용이 가능한 대표적인 유기물인 전도성 폴리머의 성능저하를 방지함으로써 기존에는 진입이 어려웠던 전자소재 분야에 적용 가능
- EMI Shielding을 위해서 접착형 Film을 사용하는데 기존에는 Cu Sheet를 사용하여 제조하였으나 Ink 형태로 제작하는 경우 제작용이성과 비용 측면에서 경쟁력을 갖출 것으로 판단됨
- TiOx 기술의 Application을 발굴하고 시장 성장을 대비하는 경우 새로운 시장의 리더로서 발판을 마련할 가능성이 높음</t>
  </si>
  <si>
    <t>습식공정이 가능한 다기능 금속산화물(TiOx)를 활용한 사업화</t>
    <phoneticPr fontId="1" type="noConversion"/>
  </si>
  <si>
    <t>TiOx 사업 추진을 위한 시장 발굴 및 제품 라인업 강화</t>
    <phoneticPr fontId="1" type="noConversion"/>
  </si>
  <si>
    <t>신규시장확보를 통한 매출 증대</t>
    <phoneticPr fontId="1" type="noConversion"/>
  </si>
  <si>
    <t>TiOx 기술의 어플리케이션을 발굴하고 시장 성장을 대비하는 경우 새로운 기장의 리더로서 발판을 마련하여 매출성장효과 유발</t>
    <phoneticPr fontId="1" type="noConversion"/>
  </si>
  <si>
    <t>2016.04.25</t>
    <phoneticPr fontId="1" type="noConversion"/>
  </si>
  <si>
    <t>광주과학기술원 이광희교수 추천 및 지원협조 요청</t>
    <phoneticPr fontId="1" type="noConversion"/>
  </si>
  <si>
    <t>(C20209)기타 비료 및 질소화합물 제조업</t>
  </si>
  <si>
    <t>전병하</t>
    <phoneticPr fontId="1" type="noConversion"/>
  </si>
  <si>
    <t>415-81-23844</t>
    <phoneticPr fontId="1" type="noConversion"/>
  </si>
  <si>
    <t>전병하</t>
  </si>
  <si>
    <t>415-81-23844</t>
  </si>
  <si>
    <t>전남</t>
  </si>
  <si>
    <t>전라남도 강진군 작천면 홍교로 173-12</t>
    <phoneticPr fontId="1" type="noConversion"/>
  </si>
  <si>
    <t>제2016-0237JN</t>
    <phoneticPr fontId="1" type="noConversion"/>
  </si>
  <si>
    <t>홍성현</t>
    <phoneticPr fontId="1" type="noConversion"/>
  </si>
  <si>
    <t>010-4601-8845</t>
    <phoneticPr fontId="1" type="noConversion"/>
  </si>
  <si>
    <t>천연자원을 이용한 사료첨가제 개발</t>
  </si>
  <si>
    <t>□ 시장현황
○ 국내 사료첨가제 시장은 약 2,500 억원 규모로 대기업이 진출하진 않은 분야 중 하나로 대부분 중소기업에서 시장을 형성하고 있음. 양계, 양돈 및  축우 시장의 경우, 사료첨가제는 제품의 품질보다는 가격적인 경쟁을 통해  시장에 진입하고 있음
□ 문제점
○ 사료첨가제의 국내 시장을 중심으로 주로 활용되고 있는 소재에 대한  분석과 효능, 향후 시장 진입을 위한 개발 방안에 관한 자료가 미비한 실정임</t>
  </si>
  <si>
    <t>○ ㈜남도농산에서는 기존의 바이오사업 외 자체 내 보유하고 있는 설비를 활용하여 가축 사료 첨가제 시장에 진입하기 위한 방안 필요함
○ 현재 미생물을 통해 생산되고 있는 면역활성 소재인 β-glucan(베타글루칸)을 식품 및 화장품 용도로 사용하고 있으며, 사용되고 남은 소재를 축산에 활용할 경우, 폐기물 처리 비용이나 잉여 자원의 재활용 및 가치 창출을 유도할 수 있을 것으로 판단되며, 이에 대한 방안 필요함
○ 또한 지역 내 자생되는 자원이나 특산 자원을 활용함으로써 가축 및 양어산업에 항생제 대체용으로써 활용도를 증가시킬 수 있을 것으로 판단되며,   이에 대한 방안 필요함</t>
  </si>
  <si>
    <t>○ 사료첨가제 시장 현황 분석을 통해 향후 마케팅을 통한 시장진입에 적합도를 병합하고, 개발 이후 바로 시장에 판매가 이루어질 수 있는 장점을 특성화할 수 있을 것으로 판단됨. 
○ 기존의 사업 분야 중 하나인 A. pullulans 유래 β-1,3/1,6-glucan의 활용 방안을 정립하고 부산자원의 고부가가치화를 통해 매출 및 고용 증대를 기대하고 있음</t>
  </si>
  <si>
    <t>1. 식용곤충을 이용한 곤충사료 개발 및 사업화</t>
    <phoneticPr fontId="1" type="noConversion"/>
  </si>
  <si>
    <t>식용곤충을 이용한 사료 시장 현황
    ○ 식용곤충의 사료로의 이용에 대한 효용성 자료
    ○ 식용곤충에 대한 안전성에 관한 자료</t>
    <phoneticPr fontId="1" type="noConversion"/>
  </si>
  <si>
    <t>식용곤충을 이용한 곤충사료 개발 및 사업화에 관한 사업계획서 초안작성</t>
    <phoneticPr fontId="1" type="noConversion"/>
  </si>
  <si>
    <t>식용곤충의 사료로 개발에 필요한 기초 자료
- 식용곤층의 안전성/효능 평가 방법
- 식용곤충의 사료로의 효용성 자료</t>
    <phoneticPr fontId="1" type="noConversion"/>
  </si>
  <si>
    <t>2016.05.11</t>
    <phoneticPr fontId="1" type="noConversion"/>
  </si>
  <si>
    <t xml:space="preserve">식용 곤충의 사료화 사업화를 위한 기술 및 시장 등 조사 지원 </t>
    <phoneticPr fontId="1" type="noConversion"/>
  </si>
  <si>
    <t>안명길</t>
    <phoneticPr fontId="1" type="noConversion"/>
  </si>
  <si>
    <t>416-81-25850</t>
    <phoneticPr fontId="1" type="noConversion"/>
  </si>
  <si>
    <t>안명길</t>
  </si>
  <si>
    <t>416-81-25850</t>
  </si>
  <si>
    <t xml:space="preserve">전남 순천시 해룡면 율촌산단3로 66 (신성리) </t>
  </si>
  <si>
    <t>제2016-0238JN</t>
    <phoneticPr fontId="1" type="noConversion"/>
  </si>
  <si>
    <t>한경남</t>
    <phoneticPr fontId="1" type="noConversion"/>
  </si>
  <si>
    <t>070-4349-0624</t>
    <phoneticPr fontId="1" type="noConversion"/>
  </si>
  <si>
    <t>1,3,6,7</t>
  </si>
  <si>
    <t>Butterfly Valve 해외시장 개척방안</t>
  </si>
  <si>
    <t>□ 해외시장 진입장벽 (특허, 인증, Brand) / 해외진출방안 모색
 - 시장에서 요구하는 Valve 기술에 대한 파악
 - 국내기술 개발 필요부분에 대한 검토/개발
 - 개발된 시제품의 Test설비 및 공인검증 방법/지원제도
 - 국내업체(당사)의 Brand 가치 향상을 위한 기획/방안</t>
  </si>
  <si>
    <t xml:space="preserve">  - 해외 경쟁업체 동향 파악 
 - 해외 시장 진입을 위한 경쟁력 강화방안 – 기술개발지원
   (특허장벽 또는 기술개발 필요부분, 인증)
 - 해외시장 진출을 위한 구체적인 사업지원
 - 개발제품 Test 지원, 공인검증 지원</t>
  </si>
  <si>
    <t>해외 시장개척을 통한 매출증대 / 수출증대
경쟁력 있는 기술개발을 통한 수입품 대체효과</t>
  </si>
  <si>
    <t>극저온 Triple offset Butterfly Valve 해외시장 개척방안</t>
    <phoneticPr fontId="1" type="noConversion"/>
  </si>
  <si>
    <t>○ 상시 애로기술 해결지원
○ 시장 기술동향 정보지원
○ 선행 특허분석 및 특허전략
○ 기존 기술특허 회피방안</t>
    <phoneticPr fontId="1" type="noConversion"/>
  </si>
  <si>
    <t>해오기술 해결 및 기술 &amp; 특허정보 취득 후 신규특허 출원 및 제품개발</t>
    <phoneticPr fontId="1" type="noConversion"/>
  </si>
  <si>
    <t>기존 제품과 차별화된 제품 개발 &amp; 특허로 기존 시장 진입, 수입 대체화</t>
    <phoneticPr fontId="1" type="noConversion"/>
  </si>
  <si>
    <t>엘케이메디칼㈜</t>
    <phoneticPr fontId="1" type="noConversion"/>
  </si>
  <si>
    <t>이영희</t>
    <phoneticPr fontId="1" type="noConversion"/>
  </si>
  <si>
    <t>409-86-29381</t>
    <phoneticPr fontId="1" type="noConversion"/>
  </si>
  <si>
    <t>이영희</t>
  </si>
  <si>
    <t>409-86-29381</t>
  </si>
  <si>
    <t xml:space="preserve">전남 화순군 화순읍 산단길 116 </t>
    <phoneticPr fontId="1" type="noConversion"/>
  </si>
  <si>
    <t>제2016-0239JN</t>
    <phoneticPr fontId="1" type="noConversion"/>
  </si>
  <si>
    <t>강성식</t>
    <phoneticPr fontId="1" type="noConversion"/>
  </si>
  <si>
    <t>061-374-7470</t>
    <phoneticPr fontId="1" type="noConversion"/>
  </si>
  <si>
    <t>1,5</t>
  </si>
  <si>
    <t>2,3,5</t>
  </si>
  <si>
    <t>2,5</t>
    <phoneticPr fontId="1" type="noConversion"/>
  </si>
  <si>
    <t>2,3</t>
    <phoneticPr fontId="1" type="noConversion"/>
  </si>
  <si>
    <t>COC주사기 개발</t>
  </si>
  <si>
    <t xml:space="preserve">□ COC주사기 개발
- 백신 및 필러주사기는 약물을 주사기에 담아 1년~3년 유지가 필요하여 그
  동안 유리 주사기로 사용하고 있으며 전량 수입에 의존함. 일본에서 개발된 
  COC 및 COP 레진이 유리제품을 대체함. 엘케이메디칼(주) 필러주사기        휴맥스와 생산계약은진행함. </t>
  </si>
  <si>
    <t>□ 엘케이메디칼(주) COC주사기 개발 계획
- COC 및 COP  레진에 관한 유리제품과의 비교분석 원함.</t>
  </si>
  <si>
    <t>COC주사기를 개발하면 수입대체 효과 및 수출을 기대할수 있음. 
  수입대체효과 500억, 수출 2000억 예상.</t>
  </si>
  <si>
    <t>COC주사기 개발에 대한 기술동향분석</t>
  </si>
  <si>
    <t xml:space="preserve">COC 및 COP 레진에 관한 유리제품과의 비교분석이 필요함 </t>
    <phoneticPr fontId="1" type="noConversion"/>
  </si>
  <si>
    <t>매출 증대</t>
    <phoneticPr fontId="1" type="noConversion"/>
  </si>
  <si>
    <t>COC 주사기를 개발하면 수입대체 효과가 500억, 수출이 2,000억 예상됨</t>
  </si>
  <si>
    <t>허기복</t>
  </si>
  <si>
    <t>416-81-11434</t>
    <phoneticPr fontId="1" type="noConversion"/>
  </si>
  <si>
    <t>416-81-11434</t>
  </si>
  <si>
    <t>전라남도 광양시 광양읍 초남공단길 117</t>
  </si>
  <si>
    <t>제2016-0240JN</t>
    <phoneticPr fontId="1" type="noConversion"/>
  </si>
  <si>
    <t>강민종</t>
  </si>
  <si>
    <t>061-763-0055</t>
  </si>
  <si>
    <t>도금액의 내부유입 방지를 위한 Sealing 축수부 개발</t>
  </si>
  <si>
    <t>□ 현재 연속도금라인의 Pot에 설치되는 모든 종류의 Roll은 모두 Pot의 도금액 내부에 설치되게 되어 있다. 이유는 Strip의 표면에 도금액을 입히기 위해 도금액 내부를 통과하여야하기 때문이다.
   이때 연속라인의 특성상 Strip이 계속 지나가게 되고 Strip의 이동에 의한 Strip의 방향전환을 위해 Roll은 계속 460℃~680℃도금액 내부에서 회전하게 된다. 이런 계속적인 구동에 의해 Roll 축수부의 마모 및 침식에 의한 정비 및 교체가 필요하게 된다.
   이러한 정비 및 교체는 15일~20일에 한번씩(평균 1달에 2회) 발생하게 되며, 이때의 정비를 통해 Roll 축수부는 교체되고 교체시간은 평균 5시간이 소모된다. Roll 축수부 교체로 인해 연속도금라인 전체는 라인정지가 되고 교체시간동안 생산을 할 수 없게 된다. 
   위의 내용을 바탕으로 Pot Roll Unit의 현재 문제점은 Roll 축수부의 잦은 정비 및 교체이며, 이는 교체 시 발생하는 비용과 교체시간 동안 전체 라인이 정지하여 생산을 할 수 없다는데 있다. 
   &lt;Roll 정비를 통한 축수부 교체로 발생하는 비용 및 손해&gt;
     1. 1개 라인 당 교체 비용 : 연간 288 백만원 (1회당 12백만원)
     2. 1개 라인 당 정지에 의한 생산 손해량 : 연간 5,040 톤 손해
     3. 국내 연속도금라인 총 수 : 약 43개 라인 존재
     4. 국내 총 교체 비용 : 연간 12,384 백만원
     5. 국내 총 생산 손해량 : 연간 216,720 톤 손해
  연간 발생하는 교체 및 손해비용 절감을 위한 Sealing 축수부 개발이 필요하다.</t>
  </si>
  <si>
    <t>□ Roll 축수부의 마모 및 침식 방지를 위한 축수부 형상 개발과 도금액의 내부유입을 방지할 수 있는 비접촉 Sealing 개발
□ 정성적 기술애로 해결 목표
   1. Roll 축수부의 수명연장을 위한 최적의 Sealing 전체 형상 개발
   2. 도금액 내부유입을 방지할 수 있는 최종 도출 회전수 검증
   3. Sealing 축수부의 열변형에 의한 변수 검토
   4. Zn 및 Al 베이스의 용융아연에서의 Sealing 효율 검토
   5. 도출된 형상 및 회전수 검증을 위한 Lab Test 자문 및 지원
□ 정량적 기술애로 해결 목표
   1. 도금액 내부 유입량 : 0 m3/hr</t>
  </si>
  <si>
    <t>□ 전 세계적으로 해결되지 못하고 있는 연속도금라인의 축수부 개발을 통해 축수부 기술을 선점하여 세계적 기술우위를 바탕으로 연속도금라인의 세계시장 진출 및 선점을 이룰 수 있을 것이다.
□ 정량적 기대효과
   1. Roll 축수부 수명 연장 : 교체주기 6개월
   2. 국내 총 교체비용 절감 : 연간 11,352 백만원
   3. 국내 총 생산량 증가 : 연간 198,660 톤 증가</t>
  </si>
  <si>
    <t>1. 출연(연) 전문가 연계요청 
(2015년 기계연 김완두 책임 연계 지원)</t>
  </si>
  <si>
    <t>도금액의 내부유입 방지를 위한 Sealing 축수부 개발</t>
    <phoneticPr fontId="1" type="noConversion"/>
  </si>
  <si>
    <t>Roll 축수부의 마모 및 침식 방지를 위한 축수부 형상 개발과 도금액의 내부유입을 방지할 수 있는 비접촉 Sealing 개발
○ 정성적 기술애로 해결 목표
   1. Roll 축수부의 수명연장을 위한 최적의 Sealing 전체 형상 개발
   2. 도금액 내부유입을 방지할 수 있는 최종 도출 회전수 검증
   3. Sealing 축수부의 열변형에 의한 변수 검토
   4. Zn 및 Al 베이스의 용융아연에서의 Sealing 효율 검토
   5. 도출된 형상 및 회전수 검증을 위한 Lab Test 자문 및 지원</t>
    <phoneticPr fontId="1" type="noConversion"/>
  </si>
  <si>
    <t>도금액의 내부유입을 방지할 수 있는 비접촉 Sealing 축수부 개발</t>
    <phoneticPr fontId="1" type="noConversion"/>
  </si>
  <si>
    <t>Roll 축수부의 수명연장을 위한 최적의 Sealing 전체 형상 개발</t>
  </si>
  <si>
    <t>기계연구원, 한국생산기술연구원 2개 기관 출연연연계지원 협의</t>
    <phoneticPr fontId="1" type="noConversion"/>
  </si>
  <si>
    <t>호남석회공업㈜</t>
    <phoneticPr fontId="1" type="noConversion"/>
  </si>
  <si>
    <t>신흥수</t>
    <phoneticPr fontId="1" type="noConversion"/>
  </si>
  <si>
    <t>416-85-09732</t>
    <phoneticPr fontId="1" type="noConversion"/>
  </si>
  <si>
    <t>신흥수</t>
  </si>
  <si>
    <t>416-85-09732</t>
  </si>
  <si>
    <t>전라남도 광양시 진월면 백운3로 459</t>
  </si>
  <si>
    <t>제2016-0241JN</t>
    <phoneticPr fontId="1" type="noConversion"/>
  </si>
  <si>
    <t>양대영</t>
  </si>
  <si>
    <t>010-3302-0333</t>
  </si>
  <si>
    <t>1,2</t>
  </si>
  <si>
    <t>고함철단광 강도 향상 바인더 개발 및 배합기술</t>
  </si>
  <si>
    <t xml:space="preserve">□ 소비자의 Needs 만족 필요
  ◯ 당사 제품(고함철단광; Briquette Iron) Spec‘(압축강도) 향상 필요성 요구
    - 고함철단광 생산 시 원료 및 바인더 배합비에 따른 압축강도가 낮아짐에     따라 소비자 만족에 어려움을 겪고 있음. </t>
  </si>
  <si>
    <t>◯ 소비자 Needs 만족을 위한 제품경쟁력 강화(고함철단광 강도 향상)
    - 단광 제조용 바인더 개발 및 배합기술 개발
    - 당사 보유 성형설비 점검 및 보완
  ◯ 신사업 아이템 및 기술 발굴
    - 적정 투자로 진행 가능한 신사업 발굴</t>
  </si>
  <si>
    <t>○ 기술 및 제품 경쟁력 향상으로 인한 소비자 만족상승 및 철강산업 기술력향상에 기여
 ○ 신기술, 아이템 개발로 매출액 상승 및 지역기업의 발전에 이바지</t>
  </si>
  <si>
    <t>함철부산물을 이용하여 제조한 Briquette 경쟁력 강화</t>
    <phoneticPr fontId="1" type="noConversion"/>
  </si>
  <si>
    <t>집진시설, 성형 부대설비 소음 저감 기술 제시
□ Briquette 성형 기술의 업그레이드
□ 신기술 정보 분석 및 사업가능성 판단</t>
    <phoneticPr fontId="1" type="noConversion"/>
  </si>
  <si>
    <t>집진시설, 성형 부대설비 소음      저감 기술 제시
□ Briquette 성형 기술의 업그레이드
□ 신기술 정보 분석 및 사업가능성    판단</t>
    <phoneticPr fontId="1" type="noConversion"/>
  </si>
  <si>
    <t>Briquette성형 경쟁사 및 시장 조사
- 미래유망사업 정보 분석 및 가능성 판단
- 소음 저감 기술 조사 및 적용</t>
    <phoneticPr fontId="1" type="noConversion"/>
  </si>
  <si>
    <t>2016.07.20</t>
    <phoneticPr fontId="1" type="noConversion"/>
  </si>
  <si>
    <t>정기호(한국생산기술연구원)</t>
    <phoneticPr fontId="1" type="noConversion"/>
  </si>
  <si>
    <t>㈜씨앤에프</t>
    <phoneticPr fontId="1" type="noConversion"/>
  </si>
  <si>
    <t>(C13213)화학섬유직물 직조업</t>
  </si>
  <si>
    <t>박홍식
김미정</t>
    <phoneticPr fontId="1" type="noConversion"/>
  </si>
  <si>
    <t>402-81-66982</t>
    <phoneticPr fontId="1" type="noConversion"/>
  </si>
  <si>
    <t>박홍식
김미정</t>
  </si>
  <si>
    <t>402-81-66982</t>
  </si>
  <si>
    <t xml:space="preserve">전북 전주시 덕진구 운암로 30 (팔복동2가) </t>
    <phoneticPr fontId="1" type="noConversion"/>
  </si>
  <si>
    <t>제2016-0242JB</t>
    <phoneticPr fontId="1" type="noConversion"/>
  </si>
  <si>
    <t>윤국헌</t>
    <phoneticPr fontId="1" type="noConversion"/>
  </si>
  <si>
    <t>010-9146-2104</t>
    <phoneticPr fontId="1" type="noConversion"/>
  </si>
  <si>
    <t>Zn-Br계 에너지 저장장치 기술/시장 동향 조사</t>
  </si>
  <si>
    <t>□ 에너지 저장장치시장이 초기단계로서, 제품 개발을 위한 기술동향 및 시장동향에 대한 정확한 파악이 중요함
  ◯ Zn-Br 계 레독스 에너지 저장장치의 기술 및 시장동향</t>
  </si>
  <si>
    <t>□ Zn-Br계 에너지 저장장치 부품의 기술/시장 특허동향 조사
  ◯ Zn-Br계 레독스용 시스템 개발현황
  ◯ 핵심부품인 Bopolar Plate 및 전극펠트</t>
  </si>
  <si>
    <t>□ 국내 대기업에서 생산 설치준비단계로서, 핵심부품 국산화 공급 기여</t>
  </si>
  <si>
    <t>1. Zn-Br계 에너지 저장장치 부품의 기술/시장 특허동향 조사</t>
    <phoneticPr fontId="1" type="noConversion"/>
  </si>
  <si>
    <t>Zn-Br계 레독스용 시스템 개발현황
○ 핵심부품인 Bipolar Plate 및 전극펠트 개발현황
○ Zn-Br계 에너지 저장장치 시스템 및 부품에 대한 특허 조사</t>
    <phoneticPr fontId="1" type="noConversion"/>
  </si>
  <si>
    <t>Zn-Br계 에너지 저장장치 시스템 및 부품 기술동향 파악</t>
    <phoneticPr fontId="1" type="noConversion"/>
  </si>
  <si>
    <t xml:space="preserve">Zn-Br계 에너지 저장장치 부품의 동향조사
- Zn-Br계 에너지 저장장치 부품의 특허조사 </t>
    <phoneticPr fontId="1" type="noConversion"/>
  </si>
  <si>
    <t>2016.06.17</t>
    <phoneticPr fontId="1" type="noConversion"/>
  </si>
  <si>
    <t>김기재(서울과학기술대)</t>
    <phoneticPr fontId="1" type="noConversion"/>
  </si>
  <si>
    <t>6월 3째주 기업방문 후 세부 일정 조율</t>
    <phoneticPr fontId="1" type="noConversion"/>
  </si>
  <si>
    <t>박성림</t>
    <phoneticPr fontId="1" type="noConversion"/>
  </si>
  <si>
    <t>314-81-20374</t>
    <phoneticPr fontId="1" type="noConversion"/>
  </si>
  <si>
    <t>박성림</t>
  </si>
  <si>
    <t>314-81-20374</t>
  </si>
  <si>
    <t>전북 전주시 덕진구 유상로 67 전주첨단벤처단지 5동</t>
  </si>
  <si>
    <t>제2016-0243JB</t>
    <phoneticPr fontId="1" type="noConversion"/>
  </si>
  <si>
    <t>오재욱</t>
    <phoneticPr fontId="1" type="noConversion"/>
  </si>
  <si>
    <t>010-8452-7686</t>
    <phoneticPr fontId="1" type="noConversion"/>
  </si>
  <si>
    <t>LED 조명 플리커(Flicker) 측정 시장 기술 동향 조사</t>
  </si>
  <si>
    <t>□ 최근 미국 정부는 에너지 절약을 장려하기 위한 자국 인증제도인 ‘에너지스타’의        새로운 기준에 따르면 LED조명의 퍼센트플리커는 20% 이하, 플리커인덱스(주파수        100㎐일 때)는 0.15 이하가 돼야 에너지스타 인증을 받을 수 있음</t>
  </si>
  <si>
    <t>□ 플리커 기술 관련 시장 및 기술 동향 요청
□ 플리커 기술 제품의 시장성 파악 요청
□ 세계 별 플리커 기술 제품 시장성 파악 요청</t>
  </si>
  <si>
    <t>□ 플리커 측정기 수출 효과
□ 플리커 측정기 매출 효과</t>
  </si>
  <si>
    <t>고정밀 IT통합 휴대용 포인트 휘도계 개발</t>
    <phoneticPr fontId="1" type="noConversion"/>
  </si>
  <si>
    <t>1. 휘도계의 각 요소 장치를 구성하는데 광학 설계 관점에서 D(광전소자), F1(시감도 보정 필터)의 규격 및 사양서에 대한 내용이 필요하며 해당 휘도계를 통하여 해당 포인트 지점에 대한 휘도 및 색도의 값을 산출하기 위한 광학적 설계가 필요
2. 휘도계를 통하여 한 지점의 휘도 산출에 적합한 광학적 설계가 필요
3.  IT융합을 통한 고부가가치를 만들기 위하여 여러 통신들에 대한  Communication의 방식, 종류, 방법 등에 대한 전문가의 기술적 자문 및 해석 등이 필요
4. 현재 포인트 휘도계에 관련한 동향 파악 및 니즈 등을 조사하며 또한 경쟁 업체를 비교 및 경쟁 분석을 할 필요</t>
    <phoneticPr fontId="1" type="noConversion"/>
  </si>
  <si>
    <t>1. 기업의 기술력 파악 및 휘도계 시장분석
2. 포인트 휘도계 전체 시스템 구성
3. 포인트 휘도계 인터페이스를 통한 고 부가가치 분석</t>
    <phoneticPr fontId="1" type="noConversion"/>
  </si>
  <si>
    <t>1. 기술력 현황표 작성
2. 휘도계 경쟁사 및 시장 조사
3. 시스템 구성도 분석
4. 소프트웨어 및 고 인터페이스 등을 통한 부가가치 분석</t>
    <phoneticPr fontId="1" type="noConversion"/>
  </si>
  <si>
    <t>김정주(㈜트레디오)</t>
    <phoneticPr fontId="1" type="noConversion"/>
  </si>
  <si>
    <t>㈜대경산전</t>
    <phoneticPr fontId="1" type="noConversion"/>
  </si>
  <si>
    <t>김대호</t>
    <phoneticPr fontId="1" type="noConversion"/>
  </si>
  <si>
    <t>402-81-64121</t>
    <phoneticPr fontId="1" type="noConversion"/>
  </si>
  <si>
    <t>㈜대구경북산전</t>
    <phoneticPr fontId="1" type="noConversion"/>
  </si>
  <si>
    <t>김대호</t>
  </si>
  <si>
    <t>402-81-64121</t>
  </si>
  <si>
    <t xml:space="preserve">전북 전주시 덕진구 신복로 26 (팔복동1가) </t>
    <phoneticPr fontId="1" type="noConversion"/>
  </si>
  <si>
    <t>제2016-0244JB</t>
    <phoneticPr fontId="1" type="noConversion"/>
  </si>
  <si>
    <t>정준호</t>
    <phoneticPr fontId="1" type="noConversion"/>
  </si>
  <si>
    <t>063-214-9911</t>
    <phoneticPr fontId="1" type="noConversion"/>
  </si>
  <si>
    <t>구리 재질의 탄소전도성 탄소나노코팅기술</t>
  </si>
  <si>
    <t>● 국내에서 사용하는 제품은 90%이상 수입에 의존함.
● 국내에는 탄소나노코팅된 DC스위치가 전무함.
● DC스위치의 수요가 급증하고 있음.
● 해외 제품(DC-MCCB)의 내구성이 기대치 이하임.</t>
  </si>
  <si>
    <t>● 시장분석
 - 간략한 수준의 국내 DC스위치 수요처 및 이로인한 시장 분석
● 기술동향분석
 - 탄소나노코팅을 통한 내구성을 향상시킨 사례
● 관련기술 세부 요청 사항
 - DC스위치 구조설계
 - DC스위치의 아크소호 기법
 - 구리 접점 탄소나노코팅 기술</t>
  </si>
  <si>
    <t>● 기존 해외 DC스위치 대비 150% 수명 향상.
● 내구성 향상으로 인한 전기사고 예방 효과.
● 탄소나노 코팅이 된 DC 스위치 국산화를 통하여 해외 수입 제품 대체효과.
● 탄소나노 코팅으로 고내구성 DC 스위치 개발로 해외 수출 효과 기대.
● DC 스위치의 국내시장 우위 선점.</t>
  </si>
  <si>
    <t>1. 출연(연) 전문가 연계요청 (KIST)</t>
  </si>
  <si>
    <t>탄소나노 코팅이 적용된 고 내구성 DC스위치</t>
    <phoneticPr fontId="1" type="noConversion"/>
  </si>
  <si>
    <t>Cu plate에 탄소나노코틸을 할 수 있는 전문가의 기술적 자문 및 기계적 강도 향상을 확인 할 수 있는 실험
- DC스위치 시장에서 스위치의 내구성이 향상될 경우 얻게되는 국내외 수요조사</t>
    <phoneticPr fontId="1" type="noConversion"/>
  </si>
  <si>
    <t>탄소나노 소재 코팅 기룻 및 복합재료 기술현황 파악 및 DC스위치 시장 분석
- Cu plate 탄소나노소재 코팅 기술을 이용한 DC스위치 개발
-Cu, 탄소나노소재 복합재료를 이용한 DC스위치 개발
- 내구성이 향상된 DC스위치를 통한 고 부가가치 분석</t>
    <phoneticPr fontId="1" type="noConversion"/>
  </si>
  <si>
    <t>1.기술현황표 작성
2. DC스위치 시장 조사
3. 탄소나노소재 코팅을 이용한 DC스위치 개발
4. 복합재료를 이용한 DC스위치 개발
5. 내구성이 향상된 DC스위치를 통한 고부가가치 분석</t>
    <phoneticPr fontId="1" type="noConversion"/>
  </si>
  <si>
    <t>문경일(생산기술연구원)</t>
    <phoneticPr fontId="1" type="noConversion"/>
  </si>
  <si>
    <t xml:space="preserve"> - 이력시스템에 "대경산전" 으로 등록</t>
    <phoneticPr fontId="1" type="noConversion"/>
  </si>
  <si>
    <t>강희순</t>
    <phoneticPr fontId="1" type="noConversion"/>
  </si>
  <si>
    <t>418-81-48878</t>
    <phoneticPr fontId="1" type="noConversion"/>
  </si>
  <si>
    <t>김광수
강희순</t>
  </si>
  <si>
    <t>418-81-48878</t>
  </si>
  <si>
    <t>전북 전주시 덕진구 운암로 30 (주)데크카본</t>
  </si>
  <si>
    <t>제2016-0245JB</t>
    <phoneticPr fontId="1" type="noConversion"/>
  </si>
  <si>
    <t>윤성태</t>
    <phoneticPr fontId="1" type="noConversion"/>
  </si>
  <si>
    <t>063-715-2506</t>
  </si>
  <si>
    <t>비행체 열보호 시스템용 내산화 /내삭마 탄소 및 세라믹 복합재 개발</t>
  </si>
  <si>
    <t>◯ 극초음속 장거리 비행체 열보호 시스템에 사용되는 고성능 내산화 /내삭마
   탄소 및 세라믹 복합재 개발.
 - 극초음속 비행체의 열 보호 소재 부위는 높은 온도 및 산화분위기의 장시간 
   노출에 견딜 수 있는 내산화 /내삭마 특성을 갖는 열방호 소재가 요구됨
- 코팅부분(HfC, SIC, ZrB2등)</t>
  </si>
  <si>
    <t xml:space="preserve">◯ 극초음속 장거리 비행체 열 보호 시스템에 사용되는 고성능 내산화 /내삭마
   탄소 및 세라믹 복합재 제조 및  금속 코팅 기술 동향 및 기술 현황 조사  
 - 극초고온 복합제 제작 ,코팅 기술 관련 자문 요청  </t>
  </si>
  <si>
    <t>◯ 현재 국내에서는 극초음속 비행체 열 보호 시스템 복합제 기술 개발은 전무한 상태에서
  기술을 먼저 선점하여 국내 시장 해외 시장에 진출 및 매출증대 효과
◯ 가스터빈용 소재, 발사체, 산업전반에 응용 가능 및 다양한 제품에 적용 확대</t>
  </si>
  <si>
    <t>극초음속 비행체 열보호 시스템 복합재 기술 동향 및 시장현황 조사</t>
    <phoneticPr fontId="1" type="noConversion"/>
  </si>
  <si>
    <t>1.초고온 복합재료 연구 동향 및 시장 현황 분석
2. Zr 및 Hf 계 초고온 세라믹스 사용 복합재료 공정 적용 사례 및 공정 분석</t>
    <phoneticPr fontId="1" type="noConversion"/>
  </si>
  <si>
    <t>극초음속 비행체 열보호 시스템 복합재 기술 동향 및 공정 분석</t>
    <phoneticPr fontId="1" type="noConversion"/>
  </si>
  <si>
    <t>김동섭(한국기업지식연구원)</t>
    <phoneticPr fontId="1" type="noConversion"/>
  </si>
  <si>
    <t xml:space="preserve"> - 이력시스템에 대표자 수정 등록</t>
    <phoneticPr fontId="1" type="noConversion"/>
  </si>
  <si>
    <t>㈜벤투스</t>
    <phoneticPr fontId="1" type="noConversion"/>
  </si>
  <si>
    <t>(C31114)선박 구성부분품 제조업</t>
  </si>
  <si>
    <t>이규호</t>
    <phoneticPr fontId="1" type="noConversion"/>
  </si>
  <si>
    <t>401-81-32174</t>
    <phoneticPr fontId="1" type="noConversion"/>
  </si>
  <si>
    <t>이규호</t>
  </si>
  <si>
    <t>401-81-32174</t>
  </si>
  <si>
    <t xml:space="preserve">전북 군산시 외항로 1170 (오식도동) </t>
    <phoneticPr fontId="1" type="noConversion"/>
  </si>
  <si>
    <t>제2016-0246JB</t>
    <phoneticPr fontId="1" type="noConversion"/>
  </si>
  <si>
    <t>김관진</t>
    <phoneticPr fontId="1" type="noConversion"/>
  </si>
  <si>
    <t>063-461-8905</t>
    <phoneticPr fontId="1" type="noConversion"/>
  </si>
  <si>
    <t>1,2,3,4,5</t>
  </si>
  <si>
    <t>1,2,6</t>
  </si>
  <si>
    <t>탄소소재 관련 선박용 부품 개발 기술 및 시장</t>
  </si>
  <si>
    <t>○ 탄소소재 관련 선박용 부품 개발 기술 및 시장 동향파악 미흡
○ 장섬유 촙(+수지)을 사용한 피팅류(볼트,너트 등)의 경량화 및 고성능 달성을     할 수 있는 기술 개발 및 연구 개발 과제 도출 미흡</t>
  </si>
  <si>
    <t>○ 탄소복합재료를 사용한 선박용 사출 제품의 유동성 (구조)해석
○ CFRP 사출용 볼트 금형 시제품 제작을 위한 기술 자문 및 R&amp;D
   과제 계획서 기획, 작성 자문</t>
  </si>
  <si>
    <t>○ 중소기업 판로 개척을 위한 신규과제 기술 자문 및 컨설팅
○ 탄소소재 제품화 기술 지원
○ 학부생 및 대학원생의 현장 경험 및 신규채용 창출 효과</t>
  </si>
  <si>
    <t xml:space="preserve">탄소복합소재 선박 커플링 제작용 사출성형 금형 기술 </t>
    <phoneticPr fontId="1" type="noConversion"/>
  </si>
  <si>
    <t xml:space="preserve"> ○ 기존 적층 방식을 사용하지 않고 사출성형 방식을 도입
  ○ 복합 장섬유 사출기에 장섬유 촙과 수지가 혼합된 성형재료를 주입하           여 탄소섬유복합재 선박 커플링(볼트, 너트 등)을 제작하는 기술 적용
  ○ 그림 1과 같이 상하 몰드 기초 금형을 적용하여 보다 정교한 사출성           형 제작 시스템을 구축하는 방향으로 기술 자문
  ○ 너트 사출 시 나사선 제작을 위한 추가 금형을 사용하여 정도 개선</t>
    <phoneticPr fontId="1" type="noConversion"/>
  </si>
  <si>
    <t>□ 탄소복합소재 시장분석
 □ 사출성형 시스템 구성 방안
 □ 선박 커플링(볼트, 너트) 사출        성형 정도 보완을 위한 방안</t>
    <phoneticPr fontId="1" type="noConversion"/>
  </si>
  <si>
    <t>1) 탄소복합소재 경쟁사 및 시장 조사
2) 몰드 기초 금형을 통한 사출성형 시스템 구성 방안 분석
3) 몰드 기초 금형 방식 및 나사선 금형 추가 적용 등 정도 보완 방안 분석</t>
    <phoneticPr fontId="1" type="noConversion"/>
  </si>
  <si>
    <t>하윤도(군산대학교)</t>
    <phoneticPr fontId="1" type="noConversion"/>
  </si>
  <si>
    <t>비나텍㈜</t>
    <phoneticPr fontId="1" type="noConversion"/>
  </si>
  <si>
    <t>성도경</t>
    <phoneticPr fontId="1" type="noConversion"/>
  </si>
  <si>
    <t>123-81-49760</t>
    <phoneticPr fontId="1" type="noConversion"/>
  </si>
  <si>
    <t>성도경</t>
  </si>
  <si>
    <t>123-81-49760</t>
  </si>
  <si>
    <t xml:space="preserve">전북 전주시 덕진구 운암로 15 (팔복동2가) </t>
    <phoneticPr fontId="1" type="noConversion"/>
  </si>
  <si>
    <t>제2016-0247JB</t>
    <phoneticPr fontId="1" type="noConversion"/>
  </si>
  <si>
    <t>이동열</t>
  </si>
  <si>
    <t>063-715-3020</t>
  </si>
  <si>
    <t>냉장고 탈취제</t>
  </si>
  <si>
    <t>냉장고 탈취제는 현재 냉장고를 구매하고, 소비자가 직접 교체해야 하는 문제를 가지고 있으며, 대부분의 제품은 유효기간이 약 3~6개월 정도로 매번 교체를 해주어야 하지만, 현재 소비자의 경우는 냉장고 탈취제를 구매 후 직접 교체를 하거나 하는 불편한 부분이 있으며, 현재 냉장고 탈취제 시장의 경우에는 활성탄을 활용하여 금속화합물을 첨착한 제품이 시장에 널리 유통되고 있음</t>
  </si>
  <si>
    <t xml:space="preserve">기존에 사용되는 카본의 성능 개선을 통한, 탈취제의 성능 향상 기술 
카본을 활용한 냉장고 탈취제로 소비자가 씻으면, 재생이 가능한 기술
카본을 통한 신규 환경 사업 아이템 
표면 활성화 면적을 극대화한 활성탄소 
카본과 농생명이 융합된 탈취제 기술의 시장 동향 </t>
  </si>
  <si>
    <t>기존 LG전자에 냉장고용 탈취제를 공급하고 있으며, 향후 LG 및 기타 업체로 전체확대가 가능하며, 예상되는 기대효과는 신규인원 채용 6명 (작업자 및 검사,포장 작업자, 관리인원), 매출 가능 금액 국내30억(LG,삼성,대우) 및 에프터마켓시장 50억 정도의 효과 창출이 생길 것으로 추정 되며, 해외 시장 공략시에 더 큰 성과가 창출 될 것으로 보임</t>
  </si>
  <si>
    <t>1. 냉장고 탈취제</t>
    <phoneticPr fontId="1" type="noConversion"/>
  </si>
  <si>
    <t>기존 사용 탈취제 성능 향상 기술
○ 표면 활성화 면적을 극대화한 활성탄소 탈취제 개발에 도움이 되는 자료 제공</t>
    <phoneticPr fontId="1" type="noConversion"/>
  </si>
  <si>
    <t>냉장고 탈취제 신규제품 개발에 필요한 기술 정보 제공</t>
    <phoneticPr fontId="1" type="noConversion"/>
  </si>
  <si>
    <t>재사용이 가능한 탈취제 개발에 필요한 기술 특허 자료 지원
- 단순히 소비자가 씻으면 다시 사용 가능한 탈취 성능 확보가 가능한 기술 자료 지원</t>
    <phoneticPr fontId="1" type="noConversion"/>
  </si>
  <si>
    <t>엠바이오㈜</t>
    <phoneticPr fontId="1" type="noConversion"/>
  </si>
  <si>
    <t>김태헌</t>
    <phoneticPr fontId="1" type="noConversion"/>
  </si>
  <si>
    <t>439-88-00206</t>
    <phoneticPr fontId="1" type="noConversion"/>
  </si>
  <si>
    <t xml:space="preserve">전남 순천시 서면 신촌 2길 2-14 </t>
    <phoneticPr fontId="1" type="noConversion"/>
  </si>
  <si>
    <t>제2016-0293JN</t>
    <phoneticPr fontId="1" type="noConversion"/>
  </si>
  <si>
    <t>송우시</t>
    <phoneticPr fontId="1" type="noConversion"/>
  </si>
  <si>
    <t>010-5047-3905</t>
    <phoneticPr fontId="1" type="noConversion"/>
  </si>
  <si>
    <t>미세조류, 해조류 추출물 및 바이오 제품 개발</t>
    <phoneticPr fontId="1" type="noConversion"/>
  </si>
  <si>
    <t>해조류 추출물을 활용한 제품 개발에 대한 경영 진단 컨설팅</t>
    <phoneticPr fontId="1" type="noConversion"/>
  </si>
  <si>
    <t xml:space="preserve">○ 해조류 추출물을 이용한 제품 개발 및 해조류 발효원료를 이용한 스포츠 이온 음료 개발에 따른 전반적 경영진단 </t>
    <phoneticPr fontId="1" type="noConversion"/>
  </si>
  <si>
    <t>○ 해조류(꼬시래기, 두날레알라, 스피루리나) 함유 기능성 화장 품 기초 원료 및 제품 셍산, 판매, 수출(제품명: 해무수) - 2016 월 출시 예정</t>
    <phoneticPr fontId="1" type="noConversion"/>
  </si>
  <si>
    <t>손종구</t>
    <phoneticPr fontId="1" type="noConversion"/>
  </si>
  <si>
    <t>(C27216)산업처리공정 제어장비 제조업</t>
  </si>
  <si>
    <t>이동근</t>
    <phoneticPr fontId="1" type="noConversion"/>
  </si>
  <si>
    <t>403-81-22240</t>
    <phoneticPr fontId="1" type="noConversion"/>
  </si>
  <si>
    <t>이동근</t>
  </si>
  <si>
    <t>403-81-22240</t>
  </si>
  <si>
    <t xml:space="preserve">전북 익산시 왕궁면 궁성로 400-7 (발산리) </t>
    <phoneticPr fontId="1" type="noConversion"/>
  </si>
  <si>
    <t>제2016-0249JB</t>
    <phoneticPr fontId="1" type="noConversion"/>
  </si>
  <si>
    <t>조의선</t>
    <phoneticPr fontId="1" type="noConversion"/>
  </si>
  <si>
    <t>010-2018-2411</t>
    <phoneticPr fontId="1" type="noConversion"/>
  </si>
  <si>
    <t>1,3,6</t>
  </si>
  <si>
    <t>국내외 시장 확보를 위한 연료저감형 자동화클러치 제어시스템(상용차용)</t>
  </si>
  <si>
    <t>□ 연료저감형 자동화클러치 제어시스템
-자동화클러치 제어시스템의 해외 시장진출을 위해 상용차의 연료 소비량을 측정할 수 있는 계산방법과 유량계에 대한 기술동향 및 시장동향 조사가 절실함
-해외 시장(중국,인도,미국,유럽)에 진입하기 위해 제품을 업그레이드 중에 있으며, 해외진출에 앞서 자동화 클러치의 내구성 및 보다 정확한 연료절감 부분에 대한 검증자료를 요구하고 있는 실정임.
-따라서 국가별 운행되고 있는 상용차(제조사, 4.5ton~25ton)에 대한 특성 및 차종별 연비 계산방법, 클러치 시스템 적용밥법 등 차량에 대한 정보가 필요한 실정임.</t>
  </si>
  <si>
    <t>□ 상용차의 연료측정 기술에 대한 시장동향 조사/특허 전략
- 자동화 클러치 제어시스템에 대한 국내외 시장 동향 조사
- 국내외 상용차 제조사, 차종(4.5톤~25톤) 제조현황 및 연비측정 기술
- 연료 소비량을 측정하는 유량계 기술동향(메이커, 비용)
□ 애로기술 해결지원
- 자동화클러치의 내구성 테스트를 위한 방법 및 정확한 연료절감을 학인할 수 있는 방법(해외바이어에게 제시할 수 있는 데이터 필요)
□ 사업화 타당성 평가, 마케팅 전략 수립, 글로벌 시장진출
- 해외 시장 진출에 앞서 자동화클러치에 대한 사업화 타당성 및 마케팅 전략 그리고 해외시장 진출 관련 검토 및 준비사항 필요</t>
  </si>
  <si>
    <t>해외 브랜드별 상용차의 정보를 사전에 수집하므로써 개선이 필요한 부분을 사전에 체크하고 맞춤형 자동화클러치 제어시스템 보완 가능
국내외 상용차 시장 분석을 통해 모든 기종에 장착하여 판매 시 소요되는 예산검토 및 확보 계획 수립
상용차 보유 소비자 층 조사를 통해 판매전략 수립
국내외 시장 확보를 통해 매출 기대</t>
  </si>
  <si>
    <t>1. 연료절감형 자동화클러치의 해외시장 진출을 위한 국가별 상용차 현황 및 마케팅 전략 수립을 위한 사전 시장 및 기술동향 분석</t>
    <phoneticPr fontId="1" type="noConversion"/>
  </si>
  <si>
    <t>제조사별 상용차 정보 확보
상용차 모델별 분석을 통한 자동화클러치 개선 및 업그레이드
  시장 분석 후 선점해야하는 시장(상용차)에 대한 타겟 결정 및 상용차에 적합한 자동화클러치의 개선 및 개량 진행</t>
    <phoneticPr fontId="1" type="noConversion"/>
  </si>
  <si>
    <t xml:space="preserve"> 상용차 제조사 모델별 시장 분석
- 상용차 클러치 기술동향 분석
- 상용차 연비 계산 및 연료소비량 측정기술 동향 분석</t>
    <phoneticPr fontId="1" type="noConversion"/>
  </si>
  <si>
    <t>국가별 상용차 제조사 모델별 조사를 통한 자동화클러치 타겟 시장 분석
- 마케팅 전략 수립을 위한 사전 시장 및 기술동향 분석</t>
    <phoneticPr fontId="1" type="noConversion"/>
  </si>
  <si>
    <t>2016.05.04</t>
    <phoneticPr fontId="1" type="noConversion"/>
  </si>
  <si>
    <t>손지원 (특허법인 다해)</t>
    <phoneticPr fontId="1" type="noConversion"/>
  </si>
  <si>
    <t>상용차 제조사별 모델별 생산현황 파악 진행</t>
    <phoneticPr fontId="1" type="noConversion"/>
  </si>
  <si>
    <t>설종훈</t>
    <phoneticPr fontId="1" type="noConversion"/>
  </si>
  <si>
    <t>403-81-10763</t>
    <phoneticPr fontId="1" type="noConversion"/>
  </si>
  <si>
    <t>설종훈</t>
  </si>
  <si>
    <t>403-81-10763</t>
  </si>
  <si>
    <t xml:space="preserve">전북 익산시 선화로 444-11 (신흥동) </t>
    <phoneticPr fontId="1" type="noConversion"/>
  </si>
  <si>
    <t>제2016-0250JB</t>
    <phoneticPr fontId="1" type="noConversion"/>
  </si>
  <si>
    <t>김미숙</t>
    <phoneticPr fontId="1" type="noConversion"/>
  </si>
  <si>
    <t>010-3266-6204</t>
    <phoneticPr fontId="1" type="noConversion"/>
  </si>
  <si>
    <t>2,4</t>
  </si>
  <si>
    <t>2,4</t>
    <phoneticPr fontId="1" type="noConversion"/>
  </si>
  <si>
    <t>자동차 부품 경량화</t>
  </si>
  <si>
    <t>□ 배기가스 규제에 대응키 위한 친환경자동차 부품 개발
  ◯ 경량화 재질 적용에 대한 애로 사항 및 장애 요인 
    - 이종 접합 기술 및 강도 향상을 위한 선진업체의 적용 기술
    - 기술의 진보 단계 및 향후 기술 동향 파악</t>
  </si>
  <si>
    <t xml:space="preserve">◯ 자동차 부품의 경량화 기술개발 현황
   - 독일, 일본 등의 경량화 개발 사례 및 기술 내용
   - 샤시부품의 경량화 적용 기술 및 활용 
   - 경량화 재질 및 적용 공법 </t>
  </si>
  <si>
    <t>◯ 경량화 R&amp;D 방향 수립
  - 중장기적인 기술 로드맵 수립을 위한 정보 활용
  - R&amp;D 기술개발의 방향 수립
◯ 기술 개발을 통해 관련 기술 향상과 시장경쟁력 향상</t>
  </si>
  <si>
    <t xml:space="preserve">자동차 샤시 부품의 경량화 </t>
    <phoneticPr fontId="1" type="noConversion"/>
  </si>
  <si>
    <t xml:space="preserve"> 자동차 부품의 경량화 기술개발 현황 자료 지원</t>
    <phoneticPr fontId="1" type="noConversion"/>
  </si>
  <si>
    <t>경량화 R&amp;D 방안 수립
□ 기술향상과 시장경쟁력 향상</t>
    <phoneticPr fontId="1" type="noConversion"/>
  </si>
  <si>
    <t>1) 해외선진업체의 경량화 기술개발 사례 및 현황 조사자료
2) 경량소재 및 공법 적용 사례
3) 부품 경량화 구조 분석</t>
    <phoneticPr fontId="1" type="noConversion"/>
  </si>
  <si>
    <t>2016.05.27</t>
    <phoneticPr fontId="1" type="noConversion"/>
  </si>
  <si>
    <t>송준혁(한국탄소융합기술원)</t>
    <phoneticPr fontId="1" type="noConversion"/>
  </si>
  <si>
    <t>(C20302)합성수지 및 기타 플라스틱물질 제조업</t>
  </si>
  <si>
    <t>한윤구</t>
    <phoneticPr fontId="1" type="noConversion"/>
  </si>
  <si>
    <t>418-81-33036</t>
  </si>
  <si>
    <t>김은규</t>
  </si>
  <si>
    <t xml:space="preserve">전북 전주시 덕진구 반룡로 88 (팔복동2가) </t>
    <phoneticPr fontId="1" type="noConversion"/>
  </si>
  <si>
    <t>제2016-0251JB</t>
    <phoneticPr fontId="1" type="noConversion"/>
  </si>
  <si>
    <t>김영민</t>
    <phoneticPr fontId="1" type="noConversion"/>
  </si>
  <si>
    <t>010-6596-9697</t>
    <phoneticPr fontId="1" type="noConversion"/>
  </si>
  <si>
    <t>폭설대비용 하이브리드 발열필름 성능평가</t>
  </si>
  <si>
    <t>□ 폭설대비용 하이브리드 발열필름
  ◯ 복합섬유소재를 이용하여 제작된 하이브리드 발열필름을 비닐하우스, 축사 등 농·축산업에 적용하여 폭설로 인한 피해를 막고자 한다
  ◯ 시장 현황
    - 열선을 이용한 폭설대비 : 열선의 높은 온도로 인한 추가 피해 발생 및 단선으로 인한 전기적 문제 발생
    - 구조적인 방법을 이용한 폭설대비 : 구조물을 새롭게 설치하는 비용이 높고 기계적 고장이 잦아 추가비용이 발생</t>
  </si>
  <si>
    <t xml:space="preserve"> ◯ 발열필름의 소재 및 함량에 따른 발열성능 시험 평가
    - KICM-FIR-1005에 의거하여 원적외선 방사, 각종 건축자재 및 섬유, 광석 등 원료 및 생활용품의 발열성능에 대한 시험을 진행함으로서 발열성능에 대한 검토 및 성능평가</t>
  </si>
  <si>
    <t xml:space="preserve"> ◯ 탄소섬유를 이용하여 발열필름을 이용한 효과적인 제설장치를 개발하고자 하며 복사열 방식에 의한 열로 비닐하우스의 비닐에 직접적인 영향을 최소화 시키고자 한다.
  ◯ 겨울철 폭설시 적설량을 감당하지 못하고 무너지는 경우가 발생하기에 발열필름의 형태 변형 및 소재의 함량 변화에 따른 제품 출시를 통해 적합하게 사용될 수 있을 것이다.</t>
  </si>
  <si>
    <t>Sheet 설비의 효율성 증대를 위한 UV GRP 개발</t>
  </si>
  <si>
    <t>UV GRP용 광경화 개시재 및 난연재 성능 분석 및 기술정보 수집
○ 최적의 Compound 제조 공정 조건 분석
○ Glass Fiber 사용에 따른 Compound와 함침 최적화 조건 분석 
○ 선행 특허 기술정보 분석 및 특허전략 수립</t>
    <phoneticPr fontId="1" type="noConversion"/>
  </si>
  <si>
    <t>UV GRP용 소재 개발
UV GRP Sheet 응용 기술 개발</t>
    <phoneticPr fontId="1" type="noConversion"/>
  </si>
  <si>
    <t>광경화성 Resin 개발
  - 광경화 개시제 선정 및 최적화 
  - 난연제 선정 및 최적화
  - 시제품 제작 및 평가
  - 광경화 성형 기술
  - UV GRP의 성능 및 내구성 평가
  - 경화특성 연구에 따른 및 다양한 경화조건 개발</t>
    <phoneticPr fontId="1" type="noConversion"/>
  </si>
  <si>
    <t xml:space="preserve"> - 이력시스템에 "한윤구" 로  등록</t>
    <phoneticPr fontId="1" type="noConversion"/>
  </si>
  <si>
    <t>지리산한지(유)</t>
    <phoneticPr fontId="1" type="noConversion"/>
  </si>
  <si>
    <t>(C17129)기타 종이 및 판지 제조업</t>
  </si>
  <si>
    <t>C17</t>
  </si>
  <si>
    <t>펄프, 종이 및 종이제품 제조업</t>
  </si>
  <si>
    <t>김동훈</t>
    <phoneticPr fontId="1" type="noConversion"/>
  </si>
  <si>
    <t>407-81-10090</t>
    <phoneticPr fontId="1" type="noConversion"/>
  </si>
  <si>
    <t>김동훈</t>
  </si>
  <si>
    <t>407-81-10090</t>
  </si>
  <si>
    <t xml:space="preserve">전북 남원시 광치농공2길 26 (용정동) </t>
    <phoneticPr fontId="1" type="noConversion"/>
  </si>
  <si>
    <t>제2016-0252JB</t>
    <phoneticPr fontId="1" type="noConversion"/>
  </si>
  <si>
    <t>김승근</t>
    <phoneticPr fontId="1" type="noConversion"/>
  </si>
  <si>
    <t>063-626-9977</t>
    <phoneticPr fontId="1" type="noConversion"/>
  </si>
  <si>
    <t>1,2,3</t>
  </si>
  <si>
    <t>신사업(탄소섬유웹 및 세라믹소재웹 분야) 시장 분석 및 사업화 전략 모색</t>
  </si>
  <si>
    <t>○ 탄소섬유 페이퍼 
 - 국내에서는 1998년 영성산업 주식회사에서 탄소지 특허를 출원하였으며, 소량의 탄소섬유를 사용하여 탄소 복합재료의 중간체로서 사용하기 적합하고 그 자체로 스피커의 콘 페이퍼로 사용될 수 있는 우수한 기능을 갖는 탄소지의 제조방법을 제공함.
 - 부직포는 그 자체로 단열재, 전자파 차폐재 등으로 적용 가능하며, 이를 다시 활성화하여 활성탄소섬유 부직포로 가공 시, 마스크, 방독면 필터, 병원/공장용 공조시설용 필터, 수질/대기 정화용 필터 등으로 활용 가능함.
 - 부직포의 제조방법에는 웹형성 조건에 따라 크게 건식법과 습식법으로 분류할 수 있으며, 고강도 섬유는 높은 탄성률에 의한 굽힘성의 결핍 및 크림프가 없기 때문에 카딩이 어려워 습식법(Wet-laid법)으로 제조하는 방법으로 진행되고 있음.
 - 습식법에 의한 웹제조는 수중에서 섬유의 분산이 용이해야 하며, 이는 수중에서 섬유의 유동과 관계가 있음. 기초적인 섬유유동에 관한 주요인자로는 평행관 관내 분산액에서 섬유배향, 유체종류에 따른 섬유유동 및 섬유 분산액 흐름에서 수치해석등이 중요함.
○ 보유회사 및 기술력(국내)
 - 청호나이스, 웅진코웨이 등의 정수기 필터, 삼성, 엘지, 만도 등의 에어컨 및 차량 에어컨 필터, 아파트 단지의 필터 등으로 볼 때 2,000억대의 필터 시장이 예상됨.
 - ㈜삼신크리에이션의 나노섬유연구소로 출발해，2005년 독립법인이 되기까지 2001년 지식경제부 차세대 신기술 개발사업과제(2001-2010)인 '전기방사 공정기술 및 응용 제품 개발' 사업에 참여，9년째 관련 연구를 수행 중에 있고, 2006년 2차 전지 분리막 가공기술을 개발해 상용화를 이루었음. 
○ 보유회사 및 기술력(국외)
 - PEFC 연료전지에 사용될 것으로 예상되며, 시장규모는 2012년 3,000억, 2025년5조원대로 예상됨.
 - 필터용 섬유의 시장규모는 2008년 2조원 규모이며, 매년 4.3%씩 성장하고 있음</t>
  </si>
  <si>
    <t>○ 2016년 기능성페이퍼 생산의 설비구축으로 양산화까지 이루어져 2016년부터는 지속적인 기계가동 및 웹 생산을 진행하여 국내 필터용 소재 등 국내시판 및 수출이 목표이다.</t>
  </si>
  <si>
    <t>○ 전주에 비나텍, 데크카본 등 탄소관련 업체들과 개발된 활성탄소페이퍼 제품 홍보 진행하여 매출 연계
○ 지리산한지(유)는 현재 전주국방벤처센터 협약기업으로 개발된 Pitch계 활성탄소페이퍼를 방산제품(방독마스크용 필터, 전함,잠수함등 군 내부 공기 정화 활성탄 필터원지)등에 제시하여 다양한 부분에 연계 진행 계획</t>
  </si>
  <si>
    <t>활성탄소/탄소섬유를 이용한 제품관련 분석 및 시장 동향</t>
    <phoneticPr fontId="1" type="noConversion"/>
  </si>
  <si>
    <t>○ 수입 및 국내 시장 조사를 통한 관련 제품 데이터 확보
○ 실질적인 제품 판로 개척을 통한 매출 증대 및 신제품 개발 투자
○ 활성 탄소섬유의 적용이 어려웠던 마스크, 필터 등 다양한 분야에 고성능의 활성탄소섬유 적용 증대  
○ 대량생산 제조공정을 개발함으로써 향후 기술수요 변화에도 능동적으로 대처할 수 있는 경쟁력을 확보</t>
    <phoneticPr fontId="1" type="noConversion"/>
  </si>
  <si>
    <t>Wet-Laid설비의 양상화 공정 확립을
 통한 가격경쟁력 확보 및 복합섬유
 소재 산업 생산성 향상 기여 
- 우수 기업 기술 및 제품 개발성과
 사업화를 위한 국내외 수요처 연계 
 판로개척</t>
    <phoneticPr fontId="1" type="noConversion"/>
  </si>
  <si>
    <t xml:space="preserve"> 피치계 활성탄소섬유를 통한 페이퍼 사업이 
성공 할 경우 기존의 고온에서 생산된 
PAN계의 소재를 대체할 수 있을 것으로 
보이고, 수입에 의존하는 기능성 활성탄소 
분야에서 새로운 부가가치를 창출함으로써
국가경제 발전에 기여할 것 예상.</t>
    <phoneticPr fontId="1" type="noConversion"/>
  </si>
  <si>
    <t>문민석(한국탄소융합기술원)</t>
    <phoneticPr fontId="1" type="noConversion"/>
  </si>
  <si>
    <t xml:space="preserve"> LCD패널 ACF본딩시 적용되는 완충시트 기술 개발 
지원주제에 따른 전문가 진행 (한국탄소기술융합원 문민석)</t>
    <phoneticPr fontId="1" type="noConversion"/>
  </si>
  <si>
    <t>㈜신영목재</t>
    <phoneticPr fontId="1" type="noConversion"/>
  </si>
  <si>
    <t>(C16231)목재 깔판류 및 기타 적재판 제조업</t>
  </si>
  <si>
    <t>C16</t>
  </si>
  <si>
    <t>목재 및 나무제품 제조업;가구제외</t>
  </si>
  <si>
    <t>김종환</t>
  </si>
  <si>
    <t>104-81-29424</t>
    <phoneticPr fontId="1" type="noConversion"/>
  </si>
  <si>
    <t>104-81-29424</t>
  </si>
  <si>
    <t>전라북도 군산시 오식도동 850-2~3</t>
  </si>
  <si>
    <t>제2016-0253JB</t>
    <phoneticPr fontId="1" type="noConversion"/>
  </si>
  <si>
    <t>박영배</t>
    <phoneticPr fontId="1" type="noConversion"/>
  </si>
  <si>
    <t>010-3678-4046</t>
    <phoneticPr fontId="1" type="noConversion"/>
  </si>
  <si>
    <t>방염‧난연준‧불연 목재 R&amp;D 및 마케팅 지원</t>
  </si>
  <si>
    <t>□ 방염･난연･준불연 목재 시장현황
국내 수요처가 불확실하고, 판매처도 1-2곳 뿐 입니다.
또한 다수공급자계약(MAS)  물품으로 등록이 되어 있지 않아 정부 및 
공공기관 시장에 진입하기가 어려운 실정입니다</t>
  </si>
  <si>
    <t>1. 방염･난연･준불연 목재의 완성도를 더 높이기 위한 친환경 케미칼 R&amp;D 지원. 
2. 방염·난연·준불연 목재의 국내시장 진출을 위한 Marketing 지원.
: 정부 및 공공기관 및 기타 기관의 수요정보, 시장현황 및 판매동향, 시공사례 등에 대한 정보가 필요합니다.
3. 불연목재를 일본시장에로의 수출을 위해서는 필히 일본국토교통성의 인증을 받아야 하나 [인증을 받기 위해서는 관련 실험기관(일본의 불연, 준불연, 난연 성능평가를 하는 곳)에 의한 성능 테스트를 받아야 하나], 일본에서 외국업체가 인증받은 사례가 없기 때문에 일본시장에 진입하기가 매우 어려운 바, 인증획득에 필요한 자금지원을 포함하여 중소기업을 대신하여 인증을 받을 수 있도록 인증절차 등을 직접 처리하여 수출할 수 있는 기반을 마련하여 주는 지원이 절실히 요구됨.</t>
  </si>
  <si>
    <t>□ 시장 활성화
 KISTI와의 교류를 통해 방염･난연･준불연 목재 시장 활성화를 기대
 합니다.</t>
  </si>
  <si>
    <r>
      <t>1. 방염</t>
    </r>
    <r>
      <rPr>
        <sz val="12"/>
        <rFont val="맑은 고딕"/>
        <family val="3"/>
        <charset val="128"/>
        <scheme val="minor"/>
      </rPr>
      <t>･</t>
    </r>
    <r>
      <rPr>
        <sz val="12"/>
        <rFont val="맑은 고딕"/>
        <family val="3"/>
        <charset val="129"/>
        <scheme val="minor"/>
      </rPr>
      <t>난연</t>
    </r>
    <r>
      <rPr>
        <sz val="12"/>
        <rFont val="맑은 고딕"/>
        <family val="3"/>
        <charset val="128"/>
        <scheme val="minor"/>
      </rPr>
      <t>･</t>
    </r>
    <r>
      <rPr>
        <sz val="12"/>
        <rFont val="맑은 고딕"/>
        <family val="3"/>
        <charset val="129"/>
        <scheme val="minor"/>
      </rPr>
      <t xml:space="preserve">준불연목재의 내수 및 수출시장 확대 </t>
    </r>
    <phoneticPr fontId="1" type="noConversion"/>
  </si>
  <si>
    <t>방염·난연·준불연 목재 해외 시장진출 계획 지원</t>
    <phoneticPr fontId="1" type="noConversion"/>
  </si>
  <si>
    <t>방염난연준불연 목재 국내외 마케팅
확대
- 방염준불연 목재 등 기술 장료 지원</t>
    <phoneticPr fontId="1" type="noConversion"/>
  </si>
  <si>
    <t>중국 수출을 위한 인증 절차 등 관련업무 안내 지원
- 방염 준불연 목재 가공 기술 및 특허 자료 지원</t>
    <phoneticPr fontId="1" type="noConversion"/>
  </si>
  <si>
    <t xml:space="preserve"> 중국인증 전문지원 기관 담당자 소개 및 지원 업무 안내</t>
    <phoneticPr fontId="1" type="noConversion"/>
  </si>
  <si>
    <t>㈜바로텍시너지</t>
    <phoneticPr fontId="1" type="noConversion"/>
  </si>
  <si>
    <t>BB</t>
    <phoneticPr fontId="1" type="noConversion"/>
  </si>
  <si>
    <t>구칠효</t>
    <phoneticPr fontId="1" type="noConversion"/>
  </si>
  <si>
    <t>418-81-27174</t>
    <phoneticPr fontId="1" type="noConversion"/>
  </si>
  <si>
    <t>구철호</t>
  </si>
  <si>
    <t>418-81-27174</t>
  </si>
  <si>
    <t>전북 전주시 덕진구 유상로 67, 4동</t>
  </si>
  <si>
    <t>제2016-0254JB</t>
    <phoneticPr fontId="1" type="noConversion"/>
  </si>
  <si>
    <t>이진아</t>
    <phoneticPr fontId="1" type="noConversion"/>
  </si>
  <si>
    <t>010-2378-8537</t>
    <phoneticPr fontId="1" type="noConversion"/>
  </si>
  <si>
    <t>인체 실감형 차세대 스포츠 트레이닝 운동기구</t>
  </si>
  <si>
    <t>∙해당기술
  - 근력 및 1차원 운동이 가능한 트레이닝 운동기구
   -&gt; 당사에서는 VR과 결합된 3차원 운동기구 연구개발 중
∙시장현황 및 문제점
  - 최근 운동 및 스포츠관심이 매우 높음
  - 스포츠 트레이닝 운동기구는 수입의존도가 높음
  - 1차원 운동이나 단순한 운동기구가 대부분</t>
  </si>
  <si>
    <t>∙시장·기술 동향정보지원
  - 신기술 및 신제품개발/경쟁사 기술동향파악
∙연구장비 활용지원
  - 제품의 개발투자비용 낮춤/제품의 신뢰성 높임
∙마케팅 전략 수립
  - 판로개척을 위한 사업화</t>
  </si>
  <si>
    <t>∙ 산업적·기술적
  - 스포츠 트레이닝 기구의 다양한 기술력 확보
∙ 경제적 
  - 수입에 의존을 낮추고 해외시장진출</t>
  </si>
  <si>
    <t>1. 가상현실 및 증강현실기술과 위치인식센서 기술의 조합</t>
    <phoneticPr fontId="1" type="noConversion"/>
  </si>
  <si>
    <t xml:space="preserve">당사의 기술력을 바탕으로 가상현실 및 증가현실기술을 조합 
○ 기술 조합을 위한 기술동향을 파악 
○ 정보파악 후 계획을 수립하여 제품개발 시도 </t>
    <phoneticPr fontId="1" type="noConversion"/>
  </si>
  <si>
    <t>융복합 기술력확보</t>
    <phoneticPr fontId="1" type="noConversion"/>
  </si>
  <si>
    <t>가상현실과 위치인식의 기술조합
∙ 새로운 기술력 확보</t>
    <phoneticPr fontId="1" type="noConversion"/>
  </si>
  <si>
    <t xml:space="preserve"> - 이력시스템에 대표자 변경 등록</t>
    <phoneticPr fontId="1" type="noConversion"/>
  </si>
  <si>
    <t>창원금속공업㈜</t>
    <phoneticPr fontId="1" type="noConversion"/>
  </si>
  <si>
    <t>aa-</t>
    <phoneticPr fontId="1" type="noConversion"/>
  </si>
  <si>
    <t>AA+</t>
  </si>
  <si>
    <t>(C30320)자동차 차체용 부품 제조업</t>
  </si>
  <si>
    <t>이종선</t>
    <phoneticPr fontId="1" type="noConversion"/>
  </si>
  <si>
    <t>139-81-23576</t>
    <phoneticPr fontId="1" type="noConversion"/>
  </si>
  <si>
    <t>139-81-23576</t>
  </si>
  <si>
    <t>전북 군산시 외항로 847</t>
  </si>
  <si>
    <t>제2016-0255JB</t>
    <phoneticPr fontId="1" type="noConversion"/>
  </si>
  <si>
    <t>이정권</t>
  </si>
  <si>
    <t>010-2049-0826</t>
  </si>
  <si>
    <t>1,2,4</t>
  </si>
  <si>
    <t>탄소 섬유를 이용한 자동차 필러프레임 경량화 개발</t>
  </si>
  <si>
    <t xml:space="preserve">◦ 최근 자동차에는 고효율/고강도의 제품특성을 요구하고 있으며, 고연비와 강성확보의 조건을 동시 충족하기 위해 새로운 소재 접목이 주요 트렌드로 자리 잡고 있음.
◦ 차량용 제품에 대한 경량화 및 강성을 요구하는 부분에 있어, 차체에 구성되는 pillar류를 복합소재를 이용하여 개발함으로써, 연비절감, 경량화, 탄소배출 저감 등에 대한 획기적 방안의 제시가 필요하며, 선진국에서는 이에 대한 연구가 활발하게 이루어지고 있는 실정임에 따라, 지속적 R&amp;D개발을 통해 개발이 필요함. </t>
  </si>
  <si>
    <t>◦ CFRP를 이용한 Matrix(모재)와 복합소재(Carbon Fiber)의 기계적 물성 향상
   도모
◦ CFRP를 이용한 모재의 성형성에 대한 해석 및 가공성 확보 기술 개발
⦁ CFRP와 Additive를 이용한 기계적 물성 확보 및 관련기술개발.</t>
  </si>
  <si>
    <t>◦ 차량의 경량화를 통한 연비절감, 탄소 배출에 따른 친환경문제에 대한 대응을 실시하고, 기존의 스틸소재의 대안으로 개발이 진행됨에 따라, 매출 향상 및 관련기술확보를 통한 기업경쟁력강화의 초석이 마련 될 것이라 판단함.</t>
  </si>
  <si>
    <t>탄소섬유를 이용한 자동차 필러프레임 경량화 개발</t>
    <phoneticPr fontId="1" type="noConversion"/>
  </si>
  <si>
    <t>○ 탄소섬유의 자동차부품 활용성 / 효율성 분석
○ 선진 자동차 메이커의 탄소 섬유도입 현황 /  기술 분석</t>
    <phoneticPr fontId="1" type="noConversion"/>
  </si>
  <si>
    <t>CFRP를 이용한 자동차 Pillar 부품 접목기술 도출</t>
    <phoneticPr fontId="1" type="noConversion"/>
  </si>
  <si>
    <t>CFRP의 최적 자동차 Pillar 부품 선택</t>
    <phoneticPr fontId="1" type="noConversion"/>
  </si>
  <si>
    <t>허동영(한국탄소기술융합연구원)</t>
    <phoneticPr fontId="1" type="noConversion"/>
  </si>
  <si>
    <t xml:space="preserve">지원주제에 따른 전문가 진행 (한국탄소기술융합원 허몽영) </t>
    <phoneticPr fontId="1" type="noConversion"/>
  </si>
  <si>
    <t>㈜엔아이비</t>
    <phoneticPr fontId="1" type="noConversion"/>
  </si>
  <si>
    <t>(C24329)기타 비철금속 주조업</t>
  </si>
  <si>
    <t>C24</t>
  </si>
  <si>
    <t>1차 금속 제조업</t>
  </si>
  <si>
    <t>강황진</t>
    <phoneticPr fontId="1" type="noConversion"/>
  </si>
  <si>
    <t>402-81-56179</t>
    <phoneticPr fontId="1" type="noConversion"/>
  </si>
  <si>
    <t>강황진</t>
  </si>
  <si>
    <t>402-81-56179</t>
  </si>
  <si>
    <t>전주시 덕진구 팔복로 251-21</t>
  </si>
  <si>
    <t>제2016-0256JB</t>
    <phoneticPr fontId="1" type="noConversion"/>
  </si>
  <si>
    <t>김상범</t>
    <phoneticPr fontId="1" type="noConversion"/>
  </si>
  <si>
    <t>063-212-4314</t>
  </si>
  <si>
    <t>정밀 주조부품의 불량 개선 기술</t>
  </si>
  <si>
    <t>□ 정밀 주조부품의 불량 개선 기술
  ◯  자동차, 의료, 항공 등 첨단산업의 주요 부품으로 사용
    - 정밀주조 공정상 발생되기 쉬운 GAS, POROSITY, 기재물 등의 결함을 최     소화시키기 위한 기술적, 공정기술의 마스터가 요구됨.</t>
  </si>
  <si>
    <t>◯ 정밀주조 부품의 불량(결합) 개선 기술
  (INVESTMENT CASTING, DEFECT 개선기술)</t>
  </si>
  <si>
    <t>불량률 최소화로 수익구조 개선 및 매출증대</t>
  </si>
  <si>
    <t>정밀 주조부품의 불량 개선 기술</t>
    <phoneticPr fontId="1" type="noConversion"/>
  </si>
  <si>
    <t>현재 공정 기준 문제점 파악
1. 주조 불량의 핵심 문제점 및 공정을 파악하여 불량률 개선
2. 지속적인 양품 제작을 위한 재질별 주조기준 확립</t>
    <phoneticPr fontId="1" type="noConversion"/>
  </si>
  <si>
    <t>1. 공정 최적화
2. 공정 관리 DB</t>
    <phoneticPr fontId="1" type="noConversion"/>
  </si>
  <si>
    <t>1.주조 불량률을 줄이기 위한 재질별 주조기준 확립
2. 정량적 수치에 의한 작업 표준화
3. 공정에서 발생하는 불량 제어를 위한 관리기술 확보</t>
    <phoneticPr fontId="1" type="noConversion"/>
  </si>
  <si>
    <t>김재황(한국생산기술연구원)</t>
    <phoneticPr fontId="1" type="noConversion"/>
  </si>
  <si>
    <t>㈜이앤코리아</t>
    <phoneticPr fontId="1" type="noConversion"/>
  </si>
  <si>
    <t>최정환</t>
    <phoneticPr fontId="1" type="noConversion"/>
  </si>
  <si>
    <t>402-81-96832</t>
    <phoneticPr fontId="1" type="noConversion"/>
  </si>
  <si>
    <t>전라북도 전주시 덕진구 반룡로 110, R&amp;D동 201호</t>
    <phoneticPr fontId="1" type="noConversion"/>
  </si>
  <si>
    <t>제2016-0294JB</t>
    <phoneticPr fontId="1" type="noConversion"/>
  </si>
  <si>
    <t>김동환</t>
    <phoneticPr fontId="1" type="noConversion"/>
  </si>
  <si>
    <t>010-7385-1479</t>
    <phoneticPr fontId="1" type="noConversion"/>
  </si>
  <si>
    <t>탄소복합재 응용 기능성 향상 자동차 보호필름</t>
    <phoneticPr fontId="1" type="noConversion"/>
  </si>
  <si>
    <t>탄소복합재 자동차 보호필름의 복합화 기술 및 기술현황 파악 및 자동차 보호필름의 시장분석</t>
    <phoneticPr fontId="1" type="noConversion"/>
  </si>
  <si>
    <t>탄소복합재 응용 기능성 향상 자동차 보호필름 제품 개발 및 사업화</t>
    <phoneticPr fontId="1" type="noConversion"/>
  </si>
  <si>
    <t>국내외 탄소복합재 보호필름의 기술 및 복합재료 시장동향에 대한 분석
- 탄소복합재 자동차 보호필름에 요구되는 성능 및 신뢰성 시험 방법 조사</t>
    <phoneticPr fontId="1" type="noConversion"/>
  </si>
  <si>
    <t>2016.07.08</t>
    <phoneticPr fontId="1" type="noConversion"/>
  </si>
  <si>
    <t>(C23999)그외 기타 분류안된 비금속 광물제품 제조업</t>
  </si>
  <si>
    <t>박광열</t>
    <phoneticPr fontId="1" type="noConversion"/>
  </si>
  <si>
    <t>616-81-28724</t>
    <phoneticPr fontId="1" type="noConversion"/>
  </si>
  <si>
    <t>박광열</t>
  </si>
  <si>
    <t>616-81-28724</t>
  </si>
  <si>
    <t>제주</t>
  </si>
  <si>
    <t xml:space="preserve">제주 제주시 한림읍 명상로 76-39 (상명리) </t>
    <phoneticPr fontId="1" type="noConversion"/>
  </si>
  <si>
    <t>제2016-0258JJ</t>
    <phoneticPr fontId="1" type="noConversion"/>
  </si>
  <si>
    <t>오남호</t>
    <phoneticPr fontId="1" type="noConversion"/>
  </si>
  <si>
    <t>070-4007-2422</t>
    <phoneticPr fontId="1" type="noConversion"/>
  </si>
  <si>
    <t>레스베라트롤을 바이어마커로 활용한 우도땅콩나물의 제품개발</t>
  </si>
  <si>
    <t>□ 레스베라트롤을 바이어마커로 활용한 우도땅콩나물의 제품개발
  ◯  현재 시장사항없으며, 항당뇨관련 제품개발을 진행하려 하고 있으나, 연구개발이 조금 부족하여 이부분을 보완하여 항당뇨관련 제품을 진행하고자함.</t>
  </si>
  <si>
    <t>자문 및 기획지원</t>
  </si>
  <si>
    <t>과제수행 및 연구개발 과제 진행, 신규고용인원 확충 및 당사의 매출액 향상</t>
  </si>
  <si>
    <t xml:space="preserve">1. 화산석(비석)제올라이트 CEC 상승기술 </t>
    <phoneticPr fontId="1" type="noConversion"/>
  </si>
  <si>
    <t>합성 기술 개발</t>
    <phoneticPr fontId="1" type="noConversion"/>
  </si>
  <si>
    <t>중국산 제올라이트합성  시제품1건</t>
    <phoneticPr fontId="1" type="noConversion"/>
  </si>
  <si>
    <t>가루세제용 제올라이트 합성(CEC250이상) 시제품개발 1건</t>
    <phoneticPr fontId="1" type="noConversion"/>
  </si>
  <si>
    <t>2016.07.01 지원주제 변경</t>
    <phoneticPr fontId="1" type="noConversion"/>
  </si>
  <si>
    <t>농업회사법인(주)오제주</t>
    <phoneticPr fontId="1" type="noConversion"/>
  </si>
  <si>
    <t>(C10309)기타 과실·채소 가공 및 저장처리업</t>
  </si>
  <si>
    <t>최우식</t>
    <phoneticPr fontId="1" type="noConversion"/>
  </si>
  <si>
    <t>616-81-75019</t>
    <phoneticPr fontId="1" type="noConversion"/>
  </si>
  <si>
    <t>최우식</t>
  </si>
  <si>
    <t>616-81-75019</t>
  </si>
  <si>
    <t>제주특별자치도 제주시 애월읍 평화로 2507</t>
  </si>
  <si>
    <t>제2016-0259JJ</t>
    <phoneticPr fontId="1" type="noConversion"/>
  </si>
  <si>
    <t>김광명</t>
  </si>
  <si>
    <t>064-712-2429</t>
  </si>
  <si>
    <t xml:space="preserve">건조과일 시장분석 및 전처리 시스템 자동화 </t>
  </si>
  <si>
    <t xml:space="preserve">건조과일 및 건조식품 산업은 최근 Sugar Added 제품에 대한 비만요인 증가로 인하여 각국 정부가 규제를 강화하는 추세로 인해 당사가 개발한 BCD 810 건조시스템의 수요가 증가할 것으로 예상됨. </t>
  </si>
  <si>
    <t xml:space="preserve">건조 과일 및 건조 식품의 경우 당첨가 및 미첨가 제품에 대한 시장분석자료가  필요. 
건조시스템 자동화의 완성에 따라 관련 전처리 시스템의 자동화 시스템 구축 사업이 후행 과제로 진행되어 플랜트 수출로 인한 시장확대 필요성이 절실한 시점임 </t>
  </si>
  <si>
    <t>기존 건조과일 시장의 당처리 제품에 대한 대안이 필요한 관계로 건조시스템과 전처리 시스템의 토탈 솔루션 공급에 따른 플랜트 수출로 수출확대에 기여가능하며 시장 선점에 따른 시장 확대 가능</t>
  </si>
  <si>
    <t>2. 기술혁신분석센터 연계요청
4. 지원 자체전문가 활용</t>
  </si>
  <si>
    <t>1. 건조 시스템 용량확대, 전처리 자동화를 통한 글로벌 시장진출</t>
    <phoneticPr fontId="1" type="noConversion"/>
  </si>
  <si>
    <t xml:space="preserve">전처리 자동화 시스템 구현을 위한 R&amp;D 과제 신청을 위한 기획보고서 작성 
○ 글로벌 시장 진출을 위한 최근 건조과일 시장동향 분석 
</t>
    <phoneticPr fontId="1" type="noConversion"/>
  </si>
  <si>
    <t>전처리 자동화 R&amp;D 과제 신청 
3. 건조식품(과일 채소) 시장 분석</t>
    <phoneticPr fontId="1" type="noConversion"/>
  </si>
  <si>
    <t xml:space="preserve">1. R&amp;D 과제 기획지원을 통항 과제 신청  
2. 시장분석 보고서 </t>
    <phoneticPr fontId="1" type="noConversion"/>
  </si>
  <si>
    <t>R&amp;D 과제 기획지원을 통한 과제 탐색 및 지원</t>
    <phoneticPr fontId="1" type="noConversion"/>
  </si>
  <si>
    <t>서주환</t>
    <phoneticPr fontId="1" type="noConversion"/>
  </si>
  <si>
    <t>㈜제키스</t>
    <phoneticPr fontId="1" type="noConversion"/>
  </si>
  <si>
    <t>(C10713)코코아 제품 및 과자류 제조업</t>
  </si>
  <si>
    <t>정기범</t>
    <phoneticPr fontId="1" type="noConversion"/>
  </si>
  <si>
    <t>616-81-54479</t>
    <phoneticPr fontId="1" type="noConversion"/>
  </si>
  <si>
    <t>정기범</t>
  </si>
  <si>
    <t>616-81-54479</t>
  </si>
  <si>
    <t xml:space="preserve">제주 제주시 애월읍 유수암평화길 205 </t>
    <phoneticPr fontId="1" type="noConversion"/>
  </si>
  <si>
    <t>제2016-0260JJ</t>
    <phoneticPr fontId="1" type="noConversion"/>
  </si>
  <si>
    <t>이창규</t>
    <phoneticPr fontId="1" type="noConversion"/>
  </si>
  <si>
    <t>010-2812-5237</t>
    <phoneticPr fontId="1" type="noConversion"/>
  </si>
  <si>
    <t>체험관광 연계형 제조시설 및 6차산업 테마파크 조성 사업타당성 평가</t>
    <phoneticPr fontId="1" type="noConversion"/>
  </si>
  <si>
    <t>□ 제주형 제조산업 개선 필요
1) 제주도 관광시장의 급성장에도 불구하고 관광객 상대 특화, 경쟁력, 제주형 필수상품 부족
2) 관광상품 유통구조 왜곡에 따른 수익구조 개선 시급 - 소비자가 대비 제조사 마진율 급락
□ 체험관광 연계형 제조시설 및 6차산업 테마파크 조성
1) 국내시장에서 볼수 없는 독특한 밀페유 제과제품 개발
2) 제품력 및 사업성 대비 사업화 타당성에 따른 평가 필요</t>
  </si>
  <si>
    <t>1) 개발여건분석
2) 대상지 분석
3) 예상수익분석</t>
  </si>
  <si>
    <t>□ 산업적 효과
 1) 제주 브랜드가치 상승 효과 
 2) 부가가치율 상승효과 및 품질 고급화 효과
□ 경제적 효과 
 1) 우수 전문 인력 양성 및 고급 일자리 창출
 2) 해외시장 개척을 통한 외화획득 및 수입대체 효과</t>
  </si>
  <si>
    <t>체험관광 연계형 견학형 공장 조성 관련 사업화 타당성 평가</t>
    <phoneticPr fontId="1" type="noConversion"/>
  </si>
  <si>
    <t>국내에 없는 제품과 제주도내 타관광시설과는 구분되는 차별화 전략 마련</t>
    <phoneticPr fontId="1" type="noConversion"/>
  </si>
  <si>
    <t>매출 및 고용창출 계획</t>
    <phoneticPr fontId="1" type="noConversion"/>
  </si>
  <si>
    <t>2016.04.28</t>
    <phoneticPr fontId="1" type="noConversion"/>
  </si>
  <si>
    <t>신흥순(에스앤리서치)</t>
    <phoneticPr fontId="1" type="noConversion"/>
  </si>
  <si>
    <t>한국식품연구원</t>
  </si>
  <si>
    <t>(G46313)수산물 도매업</t>
  </si>
  <si>
    <t>문영섭</t>
    <phoneticPr fontId="1" type="noConversion"/>
  </si>
  <si>
    <t>616-81-10879</t>
    <phoneticPr fontId="1" type="noConversion"/>
  </si>
  <si>
    <t>문영섭</t>
  </si>
  <si>
    <t>616-81-10879</t>
  </si>
  <si>
    <t xml:space="preserve">제주 서귀포시 남원읍 일주동로 7825 (신례리) </t>
    <phoneticPr fontId="1" type="noConversion"/>
  </si>
  <si>
    <t>제2016-0261JJ</t>
    <phoneticPr fontId="1" type="noConversion"/>
  </si>
  <si>
    <t>안용석</t>
    <phoneticPr fontId="1" type="noConversion"/>
  </si>
  <si>
    <t>010-9458-3528</t>
    <phoneticPr fontId="1" type="noConversion"/>
  </si>
  <si>
    <t>1,3,4</t>
    <phoneticPr fontId="1" type="noConversion"/>
  </si>
  <si>
    <t>해양자원을 활용한 화장품/식품 소재 개발</t>
  </si>
  <si>
    <t>□ 해양환경의 변화에 따른 연산호를 이용한 소재개발
  ◯ 제주도 해양환경이 변화하면서 현재 동남아에서 서식하는 산호가 제주연안 10m 수심에서도 채취할 수 있으며, 다양한 면역, 항산화 활성을 갖는 새로운 소재로 개발를 진행하고 있음
  ◯ 제주도 산호를 다양한 추출방법으로 소재를 산업화에 대한 타당성 분석, 산호관련 제품에 대한 마케팅 전략 및 기술에 대한 가치평가가 필요함</t>
  </si>
  <si>
    <t>□ 제주 연안 산호 소재에 사업타당성 및 기술가치 평가 
◯ 산호를 이용한 추출법, 기능성분, 산업화를 위하여 연구를 진행하고 있음. 이에 따른 특허출원 및 기술력 확보를 진행하고 있으며, 이에 따라 사업타당성, 기술가치에 대한 평가를 통하여 산업화 방향설정이 필요함
□ 산호 소재에 이용한 마케팅 전략수립 및 기술가치평가
◯ ㈜청룡수산은 새로운 가공식품, 화장품 사업을 운영하는 법인을 독립시켰으며, 현재 저분자펩티이드, 콜라겐, 콜라겐펩타이드, 발효마태반, 발효구아바추출물 등과 연계하여 바이오기업으로 성장할 수 있도록 마케팅 전략 수립을 통한 화장품 산업분야에 대한 전반적이 검토가 필요함</t>
  </si>
  <si>
    <t>□ 새로운 법인을 독립시켜 독자적인 매출발생 뿐만 아니라, 고용창출에 대한 기대가 매우 높아 지역경제에 활성화가 기여</t>
  </si>
  <si>
    <t>2. 기술혁신분석센터 연계요청
4. 지원 자체전문가 활용</t>
    <phoneticPr fontId="1" type="noConversion"/>
  </si>
  <si>
    <t>해양자원을 활용한 화장품/식품 소재 개발</t>
    <phoneticPr fontId="1" type="noConversion"/>
  </si>
  <si>
    <t xml:space="preserve">제주연안 산호소재를 활용한 사업이 타당서 분석과 특허 출원에 따른 기술가치 평가 </t>
  </si>
  <si>
    <t>화장품 시장 진입을 위한 마케팅 방향 수립</t>
    <phoneticPr fontId="1" type="noConversion"/>
  </si>
  <si>
    <r>
      <rPr>
        <sz val="12"/>
        <rFont val="맑은 고딕"/>
        <family val="3"/>
        <charset val="128"/>
        <scheme val="minor"/>
      </rPr>
      <t>◯</t>
    </r>
    <r>
      <rPr>
        <sz val="12"/>
        <rFont val="맑은 고딕"/>
        <family val="3"/>
        <charset val="129"/>
        <scheme val="minor"/>
      </rPr>
      <t xml:space="preserve"> ㈜청룡수산은 제주해양유래 산호 소재를 활용하여 항염, 항노화 등에 대한 연구를 진행하고 있으며, 향후 이를 활용한 사업타당성 및 기술적 가치를 평가하여 이를 바탕으로 새로운 소재를 활용한 식품/화장품 사업에 활용할 예정임
  </t>
    </r>
    <r>
      <rPr>
        <sz val="12"/>
        <rFont val="맑은 고딕"/>
        <family val="3"/>
        <charset val="128"/>
        <scheme val="minor"/>
      </rPr>
      <t>◯</t>
    </r>
    <r>
      <rPr>
        <sz val="12"/>
        <rFont val="맑은 고딕"/>
        <family val="3"/>
        <charset val="129"/>
        <scheme val="minor"/>
      </rPr>
      <t xml:space="preserve"> 새로운 법인을 활용하여 기존에 수산단순가공분야에서 바이오산업으로 진출을 모색하고 있어 마케팅 방향 수립을 통한 사업 활성화로 매출발생 뿐만 아니라 고용창출에 대한 기대가 높아 지역 경제에 많은 도움이 될 것임</t>
    </r>
    <phoneticPr fontId="1" type="noConversion"/>
  </si>
  <si>
    <t>2016.07.12</t>
    <phoneticPr fontId="1" type="noConversion"/>
  </si>
  <si>
    <t>윤봉식(전북대학교)</t>
    <phoneticPr fontId="1" type="noConversion"/>
  </si>
  <si>
    <t>관련 전문가 탐색을 통한 지원 진행</t>
    <phoneticPr fontId="1" type="noConversion"/>
  </si>
  <si>
    <t>이광인
우구</t>
    <phoneticPr fontId="1" type="noConversion"/>
  </si>
  <si>
    <t>124-86-36434</t>
    <phoneticPr fontId="1" type="noConversion"/>
  </si>
  <si>
    <t>이광인
우구</t>
  </si>
  <si>
    <t>124-86-36434</t>
  </si>
  <si>
    <t>제주특별자치도 제주시 첨단로 7길 11</t>
  </si>
  <si>
    <t>제2016-0262JJ</t>
    <phoneticPr fontId="1" type="noConversion"/>
  </si>
  <si>
    <t>김민경</t>
  </si>
  <si>
    <t>070-4164-7148</t>
    <phoneticPr fontId="1" type="noConversion"/>
  </si>
  <si>
    <t>트롬빈을 이용한 지혈제 시장 조사</t>
    <phoneticPr fontId="1" type="noConversion"/>
  </si>
  <si>
    <t>□ 국내 지혈제 시장 정보
  - 지혈제의 경우, 여러 가지 타입의 의약품이 있으나, 각각의 제품들이            차지하고 있는 시장 점유율과 매출에 대한 정보 요청</t>
  </si>
  <si>
    <t>□ 지혈제 시장 중에서 플로실 타입의 지혈제 시장과 콜라템프 타입의 지혈제      시장에 대한 정보조사</t>
  </si>
  <si>
    <t>지혈제 신제품 출시로 인한 매출 증가
매출 증가로 인한 고용 증가</t>
  </si>
  <si>
    <t>트롬빈 이용한 지혈제 기술, 시장 정보분석</t>
    <phoneticPr fontId="1" type="noConversion"/>
  </si>
  <si>
    <t>□ 플로실 타입의 지혈제의 기술, 시장 동향 분석
     - 플로실 타입의 지혈제의 기술개발 사례 및 기술내용, 동향을 파악하여 자체 개발에 활용 및 지속적인 시장전략 수립
     - 국내외 기술동향, 시장동향을 파악하여 마케팅 전략 수립 및 매출증대 확보
□ 콜라템프 타입의 지혈제의 기술, 시장 동향 분석
        - 콜라템프 타입의 지혈제의 기술개발 사례 및 기술내용, 동향을 파악하여 자체 개발에 활용 및 지속적인 시장전략 수립
   - 국내외 기술동향, 시장동향을 파악하여 마케팅 전략 수립 및 매출증대 확보     
  ○ 기술의 진보단계 및 향후 기술, 시장 동향 파악</t>
    <phoneticPr fontId="1" type="noConversion"/>
  </si>
  <si>
    <t>□ 트롬빈 이용 지혈제의 제품 개발     및 사업화
□ 기술향상과 시장경쟁력 향상</t>
    <phoneticPr fontId="1" type="noConversion"/>
  </si>
  <si>
    <t>1) 국내외 트롬빈 이용 지혈제의 기술 및  시장동향에 대한 분석
2) 기술개발 제품의 경쟁력 및 매출증대 향상</t>
    <phoneticPr fontId="1" type="noConversion"/>
  </si>
  <si>
    <t>bbb</t>
    <phoneticPr fontId="1" type="noConversion"/>
  </si>
  <si>
    <t>(C10619)기타 곡물가공품 제조업</t>
  </si>
  <si>
    <t>윤복이</t>
    <phoneticPr fontId="1" type="noConversion"/>
  </si>
  <si>
    <t>616-81-68648</t>
    <phoneticPr fontId="1" type="noConversion"/>
  </si>
  <si>
    <t>㈜제주홍암가</t>
    <phoneticPr fontId="1" type="noConversion"/>
  </si>
  <si>
    <t>이종건</t>
  </si>
  <si>
    <t>616-81-68648</t>
  </si>
  <si>
    <t>제주도 서귀포시 남원읍 일주동로 7506</t>
  </si>
  <si>
    <t>제2016-0263JJ</t>
    <phoneticPr fontId="1" type="noConversion"/>
  </si>
  <si>
    <t>김해복</t>
  </si>
  <si>
    <t>010-8588-4992</t>
  </si>
  <si>
    <t>활성이 뛰어난 유산균주를 동정하여 제품의 질 향상</t>
  </si>
  <si>
    <t>□ 곡물에 유산균을 발효시켜 제품을 출시하고 있음
  ◯ 유산균주의 활성 저하로 인한 제품의 질 하락이 우려됨
    - 유산균 발효를 이용하여 제품을 출시하고 있으나 유산균주를 직접 배양하는 것이 아닌 구입하여 사용하고 있음
    - 계속되는 계대배양으로 인해 유산균주의 활성 저하 및 제품의 질 하락의 문제가 발생될 것으로 우려됨
    - 유산균주를 직접 배양하여 제품을 출시하고자 하나 보유 기술의 문제로 인해 실행으로 옮기지는 못하고 있는 실정임</t>
  </si>
  <si>
    <t>□ 활성이 우수한 유산균주 동정의 기술 방법을 요청하고자 함
  ◯ 내산성 및 내열성이 뛰어난 유산균주를 동정하고자 함
    - 출시중인 제품에 있는 유산균은 내산성 및 내열성이 뛰어날 것으로 예상됨
    - 이에따라 출시중인 제품에서 유산균을 동정하여 배양 후 제품에 적용을 하고자 함
    - 유산균주를 동정 및 배양을 위한 보유 기술이 부족하여 실행을 못하고 있는 바, 유산균주 동정 및 배양 기술을 지원받고자 함</t>
  </si>
  <si>
    <t>□ 제품의 질 향상을 통한 기업 매출 증대로 지역경제 활성화에 이바지하고자 함
  ◯ 고용창출, 신제품 개발 등 다양한 기대효과가 있을 것으로 판단됨
    - 활성이 우수한 유산균주를 동정하여 제품을 생산함으로서 제품의 질이 향상될 것으로 기대됨
    - 이를 통해 기업의 매출이 증대되어 고용창출을 통한 지역경제 활성화에 이바지 할 수 있을 것으로 판단됨
    - 뿐만 아니라, 유산균주 배양기술을 습득함으로서 부설연구소의 기술을 향상시켜 차후 신제품 개발에 있어 다양한 역할을 수행할 수 있을 것으로 판단됨</t>
  </si>
  <si>
    <t>1. 활성이 우수한 유산균주를 동정하여 제품의 질 향상</t>
    <phoneticPr fontId="1" type="noConversion"/>
  </si>
  <si>
    <t>내산성 및 내열성이 뛰어난 유산균주를 동정하고자 함
- 출시중인 제품에 있는 유산균은 내산성 및 내열성이 뛰어날 것으로 예상됨
- 이에따라 출시중인 제품에서 유산균을 동정하여 배양 후 제품에 적용을 하고자 함
- 유산균주를 동정 및 배양을 위한 보유 기술이 부족하여 실행을 못하고 있는 바, 유산균주 동정 및 배양 기술을 지원받고자 함</t>
    <phoneticPr fontId="1" type="noConversion"/>
  </si>
  <si>
    <t>유산균주 동정 및 배양</t>
    <phoneticPr fontId="1" type="noConversion"/>
  </si>
  <si>
    <t>내산성 및 내열성이 뛰어난 유산균주 동정 및 배양</t>
  </si>
  <si>
    <t>오석흥(우석대학교)</t>
    <phoneticPr fontId="1" type="noConversion"/>
  </si>
  <si>
    <t xml:space="preserve"> - 사업계획서에 표기된 "농업회사법인제주홍암가㈜/윤복이" 로 등록</t>
    <phoneticPr fontId="1" type="noConversion"/>
  </si>
  <si>
    <t>(C28511)주방용 전기기기 제조업</t>
  </si>
  <si>
    <t>김종부</t>
  </si>
  <si>
    <t>504-81-23523</t>
  </si>
  <si>
    <t>대구</t>
  </si>
  <si>
    <t xml:space="preserve">대구 북구 노원로 280 </t>
  </si>
  <si>
    <t>제2016-0002A</t>
  </si>
  <si>
    <t>이동원</t>
  </si>
  <si>
    <t>●,○</t>
  </si>
  <si>
    <t>김지태</t>
  </si>
  <si>
    <t>053-665-5050</t>
  </si>
  <si>
    <t>식품가공용 블렌더에 대한 기술동향파악 및 선행특허분석(특허맵)</t>
  </si>
  <si>
    <t>1. 블렌더 시장은 1920년대부터 시작되어 포화상태이며, 기술진입장벽이 낮은만큼 신규업체의 시장진입이 활발하고, 선점업체들의 경쟁이 과열되어 있음.
2. 글로벌 블렌더 시장의 후발주자로서 시장동향 · 기술동향의 파악이 부족하여 중복연구로 인해 비용손실이 발생하고 있음.
3. 선점업체들의 특허포트폴리오 구축에 따른 기술개발방향의 폭이 매우 좁으며, 이에 개발방향에 대한 가이드라인이 절실함.
4. 기존시장의 IP동향을 철저히 분석 · 대비하여 안정적인 시장진입이 필요하며, 기술의 동향과 선행특허들의 분석을 통해 기존시장에서 차별화될 수 있는 혁신적인 기술개발이 요구되고 있음.</t>
  </si>
  <si>
    <t>1. 블렌더 제어시스템과 관련된 전반적인기술동향 및 핵심특허분석
2. 블렌더의 부가기능(IOT, 진공장치, 자력회전, 탄산 등) 기술동향조사</t>
  </si>
  <si>
    <t>1. 업체별 기술동향파악 · 기술변화추이의 분석을 통해 향후대책 수립에 활용
2. 기술동향의 흐름을 파악하여 공백기술 · 틈새기술의 발견 및 개발을 통한 기술 선점
3. 경쟁업체와의 특허분쟁에 대한 사전 예방 및 당사만의 특허포트폴리오 구축
4. 중복연구를 방지 및 기술개발비용을 절감</t>
  </si>
  <si>
    <t>블렌더 가열구조 특허분석</t>
    <phoneticPr fontId="1" type="noConversion"/>
  </si>
  <si>
    <t>○ 블렌더 가열구조 유사특허 분석 지원
○ 커버 등 추가 기능 부품 특허 분석 지원(1차 분석 이후 지원 여부 결정)</t>
    <phoneticPr fontId="1" type="noConversion"/>
  </si>
  <si>
    <t>블렌더 관련 특허출원</t>
    <phoneticPr fontId="1" type="noConversion"/>
  </si>
  <si>
    <t>○ 블렌더 경쟁업체 대응 특허포트폴리오 구축
  (공백기술 파악을 통한 특허 출원)
○ 블렌더 관련 신기술 개발</t>
    <phoneticPr fontId="1" type="noConversion"/>
  </si>
  <si>
    <t>박준영(특허법인 혜담)</t>
    <phoneticPr fontId="1" type="noConversion"/>
  </si>
  <si>
    <t>㈜데스코</t>
  </si>
  <si>
    <t>김은태</t>
  </si>
  <si>
    <t>503-81-41834</t>
  </si>
  <si>
    <t>경북</t>
  </si>
  <si>
    <t xml:space="preserve">경북 칠곡군 왜관읍 공단로9길 24 (금산리) </t>
  </si>
  <si>
    <t>제2016-0010A</t>
  </si>
  <si>
    <t>김창규</t>
  </si>
  <si>
    <t>김종활</t>
  </si>
  <si>
    <t>010-3309-5922</t>
  </si>
  <si>
    <t xml:space="preserve">3D프린터용 소재 시장동향 및 기술정보
</t>
  </si>
  <si>
    <t xml:space="preserve">O 자동차/전기전자/산업용 플라스틱 부품 제작방법으로 기존의 사출형 대신 3D 프린터를 통한 부품화 개발이 활발히 진행되는 추세임
O 현재 국내 3D 프린터 부품화 개발 수준은 매우 낮은 수준으로 파악되고, ABS, PLA 수지를 활용한 시제품 제작 정도로 자동차 부품용 소재로 요구되는 수준의 소재 개발은 미진한 상황임
</t>
  </si>
  <si>
    <t xml:space="preserve">O Engineering Plastic용 3D 프린터 소재 기술 개발을 위한 3D 프린터용 소재 시장동향 및 기술정보 요청.
- 3D 프린팅 기술현황 및 기술정보 등
-3D 프린터용 소재 국내외 현황 및 기술정보 등
- 3D 프린터용 고강화 소재 국내외 현황 및 기술정보 등
</t>
  </si>
  <si>
    <t>O Engineering Plastic을 활용한 3D 프린터용 소재개발 추진으로 사업화 추진 및 국내 기술력 확보 기여</t>
  </si>
  <si>
    <t>3D프린터용 소재 시장동향 및 기술정보</t>
    <phoneticPr fontId="1" type="noConversion"/>
  </si>
  <si>
    <t>○Engineering Plastic용 3D 프린터 소재 기술 개발을 위한 3D 프린터용 소재 시          시장동향 및 기술정보를 요청함.
- 3D 프린팅 기술 현황 및 기술정보 등.
- 3D 프린터용 소재 국내외 현황 및 기술정보 등.
- 3D 프린터용 고강화 소재 국내외 현황 및 기술정보 등.</t>
    <phoneticPr fontId="1" type="noConversion"/>
  </si>
  <si>
    <t>3D 프린터용 기술력 확보</t>
    <phoneticPr fontId="1" type="noConversion"/>
  </si>
  <si>
    <t>Engineering Plastic을 활용한 3D 프린터용 소재 개발 추진으로 사업화 추진 및 국내 기술력 확보 기여</t>
    <phoneticPr fontId="1" type="noConversion"/>
  </si>
  <si>
    <t>박선영</t>
    <phoneticPr fontId="1" type="noConversion"/>
  </si>
  <si>
    <t>경북ASTI 회장</t>
  </si>
  <si>
    <t>송재열</t>
  </si>
  <si>
    <t>505-81-20418</t>
  </si>
  <si>
    <t>경북 영천시 본촌공단1길 9</t>
  </si>
  <si>
    <t>제2016-0077GB</t>
  </si>
  <si>
    <t>이상호</t>
  </si>
  <si>
    <t>054-338-5000</t>
  </si>
  <si>
    <t>액티브 후드 힌지시스템의 시물레이션을 위한 슈퍼컴 M&amp;S 지원</t>
  </si>
  <si>
    <t>현재 액티브 후드 힌지시스템의 팝업형 시스템을 이용한 시물레이션은 데이터를 얻는데 많은 시간이 소요됨</t>
  </si>
  <si>
    <t>액티브 후드 힌지 시스템의 시물레이션을 단시간에 정확하고 빠르게 데이터를 얻기 위하여 슈퍼컴 M&amp;S 기술지원을 요청함</t>
  </si>
  <si>
    <t>슈퍼컴 M&amp;S 기술지원을 통해 단시간에 정확한 데이터를 제공 받을 수 있음. 실차 실험 시 요구되는 비용 절감 가능</t>
  </si>
  <si>
    <t>○ 액티브 후드 힌지 시스템의 시뮬레이션을 단시간에 정확하고 빠르게 데이터를 얻기 위하여 슈퍼컴퓨터 M&amp;S 기술지원을 요청함.</t>
  </si>
  <si>
    <t>실차 실험 시 요구되는 비용절감</t>
  </si>
  <si>
    <t>슈퍼컴 M&amp;S 기술지원을 통해 단시간에 정확한 데이터를 제공 받아 연구개발 비용절감</t>
  </si>
  <si>
    <t>2016.06.29</t>
    <phoneticPr fontId="1" type="noConversion"/>
  </si>
  <si>
    <t>윤태호</t>
    <phoneticPr fontId="1" type="noConversion"/>
  </si>
  <si>
    <t>a</t>
  </si>
  <si>
    <t>(C27192)정형외과용 및 신체보정용 기기 제조업</t>
  </si>
  <si>
    <t>박광범</t>
  </si>
  <si>
    <t>504-81-43999</t>
  </si>
  <si>
    <t xml:space="preserve">경북 경산시 자인면 한장군로 472 </t>
  </si>
  <si>
    <t>제2016-0078GB</t>
  </si>
  <si>
    <t>우종태</t>
  </si>
  <si>
    <t>박근오</t>
  </si>
  <si>
    <t>053-859-2896</t>
  </si>
  <si>
    <t>3D프린터용 임시보철용 소재 개발</t>
  </si>
  <si>
    <t>‧ 치과 의료분야에 3D프린터 및 다양한 디지털 기술이 적용되고 있으며, 이와 관련한 재료의 개발이 진행되고 있음.
‧ 치과용 재료의 경우 의료기기로 허가가 필수적이며,      제품 개발시 안전성 및 유효성이 확보 요구
‧ 또한 관련 제품의 국내외 허가시 필요한 규정 및 절차에 대한 자료가 부족하여 인허가 진행시 어려움이 있음.</t>
  </si>
  <si>
    <t>◯ 3D프린터용 소재 관련 기술 분석
 - 현재 판매 혹은 개발중인 3D프린터용 소재 시장 분석
◯ 3D프린터 소재개발 기술 지원
 - 광경화 기반의 3D프린터용 임시보철물 소재 개발 기술 지원
 - 광경화 소재의 물리적 물성 향상 기술 조사 및 지원
 - 제품 인허가 관련 동향 분석</t>
  </si>
  <si>
    <t>◯ 3D프린터 및 소재의 사업화를 통해 해외시장 진출
◯ 디지털 기술을 기반으로한 새로운 치과의료서비스 플랫폼 구축으로 치과의료분야의 새로운 시장 창출</t>
  </si>
  <si>
    <t xml:space="preserve">3D프린터용 임시보철용 소재 </t>
  </si>
  <si>
    <t>3D프린터용 소재 산업동향, 기술동향, 인허가 기준</t>
  </si>
  <si>
    <t>치과의료분야 신규시장 창출</t>
  </si>
  <si>
    <t>3D프린터용 소재 개발, 심규 시장 개척</t>
  </si>
  <si>
    <t>제품 개발 물성 분석 지원</t>
    <phoneticPr fontId="1" type="noConversion"/>
  </si>
  <si>
    <t>㈜미래인더스</t>
  </si>
  <si>
    <t>(C24222)알루미늄 압연, 압출 및 연신제품 제조업</t>
  </si>
  <si>
    <t>황경희</t>
  </si>
  <si>
    <t>513-81-11467</t>
  </si>
  <si>
    <t xml:space="preserve">경북 구미시 1공단로6길 171 (공단동) </t>
  </si>
  <si>
    <t>제2016-0079GB</t>
  </si>
  <si>
    <t>한제봉</t>
    <phoneticPr fontId="1" type="noConversion"/>
  </si>
  <si>
    <t>010-7531-1988</t>
  </si>
  <si>
    <t>A6061-T6 압출에서의 조직조대화 방지기술</t>
  </si>
  <si>
    <t>A6061 소재를 압출하여 정상적인 기계적 성질을 얻기위해서 압출온도를 530도로 하면 조직의 조대화가 일어남, 최근 시장의 트랜드 변화로 휴대폰에 알루미늄을 많이 사용하게 되면서 알루미늄의 압출 후 2차가공에서의 미려한 표현이 요구됨</t>
  </si>
  <si>
    <t>압출시 및 압출 후 냉각중에 발생되는 금속조직의 조대화를 방지하여 균일한 소재를 얻고 정상적인 기계적 성질을 얻고자 함.</t>
  </si>
  <si>
    <t>국내의 삼성, LG 외 일본과 유럽등의 휴대폰 생산업체에 판로가능</t>
  </si>
  <si>
    <t>○ 압출시및 압출후 내각중에 발생되는 금속조직의 조대화를 방지하여 균일한    소재를 얻고 정상적인 기계적성질을 얻고자 함</t>
  </si>
  <si>
    <t>제품의 판로확보</t>
  </si>
  <si>
    <t>국내의 삼성, LG 외 일본과 유럽등의 휴대폰생산업체에 판로확보 가능</t>
    <phoneticPr fontId="1" type="noConversion"/>
  </si>
  <si>
    <t>2016.08.08</t>
    <phoneticPr fontId="1" type="noConversion"/>
  </si>
  <si>
    <t>이광진(생기원)</t>
    <phoneticPr fontId="1" type="noConversion"/>
  </si>
  <si>
    <t>성현C&amp;T</t>
  </si>
  <si>
    <t>구성득</t>
  </si>
  <si>
    <t>513-16-18050</t>
  </si>
  <si>
    <t xml:space="preserve">경북 구미시 1공단로 212, 418호 (공단동,한라시그마벨리) </t>
  </si>
  <si>
    <t>제2016-0080GB</t>
  </si>
  <si>
    <t>054-461-0341</t>
  </si>
  <si>
    <t>4, 6</t>
  </si>
  <si>
    <t xml:space="preserve">내ㆍ외전근 교정 운동기구 선행특허분석 및 시험/분석/평가 </t>
  </si>
  <si>
    <t>스타일렉스Q' 라는 휜다리 교정 의료기기가 현재 시장을 형성하고 있음.
-현재 기술은 모터, 무게 추, 강제압박형 등이 있으며, 자가운동 방식의 제품은 스타일렉스Q가 유일함.
-자사의 기술은 서스펜션의 복원력을 이용한 자가운동 방식으로써 모터를 사용하여 강도를 조절할 수 있음.</t>
  </si>
  <si>
    <t xml:space="preserve"> -내ㆍ외전근 운동기구 선행특허분석 자료
 -현재 개발되어 있는 제품의 인증 및 시험 관련 정보
 -임상실험을 위한 과정 및 필요 정보, 비용, 연계정보
 -기존 특허들과의 특허회피전략(스타일렉스Q에 집중하여 분석자료 필요)</t>
  </si>
  <si>
    <t xml:space="preserve">특허회피전략수립, 해외시장 개척, 신규 모델 개발 </t>
  </si>
  <si>
    <t>내ㆍ외전근 교정 운동기구 선행특허분석</t>
  </si>
  <si>
    <t xml:space="preserve">내ㆍ외전근 교정 운동기구 특허분석, 재활의료기기 인증제도, </t>
  </si>
  <si>
    <t>재활운동기구개발</t>
  </si>
  <si>
    <t>특허출원, 재활기기 시작품 제작</t>
  </si>
  <si>
    <t>세영정보통신㈜</t>
  </si>
  <si>
    <t>이세영</t>
  </si>
  <si>
    <t>513-81-14498</t>
  </si>
  <si>
    <t xml:space="preserve">경북 구미시 산호대로 56-1 (공단동) </t>
  </si>
  <si>
    <t>제2016-0081GB</t>
  </si>
  <si>
    <t>010-2687-0230</t>
  </si>
  <si>
    <t>통합형 영상 및 음성지원 무선전송시스템 개발</t>
  </si>
  <si>
    <t>O 해당기술 시장현황
옥외에서 영상 및 음성을 동시에 사용하는 빈도가 높아지고 있다. 기존 이동 통신망이 미치지 못하는 지역에서 영상과 음성통신이 필요한 분야에서 이동이 용이하고, 즉시 현장설치 및 철거가 용이한 형태의 장비가 전무한 상황</t>
  </si>
  <si>
    <t>_ 현장을 카메라로 모니터하면서 즉시 현장과 의사전달을 위한 음성신호를 VOIP방식으로 이더넷망에 전송기능을 하는 오디오 변화모듈을 개발
_ 현장에서 무전원 상황에서 자체내장된 배터리를 이용하여 무선전송장치에 전원공급을 하는 PoE전원공급모듈을 개발하여 이를 일체화 방수형 통신 정합박스를 개발한다.</t>
  </si>
  <si>
    <t xml:space="preserve">_ 양손작업이 필요한 산업현장과 통제실간의 통신이 필요한 산업현장
_ 관광선박, 대현경기장 등의 관제센터와 현장요원과의 통신 수단
_ 전시회, 박물관, 경호, 카지노 같은 보안관련 등 통제업무
_ 긴급재난, 화재, 산불진압 작업시 영상, 음성통신이 필요한 상황
상기와 같은 분야에서 수요가 많이 발생할 것으로 예상 </t>
  </si>
  <si>
    <t>통합형 영상 및 음성지원 무선전송시스템 개발</t>
    <phoneticPr fontId="1" type="noConversion"/>
  </si>
  <si>
    <t>○ 현장을 카메라로 모니터 하면서, 즉시 현장과 의사전달을 위한 음성신호를     VOIP방식으로 이더넷망에 전송하는 기능을 하는 오디오변화모듈을 개발
○ 현장에서 무전원 상황에서 자체 내장된 배터리를 이용하여 무선전송장치에     전원공급을 하는 PoE전원공급모듈을 개발하여 이를 일체화 방수형 통신       정합박스를 개발</t>
    <phoneticPr fontId="1" type="noConversion"/>
  </si>
  <si>
    <t>제품 수요발생 증가</t>
    <phoneticPr fontId="1" type="noConversion"/>
  </si>
  <si>
    <t>①양손 작업이 필요한 산업현장과 통제실 간의통신이 필요한  산업현장 
② 관광선박, 대형경기장 등의 관제센터와 현장요원과의 통신수단.
③ 전시회, 박물관, 경호, 카지노 같은  보안관련등 통제업무.
④ 긴급재난, 화재, 산불진압 작업시 영상, 음성통신이 필요한 상황.
⑤ 군 관련 작전지역에서 일사적인 경계업무, 수색상황</t>
    <phoneticPr fontId="1" type="noConversion"/>
  </si>
  <si>
    <t>2016.08.16</t>
    <phoneticPr fontId="1" type="noConversion"/>
  </si>
  <si>
    <t>박완전(인사이트플러스)</t>
    <phoneticPr fontId="1" type="noConversion"/>
  </si>
  <si>
    <t>(C20119)기타 기초유기화학물질 제조업</t>
  </si>
  <si>
    <t>이대열</t>
  </si>
  <si>
    <t>506-81-56864</t>
  </si>
  <si>
    <t>경상북도 포항시 남구 지곡로 394, 포항테크노파크 제4벤처동 104호</t>
  </si>
  <si>
    <t>제2016-0082GB</t>
  </si>
  <si>
    <t>정성실</t>
  </si>
  <si>
    <t>010-6556-1145</t>
  </si>
  <si>
    <t>CNT와 Graphene을 이용한 방열시트 개발</t>
  </si>
  <si>
    <t>현재의 방열시장은 CNT 또는 그래핀을 중심으로 개발되고 있고 최근들어 1차원구조의 CNT와 2차원구조의 그래핀을 함께 사용하여 방열성을 개선하고자 하는 시도가 진행중임</t>
  </si>
  <si>
    <t>CNT,그래핀을 단독으로 이용한 방열재 시장분석</t>
  </si>
  <si>
    <t>1차원구조의 CNT와 2차원구조의 그래핀을 같이 사용함으로써 방열특성을 매우 높일 수 있을것으로 기대됨.</t>
  </si>
  <si>
    <t>○ CNT, 그래핀을 단독으로 이용한 방열재 시장 분석
○ CNT와 그래핀을 함께 분산한 방열재 시제품 시험 분석
○ CNT와 그래핀을 함께 분산한 방열재의 마케팅 전략 수립</t>
  </si>
  <si>
    <t>제품의 방열 특성 향상</t>
  </si>
  <si>
    <t>1차원 구조의 CNT와 2차원 구조의 그래핀을 같이 사용함으로써 방열특성을 매우 높일 수 있을 것으로 기대됨.</t>
  </si>
  <si>
    <t>2016.08.17</t>
    <phoneticPr fontId="1" type="noConversion"/>
  </si>
  <si>
    <t>한국전기연구원</t>
  </si>
  <si>
    <t>신철수</t>
  </si>
  <si>
    <t>515-85-05969</t>
  </si>
  <si>
    <t>505-81-21590</t>
  </si>
  <si>
    <t xml:space="preserve">경북 영천시 북안면 조암길 136 (송포리) </t>
  </si>
  <si>
    <t>제2016-0083GB</t>
  </si>
  <si>
    <t>최홍성</t>
  </si>
  <si>
    <t>010-3503-2512</t>
  </si>
  <si>
    <t>CFRP 시제품 제작지원</t>
  </si>
  <si>
    <t xml:space="preserve">전 세계적으로 환경개선을 위해 저 CO2차량 개발, 엔진효율향상등의 해결책을 제시 그중 차량 경량화가 가장 시급한 문제로 대두됨 이에 CFRP 성형기술 확보가 시급함 </t>
  </si>
  <si>
    <t>CFRP 성형에 필요한 장비, CFRP 성형에 필요한 해석, CFRP 부품 시험장비 또는 시험 검증 방안 모색 등</t>
  </si>
  <si>
    <t>활발한 시제품 제작을 통한 CFRP 성형 기술력 확보</t>
  </si>
  <si>
    <t>○ CFRP 성형에 필요한 장비(RTM, 고압프레스, LFT, SMC 장비 등)
○ CFRP 성형에 필요한 해석(인력양성 or 전문인력 활용방안) 및 해석           프로그램
○ CFRP 부품 시험 장비 또는 시험 검증 방안 모색
○ CFRP 대체 가능성이 있는 부품 사양 및 요구 조건</t>
  </si>
  <si>
    <t>CFRP 성형 기술력 확보</t>
  </si>
  <si>
    <t>2016.08.10</t>
    <phoneticPr fontId="1" type="noConversion"/>
  </si>
  <si>
    <t>권광희(테크노뱅크)</t>
    <phoneticPr fontId="1" type="noConversion"/>
  </si>
  <si>
    <t xml:space="preserve"> - 수요조사서에 표기된  " 515-85-05969" 으로 이력시스템 등록</t>
  </si>
  <si>
    <t>유경종</t>
  </si>
  <si>
    <t>513-85-01031</t>
  </si>
  <si>
    <t>607-81-05085</t>
  </si>
  <si>
    <t>경북 구미시 산호대로 335-4</t>
  </si>
  <si>
    <t>제2016-0084GB</t>
  </si>
  <si>
    <t>최병기</t>
  </si>
  <si>
    <t>054-468-7047</t>
  </si>
  <si>
    <t>북미 스마트 홈 IoT 동향 조사</t>
  </si>
  <si>
    <t>□ 기술
 ◯ 가정/오피스 내에 베이스스테이션(Set-top box)를 기반으로    한 편의장치(온도, 전구, 커튼), 보안장치(IP 카메라), 엔터테인먼트장치(음향기기), 안전(동작감지 센서, 문열림감지)장치와 연동하는 스마트 홈 IoT 제품
□ 시장의 현황 및 문제점  
 ◯ 시장현황
  기존의 Home Automation 시장이 Smart Home IoT와 연동하여 지속적인 성장이 예상 됨.  
  ◯ 문제점
   급격하게 변화하는 시장 환경으로 인해, 타사 제품 성능 대비 당사 제품에 대한 경쟁력 약화 및 매출 저하
   - 사용자 선호도 동향 파악 미흡으로 인한 선행 제품 개발 미   비,  타사 대비 저가격, 동일 수준의 성능, 브랜드 파워의 열세</t>
  </si>
  <si>
    <t xml:space="preserve">◯ Smart Home IoT 시장의 제품군별 사용사 선호도 및 제품 동향 파악 
   - 제품군: Controller, Network Streamer, Smart Gateway, IoT 리모컨 등
 ◯ 스마트 홈 선도 업체들의 제품군별 5년간 매출 규모
   - Control4 / Crestron / Savant / Elan / AMX / RTI / URC
 ◯ 유사 제품의 성능대비 및 오성판매 북미판매법인(URC社)의 취약점
  - 성능 차이, 홍보, 브랜드 파워, 호환성 </t>
  </si>
  <si>
    <t xml:space="preserve">스마트 홈과 연동이 가능한 IoT 제품에 대한 사용자들의 개발 동향 및 선호 제품 파악으로 선제적인 제품 개발과 서비스 추진을 통한 북미 수출증대, 신규 고용창출, 매출 증대를 도모 함. </t>
  </si>
  <si>
    <t>스마트 홈 IoT 산업동향 분석</t>
  </si>
  <si>
    <t>신규고용창출, 매출증대</t>
  </si>
  <si>
    <t xml:space="preserve">스마트 홈과 연동이 가능한 선제적  제품 개발 </t>
  </si>
  <si>
    <t>권혁철(한국경영기술지도사회)</t>
    <phoneticPr fontId="1" type="noConversion"/>
  </si>
  <si>
    <t xml:space="preserve"> - 수요조사서에 표기된 "513-85-01031" 으로 이력시스템 등록</t>
  </si>
  <si>
    <t>정동훈</t>
  </si>
  <si>
    <t>514-81-43206</t>
  </si>
  <si>
    <t xml:space="preserve">경북 칠곡군 왜관읍 2산업단지2길 159 (낙산리) </t>
  </si>
  <si>
    <t>제2016-0085GB</t>
  </si>
  <si>
    <t>이재구</t>
  </si>
  <si>
    <t>010-9544-8501</t>
  </si>
  <si>
    <t>생체신호 기반 자세복합형 상지근골격계 웰니스 응용기술개발</t>
  </si>
  <si>
    <t>재택 또는 작업장에서 일상생활 중에 자연스럽게 측정 가능, 작업자의 운동신호를 입력받아 인식하고 상황을 판단하여 자율적으로 상지근력 증강</t>
  </si>
  <si>
    <t>전세계적인 저출산, 고령화로 산업구조 및 라이프 스타일이 변동하는시점에서 의료 복지수요 및 일자리창출에 대한 관심 증가</t>
  </si>
  <si>
    <t>일반적으로 헬스케어 제품은 기술난이도가 낮은편이며, 기술과 고객면에서 모두 시장진입에 유리한 조건을 지니고 있어 선발업체가 진입장벽을 구축하기전에 시장에 참여할 필요가 있음</t>
  </si>
  <si>
    <t>○ R&amp;D과제 기획지원</t>
  </si>
  <si>
    <t>선발업체 진입장벽 구축 전 시장진입
현장 근로자 일자리 창출</t>
  </si>
  <si>
    <t>헬스케어 제품은 기술난이도가 낮은 편이며 또한, 기술과 고객 면에서 모두 시장 진입에 유리한 조건을 지니고 있어 선발업체가 진입장벽을 구축하기 전에 시장에 참여할 필요가 있음.
중소제조업체 현장근로자를 위한 일자리 창출이 용이할 것으로 기대됨</t>
  </si>
  <si>
    <t>2016.07.29</t>
    <phoneticPr fontId="1" type="noConversion"/>
  </si>
  <si>
    <t>황중국</t>
  </si>
  <si>
    <t>513-81-31158</t>
  </si>
  <si>
    <t>경북 구미시 산호대로 20</t>
  </si>
  <si>
    <t>제2016-0086GB</t>
  </si>
  <si>
    <t>홍수현</t>
  </si>
  <si>
    <t>054-468-0728</t>
  </si>
  <si>
    <t>스마트윈도우 필름 개발</t>
  </si>
  <si>
    <t>전기변색 스마트윈도우 필름개발, 전기변색 필름의 건조방법</t>
  </si>
  <si>
    <t>Roll to Roll 방식으로 전기변색 스마트윈도우 필름을 개발하고자 한다. PET필름에 전기변색 조액을 코팅하여 건조되는 요구 시간 조건이 길어 R2R방식 생산에 어려움이 있다. R2R 공정의 건조시간을 줄이기 위한 해결방안이 시급하다.</t>
  </si>
  <si>
    <t>전기변색 필름생산 위한 R2R 건조공정시간 단축</t>
  </si>
  <si>
    <t>○ Roll to Roll 방식으로 전기변색 스마트윈도우 필름을 개발, PET필름에 전기변색 조액을 코팅하여 건조되는 요구 시간 조건이 길어 R2R방식 생산에 어려움이 있다. R2R 공정의 건조시간을 줄이기 위한 해결방안 마련</t>
  </si>
  <si>
    <t>제품 공정시간 단축</t>
  </si>
  <si>
    <t>전기변색 필름 생산 위한 R2R 건조 공정 시간 단축</t>
  </si>
  <si>
    <t>이상화(유라스텍)</t>
    <phoneticPr fontId="1" type="noConversion"/>
  </si>
  <si>
    <t>㈜금강</t>
  </si>
  <si>
    <t>이영배</t>
  </si>
  <si>
    <t>505-81-37530</t>
  </si>
  <si>
    <t xml:space="preserve">경북 경주시 서면 갠버불길 33 (아화리) </t>
  </si>
  <si>
    <t>제2016-0087GB</t>
  </si>
  <si>
    <t>홍일성</t>
  </si>
  <si>
    <t>010-8578-0166</t>
  </si>
  <si>
    <t>자동차 시트 시장 동향 및 시트 경량화 제조 기술 동향 정보 지원</t>
  </si>
  <si>
    <t>□ 자동차 시트 시장 동향 및 시트 경량화 제조 기술 동향 파악의 어려움 
  ◯ 중소기업의 인력 및 정보력 부족으로 인해 자동차 시트 시장의 정확한 시장 정보와 기술 트랜드 획득의 어려움
  ◯ 따라서 향후 자동차 시트 프레임 제품의 기획에 많은 시행착오를 겪고 있으며 정확한 포지션 및 기술로드맵 수립이 어려움.</t>
  </si>
  <si>
    <t>□ 자동차 시트 시장 동향 및 시트 경량화 제조 기술 동향
  ◯ 세계 자동차 시트 시장 규모 및 시장 점유율 조사
  ◯ 국내 자동차 시트 시장 규모 및 시장 점유율 조사
  ◯ 자동차 시트 시장의 트랜드 및 선진국 사례 조사
  ◯ 향후 시트 시장 전망 및 기술 동향</t>
  </si>
  <si>
    <r>
      <t xml:space="preserve">□ 자동차 시트 분야의 기술로드맵 수립으로 향후 R&amp;D기획의 방향성 제시
  </t>
    </r>
    <r>
      <rPr>
        <sz val="11"/>
        <color theme="1"/>
        <rFont val="맑은 고딕"/>
        <family val="3"/>
        <charset val="128"/>
        <scheme val="minor"/>
      </rPr>
      <t>◯</t>
    </r>
    <r>
      <rPr>
        <sz val="11"/>
        <color theme="1"/>
        <rFont val="맑은 고딕"/>
        <family val="2"/>
        <charset val="129"/>
        <scheme val="minor"/>
      </rPr>
      <t xml:space="preserve"> 국내</t>
    </r>
    <r>
      <rPr>
        <sz val="11"/>
        <color theme="1"/>
        <rFont val="맑은 고딕"/>
        <family val="3"/>
        <charset val="136"/>
        <scheme val="minor"/>
      </rPr>
      <t>‧</t>
    </r>
    <r>
      <rPr>
        <sz val="11"/>
        <color theme="1"/>
        <rFont val="맑은 고딕"/>
        <family val="2"/>
        <charset val="129"/>
        <scheme val="minor"/>
      </rPr>
      <t xml:space="preserve">외 시장 동향 및 시장 현황 파악
  </t>
    </r>
    <r>
      <rPr>
        <sz val="11"/>
        <color theme="1"/>
        <rFont val="맑은 고딕"/>
        <family val="3"/>
        <charset val="128"/>
        <scheme val="minor"/>
      </rPr>
      <t>◯</t>
    </r>
    <r>
      <rPr>
        <sz val="11"/>
        <color theme="1"/>
        <rFont val="맑은 고딕"/>
        <family val="2"/>
        <charset val="129"/>
        <scheme val="minor"/>
      </rPr>
      <t xml:space="preserve"> 자동차 시트 시장의 트랜드와 신기술 동향 파악
  </t>
    </r>
    <r>
      <rPr>
        <sz val="11"/>
        <color theme="1"/>
        <rFont val="맑은 고딕"/>
        <family val="3"/>
        <charset val="128"/>
        <scheme val="minor"/>
      </rPr>
      <t>◯</t>
    </r>
    <r>
      <rPr>
        <sz val="11"/>
        <color theme="1"/>
        <rFont val="맑은 고딕"/>
        <family val="2"/>
        <charset val="129"/>
        <scheme val="minor"/>
      </rPr>
      <t xml:space="preserve"> 자동차 시트 선진 업체의 사례를 통한 향후 방향성 제시
  </t>
    </r>
    <r>
      <rPr>
        <sz val="11"/>
        <color theme="1"/>
        <rFont val="맑은 고딕"/>
        <family val="3"/>
        <charset val="128"/>
        <scheme val="minor"/>
      </rPr>
      <t>◯</t>
    </r>
    <r>
      <rPr>
        <sz val="11"/>
        <color theme="1"/>
        <rFont val="맑은 고딕"/>
        <family val="2"/>
        <charset val="129"/>
        <scheme val="minor"/>
      </rPr>
      <t xml:space="preserve"> 자동차 시트 기술로드맵 수립 및 R&amp;D 기획</t>
    </r>
    <phoneticPr fontId="1" type="noConversion"/>
  </si>
  <si>
    <t>자동차 시트 시장동향 및 시트 경량화 제조 기술 동향</t>
    <phoneticPr fontId="1" type="noConversion"/>
  </si>
  <si>
    <t>○ 자동차 시장의 전체적인 동향 분석을 바탕으로 다양한 시트 시장에서의 수요자의 니즈와 시장 성장률 등 종합적인 분석 수행
   - 세계 자동차 시트 시장 규모 및 시장 점유율 조사
   - 국내 자동차 시트 시장 규모 및 시장 점유율 조사
   - 자동차 시트 시장의 트랜드 및 선진국 사례 조사
○ 경량소재 적용, 제조공법의 변화를 통한 시트 프레임 경량화 기술에 대한 정보지원
   - 경량화 기술동향을 바탕으로 신규 연구개발 과제기획 추진</t>
    <phoneticPr fontId="1" type="noConversion"/>
  </si>
  <si>
    <t>○ 경량화 관련 연구개발 과제 기획 
○ 경량화 기술적용 신규 부품개발 제안</t>
    <phoneticPr fontId="1" type="noConversion"/>
  </si>
  <si>
    <t>○ 경량화 기술을 접목한 시트프레임 관련 연구개발 과제 기획/선정
○ 신기술 접목을 통한 신규 차종 수주(매출 증대)</t>
    <phoneticPr fontId="1" type="noConversion"/>
  </si>
  <si>
    <t>2016.04.18</t>
  </si>
  <si>
    <t>심보경(포항대학교)</t>
    <phoneticPr fontId="1" type="noConversion"/>
  </si>
  <si>
    <t>추가 지원 주제에 대한 전문가 탐색중</t>
    <phoneticPr fontId="1" type="noConversion"/>
  </si>
  <si>
    <t>조한종</t>
  </si>
  <si>
    <t>510-81-17083</t>
  </si>
  <si>
    <t xml:space="preserve">경북 고령군 다산면 다산산단로 191 (송곡리) </t>
  </si>
  <si>
    <t>제2016-0088GB</t>
  </si>
  <si>
    <t>조영욱</t>
  </si>
  <si>
    <t>010-6786-7296</t>
  </si>
  <si>
    <t>1, 3</t>
    <phoneticPr fontId="1" type="noConversion"/>
  </si>
  <si>
    <t>자동차 시트용 구동 모듈/부품 개발</t>
  </si>
  <si>
    <t>◯ 자동차 시트의 다양한 성능 구현을 위해 많은 부품이 적용되고 이에 따른 중량 증가와 원가상승이라는 문제 발생
◯ 이를 개선하기 위한 시트 부품의 모듈화, 경량과 및 구조의 단순화가 필요하며, 이와 관련된 신기술 개발이 요구되고 있는 실정임</t>
  </si>
  <si>
    <t>◯ 전동시트 관련 구동 부품 기술개발 동향 및 시장동향
  - 시트 무빙 시스템, 럼버서포트 등
◯ 엑추에이터 등 구동부품 관련 기술 응용 분야 발굴</t>
  </si>
  <si>
    <t>◯ 자사가 보유한 기술을 활용한 신규 사업 아이템 발굴
◯ 상품화를 통한 매출 증대</t>
  </si>
  <si>
    <t>자동차 시트용 구동 모듈/부품 개발</t>
    <phoneticPr fontId="1" type="noConversion"/>
  </si>
  <si>
    <t>○ 전동시트 관련 구동 부품 기술개발 동향 및 시장동향 분석 지원
   - 럼버서포트 구동부품, 시트 무빙용 구동부품과 관련된 기술동향 정보지원
   - 국내 시트 시장의 Supply Chain 분석 지원
   - 기술동향 분석 및 지원은 PL 직접 수행
   - 시트 시장분석을 필요시 외부 전문가 활용 예정
○ KISTI 지원사업을 통한 연계지원
   - 밸류체인 기반의 지능형 자동차부품 연구회를 통해 현대다이모스 주도의 시트 분과로의 참여 지원
   - 경제협력권산업육성사업의 상품기획을 지원받은 ‘시트 무빙용 일체형 모듈시스템’ 개발관련 계속 지원</t>
    <phoneticPr fontId="1" type="noConversion"/>
  </si>
  <si>
    <t>시트 관련 신제품 기획/개발</t>
    <phoneticPr fontId="1" type="noConversion"/>
  </si>
  <si>
    <t>○ 시트 부품 신제품 개발관련 연구개발과제 기획
○ 국내외 OEM 대상 제품 개발 제안을 통한 매출 및 신규 고용 창출</t>
    <phoneticPr fontId="1" type="noConversion"/>
  </si>
  <si>
    <t>동주산업㈜</t>
  </si>
  <si>
    <t>(C24312)강주물 주조업</t>
  </si>
  <si>
    <t>나채홍</t>
  </si>
  <si>
    <t>506-81-06724</t>
  </si>
  <si>
    <t>김종구</t>
  </si>
  <si>
    <t>경북 포항시 남구 대송면  철강산단로 66번길 61</t>
  </si>
  <si>
    <t>제2016-0089GB</t>
  </si>
  <si>
    <t>송재범</t>
  </si>
  <si>
    <t>054-278-0532</t>
  </si>
  <si>
    <t>Coal Mill 내부 분체거동 및 해석</t>
  </si>
  <si>
    <t>국내 발전소에 저품질탄 사용으로 Mill 가동시간 상승, 중국산 Mill의 품질불량으로 국산품 개발 요청</t>
  </si>
  <si>
    <t>Mill내부 Coal 부유/건조를 위한 노즐설계에 대한 유동해석, Mill 생산량 설계 계산식</t>
  </si>
  <si>
    <t>국산화로 수입대체 효과, 관련사업 고용창출 효과, 해외 판매 확보 및 수출증대 효과</t>
  </si>
  <si>
    <t>○ Mill 내부 Coal(미분탄) 부유/건조를 위한 노즐설계에 대한 유동해석
○ Mill 생산량 설계 계산식
   - Coal 파쇄 후 미분탄 생산량을 계산하고 싶음(Mill 제조능력 확인)</t>
  </si>
  <si>
    <t>수입대체, 고용창출, 수출증대</t>
  </si>
  <si>
    <t>국산화로 수입대체 효과
관련사업 고용창출(40명) 효과
해외 판매 확보 및 수출증대 효과</t>
  </si>
  <si>
    <t>2016.05.31</t>
    <phoneticPr fontId="1" type="noConversion"/>
  </si>
  <si>
    <t>유동현(포항공대)</t>
    <phoneticPr fontId="1" type="noConversion"/>
  </si>
  <si>
    <t xml:space="preserve"> - 수요조사에 표기된 "나채홍" 으로 이력시스템 등록
 - ASTI DB의 대표자 "김종구"를 -&gt; "나채홍"으로 변경 필요</t>
  </si>
  <si>
    <t>한병삼</t>
  </si>
  <si>
    <t>513-81-78871</t>
  </si>
  <si>
    <t>경북 구미시 대학로 61 이오스관 407호(양호동, 금오공과대학)</t>
  </si>
  <si>
    <t>제2016-0090GB</t>
  </si>
  <si>
    <t>010-5161-8257</t>
  </si>
  <si>
    <t>수면호흡장애 진단용 영상분석시스템(OPAS) 국내 및 국외 기술조사</t>
  </si>
  <si>
    <t>세계최초 국내 순수기술로 개발한 OPAS 제품의 유사기술조사
- OPAS는 수면성 호흡장애 진단에 활용되는 제품으로써, CT영상을 활용하여, 3D 랜더링 및 애니메이션을 통해 가시성을 높이고 데이터와 그래프로 병변의 위치를 정확하게 알 수 있는 장비임
- 2014년 조사 시 유사제품이 없는것으로 확인되었으나, 지속적인 검토가 필요함</t>
  </si>
  <si>
    <t>유사기술 및 경쟁제품 분석
O 주요기능(수면성 호흡장애 진단에 활용)
- CT영상을 활용하여 기도를 자동추출하여 그 부분을 3D 랜더링 및 애니메이션화
- 분석된 데이터를 기반으로 기도의 진동값, 최소면적 값, 평균 면적값을 계산하여 그래프와 데이터 수치로 출럭
- 이에 전문의는 진단 코맨트를 작성하여 저장함</t>
  </si>
  <si>
    <t>O 유사기술 및 경쟁제품 분석을 통한 세계최초의 문구룰 지속적으로 사용
- 세계최초 문구를 마케팅에 활용하여 홍보효과 극대화
-  지속적인 유사기술 및 경쟁제품 확인으로 대응방안 마련</t>
  </si>
  <si>
    <t>○ 유사기술 및 경쟁제품 분석
○ 주요기능(수면성 호흡장애 진단에 활용)
- CT영상을 활용하여, 기도를 자동추출하여 그 부분을 3D 랜더링 및 애니메이션화
- 분석된 데이터를 기반으로 기도의 진동값, 최소면적값, 평균 면적값을 계산        하여, 그래프와 데이터 수치로 출력
- 이에, 전문의는 진단 코맨트를 작성하여, 저장함</t>
  </si>
  <si>
    <t>기술 및 제품 개발로 매출증대</t>
  </si>
  <si>
    <t>세계 최초 문구를 마케팅에 활용하여, 홍보효과 극대화
 지속적인 유사기술 및 경쟁제품 확인으로 매출증대</t>
  </si>
  <si>
    <t>2016.06.30</t>
    <phoneticPr fontId="1" type="noConversion"/>
  </si>
  <si>
    <t>신수용(금오공대)</t>
    <phoneticPr fontId="1" type="noConversion"/>
  </si>
  <si>
    <t>㈜이코니</t>
  </si>
  <si>
    <t>(C26211)액정 평판 디스플레이 제조업</t>
  </si>
  <si>
    <t>양병재</t>
  </si>
  <si>
    <t>513-81-29462</t>
  </si>
  <si>
    <t>신종근</t>
  </si>
  <si>
    <t xml:space="preserve">경북 구미시 3공단2로 127 </t>
  </si>
  <si>
    <t>제2016-0091GB</t>
  </si>
  <si>
    <t>고성우</t>
  </si>
  <si>
    <t>054-470-5300</t>
  </si>
  <si>
    <t>1, 2</t>
  </si>
  <si>
    <t>전자 칠판용 Anti-Glare 표면처리 기술개발에 대한 지원</t>
  </si>
  <si>
    <t>□ 해당 분야의 Glass 표면처리기술의 국내외 경쟁사의 기술수준, 국내외 시장동향, 시장규모 등이 분석된 자료는 미미한 수준임
□ 연구개발인력이 투입되어 자료조사를 하고 분석을 하는데 한계가 있음</t>
  </si>
  <si>
    <t>□ 전자칠판의 국내외 시장 동향 및 시장 규모 조사 분석 자료 지원
□ 전자칠판의 표면처리 기술 적용에 대한 사업화 가치 분석 지원
□ 전자칠판외 Anti-glare 표면처리 기술 적용 가능 분야 탐색 지원</t>
  </si>
  <si>
    <t>□ 시장의 수요를 미리 예측하고 맞춤형 기술개발 가능
□ 향후 사업화를 통해 매출 증대 및 고용 창출 효과 기대</t>
  </si>
  <si>
    <t>전자 칠판용 Anti-Glare 표면처리 기술</t>
  </si>
  <si>
    <t>국내외 기술시장동향</t>
  </si>
  <si>
    <t>시장수요에 따른 맞춤형 기술개발</t>
  </si>
  <si>
    <t>기술개발, 매출확대, 고용증가</t>
  </si>
  <si>
    <t>김영수(케이티서브마린)</t>
    <phoneticPr fontId="1" type="noConversion"/>
  </si>
  <si>
    <t xml:space="preserve"> - 수요조사서에 표기된 "양병재" 로 이력시스템 등록
 - ASTI DB의 대표자 "이철호"를 -&gt; "양병재" 로 변경 필요 </t>
  </si>
  <si>
    <t>㈜대원지에스아이</t>
    <phoneticPr fontId="1" type="noConversion"/>
  </si>
  <si>
    <t>bbb-</t>
    <phoneticPr fontId="1" type="noConversion"/>
  </si>
  <si>
    <t>(C29250)음·식료품 및 담배 가공기계 제조업</t>
  </si>
  <si>
    <t>서용교</t>
  </si>
  <si>
    <t>504-81-04185</t>
  </si>
  <si>
    <t>경북 칠곡군 왜관읍 공단로 235</t>
  </si>
  <si>
    <t>제2016-0092GB</t>
  </si>
  <si>
    <t xml:space="preserve">김환영 </t>
  </si>
  <si>
    <t>010-3555-5112</t>
  </si>
  <si>
    <t>초분광 영산처리 카메라 방식의 비피괴 고속 이물질 선별기 개발</t>
  </si>
  <si>
    <t>기존 칼라 카메라를 이용한 선별방식은 다양한 성분을 가진 플라스틱 및 재활용 원료에는 적합하지 않다. 이에 변졀물체에 대한 초분광 영상을 획득하고 최적의 특징 파장 밴드를 찾아내어 검출률을 높일 수 있는 다분광 선별방식이 필요하다.</t>
  </si>
  <si>
    <t>원천기술 확보를 위해 초분광 영상의 스펙트럼 정규화 방법등에 대한 특허와 기술 등에 대한 기술동향 등의 정보조사, 시장수요조사가 필요함</t>
  </si>
  <si>
    <t>초분광 영상을 고속으로 분석처리 하는 원천기술을 바탕으로 대용량 처리가 가능한 초분광 영상선별기를 개발</t>
  </si>
  <si>
    <t>초분광 영산처리 카메라 방식의 비피괴 고속 이물질 선별기 개발</t>
    <phoneticPr fontId="1" type="noConversion"/>
  </si>
  <si>
    <t>○ 원천기술 확보를 위해 초분광 영상의 스펙트럼 정규화 방법 등에 대한 특허와 기술 등에 대한 기술 동향 등의 정보 조사, 사업전략을 수립하기 위한 잠재구매자 등에 대한 시장의 수요 조사가 필요하다. 기술 개발 현황과 구매자의 유형, 요구사항 등을 파악하여 기술 개발전 정확한 전략, 기술 개발 방향을 수립</t>
  </si>
  <si>
    <t>고속, 고성능 비파괴 이물질 선별기 개발</t>
  </si>
  <si>
    <t>기술 개발을 통해 초분광 영상을 고속으로 분석 처리하는 원천기술을 바탕으로 대용량 처리가 가능한 초분광 영상 선별기를 개발하여 플라스틱을 포함한 재활용 시장을 주도할 수 있는 고속, 고성능의 비파괴 이물질 선별기를 개발할 것이다. 기술의 국산화 및 뛰어난 제품 경쟁력을 바탕으로 국내 뿐만 아니라 해외 시장에도 우위를 점하여 시장 점유율 증대</t>
  </si>
  <si>
    <t>2016.08.05</t>
    <phoneticPr fontId="1" type="noConversion"/>
  </si>
  <si>
    <t>김성호(영남대)</t>
    <phoneticPr fontId="1" type="noConversion"/>
  </si>
  <si>
    <t>㈜세원하이텍</t>
    <phoneticPr fontId="1" type="noConversion"/>
  </si>
  <si>
    <t>b-</t>
    <phoneticPr fontId="1" type="noConversion"/>
  </si>
  <si>
    <t>장영기</t>
  </si>
  <si>
    <t>504-85-32016</t>
  </si>
  <si>
    <t>경북 칠곡군 석적읍 3공단 2로 56-9</t>
  </si>
  <si>
    <t>제2016-0093GB</t>
  </si>
  <si>
    <t>이석진</t>
  </si>
  <si>
    <t>010-7777-6914</t>
  </si>
  <si>
    <t>알루미늄과 플라스틱의 일체화 성형방법</t>
  </si>
  <si>
    <t>Metal과 Resin의 완벽한 접합기술에 대한 시장현황 및 선행기술 부족</t>
  </si>
  <si>
    <t>해당기술에 대한 국내외 시장현황 및 선행기술</t>
  </si>
  <si>
    <t>SMT 및 활성화 과정을 통해 알루미늄 금속체 표면에 화학반응에 의한 표면 균일성이 확보될 수 있고 사출과정에서도 수지 흐름에 대한 방해요소가 발생하지 않는 등 결과적으로 위치별 인장력 편차가 최소화 되어 균일한 접합강도를 확보할 수 있고 금속체와 수지재 사이에 견고한 결합력을 생성할 수 있음.</t>
  </si>
  <si>
    <t>○ 해당기술에 대한 국내외 시장현황 및 선행기술에 대한 자료와 정보</t>
  </si>
  <si>
    <t>생산력 증대, 원가절감</t>
  </si>
  <si>
    <t>SMT 및 활성화 과정을 통해 알루미늄 금속체 표면에 화학 반응에 의한 표면 균일성이 확보될 수 있고, 또 사출 과정에서도 수지 흐름에 대한 방해 요소가 발생하지 않는 등 결과적으로 위치별 인장력 편차가 최소화되어 전체적으로 보다 균일한 접합 강도를 확보할 수 있고, 이에 따라 금속체와 수지재 사이에
견고한 결합력을 생성할 수 있게 된다.
또한, 본드, 테이프 융착 몰딩 등으로 부착하던 종래와 달리 전체적인 공정축소로 생산력 증대와 원가 절감효과</t>
  </si>
  <si>
    <t>이방희(인사이트플러스)</t>
    <phoneticPr fontId="1" type="noConversion"/>
  </si>
  <si>
    <t>㈜에이치엠티</t>
    <phoneticPr fontId="1" type="noConversion"/>
  </si>
  <si>
    <t>(C27212)전자기 측정, 시험 및 분석기구 제조업</t>
  </si>
  <si>
    <t>노준택</t>
  </si>
  <si>
    <t>506-81-62288</t>
  </si>
  <si>
    <t>경북 포항시 남구 지곡로 394 포항테크노파크 4벤처동 2층</t>
  </si>
  <si>
    <t>제2016-0094GB</t>
  </si>
  <si>
    <t>노창호</t>
  </si>
  <si>
    <t>010-4870-3160</t>
  </si>
  <si>
    <t>스마트그리드 기반 IT접목형 10kW급 고효율 ESS</t>
  </si>
  <si>
    <t>3상4선식 무변압기 Type 인버터, 신재생에너지 보급확대와 정부정책 변화로 ESS시장 활성화 예상</t>
  </si>
  <si>
    <t>검증된 전문기관의 공인 인증을 위한 지원요청, 가격경쟁력등 특장점을 부각시켜 사업화 할 수 있는 마케팅전략 수립에 대한 지원</t>
  </si>
  <si>
    <t>고효율 고성능 ESS는 향후 ESS 분야에서 선진국의 기술종속 없이 지속적인 발전 가능</t>
  </si>
  <si>
    <t>○ 검증된 전문기관의 공인 인증(시험/분석/평가)을 위한 지원 요청
        - 기술적 차별성과 무변압기 Type으로 인한 원가 절감이 가능해 높은 가격경         쟁력 등 특장점을 부각시켜 사업화 할 수 있는 마케팅 전략 수립 등에 대해         지원요청</t>
  </si>
  <si>
    <t>기술경쟁력 확보
매출신장 및 고용창출</t>
  </si>
  <si>
    <t>① 고효율, 고성능 ESS는 향후 ESS 분야에서 선진국의 기술적인 종속없이 지속적인 발전을 거듭할 수 있는 기술적 토대를 제공가능
② 이후 관련 기관들의 협력연구를 통해 이종 기술간 융합기술이 개발되어 국내 및 해외시장에서 강력한 기술경쟁력을 확보 예상
③ 신재생 발전원, 전력저장시스템, 에너지관리시스템 등의 요소기술은 선진국 대비 1~2년의 격차가 존재하나, 본제품의 사업화를 통해 격차를 줄일 수 있을 것으로 예상</t>
  </si>
  <si>
    <t>2016.07.26</t>
    <phoneticPr fontId="1" type="noConversion"/>
  </si>
  <si>
    <t>조명재(대구TP)</t>
    <phoneticPr fontId="1" type="noConversion"/>
  </si>
  <si>
    <t>㈜씨엠티</t>
    <phoneticPr fontId="1" type="noConversion"/>
  </si>
  <si>
    <t>BB-</t>
    <phoneticPr fontId="1" type="noConversion"/>
  </si>
  <si>
    <t>남재윤</t>
  </si>
  <si>
    <t>515-81-22733</t>
  </si>
  <si>
    <t>경북 경산시 자인면 자인공단1로 44</t>
  </si>
  <si>
    <t>제2016-0095GB</t>
  </si>
  <si>
    <t>이용석</t>
  </si>
  <si>
    <t>010-8270-7820</t>
  </si>
  <si>
    <t>금속분말 사출성형 공정을 활용한 정밀소형부품 제조기술</t>
  </si>
  <si>
    <t>○ 인써트 절삭공구는 전체 절삭공구 중에서도 약 30%를 차지하고 있으며 고품위, 고속 절삭가공을 위해 폭넓게 활용되면서 표준화 되어 있는 대표적인 절삭공구 유형으로, 절삭공구 전체를 교환하는 경우 생산성이 저하되는 단점이 있음
○ 이러한 문제를 위해 절삭날만 교체할 경우 피삭재가 난가공성이 됨에 따라 절삭부하, 가공저항증대, 가공중 진동에 따른 인써트 스크류의 체결불량으로 인해 인써트 파손 및 이탈 문제가 발생
○ 일부 소요업체에서는 당사의 기술력을 신뢰하고 있으나 대부분의 업체에서는 아직까지 해외 선진사의 제품에 의존하고자 하는 경향이 큼
○ 특히 요소부품 제조 선도업체인 S社의 경우 모든 부품, 소재공급을 자체적으로 할 수 있으며, 신뢰성 또한 인정받고 있어 세계시장의 80%를 독점하고 있는 상황
○ 이에 따라 당사 및 국내업체는 시장경쟁력에 더욱 열세에 있음</t>
  </si>
  <si>
    <t>○ 당사의 기술력을 강화하기 위하여 국내외  업체의 기술수준과 정책들을 사전 검토하는 것이 중요하여, 기술정보, 시장/제품정보 수집이 필요함
○ 당사는 현재 문제가 되고 있는 공구 수명, 강도 문제를 해결할 수 있는 기술을 보유하고 있음에도 불구하고 신뢰성을 인정받지 못한 상황
○ 당사에서 할 수 없는 규격화된 분석, 평가가 어려운 상황이므로 다양한 시험, 분석, 평가를 진행 할 필요성이 있음
○ 당사의 기술력 홍보를 위한 다양한 마케팅 전략 수립이 필요
○ 해외 시장 진출 지원 필요</t>
  </si>
  <si>
    <t>◯ 국내외 판로 증가 및 매출증가
◯ 고기능성 부품의 국산화를 통한 수입품 대체 효과
◯ 가격 경쟁력 확보 및 국내외 기술제휴를 통한 공구산업의 발전 가속화</t>
  </si>
  <si>
    <t>산업기술동향</t>
  </si>
  <si>
    <t xml:space="preserve">신규 판로개척 </t>
  </si>
  <si>
    <t>제품개발 및 신뢰성 확보</t>
  </si>
  <si>
    <t>송종진(토탈리프)</t>
    <phoneticPr fontId="1" type="noConversion"/>
  </si>
  <si>
    <t>㈜나노필름</t>
    <phoneticPr fontId="1" type="noConversion"/>
  </si>
  <si>
    <t>이해욱</t>
  </si>
  <si>
    <t>503-81-60016</t>
  </si>
  <si>
    <t>㈜나노필름</t>
  </si>
  <si>
    <t xml:space="preserve">대구 중구 대봉로 220-41, 102호 (대봉동,청운아트빌) </t>
  </si>
  <si>
    <t>제2016-0110DG</t>
  </si>
  <si>
    <t>김나현</t>
  </si>
  <si>
    <t>054-552-1100</t>
  </si>
  <si>
    <t>협의중</t>
  </si>
  <si>
    <t>친수필름 및 발수필름 시장분석</t>
  </si>
  <si>
    <t xml:space="preserve">기능성 필름 국내외 산업동향 </t>
  </si>
  <si>
    <t>기술사업화, 신규시장 개척</t>
  </si>
  <si>
    <t>기능성 필름 제품개발, 품질개선</t>
  </si>
  <si>
    <t>조현춘(참빛)</t>
    <phoneticPr fontId="1" type="noConversion"/>
  </si>
  <si>
    <t>(C25921)금속 열처리업</t>
  </si>
  <si>
    <t>배진범</t>
  </si>
  <si>
    <t>504-06-59704</t>
  </si>
  <si>
    <t>대구 달서구 성서로36안길 21-10 (월성동)</t>
  </si>
  <si>
    <t>제2016-0111DG</t>
  </si>
  <si>
    <t>김성철</t>
  </si>
  <si>
    <t>053-353-8258</t>
  </si>
  <si>
    <t>저온침탄기술</t>
  </si>
  <si>
    <t>저온침탄 기술은 500°C 이하에서 소재에 침탄하는 기술로 터보차저 및 자동차부품, 스텐레스 피팅 부품 등 내식성 저하가 없는 균일한 품질의 경도를 확보하는 기술이 필요함.</t>
  </si>
  <si>
    <t xml:space="preserve">현재 국내에서는 개발 제품이 없어서 기존 기술을 조사중에 있음 </t>
  </si>
  <si>
    <t>사업분야확대(장비제작), 매출증가</t>
  </si>
  <si>
    <t>저온침탄 기술,특허 분석</t>
  </si>
  <si>
    <t>저온침탄 열처리 기술개발</t>
  </si>
  <si>
    <t>열처리 기술확보 및 열처리 장비제작</t>
  </si>
  <si>
    <t>유호천(Reseat)</t>
    <phoneticPr fontId="1" type="noConversion"/>
  </si>
  <si>
    <t>(C27191)치과용 기기 제조업</t>
  </si>
  <si>
    <t>신정필</t>
  </si>
  <si>
    <t>503-81-68677</t>
  </si>
  <si>
    <t xml:space="preserve">대구 달서구 성서로 348 (갈산동) </t>
  </si>
  <si>
    <t>제2016-0112DG</t>
  </si>
  <si>
    <t>김우만</t>
  </si>
  <si>
    <t>053-550-7545</t>
  </si>
  <si>
    <t>전자근관장측정기</t>
  </si>
  <si>
    <t>◯전자근관장측정기(Apex Locator) 시장.기술 조사
-치수가 충치의 세균에 의해 감염되거나 유해한 자극에 의해 염증을 일으킨 경우, 치수 조직이 죽게됨. 이런 염증이 생긴 신경을 제거하고 치아를 보존하는 것이 근관치료임. 이를 위해 근관의 정확한 측정이 필요한데 주로 전자근관측정기를 사용함</t>
  </si>
  <si>
    <t>◯ 전자근관장측정기(Apex Locator) 
- 산업.기술 조사
- 국내외 특허조사/논문 조사
- 시장조사, 기술기획</t>
  </si>
  <si>
    <t>과제기획제안, 특허출원전략수립</t>
  </si>
  <si>
    <t>전자근관장측정기 기술특허분석</t>
  </si>
  <si>
    <t>전자근관측정기 개발</t>
  </si>
  <si>
    <t>연구과제기획, 특허출원전략 수립</t>
  </si>
  <si>
    <t>㈜에코윈</t>
  </si>
  <si>
    <t>(C20412)농약 제조업</t>
  </si>
  <si>
    <t>구경본</t>
  </si>
  <si>
    <t>503-81-81554</t>
  </si>
  <si>
    <t xml:space="preserve">대구 북구 동북로 117, 1001호(산격동, 소프트웨어벤처타워) </t>
  </si>
  <si>
    <t>제2016-0113DG</t>
  </si>
  <si>
    <t>010-3383-9488</t>
  </si>
  <si>
    <t>생물학적 모기 방제 기술개발 및 적용</t>
  </si>
  <si>
    <t xml:space="preserve">"O 다른 생물과 환경에 큰 영향을 주지 않으면서 위생해충만을 선택적으로 치사시킬 수 있는 곤충병원성선충 및 곤충병원성선충의 공생세균을 이용하여 모기유충을 방제하는 기술을 개발한다.
O 모기유충을 효과적으로 방제할 수 있는 가능성과 적용범위에 대한 연구를 통하여 경제성, 지속성, 안전성 등을 연구하여 모기방제를 통한 전염병 예방에 기여할 수 있다.
O 모기유충에 대하여 살충활성을 갖는 곤충병원성선충 및 공생세균을 선택 천연 살충 활성 물질을 분리 확인하고 대량 배양기술을 확립 산업화하여 경제성을 갖추도록 한다."
</t>
  </si>
  <si>
    <t>O 국내 시장 진출을 위한 정보조사
- 국내 시장, 기술 동향 정보 지원
- 제품등록에 관한 정보조사
- 사업화 타당성 평가
O 글로벌 시장진출을 위한 정보조사
- 대상국 시장, 기술 동향 정보지원
- 대상국 제품 등록 관련 정보지원
- 대상국 진출시 특허 등 사전 준비사항</t>
  </si>
  <si>
    <t>O 주요 전염병 매개 모기종을 대상으로 생물학적 방제법을 사용하는 모기방제에 관한 연구를 실시하여 효과적이고 이상적인 친환경적인 방제기술을 전파함.</t>
  </si>
  <si>
    <t>○ 국내 시장 진출을 위한 정보 조사
- 국내 시장, 기술 동향 정보 지원
- 제품 등록에 관한 정보 조사 : 식약처-의약외품
- 사업화 타당성 평가
○ 글로벌 시장 진출을 위한 정보 조사
- 대상국 시장, 기술 동향 정보 지원
- 대상국 제품 등록 관련 정보 지원
- 대상국 진출시 특허 등 사전 준비 사항</t>
  </si>
  <si>
    <t>친환경적 방제기술 개발</t>
  </si>
  <si>
    <t>○ 주요전염병 매개 모기종을 대상으로 생물학적 방제법을 사용하는 모기방제에 관한 연구를 실시하여 효과적이고 이상적인 친환경적인 방제기술을 전파함
○ 도시모기의 우점종인 빨간집모기의 대량발생장소를 조사하고 모기서식지의 환경친화적인 모기방제기술을 도입하여 전파하고자 함
○ 모기의 서식환경을 연구하여 환경 친화적인 방제를 시험으로 평가하여 친환경적 모기방제 효과를 극대화하면 나아가서 환경에 안전한 선진형 종합적 모기방제 기술을 현지실정에 맞게 도입하고자 함</t>
  </si>
  <si>
    <t>원창연</t>
  </si>
  <si>
    <t>504-81-71345</t>
  </si>
  <si>
    <t>대구 남구 명덕로 104 ICT Park 1관 702호</t>
  </si>
  <si>
    <t>제2016-0114DG</t>
  </si>
  <si>
    <t>김한철</t>
  </si>
  <si>
    <t>053-313-5333</t>
  </si>
  <si>
    <t>임베디드 OS 및 GUI 플랫폼 산업 동향 분석</t>
  </si>
  <si>
    <t>◯ 임베디드 환경의 변화 
◯ IoT 계념의 확산되면서 기존 제품에 대한 변화
    - 다양한 정보를 표출하기 위하여 non-os 환경에서 GUI 기능을 탑재한 OS 기반의 환경으로 진화함.
    - 오픈 플랫폼이 다양화로 인하여 회사 내에 중점적으로 양성해야할 목표 찾기 힘듦.
    - 향후 시장변화에 대처가 힘든 상황.</t>
  </si>
  <si>
    <t xml:space="preserve">◯ 임베디드 기반의 제품의 OS 적용 현황
◯ OS 위에 탑재되는 GUI 플랫폼의 시장 방향.
◯ 자동차/백색가전/의료기기등 다양한 제품의 GUI 기반의 서비스 추진 방향
◯ 국내외 GUI 플랫폼 적용 동향 </t>
  </si>
  <si>
    <t xml:space="preserve">◯ 오픈 플랫폼 기반 사업의 회사 내 로드맵 수립 
◯ 동향 분석을 통한 회사 내 신규 아이템 선정 </t>
  </si>
  <si>
    <t xml:space="preserve">임베디드 OS 및 GUI 플랫폼 산업 동향 </t>
  </si>
  <si>
    <t>OS 및 GUI 플랫폼 산업 동향</t>
  </si>
  <si>
    <t>오픈 플랫폼 기반 로드맵 수립</t>
  </si>
  <si>
    <t>신규개발 아이템 선정</t>
  </si>
  <si>
    <t>김용성(다온파트너스)</t>
    <phoneticPr fontId="1" type="noConversion"/>
  </si>
  <si>
    <t>와이제이링크㈜</t>
  </si>
  <si>
    <t>(C29280)산업용 로봇 제조업</t>
  </si>
  <si>
    <t>박순일</t>
  </si>
  <si>
    <t>503-81-85074</t>
  </si>
  <si>
    <t>대구 달성군 다사읍 세천로 1길 129</t>
  </si>
  <si>
    <t>제2016-0115DG</t>
  </si>
  <si>
    <t>김명훈</t>
  </si>
  <si>
    <t>053-592-1723</t>
  </si>
  <si>
    <t>니즈 발생 시 상시 지원</t>
    <phoneticPr fontId="1" type="noConversion"/>
  </si>
  <si>
    <t xml:space="preserve"> 정보수요 발생시 지원</t>
    <phoneticPr fontId="1" type="noConversion"/>
  </si>
  <si>
    <t>전진바이오팜㈜</t>
  </si>
  <si>
    <t>(C10800)동물용 사료 및 조제식품 제조업</t>
  </si>
  <si>
    <t>이태훈</t>
  </si>
  <si>
    <t>505-81-39862</t>
  </si>
  <si>
    <t xml:space="preserve">대구 달서구 성서공단로11길 62, 302호 (호산동,대구테크노파크벤처공장)  </t>
  </si>
  <si>
    <t>제2016-0116DG</t>
  </si>
  <si>
    <t>최원식</t>
  </si>
  <si>
    <t>053-593-7197</t>
  </si>
  <si>
    <t>㈜크레진</t>
  </si>
  <si>
    <t>김경웅</t>
  </si>
  <si>
    <t>503-81-69579</t>
  </si>
  <si>
    <t xml:space="preserve">대구 달서구 성서공단로 217, 705호 (갈산동,비지니스센타) </t>
  </si>
  <si>
    <t>제2016-0117DG</t>
  </si>
  <si>
    <t>지영호</t>
  </si>
  <si>
    <t>054-931-1488</t>
  </si>
  <si>
    <t>3, 4</t>
    <phoneticPr fontId="1" type="noConversion"/>
  </si>
  <si>
    <t>FDM 방식의 3D 프린팅 고분자 소재 제품화</t>
  </si>
  <si>
    <t>◯ 해당기술
  - PLA, ABS, Nylon, PC 및 Alloy 필라멘트 제조 기술
  - 다양한 제조사의 3D 프린터에 적용 가능한 여러 필라멘트 소재의 개발
   - 강도 및 열특성을 개선한 신제품에 대한 수요가 강함                                                          ◯ 시장 현황 및 문제점
  - 3D프린터 회사에서 필라멘트 소재를 고가에 판매
  - 저가품의 경우 중국산 제품이 다량 수입되고 있음
  - 관련 제품의 품질 및 사양이 명확하지 않고 다양함</t>
  </si>
  <si>
    <t>FDM방식의 3D 프린팅 고분자 소재는 현재 당사가 생산하고 있는 제품과의 연계성이 매우 높음. 신규 아이템 개발 관련 시장 동향 자료를 요청함.
- 현재 관련 제품의 기술적 이슈 및 요구사항
- 국내외 관련 시장 및 동향
- 국내외 관련 회사 동향
- 국내외 관련 특허 동향</t>
  </si>
  <si>
    <t xml:space="preserve">신규시장 진출로 매출 및 고용확대 기대 </t>
  </si>
  <si>
    <t>FDM 방식의 3D 프린팅 고분자 소재 개발</t>
  </si>
  <si>
    <t>FDM 방식의 3D 프린팅 고분자 소재 산업동향</t>
  </si>
  <si>
    <t>3D프린터용 필라멘트 소재 제품화</t>
  </si>
  <si>
    <t>3D프린터용 필라멘트 소재 개발</t>
  </si>
  <si>
    <t>최은정(윕스)</t>
    <phoneticPr fontId="1" type="noConversion"/>
  </si>
  <si>
    <t>이원근</t>
  </si>
  <si>
    <t>503-81-68115</t>
  </si>
  <si>
    <t xml:space="preserve">대구 달서구 성서공단북로 261 (갈산동) </t>
  </si>
  <si>
    <t>제2016-0118DG</t>
  </si>
  <si>
    <t>김헌덕</t>
  </si>
  <si>
    <t>053-591-1119</t>
  </si>
  <si>
    <t>2, 3, 4, 6</t>
  </si>
  <si>
    <t>리튬흡착 및 추출</t>
  </si>
  <si>
    <t>○ 노트북, 휴대폰, 전기자동차 등에 사용되는 2차전지의 핵심 소재인 리튬을 염수 등에서 추출하는 기술 수요가 세계적으로 증가 추세
○ 선진국들은 친환경, 전기자동차 등 차세대산업의 성장이 전망되는 가운데 리튬자원 확보에 총력을 기울이고 있으며, 또한 이로 인해 해수로부터의 리튬 추출에 대한 관심이 증가
○ 새로운 리튬 공급지로 볼리비아의 우유니 염호가 대두되었고, 그 매장량 등 전략적 가치로 판단할 때, 이러한 새로운 리튬공급원을 효과적으로 확보해야 할 필요성이 대두
○ 신개념 리튬회수는 수시간 내 염수 내의 리튬 이온 분리 가능하며 높은 선택성, 공정이 간편하며 재사용 및 농축 용이, 충전 및 방전을 이용한 분리기술로 에너지 효율이 매우 높으며 부가적 화학물질이 필요 없는 친환경 공정</t>
  </si>
  <si>
    <t>○ 리튬 추출관련 특허 및 기술동향 조사분석</t>
  </si>
  <si>
    <t>○ 2차 전지원료인 리튬의 사업화와 기술확보</t>
  </si>
  <si>
    <t>리튬흡착 및 추출 기술</t>
  </si>
  <si>
    <t>리튬 추출 기술 특허 정보분석</t>
  </si>
  <si>
    <t>리튬회수기술사업화</t>
  </si>
  <si>
    <t>2차전지원료인 리튬회수 기술개발</t>
  </si>
  <si>
    <t>최철희(윕스)</t>
    <phoneticPr fontId="1" type="noConversion"/>
  </si>
  <si>
    <t>최은호</t>
  </si>
  <si>
    <t>513-81-16399</t>
  </si>
  <si>
    <t xml:space="preserve">대구 달서구 성서공단남로23길 21 </t>
  </si>
  <si>
    <t>제2016-0119DG</t>
  </si>
  <si>
    <t>손주식</t>
  </si>
  <si>
    <t>053-719-3005</t>
  </si>
  <si>
    <t>앱으로 관리하는 수면 유도 에어 침구 시스템</t>
  </si>
  <si>
    <t>◯ 앱으로 관리하는 수면 유도 에어 침구 시스템
◯ 수면에 관한 제품은 다양하며 현재 시장은 증가 일로에 있음. 
    -미국, 일본등 선진국에도 시장이 확대되고 잇어며, 한국, 중국도 상당히 
     관심을 보이고 있어며, 시장이 비약적으로 전개 되고 있음.
   - 에어로는 침대가 형성되고 있지 않으며, 처음으로 시도하고 있음</t>
  </si>
  <si>
    <t>수면 유도 침구시스템 시장 및 기술동향.</t>
  </si>
  <si>
    <t>수출 매출액 창출 및 개발인력 확충</t>
  </si>
  <si>
    <t>수면 유도 침구 시스템 산업동향</t>
  </si>
  <si>
    <t>수면 유도 침구 시스템 개발</t>
  </si>
  <si>
    <t>제품개발 및 시장 출시</t>
  </si>
  <si>
    <t>김대기(전북농업생물연)</t>
    <phoneticPr fontId="1" type="noConversion"/>
  </si>
  <si>
    <t>조득환</t>
  </si>
  <si>
    <t>514-81-21954</t>
  </si>
  <si>
    <t>대구광역시 달서구 성서공단북로 3길 17</t>
  </si>
  <si>
    <t>제2016-0120DG</t>
  </si>
  <si>
    <t>조형환</t>
  </si>
  <si>
    <t>010-3816-8754</t>
  </si>
  <si>
    <t>탄소나노섬유 기술시장정보</t>
  </si>
  <si>
    <t xml:space="preserve">□ 탄소나노섬유를 이용한 복합소재 합성
  ◯ 탄소나노섬유에 대한 시장자료 부족
  ◯ 탄소나노섬유를 이용한 분산기술에 대한자료 부족 </t>
  </si>
  <si>
    <t>탄소나노섬유 및 탄소나노소재를 이용한 기 개발된 복합소재 사례
탄소나노섬유를 이용한 복합소재의 열전도도등의 물성평가 결과
탄소나노소재의 다양한 분산방법에 대한 자료</t>
  </si>
  <si>
    <t>탄소나노소재의 분산문제 해결로 다양한 복합소재의 합성이 가능
기존 소재에 특성부여가 가능</t>
  </si>
  <si>
    <t>탄소나노섬유 응용시장분석 및 분산기술정보 지원</t>
    <phoneticPr fontId="1" type="noConversion"/>
  </si>
  <si>
    <t>○ 킥오프 미팅(5월27일)을 통한 지원 요청 주제 협의
   1. 탄소나노섬유 응용분야 시장분석 및 기술정보지원 (1차)
   2. 과불소화합물 소재개발관련 기술정보지원 및 연구과제기획지원
  → 현재 중요도가 높은 탄소나노섬유관련 지원을 우선 수행하고, 과불소화합물 관련 지원은 추후 재논의 하여 지원여부 결정하기로 함.
○ 탄소나노섬유의 응용분야로 예상되는 전자파 차폐 소재 시장에 대한 시장분석 지원
   - 탄소나노튜브, 그래핀 등 경쟁 소재가 활용되고 있는 응용분야인 전자파 차례 소재 시장의 규모와 시장진입 가능성을 분석
○ 전기영동법을 포함한 탄소나노섬유 분산기술에 대한 기술정보지원</t>
    <phoneticPr fontId="1" type="noConversion"/>
  </si>
  <si>
    <t>탄소나노섬유 기술개발</t>
    <phoneticPr fontId="1" type="noConversion"/>
  </si>
  <si>
    <t>○ 탄소나노섬유 제조 관련 특허 출원
○ 탄소나노섬유 관련 연구개발과제 제안/선정</t>
    <phoneticPr fontId="1" type="noConversion"/>
  </si>
  <si>
    <t>(C25923)도장 및 기타 피막처리업</t>
  </si>
  <si>
    <t>김창준</t>
  </si>
  <si>
    <t>514-81-16790</t>
  </si>
  <si>
    <t>김일한</t>
  </si>
  <si>
    <t>대구광역시 달서구 호산동로14, 호림동 8-5</t>
  </si>
  <si>
    <t>제2016-0121DG</t>
  </si>
  <si>
    <t>지대훈</t>
  </si>
  <si>
    <t>010-3529-0910</t>
  </si>
  <si>
    <t>가스터빈 터빈 hot parts buckets 진공주조 작업 개발</t>
  </si>
  <si>
    <t>○ 가스터빈의 hot parts의 고온제품의 경우 아직 국산화 개발이 미비한 관계로 현재 전량 수입에 의존현실
○ 가스터빈 hot parts 부분의 소재개발및 열차폐 코팅 부분의 기술개발이 시급함</t>
  </si>
  <si>
    <t xml:space="preserve">○ 가스터빈의 고온에 견딜수 있는 소재개발및 코팅기술의 적용방법 및 검사기준 검사방법 등의 개발
○ 현재 생산중인 선진업체의 기술력확보 </t>
  </si>
  <si>
    <t>○ 수입품 국산화 개발로 원가절감 실시
○ 선진기술 확보</t>
  </si>
  <si>
    <t>진공주조 기술을 이용한 가스터빈 시장분석 및 기술정보지원</t>
    <phoneticPr fontId="1" type="noConversion"/>
  </si>
  <si>
    <t>○ Reseat 및 타기관 지원사업을 통한 진공주조 관련 기술정보 지원
   - Reseat 사업 참여를 위해 Reseat 전문위원(유호천 박사)와 연계 
     : 진공주조기술 관련 학술문헌 분석지원을 위한 미팅 수행, 5월13일)
   - 대구지식재산센터 특허맵 지원사업 참여 
     : 진공주조로 개발을 위한 특허분석
○ 기술정보지원 확정 후, 발전용 가스터빈 시장분석 지원
※ Reseat 사업 탈락시, 패밀리기업지원을 통해 진공주고기술 관련 학술문헌 분석을 우선 지원함.</t>
    <phoneticPr fontId="1" type="noConversion"/>
  </si>
  <si>
    <t>신규사업으로 진공주조기술을 이용한 가스터빈부품 개발 추진</t>
    <phoneticPr fontId="1" type="noConversion"/>
  </si>
  <si>
    <t>○ 연구개발과제 기획/선정
○ 진공주조 및 진공주조로 관련 특허 출원</t>
    <phoneticPr fontId="1" type="noConversion"/>
  </si>
  <si>
    <t>전성천(피에스엠비)</t>
  </si>
  <si>
    <t xml:space="preserve"> - 이력시스템에 "김창준"으로 등록</t>
  </si>
  <si>
    <t>㈜대정밸브</t>
  </si>
  <si>
    <t>장세철</t>
  </si>
  <si>
    <t>503-81-25251</t>
  </si>
  <si>
    <t xml:space="preserve">(42712) 대구 달서구 호산동로 79 (호산동) </t>
  </si>
  <si>
    <t>제2016-0122DG</t>
  </si>
  <si>
    <t>2016.07.15</t>
    <phoneticPr fontId="1" type="noConversion"/>
  </si>
  <si>
    <t>곽경민</t>
  </si>
  <si>
    <t>010-7434-5280</t>
  </si>
  <si>
    <t>(C24199)그외 기타 1차 철강 제조업</t>
  </si>
  <si>
    <t>진덕수</t>
  </si>
  <si>
    <t>514-81-28277</t>
  </si>
  <si>
    <t>대구시 달서구 달서대로 571</t>
  </si>
  <si>
    <t>제2016-0123DG</t>
  </si>
  <si>
    <t>하재혁</t>
  </si>
  <si>
    <t>010-8772-8780</t>
  </si>
  <si>
    <t>전기강판 산업시장분석</t>
  </si>
  <si>
    <t xml:space="preserve">  - 국내에서 초극박판(0.2mm 이하) 전기 강판은 전량 수입에 의존하고 있는 실정임.  
-  국내 전기 강판 시장과 수입 전기 강판 사용 업체의 파악이 힘든 상황임</t>
    <phoneticPr fontId="1" type="noConversion"/>
  </si>
  <si>
    <t xml:space="preserve"> - 국내 전기(규소)강판 사용량 중 초극박 0.2mm 이하 전기 강판의 수입처와 사용처에 대한 정보 조사 필요
- 현재 국내 전기(규소)강판 시장의 규모와 향후 전기차 시장에서의 전기(규소)강판 시장 정보 조사 필요
- 향후 전기(규소)강판시장의 전망0</t>
    <phoneticPr fontId="1" type="noConversion"/>
  </si>
  <si>
    <t xml:space="preserve">  - 현재 초극박 0.2mm 이하 전기(강판)소재는 일본에서만 생산하여 전량 수입에 의존하는 실정에서 기술을 개발함으로써 신성장 동력으로써의 경쟁력과 수입 대체 및 수출을 통한 매출 증대 효과 기대</t>
    <phoneticPr fontId="1" type="noConversion"/>
  </si>
  <si>
    <t>○ 전기강판 압연, 표면처리 기술정보지원
○ 규소강판 산업시장분석 지원</t>
  </si>
  <si>
    <t>신규사업으로 전기강판 압연 제조기술 개발</t>
  </si>
  <si>
    <t>○ 연구개발과제 기획/선정
○ 진공주조 및 진공주조로 관련 특허 출원</t>
  </si>
  <si>
    <t>2016.07.05</t>
  </si>
  <si>
    <t>백금희(피에스엠비)</t>
  </si>
  <si>
    <t>(C29292)고무, 화학섬유 및 플라스틱 성형기 제조업</t>
  </si>
  <si>
    <t>노성열</t>
  </si>
  <si>
    <t>514-81-74505</t>
  </si>
  <si>
    <t>대구시 달서구 성서동로 77 (월암동)</t>
  </si>
  <si>
    <t>제2016-0124DG</t>
  </si>
  <si>
    <t>권우진</t>
  </si>
  <si>
    <t>053-582-3911</t>
  </si>
  <si>
    <t>건축용 단열재의 열전도율  향상을 위한 물질 정보</t>
  </si>
  <si>
    <t xml:space="preserve"> - 에너지의 사용량을 절감하고, 효율적 사용을 위한 기술이 지구온난화의 문제와 연계되어 중요시 되고 있음.
  - 상변화물질(PCM)을 건축용 단열재에 적용한 제품에 대한 정보 부족</t>
  </si>
  <si>
    <t xml:space="preserve"> - 열전도율을 개선시킬 수 있는 물질(첨가제)에 대한 정보 요청
  1. 상변화물질(PCM)
  2. 사용규제(국내, 외)를 받지 않는 열전도율 개선 물질(발포제 포함)
  3. XPS단열재에 적용할 수 있는 공정기술</t>
  </si>
  <si>
    <t xml:space="preserve"> 1. 에너지의 효율적 사용으로 자원보호 및 지구온난화의 개선에 기여.
  2. 관련 기술을 확보함으로써 건축용 단열재 생산설비에 대한 수출증대 및 획기적 경쟁력 확보.
</t>
  </si>
  <si>
    <t>건축용 단열재의 열전도율 향상을 위한 물질정보 지원</t>
    <phoneticPr fontId="1" type="noConversion"/>
  </si>
  <si>
    <t>○ 발포 단열재의 열전도율을 개선시킬 수 있는 첨가제에 대한 지속적인 정보지원
   - 상변화물질(PCM) 적용 단열재 제조 기술 정보지원
   - 사용규제를 받지 않는 열전도율 개선 물질에 대한 정보지원
○ 주력 제품인 XPS보드(PS 발포단열재)에 적용할 수 있는 공정기술관련 정보지원</t>
    <phoneticPr fontId="1" type="noConversion"/>
  </si>
  <si>
    <t>단열 효율 향상된 단열재 개발</t>
    <phoneticPr fontId="1" type="noConversion"/>
  </si>
  <si>
    <t>고효율 단열재 제조기술 확보에 따른 매출증대</t>
    <phoneticPr fontId="1" type="noConversion"/>
  </si>
  <si>
    <t>2016.03.10</t>
    <phoneticPr fontId="1" type="noConversion"/>
  </si>
  <si>
    <t>(C13994)적층 및 표면처리 직물 제조업</t>
  </si>
  <si>
    <t>홍종윤</t>
  </si>
  <si>
    <t>504-81-62206</t>
  </si>
  <si>
    <t>대구 북구 3공단로48길 6 (노원동3)</t>
  </si>
  <si>
    <t>제2016-0125DG</t>
  </si>
  <si>
    <t>권오경</t>
  </si>
  <si>
    <t>010-3819-0870</t>
  </si>
  <si>
    <t>의료 방호섬유소재 정보지원</t>
  </si>
  <si>
    <t>□ 원자력, 국방 및 의료산업분야에서의 방사선물질의 흡착, 오염제거 및 내방사선기술에 대한 재료·시공·측정의 신기술에 대한 중요성이 증대되고 있음. 
□ 우리나라의 경우 군수용 개인 장비 및 의료용 기기 제품들은 선진국에 비해 매우 낙후되어 있으며, 이들 제품의 성능 극대화를 위한 신규 첨단 섬유소재의 개발 노력 또한 미흡함.
□ 따라서 신기술적용의  섬유융합제품의 혁신적인 개선을 위해, 첨단 의료/방호 섬유소재의 연구개발을 위한 혁신화 방안 마련 시급함.</t>
  </si>
  <si>
    <t>□ 방사선으로 부터의 작업자의 보호 및  경량화에 의한 기동성 확보   
□ 방사능으로부터 보호될 수 있는 기능성 부여기술 확보  및 요구수준 파악
□ 첨단복합화기술에 의한 방호복, 의료기기로서의 용품전개 사례</t>
  </si>
  <si>
    <t>□ 혁신적인 첨단 소재 개발을 위한 단기 및 중장기 기술개발 과제 도출 및 제안
□ 구체적인 실현방안으로 정부차원의 정책과제(제도개선, 예산지원)와 민간부문의 실천과제 제시</t>
  </si>
  <si>
    <t>방사선 차폐 소재 개발을 위한 연구기획지원</t>
    <phoneticPr fontId="1" type="noConversion"/>
  </si>
  <si>
    <t>○ 방사선 차폐 시장 관련 정보지원
   - 원자력 발전 분야 및 의료분야 시장 정보
   - 산업동향 및 시장규모 관련 정보
○ 방사선 방호복 관련 규격 정보
   - 국내외 법규 및 주요 제도
   - 방사성 물질대책 등
○ 부품소재 혁신사업 과제 기획을 추진을 위한 정보 우선 지원 (05.24)
   - 과제 기획 방향에 따른 추가 정보지원
○ 부품소재 혁신사업 과제기획서 작성 지원</t>
    <phoneticPr fontId="1" type="noConversion"/>
  </si>
  <si>
    <t>방사선 차폐 소재개발을 통한 신규사업 추진</t>
    <phoneticPr fontId="1" type="noConversion"/>
  </si>
  <si>
    <t>방사선 차폐 소재개발 관련 사업기획
  (소재부품 혁신사업 참여)</t>
    <phoneticPr fontId="1" type="noConversion"/>
  </si>
  <si>
    <t>2016.05.12</t>
    <phoneticPr fontId="1" type="noConversion"/>
  </si>
  <si>
    <t>성림첨단산업㈜</t>
  </si>
  <si>
    <t>(C25999)그외 기타 분류안된 금속가공제품 제조업</t>
  </si>
  <si>
    <t>공군승</t>
  </si>
  <si>
    <t>514-81-18177</t>
  </si>
  <si>
    <t>대구광역시 달서구 달서대로85길 49(호림동)</t>
  </si>
  <si>
    <t>제2016-0126DG</t>
  </si>
  <si>
    <t>김동환</t>
  </si>
  <si>
    <t>053-589-0980</t>
  </si>
  <si>
    <t>중희토입계확산을 위한 도포기술 동향분석</t>
  </si>
  <si>
    <t>□ 시장전망 : 중희토입계확산은 고가의 중희토를 획기적으로 저감할 수 있는 기술로서, 기술적, 경제적 부가가치가 매우 크며 최근 환경친화형 자동차용 모터에 적용되어 시작하면서 향후 급격한 수요증가가 예상됨.
□ 문제점 : 중희토입계확산 자석의 품질 균일도는 도포과정에서 자석표면에 중희토를 균일하게 도포하는 것이 핵심이며, 세계적으로 해당기술이 가장 시급히 해결해야할 과제로 부각되고 있음.</t>
  </si>
  <si>
    <t>□ 중희토입계확산 자석제조를 위한 도포기술 관련 전세계 기술동향 분석</t>
  </si>
  <si>
    <t>□ 중희토 도포기술 개발로 인해 제품의 품질 및 기술경쟁력을 확보하여 차세대 환경친화형 자동차의 시장 선점 가능.
□ 국내 자동차메이커의 기술경쟁력 강화로 대외 수출증대 및 신규 일자리 창출에 기여.</t>
  </si>
  <si>
    <t>중희토 입계확산 영구자석 개발을 위한 도포기술 동향분석</t>
    <phoneticPr fontId="1" type="noConversion"/>
  </si>
  <si>
    <t>○ 중희토 입계확산 자석제조를 위한 도포기술 관련 기술동향 분석 지원
   - 중희토 입계확산 자석의 품질 균일도는 중희토를 균일하게 도포하는 기술이 핵심으로 이와 관련된 최신 학술문헌, 특허분석 정보를 지원</t>
    <phoneticPr fontId="1" type="noConversion"/>
  </si>
  <si>
    <t>고품질 희토자석 제조기술 확보</t>
    <phoneticPr fontId="1" type="noConversion"/>
  </si>
  <si>
    <t>○ 영구자석 품질향상에 따른 신규 차종 수요 증대
○ 친환경 자동차 모터용 영구자석 매출 증대</t>
    <phoneticPr fontId="1" type="noConversion"/>
  </si>
  <si>
    <t>2016.01.29</t>
    <phoneticPr fontId="1" type="noConversion"/>
  </si>
  <si>
    <t>유호천(KISTI Reseat)</t>
    <phoneticPr fontId="1" type="noConversion"/>
  </si>
  <si>
    <t>이중호</t>
  </si>
  <si>
    <t>503-81-81291</t>
  </si>
  <si>
    <t xml:space="preserve">대구 달성군 다사읍 세천로1길 52 (세천리) </t>
  </si>
  <si>
    <t>제2016-0127DG</t>
  </si>
  <si>
    <t>김일호</t>
    <phoneticPr fontId="1" type="noConversion"/>
  </si>
  <si>
    <t>010-9306-3490</t>
    <phoneticPr fontId="1" type="noConversion"/>
  </si>
  <si>
    <t>경쟁사 제품 특허 분석</t>
  </si>
  <si>
    <t>○ 근관치료는 병든 치수를 제거하고 치아 신경관 내부를 소독한 후 다른 인공 물질을 영구적으로 채워 넣어 병을 낫게 하고 재발을 방지하는 치료로써, 이때 엔도 핸드피스가 사용된다.
○ 해당 기술은 엔도 핸드피스에 적용되는 기술로써, Reciprocating motion(왕복운동)을 이용해 파일에 걸리는 부하를 줄인다. Reciprocating motion은 파일이 한쪽 방향으로만 회전 하지 않고 시계방향과 반시계방향으로 반복적으로 움직이며 회전하는 것으로 비틀림 스트레스 감소를 통해 파일의 수명을 연장하고 근관에 파일 끝부분이 감기지 않게 해준다. 또 파일의 끝부분 팁이 레시프록 모션으로 인해 근관의 센터 중심에 위치함으로써 근관의 천공이나 왜곡이 되지 않게 한다.</t>
  </si>
  <si>
    <t xml:space="preserve">○ 전세계적으로 가장 많이 사용되는 엔도 핸드피스는 미국 덴츠플라이社의 제품으로써, 당사 제품의 벤치마킹 제품이기도 하다.
○ 상기 제품의 Reciprocating motion은 정회전시 150°, 역회전시 30°의 특정 회전 각도가 인가되어 있다. 
○ 당사는 상기 제품의 특정 회전 각도에 대한 특허 유무 및 동 특허에 대한 내용을 파악하여 당사 제품에 대한 회피설계와 분쟁 발생 우려에 대한 대책 등을 수립하고자 한다. </t>
  </si>
  <si>
    <t>○ 해당제품 매출 상승 (수출 10% 이상 증대 기대)
○ 신규 고용 유발
○ 기술 경쟁력 확보
○ 기업 및 제품 인지도 제고</t>
  </si>
  <si>
    <t>엔도 핸드피스 경쟁사 특허분석</t>
    <phoneticPr fontId="1" type="noConversion"/>
  </si>
  <si>
    <t>○ 엔도 핸드피스 관련 특허침해와 관련된 특허정보 지원
   - DENTSPLY사 보유 특허(엔도 핸드피스 포함)에 대한 전수 조사 
    (4월15일 사전 지원 완료)
○ 특허침해와 관련하여 향후 진행상황에 따라 특허 침해관련 상세 분석지원
   - 필요시 특허전문가(변리사) 활용 예정</t>
    <phoneticPr fontId="1" type="noConversion"/>
  </si>
  <si>
    <t>특허침해 대응을 통한 해외시장 진출</t>
    <phoneticPr fontId="1" type="noConversion"/>
  </si>
  <si>
    <t xml:space="preserve">○ 특허침해 문제해결을 통한 신제품(엔도 핸드피스) 수출 </t>
    <phoneticPr fontId="1" type="noConversion"/>
  </si>
  <si>
    <t>2016.04.11</t>
    <phoneticPr fontId="1" type="noConversion"/>
  </si>
  <si>
    <t>최서인(태성씨엔디)</t>
    <phoneticPr fontId="1" type="noConversion"/>
  </si>
  <si>
    <t>에이티㈜</t>
  </si>
  <si>
    <t>김민호</t>
  </si>
  <si>
    <t>504-81-68758</t>
  </si>
  <si>
    <t xml:space="preserve">대구 달성군 다사읍 세천로3길 85 (세천리) </t>
  </si>
  <si>
    <t>제2016-0128DG</t>
  </si>
  <si>
    <t>왕태현</t>
  </si>
  <si>
    <t>010-6829-7590</t>
  </si>
  <si>
    <t xml:space="preserve">플렉시블 디스플레이 베리어 증착 공정 기술 및 최신 동향 </t>
  </si>
  <si>
    <t xml:space="preserve">□ 최근 차세대 디스플레이로 플렉시블 디스플레이가 산업 전반에 큰 화두가 되고 있고, 이에 따른 기술개발에 진행됨에 따라 수분투과방지 및 환경적인 안정성을 위해 배리어 필름 증착 기술 및 장비 개발을 필요로 하고 있음.
□ 기본적으로 플렉시블 디스플레이의 발광 소자는 유기물을 기반으로 하여 공기 중의 수분과 산소에 굉장히 취약한 특성이 있기 때문에 공기 중 수분과 산소
로부터 보호할 수 있는 봉지층(Encapsulation Layer)이 반드시 요구됨. </t>
  </si>
  <si>
    <t>□ 대면적 플렉시블 디스플레이의 핵심 베리어 증착 공정 기술 
 ex) 증착 장비 : ALD, PECVD, Sputter, Evaporation
□ 플렉시블 디스플레이의 베리어 증착 소스 및 물질
□ 베리어 박막  평가 방법 및 요구 기술 
 ex) WVTR, VTR, 박막 density 등</t>
  </si>
  <si>
    <t>□ 베리어 필름 증착을 위한 시장은 플렉시블 디스플레이를 비롯하여, 플렉시블 CIGS 태양 전지, RFID, 센서, 식품포장제 등과 같은 전자정보소자 분야와 기능성 포장재와 같은 산업분야에 적용이 가능하여 다양한 산업분야에 적용할 수 있는 시장성이 있음.</t>
  </si>
  <si>
    <t>플렉시블 디스플레이 베리어 증착기술동향 정보</t>
    <phoneticPr fontId="1" type="noConversion"/>
  </si>
  <si>
    <t>○ 플렉시블 디스플레이 베리어 증착기술 정보조사 지원
  - 대면적 플렉시블 디스플레이의 핵심 베리어 증착 공정 기술 
  - 플렉시블 디스플레이의 베리어 증착 소스 및 물질
  - 베리어 박막  평가 방법 및 요구 기술 
○ 정보지원 후 연구개발 과제 기획 등 추가 요구에 대한 대응 예정</t>
    <phoneticPr fontId="1" type="noConversion"/>
  </si>
  <si>
    <t>플렉시블 디스플레이 베리어 증착기술 확보</t>
    <phoneticPr fontId="1" type="noConversion"/>
  </si>
  <si>
    <t>○ 베리어 증착기술 개발을 위한 과제기획에 활용
○ 다양한 분야로 응용가능한 기술확보를 통해 신제품 출시 가능</t>
    <phoneticPr fontId="1" type="noConversion"/>
  </si>
  <si>
    <t>박현(특허법인 해담)</t>
  </si>
  <si>
    <t>안경규</t>
  </si>
  <si>
    <t>504-81-54900</t>
  </si>
  <si>
    <t>대구 달성군 다사읍 새천로1길 12(세천리)</t>
  </si>
  <si>
    <t>제2016-0129DG</t>
  </si>
  <si>
    <t>유성원</t>
  </si>
  <si>
    <t>053-359-0909</t>
  </si>
  <si>
    <t>방범/안전 지킴이 스마트 윈도우</t>
  </si>
  <si>
    <t xml:space="preserve">◯  방범 표준화
   - 방범에 대한 인식은 고조되고 있으나, 방범 제품에 대한 안정성과 표준화 정립이 없어 시장성 약화 및 성능 인증 없음.
   - 창호용 제품의 해외 인증사례를 도입하여 국내 적용 가능성 호가인 필요.
◯  제품 다양화
   - B2B, B2C시장에 진입한 제품의 경우 진입장벽이 높음.
   - 건축제품의 특성상 시장 진입시 건설사 및 대기업의 요구에 의해 개발이 되어지는 제품이 대다수임.
   - 다양한 시장, 다양한 제품군형성이 필요. </t>
  </si>
  <si>
    <t>◯창호용 방범/안전 제품의 국내외 인증 사례 및 성능 인증 규정 필요
◯창호용 방범/안전 제품군 및 시장자료 요청
◯방범/안전 제품의 판매 마케팅 전략 포인트 자료 요청</t>
  </si>
  <si>
    <t xml:space="preserve">◯ 국내 방범 표준화 주도
◯ 방범/안전 제품 시장 확대 </t>
  </si>
  <si>
    <t>창호용 방범/안전 제품군 및 시장동향</t>
  </si>
  <si>
    <t>창호용 방법 안전 제품개발</t>
  </si>
  <si>
    <t>창호용 방법 안전 표준화 인증, 시장 확대</t>
  </si>
  <si>
    <t>조선미(윕스)</t>
    <phoneticPr fontId="1" type="noConversion"/>
  </si>
  <si>
    <t>이창원</t>
  </si>
  <si>
    <t>503-81-53553</t>
  </si>
  <si>
    <t xml:space="preserve">대구 달서구 성서4차첨단로 171 (월암동) </t>
  </si>
  <si>
    <t>제2016-0130DG</t>
  </si>
  <si>
    <t>윤덕선</t>
  </si>
  <si>
    <t>010-5163-2602</t>
  </si>
  <si>
    <t>OLED Encapsulation용 봉지필름.테이프</t>
  </si>
  <si>
    <t>낮은 투습도, 안정적인 접착력, 투명성 구현 등이 봉지필름.테이프의 주요 개발항목임</t>
  </si>
  <si>
    <t>OLED Encapsulation용 봉지필름.테이프 시장 및 기술동향 정보수집, 분석, 특허분석</t>
  </si>
  <si>
    <t>고객사의 니즈를 만족하는 기술을 확보하는 것은 OLED 마켓 점유 및 기술시장 리드할 수 있는 키를 잡게 될 것으로 예상됨</t>
  </si>
  <si>
    <t>OLED 봉지필름/테이프 산업동향</t>
  </si>
  <si>
    <t>OLED 봉지필름/테이프 개발</t>
  </si>
  <si>
    <t>OLED 봉지필름의 투습도 최소화 기술개발</t>
  </si>
  <si>
    <t>김대욱(테크란)</t>
    <phoneticPr fontId="1" type="noConversion"/>
  </si>
  <si>
    <t>㈜파인메딕스</t>
  </si>
  <si>
    <t>전성우</t>
  </si>
  <si>
    <t>502-86-01324</t>
  </si>
  <si>
    <t xml:space="preserve">대구 동구 매여로 60 (율암동) </t>
  </si>
  <si>
    <t>제2016-0131DG</t>
  </si>
  <si>
    <t>황중보</t>
  </si>
  <si>
    <t>053-741-8388</t>
  </si>
  <si>
    <t>내시경 일회용 클립</t>
  </si>
  <si>
    <t xml:space="preserve">"O 내시경 절제시술 과정에서 출혈이 발생되면 집게처럼 생긴 헤모클립을 사용하여 지혈하는것이 보편적임
_ 현재 시술 딜리버리는 소족 후 재사용하며, 집게부만 카트리지 형태로 교체하는 올림푸스 일회용 클립을 국내에서는 선호함. 미국 및 유럽국가에서는 감염의 문제로 집게와 딜리버리가 일체형으로 되어있는 보스톤 사이언티픽 제품을 선호함."
</t>
  </si>
  <si>
    <t>O 당사에서는 올림푸스 형태의 일회용 클립을 개발중이나 미국 및 유럽시장에 수출할 일체형 클립을 개발하기에 앞서 특허분석이 필요한 상황임.
_ 딜리버리 핸들의 조작을 통해 일정량의 힘값으로 당겨졌을 때 Sheath와 연결된 집게부가 분리되는 구조와 관련된 특허분석 필요
_ 집게 형상 및 각도와 관련된 특허분석 필요</t>
  </si>
  <si>
    <t>_ 올림푸스, 보스턴 사이언티픽 등 외국계 글로벌 의료기기 제조업체의 특허소송 회피
_ 교체형 클립과 일체형 클립 two-track 생산 / 판매로 내수 및 수출의 증대</t>
  </si>
  <si>
    <t>내시경 일회용 클립 특허조사</t>
  </si>
  <si>
    <t>내시경 일회용 클립 개발</t>
  </si>
  <si>
    <t>내시경용 클립 특허전략 수립, 판로개척</t>
  </si>
  <si>
    <t>김정순(윕스)</t>
    <phoneticPr fontId="1" type="noConversion"/>
  </si>
  <si>
    <t>㈜맥스로텍</t>
  </si>
  <si>
    <t>(C29222)금속 절삭기계 제조업</t>
  </si>
  <si>
    <t>김인환</t>
  </si>
  <si>
    <t>514-81-22180</t>
  </si>
  <si>
    <t xml:space="preserve">대구 달서구 성서4차첨단로 25 (대천동) </t>
  </si>
  <si>
    <t xml:space="preserve"> 제2016-0132DG</t>
  </si>
  <si>
    <t>박상헌</t>
  </si>
  <si>
    <t>053-584-6540</t>
  </si>
  <si>
    <t>레이저 복합 5축 병렬기공기 적용 산업분야 탐색</t>
  </si>
  <si>
    <t>O 이동형 복합 5축 병렬가공 시스템
- 1m 이상의 대형 부품을 가공하기 위해 이동이 가능한 5축 병렬가공기와 3D 레이저 가공 모듈을 융합한 복합가공시스템
- 3D 자유형상 부품의 Multi-Scale EST 패턴을 위한 레이저 가공 기술과 5축 병렬 가공 시스템을 이용한 절삭기술을 가진 스마트 가공 시스템
O 시장의 현황
- 국내에서는 대면적 레이저 가공시스템을 3축 공작기계에서 시연한 사례가 있으나 5축 병렬 가공시스템에 적용한 사례가 없음
-국내 레이저 응용 가공의 기술수준은 주요 기술분야에서 전반적으로 선진국보다 낮은 위치에 있으며 특히 대형화, 고속화, 지능화, 신소재/재료분야에서 열세를 보임</t>
  </si>
  <si>
    <t>_레이저가공/레이저패터닝을 적용할 수 있는 삼차원 자유형상의 대형 부품/제품 탐색 및 수요처 탐색
_ 적용시장의 시장규모 및 기술시장 동향 분석
_ 제품개발을 적용할 수 있는 국내외 수요제품 탐색 및 수요처 확보</t>
  </si>
  <si>
    <t>_레이저 복합 5축 병렬가공기의 수요제품을 탐색하여 시장 확보 및 향후 매출증대에 기여할 것으로 기대됨.
_ 수요 제품 및 수요시장 구체화로 국내외 수요처의 요구사항에 대한 기술적 세부내용을 반영하여 제품고도화 및 성능향상 가능</t>
  </si>
  <si>
    <t>○ 레이저가공/레이저패터닝을 적용할 수 있는 3차원 자유형상의                 대형부품/제품 탐색 및 수요처 탐색
○ 적용시장의 시장규모 및 기술시장동향 분석
○ 개발제품을 적용할 수 있는 국내외 수요제품 탐색 및 수요처 확보(적용        제품 타겟팅)</t>
  </si>
  <si>
    <t>매출증대, 제품 고도화</t>
  </si>
  <si>
    <t>레이저 복합 5축 병렬 가공기의 수요제품을 탐색하여 시장 확보 및 향후 매출증대에 기여,
수요 제품 및 수요 시장 구체화로 국내·외 수요처의 요구사항에 대한 기술적 세부 내용을 반영하여 제품 고도화 및 성능 향상</t>
  </si>
  <si>
    <t>㈜씨엠에이글로벌</t>
  </si>
  <si>
    <t>(C27310)안경 제조업</t>
  </si>
  <si>
    <t>김영선</t>
  </si>
  <si>
    <t>504-81-86979</t>
  </si>
  <si>
    <t xml:space="preserve">대구 동구 팔공로47길 29 (봉무동) </t>
  </si>
  <si>
    <t>제2016-0133DG</t>
  </si>
  <si>
    <t>김은민</t>
  </si>
  <si>
    <t>070-4665-8355</t>
  </si>
  <si>
    <t>수용성 점접착 코팅 및 라미네이팅 기술</t>
  </si>
  <si>
    <t>3M사의 Post-it 처럼 어떠한 재료표면에도 수차례 반복적으로 붙였다 뗏다 하면서 그 위치를 변경해도 일정수준 이상의 점착력을 가지는 인테리어 리빙소품 제품</t>
  </si>
  <si>
    <t>◯제품 특성에 부합하는 친환경 점착제 및 첨가제 formulation                                                                                                                                                                                                                                                 ◯원단 코팅 및 라미네이팅 생산공정 기술</t>
  </si>
  <si>
    <t>섬유 원단의 친화적 질감은 기존 시트용지와 차별화되는 신개념 Printing 소재로 수차례 탈 · 부착 및 부착부의 변경가능으로 재활용 및 이동성 등 실용성이 부각되는 제품. 신규시장 개척</t>
  </si>
  <si>
    <t>섬유 점착제, 섬유 라미네이팅 기술동향</t>
  </si>
  <si>
    <t>섬유 소재용 점착재 개발</t>
  </si>
  <si>
    <t>탈부착 가능한 수용성 점착제개발</t>
  </si>
  <si>
    <t>안정애(윕스)</t>
    <phoneticPr fontId="1" type="noConversion"/>
  </si>
  <si>
    <t>㈜케이디켐</t>
  </si>
  <si>
    <t>(C20431)계면활성제 제조업</t>
  </si>
  <si>
    <t>박경호</t>
  </si>
  <si>
    <t>514-81-28980</t>
  </si>
  <si>
    <t xml:space="preserve">대구 달서구 성서동로 14 (대천동) </t>
  </si>
  <si>
    <t>제2016-0134DG</t>
  </si>
  <si>
    <t>박경태</t>
  </si>
  <si>
    <t>010-7184-4115</t>
  </si>
  <si>
    <t>O 유수성 점착제 시장 및 기술동향 파악
O RAFT 중합기술 상용화 동향 파악</t>
  </si>
  <si>
    <t>O RAFT 중합기술 상용화 동향 파악
- RAFT 중합기술 상용화 원천기술 부재</t>
  </si>
  <si>
    <t>O 유수성 점착제 시장 및 기술동향 파악
-유수성 점착제 적용 application별 시장 동향 파악
- 시장별 수성 점착제 특성 파악
O RAFT 중합기술 상용화 동향 파악
- RAFT 중합 상용기술 특허 파악
- RAFT 중합 기술 적용 동향 파악</t>
  </si>
  <si>
    <t>O 유수성 점착제 시장 및 기술동향 파악
- 유수성 점탁제 분야 시장진입
O RAFT 중합기술 상용화 동향 파악
- RAFT 중합기술개발</t>
  </si>
  <si>
    <t>○ 유·수성 점착제 시장 및 기술 동향 파악
- 유·수성 점착제 적용 application별 시장 동향 파악
- 시장 별 수성 점착제 특성 파악
○ RAFT 중합 기술 상용화 동향 파악
- RAFT 중합 상용 기술 특허 파악
- RAFT 중합 기술 적용 동향 파악</t>
  </si>
  <si>
    <t>시장진입 매출증대 및 기술 개발</t>
  </si>
  <si>
    <t>유·수성 점착제 분야 시장 진입
RAFT 중합 기술 개발</t>
  </si>
  <si>
    <t>2016.07.18</t>
    <phoneticPr fontId="1" type="noConversion"/>
  </si>
  <si>
    <t>장명식(H&amp;P특허)</t>
    <phoneticPr fontId="1" type="noConversion"/>
  </si>
  <si>
    <t>㈜신도하이텍</t>
  </si>
  <si>
    <t>서호권</t>
  </si>
  <si>
    <t>503-81-66290</t>
  </si>
  <si>
    <t>대구시 달서구 성서공단로 21길 35</t>
  </si>
  <si>
    <t>제2016-0135DG</t>
  </si>
  <si>
    <t>정해석</t>
  </si>
  <si>
    <t>010-4810-5146</t>
  </si>
  <si>
    <t>1, 3, 4</t>
  </si>
  <si>
    <t xml:space="preserve">경량소재(Al 등) 적용 자동차부품 시장 분석 </t>
  </si>
  <si>
    <t>□ 자동차 산업에서의 고강도 경량소재 부품의 수요 증가
 - 국내에 많은 중소∙중견 규모의 단조 생산업체가 있으나, 대부분 탄소강, 스테인리스강 등 철계 합금에 국한하여 성형부품을 생산하고 있음.
 - 현재까지 국내 고강도 비철금속 산업은 방위산업, 우주항공 분야 및 플랜트 분야 등 특수목적 사용을 위하여 연구 및 발전되어 왔으나, 최근 자동차 산업에서 고강도 Al합금 등 고강도 경량소재 부품의 수요가 증가되고 있음.</t>
  </si>
  <si>
    <t>□ 신규사업으로 추진 예정인 알루미늄 단조 기술과 관련된 특허정보 분석 지원
□ 알루미늄 등 고강도 경량소재 단조기술로 개발 가능한 아이템 발굴
□ 알루미늄 등 고강도 경량소재 단조기술 관련 시장동향 분석</t>
  </si>
  <si>
    <t>고강도 경량소재가 적용되는 부품군의 조사 및 관련 기술정보 획득을 통해 기업 연구개발 방향성 설정이 가능할 것으로 판단됨
또한, 경량소재 적용 기술을 활용하여 자동차부품 시장에서의 경량화 추세에 맞춘 부품 개발로 지속적 시장점유율 확보 가능</t>
  </si>
  <si>
    <t>알루미늄 단조부품 신규사업 추진을 위한 기획지원</t>
    <phoneticPr fontId="1" type="noConversion"/>
  </si>
  <si>
    <t>○ 2016년 3월 산업부 ATC사업 제안서 작성을 위한 기획지원 필요
   - 알루미늄 단조 풀리 개발을 위한 선행특허 분석 지원
   - 알루미늄 단조 관련 기술개발 동향 정보 지원
   - ATC 사업제안 일정에 따라 사전지원 실시 (2016. 03 지원완료)
○ 알루미늄 단조 기술적용 개발 가능 아이템 발굴관련 정보지원(상시)
   - 알루미늄 단조관련 제조시설 투자계획이 확정됨에 따라 지속적인 지원   - 알루미늄 단조 로어암, 타이로드 엔드 등
   - 신규사업 추진을 위한 시장정보 지원
○ 기술개발 상황에 따른 기술개발 전문가(재료연구소 권용남 박사 등)와의 연계 지원 검토 (2017년 출연연 연계지원)</t>
    <phoneticPr fontId="1" type="noConversion"/>
  </si>
  <si>
    <t>국가연구개발과제(연구비) 확보
신규사업 추진 관련 신규 고용 창출</t>
    <phoneticPr fontId="1" type="noConversion"/>
  </si>
  <si>
    <t>○ 우수기술연구센터 사업 제안/선정
○ 기술개발 전담 신규인력 확보(1명 이상)
○ 수요처 발굴 및 개발 제안</t>
    <phoneticPr fontId="1" type="noConversion"/>
  </si>
  <si>
    <t>2016.02.19</t>
    <phoneticPr fontId="1" type="noConversion"/>
  </si>
  <si>
    <t>채석</t>
  </si>
  <si>
    <t>503-81-19351</t>
  </si>
  <si>
    <t>대구광역시 달서구 성서로71길 43(갈산동)</t>
  </si>
  <si>
    <t>제2016-0136DG</t>
  </si>
  <si>
    <t>경정기</t>
  </si>
  <si>
    <t>031-460-8663</t>
  </si>
  <si>
    <t>1, 7</t>
    <phoneticPr fontId="1" type="noConversion"/>
  </si>
  <si>
    <t xml:space="preserve">R&amp;D 아이템 도출 및 사업화 전략 수립 
</t>
  </si>
  <si>
    <t xml:space="preserve">◯ R&amp;D 아이템을 도출하기 위한 기술 역량이 부족함
◯ R&amp;D 아이템의 기술 개발은 완료하였으나 사업화 결정에 어려움이 많음
◯ 사업화 진행시 관련 프로세스 미숙으로 인한 애로사항 발생 예상됨   
</t>
  </si>
  <si>
    <t>◯ 기술 역량 강화 교육
  - 자동차 신기술 등의 관련 기술 분야에 대한 기술 교육 실시
◯ 사업화 타당성 평가
  - 타당성 평가를 위한 지침서, 평가 기준 등의 자문 (또는 기술자료 지원)
◯ 기술사업화 교육
  - 기술 사업화에 대한 교육 실시</t>
  </si>
  <si>
    <t>R&amp;D 아이템 도출, 기술 타당성 조사 및 사업화 역량 향상</t>
  </si>
  <si>
    <t>사업화타당성평가, 기술사업화 프로세스 교육</t>
  </si>
  <si>
    <t>R&amp;D아이템 도출</t>
  </si>
  <si>
    <t>R&amp;D아이템 도출, 기술타당성 평가</t>
  </si>
  <si>
    <t xml:space="preserve"> 김한국</t>
    <phoneticPr fontId="1" type="noConversion"/>
  </si>
  <si>
    <t>㈜신화에스티</t>
    <phoneticPr fontId="1" type="noConversion"/>
  </si>
  <si>
    <t>임용희</t>
    <phoneticPr fontId="1" type="noConversion"/>
  </si>
  <si>
    <t>236-88-00136</t>
  </si>
  <si>
    <t>임용희</t>
  </si>
  <si>
    <t>대구광역시 달서구 성서공단북로 5길 28</t>
  </si>
  <si>
    <t>제2016-0137DG</t>
  </si>
  <si>
    <t>010-3506-7779</t>
  </si>
  <si>
    <t>Hot Stamping 및 CFRP 성형 기술 개발</t>
  </si>
  <si>
    <t xml:space="preserve">◦ 차량경량화 관련 가장 유망한 기술인 초고강도 부품 성형용 Hot Stamping금형기술의 경쟁력 확보는 각국 정부의 연비 및 CO₂규제 강화, 차량충돌법규 강화에 대응하기 위해 필수적으로 선행되어야 하며 이미 각국 주요 OEM을 중심으로 Hot Stamping 부품 적용 사례가 급격히 증가하는 추세이다. </t>
  </si>
  <si>
    <t>◦ Cost Down기술, 수요자 연계 CFRP제품, 소재물성 Date base, 신뢰성 평가 기술 정보
◦ 시제품 제작 및 시험평가 인프라 구축 관련 지원
◦ CFRP 소재 관련 자동차 부품 기술개발 동향
◦ Hot Stamping 금형의 균일 가열 및 냉각 공정</t>
  </si>
  <si>
    <t xml:space="preserve">◦ Hot Stamping의 자동화 공정으로 인해, 높은 품질의 제품으로 고객사의 신뢰성을 높일 것으로 기대된다. 또한 Hot Stamping 금형 개발 기술 확보로 최적의 Press Holding Time으로 인한 Cycle Time을 감소하여, 대외 수출 경쟁력을 확보할 것이다. 
◦ 기존 금속소재에 대한 금형·성형기술을 보유한 ㈜신화에스티는 CFRP 소재 관련 기술을 선행 학습하여 향후 신규 시장을 개척할 것으로 예상된다. </t>
  </si>
  <si>
    <t>Hot Stamping 및 CFRP 성형기술개발</t>
    <phoneticPr fontId="1" type="noConversion"/>
  </si>
  <si>
    <t>○ Hot Stamping 금형의 균일 가열 및 냉각공정과 관련된 기술정보 지원
○ CFRP 소재를 활용한 자동차 부품 기술개발 동향 정보 지원
   - 원가절감 성형기술 및 CFRP 소재물성 정보 
   - 신뢰성 평가 관련 정보</t>
    <phoneticPr fontId="1" type="noConversion"/>
  </si>
  <si>
    <t>Hot Stamping 핵심기술 확보
CFRP 성형기술 연구개발 기획</t>
    <phoneticPr fontId="1" type="noConversion"/>
  </si>
  <si>
    <t>○ Hot Stamping 핵심기술 개발을 통한 기술경쟁력 확보 및 관련 매출 증대
○ CFRP 성형기술 개발 관련 연구개발 과제 기획 및 제안</t>
    <phoneticPr fontId="1" type="noConversion"/>
  </si>
  <si>
    <t>2016.08.25</t>
  </si>
  <si>
    <t xml:space="preserve"> - 사명(신화 → 신화에스티)변경, 대표이사(임용희) 위원등록되어있음</t>
  </si>
  <si>
    <t>㈜에이치엠지</t>
    <phoneticPr fontId="1" type="noConversion"/>
  </si>
  <si>
    <t>이해길</t>
  </si>
  <si>
    <t>504-86-05442</t>
  </si>
  <si>
    <t>㈜HMG</t>
  </si>
  <si>
    <t>대구광역시 동구 신덕로 5길 79</t>
  </si>
  <si>
    <t>제2016-0138DG</t>
  </si>
  <si>
    <t>장준혁</t>
    <phoneticPr fontId="1" type="noConversion"/>
  </si>
  <si>
    <t>010-668-7395</t>
    <phoneticPr fontId="1" type="noConversion"/>
  </si>
  <si>
    <t>3, 7</t>
  </si>
  <si>
    <t>산업용 레저용 2차전기 마케팅 전략
중장비용 후방 카메라모듈 케이스/브라켓 특허정보분석</t>
  </si>
  <si>
    <t>○ 자동차 외 산업용/레저용 2차 전지 BMS 제품의 경우 안전성이 확보된 전문회사의 제품보다는 가격경쟁력 위주의 중국 제품이 소개되고 있어 가격경쟁력과 안전성이 확보된 차별된 기술개발이 요구됨
 ○ 중장비용 후방 카메라 모듈용 Case&amp;Bracket 제품의 경우 국내에는 초기진입단계로 해외선진 업체에 대한 특허 회피 및 독자기술 확보가 요구됨</t>
  </si>
  <si>
    <t>￭ 고성능 BMS 탑재한 산업용/레저용 2차 전지 
  - 국내/외의 마케팅 전략수립 
￭ 고내구성능의 중장비용 후방 카메라모듈 Case &amp; Bracket 
  - 관련 특허 및 지적재산권 분석 및 회피기술 도출</t>
  </si>
  <si>
    <t>○ 산업용/레저용 2차 전지의 경우, 기반기술은 이미 확보한 상태이며, 국내/외 애프터 마켓 진출을 위하여 준비해 오고 있음. 상담(商談) 성사에 따라 양산시스템을 구축 운영할 계획이며, 이에 따라 생산인력 고용도 계획함. 
○ 중장비용 후방 카메라 모듈의 경우, 개발이 계획대로 진행되면, 2016년 하반기부터 양산 계획이며, 이에 따르는 생산인력의 고용이 필요한 상황임.</t>
  </si>
  <si>
    <t>산업용/레저용 중대형 2차전지 기술사업화 정보지원</t>
    <phoneticPr fontId="1" type="noConversion"/>
  </si>
  <si>
    <t>○ 고성능 BMS 탑재 산업용/레저용 2차 전지팩 시장관련 지속적인 정보지원
  - 휴대용 배터리 관련 시장정보 지속지원
  - 2차 전지 응용제품 개발 동향관련 정보지원
  - 리튬인산철 등 다양한 이차전지 활용에 대한 기술정보 지원
○ 다른 지원사업(경제협력권산업 육성사업 등)을 통한 해외시장 진출지원</t>
    <phoneticPr fontId="1" type="noConversion"/>
  </si>
  <si>
    <t>산업용/레저용 2차전지 제품 개발 및 매출 증대</t>
    <phoneticPr fontId="1" type="noConversion"/>
  </si>
  <si>
    <t>○ 시장 경쟁력을 가진 제품개발 지원을 통한 국내외 시장진출
-○2차전지 제품 매출 및 신규 고용 창출</t>
    <phoneticPr fontId="1" type="noConversion"/>
  </si>
  <si>
    <t>2016.07.12</t>
  </si>
  <si>
    <t>송태성(태성씨앤디)</t>
  </si>
  <si>
    <t xml:space="preserve"> - 수요조사서에 표기된 " ㈜에이치엠지" 로 이력시스템 등록</t>
  </si>
  <si>
    <t>김병국</t>
    <phoneticPr fontId="1" type="noConversion"/>
  </si>
  <si>
    <t>606-81-93024</t>
    <phoneticPr fontId="1" type="noConversion"/>
  </si>
  <si>
    <t>김병국</t>
  </si>
  <si>
    <t>606-81-93024</t>
  </si>
  <si>
    <t>부산</t>
  </si>
  <si>
    <t>부산광역시 사상구 학감대로 178번길 17</t>
  </si>
  <si>
    <t>제2016-0011A</t>
    <phoneticPr fontId="1" type="noConversion"/>
  </si>
  <si>
    <t>서성호</t>
    <phoneticPr fontId="1" type="noConversion"/>
  </si>
  <si>
    <t>●,○</t>
    <phoneticPr fontId="1" type="noConversion"/>
  </si>
  <si>
    <t>박치균 차장</t>
  </si>
  <si>
    <t>051-310-3872</t>
  </si>
  <si>
    <t>Inlet Cyclone in Topside Separation System 개발</t>
  </si>
  <si>
    <t>□ Offshore Topside 내의 Separator Internals의 고효율 및 소형화를 위한 성능 평가 및 기술개발 필요
□ 고효율의 Separator 개발을 위한 Cyclone의 기술개발 필요</t>
  </si>
  <si>
    <t xml:space="preserve">1. Cyclone의 효율 평가를 입자별 분리 효율 및 압력 손실 측정을 통해 진행해야 함
</t>
  </si>
  <si>
    <t xml:space="preserve">
1. Separation System의 설계기술 및 국산화 제품 개발
2. FPSO 해양플랜트 기술 분야에서 세계적으로 유리한 입지 선점 기대
3. 기자재 및 엔지니어링 연관분야의 생산 및 채용이 국내에서 이루어져 관련 부가가치의 국내 잔류 효과 기대
</t>
  </si>
  <si>
    <t>Topside inlet 사이클론 분리장치 자문</t>
    <phoneticPr fontId="1" type="noConversion"/>
  </si>
  <si>
    <t>Separation System 의 설계기술 및 국산화 제품개발 기술자문</t>
    <phoneticPr fontId="1" type="noConversion"/>
  </si>
  <si>
    <t>Particle size 10㎛ 분리효율 달성</t>
    <phoneticPr fontId="1" type="noConversion"/>
  </si>
  <si>
    <t>제품 기능 개선에 따른 매출 증대</t>
    <phoneticPr fontId="1" type="noConversion"/>
  </si>
  <si>
    <t>임동하(한국생산기술연구원)</t>
    <phoneticPr fontId="1" type="noConversion"/>
  </si>
  <si>
    <t>o 8월말 멘토링 완료</t>
    <phoneticPr fontId="1" type="noConversion"/>
  </si>
  <si>
    <t>부산ASTI 회장</t>
    <phoneticPr fontId="1" type="noConversion"/>
  </si>
  <si>
    <t xml:space="preserve">㈜누리21(NOORY21) </t>
    <phoneticPr fontId="1" type="noConversion"/>
  </si>
  <si>
    <t>심상빈</t>
    <phoneticPr fontId="1" type="noConversion"/>
  </si>
  <si>
    <t>620-81-45979</t>
    <phoneticPr fontId="1" type="noConversion"/>
  </si>
  <si>
    <t>심상빈</t>
  </si>
  <si>
    <t>620-81-45979</t>
  </si>
  <si>
    <t>울산</t>
  </si>
  <si>
    <t>울산 울주군 온산읍 원산리 1213</t>
  </si>
  <si>
    <t>제2016-0012A</t>
    <phoneticPr fontId="1" type="noConversion"/>
  </si>
  <si>
    <t>정현상</t>
    <phoneticPr fontId="1" type="noConversion"/>
  </si>
  <si>
    <t>강태현 팀장</t>
    <phoneticPr fontId="1" type="noConversion"/>
  </si>
  <si>
    <t>010-4104-0183</t>
    <phoneticPr fontId="1" type="noConversion"/>
  </si>
  <si>
    <t>수전해조 분리막 기술동향</t>
  </si>
  <si>
    <t>관련 정보 확보 애로</t>
  </si>
  <si>
    <t>기술시장동향 정보조사</t>
  </si>
  <si>
    <t>신규 아이템 발굴</t>
  </si>
  <si>
    <t>수전해조 분리막 기술동향</t>
    <phoneticPr fontId="1" type="noConversion"/>
  </si>
  <si>
    <t>수전해조 분리막 기술동향 정보지원</t>
    <phoneticPr fontId="1" type="noConversion"/>
  </si>
  <si>
    <t>애로기술 정보지원</t>
    <phoneticPr fontId="1" type="noConversion"/>
  </si>
  <si>
    <t>신규 아이템 발굴 지원</t>
    <phoneticPr fontId="1" type="noConversion"/>
  </si>
  <si>
    <t>5월10일</t>
    <phoneticPr fontId="1" type="noConversion"/>
  </si>
  <si>
    <t>o 9월말 멘토링 완료</t>
    <phoneticPr fontId="1" type="noConversion"/>
  </si>
  <si>
    <t>울산ASTI 회장</t>
    <phoneticPr fontId="1" type="noConversion"/>
  </si>
  <si>
    <t>㈜동산테크</t>
    <phoneticPr fontId="1" type="noConversion"/>
  </si>
  <si>
    <t>(C24321)알루미늄주물 주조업</t>
  </si>
  <si>
    <t>심현석</t>
    <phoneticPr fontId="1" type="noConversion"/>
  </si>
  <si>
    <t>609-81-27770</t>
    <phoneticPr fontId="1" type="noConversion"/>
  </si>
  <si>
    <t>심현석</t>
  </si>
  <si>
    <t>609-81-27770</t>
  </si>
  <si>
    <t>경남</t>
  </si>
  <si>
    <t>경상남도 함안군 군북면 함안산단로 169</t>
  </si>
  <si>
    <t>제2016-0013A</t>
    <phoneticPr fontId="1" type="noConversion"/>
  </si>
  <si>
    <t>박상기 소장</t>
    <phoneticPr fontId="1" type="noConversion"/>
  </si>
  <si>
    <t>010-3023-8337</t>
    <phoneticPr fontId="1" type="noConversion"/>
  </si>
  <si>
    <t>1,2,3</t>
    <phoneticPr fontId="1" type="noConversion"/>
  </si>
  <si>
    <t>주조관련 기술 및 전문가 자문</t>
  </si>
  <si>
    <t>사용주조 M&amp;S 해석 결과 자문, 원심주조에 기술시장동향</t>
  </si>
  <si>
    <t>주조관련 기술시장동향 및 전문가 자문</t>
  </si>
  <si>
    <t>기존사업 매출 증대</t>
  </si>
  <si>
    <t>원심주조 전산해석 및 최신 기술동향</t>
    <phoneticPr fontId="1" type="noConversion"/>
  </si>
  <si>
    <t>원심주조 전산해석 기술자문 및 최신 기술동향 정보지원</t>
    <phoneticPr fontId="1" type="noConversion"/>
  </si>
  <si>
    <t>전산해석 자문 및 정보지원</t>
    <phoneticPr fontId="1" type="noConversion"/>
  </si>
  <si>
    <t>5월17일</t>
    <phoneticPr fontId="1" type="noConversion"/>
  </si>
  <si>
    <t>서성문(재료연구소)</t>
    <phoneticPr fontId="1" type="noConversion"/>
  </si>
  <si>
    <t>9월말 멘토링 완료</t>
    <phoneticPr fontId="1" type="noConversion"/>
  </si>
  <si>
    <t>경남ASTI 회장</t>
    <phoneticPr fontId="1" type="noConversion"/>
  </si>
  <si>
    <t>안창덕</t>
    <phoneticPr fontId="1" type="noConversion"/>
  </si>
  <si>
    <t>621-81-59194</t>
    <phoneticPr fontId="1" type="noConversion"/>
  </si>
  <si>
    <t>안창덕</t>
  </si>
  <si>
    <t>621-81-59194</t>
  </si>
  <si>
    <t>경남 양산시 산막공단로 109</t>
  </si>
  <si>
    <t>제2016-0060GN</t>
    <phoneticPr fontId="1" type="noConversion"/>
  </si>
  <si>
    <t>정재현 팀장</t>
    <phoneticPr fontId="1" type="noConversion"/>
  </si>
  <si>
    <t>055-384-3007</t>
    <phoneticPr fontId="1" type="noConversion"/>
  </si>
  <si>
    <t>2,6,7</t>
  </si>
  <si>
    <t>보호테이프 및 연관분야 글로벌 시장동향</t>
  </si>
  <si>
    <t>동남아 시장동향, 특히 베트남 시장동향 및 주요업체 현황</t>
  </si>
  <si>
    <t>해외 시장동향 및 전문가 기술교육</t>
  </si>
  <si>
    <t>동남아 신규시장 진출을 통한 매출 증대</t>
  </si>
  <si>
    <t>보호테이프 국내외 시장동향</t>
    <phoneticPr fontId="1" type="noConversion"/>
  </si>
  <si>
    <t>기술시장동향 정보지원</t>
    <phoneticPr fontId="1" type="noConversion"/>
  </si>
  <si>
    <t>신규 시장 도출</t>
    <phoneticPr fontId="1" type="noConversion"/>
  </si>
  <si>
    <t>4월14일</t>
    <phoneticPr fontId="1" type="noConversion"/>
  </si>
  <si>
    <t>㈜중앙폴리텍</t>
    <phoneticPr fontId="1" type="noConversion"/>
  </si>
  <si>
    <t>이봉규</t>
    <phoneticPr fontId="1" type="noConversion"/>
  </si>
  <si>
    <t>621-81-79322</t>
    <phoneticPr fontId="1" type="noConversion"/>
  </si>
  <si>
    <t>㈜중앙폴리텍</t>
  </si>
  <si>
    <t>이봉규</t>
  </si>
  <si>
    <t>621-81-79322</t>
  </si>
  <si>
    <t xml:space="preserve">(50511) 경남 양산시 소주공단6길 49 (소주동) </t>
  </si>
  <si>
    <t>제2016-0061GN</t>
    <phoneticPr fontId="1" type="noConversion"/>
  </si>
  <si>
    <t>김상범 팀장</t>
    <phoneticPr fontId="1" type="noConversion"/>
  </si>
  <si>
    <t>010-8151-2833</t>
    <phoneticPr fontId="1" type="noConversion"/>
  </si>
  <si>
    <t>이차전지 전극소재 기술동향</t>
  </si>
  <si>
    <t>이차전지 전극소재 기술동향</t>
    <phoneticPr fontId="1" type="noConversion"/>
  </si>
  <si>
    <t>이차전지 전극소재 기술동향 정보지원</t>
    <phoneticPr fontId="1" type="noConversion"/>
  </si>
  <si>
    <t>애로기술 정보지원</t>
  </si>
  <si>
    <t>정보지원</t>
    <phoneticPr fontId="1" type="noConversion"/>
  </si>
  <si>
    <t>㈜컴테크케미칼</t>
    <phoneticPr fontId="1" type="noConversion"/>
  </si>
  <si>
    <t>(C15219)기타 신발 제조업</t>
  </si>
  <si>
    <t>C15</t>
  </si>
  <si>
    <t>가죽, 가방 및 신발 제조업</t>
  </si>
  <si>
    <t>임대휘</t>
    <phoneticPr fontId="1" type="noConversion"/>
  </si>
  <si>
    <t>605-81-29403</t>
    <phoneticPr fontId="1" type="noConversion"/>
  </si>
  <si>
    <t>㈜컴테크케미칼</t>
  </si>
  <si>
    <t>임대휘</t>
  </si>
  <si>
    <t>605-81-29403</t>
  </si>
  <si>
    <t xml:space="preserve">(50827) 경남 김해시 분성로727번길 8-48 (지내동) </t>
  </si>
  <si>
    <t>제2016-0062GN</t>
    <phoneticPr fontId="1" type="noConversion"/>
  </si>
  <si>
    <t>최인철 본부장</t>
    <phoneticPr fontId="1" type="noConversion"/>
  </si>
  <si>
    <t>010-2589-3413</t>
    <phoneticPr fontId="1" type="noConversion"/>
  </si>
  <si>
    <t>친환경 신발소재 기술동향</t>
  </si>
  <si>
    <t>매출증대</t>
  </si>
  <si>
    <t>친환경 신발용 소재기술 동향</t>
    <phoneticPr fontId="1" type="noConversion"/>
  </si>
  <si>
    <t>친환경 신발용 소재기술 동향 정보지원</t>
    <phoneticPr fontId="1" type="noConversion"/>
  </si>
  <si>
    <t>5월26일</t>
    <phoneticPr fontId="1" type="noConversion"/>
  </si>
  <si>
    <t>문진복(경남정보대)</t>
    <phoneticPr fontId="1" type="noConversion"/>
  </si>
  <si>
    <t>김상민</t>
    <phoneticPr fontId="1" type="noConversion"/>
  </si>
  <si>
    <t>606-81-73386</t>
    <phoneticPr fontId="1" type="noConversion"/>
  </si>
  <si>
    <t>김상민</t>
  </si>
  <si>
    <t>606-81-73386</t>
  </si>
  <si>
    <t>경상남도 양산시 산막공단북9길 60-19</t>
  </si>
  <si>
    <t>제2016-0063GN</t>
    <phoneticPr fontId="1" type="noConversion"/>
  </si>
  <si>
    <t>조문경 대리</t>
  </si>
  <si>
    <t>055-914-1507</t>
  </si>
  <si>
    <t>서보프레스 기술 사업화 지원</t>
  </si>
  <si>
    <t>□ 새로운 기술에 대한 시장의 신뢰 확보가 어려움
□ 신사업 제품의 네임밸류가 낮아 시장 진입이 어려움
□ 중소기업의 특성상 마케팅과 해외 시장 진입을 위한 시장 파악에 대한 한계가 있음</t>
  </si>
  <si>
    <t>1. 해외 시장 조사 및 마케팅 전략 수립
2. 시제품 소비자 선호 및 불편사항 조사
3. 기존 제품의 어려움 및 단점 조사</t>
  </si>
  <si>
    <t>1. 신사업 제품 수요 규모 확대 및 매출 증대 효과 기대
2. 해외 시장으로의 적극적 시장 영역 확대 기대
3. 우수한 지역 인재 채용으로 인한 지역 경제 활성화
4. 국내 초정밀 프레스 기술을 이용한 상품군의 탄생
5. 다양한 거래선을 통한 수출 증대 효과 기대
6. 신제품 개발로 기업이미지 개선에 도움
7. 제품의 우수성에 맞는 이미지 창출을 통한 제품의 부가가치 상슴</t>
  </si>
  <si>
    <t>인라인 믹서의 구조 최적화</t>
    <phoneticPr fontId="1" type="noConversion"/>
  </si>
  <si>
    <t>o 인라인 믹서를 이용한 고속교반장치 전산해석
o 인라인 믹서를 이용한 고속교반장치의 교반 효율 해석</t>
    <phoneticPr fontId="1" type="noConversion"/>
  </si>
  <si>
    <t>인라인 믹서의 구조 최적화 설계</t>
    <phoneticPr fontId="1" type="noConversion"/>
  </si>
  <si>
    <t>o 기존의 임펠러를 이용한 고속교반장치의 컴퓨터 시뮬레이션
o 인라인 믹서를 이용한 고속교반장치의 컴퓨터 시뮬레이션</t>
    <phoneticPr fontId="1" type="noConversion"/>
  </si>
  <si>
    <t>홍철현(부산과학기술대학교)</t>
    <phoneticPr fontId="1" type="noConversion"/>
  </si>
  <si>
    <t>(C31202)철도차량부품 및 관련장치물 제조업</t>
  </si>
  <si>
    <t>609-81-54068</t>
    <phoneticPr fontId="1" type="noConversion"/>
  </si>
  <si>
    <t>609-81-54068</t>
  </si>
  <si>
    <t>경남 창원시 성산구 성산패종로38번길 18</t>
  </si>
  <si>
    <t>제2016-0065GN</t>
    <phoneticPr fontId="1" type="noConversion"/>
  </si>
  <si>
    <t>정미향</t>
    <phoneticPr fontId="1" type="noConversion"/>
  </si>
  <si>
    <t>055-287-8622</t>
    <phoneticPr fontId="1" type="noConversion"/>
  </si>
  <si>
    <t>수산화인회석 기술 및 응용분야</t>
  </si>
  <si>
    <t>아이템 사업화 추진</t>
  </si>
  <si>
    <t>수열합성 공정기술</t>
    <phoneticPr fontId="1" type="noConversion"/>
  </si>
  <si>
    <t>수열합성 공정기술동향 정보지원</t>
    <phoneticPr fontId="1" type="noConversion"/>
  </si>
  <si>
    <t>미정</t>
    <phoneticPr fontId="1" type="noConversion"/>
  </si>
  <si>
    <t>㈜대호하이드로릭</t>
    <phoneticPr fontId="1" type="noConversion"/>
  </si>
  <si>
    <t>(C29120)유압기기 제조업</t>
  </si>
  <si>
    <t>손호연</t>
  </si>
  <si>
    <t>609-81-94319</t>
    <phoneticPr fontId="1" type="noConversion"/>
  </si>
  <si>
    <t>㈜대호하이드로릭</t>
  </si>
  <si>
    <t>609-81-94319</t>
  </si>
  <si>
    <t>경상남도 창원시 월림로 39번길 23 (신촌동)</t>
  </si>
  <si>
    <t>제2016-0066GN</t>
    <phoneticPr fontId="1" type="noConversion"/>
  </si>
  <si>
    <t>이동원 주임</t>
  </si>
  <si>
    <t>055-604-8418</t>
  </si>
  <si>
    <t>유압모터 &amp; 펌프, EPPR VALVE, RECULATOR 및 HSU  등에 대한 기술시장 동향분석</t>
  </si>
  <si>
    <t>모듈 및 완제품으로의 연구, 개발을 진행하고 있는데, 벤치마킹하고자 하는 제품의 기술수준 파악에 어려움이 있음
□ 제품 개발 이후 제품의 판로 확보를 위한 글로벌 기술시장 및 글로벌 마케팅시장 분석이 필요하다고 판단되나, 당사의 역량만으로는 어려움이 있음</t>
  </si>
  <si>
    <t>□ 유압모터 &amp; 펌프, EPPR VALVE, RECULATOR 및 HSU  등에 대한 
1. 글로벌 제품의 기술수준 파악
2. 글로벌 기술시장 분석
3. 글로벌 마케팅시장 분석</t>
  </si>
  <si>
    <t>1. 연구개발에 앞선 기술 및 시장 분석을 통해 개발에 대한 리스크 최소화 기대
2. 제품 개발 완료와 동시에 글로벌 시장으로의 진입 용이성 기대</t>
  </si>
  <si>
    <t>굴삭기용 전자제어 유압시스템 R&amp;D기획</t>
    <phoneticPr fontId="1" type="noConversion"/>
  </si>
  <si>
    <t xml:space="preserve">o 기술, 제품 동향, 시장 동향, 특허동향
</t>
    <phoneticPr fontId="1" type="noConversion"/>
  </si>
  <si>
    <t>신제품 개발 기획</t>
    <phoneticPr fontId="1" type="noConversion"/>
  </si>
  <si>
    <t>굴삭기용 전자제어 유압시스템 개발 핵심기술 정립 및 사업기획</t>
    <phoneticPr fontId="1" type="noConversion"/>
  </si>
  <si>
    <t>최병주(알씨엔이)</t>
    <phoneticPr fontId="1" type="noConversion"/>
  </si>
  <si>
    <t>최상돈</t>
  </si>
  <si>
    <t>622-81-22540</t>
    <phoneticPr fontId="1" type="noConversion"/>
  </si>
  <si>
    <t>㈜부마씨이</t>
  </si>
  <si>
    <t>622-81-22540</t>
  </si>
  <si>
    <t>경상남도 김해시 주촌면 서부로 1637번길 291</t>
  </si>
  <si>
    <t>제2016-0067GN</t>
    <phoneticPr fontId="1" type="noConversion"/>
  </si>
  <si>
    <t>손태호 과장</t>
  </si>
  <si>
    <t>055-337-9891</t>
  </si>
  <si>
    <t xml:space="preserve">기술역량강화를 위한 3D 설계개발 전문교육 추진 </t>
  </si>
  <si>
    <t>⚫ 기존 2D 설계로 인한 도면 출력 및 관리, 해독 등의 어려움으로 인해 생산성 저하
⚫ 공차, 조립관계에 대한 문제해결이 어려움 (불량해소 및 불량률 감소 필요)</t>
  </si>
  <si>
    <t>⚫ 연구인력 역량강화를 위해 3D 설계 관련 특화교육 추진
⚫ 기존 2D 도면의 단점을 보완할 수 있는 설계자동화 기법 교육 추진</t>
  </si>
  <si>
    <t>⚫ 기초토목공사용 전문장비 설계개발을 위한 3D 설계 교육을 통한 기술역량강화 기대
⚫ 기술연구소 핵심연구인력의 전문인력양성으로 인한 기업 경쟁력 확보</t>
  </si>
  <si>
    <t>Rotator 시스템 3D 설계 교육</t>
    <phoneticPr fontId="1" type="noConversion"/>
  </si>
  <si>
    <t>3D 설계개발에 대한 활용 능력을 높이기 위해 현장 맞춤 설계 교육</t>
    <phoneticPr fontId="1" type="noConversion"/>
  </si>
  <si>
    <t>3D를 활용한 개발 확대</t>
    <phoneticPr fontId="1" type="noConversion"/>
  </si>
  <si>
    <t>연구 인원 3D 설계 역량을 강화</t>
    <phoneticPr fontId="1" type="noConversion"/>
  </si>
  <si>
    <t>김충환(블루시스)</t>
    <phoneticPr fontId="1" type="noConversion"/>
  </si>
  <si>
    <t>이엠코리아㈜</t>
    <phoneticPr fontId="1" type="noConversion"/>
  </si>
  <si>
    <t>강삼수</t>
    <phoneticPr fontId="1" type="noConversion"/>
  </si>
  <si>
    <t>609-85-24825</t>
    <phoneticPr fontId="1" type="noConversion"/>
  </si>
  <si>
    <t>강삼수</t>
  </si>
  <si>
    <t>609-85-24825</t>
  </si>
  <si>
    <t>경남 창원시 성산구 응남로 767</t>
  </si>
  <si>
    <t>제2016-0068GN</t>
    <phoneticPr fontId="1" type="noConversion"/>
  </si>
  <si>
    <t>김정식</t>
    <phoneticPr fontId="1" type="noConversion"/>
  </si>
  <si>
    <t>010-8521-1264</t>
    <phoneticPr fontId="1" type="noConversion"/>
  </si>
  <si>
    <t>한국생산기술연구원, 재료연구소, 한국항공우주연구원, 한국에너지기술연구원</t>
  </si>
  <si>
    <t>박기현</t>
    <phoneticPr fontId="1" type="noConversion"/>
  </si>
  <si>
    <t>615-81-67966</t>
    <phoneticPr fontId="1" type="noConversion"/>
  </si>
  <si>
    <t>박기현</t>
  </si>
  <si>
    <t>615-81-67966</t>
  </si>
  <si>
    <t>경남 김해시 한림면 안하리 2001-2 안하농공단지 1b2L</t>
    <phoneticPr fontId="1" type="noConversion"/>
  </si>
  <si>
    <t>제2016-0069GN</t>
    <phoneticPr fontId="1" type="noConversion"/>
  </si>
  <si>
    <t>박기현 대표</t>
  </si>
  <si>
    <t>010-9664-1774</t>
  </si>
  <si>
    <t>레저용 하이브리드 엔진</t>
  </si>
  <si>
    <t xml:space="preserve">
□ 국내 수상레저 시장은 낚시와 요트를 중심으로 확대되고 있음
□ 수상레저 동력인 엔진을 전량 수입중인데, 중국산은 조잡하고 일본산은 비싸기 때문에 사업 기회가 있다고 판단
□ 엔진 부품은 대만 등지에서 글로벌 소싱 중임
</t>
  </si>
  <si>
    <t xml:space="preserve">핵심 기술인 실린더, 피스톤, 플라이 휠 관련 설계 능력 필요
</t>
  </si>
  <si>
    <t xml:space="preserve">
1. 평균 시장 상황 반영 시 개발 후 2년부터 국내 연 매출 25억 증가 기대
2. 미국 등 대형 시장 진출 발판 마련
3. 영업이익 25% 이상의 안정적 비즈니스 모델 구축 가능
</t>
  </si>
  <si>
    <t>베벨기어를 이용한 턴바클 특허출원 전략</t>
    <phoneticPr fontId="1" type="noConversion"/>
  </si>
  <si>
    <t xml:space="preserve">o 변리사를 통한 특허 회피 전략 수립
o 특허권 확보를 위한 기술개발 방향 자문
</t>
    <phoneticPr fontId="1" type="noConversion"/>
  </si>
  <si>
    <t>특허권 확보</t>
    <phoneticPr fontId="1" type="noConversion"/>
  </si>
  <si>
    <t>특허침해 파악 및 분쟁대응 전략 수립
특허권 확보를 통한 제품개발 및 매출 발생</t>
    <phoneticPr fontId="1" type="noConversion"/>
  </si>
  <si>
    <t>김준수(김준수특허사무소)</t>
    <phoneticPr fontId="1" type="noConversion"/>
  </si>
  <si>
    <t>이지홍</t>
    <phoneticPr fontId="1" type="noConversion"/>
  </si>
  <si>
    <t>622-81-10229</t>
    <phoneticPr fontId="1" type="noConversion"/>
  </si>
  <si>
    <t>이지홍</t>
  </si>
  <si>
    <t>622-81-10229</t>
  </si>
  <si>
    <t>경남 김해시 상동면 우계리 1079번지</t>
  </si>
  <si>
    <t>제2016-0070GN</t>
    <phoneticPr fontId="1" type="noConversion"/>
  </si>
  <si>
    <t>이성운 부장</t>
  </si>
  <si>
    <t>010-3564-4921</t>
  </si>
  <si>
    <t xml:space="preserve">
자동차 자동 개폐장치 개발을 위한 기술개발 지원
</t>
  </si>
  <si>
    <t xml:space="preserve">
□ 자동차 트렁크 자동 개폐장치 개발에 필요한 전기 전자 부품 평가를 수향할 전문 인력 부재로 인한 전문성 취약
□ 해외 시장 창출을 위한 마케팅 전략 수립 및 기술 가치 평가 대책 수립 필요
</t>
  </si>
  <si>
    <t xml:space="preserve">1. 자동차 자동 개폐장치에 대한 시장정보
2. 관련 R&amp;D 과제에 대한 기획 자문
</t>
  </si>
  <si>
    <t xml:space="preserve">
1. 국내 독자 기술 확보를 통한 경량화, 원가절감 및 고부가가치 부품 생산 기대
2. 생산 기술 축적으로 국내외 시장 진출 기대
</t>
  </si>
  <si>
    <t>o 멘토링 주제 확정 및 8월말 멘토링 완료</t>
    <phoneticPr fontId="1" type="noConversion"/>
  </si>
  <si>
    <t>bb+</t>
    <phoneticPr fontId="1" type="noConversion"/>
  </si>
  <si>
    <t>이상렬</t>
    <phoneticPr fontId="1" type="noConversion"/>
  </si>
  <si>
    <t>609-81-67049</t>
    <phoneticPr fontId="1" type="noConversion"/>
  </si>
  <si>
    <t>아산텍</t>
    <phoneticPr fontId="1" type="noConversion"/>
  </si>
  <si>
    <t>이상렬</t>
  </si>
  <si>
    <t>609-81-67049</t>
  </si>
  <si>
    <t>경남 창원시 성산구 완암로 50 SK테크노파크 메카동 717호</t>
  </si>
  <si>
    <t>제2016-0071GN</t>
    <phoneticPr fontId="1" type="noConversion"/>
  </si>
  <si>
    <t>이상렬 대표</t>
    <phoneticPr fontId="1" type="noConversion"/>
  </si>
  <si>
    <t>010-6573-0188</t>
    <phoneticPr fontId="1" type="noConversion"/>
  </si>
  <si>
    <t>정삼투 공정을 이용한 수처리 시스템</t>
  </si>
  <si>
    <t>정삼투 수처리 기술시장동향</t>
    <phoneticPr fontId="1" type="noConversion"/>
  </si>
  <si>
    <t>정삼투 수처리 시스템 기술시장동향 정보지원</t>
    <phoneticPr fontId="1" type="noConversion"/>
  </si>
  <si>
    <t>5월2일</t>
    <phoneticPr fontId="1" type="noConversion"/>
  </si>
  <si>
    <t xml:space="preserve"> - 이력시스템에 " 아산텍(주)" 으로 등록</t>
    <phoneticPr fontId="1" type="noConversion"/>
  </si>
  <si>
    <t>세림티티시</t>
    <phoneticPr fontId="1" type="noConversion"/>
  </si>
  <si>
    <t>BBB</t>
    <phoneticPr fontId="1" type="noConversion"/>
  </si>
  <si>
    <t>(C22250)플라스틱 발포 성형제품 제조업</t>
  </si>
  <si>
    <t>김원주</t>
    <phoneticPr fontId="1" type="noConversion"/>
  </si>
  <si>
    <t>621-81-03157</t>
    <phoneticPr fontId="1" type="noConversion"/>
  </si>
  <si>
    <t>김원주</t>
  </si>
  <si>
    <t>621-81-03157</t>
  </si>
  <si>
    <t>경남 양산시 산막공단 남2길</t>
  </si>
  <si>
    <t>제2016-0072GN</t>
    <phoneticPr fontId="1" type="noConversion"/>
  </si>
  <si>
    <t>이근홍 팀장</t>
    <phoneticPr fontId="1" type="noConversion"/>
  </si>
  <si>
    <t>010-7359-1891</t>
    <phoneticPr fontId="1" type="noConversion"/>
  </si>
  <si>
    <t>1,3,4,5</t>
  </si>
  <si>
    <t>폴리우레탄폼 기술의 응용/발전 및 사업화 도입</t>
  </si>
  <si>
    <t>중저가 중국제품 유입에 따른 경쟁력 제고 필요</t>
  </si>
  <si>
    <t>연질 PU기술시장정보, 애로기술 해결</t>
  </si>
  <si>
    <t>수출 증대 및 고용 발생</t>
  </si>
  <si>
    <t>친환경 연질 폴리우레탄 폼 개발</t>
    <phoneticPr fontId="1" type="noConversion"/>
  </si>
  <si>
    <t>연질 우레탄 폼 관련 기술시장동향 및 R&amp;D기획</t>
    <phoneticPr fontId="1" type="noConversion"/>
  </si>
  <si>
    <t>신규 아이템 발굴 및 신규 매츨 발생</t>
    <phoneticPr fontId="1" type="noConversion"/>
  </si>
  <si>
    <t>R&amp;D기획 및 매출 확대</t>
    <phoneticPr fontId="1" type="noConversion"/>
  </si>
  <si>
    <t>4월21일</t>
    <phoneticPr fontId="1" type="noConversion"/>
  </si>
  <si>
    <t>김기수(울산테크노파크)</t>
    <phoneticPr fontId="1" type="noConversion"/>
  </si>
  <si>
    <t>부국금속㈜</t>
    <phoneticPr fontId="1" type="noConversion"/>
  </si>
  <si>
    <t>ccc</t>
    <phoneticPr fontId="1" type="noConversion"/>
  </si>
  <si>
    <t>(C24311)선철주물 주조업</t>
  </si>
  <si>
    <t>이정복</t>
    <phoneticPr fontId="1" type="noConversion"/>
  </si>
  <si>
    <t>609-81-11550</t>
    <phoneticPr fontId="1" type="noConversion"/>
  </si>
  <si>
    <t>부국금속</t>
    <phoneticPr fontId="1" type="noConversion"/>
  </si>
  <si>
    <t>이정복</t>
  </si>
  <si>
    <t>609-81-11550</t>
  </si>
  <si>
    <t>경남 창원시 진해구 남의로 25</t>
    <phoneticPr fontId="1" type="noConversion"/>
  </si>
  <si>
    <t>제2016-0073GN</t>
    <phoneticPr fontId="1" type="noConversion"/>
  </si>
  <si>
    <t>곽인관 부장</t>
    <phoneticPr fontId="1" type="noConversion"/>
  </si>
  <si>
    <t>010-6475-2027</t>
    <phoneticPr fontId="1" type="noConversion"/>
  </si>
  <si>
    <t>원자력발전소 저준위폐기물 저장용기</t>
  </si>
  <si>
    <t>기술동향정보조사</t>
  </si>
  <si>
    <t>원자력발전소 저준위폐기물 저장용기</t>
    <phoneticPr fontId="1" type="noConversion"/>
  </si>
  <si>
    <t>국내외 정보(규격, 논문, 특허 등)를 조사·분석하여 제공</t>
  </si>
  <si>
    <t>신사업분야 사업화 가능성 검토</t>
  </si>
  <si>
    <t xml:space="preserve">구상화흑연주철의 기존 원자력발전소 저준위폐기물 저장용기 소재인  Steel 대체 가능성 확인 </t>
  </si>
  <si>
    <t>4월29일</t>
    <phoneticPr fontId="1" type="noConversion"/>
  </si>
  <si>
    <t>7월말 멘토링 완료</t>
    <phoneticPr fontId="1" type="noConversion"/>
  </si>
  <si>
    <t xml:space="preserve"> - 이력시스템에 " 부국금속㈜" 으로 등록</t>
    <phoneticPr fontId="1" type="noConversion"/>
  </si>
  <si>
    <t>영하이테크</t>
    <phoneticPr fontId="1" type="noConversion"/>
  </si>
  <si>
    <t>임영진</t>
    <phoneticPr fontId="1" type="noConversion"/>
  </si>
  <si>
    <t>609-81-88480</t>
    <phoneticPr fontId="1" type="noConversion"/>
  </si>
  <si>
    <t>임영진</t>
  </si>
  <si>
    <t>609-81-88480</t>
  </si>
  <si>
    <t xml:space="preserve">경남 창원시 마산회원구 자유무역4길 11, 제다동호 (봉암동) </t>
  </si>
  <si>
    <t>제2016-0074GN</t>
    <phoneticPr fontId="1" type="noConversion"/>
  </si>
  <si>
    <t>010-3865-6801</t>
    <phoneticPr fontId="1" type="noConversion"/>
  </si>
  <si>
    <t>알루미늄과 플라스틱 수지와 접합기술 개발</t>
  </si>
  <si>
    <t>고급 기술정보 입수 애로</t>
  </si>
  <si>
    <t>전문가에 의한 애로기술 해결 및 기술정보분석</t>
  </si>
  <si>
    <t>신규 매출 발생</t>
  </si>
  <si>
    <t>알루미늄과 플라스틱 수지 접합기술</t>
    <phoneticPr fontId="1" type="noConversion"/>
  </si>
  <si>
    <t>애로기술 정보지원 및 연구장비 활용</t>
    <phoneticPr fontId="1" type="noConversion"/>
  </si>
  <si>
    <t>배동식(창원대)</t>
    <phoneticPr fontId="1" type="noConversion"/>
  </si>
  <si>
    <t>한국기초과학지원연구원</t>
  </si>
  <si>
    <t>㈜정민기전</t>
    <phoneticPr fontId="1" type="noConversion"/>
  </si>
  <si>
    <t>a-</t>
    <phoneticPr fontId="1" type="noConversion"/>
  </si>
  <si>
    <t>김정상</t>
    <phoneticPr fontId="1" type="noConversion"/>
  </si>
  <si>
    <t>609-81-74797</t>
    <phoneticPr fontId="1" type="noConversion"/>
  </si>
  <si>
    <t>정민기전</t>
    <phoneticPr fontId="1" type="noConversion"/>
  </si>
  <si>
    <t>김정상</t>
  </si>
  <si>
    <t>609-81-74797</t>
  </si>
  <si>
    <t xml:space="preserve">경남 창원시 성산구 공단로166번길 31 (신촌동) </t>
  </si>
  <si>
    <t>제2016-0075GN</t>
    <phoneticPr fontId="1" type="noConversion"/>
  </si>
  <si>
    <t>송호진 상무</t>
    <phoneticPr fontId="1" type="noConversion"/>
  </si>
  <si>
    <t>010-5665-7345</t>
    <phoneticPr fontId="1" type="noConversion"/>
  </si>
  <si>
    <t>전력제어장치 기술개발 및 사업화 전략</t>
  </si>
  <si>
    <t>기술시장 및 마케팅 정보 확보 애로</t>
  </si>
  <si>
    <t>전문가에 의한 애로기술 해결 및 기술시장정보분석</t>
  </si>
  <si>
    <t>신규 매출 발생 및 정부지원 R&amp;D 과제 도출</t>
  </si>
  <si>
    <t>전력제어장치 기술개발 및 사업화 전략</t>
    <phoneticPr fontId="1" type="noConversion"/>
  </si>
  <si>
    <t>스마트홈 관련 표준통신프로토콜, SEP2.0 국내외 기술시장동향 정보지원</t>
    <phoneticPr fontId="1" type="noConversion"/>
  </si>
  <si>
    <t>신규 시장개척</t>
    <phoneticPr fontId="1" type="noConversion"/>
  </si>
  <si>
    <t>권영도(재료연구소)</t>
    <phoneticPr fontId="1" type="noConversion"/>
  </si>
  <si>
    <t xml:space="preserve"> - 이력시스템에 " ㈜정민기전" 으로 등록</t>
    <phoneticPr fontId="1" type="noConversion"/>
  </si>
  <si>
    <t>한국열처리</t>
    <phoneticPr fontId="1" type="noConversion"/>
  </si>
  <si>
    <t>BBB-</t>
    <phoneticPr fontId="1" type="noConversion"/>
  </si>
  <si>
    <t>이희영</t>
    <phoneticPr fontId="1" type="noConversion"/>
  </si>
  <si>
    <t>609-06-62896</t>
    <phoneticPr fontId="1" type="noConversion"/>
  </si>
  <si>
    <t>이희영</t>
  </si>
  <si>
    <t>609-06-62896</t>
  </si>
  <si>
    <t>창원시 의창구 팔용로 383</t>
  </si>
  <si>
    <t>제2016-0076GN</t>
    <phoneticPr fontId="1" type="noConversion"/>
  </si>
  <si>
    <t>김태수</t>
    <phoneticPr fontId="1" type="noConversion"/>
  </si>
  <si>
    <t>010-2892-9410</t>
    <phoneticPr fontId="1" type="noConversion"/>
  </si>
  <si>
    <t>Austenitic Nitricling 기술동향</t>
  </si>
  <si>
    <t>Austenitic Nitriding (Nitrocarburizing)</t>
    <phoneticPr fontId="1" type="noConversion"/>
  </si>
  <si>
    <t>국내외 정보(논문, 특허 등)를 조사·분석하여 제공</t>
    <phoneticPr fontId="1" type="noConversion"/>
  </si>
  <si>
    <t>아이디어 구체화</t>
  </si>
  <si>
    <t>제공된 정보(논문, 특허 등)를 바탕으로 기존의 아이디어를 R&amp;D로 이어질 수 있도록 구체화 함</t>
  </si>
  <si>
    <t>4월20일</t>
    <phoneticPr fontId="1" type="noConversion"/>
  </si>
  <si>
    <t>㈜네가트론</t>
    <phoneticPr fontId="1" type="noConversion"/>
  </si>
  <si>
    <t>(C29131)액체 펌프 제조업</t>
  </si>
  <si>
    <t>조도현</t>
    <phoneticPr fontId="1" type="noConversion"/>
  </si>
  <si>
    <t>606-81-20439</t>
    <phoneticPr fontId="1" type="noConversion"/>
  </si>
  <si>
    <t>㈜네가트론</t>
  </si>
  <si>
    <t>조도현</t>
  </si>
  <si>
    <t>606-81-20439</t>
  </si>
  <si>
    <t>부산광역시 기장군 장안읍 장안산단2로 29</t>
  </si>
  <si>
    <t>제2016-0155BS</t>
    <phoneticPr fontId="1" type="noConversion"/>
  </si>
  <si>
    <t>최선희 과장</t>
  </si>
  <si>
    <t>051-325-0803</t>
  </si>
  <si>
    <t>중수 및 우수 재이용 기술시장 분석</t>
  </si>
  <si>
    <t>하수처리시설 기능 확대 요구에 대응하기 위한 환경분석이 필요
자체 인력 부족 및 연구개발 인프라 열악으로 지원이 필요</t>
  </si>
  <si>
    <t>중수 우수 분야 시장 진출 및 매출 발생</t>
  </si>
  <si>
    <t>㈜동명테크디엠티</t>
    <phoneticPr fontId="1" type="noConversion"/>
  </si>
  <si>
    <t>김수제</t>
    <phoneticPr fontId="1" type="noConversion"/>
  </si>
  <si>
    <t>607-81-57400</t>
    <phoneticPr fontId="1" type="noConversion"/>
  </si>
  <si>
    <t>㈜동명테크디엠티</t>
  </si>
  <si>
    <t>김수제</t>
  </si>
  <si>
    <t>607-81-57400</t>
  </si>
  <si>
    <t xml:space="preserve">부산 기장군 정관면 용수공단1길 17 (용수리) </t>
    <phoneticPr fontId="1" type="noConversion"/>
  </si>
  <si>
    <t>제2016-0156BS</t>
    <phoneticPr fontId="1" type="noConversion"/>
  </si>
  <si>
    <t>조일규 이사</t>
  </si>
  <si>
    <t>010-4551-3850</t>
  </si>
  <si>
    <t>사출분야 신기술동향정보 조사</t>
  </si>
  <si>
    <t>사출분야 신기술 동향</t>
  </si>
  <si>
    <t>사출분야 신기술 동향 정보 입수
실리콘 사출 시장 분석</t>
  </si>
  <si>
    <t>관련 분야 신사업 발굴</t>
  </si>
  <si>
    <t xml:space="preserve">플라스틱 사출 및 사출금형 </t>
    <phoneticPr fontId="1" type="noConversion"/>
  </si>
  <si>
    <t>o 플라스틱 사출 및 사출금형 정보
o 유럽 선진국 기술동향 정보</t>
    <phoneticPr fontId="1" type="noConversion"/>
  </si>
  <si>
    <t>기술개발 역량 강화</t>
    <phoneticPr fontId="1" type="noConversion"/>
  </si>
  <si>
    <t>선진 기술 확보</t>
    <phoneticPr fontId="1" type="noConversion"/>
  </si>
  <si>
    <t>o 7월말 멘토링 완료</t>
    <phoneticPr fontId="1" type="noConversion"/>
  </si>
  <si>
    <t>㈜동신유압</t>
    <phoneticPr fontId="1" type="noConversion"/>
  </si>
  <si>
    <t>김병구</t>
    <phoneticPr fontId="1" type="noConversion"/>
  </si>
  <si>
    <t>606-81-09453</t>
    <phoneticPr fontId="1" type="noConversion"/>
  </si>
  <si>
    <t>㈜동신유압</t>
  </si>
  <si>
    <t>김병구</t>
  </si>
  <si>
    <t>606-81-09453</t>
  </si>
  <si>
    <t>부산광역시 사상구 학장로 63번길 46</t>
  </si>
  <si>
    <t>제2016-0157BS</t>
    <phoneticPr fontId="1" type="noConversion"/>
  </si>
  <si>
    <t>최집렬 이사</t>
  </si>
  <si>
    <t>010-3362-9981</t>
  </si>
  <si>
    <t>Screw 개발 기술향상</t>
  </si>
  <si>
    <t>□ 사출성형기에서 수지의 가소화 과정에서 많은 변동을 수반하기 때문에 수지 유동 시뮬레이션을 수행함에 있어 정확도가 낮아 사출 파트의 설계는 경험에 기초하는 것이 일반적임
□ 이는 새로운 소재 및 공정 방식에의 적용이 어려워 신뢰성이 낮으며 검증을 위한 시간과 비용의 소모가 많다는 문제점이 있음</t>
  </si>
  <si>
    <t>□ 사출성형기의 최근 기술동향 및 사출성형기 스크류 관련 선행특허조사 및 분석</t>
  </si>
  <si>
    <t>□ 기계 설계에 필요한 신뢰성 있는 자료 제시를 통해 설계 과정에서 발생할 수 있는 시행착오와 개발에 소요되는 기간과 비용을 줄임으로써 첨단 사출성형기 제작의 기반을 마련</t>
  </si>
  <si>
    <t>성형품 웰드라인</t>
    <phoneticPr fontId="1" type="noConversion"/>
  </si>
  <si>
    <t>o 사출성형시 성형품에 웰드라인의 발생으로 수지제품의 불량발생 자문</t>
    <phoneticPr fontId="1" type="noConversion"/>
  </si>
  <si>
    <t>제품 성능 개선</t>
    <phoneticPr fontId="1" type="noConversion"/>
  </si>
  <si>
    <t>미세 웰드라인의 제거</t>
    <phoneticPr fontId="1" type="noConversion"/>
  </si>
  <si>
    <t>김치옥(부경테크)</t>
    <phoneticPr fontId="1" type="noConversion"/>
  </si>
  <si>
    <t>(C29176)증류기,열교환기 및 가스발생기 제조업</t>
  </si>
  <si>
    <t>김강희</t>
    <phoneticPr fontId="1" type="noConversion"/>
  </si>
  <si>
    <t>603-81-15335</t>
    <phoneticPr fontId="1" type="noConversion"/>
  </si>
  <si>
    <t>㈜동화엔텍</t>
  </si>
  <si>
    <t>김강희</t>
  </si>
  <si>
    <t>603-81-15335</t>
  </si>
  <si>
    <t xml:space="preserve">부산 강서구 녹산산단261로 7 (송정동) </t>
    <phoneticPr fontId="1" type="noConversion"/>
  </si>
  <si>
    <t>제2016-0158BS</t>
    <phoneticPr fontId="1" type="noConversion"/>
  </si>
  <si>
    <t>박영민 주임</t>
  </si>
  <si>
    <t>051-970-0728</t>
  </si>
  <si>
    <t>Fresh Water Generator(청수제조장치) 성능 개선</t>
  </si>
  <si>
    <t>□ 심화된 경쟁으로 인해 고객들의 지속적인 제품 단가 인하 요구를 받고 있음
□ Scale 발생으로 인한 성능 감소로 인해 엄청난 금액을 유지 및 보수비용으로 사용하고 있음
□ FWG의 Feed Water Heater 의 열원으로 사용되는 Steam이 바깥쪽에 위치한 Tube 벽면에 닫거나, 바깥쪽 Tube로 유량이 적게 흐르는 것은 Tube의 Scale 발생 현상을 가속화 시킴</t>
  </si>
  <si>
    <t>Feed Water Heater의 Tube 내부로 동일한 유동의 유입을 목적으로 입구 Header에 설치할 유동 분배판(Porous Plate)의 형상 최적화에 대한 기술적 지원 요청</t>
  </si>
  <si>
    <t>Scale의 발생 속도 지연을 통해,
1. 고객은 제품을 안정적으로 오래 사용할 수 있음
2. 당사는 유지 및 보수비용을 크게 절감할 수 있음
3. 제품의 원가 절감 절감 및 기술력 확보로 인한 시장 경쟁에서 우위를 선점할 수 있음</t>
  </si>
  <si>
    <t>Fresh Water Generator Design</t>
    <phoneticPr fontId="1" type="noConversion"/>
  </si>
  <si>
    <t>Fresh Water Generator Design 프로그램 개발</t>
    <phoneticPr fontId="1" type="noConversion"/>
  </si>
  <si>
    <t>FWG Desing 프로그램 개발</t>
    <phoneticPr fontId="1" type="noConversion"/>
  </si>
  <si>
    <t>표준제품 이외 신 제품 설계 프로그램 확보</t>
    <phoneticPr fontId="1" type="noConversion"/>
  </si>
  <si>
    <t>진두업(세종윈테크)</t>
    <phoneticPr fontId="1" type="noConversion"/>
  </si>
  <si>
    <t>양호찬</t>
    <phoneticPr fontId="1" type="noConversion"/>
  </si>
  <si>
    <t>606-81-27766</t>
    <phoneticPr fontId="1" type="noConversion"/>
  </si>
  <si>
    <t>㈜호승기업</t>
  </si>
  <si>
    <t>양호찬</t>
  </si>
  <si>
    <t>606-81-27766</t>
  </si>
  <si>
    <t xml:space="preserve">부산 강서구 녹산산업중로 252 </t>
    <phoneticPr fontId="1" type="noConversion"/>
  </si>
  <si>
    <t>제2016-0159BS</t>
    <phoneticPr fontId="1" type="noConversion"/>
  </si>
  <si>
    <t>양승진 이사</t>
  </si>
  <si>
    <t>010-5470-6993</t>
  </si>
  <si>
    <t xml:space="preserve">연구 사전조사, 분석, 개발진행시 해석, 출연연 네트워킹 등 지원
</t>
  </si>
  <si>
    <t xml:space="preserve">□ 신규제품 및 신규시장 진출에 관한 문제 해결
□ 기술 융합 시 발생할 애로사항 해결
</t>
    <phoneticPr fontId="1" type="noConversion"/>
  </si>
  <si>
    <t xml:space="preserve">1. 관련 특허정보, 논문, 국내외 시장정보 등이 포함된 참고문헌 요청
2. 연구개발 사업계획서 작성 등에 대한 지원
3. 문제해결을 위한 출연연 등과 네트워킹 지원
4. 시장분석, 특허분석 지원
5. 구조해석, 유동해석 등 각종 해석지원
</t>
  </si>
  <si>
    <t xml:space="preserve">1. 각종 해석지원을 통한 연구개발 시행착오 최소화
2. 시장분석, 특허분석, 참고문헌을 통한 차기 연구 개발 준비 가능
3. 기술 융합 시 발생하는 어려움에 대한 조언 및 실질적 대안 마련 기대
4. 참여 연구원의 사업계획서 문서작성 역량 강화 
</t>
  </si>
  <si>
    <r>
      <t xml:space="preserve">o 슈퍼컴M&amp;S과제 신청한 상태로, 6.14 평가 후 과제 확정
</t>
    </r>
    <r>
      <rPr>
        <b/>
        <sz val="11"/>
        <color theme="0"/>
        <rFont val="맑은 고딕"/>
        <family val="3"/>
        <charset val="129"/>
      </rPr>
      <t>→ 구조분야 7등으로 제외(5등까지 선정)</t>
    </r>
    <phoneticPr fontId="1" type="noConversion"/>
  </si>
  <si>
    <t>국가핵융합연구소</t>
  </si>
  <si>
    <t>(C30310)자동차 엔진용 부품 제조업</t>
  </si>
  <si>
    <t>이효건</t>
    <phoneticPr fontId="1" type="noConversion"/>
  </si>
  <si>
    <t>621-81-14106</t>
    <phoneticPr fontId="1" type="noConversion"/>
  </si>
  <si>
    <t>㈜디알액시온</t>
  </si>
  <si>
    <t>이효건</t>
  </si>
  <si>
    <t>621-81-14106</t>
  </si>
  <si>
    <t xml:space="preserve">부산 기장군 정관면 농공길 2-127 (예림리) </t>
    <phoneticPr fontId="1" type="noConversion"/>
  </si>
  <si>
    <t>제2016-0160BS</t>
    <phoneticPr fontId="1" type="noConversion"/>
  </si>
  <si>
    <t>오용승 팀장</t>
  </si>
  <si>
    <t>010-5159-7534</t>
  </si>
  <si>
    <t>나노소재</t>
  </si>
  <si>
    <t>□ 나노소재 사업화 및 응용의 어려움
□ 수요처 발굴의 어려움
□ 고객사의 수요 기술 및 제품 발굴의 어려움</t>
  </si>
  <si>
    <t>1. 입도에 구애받지 않는 금속나노분말 응용기술 발굴
2. 나노분말 응용분야 시장 조사
3. 나노분말 및 응용분야 관련 전문가 자문
4. 수요기업과의 협업 도모</t>
  </si>
  <si>
    <t>1. 나노분말 및 응용제품 사업화
2. 수요기업의 필요한 기술 개발로 인한 매출 발생</t>
  </si>
  <si>
    <t>나노분말 개발 및 응용분야 교육</t>
    <phoneticPr fontId="1" type="noConversion"/>
  </si>
  <si>
    <t>나노소재 전문가 초청 및 기술역량 강화 교육 실시</t>
    <phoneticPr fontId="1" type="noConversion"/>
  </si>
  <si>
    <t>나노기술 역량 강화</t>
    <phoneticPr fontId="1" type="noConversion"/>
  </si>
  <si>
    <t>나노기술 전문 지식 함양
고전압펄스전원장치 관련 전문성 향상</t>
    <phoneticPr fontId="1" type="noConversion"/>
  </si>
  <si>
    <t>양철민(한국과학기술원), 장성록(한국전기연구원)</t>
    <phoneticPr fontId="1" type="noConversion"/>
  </si>
  <si>
    <t>덕원이엔티㈜</t>
    <phoneticPr fontId="1" type="noConversion"/>
  </si>
  <si>
    <t>강지호</t>
    <phoneticPr fontId="1" type="noConversion"/>
  </si>
  <si>
    <t>603-81-41871</t>
    <phoneticPr fontId="1" type="noConversion"/>
  </si>
  <si>
    <t>덕원이엔티㈜</t>
  </si>
  <si>
    <t>강지호</t>
  </si>
  <si>
    <t>603-81-41871</t>
  </si>
  <si>
    <t xml:space="preserve">부산 강서구 과학산단1로103번길 33 (지사동) </t>
    <phoneticPr fontId="1" type="noConversion"/>
  </si>
  <si>
    <t>제2016-0161BS</t>
    <phoneticPr fontId="1" type="noConversion"/>
  </si>
  <si>
    <t>정진홍 차장</t>
  </si>
  <si>
    <t>010-7655-3579</t>
  </si>
  <si>
    <t>해외시장(중국) 진출을 위한 지원</t>
  </si>
  <si>
    <t xml:space="preserve">
□ 영구동토 등 다양한 지역으로 진출을 시도하고 있으나, 리스크 요인과 극한환경에서의 설계 및 시공경험 미비로 인한 어려움
□ 극한지에서 오일 ․ 가스 개발 시, 개발 승인, 수요 전망, 경제성, 규제 및 제도, 기술 개발 수준, 라이센스 기술 확보, 안전, 자연재해, 짧은 운영 기간 등 많은 어려움 예상
</t>
  </si>
  <si>
    <t xml:space="preserve">1. 신뢰성 기반의 시공계획 및 플랜트 설계, 시공자동화, 모듈화 서계 및 시공법, 맞춤형 건설장비, 통합현장관리기술에 대한 기술자료 및 동향 파악 요청
</t>
  </si>
  <si>
    <t xml:space="preserve">
1. 국내적 공급 체인 기술 확장을 통한 극한조건에서 운용 가능한 플랜트 ․ 핵심 장치 설계, 제작, 시공기술에의 응용 기대
2. 교육 ․ 연구를 통한 극한지 건설 계획, 설계, 시공에의 응용 가능 시뮬레이터, 지식 재창출 기대
3. 극한지 등 작업 여건이 열악한 지역에서의 플랜트 ․ 핵심장치, 건설 기반 관련 신산업 연계 사업화 및 고용 창출 기대
4. 설계, 제박, 시공 기술 확보를 통한 엔지니어링 체인 구축으로 극한지 사업 참여 기회 증대 기대
</t>
  </si>
  <si>
    <t>동토지역의 자원이송 플랜트 기자재 자문</t>
    <phoneticPr fontId="1" type="noConversion"/>
  </si>
  <si>
    <t>○ 신뢰성 기반의 플랜트 기자재 설계, 모듈화 설계 기술 지원
○ 기획사업 도출을 통한 기술자료 및 동향파악 지원</t>
    <phoneticPr fontId="1" type="noConversion"/>
  </si>
  <si>
    <t>신규 R&amp;D사업 도출</t>
    <phoneticPr fontId="1" type="noConversion"/>
  </si>
  <si>
    <t>극한지(동토지역)의 에너지자원개발을 위한 국내 기자재업체의 참여를 통한 플랜트 핵심장치의 설계, 제작 및 시공기술의 Track Record확보</t>
    <phoneticPr fontId="1" type="noConversion"/>
  </si>
  <si>
    <t>김윤제(성균관대학교)</t>
    <phoneticPr fontId="1" type="noConversion"/>
  </si>
  <si>
    <t>김창수</t>
    <phoneticPr fontId="1" type="noConversion"/>
  </si>
  <si>
    <t>620-81-34036</t>
    <phoneticPr fontId="1" type="noConversion"/>
  </si>
  <si>
    <t>김창수</t>
  </si>
  <si>
    <t>620-81-34036</t>
  </si>
  <si>
    <t>부산광역시 해운대구 달맞이길 143</t>
  </si>
  <si>
    <t>제2016-0162BS</t>
    <phoneticPr fontId="1" type="noConversion"/>
  </si>
  <si>
    <t>박장익 이사</t>
  </si>
  <si>
    <t>051-790-1821</t>
  </si>
  <si>
    <t xml:space="preserve">ESS 시장기술동향정보 지원
</t>
    <phoneticPr fontId="1" type="noConversion"/>
  </si>
  <si>
    <t xml:space="preserve">
□ LNG 플랜트 시장이 급속도로 증가하고 있음
□ 최근 이란의 RIPI(Research Institute Petroleum Industry)와 중소형 LNG 플랜트 기술 협력에 대한 양해각서를 체결, 공동 개발 추진
□ 국내의 경우 소형 LNG 플랜트에 대한 연구 실적이 미비함
□ 해외의 경우 메이저 기업이 LNG 플랜트 설계 및 공급 독점
□ 최근 동남아 등을 중심으로 소형 LNG 플랜트의 수요가 증가함에 따라 관련 기술 개발이 시급함
</t>
  </si>
  <si>
    <t xml:space="preserve">1. Mini LNG 플랜트 시장과 기술에 대한 조사 필요
2. 특히 MR, N2 Expender의 액화와 소형화에 대한 기술 분석 필요
</t>
  </si>
  <si>
    <t xml:space="preserve">
1. 이란의 석유연구원과 Mini LNG 기술 협력 진행
2. Mini LNG 기술 개발 및 이란 site 실증
3. 개발 기술을 통한 동남아시아, 중동 등 Mini LNG 시장 진출
4. Medium Size로의 Scale UP을 통한 시장 확대
</t>
  </si>
  <si>
    <t>Mini Lng Plant 특허분석</t>
    <phoneticPr fontId="1" type="noConversion"/>
  </si>
  <si>
    <t>모바일/ 컨테이너/ 소형 타입 LNG 플랜트의 개발에 앞서 관련 공정 (Feed Gas Pre-treatment, 액화 공정, LNG저장, LNG 운송기술)에 대한 기술 동향 확인하고 개발 방향을 수립하기 위한 국내/외 특허 분석</t>
    <phoneticPr fontId="1" type="noConversion"/>
  </si>
  <si>
    <t>o LNG 기술 분야 문헌 조사
o 관련 기술 국내/ 해외 특허 분석</t>
    <phoneticPr fontId="1" type="noConversion"/>
  </si>
  <si>
    <t>기술 동향 확인하고 개발 방향을 수립</t>
    <phoneticPr fontId="1" type="noConversion"/>
  </si>
  <si>
    <t>강기태(윕스)</t>
    <phoneticPr fontId="1" type="noConversion"/>
  </si>
  <si>
    <t>오찬세</t>
    <phoneticPr fontId="1" type="noConversion"/>
  </si>
  <si>
    <t>606-81-99538</t>
    <phoneticPr fontId="1" type="noConversion"/>
  </si>
  <si>
    <t>우성밸브㈜</t>
  </si>
  <si>
    <t>오찬세</t>
  </si>
  <si>
    <t>606-81-99538</t>
  </si>
  <si>
    <t>부산시 강서구 녹산산단 335로 46 (송정동)</t>
  </si>
  <si>
    <t>제2016-0163BS</t>
    <phoneticPr fontId="1" type="noConversion"/>
  </si>
  <si>
    <t>엄윤섭 소장</t>
  </si>
  <si>
    <t>070-4335-8540</t>
  </si>
  <si>
    <t>체크밸브 유동 해석 및 컨트롤밸브 액추에이터 기술분석</t>
  </si>
  <si>
    <t xml:space="preserve">□ 다양한 체크밸브 각각의 특성을 파악할 필요가 있음
□ 실험 장치가 거의 없어 실험 장치가 필요한 경우와 크기가 매우 큰 경우 실험을 할 수가 없음
□ 연구 장비 및 제품 개발 기술 인력 부족으로 컨트롤 밸브에 최적 액추에이터 설계 기술 부족
</t>
  </si>
  <si>
    <t xml:space="preserve">1. 밸브의 유동이 mesh 수에 매우 민감하게 변하기 때문에 mesh 수에 따른 해의 정확성 파악과 해석 모델링 확립 
2. 밸브 형상 최적화를 위한 제안 및 설계 프로그램 개발
3. 마이크로 컨트롤 밸브 액추에이터 최적 설계를 위한 기술 검토 지원
</t>
  </si>
  <si>
    <t xml:space="preserve">1. 밸브유로설계 기술 확보
2. 고효율 체크밸브 개발
3. 마이크로 콘트롤 밸브 설계 기술 확보
</t>
  </si>
  <si>
    <t>Dual Disc Check Valve에 대한 유동해석</t>
    <phoneticPr fontId="1" type="noConversion"/>
  </si>
  <si>
    <t>여러 체크 밸브 중 Dual Disc Check Valve에 대한 유동해석으로 결정
Disc 개도에 따른 유동해석 수행(4case)
Disc 개도는 완전히 열린 상태를 포함하여 등간격으로 수행
완전히 열린 모델에 대하여 격자 민감도 테스트 결과 포함
후처리 작업에서 축방향에 받는 힘에 대한 결과 필요
Disc 개도에 따른 P-Q 선도 도시 필요</t>
    <phoneticPr fontId="1" type="noConversion"/>
  </si>
  <si>
    <t>제품 개선, 및 매출 증대</t>
    <phoneticPr fontId="1" type="noConversion"/>
  </si>
  <si>
    <t>하이플라이밸브㈜</t>
    <phoneticPr fontId="1" type="noConversion"/>
  </si>
  <si>
    <t>추연칠</t>
    <phoneticPr fontId="1" type="noConversion"/>
  </si>
  <si>
    <t>606-81-99751</t>
    <phoneticPr fontId="1" type="noConversion"/>
  </si>
  <si>
    <t>하이플라이밸브㈜</t>
  </si>
  <si>
    <t>추연칠</t>
  </si>
  <si>
    <t>606-81-99751</t>
  </si>
  <si>
    <t>부산광역시 사하구 을숙도대로 677번길 11(신평동)</t>
  </si>
  <si>
    <t>제2016-0164BS</t>
    <phoneticPr fontId="1" type="noConversion"/>
  </si>
  <si>
    <t>퇴사, 미정</t>
    <phoneticPr fontId="1" type="noConversion"/>
  </si>
  <si>
    <t>051-831-8482</t>
  </si>
  <si>
    <t xml:space="preserve">나이프게이트 밸브 해외 시장 정보 조사
</t>
    <phoneticPr fontId="1" type="noConversion"/>
  </si>
  <si>
    <t xml:space="preserve">
□ 중남미 등 해외 시장의 바이어 및 시장 정보 부족으로 인한 신규시장 개척 및 신규 바이어 개척 실적이 답보상태임
</t>
  </si>
  <si>
    <t xml:space="preserve">1. 중남미 광산 시장에서 채굴된 광물을 이송하는 나이프 게이트 밸브, 현지 Agent 및 Distributor 정보 요청
 - 정보 수집 대상 : 칠레, 페루 등 중남미 나이프게이트 밸브 중개상
 - 정보 수집 내용 : 회사 정보, 담당자 정보 등
</t>
  </si>
  <si>
    <t xml:space="preserve">
1. 집중적 영업 마케팅과 Kotra 칠레 지사를 통한 영업 활동으로 중남미 시장 수출 확대 기대
</t>
  </si>
  <si>
    <t>잠정 보류</t>
    <phoneticPr fontId="1" type="noConversion"/>
  </si>
  <si>
    <t>o 기업경영악화로 멘토링 지원 추후 협의</t>
    <phoneticPr fontId="1" type="noConversion"/>
  </si>
  <si>
    <t>이용준</t>
  </si>
  <si>
    <t>606-35-57808</t>
    <phoneticPr fontId="1" type="noConversion"/>
  </si>
  <si>
    <t>606-35-57808</t>
  </si>
  <si>
    <t>부산광역시 강서구 화전산단5로 98번길 9</t>
  </si>
  <si>
    <t>제2016-0166BS</t>
    <phoneticPr fontId="1" type="noConversion"/>
  </si>
  <si>
    <t>이대철 소장</t>
  </si>
  <si>
    <t>051-301-1155</t>
  </si>
  <si>
    <t>Self Contained Device 상용화를 위한 기술정보지원</t>
  </si>
  <si>
    <t>□ Self Contained Device의 제품, 기술 정보의 부족으로 기술 분석이 이루어지고 있지 않음</t>
  </si>
  <si>
    <t>1. 제품 기술의 국내·외 기술동향 조사(경쟁사 제품 분석)
2. 제품 기술의 국내·외 시장동향 및 규모 조사
3. 국내·외 지식재산권 현황, 분석, 회피방안 지원
4. 해당 제품에 대한 시험, 분석, 평가를 위한 전문가 지원</t>
  </si>
  <si>
    <t>1. 제품 개발에 소요되는 비용 절감 및 개발 시간 단축
2. 개발 제품 생산, 판매, 영업, 기술 대응 인력 충원에 의한 일자리 창출
3. 조선·해양 시스템, 건설 기계 분야 등의 배관 시스템 안정성 확보
4. 해당분야의 원천기술력 확보를 통한 국제 경쟁력 향상
5. 수입 의존 제품의 국산화 구도로의 전환
6. 다품종으로 규격화 및 표준화하여 당사의 고유 브랜드화
7. 조선·해양 시스템, 건설 기계 분야 밸브 개폐용 소요기계로 활용</t>
  </si>
  <si>
    <t>Self Contained Device 기술 자문</t>
    <phoneticPr fontId="1" type="noConversion"/>
  </si>
  <si>
    <r>
      <t>○ 해당 제품/기술의 국내</t>
    </r>
    <r>
      <rPr>
        <sz val="12"/>
        <rFont val="맑은 고딕"/>
        <family val="3"/>
        <charset val="136"/>
        <scheme val="minor"/>
      </rPr>
      <t>‧</t>
    </r>
    <r>
      <rPr>
        <sz val="12"/>
        <rFont val="맑은 고딕"/>
        <family val="3"/>
        <charset val="129"/>
        <scheme val="minor"/>
      </rPr>
      <t xml:space="preserve">외 기술동향 조사 (경쟁사 제품 분석)
</t>
    </r>
    <r>
      <rPr>
        <sz val="12"/>
        <rFont val="맑은 고딕"/>
        <family val="3"/>
        <charset val="129"/>
        <scheme val="minor"/>
      </rPr>
      <t>○ 해당 제품/기술의 국내</t>
    </r>
    <r>
      <rPr>
        <sz val="12"/>
        <rFont val="맑은 고딕"/>
        <family val="3"/>
        <charset val="136"/>
        <scheme val="minor"/>
      </rPr>
      <t>‧</t>
    </r>
    <r>
      <rPr>
        <sz val="12"/>
        <rFont val="맑은 고딕"/>
        <family val="3"/>
        <charset val="129"/>
        <scheme val="minor"/>
      </rPr>
      <t xml:space="preserve">외 시장동향 및 규모 조사
</t>
    </r>
    <r>
      <rPr>
        <sz val="12"/>
        <rFont val="맑은 고딕"/>
        <family val="3"/>
        <charset val="129"/>
        <scheme val="minor"/>
      </rPr>
      <t>○ 국내</t>
    </r>
    <r>
      <rPr>
        <sz val="12"/>
        <rFont val="맑은 고딕"/>
        <family val="3"/>
        <charset val="136"/>
        <scheme val="minor"/>
      </rPr>
      <t>‧</t>
    </r>
    <r>
      <rPr>
        <sz val="12"/>
        <rFont val="맑은 고딕"/>
        <family val="3"/>
        <charset val="129"/>
        <scheme val="minor"/>
      </rPr>
      <t xml:space="preserve">외 지식재산권 현황 및 분석, 회피방안 설계
○ 해당 제품/기술에 대한 시험/분석/평가를 위한 전문가 지원
</t>
    </r>
    <phoneticPr fontId="1" type="noConversion"/>
  </si>
  <si>
    <t>Self contained 액추에이터 국산화 개발</t>
    <phoneticPr fontId="1" type="noConversion"/>
  </si>
  <si>
    <t>- Self contained 액추에이터 국내‧외 기술 분석 자료 확보
- 제품 성능 시험에 대한 기술 노화우 확보
- Self contained 액추에이터 최적화 설계 및 제작 기술 확보</t>
    <phoneticPr fontId="1" type="noConversion"/>
  </si>
  <si>
    <t>정효민(경상대학교)</t>
    <phoneticPr fontId="1" type="noConversion"/>
  </si>
  <si>
    <t>코밸</t>
    <phoneticPr fontId="1" type="noConversion"/>
  </si>
  <si>
    <t>최영환</t>
    <phoneticPr fontId="1" type="noConversion"/>
  </si>
  <si>
    <t>606-81-60464</t>
    <phoneticPr fontId="1" type="noConversion"/>
  </si>
  <si>
    <t>코밸</t>
  </si>
  <si>
    <t>최영환</t>
  </si>
  <si>
    <t>606-81-60464</t>
  </si>
  <si>
    <t xml:space="preserve">부산 사하구 다산로 92 (다대동) </t>
  </si>
  <si>
    <t>제2016-0167BS</t>
    <phoneticPr fontId="1" type="noConversion"/>
  </si>
  <si>
    <t>정재화 소장</t>
  </si>
  <si>
    <t>010-3865-6288</t>
  </si>
  <si>
    <t>극지환경 기자재 특성, 시장, 설계, 제조 기술 조사 및 분석</t>
  </si>
  <si>
    <t xml:space="preserve">
□ 극지 환경에 적용되는 기자재의 특성과 설계, 제조, 기술에 대한 자료 부족으로 기자재 개발이 어려움
□ 극지적용 기자재의 향후 시장성 관련 특허 및 분석자료 부족으로 개발 타당성 분석이 어려움
</t>
  </si>
  <si>
    <t xml:space="preserve">1. 극지 활용 기자재 특성, 시장, 설계, 제조 기술에 대한 전반적인 기술 및 기반 자료 요청
</t>
  </si>
  <si>
    <t xml:space="preserve">
1. 미개척 지역인 극지방에 대한 향후 자원개발 진행이 활발할 것으로 판단되며 경쟁사에 비해 선점 할 수 있는 기반 기술 축척 효과 기대
</t>
  </si>
  <si>
    <t>(G46721)1차 금속제품 도매업</t>
  </si>
  <si>
    <t>추병두</t>
    <phoneticPr fontId="1" type="noConversion"/>
  </si>
  <si>
    <t>606-86-11629</t>
    <phoneticPr fontId="1" type="noConversion"/>
  </si>
  <si>
    <t>추병두</t>
  </si>
  <si>
    <t>606-86-11629</t>
  </si>
  <si>
    <t>부산시 기장군 장안읍 명례산단 7로 16</t>
  </si>
  <si>
    <t>제2016-0168BS</t>
    <phoneticPr fontId="1" type="noConversion"/>
  </si>
  <si>
    <t>박종배 부장</t>
  </si>
  <si>
    <t>010-5553-7312</t>
  </si>
  <si>
    <t xml:space="preserve">복합 단면형상 구현을 위한 인발기술 개발
</t>
    <phoneticPr fontId="1" type="noConversion"/>
  </si>
  <si>
    <t xml:space="preserve">
□ 단면형상 구현을 위한 기술력 부족
□ 시장기술 정보조사 역량 부족
□ 사업화를 위한 기획력 부족
</t>
  </si>
  <si>
    <t xml:space="preserve">1. 단면형상 구현을 위한 인발기술 개발
2. 시장기술 동향정보조사
3. 사업화를 위한 기획력 지원
</t>
  </si>
  <si>
    <t xml:space="preserve">
1. 단면형상 구현 인발기술 개발을 통한 시장경쟁력 확보
2. 차별화된 인발기술력 확보를 통한 매출액 증대
3. 사업화를 위한 기획력 확보
</t>
  </si>
  <si>
    <t>고내마멸성 이중강관 시장분석</t>
    <phoneticPr fontId="1" type="noConversion"/>
  </si>
  <si>
    <t>국내외 정보(시장, 논문, 특허 등)를 조사·분석</t>
    <phoneticPr fontId="1" type="noConversion"/>
  </si>
  <si>
    <t>신사업분야 사업화 가능성 검토</t>
    <phoneticPr fontId="1" type="noConversion"/>
  </si>
  <si>
    <t>고내마멸성(건설용 및 이송용) 이중강관 시장분석을 통한 사업화 가능성 확인</t>
    <phoneticPr fontId="1" type="noConversion"/>
  </si>
  <si>
    <t>㈜정림</t>
    <phoneticPr fontId="1" type="noConversion"/>
  </si>
  <si>
    <t>임동옥</t>
    <phoneticPr fontId="1" type="noConversion"/>
  </si>
  <si>
    <t>621-81-90104</t>
    <phoneticPr fontId="1" type="noConversion"/>
  </si>
  <si>
    <t>임동욱</t>
  </si>
  <si>
    <t>621-81-90104</t>
  </si>
  <si>
    <t>부산 금정구 부산대학로63번길 2 부산대학교 삼성산학관 608호</t>
  </si>
  <si>
    <t>제2016-0169BS</t>
    <phoneticPr fontId="1" type="noConversion"/>
  </si>
  <si>
    <t>최재경</t>
    <phoneticPr fontId="1" type="noConversion"/>
  </si>
  <si>
    <t>서세훈 이사</t>
    <phoneticPr fontId="1" type="noConversion"/>
  </si>
  <si>
    <t>010-9827-8061</t>
    <phoneticPr fontId="1" type="noConversion"/>
  </si>
  <si>
    <t>계면활성용 안정제를 이용한 석탄/물 혼합연료 첨가제 기술동향</t>
  </si>
  <si>
    <t>CWM용 계면활성제</t>
  </si>
  <si>
    <t>정보지원, 전문가 연계, 기술가치평가</t>
  </si>
  <si>
    <t>국내 기술 개발 및 특허 출원</t>
  </si>
  <si>
    <t>CWM용 계면활성제 개발 및 특허 출원</t>
  </si>
  <si>
    <t>5월 13일</t>
    <phoneticPr fontId="1" type="noConversion"/>
  </si>
  <si>
    <t>o 본부 기술멘토링 연계 예정</t>
    <phoneticPr fontId="1" type="noConversion"/>
  </si>
  <si>
    <t>B</t>
    <phoneticPr fontId="1" type="noConversion"/>
  </si>
  <si>
    <t>강외식</t>
    <phoneticPr fontId="1" type="noConversion"/>
  </si>
  <si>
    <t>621-81-98824</t>
    <phoneticPr fontId="1" type="noConversion"/>
  </si>
  <si>
    <t>강외식</t>
  </si>
  <si>
    <t>621-81-98824</t>
  </si>
  <si>
    <t>부산시 사상구 가야대로 35</t>
  </si>
  <si>
    <t>제2016-0170BS</t>
    <phoneticPr fontId="1" type="noConversion"/>
  </si>
  <si>
    <t>양진섭 부장</t>
  </si>
  <si>
    <t>010-2591-3297</t>
  </si>
  <si>
    <t>ESS 시장기술동향정보 지원</t>
  </si>
  <si>
    <t xml:space="preserve">□ 기존의 조달 공사 및 수주공사를 진행하는 것에 어려움이 많음
□ 기술 인력 부족으로 시장기술 정보 부족
</t>
  </si>
  <si>
    <t xml:space="preserve">1. 해외 시장기술 분석 및 R&amp;D 제안서 작성시 필요한 자료 조사
2. 시장 진출 계획에 도움이 되는 시장 분석
3. 기존 제품의 어려움 및 단점 조사
</t>
  </si>
  <si>
    <t xml:space="preserve">
1. 해외 수출 매출 규모 확대
2. 매출 확대에 따른 신규채용 증가 지역 경제 활성화
3. 유럽, 아시아 등 해외시장의 적극적 시장영역 확대
4. 신제품 개발로 기업이미지 개선에 도움
5. 국내 초정밀 프레스 기술을 이용한 상품군의 탄생
6. 제품의 우수성에 맞는 이미지 창출을 통한 제품의 부가가치 상승
</t>
  </si>
  <si>
    <t>상하 복동식 교반장치 효율 향상</t>
    <phoneticPr fontId="1" type="noConversion"/>
  </si>
  <si>
    <t xml:space="preserve">o 기존의 임펠러를 이용한 교반장치의 혼화/응집 효율 컴퓨터 시뮬레이션
o EHA를 이용한 상하 복동식 교반장치의 혼화/응집 효율 컴퓨터 시뮬레이션
</t>
    <phoneticPr fontId="1" type="noConversion"/>
  </si>
  <si>
    <t>컴퓨터 시뮬레이션을 통한 상하 복동식 교반장치의 교반효율 해석</t>
    <phoneticPr fontId="1" type="noConversion"/>
  </si>
  <si>
    <t>제품 성능 개선 및 매출 증대</t>
    <phoneticPr fontId="1" type="noConversion"/>
  </si>
  <si>
    <t>이선주</t>
    <phoneticPr fontId="1" type="noConversion"/>
  </si>
  <si>
    <t>334-88-00181</t>
    <phoneticPr fontId="1" type="noConversion"/>
  </si>
  <si>
    <t>이선주</t>
  </si>
  <si>
    <t>334-88-00181</t>
  </si>
  <si>
    <t>부산 동래구 온천동 189-16</t>
    <phoneticPr fontId="1" type="noConversion"/>
  </si>
  <si>
    <t>제2016-0171BS</t>
    <phoneticPr fontId="1" type="noConversion"/>
  </si>
  <si>
    <t>송수영 이사</t>
  </si>
  <si>
    <t>010-4566-9737</t>
  </si>
  <si>
    <t>고기능성 신발 인솔에 대한 소비자 선호도 조사</t>
  </si>
  <si>
    <t>□ 개발상품의 고객 인지도 부족 문제
□ 제품 개발 및 홍보에 어려움이 있음</t>
  </si>
  <si>
    <t>1. 개발 제품(고기능 흡습성 인솔)에 대한 고객 만족도(선호도)　조사
2. 이를 통한 제품 개선 및 홍보 확대</t>
  </si>
  <si>
    <t>1. 제품고급화로 인한 매출 증대 기대
2. 거래처 확보를 통한 매출 증가 기대</t>
  </si>
  <si>
    <t>1. 출연(연) 전문가 연계요청 (마케팅조사)</t>
  </si>
  <si>
    <t>고기능성 신발 인솔에 대한 소비자 선호도 조사</t>
    <phoneticPr fontId="1" type="noConversion"/>
  </si>
  <si>
    <t xml:space="preserve">개발 제품(고기능 흡습성 인솔)에 대한 고객 만족도(선호도)　조사
</t>
    <phoneticPr fontId="1" type="noConversion"/>
  </si>
  <si>
    <t>고객맞춤형 고기능성 인솔 개발</t>
    <phoneticPr fontId="1" type="noConversion"/>
  </si>
  <si>
    <t xml:space="preserve">제품고급화로 인한 매출 증대 거래처 확보를 통한 매출 증가 </t>
    <phoneticPr fontId="1" type="noConversion"/>
  </si>
  <si>
    <t>양해수</t>
    <phoneticPr fontId="1" type="noConversion"/>
  </si>
  <si>
    <t>114-81-63002</t>
    <phoneticPr fontId="1" type="noConversion"/>
  </si>
  <si>
    <t>솔바테크놀러지</t>
  </si>
  <si>
    <t>양해수</t>
  </si>
  <si>
    <t>114-81-63002</t>
  </si>
  <si>
    <t>부산 남구 신선로 365 부경대학교 용당캠퍼스 한미르관 1108</t>
  </si>
  <si>
    <t>제2016-0172BS</t>
    <phoneticPr fontId="1" type="noConversion"/>
  </si>
  <si>
    <t>장일동 소장</t>
  </si>
  <si>
    <t>010-8359-2459</t>
  </si>
  <si>
    <t>주문 맞춤형 유연생산을 위한 공정 최적설계 자동화 기술 개발</t>
  </si>
  <si>
    <t>□ 3대 전략적 사업 추진 방향 설정을 통해 경쟁력 제고와 중국 기업과의 QMS 협력 희망</t>
  </si>
  <si>
    <t xml:space="preserve">1. 주문 맞춤형 유연생산을 위한 공정 최적설계 자동화 기술개발
2. 공정 품질 계측에 대한 예측 정확도(오차율) ≤ 1.2 (미국, Intel)
3. 불량 원인 인자 적중률 ≥ 90
</t>
  </si>
  <si>
    <t xml:space="preserve">1. 최종 Product에 대한 합격 검사는 자동검사 시에 수행을 ICT로 가능
2. POP을 이용하여 기본적인 설비 정보 및 제품 정보를 관리하고 있으나, 실제 현장과의 연계가 자동으로 처리
3. 제조업의 재도약과 글로벌 경쟁력 강화를 위해서는 품질고도화가 기술효과
</t>
  </si>
  <si>
    <t>스마트팩토리 고도화 핵심요소기술 자문</t>
    <phoneticPr fontId="1" type="noConversion"/>
  </si>
  <si>
    <t>마트공장자동화에 대해 자문 의견을 듣고 보다 개선된 전문기업으로 성장하는데 애로기술해결</t>
    <phoneticPr fontId="1" type="noConversion"/>
  </si>
  <si>
    <t xml:space="preserve">스마트팩토리 고도화 </t>
    <phoneticPr fontId="1" type="noConversion"/>
  </si>
  <si>
    <t>생산계획 변동에 유연한 시스템 구성 사례 적용 매출 증대</t>
    <phoneticPr fontId="1" type="noConversion"/>
  </si>
  <si>
    <t>김영화(인터에스이에스)</t>
    <phoneticPr fontId="1" type="noConversion"/>
  </si>
  <si>
    <t xml:space="preserve"> - 이력시스템에 "(주)쏠바테크놀로지" 로 등록</t>
    <phoneticPr fontId="1" type="noConversion"/>
  </si>
  <si>
    <t>유비텍</t>
    <phoneticPr fontId="1" type="noConversion"/>
  </si>
  <si>
    <t>김경오</t>
    <phoneticPr fontId="1" type="noConversion"/>
  </si>
  <si>
    <t>607-81-64973</t>
    <phoneticPr fontId="1" type="noConversion"/>
  </si>
  <si>
    <t>김경오</t>
  </si>
  <si>
    <t>607-81-64973</t>
  </si>
  <si>
    <t>부산광역시 해운대구 수영강병대로 140 BCCC 721호</t>
  </si>
  <si>
    <t>제2016-0173BS</t>
    <phoneticPr fontId="1" type="noConversion"/>
  </si>
  <si>
    <t>이철수 이사</t>
  </si>
  <si>
    <t>010-6530-0946</t>
  </si>
  <si>
    <t>드론의 무선통신 기술동향</t>
  </si>
  <si>
    <t xml:space="preserve">
□ 드론 제품 및 서비스에 대한 무선통신 기술 동향 정보 부족
□ 상품화 단계 테스팅 능력 부족
</t>
  </si>
  <si>
    <t xml:space="preserve">1. 드론의 무선통신 특허, 기술에 대한 동향 정보 수집
2. 드론의 상품화를 위한 시장 정보 수집
</t>
  </si>
  <si>
    <t xml:space="preserve">
1. 드론 시제품 제작 및 판매처 확보
2. R&amp;D 역량강화를 통한 기술경쟁력 확보
</t>
  </si>
  <si>
    <t>드론 무선통신기술 동향자문</t>
    <phoneticPr fontId="1" type="noConversion"/>
  </si>
  <si>
    <t xml:space="preserve">○ 드론 관련 기술동향 정보 수집
○ 무선랜 활용한 네트워크 구조설계 방안 자문
○ 데이터 전송방안 기술 자문
</t>
    <phoneticPr fontId="1" type="noConversion"/>
  </si>
  <si>
    <t>기술정보 수집</t>
    <phoneticPr fontId="1" type="noConversion"/>
  </si>
  <si>
    <t>○ 드론 무선랜 네트워크 개발</t>
    <phoneticPr fontId="1" type="noConversion"/>
  </si>
  <si>
    <t>김동현(부산대학교)</t>
    <phoneticPr fontId="1" type="noConversion"/>
  </si>
  <si>
    <t>성부</t>
    <phoneticPr fontId="1" type="noConversion"/>
  </si>
  <si>
    <t>이태중</t>
    <phoneticPr fontId="1" type="noConversion"/>
  </si>
  <si>
    <t>603-81-61071</t>
    <phoneticPr fontId="1" type="noConversion"/>
  </si>
  <si>
    <t>이태중</t>
  </si>
  <si>
    <t>603-81-61071</t>
  </si>
  <si>
    <t>부산시 사하구 다산로 105번길 20</t>
  </si>
  <si>
    <t>제2016-0174BS</t>
    <phoneticPr fontId="1" type="noConversion"/>
  </si>
  <si>
    <t>이정화 과장</t>
  </si>
  <si>
    <t>010-2545-4236</t>
  </si>
  <si>
    <t>FSW 적용을 위한 툴 소재 개발 멘토링</t>
  </si>
  <si>
    <t>□ 현재 국내의 FSW는 타 선진국에 비해 툴 개발 등 기술력이 많이 취약함
□ 기술의 우수성에 비해 사용처가 적음</t>
  </si>
  <si>
    <t>1. 다양한 산업에의 FSW 최근 기술동향
2. FSW 시장 분석</t>
  </si>
  <si>
    <t xml:space="preserve">
1. 국산화로 인한 내수 시장 활성화로 원가 절감 기대
2. 기존에 사용되던 비싼 원자재를 클래딩으로 대체함에 따른 원가 절감 기대
3. 타 용접방법에 비해 기계적 성질이 매우 우수함으로 향후 접합 기술의 발전에 도움이 될 것
</t>
  </si>
  <si>
    <t>FSW 기술시장 동향 자문</t>
    <phoneticPr fontId="1" type="noConversion"/>
  </si>
  <si>
    <t xml:space="preserve">다양한 산업에의 FSW 최근 기술동향
FSW 시장 분석
</t>
    <phoneticPr fontId="1" type="noConversion"/>
  </si>
  <si>
    <t>FSW 적용분야별 기술 시장 파악을 통해 동사의 신규 사업으로 전개</t>
    <phoneticPr fontId="1" type="noConversion"/>
  </si>
  <si>
    <t>1. 국산화로 인한 내수 시장 활성화로 원가 절감 기대
2. 기존에 사용되던 비싼 원자재를 클래딩으로 대체함에 따른 원가 절감 기대
3. 타 용접방법에 비해 기계적 성질이 매우 우수함으로 향후 접합 기술의 발전에 활용</t>
    <phoneticPr fontId="1" type="noConversion"/>
  </si>
  <si>
    <t>송무근(한국해양대학교)</t>
    <phoneticPr fontId="1" type="noConversion"/>
  </si>
  <si>
    <t>김미경</t>
    <phoneticPr fontId="1" type="noConversion"/>
  </si>
  <si>
    <t>621-81-56498</t>
    <phoneticPr fontId="1" type="noConversion"/>
  </si>
  <si>
    <t>리오엘리</t>
    <phoneticPr fontId="1" type="noConversion"/>
  </si>
  <si>
    <t>김미경</t>
  </si>
  <si>
    <t>621-81-56498</t>
  </si>
  <si>
    <t>부산시 금정구 중앙대로 2068-1</t>
  </si>
  <si>
    <t>제2016-0175BS</t>
    <phoneticPr fontId="1" type="noConversion"/>
  </si>
  <si>
    <t>김민주 실장</t>
    <phoneticPr fontId="1" type="noConversion"/>
  </si>
  <si>
    <t>010-4541-1076</t>
    <phoneticPr fontId="1" type="noConversion"/>
  </si>
  <si>
    <t>아세틸헥사펩타이드-8를 함유한 즉각적인 링클케어 제품 기술시장동향</t>
  </si>
  <si>
    <t>기술시장정보조사</t>
  </si>
  <si>
    <t>신규 아이템 개발</t>
  </si>
  <si>
    <t>아세틸헥사펩타이드-8를 함유한 즉각적인 링클케어 제품 개발</t>
    <phoneticPr fontId="1" type="noConversion"/>
  </si>
  <si>
    <t>관련 정보지원</t>
    <phoneticPr fontId="1" type="noConversion"/>
  </si>
  <si>
    <t>기술시장정보지원</t>
    <phoneticPr fontId="1" type="noConversion"/>
  </si>
  <si>
    <t>링클케어제품개발 지원</t>
    <phoneticPr fontId="1" type="noConversion"/>
  </si>
  <si>
    <t>4월25일</t>
    <phoneticPr fontId="1" type="noConversion"/>
  </si>
  <si>
    <t>김영훈(부산대)</t>
    <phoneticPr fontId="1" type="noConversion"/>
  </si>
  <si>
    <t xml:space="preserve"> - 이력시스템에 "㈜리오엘리" 로 등록</t>
    <phoneticPr fontId="1" type="noConversion"/>
  </si>
  <si>
    <t>은하수산</t>
    <phoneticPr fontId="1" type="noConversion"/>
  </si>
  <si>
    <t>(C10219)기타 수산동물 가공 및 저장처리업</t>
  </si>
  <si>
    <t>이현우</t>
    <phoneticPr fontId="1" type="noConversion"/>
  </si>
  <si>
    <t>602-81-18547</t>
    <phoneticPr fontId="1" type="noConversion"/>
  </si>
  <si>
    <t>이현우</t>
  </si>
  <si>
    <t>602-81-18547</t>
  </si>
  <si>
    <t>부산시 서구 원양로 63</t>
  </si>
  <si>
    <t>제2016-0176BS</t>
    <phoneticPr fontId="1" type="noConversion"/>
  </si>
  <si>
    <t>이재우 이사</t>
    <phoneticPr fontId="1" type="noConversion"/>
  </si>
  <si>
    <t>010-2902-6411</t>
    <phoneticPr fontId="1" type="noConversion"/>
  </si>
  <si>
    <t>RTE와 RTC를 융합한 고부가가치 신공정 기술개발</t>
  </si>
  <si>
    <t>RTE와 RTC를 융합한 고부가가치 신공정 개발</t>
    <phoneticPr fontId="1" type="noConversion"/>
  </si>
  <si>
    <t>공정기술 개발</t>
    <phoneticPr fontId="1" type="noConversion"/>
  </si>
  <si>
    <t>김영진(신라대)</t>
    <phoneticPr fontId="1" type="noConversion"/>
  </si>
  <si>
    <t>㈜금양</t>
    <phoneticPr fontId="1" type="noConversion"/>
  </si>
  <si>
    <t>류광지</t>
    <phoneticPr fontId="1" type="noConversion"/>
  </si>
  <si>
    <t>606-81-04711</t>
    <phoneticPr fontId="1" type="noConversion"/>
  </si>
  <si>
    <t>금양</t>
    <phoneticPr fontId="1" type="noConversion"/>
  </si>
  <si>
    <t>류광지</t>
  </si>
  <si>
    <t>606-81-04711</t>
  </si>
  <si>
    <t>부산시 사상구 낙동대로 960번길 81</t>
  </si>
  <si>
    <t>제2016-0177BS</t>
    <phoneticPr fontId="1" type="noConversion"/>
  </si>
  <si>
    <t>정재욱 이사</t>
    <phoneticPr fontId="1" type="noConversion"/>
  </si>
  <si>
    <t>010-3715-7800</t>
    <phoneticPr fontId="1" type="noConversion"/>
  </si>
  <si>
    <t>하이드라진 유도체 기술동향</t>
  </si>
  <si>
    <t>R&amp;D기획 주제 선정 예정</t>
    <phoneticPr fontId="1" type="noConversion"/>
  </si>
  <si>
    <t>R&amp;D기획지원</t>
    <phoneticPr fontId="1" type="noConversion"/>
  </si>
  <si>
    <t>6월9일</t>
    <phoneticPr fontId="1" type="noConversion"/>
  </si>
  <si>
    <t xml:space="preserve"> - 이력시스템에 "㈜금양" 로 등록</t>
    <phoneticPr fontId="1" type="noConversion"/>
  </si>
  <si>
    <t>이동욱</t>
    <phoneticPr fontId="1" type="noConversion"/>
  </si>
  <si>
    <t>621-81-46442</t>
    <phoneticPr fontId="1" type="noConversion"/>
  </si>
  <si>
    <t>이동욱</t>
  </si>
  <si>
    <t>621-81-46442</t>
  </si>
  <si>
    <t>부산시 기장구 정관면 달산리 1072-7</t>
  </si>
  <si>
    <t>제2016-0178BS</t>
    <phoneticPr fontId="1" type="noConversion"/>
  </si>
  <si>
    <t>이춘석 상무</t>
    <phoneticPr fontId="1" type="noConversion"/>
  </si>
  <si>
    <t>051-714-3068</t>
    <phoneticPr fontId="1" type="noConversion"/>
  </si>
  <si>
    <t>위험물질 운반 및 보관용기 CAE 해석</t>
  </si>
  <si>
    <t>시장 및 업체 정보 확보 애로</t>
  </si>
  <si>
    <t>M&amp;S 및 시장, 업체 정보</t>
  </si>
  <si>
    <t>매출 증대</t>
  </si>
  <si>
    <t>위험물질 운반 및 보관용기 CAE 해석</t>
    <phoneticPr fontId="1" type="noConversion"/>
  </si>
  <si>
    <t>CAE 해석, 시장동향 정보지원</t>
    <phoneticPr fontId="1" type="noConversion"/>
  </si>
  <si>
    <t>4월 20일</t>
    <phoneticPr fontId="1" type="noConversion"/>
  </si>
  <si>
    <t>이상윤(울산테크노파크)</t>
    <phoneticPr fontId="1" type="noConversion"/>
  </si>
  <si>
    <t>김호윤</t>
    <phoneticPr fontId="1" type="noConversion"/>
  </si>
  <si>
    <t>(C24123)철강선 제조업</t>
  </si>
  <si>
    <t>김경조</t>
    <phoneticPr fontId="1" type="noConversion"/>
  </si>
  <si>
    <t>606-01-70922</t>
    <phoneticPr fontId="1" type="noConversion"/>
  </si>
  <si>
    <t>김경조</t>
  </si>
  <si>
    <t>606-01-70922</t>
  </si>
  <si>
    <t xml:space="preserve">부산 사상구 낙동대로1468번길 26 (삼락동) </t>
    <phoneticPr fontId="1" type="noConversion"/>
  </si>
  <si>
    <t>제2016-0179BS</t>
    <phoneticPr fontId="1" type="noConversion"/>
  </si>
  <si>
    <t>이준호 과장</t>
  </si>
  <si>
    <t>010-4551-1976</t>
  </si>
  <si>
    <t>5,6</t>
  </si>
  <si>
    <t xml:space="preserve">
□ 중국 진출을 위한 구체적인 진출 방법 등의 마케팅 전략과 중국거래선 발굴 등 해외 시장 조사가 필수적이므로 추후 활용도가 높은 홍보물을 제작하여 적극적인 해외 시장 개척에 임하고자 한다.
또한 중국 진출을 위한 기업 가치 점검 등의 자문이 필요하다.  
</t>
  </si>
  <si>
    <t xml:space="preserve">1. 기업 브랜드 가치 점검을 등을 위한 투자 및 재무제표 자문 요청
2. 중국 현지 시장 조사 등과 같은 해외 시장 징출을 위한 지원 요청
</t>
  </si>
  <si>
    <t xml:space="preserve">1. 중국 신 시장 개척을 통한 수출액 증대 기대
2. 중국을 발판으로 하여 아시아권 국가로의 시장 판로 개척 기대
3. 지속적인 성장을 하고 있는 중국으로의 진출을 통해 장, 단기적 발전과 수출 역량에의 큰 기여 기대
</t>
  </si>
  <si>
    <t>표면연마제 생산 자동측정시스템</t>
    <phoneticPr fontId="1" type="noConversion"/>
  </si>
  <si>
    <t>현장공정 자동화 체계 마련
생산현황 실시간 관리 계획 수립</t>
    <phoneticPr fontId="1" type="noConversion"/>
  </si>
  <si>
    <t>표면연마제 제품 생산성 제고</t>
    <phoneticPr fontId="1" type="noConversion"/>
  </si>
  <si>
    <t>김재현(랜서소프트)</t>
    <phoneticPr fontId="1" type="noConversion"/>
  </si>
  <si>
    <t>녹색기술센터, 한국생산기술연구원</t>
  </si>
  <si>
    <t>㈜금정</t>
    <phoneticPr fontId="1" type="noConversion"/>
  </si>
  <si>
    <t>장효동</t>
    <phoneticPr fontId="1" type="noConversion"/>
  </si>
  <si>
    <t>620-81-10790</t>
    <phoneticPr fontId="1" type="noConversion"/>
  </si>
  <si>
    <t>㈜금정</t>
  </si>
  <si>
    <t>장효동</t>
  </si>
  <si>
    <t>620-81-10790</t>
  </si>
  <si>
    <t>울산광역시 울주군 삼남면 가천금사길 208-13</t>
  </si>
  <si>
    <t>제2016-0209US</t>
    <phoneticPr fontId="1" type="noConversion"/>
  </si>
  <si>
    <t>최용욱 소장</t>
    <phoneticPr fontId="1" type="noConversion"/>
  </si>
  <si>
    <t>010-5390-1770</t>
    <phoneticPr fontId="1" type="noConversion"/>
  </si>
  <si>
    <t>도료에 유변학적 특성을 부여하는 레올로지 조절제 기술동향</t>
    <phoneticPr fontId="1" type="noConversion"/>
  </si>
  <si>
    <t>도료에 유변학적 특성을 부여하는 레올로지 조절제 기술동향 정보지원</t>
    <phoneticPr fontId="1" type="noConversion"/>
  </si>
  <si>
    <t>아이디어 구체화를 위한 정보지원</t>
    <phoneticPr fontId="1" type="noConversion"/>
  </si>
  <si>
    <t>도료 첨가제용 신물질 개발</t>
    <phoneticPr fontId="1" type="noConversion"/>
  </si>
  <si>
    <t>5월 10일</t>
    <phoneticPr fontId="1" type="noConversion"/>
  </si>
  <si>
    <t>㈜비앤케이</t>
    <phoneticPr fontId="1" type="noConversion"/>
  </si>
  <si>
    <t>(C22240)기계장비 조립용 플라스틱제품 제조업</t>
  </si>
  <si>
    <t>정복</t>
    <phoneticPr fontId="1" type="noConversion"/>
  </si>
  <si>
    <t>620-81-34230</t>
    <phoneticPr fontId="1" type="noConversion"/>
  </si>
  <si>
    <t>㈜비앤케이</t>
  </si>
  <si>
    <t>정복</t>
  </si>
  <si>
    <t>620-81-34230</t>
  </si>
  <si>
    <t>울산 울주군 삼남면 신안2길 27</t>
  </si>
  <si>
    <t>제2016-0210US</t>
    <phoneticPr fontId="1" type="noConversion"/>
  </si>
  <si>
    <t>김영수 팀장</t>
    <phoneticPr fontId="1" type="noConversion"/>
  </si>
  <si>
    <t>010-2236-8307</t>
    <phoneticPr fontId="1" type="noConversion"/>
  </si>
  <si>
    <t>4,7</t>
  </si>
  <si>
    <t>자동차 내장재 인조피혁용 친환경 수분산 폴리우레탄계 표면 처리제 개발</t>
    <phoneticPr fontId="1" type="noConversion"/>
  </si>
  <si>
    <t>표면처리제 개발에 필요한 정보지원</t>
    <phoneticPr fontId="1" type="noConversion"/>
  </si>
  <si>
    <t>신규 아이템인 표면처리제 개발</t>
    <phoneticPr fontId="1" type="noConversion"/>
  </si>
  <si>
    <t>박덕제(동서대)</t>
    <phoneticPr fontId="1" type="noConversion"/>
  </si>
  <si>
    <t>한국생산기술연구원, 한국화학연구원</t>
  </si>
  <si>
    <t>㈜세림</t>
    <phoneticPr fontId="1" type="noConversion"/>
  </si>
  <si>
    <t>장우삼</t>
    <phoneticPr fontId="1" type="noConversion"/>
  </si>
  <si>
    <t>620-81-02650</t>
    <phoneticPr fontId="1" type="noConversion"/>
  </si>
  <si>
    <t>장우삼</t>
  </si>
  <si>
    <t>620-81-02650</t>
  </si>
  <si>
    <t>울산 울주군 삼남면 가천리 218</t>
  </si>
  <si>
    <t>제2016-0211US</t>
    <phoneticPr fontId="1" type="noConversion"/>
  </si>
  <si>
    <t>이일걸 전무</t>
    <phoneticPr fontId="1" type="noConversion"/>
  </si>
  <si>
    <t>010-5447-5684</t>
    <phoneticPr fontId="1" type="noConversion"/>
  </si>
  <si>
    <t>내열 및 난연성 도료</t>
  </si>
  <si>
    <t>내열 및 난연도료 개발</t>
    <phoneticPr fontId="1" type="noConversion"/>
  </si>
  <si>
    <t>매출발생</t>
    <phoneticPr fontId="1" type="noConversion"/>
  </si>
  <si>
    <t>5월25일</t>
    <phoneticPr fontId="1" type="noConversion"/>
  </si>
  <si>
    <t>이원기(부경대)</t>
    <phoneticPr fontId="1" type="noConversion"/>
  </si>
  <si>
    <t>㈜엠시피</t>
    <phoneticPr fontId="1" type="noConversion"/>
  </si>
  <si>
    <t>(C13225)직물포대 제조업</t>
  </si>
  <si>
    <t>오수민</t>
    <phoneticPr fontId="1" type="noConversion"/>
  </si>
  <si>
    <t>613-81-54242</t>
    <phoneticPr fontId="1" type="noConversion"/>
  </si>
  <si>
    <t>오수민</t>
  </si>
  <si>
    <t>613-81-54242</t>
  </si>
  <si>
    <t xml:space="preserve">울산 남구 용연로 64 (용연동) </t>
    <phoneticPr fontId="1" type="noConversion"/>
  </si>
  <si>
    <t>제2016-0212US</t>
    <phoneticPr fontId="1" type="noConversion"/>
  </si>
  <si>
    <t>송종삼 소장</t>
    <phoneticPr fontId="1" type="noConversion"/>
  </si>
  <si>
    <t>010-3781-3174</t>
    <phoneticPr fontId="1" type="noConversion"/>
  </si>
  <si>
    <t>친환경 PP 코팅 원단 기술시장동향</t>
  </si>
  <si>
    <t xml:space="preserve">해외 진출을 위한 고급 정보 접근 애로 </t>
  </si>
  <si>
    <t>국내외 시장규모 파악, 주요 업체정보</t>
  </si>
  <si>
    <t>친환경 PP코팅원단 기술시장동향</t>
    <phoneticPr fontId="1" type="noConversion"/>
  </si>
  <si>
    <t>아이템 관련 국내외 시장동향 및 최신기술동향 정보 지원</t>
    <phoneticPr fontId="1" type="noConversion"/>
  </si>
  <si>
    <t xml:space="preserve">친환경 PP코팅원단 개발 </t>
    <phoneticPr fontId="1" type="noConversion"/>
  </si>
  <si>
    <t>4월18일</t>
    <phoneticPr fontId="1" type="noConversion"/>
  </si>
  <si>
    <t>이재창(한국화학연구원)</t>
    <phoneticPr fontId="1" type="noConversion"/>
  </si>
  <si>
    <t>㈜위즈켐</t>
    <phoneticPr fontId="1" type="noConversion"/>
  </si>
  <si>
    <t>조양래</t>
    <phoneticPr fontId="1" type="noConversion"/>
  </si>
  <si>
    <t>610-81-71811</t>
    <phoneticPr fontId="1" type="noConversion"/>
  </si>
  <si>
    <t>조양래</t>
  </si>
  <si>
    <t>610-81-71811</t>
  </si>
  <si>
    <t>울산 울주군 온산읍 회학3길 56-17</t>
    <phoneticPr fontId="1" type="noConversion"/>
  </si>
  <si>
    <t>제2016-0213US</t>
    <phoneticPr fontId="1" type="noConversion"/>
  </si>
  <si>
    <t>신철민 책임</t>
    <phoneticPr fontId="1" type="noConversion"/>
  </si>
  <si>
    <t>010-4565-2000</t>
    <phoneticPr fontId="1" type="noConversion"/>
  </si>
  <si>
    <t>투명성 고굴적 폴리머</t>
  </si>
  <si>
    <t>매출</t>
  </si>
  <si>
    <t>투명성 고굴절 폴리머 개발</t>
    <phoneticPr fontId="1" type="noConversion"/>
  </si>
  <si>
    <t>아이템 관련 국내외 기술동향 정보지원</t>
    <phoneticPr fontId="1" type="noConversion"/>
  </si>
  <si>
    <t>진영읍(부경대)</t>
    <phoneticPr fontId="1" type="noConversion"/>
  </si>
  <si>
    <t xml:space="preserve"> - ASTI DB에 기업명만있음(대표자,사업자번호,주소 없음) / 추가입력 필요</t>
    <phoneticPr fontId="1" type="noConversion"/>
  </si>
  <si>
    <t>임종일</t>
    <phoneticPr fontId="1" type="noConversion"/>
  </si>
  <si>
    <t>621-81-14784</t>
    <phoneticPr fontId="1" type="noConversion"/>
  </si>
  <si>
    <t>임종일</t>
  </si>
  <si>
    <t>621-81-14784</t>
  </si>
  <si>
    <t xml:space="preserve">울산광역시 울주군 온산읍 회학 3길 38-16 </t>
  </si>
  <si>
    <t>제2016-0214US</t>
    <phoneticPr fontId="1" type="noConversion"/>
  </si>
  <si>
    <t>이상화 대리</t>
    <phoneticPr fontId="1" type="noConversion"/>
  </si>
  <si>
    <t>052-955-6170</t>
    <phoneticPr fontId="1" type="noConversion"/>
  </si>
  <si>
    <t>에폭시용 DCPD 기술시장</t>
  </si>
  <si>
    <t>에폭시 소재 파악</t>
  </si>
  <si>
    <t>에폭시용 DCPD 주요 응용처</t>
  </si>
  <si>
    <t>신규 아이템 개발 및 시장개척</t>
  </si>
  <si>
    <t>에폭시용 DCPD 기술시장동향 정보 및 신규 아이템 사업추진 법률검토</t>
  </si>
  <si>
    <t>정보지원 및 신규 사업계획 법률자문</t>
    <phoneticPr fontId="1" type="noConversion"/>
  </si>
  <si>
    <t>신규 에폭시 개발 및 신사업 추진</t>
    <phoneticPr fontId="1" type="noConversion"/>
  </si>
  <si>
    <t>5월23일</t>
    <phoneticPr fontId="1" type="noConversion"/>
  </si>
  <si>
    <t>황주환(국제인화)</t>
    <phoneticPr fontId="1" type="noConversion"/>
  </si>
  <si>
    <t>㈜한국몰드</t>
    <phoneticPr fontId="1" type="noConversion"/>
  </si>
  <si>
    <t>고일주</t>
    <phoneticPr fontId="1" type="noConversion"/>
  </si>
  <si>
    <t>620-81-16998</t>
    <phoneticPr fontId="1" type="noConversion"/>
  </si>
  <si>
    <t>고일주</t>
  </si>
  <si>
    <t>620-81-16998</t>
  </si>
  <si>
    <t xml:space="preserve">울산 북구 매곡산업1길 21 (매곡동)  </t>
    <phoneticPr fontId="1" type="noConversion"/>
  </si>
  <si>
    <t>제2016-0215US</t>
    <phoneticPr fontId="1" type="noConversion"/>
  </si>
  <si>
    <t>최규남 전무</t>
  </si>
  <si>
    <t>010-3566-9386</t>
  </si>
  <si>
    <t xml:space="preserve">나이트비전 적외선 렌즈 특허전략 </t>
    <phoneticPr fontId="1" type="noConversion"/>
  </si>
  <si>
    <t>ㅇ 니즈 분야에 대한 국내외 정보 논문 특허 등 조사 분석 및 컨설팅 제공</t>
    <phoneticPr fontId="1" type="noConversion"/>
  </si>
  <si>
    <t>R&amp;D 전략 수립</t>
    <phoneticPr fontId="1" type="noConversion"/>
  </si>
  <si>
    <t>IP 컨설팅을 통한 역량강화 및 전략 수립</t>
    <phoneticPr fontId="1" type="noConversion"/>
  </si>
  <si>
    <t>권혁(윕스)</t>
    <phoneticPr fontId="1" type="noConversion"/>
  </si>
  <si>
    <t>(C20493)접착제 및 젤라틴 제조업</t>
  </si>
  <si>
    <t>박기호</t>
    <phoneticPr fontId="1" type="noConversion"/>
  </si>
  <si>
    <t>610-20-51677</t>
    <phoneticPr fontId="1" type="noConversion"/>
  </si>
  <si>
    <t>박기호</t>
  </si>
  <si>
    <t>610-20-51677</t>
  </si>
  <si>
    <t xml:space="preserve">울산 울주군 웅촌면 고연공단1길 54-8 (고연리) </t>
    <phoneticPr fontId="1" type="noConversion"/>
  </si>
  <si>
    <t>제2016-0216US</t>
    <phoneticPr fontId="1" type="noConversion"/>
  </si>
  <si>
    <t>권민경 대리</t>
    <phoneticPr fontId="1" type="noConversion"/>
  </si>
  <si>
    <t>010-9276-9654</t>
    <phoneticPr fontId="1" type="noConversion"/>
  </si>
  <si>
    <t xml:space="preserve">친환경 수성 점착제 </t>
  </si>
  <si>
    <t>해외진출 애로, 신규 아이템 발굴</t>
  </si>
  <si>
    <t>기술시장동향 분석, 해외 시장규모, 업체분석 등</t>
  </si>
  <si>
    <t>친환경 점착제 개발</t>
    <phoneticPr fontId="1" type="noConversion"/>
  </si>
  <si>
    <t>친환경 점착제 개발을 위한 정보지원 및 R&amp;D기획 자문</t>
    <phoneticPr fontId="1" type="noConversion"/>
  </si>
  <si>
    <t>김영철(한국화학연구원)</t>
    <phoneticPr fontId="1" type="noConversion"/>
  </si>
  <si>
    <t>신인승</t>
    <phoneticPr fontId="1" type="noConversion"/>
  </si>
  <si>
    <t>610-81-74351</t>
    <phoneticPr fontId="1" type="noConversion"/>
  </si>
  <si>
    <t>신인승</t>
  </si>
  <si>
    <t>610-81-74351</t>
  </si>
  <si>
    <t xml:space="preserve">울산 북구 농공단지3길 3 (달천동) </t>
    <phoneticPr fontId="1" type="noConversion"/>
  </si>
  <si>
    <t>제2016-0217US</t>
    <phoneticPr fontId="1" type="noConversion"/>
  </si>
  <si>
    <t>박정원 과장</t>
    <phoneticPr fontId="1" type="noConversion"/>
  </si>
  <si>
    <t>070-4268-1246</t>
    <phoneticPr fontId="1" type="noConversion"/>
  </si>
  <si>
    <t>SLM type 3D 프린팅 기술시장동향</t>
  </si>
  <si>
    <t>SLM type 3D 프린팅 기술시장동향</t>
    <phoneticPr fontId="1" type="noConversion"/>
  </si>
  <si>
    <t>신규 아이템 발굴지원</t>
    <phoneticPr fontId="1" type="noConversion"/>
  </si>
  <si>
    <t>김정규</t>
    <phoneticPr fontId="1" type="noConversion"/>
  </si>
  <si>
    <t>610-86-18693</t>
    <phoneticPr fontId="1" type="noConversion"/>
  </si>
  <si>
    <t>김정규</t>
  </si>
  <si>
    <t>610-86-18693</t>
  </si>
  <si>
    <t>울산광역시 울주군 청량면 상개로 63-75</t>
  </si>
  <si>
    <t>제2016-0218US</t>
    <phoneticPr fontId="1" type="noConversion"/>
  </si>
  <si>
    <t>김기호 부장</t>
    <phoneticPr fontId="1" type="noConversion"/>
  </si>
  <si>
    <t>052-267-4700</t>
    <phoneticPr fontId="1" type="noConversion"/>
  </si>
  <si>
    <t>경금속 금속 가공유 기술시장동향</t>
  </si>
  <si>
    <t>경금속 금속 가공유 개발</t>
    <phoneticPr fontId="1" type="noConversion"/>
  </si>
  <si>
    <t>금속 가공유 관련 기술시장 동향 정보지원</t>
    <phoneticPr fontId="1" type="noConversion"/>
  </si>
  <si>
    <t>4월12일</t>
    <phoneticPr fontId="1" type="noConversion"/>
  </si>
  <si>
    <t>티엔씨㈜</t>
    <phoneticPr fontId="1" type="noConversion"/>
  </si>
  <si>
    <t>d</t>
    <phoneticPr fontId="1" type="noConversion"/>
  </si>
  <si>
    <t>D</t>
  </si>
  <si>
    <t>(C24213)연 및 아연 제련, 정련 및 합금 제조업</t>
  </si>
  <si>
    <t>이희동</t>
    <phoneticPr fontId="1" type="noConversion"/>
  </si>
  <si>
    <t>610-81-33103</t>
    <phoneticPr fontId="1" type="noConversion"/>
  </si>
  <si>
    <t>이희동</t>
  </si>
  <si>
    <t>610-81-33103</t>
  </si>
  <si>
    <t>울산광역시 남구 여처노 215-39</t>
  </si>
  <si>
    <t>제2016-0219US</t>
    <phoneticPr fontId="1" type="noConversion"/>
  </si>
  <si>
    <t>정헌석 이사</t>
    <phoneticPr fontId="1" type="noConversion"/>
  </si>
  <si>
    <t>052-276-5121</t>
    <phoneticPr fontId="1" type="noConversion"/>
  </si>
  <si>
    <t>수용성 방식코팅제 적용 무기안료 및 바인더 개발</t>
    <phoneticPr fontId="1" type="noConversion"/>
  </si>
  <si>
    <t>개발 아이템 관련 기술시장동향 정보지원</t>
    <phoneticPr fontId="1" type="noConversion"/>
  </si>
  <si>
    <t>신규 아이템 발굴</t>
    <phoneticPr fontId="1" type="noConversion"/>
  </si>
  <si>
    <t>(C21102)생물학적 제제 제조업</t>
  </si>
  <si>
    <t>김성래</t>
    <phoneticPr fontId="1" type="noConversion"/>
  </si>
  <si>
    <t>610-85-45683</t>
    <phoneticPr fontId="1" type="noConversion"/>
  </si>
  <si>
    <t>김성래</t>
  </si>
  <si>
    <t>610-85-45683</t>
  </si>
  <si>
    <t>울산광역시 울주군 온산읍 석당길 8</t>
    <phoneticPr fontId="1" type="noConversion"/>
  </si>
  <si>
    <t>제2016-0220US</t>
    <phoneticPr fontId="1" type="noConversion"/>
  </si>
  <si>
    <t>김수찬 부장</t>
    <phoneticPr fontId="1" type="noConversion"/>
  </si>
  <si>
    <t>052-231-5694</t>
    <phoneticPr fontId="1" type="noConversion"/>
  </si>
  <si>
    <t>Oligonucleotide 제조를 위한 원료 물질인 Phosphoamidite 제조 기술</t>
    <phoneticPr fontId="1" type="noConversion"/>
  </si>
  <si>
    <t>관련 기술 및 특허정보</t>
  </si>
  <si>
    <t>Oligonucleotide 제조를 위한 원료 물질인 Phosphoamidite 제조 기술 개발</t>
    <phoneticPr fontId="1" type="noConversion"/>
  </si>
  <si>
    <t>개발 아이템 관련 기술동향 정보지원</t>
    <phoneticPr fontId="1" type="noConversion"/>
  </si>
  <si>
    <t>4월19일</t>
    <phoneticPr fontId="1" type="noConversion"/>
  </si>
  <si>
    <t>정유진(한국화학연구원)</t>
    <phoneticPr fontId="1" type="noConversion"/>
  </si>
  <si>
    <t>신산</t>
    <phoneticPr fontId="1" type="noConversion"/>
  </si>
  <si>
    <t>김응우</t>
    <phoneticPr fontId="1" type="noConversion"/>
  </si>
  <si>
    <t>505-81-53146</t>
    <phoneticPr fontId="1" type="noConversion"/>
  </si>
  <si>
    <t>김응우</t>
  </si>
  <si>
    <t>505-81-53146</t>
  </si>
  <si>
    <t>울산 중구 종가로 15 울산TP 기술혁신 B동 302호</t>
    <phoneticPr fontId="1" type="noConversion"/>
  </si>
  <si>
    <t>제2016-0221US</t>
    <phoneticPr fontId="1" type="noConversion"/>
  </si>
  <si>
    <t>김민규 부장</t>
    <phoneticPr fontId="1" type="noConversion"/>
  </si>
  <si>
    <t>010-3858-7887</t>
    <phoneticPr fontId="1" type="noConversion"/>
  </si>
  <si>
    <t>막여과 수처리 장치</t>
  </si>
  <si>
    <t>한정된 기술정보 습득, 시장정보 부족</t>
  </si>
  <si>
    <t>국내외 기술시장정보, 전문가 매칭 및 교육, 시험분석평가 등</t>
  </si>
  <si>
    <t>신사업 창출 및 매출 증대</t>
  </si>
  <si>
    <t>막여과 수처리 장치 개발</t>
    <phoneticPr fontId="1" type="noConversion"/>
  </si>
  <si>
    <t>박종호</t>
    <phoneticPr fontId="1" type="noConversion"/>
  </si>
  <si>
    <t>610-81-07100</t>
    <phoneticPr fontId="1" type="noConversion"/>
  </si>
  <si>
    <t>송원산업</t>
    <phoneticPr fontId="1" type="noConversion"/>
  </si>
  <si>
    <t>박종호</t>
  </si>
  <si>
    <t>610-81-07100</t>
  </si>
  <si>
    <t>울산 남구 장생포로 83</t>
  </si>
  <si>
    <t>제2016-0222US</t>
    <phoneticPr fontId="1" type="noConversion"/>
  </si>
  <si>
    <t>김정연 대리</t>
    <phoneticPr fontId="1" type="noConversion"/>
  </si>
  <si>
    <t>010-7607-1005</t>
    <phoneticPr fontId="1" type="noConversion"/>
  </si>
  <si>
    <t>R&amp;D기획지원(DCPD 사업화)</t>
  </si>
  <si>
    <t>DCPD 정보 부족</t>
  </si>
  <si>
    <t>DCPD분야 기술,특허,시장 정보분석</t>
  </si>
  <si>
    <t>신규 아이템 개발 및 정부 R&amp;D 과제 선정</t>
  </si>
  <si>
    <t>DCPD 개발</t>
    <phoneticPr fontId="1" type="noConversion"/>
  </si>
  <si>
    <t>개발 아이템관련 기술시장분석 정보지원</t>
    <phoneticPr fontId="1" type="noConversion"/>
  </si>
  <si>
    <t xml:space="preserve"> - 포털검색 확인 / 이력시스템에 "송원산업㈜" 으로 등록</t>
    <phoneticPr fontId="1" type="noConversion"/>
  </si>
  <si>
    <t>김갑산</t>
    <phoneticPr fontId="1" type="noConversion"/>
  </si>
  <si>
    <t>119-85-28672</t>
    <phoneticPr fontId="1" type="noConversion"/>
  </si>
  <si>
    <t>㈜이즈파크</t>
  </si>
  <si>
    <t>김갑산</t>
  </si>
  <si>
    <t>119-85-28672</t>
  </si>
  <si>
    <t>(서울사무소) 서울시 디지털로 26길 123G 코오롱디지털타워 1101호
(경남사무소) 경남 창원시 의창구 충혼로 91, 4호관 108호</t>
    <phoneticPr fontId="1" type="noConversion"/>
  </si>
  <si>
    <t>제2016-0064GN</t>
    <phoneticPr fontId="1" type="noConversion"/>
  </si>
  <si>
    <t>권태훈</t>
    <phoneticPr fontId="1" type="noConversion"/>
  </si>
  <si>
    <t xml:space="preserve">김갑산
</t>
  </si>
  <si>
    <t xml:space="preserve">010-5034-7121
</t>
  </si>
  <si>
    <t>BI 사업 및 PLM 사업 지원</t>
    <phoneticPr fontId="1" type="noConversion"/>
  </si>
  <si>
    <t>□ BI 사업
  ◯ 현재 국내 공공기관 및 중소중견기업 중심 사업 확장중
  ◯ 베트남, 일본 진출 모색중
□ PLM 사업
  ◯ 항공(차세대전투기), 자동차, 기계 산업 중심 사업 확장중</t>
  </si>
  <si>
    <t>□ 추후 사업진행하면서 필요 정보 요청
□ 진행 사업과 관련된 유용한 정보가 있으면 제공 부탁</t>
  </si>
  <si>
    <t>□ 수출 대체 효과 및 수출로 인한 매출 향상
□ 사업 확장으로 인한 매출 증대 및 고용 창출</t>
  </si>
  <si>
    <t xml:space="preserve"> PLM 사업 정보 지원</t>
    <phoneticPr fontId="1" type="noConversion"/>
  </si>
  <si>
    <t>□ 인도네시아 중심으로 PLM 시장 정보 제공 (항공기,자동차 산업 중심)
□ 관련 기술 개발을 위한 정부과제 기획 지원
  - 연구개발 계획서 검토 자문
  - 관련 정보 지원</t>
    <phoneticPr fontId="1" type="noConversion"/>
  </si>
  <si>
    <t xml:space="preserve">*인도네시아 중심 PLM 시장 정보 제공
*관련 정부 과제 기획 지원
</t>
    <phoneticPr fontId="1" type="noConversion"/>
  </si>
  <si>
    <t xml:space="preserve">*인도네시아 PLM 수요처 정보 제공
*PLM 주요 수요 산업인 자동차 및 항공기 시장 정보 제공
*기획 지원을 통한 과제 선정
</t>
    <phoneticPr fontId="1" type="noConversion"/>
  </si>
  <si>
    <t>홍병철(㈜글로벌코넷)</t>
    <phoneticPr fontId="1" type="noConversion"/>
  </si>
  <si>
    <t>*10월 최종보고 예정</t>
    <phoneticPr fontId="1" type="noConversion"/>
  </si>
  <si>
    <t>㈜더블유코퍼레이션</t>
    <phoneticPr fontId="1" type="noConversion"/>
  </si>
  <si>
    <t>박정진</t>
    <phoneticPr fontId="1" type="noConversion"/>
  </si>
  <si>
    <t>114-86-77059</t>
    <phoneticPr fontId="1" type="noConversion"/>
  </si>
  <si>
    <t>㈜더블유코퍼레이션</t>
  </si>
  <si>
    <t>박정진</t>
  </si>
  <si>
    <t>114-86-77059</t>
  </si>
  <si>
    <t>서울 강남구 선릉로 667, 11층 (논현동,요현빌딩)</t>
    <phoneticPr fontId="1" type="noConversion"/>
  </si>
  <si>
    <t>제2016-0186SS</t>
    <phoneticPr fontId="1" type="noConversion"/>
  </si>
  <si>
    <t xml:space="preserve">박정진
</t>
  </si>
  <si>
    <t xml:space="preserve">010-7180-5420
</t>
  </si>
  <si>
    <t>광고 솔루션 사업 지원</t>
    <phoneticPr fontId="1" type="noConversion"/>
  </si>
  <si>
    <t>□ 광고 솔루션 사업
  ◯ 4월 인도네시아 진출로 현지 사업 진행 예정
  ◯ 사업 진행에 따라 문제점 발생 예상
□ 광고 푸쉬 시스템 사업
  ◯ 6월 중국 진출로 현지 사업 진행 예정
  ◯ 사업 진행에 따라 문제점 발생 예상</t>
  </si>
  <si>
    <t>추후 상의</t>
    <phoneticPr fontId="1" type="noConversion"/>
  </si>
  <si>
    <t>*업체서 지원요청사항 추후 요청 예정.</t>
    <phoneticPr fontId="1" type="noConversion"/>
  </si>
  <si>
    <t>박현숙</t>
    <phoneticPr fontId="1" type="noConversion"/>
  </si>
  <si>
    <t>101-86-66371</t>
    <phoneticPr fontId="1" type="noConversion"/>
  </si>
  <si>
    <t>㈜세포바이오</t>
  </si>
  <si>
    <t>박현숙</t>
  </si>
  <si>
    <t>101-86-66371</t>
  </si>
  <si>
    <t>서울 종로구 우정국로 45-13, 바이오빌딩 5층</t>
  </si>
  <si>
    <t>제2016-0187SS</t>
    <phoneticPr fontId="1" type="noConversion"/>
  </si>
  <si>
    <t xml:space="preserve">이순례 </t>
  </si>
  <si>
    <t>070-4350-4330</t>
  </si>
  <si>
    <t xml:space="preserve">3D 오가노이드 및 무이종성배지 기술 및 시장 정보 지원 </t>
    <phoneticPr fontId="1" type="noConversion"/>
  </si>
  <si>
    <t xml:space="preserve">□ 3D 오가노이드 및 무이종성배지 연구개발 및 사업화 진행중
◯ 사업화 진행을 위한 기술동향 및 시장 정보 부족
◯ 특허 정보 및 분석
◯ 기술인증에 대한 가이드라인 등 정보 부족 </t>
  </si>
  <si>
    <t>□ 3D 오가노이드 및 무이종성배지 기술동향 및 시장 정보 요청
□ 경영자 교육 프로그램 추천
□ InnoBiz, 신기술인증, ISO 인증 등 공인기업인증제도 정보 및 자문 요청</t>
  </si>
  <si>
    <t>□ 관련 사업화로 수출대체 효과 및 매출 신장 효과 기대
□ 신기술 축적
□ 전문 인력 양성</t>
  </si>
  <si>
    <t xml:space="preserve"> □ 3D 오가노이드 및 무이종성배지 배지 및 배양요소 기술 및 시장 정보
 □ 정부 인증 제도에 대한 정보 제공
 □ 관련 전문가 소개를 통한 사업화 전략 지원
 □ 관련 기술 개발을 위한 정부과제 기획 지원
  - 연구개발 계획서 검토 자문
  - 관련 정보 지원</t>
    <phoneticPr fontId="1" type="noConversion"/>
  </si>
  <si>
    <t xml:space="preserve">*3D 오가노이드 및 무이종성배지 배지 및 배양요소 기술 및 시장 정보
*정부 인증 제도에 대한 정보 제공
*관련 전문가 소개를 통한 사업화 전략 지원
*관련 정부 과제 기획 지원
</t>
    <phoneticPr fontId="1" type="noConversion"/>
  </si>
  <si>
    <t xml:space="preserve">*관련 기술 및 시장 정보 제공
*신사업 진출로 인한 매출증대 및 고용창출 기대
*정부 인증 제도 정보를 통한 인증 취득
*기업 홍보 및 사업화 도움 기대
*공동 사업 및 해외 진출
*수출증대 및 사업확장을 통한 매출증대 및 고용창출 기대
*기획 지원을 통한 과제 선정
</t>
    <phoneticPr fontId="1" type="noConversion"/>
  </si>
  <si>
    <t>*지원내용 확정후 전문가 섭외중 (6월중 완료예정)</t>
    <phoneticPr fontId="1" type="noConversion"/>
  </si>
  <si>
    <t>㈜셀루메드</t>
    <phoneticPr fontId="1" type="noConversion"/>
  </si>
  <si>
    <t>심영복</t>
    <phoneticPr fontId="1" type="noConversion"/>
  </si>
  <si>
    <t>134-81-01408</t>
    <phoneticPr fontId="1" type="noConversion"/>
  </si>
  <si>
    <t>㈜셀루메드</t>
  </si>
  <si>
    <t>심영복</t>
  </si>
  <si>
    <t>134-81-01408</t>
  </si>
  <si>
    <t xml:space="preserve">서울 금천구 디지털로 130, 402호 (가산동,남성프라자) </t>
    <phoneticPr fontId="1" type="noConversion"/>
  </si>
  <si>
    <t>제2016-0188SS</t>
    <phoneticPr fontId="1" type="noConversion"/>
  </si>
  <si>
    <t xml:space="preserve">장주웅
</t>
  </si>
  <si>
    <t xml:space="preserve">010-5031-0475
</t>
  </si>
  <si>
    <t>척추 디스크의 수핵 대체용 지지체 개발</t>
    <phoneticPr fontId="1" type="noConversion"/>
  </si>
  <si>
    <t>□ 척추 디스크가 퇴행될 경우, 일반적으로 초기에는 리도카인 같은 마취제를 투입하여 통증을 완화시키나 통증만 완화될 뿐 근본적인 치유가 되지 않으며, 중증의 척추질환에는 디스크를 아예 제거하고 골이식재와 케이지, 척추고정나사등을 이용한 척추유합술만이 유일한 치료방법임.
□ 따라서 디스크 질환 초기시부터 환자를 치유하기 위해서는 수핵대체제의 개발이 절실하나, 현재 국내에는 제조 제품이나 수입 제품이 전무한 상태임.</t>
  </si>
  <si>
    <t>□ 국내외 관련 시장 조사
□ 국내외 연구 현황 조사</t>
  </si>
  <si>
    <t>□ 척추 디스크 수핵대체제의 국산화
□ 최초 침습 수술을 가능케하여 수술방법 간소화
□ 해외시장 진출</t>
  </si>
  <si>
    <t>척추 디스크의 수핵 대체용 지지체 개발 정보 지원</t>
    <phoneticPr fontId="1" type="noConversion"/>
  </si>
  <si>
    <t>□ 척추 디스크의 수핵 대체용 지지체 기술 및 시장 정보 제공
□ 관련 기술 개발을 위한 정부과제 기획 지원
  - 연구개발 계획서 검토 자문
  - 관련 정보 지원</t>
    <phoneticPr fontId="1" type="noConversion"/>
  </si>
  <si>
    <t xml:space="preserve">*척추 디스크의 수핵 대체용 지지체 개발
*관련 정부 과제 기획 지원
</t>
    <phoneticPr fontId="1" type="noConversion"/>
  </si>
  <si>
    <t>*척추 디스크의 수핵 대체용 지지체 개발
*신사업 진출로 인한 매출증대 및 고용창출 기대
*기획 지원을 통한 과제 선정</t>
    <phoneticPr fontId="1" type="noConversion"/>
  </si>
  <si>
    <t>박귀덕(KIST)</t>
    <phoneticPr fontId="1" type="noConversion"/>
  </si>
  <si>
    <t>㈜웰크론</t>
    <phoneticPr fontId="1" type="noConversion"/>
  </si>
  <si>
    <t>(C13999)그외 기타 분류안된 섬유제품 제조업</t>
  </si>
  <si>
    <t>이영규</t>
    <phoneticPr fontId="1" type="noConversion"/>
  </si>
  <si>
    <t>120-81-63730</t>
    <phoneticPr fontId="1" type="noConversion"/>
  </si>
  <si>
    <t>㈜웰크론</t>
  </si>
  <si>
    <t>이영규</t>
  </si>
  <si>
    <t>120-81-63730</t>
  </si>
  <si>
    <t xml:space="preserve">서울 구로구 디지털로27길 12 (구로동) </t>
    <phoneticPr fontId="1" type="noConversion"/>
  </si>
  <si>
    <t>제2016-0190SS</t>
    <phoneticPr fontId="1" type="noConversion"/>
  </si>
  <si>
    <t xml:space="preserve">이창환
</t>
  </si>
  <si>
    <t xml:space="preserve">010-8590-4087
</t>
  </si>
  <si>
    <t xml:space="preserve">신사업 기획을 위한 정보 지원 </t>
    <phoneticPr fontId="1" type="noConversion"/>
  </si>
  <si>
    <t>□ IoT 스마트 침구 기기
  ◯  관련 기술 동향 및 시장 정보 부족
□ 기초 화장품 (코스메틱 텍스타일 관련) 
  ◯  관련 시장 정보 부족
□ 부직포 필터 (자동차용 연료필터 관련)
  ◯  관련 시장 정보 및 제조사 정보 부족
□ 방탄복 소재 필름 및 레진 후가공 기술
  ◯  관련 기술 정보 및 설비 및 생산업체 정보 부족</t>
  </si>
  <si>
    <t>□ 신사업 기획을 위한 기술동향 및 시장 정보 요청
  ◯ IoT 스마트 침구 기기
  ◯ 기초 화장품 (코스메틱 텍스타일 관련) 
  ◯ 부직포 필터 (자동차용 연료필터 관련)
  ◯ 방탄복 소재 필름 및 레진 후가공 기술</t>
  </si>
  <si>
    <t>□ 관련 사업화로 수출대체 효과 및 매출 신장 효과 기대
□ 기술 역량 강화로 관련 R&amp;D과제 수주 및 지적 재산권 확보 예상</t>
  </si>
  <si>
    <t>□ IoT 스마트 침구 기기 (숙면 베게 중심) 기술 및 시장 정보 제공  
□ 기초 화장품 (코스메틱 텍스타일 관련) 기술 및 시장 정보 제공
□ 관련 기술 개발을 위한 정부과제 기획 지원
  - 연구개발 계획서 검토 자문
  - 관련 정보 지원</t>
    <phoneticPr fontId="1" type="noConversion"/>
  </si>
  <si>
    <t>*IoT 스마트 침구 기기 (숙면 베게 중심) 기술 및 시장 정보 제공
*기초 화장품 (코스메틱 텍스타일 관련) 기술 및 시장 정보 제공
*관련 정부 과제 기획 지원</t>
    <phoneticPr fontId="1" type="noConversion"/>
  </si>
  <si>
    <t xml:space="preserve">*신규 사업화
*신사업 진출로 인한 매출증대 및 고용창출 기대
*기획 지원을 통한 과제 선정
</t>
    <phoneticPr fontId="1" type="noConversion"/>
  </si>
  <si>
    <t>이정희(㈜디지털사이언스)</t>
    <phoneticPr fontId="1" type="noConversion"/>
  </si>
  <si>
    <t>㈜제이시스메디칼</t>
    <phoneticPr fontId="1" type="noConversion"/>
  </si>
  <si>
    <t>(C27112)전기식 진단 및 요법 기기 제조업</t>
  </si>
  <si>
    <t>강동환</t>
    <phoneticPr fontId="1" type="noConversion"/>
  </si>
  <si>
    <t>119-81-75293</t>
    <phoneticPr fontId="1" type="noConversion"/>
  </si>
  <si>
    <t>㈜제이시스메디칼</t>
  </si>
  <si>
    <t>강동환</t>
  </si>
  <si>
    <t>119-81-75293</t>
  </si>
  <si>
    <t xml:space="preserve">서울 금천구 가상동 481-11 대륭테크노타워8차 307호 </t>
  </si>
  <si>
    <t>제2016-0191SS</t>
    <phoneticPr fontId="1" type="noConversion"/>
  </si>
  <si>
    <t>이수건</t>
  </si>
  <si>
    <t>02-2603-6417</t>
  </si>
  <si>
    <t>미용기기시장의 지적재산권 현황 및 전략 정보 지원</t>
    <phoneticPr fontId="1" type="noConversion"/>
  </si>
  <si>
    <t>□ 의미용기기 시장 해외 수출 확대
  ◯ 의미용기기 시장 정보 부족
   -laser, Non-ablative medical devices, HIFU, Ultrasound, Home-based medical device 관련 시장 정보 부족
   -의미용기기를 위한 고주파 발진기 자문  
 ◯ 고주파발진기 기술 자문 필요
   -의료기기용 고주파 발진기 기술 및 세미나 요청
□ 관련 기술 개발을 위한 정부 과제 기획 지원
 ◯ 관련 기술 개발을 위한 정부 과제 기획 지원</t>
  </si>
  <si>
    <t>□ 미용기기시장 국내외 시장분석 제공 
□ 의료기기용 고주파 발진기 기술 및 세미나 지원
□ 관련 기술 개발을 위한 정부과제 기획 지원
  - 연구개발 계획서 검토 자문
  - 관련 정보 지원</t>
  </si>
  <si>
    <t>의미용기기시장의 지적 재산권 현황 및 전략 정보 지원</t>
    <phoneticPr fontId="1" type="noConversion"/>
  </si>
  <si>
    <t>□ 의미용기기시장의 지적 재산권 현황 및 전략 정보 지원
□ 관련 기술 개발을 위한 정부과제 기획 지원
  - 연구개발 계획서 검토 자문
  - 관련 정보 지원</t>
    <phoneticPr fontId="1" type="noConversion"/>
  </si>
  <si>
    <t xml:space="preserve">*의미용기기시장의 지적 재산권 현황 및 전략 정보 지원
*관련 기술 개발을 위한 정부과제 기획 지원
</t>
    <phoneticPr fontId="1" type="noConversion"/>
  </si>
  <si>
    <t xml:space="preserve">*관련 지적 재산권 현황 제공
*지적 재산권 전략 제공
*기획 지원을 통한 과제 선정
</t>
    <phoneticPr fontId="1" type="noConversion"/>
  </si>
  <si>
    <t>류형선</t>
  </si>
  <si>
    <t>105-81-84395</t>
    <phoneticPr fontId="1" type="noConversion"/>
  </si>
  <si>
    <t>㈜다산메디켐</t>
  </si>
  <si>
    <t>105-81-84395</t>
  </si>
  <si>
    <t>서울특별시 영등포구 선유로 70 우리벤처타운II 1302호</t>
  </si>
  <si>
    <t>제2016-0202SS</t>
    <phoneticPr fontId="1" type="noConversion"/>
  </si>
  <si>
    <t>김성호</t>
  </si>
  <si>
    <t>031-546-8200</t>
  </si>
  <si>
    <t>2,3,4</t>
  </si>
  <si>
    <t>광물질 유래 친환경 조류(적조/녹조) 제거 분말</t>
    <phoneticPr fontId="1" type="noConversion"/>
  </si>
  <si>
    <t xml:space="preserve">1) 광물질을 직접 분쇄 또는 추출하거나, 간단한 화학반응 처리한 광물질을 
   혼합, 가공한 분말을 직접 이용하거나, 물을 이용해 추출한 용액을 사용해 
   조류(녹조/적조) 제거에 효과를 나타내는 친환경 광물유래 분말
2) 황토를 대체하기 위한 여러 물리/화학적, 생물학적 방법들이 쏟아지고 
   있으나, 제거 소요비용, 효과 지속성, 작업 편이성 등으로 황토 대체가 
   쉽게 이루어지고 있지 않다. </t>
  </si>
  <si>
    <t>1) 조류(녹조,적조) 제거제 전체 시장현황 정보
    ; 녹조, 적조 시장 구분
    ; 전체 시장 중 광물질 유래 조류 제거제 시장 비교
2) 조류 제거 기술 정보
    ; 현재 이미 개발되었거나, 개발 중인 조류제거 기술 정보 
3) 위탁 시험/분석/평가 기관 정보 
4) 폐사의 기술가치 평가 (가능하다면, 전문가 매칭)
5) 사업화 타당성 평가 
6) 마케팅전략 수립 
    ; 기존 기술력 대비 폐사의 기술 차별성 평가</t>
  </si>
  <si>
    <t>1) 기술가치, 사업화 타당성 검토를 통해 개발 지속여부를 결정하고, 
2) 사업타당성 확인 시 명확한 방향, 구체적 전략수립과 연구 집중으로
   사업화 성공률 높임</t>
  </si>
  <si>
    <t>담지촉매 및 아미노산 기술 및 시장 정보 제공</t>
    <phoneticPr fontId="1" type="noConversion"/>
  </si>
  <si>
    <t>□ 담지 촉매 합성 기술, 제품 정보에 대한 시장 정보 지원 
□ 아미노산 유도체에 대한 기술 및 시장 정보 지원
□ 관련 기술 개발을 위한 정부 과제 기획 지원</t>
    <phoneticPr fontId="1" type="noConversion"/>
  </si>
  <si>
    <t xml:space="preserve">*담지 촉매 합성 기술, 제품 정보에 대한 시장 정보 지원 
*아미노산 유도체에 대한 기술 및 시장 정보 지원
*관련 기술 개발을 위한 정부과제 기획 지원
</t>
    <phoneticPr fontId="1" type="noConversion"/>
  </si>
  <si>
    <t xml:space="preserve">*관련 기술 및 시장 보고서 제공
*사업화를 통한 매출 및 신규 고용 창출 기대
*기획 지원을 통한 과제 선정
</t>
    <phoneticPr fontId="1" type="noConversion"/>
  </si>
  <si>
    <t>㈜디지털존</t>
    <phoneticPr fontId="1" type="noConversion"/>
  </si>
  <si>
    <t>(C26519)비디오 및 기타 영상기기 제조업</t>
  </si>
  <si>
    <t>심상원
전정우</t>
    <phoneticPr fontId="1" type="noConversion"/>
  </si>
  <si>
    <t>106-81-77204</t>
    <phoneticPr fontId="1" type="noConversion"/>
  </si>
  <si>
    <t>㈜디지털존</t>
  </si>
  <si>
    <t>심상원
전정우</t>
  </si>
  <si>
    <t>106-81-77204</t>
  </si>
  <si>
    <t>서울특별시 마포구 성암로 330 DMC첨단산업센터 B동 521호</t>
  </si>
  <si>
    <t>제2016-0203SS</t>
    <phoneticPr fontId="1" type="noConversion"/>
  </si>
  <si>
    <t>서지연</t>
  </si>
  <si>
    <t>02-3153-7053</t>
  </si>
  <si>
    <t>헬스 통합 정보 시스템 및 이력 컨설팅 시스템 개발</t>
  </si>
  <si>
    <t>□ 헬스 통합 정보 시스템
  ◯ 관련 플랫폼 시스템 홍보가 필요
□ 학적 정보를 이용한 이력서 컨설팅 시스템 개발
  ◯ 각 학교별 다른 학적정보를 정규화할 수 있는 이론적 배경 혹은 관련 전문가 필요</t>
  </si>
  <si>
    <t>□ 헬스 통합 정보 시스템
  ◯ 헬스케어 앱 연구회 춘계 세미나 참석 및 관련 인사 소개
□ 학적 정보를 이용한 이력서 컨설팅 시스템 개발
  ◯ 관련 이론 및 전문가 정보 제공</t>
  </si>
  <si>
    <t>□ 관련 기술 역량 향상 및 연구 과제 수주 예상
□ 신규 사업으로 인한 매출 증대 및 고용 창출</t>
  </si>
  <si>
    <t>헬스 통합 정보 시스템 및 이력 컨설팅 시스템 개발</t>
    <phoneticPr fontId="1" type="noConversion"/>
  </si>
  <si>
    <t xml:space="preserve">□ 헬스케어 사업을 위한 유관기관 및 전문가 네트워크 지원
 ○ 병원 및 헬스케어 IT사업 관계자 소개 및 연결
 ○ 관련 학회 및 연구회 안내 및 연결
□ 학적 정보를 이용한 이력서 컨설팅 시스템 개발 지원
 ○ 정규화 방안 조사
 ○ 관련 전문가 연결
□ 관련 기술 개발을 위한 정부과제 기획 지원
 ○ 연구개발 계획서 검토 자문
 ○ 관련 정보 지원
</t>
    <phoneticPr fontId="1" type="noConversion"/>
  </si>
  <si>
    <t xml:space="preserve">*헬스케어 사업을 위한 유관기관 및 전문가 네트워크 지원
*학적 정보를 이용한 이력서 컨설팅 시스템 개발 지원
*관련 기술 개발을 위한 정부과제 기획 지원
</t>
    <phoneticPr fontId="1" type="noConversion"/>
  </si>
  <si>
    <t>* 헬스케어 사업화를 통한 사업 영역 확장
* 사업 확장을 통한 매출 증대 및 고용 촉진
* 이력서 컨설팅 시스템 개발
* 신시장 창출을 통한 매출 증대 및 고용 촉진
*기획 지원을 통한 과제 선정</t>
    <phoneticPr fontId="1" type="noConversion"/>
  </si>
  <si>
    <t>대가파우더시스템㈜</t>
  </si>
  <si>
    <t>(C29242)광물처리 및 취급장비 제조업</t>
  </si>
  <si>
    <t>최은석</t>
  </si>
  <si>
    <t>113-81-02583</t>
  </si>
  <si>
    <t xml:space="preserve">서울 구로구 부일로1나길 22-31 (온수동) </t>
  </si>
  <si>
    <t>제2016-0192SS</t>
  </si>
  <si>
    <t>정의섭</t>
  </si>
  <si>
    <t>최병훈</t>
  </si>
  <si>
    <t>010-7552-5257</t>
  </si>
  <si>
    <t>의료용 CO2 제거용 Filter 제조용 소재 및 Binder의 적용</t>
  </si>
  <si>
    <t>현재 의료용으로 사용되는 CO2 제거용 Filter는 대부분 외국에서 수입되는 수입품에 의존하므로 공급단가가 고가일 뿐 아니라 필터의 형태가 한정적이라 사용상 제한적인 여건임</t>
  </si>
  <si>
    <t>현재 공급되는 CO2 제거용 의료용 Filter 소재 및 Binder의 종류 조사 후 이의 제조방법에 대한 연구</t>
  </si>
  <si>
    <t>의료용 CO2 제거 Filter를 국산화시킴으로써 국내 의료 기관에 저비용 고효율 Filter 공급</t>
  </si>
  <si>
    <t>○ CO2 제거 의료용 필터 및 바인더관련 전문가 자문
○ 필터 및 바인더의 제조방법 관련 자료 지원
○ 의료기기 시장동향 보고서 지원</t>
  </si>
  <si>
    <t>CO2제거 필터 국산화</t>
  </si>
  <si>
    <t>국내 의료기관에 저비용 고효율 필터 공급</t>
  </si>
  <si>
    <t>박철우(공군군수사령부)</t>
  </si>
  <si>
    <t>슈퍼컴지원결과: 15년 지원기업으로 유상기술지원 대상이나 무상기술지원으로 신청하여 제외(슈퍼컴 전문가로 대체)</t>
  </si>
  <si>
    <t>이레텍㈜</t>
  </si>
  <si>
    <t>(C28111)전동기 및 발전기 제조업</t>
  </si>
  <si>
    <t>조삼환</t>
  </si>
  <si>
    <t xml:space="preserve"> 119-86-22919 </t>
  </si>
  <si>
    <t>서울시 금천구 가산디지털1로 131 BYC하이시티 A동 304호</t>
  </si>
  <si>
    <t>제2016-0194SS</t>
  </si>
  <si>
    <t>정재윤</t>
  </si>
  <si>
    <t xml:space="preserve">02-6947-7777 </t>
  </si>
  <si>
    <t>무선전력전송에 의한 Drone용 무선충전 시스템 개발</t>
  </si>
  <si>
    <t>배터리 뜯어서 교체하거나, 충전 전선을 끄집어내어 충전하는 등 매우 불편하며 아마존과 같이 이 드론으로 물류 택배를 할 경우에는 수1000대가 계속하여 충전을 해야 할 것이며 이때마다 관리인이 하나씩 수동처리 할 수 없는 상항이 도래할 것임.</t>
  </si>
  <si>
    <t>전력을 송신모듈에서 송신안테나를 통하여 고주파(수10kHz ~ 10MHz) 전력으로 송신, 수신모듈은 수신안테나를 통해서 공진시켜 수신, 충전모듈로 보어 보내준 전력을 받아 정류, 평활, 필터회로를 통한 후 BMS 및 배터리 충전회로를 통하여 리튬 폴리머/이온 배터리에 충전하는 시스템</t>
  </si>
  <si>
    <t>무인항공기 기초기술의 실용화를 유도하고 부가가치가 높은 무인항공기산업을 미래 창조경제 산업으로 육성하여 일자리 창출 등 항공 산업 발전에 기여</t>
  </si>
  <si>
    <t>○ 공진형 무선충전시스템 지식재산권 확보 및 회피방안 지원
○ 무선충전기술정보 조사 및 분석지원
○ 국내외 드론용 무선 충전기 시장동향 보고서 지원</t>
  </si>
  <si>
    <t>충전효율 90%이상 무선충전기 개발
매출 증대 5%</t>
  </si>
  <si>
    <t>전송전력거리 30cm에서 충전효율 90%
드론용 무선충전기 상용화</t>
  </si>
  <si>
    <t>인류의보물</t>
    <phoneticPr fontId="1" type="noConversion"/>
  </si>
  <si>
    <t>이강준</t>
  </si>
  <si>
    <t>831-12-00047</t>
  </si>
  <si>
    <t>인류의보물</t>
  </si>
  <si>
    <t>서울시 양천구 신정동</t>
  </si>
  <si>
    <t>제2016-0195SS</t>
  </si>
  <si>
    <t>010-4619-9083</t>
  </si>
  <si>
    <t>별도의 부착, 휴대 장비 없이 항상 건강을 체크, 케어 받을 수 있는 시스템 및 제품</t>
  </si>
  <si>
    <t>보행약자들은 기본적으로 보행이란 인간의 기본 권리를 제대로 누릴 여건이 되지 못하고, 충분한 운동, 외출이 이뤄지지 않아 일반인에 비해 사회와 단절될 확률이 높고 이로 인한 정신적 육체적 고통이 수반되어 이를 해소하기 위한 기술이 필요함</t>
  </si>
  <si>
    <t xml:space="preserve">해당 기술을 구현할 수 있는 전문가 지원 </t>
  </si>
  <si>
    <t>소외 받은 사람들에게 항상 적절한 의료환경을 제공해 주고 사전에 사고를 미리 예방하고 시기적절한 의료혜택과 진료를 제공</t>
  </si>
  <si>
    <t>○ 해당분야 기술자문가 지원
○ 해당 국가기술개발 과제 사업계획서 작성 지원
○ 복지용품 시장동향정보 지원
○ 개발제품 인증을 통한 양산 지원</t>
  </si>
  <si>
    <t>시제품 구현(헬스케어 알고리즘이 적용된 앱 구현과 시제품과의 연동)</t>
  </si>
  <si>
    <t>복지용품 시제품 개발 및 사업성 진행</t>
  </si>
  <si>
    <t>㈜참케어</t>
  </si>
  <si>
    <t>이동화</t>
  </si>
  <si>
    <t>113-81-90957</t>
  </si>
  <si>
    <t>서울특별시 금천구 가산디지털1로2 714(우림라이온스밸리2차)</t>
  </si>
  <si>
    <t>제2016-0196SS</t>
  </si>
  <si>
    <t>한명희</t>
  </si>
  <si>
    <t>02-862-5052</t>
  </si>
  <si>
    <t xml:space="preserve">항시 착용이 가능한 부정맥 측정 스마트 밴드 기술 지원 </t>
  </si>
  <si>
    <t>전세계의 노인 인구의 증가로 부정맥 환자는 매년 증가 추세(국내 부정맥 환자수는 2년사이 27%증가하여 현재 19만명/미국 부정맥 환자수는 10년 사이 200%증가하여 2030년에는 1,200만명 예상)</t>
  </si>
  <si>
    <t>전문가 자문을 통한 밴드 시제품 설계 및 워킹 목업 제작시 소재 및 소형화 기술해결</t>
  </si>
  <si>
    <t>안정적인 시제품 개발 및 조기 제품 출시로 시장 선점 가능</t>
  </si>
  <si>
    <t>항시 착용이 가능한 부정맥 측정 스마트 밴드 기술</t>
  </si>
  <si>
    <t>□ 광원을 이용한 맥박 측정기 설계 - 광원을 이용한 맥박 센싱방법 설계
□ 움직임 노이즈로 인한 광원을 이용한 맥박 측정기 구현
□ 국가 사업과제 수주 지원</t>
  </si>
  <si>
    <t>부정맥 측정 스마트 밴드 제품출시</t>
  </si>
  <si>
    <t>ㅇ 세계 최초 스마트 밴드형 부정맥 측정 기기 출시
ㅇ 안정적 제품개발로 시장선점</t>
  </si>
  <si>
    <t>(C22232)포장용 플라스틱 성형용기 제조업</t>
  </si>
  <si>
    <t>홍경탁</t>
    <phoneticPr fontId="1" type="noConversion"/>
  </si>
  <si>
    <t>119-87-04903</t>
  </si>
  <si>
    <t>㈜코엠피</t>
  </si>
  <si>
    <t>곽문규</t>
  </si>
  <si>
    <t xml:space="preserve"> 경기도 안성시 양성면 장서리 208-4 (양성면 상장서길 18)</t>
  </si>
  <si>
    <t>제2016-0198SS</t>
  </si>
  <si>
    <t>차재천</t>
  </si>
  <si>
    <t>010-5335-3378</t>
  </si>
  <si>
    <t>열가소성 엘라스토머 (TPE, Thermo Plastic Elastomer) 소재 패킹 (Packing) 시장정보분석</t>
  </si>
  <si>
    <t>TPE 소재 패킹은 무색무취하며 곰팡이가 발생하지 않으며 다양한 color 구현이 가능하는 다양한 잇점이 있으나, 기존 사업자들과의 관계에 따라 활발하게 적용되지 못하고 있음.</t>
  </si>
  <si>
    <t>TPE 소재 패킹의 우수성 홍보, 유리 및 도자기 용기 수출관련 업체와 연결 희망</t>
  </si>
  <si>
    <t>공공기관을 통한 TPE 소재 패킹 우수성의 자연스러운 인식 확대 효과, 실리콘 패킹 제작업체와 장기간의 거래관계가 없는 다소 후발적인 유리 및 도자기 밀폐용기 생산 업체들에게 TPE 소재 패킹의 우수성이 홍보, 생산성 및 수출경쟁력 확보, 실리콘 패킹 생산업체들의 패킹생산 시스템 전환 및 동반성장 기대효과</t>
  </si>
  <si>
    <t>1. 열가소성 수지(TPE) 패킹 자동융착기 개발</t>
  </si>
  <si>
    <t>ㅇ제품 상용화 성공을 통한 매출 증대 극대화를 위해 개발초기 단계에서부터, 개발제품의 상태를 적극적으로 설계에 반영하고, 해외수출에 대한 조사와 시장 규모에 대한 개발전략을 수립지원
ㅇ식품용 밀폐용기 패킹 제조 전문기술을 갖춘 기술인이 창업한 열가소성 수지 패킹 제작 전문업체로 사업에 확장에 필요한 정보지원
ㅇ 국가 사업과제 수주 지원</t>
  </si>
  <si>
    <t>열가소성 수지(TPE) 패킹 자동융착기  출시</t>
  </si>
  <si>
    <t>ㅇ 세계 최초 TPE패킹 자동융착기 출시
ㅇ 안정적 제품개발로 시장선점</t>
  </si>
  <si>
    <t>윤인식(경기과학대)</t>
  </si>
  <si>
    <t xml:space="preserve"> - 대표자명 수정 확인(5/16일. 정의섭 박사) 및 이력시스템 등록 완료</t>
  </si>
  <si>
    <t>㈜디파트너스</t>
  </si>
  <si>
    <t>(M70129)기타 공학 연구개발업</t>
  </si>
  <si>
    <t>최승욱</t>
  </si>
  <si>
    <t>314-86-54864</t>
  </si>
  <si>
    <t>대전광역시 유성구 도룡동 대덕대로 593 대덕테크비즈센터 908호</t>
  </si>
  <si>
    <t>제2016-0201SS</t>
  </si>
  <si>
    <t>042-862-6988</t>
  </si>
  <si>
    <t>제품디자인개발 신사업분야 탐색 및 기술사업화 전략수립 교육</t>
  </si>
  <si>
    <t>기술사업화 전략에 대한 전문 교육의 필요성 및 기술사업화와 연계된 제품디자인 개발 시장확대</t>
  </si>
  <si>
    <t>기술사업화 전략수립 및 비즈니스 모델 수립을 위한 전문가 교육</t>
  </si>
  <si>
    <t>신사업분야 탐색을 통해 특화된 분야의 안정적 서비스영역 확보</t>
  </si>
  <si>
    <t>ㅇ 기술사업화 전략 및 비즈니스 모델 전략수립 교육과 함께 제품디자인 개발분야의 신사업 분야 탐색을 통해 특화된 분야의 안정적 서비스 영역지원
ㅇ KISTI 개발 프로그램 소개 및 교육지원</t>
  </si>
  <si>
    <t>제품디자인개발 신사업분야 탐색</t>
  </si>
  <si>
    <t>ㅇ 컨설팅 사업 2건
ㅇ 안정적 교육프로그램 개발</t>
  </si>
  <si>
    <t>김신표(경제예측소)</t>
  </si>
  <si>
    <t>강옥구</t>
  </si>
  <si>
    <t>214-81-56475</t>
  </si>
  <si>
    <t>하예성엔지니어링</t>
    <phoneticPr fontId="1" type="noConversion"/>
  </si>
  <si>
    <t>214-181-56475</t>
  </si>
  <si>
    <t>서울시 금천구 가산디지털1로 168 A동 1107호(우림라이온스밸리)</t>
  </si>
  <si>
    <t>제2016-0207SS</t>
  </si>
  <si>
    <t>황기성</t>
  </si>
  <si>
    <t>010-3742-1898</t>
  </si>
  <si>
    <t>탄소섬유를 이용한 친환경 열원기기 개발</t>
  </si>
  <si>
    <t>탄소섬유를 이용한 친환경 열원기기로 기존의 발열체(텅스텐, 니크롬)을 탄소섬유로 대체하여 열의 효율을 높일 수 있음</t>
  </si>
  <si>
    <t>탄소섬유 열원에 대한 성능 비교시험에 따른 통계자료</t>
  </si>
  <si>
    <t>탄소섬유 발열체를 이용한 친환경적 효율적인 열원기기의 제품개발</t>
  </si>
  <si>
    <t>ㅇ탄소섬유 발열체 기술에 대한 정보 및 전문가 지원
ㅇ 탄소섬유 발열체를 이용한 친환경 효율 열원기기 평가 표준안 마련</t>
  </si>
  <si>
    <t>탄소섬유 발열체 개발</t>
  </si>
  <si>
    <t>ㅇ 발열체를 이용한 기기(보일러 등) 개발
ㅇ 발열체 기기 사업화</t>
  </si>
  <si>
    <t>이태림(태웅)</t>
  </si>
  <si>
    <t xml:space="preserve"> - 포털검색 확인 후 이력시스템에 수정 등록</t>
  </si>
  <si>
    <t>ORCA24</t>
    <phoneticPr fontId="1" type="noConversion"/>
  </si>
  <si>
    <t>(J63991)데이터베이스 및 온라인정보 제공업</t>
  </si>
  <si>
    <t>J63</t>
  </si>
  <si>
    <t>정보서비스업</t>
  </si>
  <si>
    <t>문선주</t>
  </si>
  <si>
    <t>561-23-00256</t>
  </si>
  <si>
    <t>문선주</t>
    <phoneticPr fontId="1" type="noConversion"/>
  </si>
  <si>
    <t>서울시 마포구 월드컵북로4길 77, 366호 (동교동)</t>
    <phoneticPr fontId="1" type="noConversion"/>
  </si>
  <si>
    <t>제2016-0208SS</t>
  </si>
  <si>
    <t>010-8759-4817</t>
  </si>
  <si>
    <t>Industry 4.0 의 핵심은 고객.시장 데이터 분석을 통한 개인화별 제품.서비스 제공</t>
  </si>
  <si>
    <t>수출중기 시장진출 의사결정에 데이터분석 미비, 대부분 경험에 의존, 국가별 맞춤식 웹 기술 미비로 인한 글로벌 사용자 UI &amp; UX 문제점, 기업경쟁력 약화, 비용낭비 및 시장진출 힘들어짐</t>
  </si>
  <si>
    <t>시장. 고객. 콘텐츠 연결 (정형화. 비정형화) DB 스키마 및 분석시스템 기술, 분석된 데이터의 시각화 및 Tabulation 형태구성</t>
  </si>
  <si>
    <t>수출기업당 연간 6백만 2015 중기청 수출기업 해외온라인 검색엔진 키워드 관련 지원 사업 기업당 예산 기준
 정도 온라인 홍보비용 절감가능
수출시장 진입단계 3 ~ 6년에서 1년이내로 줄일수 있음, 수출기업당 연간 6백만원 정도의 온라인 홍보비용 절감</t>
  </si>
  <si>
    <t>관련기술을 입체적으로 개발하여 체계화하고 적절히 운영에 필요한 정보 및 전문가 지원</t>
  </si>
  <si>
    <t>지능적 의사결정 시스템</t>
  </si>
  <si>
    <t>ㅇ 시스템 개발로 매출확대
ㅇ 시스템 사업화</t>
  </si>
  <si>
    <t>㈜로킷</t>
  </si>
  <si>
    <t>(J63120)포털 및 기타 인터넷 정보매개 서비스업</t>
  </si>
  <si>
    <t>유석환</t>
  </si>
  <si>
    <t>119-86-51995</t>
  </si>
  <si>
    <t>서울특별시 금천구 가산동 60-5 갑을그레이트밸리 B동 1106호</t>
  </si>
  <si>
    <t>제2016-0180SS</t>
  </si>
  <si>
    <t>이일형</t>
  </si>
  <si>
    <t>전창호</t>
  </si>
  <si>
    <t>010-3798-4118</t>
  </si>
  <si>
    <t>바이오 3D 프린터 요소기술 및 응용기술 개발</t>
  </si>
  <si>
    <t>다양한 프린터 적용기술 부진</t>
  </si>
  <si>
    <t>온도제어 전문가를 통한 교육 및 기술이전</t>
  </si>
  <si>
    <t xml:space="preserve">바이오 프린터 성능 향상으로 판매증진  </t>
  </si>
  <si>
    <t>바이오 3D프린터 기술개발</t>
  </si>
  <si>
    <t>선행특허분석, 애로기술 전문가 지원</t>
  </si>
  <si>
    <t xml:space="preserve">국산 바이오 프린터 개발 </t>
  </si>
  <si>
    <t>자체 기술개발을 통한 국산 바이오 프린터 성능 향상</t>
  </si>
  <si>
    <t>2016.4.14</t>
  </si>
  <si>
    <t>이정희(㈜디지털사이언스), 문영래(조선대)</t>
    <phoneticPr fontId="1" type="noConversion"/>
  </si>
  <si>
    <t>10월 멘토링 완료</t>
  </si>
  <si>
    <t>㈜모멘트</t>
    <phoneticPr fontId="1" type="noConversion"/>
  </si>
  <si>
    <t>박희완</t>
  </si>
  <si>
    <t xml:space="preserve"> 113-86-90326 </t>
  </si>
  <si>
    <t>㈜모멘트</t>
  </si>
  <si>
    <t xml:space="preserve">서울 구로구 디지털로27길 36, 이-스페이스빌딩 404-1호 (구로동) </t>
  </si>
  <si>
    <t>제2016-0181SS</t>
  </si>
  <si>
    <t>010-2433-0297</t>
  </si>
  <si>
    <t>3D프린터 사업에서 신사업으로 전환</t>
  </si>
  <si>
    <t>유망 아이템 발굴 및 컨설팅</t>
  </si>
  <si>
    <t>신규사업을 통한 기술 및 시장 확보</t>
  </si>
  <si>
    <t>신규 사업 아이템 발굴</t>
  </si>
  <si>
    <t>신규사업 발굴을 통한 매출 증대</t>
  </si>
  <si>
    <t>2016.4.6</t>
  </si>
  <si>
    <t>김영기(㈜지상)</t>
    <phoneticPr fontId="1" type="noConversion"/>
  </si>
  <si>
    <t>이앤에이치㈜</t>
  </si>
  <si>
    <t>박대전</t>
  </si>
  <si>
    <t>301-81-33140</t>
  </si>
  <si>
    <t xml:space="preserve">서울 성동구 성수이로7길 27, 701호(성수동2가,서울숲코오롱 디지털타워2) </t>
  </si>
  <si>
    <t>제2016-0182SS</t>
  </si>
  <si>
    <t>장해준</t>
  </si>
  <si>
    <t>010-6411-4700</t>
  </si>
  <si>
    <t>페루 태양광발전사업 진출</t>
  </si>
  <si>
    <t>태양양발전 현지 기술 및 시장정보 부족</t>
  </si>
  <si>
    <t>페루지역 태양광발전사업 기술 및 시장정보</t>
  </si>
  <si>
    <t>페루지역 태양광발전설비 구축을 통한 남미지역 수출 제고</t>
  </si>
  <si>
    <t>페루 태양광 발전사업</t>
  </si>
  <si>
    <t>기술 및 시장정보 지원</t>
  </si>
  <si>
    <t>페루 태양광 시범사업</t>
  </si>
  <si>
    <t>페루 현지에 태양광 시범사업 설치</t>
  </si>
  <si>
    <t>2016.2.4</t>
  </si>
  <si>
    <t>홍병철(글로벌코넷)</t>
  </si>
  <si>
    <t>㈜지엠엠씨</t>
  </si>
  <si>
    <t>홍관호</t>
  </si>
  <si>
    <t>119-86-47278</t>
  </si>
  <si>
    <t xml:space="preserve">서울 금천구 디지털로 130, 1112호 (가산동,남성프라자) </t>
  </si>
  <si>
    <t>제2016-0183SS</t>
  </si>
  <si>
    <t>010-8978-2197</t>
  </si>
  <si>
    <t>신규사업 타당성평가 및 신사업분야 탐색</t>
  </si>
  <si>
    <t>최근 수요가 증가되는 업소용 커피머신 신사업 진입에 애로</t>
  </si>
  <si>
    <t>커피 머신의 제조 판매에 대한 사업타당성 검토 및 평가</t>
  </si>
  <si>
    <t>사업타당성 평가 결과를 통한 안전한 신규사업 진출</t>
  </si>
  <si>
    <t>신규사업 타당성 평가</t>
  </si>
  <si>
    <t>커피 머신에 대한 타당성 평가</t>
  </si>
  <si>
    <t>신규사업을 통한 매출증대 및 경영다각화</t>
  </si>
  <si>
    <t>2016.4.12</t>
  </si>
  <si>
    <t>정호석(㈜인포베이스)</t>
    <phoneticPr fontId="1" type="noConversion"/>
  </si>
  <si>
    <t>㈜캐리마</t>
  </si>
  <si>
    <t>(C27322)사진기, 영사기 및 관련장비 제조업</t>
  </si>
  <si>
    <t>이병극</t>
  </si>
  <si>
    <t>109-81-67840</t>
  </si>
  <si>
    <t xml:space="preserve">서울 강서구 공항대로59다길 167 (염창동) </t>
  </si>
  <si>
    <t>제2016-0184SS</t>
  </si>
  <si>
    <t>010-6238-8877</t>
  </si>
  <si>
    <t>1,4,5</t>
  </si>
  <si>
    <t>1,4</t>
  </si>
  <si>
    <t>글로벌 Top 5, 3D프린터 제조사 육성</t>
  </si>
  <si>
    <t>국가 전략산업으로 되어 있으나, 집중적인 지원 부족</t>
  </si>
  <si>
    <t>보유기술에 대한 평가 및 정부 자금 지원</t>
  </si>
  <si>
    <t>3D프린터 글로벌 시장경쟁력 확보</t>
  </si>
  <si>
    <t>3D프린터 글로벌 마케팅</t>
  </si>
  <si>
    <t>글로벌 시장 정보 제공</t>
  </si>
  <si>
    <t>글로벌 시장 정보분석을 통한 마케팅 경쟁력 강화</t>
  </si>
  <si>
    <t>김영기(㈜지상),                신진국(전자부품연구원)</t>
    <phoneticPr fontId="1" type="noConversion"/>
  </si>
  <si>
    <t>수퍼컴지원 탈락</t>
  </si>
  <si>
    <t>한국생산기술연구원, 한국건설기술연구원</t>
  </si>
  <si>
    <t>썬텍㈜</t>
  </si>
  <si>
    <t>김형일</t>
  </si>
  <si>
    <t>119-81-17099</t>
  </si>
  <si>
    <t>서울특별시 금천구 가산디지털1로 219 1010호 (벽산디지털밸리 6차)</t>
  </si>
  <si>
    <t>제2016-0189SS</t>
  </si>
  <si>
    <t>정주현</t>
  </si>
  <si>
    <t>02-2627-3343</t>
  </si>
  <si>
    <t>3,4,5,6</t>
  </si>
  <si>
    <t>생체 친화적 특수재질(생분해성, 흡수성) 의료기기 사업화</t>
  </si>
  <si>
    <t>보편화되지 않았을 경우, 식약처 허가 및 마케팅에 대한 어려움</t>
  </si>
  <si>
    <t>특수재질의 생체적합성 및 생체 친화성과 관련한 국내외 기술 허가현황 및 동향분석</t>
  </si>
  <si>
    <t>특수재질의 생체적합성, 생체친화성 및 안전성에 대한 근거 마련으로 다양한 의료기기 적용 사업화 가능</t>
  </si>
  <si>
    <t>의료기기 적용 생체 친화성 특수 소재</t>
  </si>
  <si>
    <t>의료기기 적용에 적합한 새로운 생체 친화형 소재 개발</t>
  </si>
  <si>
    <t>의료기기 적용 생체 친화성 특수 소재 개발</t>
  </si>
  <si>
    <t>의료기기 적용 생체 친화성 특수 소재 개발을 통한 메출 증대</t>
  </si>
  <si>
    <t>2016.4..1</t>
  </si>
  <si>
    <t>대승의료기기㈜</t>
  </si>
  <si>
    <t>(C27111)방사선 장치 제조업</t>
  </si>
  <si>
    <t>노재혁</t>
  </si>
  <si>
    <t>229-81-13463</t>
  </si>
  <si>
    <t>서울시 금천구 디지털로 130,남성프라자 708호</t>
  </si>
  <si>
    <t>제2016-0193SS</t>
  </si>
  <si>
    <t>김재운</t>
  </si>
  <si>
    <t>02-2026-1785</t>
  </si>
  <si>
    <t>2,5</t>
  </si>
  <si>
    <t>2,3,4,6</t>
  </si>
  <si>
    <t>건강관리 관련 제품</t>
  </si>
  <si>
    <t>신규 아이템 발굴에 애로사항</t>
  </si>
  <si>
    <t xml:space="preserve">가정용 및 주변 접근성 의료기기 검토 </t>
  </si>
  <si>
    <t>매출증대 및 해외시장 개척</t>
  </si>
  <si>
    <t>건강관리 관련 제품 개발</t>
  </si>
  <si>
    <t>건간관리 관련 제품 기획</t>
  </si>
  <si>
    <t>건강관리 관련 신규 아이템 발굴</t>
  </si>
  <si>
    <t>2016.4.4</t>
  </si>
  <si>
    <t>홍순환</t>
  </si>
  <si>
    <t>119-86-71384</t>
  </si>
  <si>
    <t>서울시 금천구 벚꽃로 278(가산동, SJ테크노빌 1413, 1513~1517)</t>
  </si>
  <si>
    <t>제2016-0206SS</t>
  </si>
  <si>
    <t>박정애</t>
  </si>
  <si>
    <t xml:space="preserve">010-2914-0019 </t>
  </si>
  <si>
    <t>2,4,6</t>
  </si>
  <si>
    <t>3D 프린팅 기술활용 항공부품 개발</t>
  </si>
  <si>
    <t>국내 3D프린팅 활용 항공부품 생산 및 제조 미흡</t>
  </si>
  <si>
    <t>3D프린팅 기술을 이용한 항공부품 설계 및 출력 컨설팅</t>
  </si>
  <si>
    <t>글로벌 시장 진출 및 제조 경쟁력 향상</t>
  </si>
  <si>
    <t>3D프린팅 활용 항공부품 개발</t>
  </si>
  <si>
    <t>해당 분야 전문가 자문 지원</t>
  </si>
  <si>
    <t>신규사업 기술개발</t>
  </si>
  <si>
    <t>항공부품 제조경쟁력 향상 및 글로벌시장 진출</t>
  </si>
  <si>
    <t>2016.3.10</t>
  </si>
  <si>
    <t>김영기(㈜지상),                강민철(3D프린팅연구조합)</t>
    <phoneticPr fontId="1" type="noConversion"/>
  </si>
  <si>
    <t>㈜라이트팜텍</t>
  </si>
  <si>
    <t>(G46441)의약품 도매업</t>
  </si>
  <si>
    <t>김정숙</t>
  </si>
  <si>
    <t>204-81-89630</t>
  </si>
  <si>
    <t>서울특별시 구로구 구로동 디지털로 31길 41, 811호</t>
  </si>
  <si>
    <t>제2016-0003A</t>
  </si>
  <si>
    <t>장태종</t>
  </si>
  <si>
    <t>장진화</t>
  </si>
  <si>
    <t>070-7542-8152</t>
  </si>
  <si>
    <t>㈜라이트팜텍 특허전략보고서 자성 및 지원</t>
  </si>
  <si>
    <t xml:space="preserve">㈜라이트팜텍의 사업영위를 위해 지재권 관점에서 어떠한 젼략 </t>
  </si>
  <si>
    <t>특허전략보고서 작성요청</t>
  </si>
  <si>
    <t>새로운 의쟉품 신사업군의 진입</t>
  </si>
  <si>
    <t>㈜라이트팜텍 특허전략보고서 작성 및 지원</t>
    <phoneticPr fontId="1" type="noConversion"/>
  </si>
  <si>
    <t xml:space="preserve">㈜라이트팜텍의 국내외 특허, 실용신안, 디자인, 상표 등의 현재 상태 확인후 신사업분야 접근
</t>
  </si>
  <si>
    <t>-특허 출원번호 10-2005-0038409</t>
  </si>
  <si>
    <t>2016..5012</t>
  </si>
  <si>
    <t>장수영 번리사(신우)</t>
  </si>
  <si>
    <t>지원단계</t>
  </si>
  <si>
    <t>서울ASTI 회장 /</t>
  </si>
  <si>
    <t>㈜H2에너지</t>
  </si>
  <si>
    <t>-</t>
  </si>
  <si>
    <t>(M71531)경영컨설팅업</t>
  </si>
  <si>
    <t>M71</t>
  </si>
  <si>
    <t>전문서비스업</t>
  </si>
  <si>
    <t>하창덕</t>
  </si>
  <si>
    <t>264-81-09486</t>
  </si>
  <si>
    <t>㈜해피힐링</t>
  </si>
  <si>
    <t>경기도 과천시 별양동상가로2, 1102호</t>
  </si>
  <si>
    <t>제2016-0043GG</t>
  </si>
  <si>
    <t>한용근</t>
  </si>
  <si>
    <t>02-534-6090</t>
  </si>
  <si>
    <t>MgH2 순환시스템 기술동향 및 시장예측</t>
  </si>
  <si>
    <r>
      <t xml:space="preserve">□ MgH2 기술 및 MgH2 재활용을 위한 순환시스템 기술 필요
  </t>
    </r>
    <r>
      <rPr>
        <sz val="11"/>
        <rFont val="맑은 고딕"/>
        <family val="3"/>
        <charset val="128"/>
        <scheme val="minor"/>
      </rPr>
      <t>◯</t>
    </r>
    <r>
      <rPr>
        <sz val="11"/>
        <rFont val="맑은 고딕"/>
        <family val="3"/>
        <charset val="129"/>
        <scheme val="minor"/>
      </rPr>
      <t xml:space="preserve"> 신청 기업은 이미 국내 최초로 수소를 고체에 가두는 금속수소화물 방식인 MgH2를 개발하여 분말 및 스택형태로 제작하여 일본에 수출하고 있음
   - 그러나 아직도 MgH2의 재활용을 위한 마그수소MgH2 순환시스템의 기술이 미비하여 MgH2 순환시스템 기술 동향 및 시장 수요예측 필요</t>
    </r>
  </si>
  <si>
    <r>
      <t xml:space="preserve">□ MgH2 순환시스템 기술동향 및 시장 수요 예측
  </t>
    </r>
    <r>
      <rPr>
        <sz val="11"/>
        <rFont val="맑은 고딕"/>
        <family val="3"/>
        <charset val="128"/>
        <scheme val="minor"/>
      </rPr>
      <t>◯</t>
    </r>
    <r>
      <rPr>
        <sz val="11"/>
        <rFont val="맑은 고딕"/>
        <family val="3"/>
        <charset val="129"/>
        <scheme val="minor"/>
      </rPr>
      <t xml:space="preserve"> 세계 MgH2 기술 동향 분석을 통한 MgH2 제조방법의 개선 및 시장 확보 방안 분석
   - MgH2 최신 특허 기술 동향 분석을 통해 MgH2 순환시스템 기술 실현 가능성 파악 희망
   - 나아가서 분말 및 스택 형태의 MgH2의 시장 수요 예측 및 일본수출을 포함한 신시장 판로 방안 필요</t>
    </r>
  </si>
  <si>
    <r>
      <t xml:space="preserve">□ MgH2 제작 원가 절감을 통한 매출증대 및 시장 점유율 확보 가능
  </t>
    </r>
    <r>
      <rPr>
        <sz val="11"/>
        <rFont val="맑은 고딕"/>
        <family val="3"/>
        <charset val="128"/>
        <scheme val="minor"/>
      </rPr>
      <t>◯</t>
    </r>
    <r>
      <rPr>
        <sz val="11"/>
        <rFont val="맑은 고딕"/>
        <family val="3"/>
        <charset val="129"/>
        <scheme val="minor"/>
      </rPr>
      <t xml:space="preserve"> MgH2 기술 세계 선도 및 기술 내재화를 통한 수소저장 기술 일반화에 기여
   - MgH2 순환시스템 기술 실현 가능성 확인 및 MgH2 기술 대중화에 기여
   - 국내 고체상태의 MgH2 수소저장기술 세계 선도 기대효과
   - 신재생에너지 분야인 MgH2의 화석 에너지 대비 채산성 확보 기여</t>
    </r>
  </si>
  <si>
    <t xml:space="preserve">MgH2 순환시스템 기술동향 및 시장예측
</t>
  </si>
  <si>
    <r>
      <t>MgH</t>
    </r>
    <r>
      <rPr>
        <vertAlign val="subscript"/>
        <sz val="12"/>
        <color rgb="FF000000"/>
        <rFont val="HCI Poppy"/>
        <family val="2"/>
      </rPr>
      <t>2</t>
    </r>
    <r>
      <rPr>
        <sz val="12"/>
        <color rgb="FF000000"/>
        <rFont val="HCI Poppy"/>
        <family val="2"/>
      </rPr>
      <t xml:space="preserve"> 제작 원가 절감을 통한 매출증대 및 시장 점유율 확보</t>
    </r>
  </si>
  <si>
    <r>
      <t>MgH</t>
    </r>
    <r>
      <rPr>
        <vertAlign val="subscript"/>
        <sz val="12"/>
        <color rgb="FF000000"/>
        <rFont val="HCI Poppy"/>
        <family val="2"/>
      </rPr>
      <t>2</t>
    </r>
    <r>
      <rPr>
        <sz val="12"/>
        <color rgb="FF000000"/>
        <rFont val="HCI Poppy"/>
        <family val="2"/>
      </rPr>
      <t xml:space="preserve"> 기술 세계 선도 및</t>
    </r>
    <r>
      <rPr>
        <vertAlign val="subscript"/>
        <sz val="12"/>
        <color rgb="FF000000"/>
        <rFont val="HCI Poppy"/>
        <family val="2"/>
      </rPr>
      <t xml:space="preserve"> </t>
    </r>
    <r>
      <rPr>
        <sz val="12"/>
        <color rgb="FF000000"/>
        <rFont val="휴먼명조"/>
        <family val="3"/>
        <charset val="129"/>
      </rPr>
      <t>기술 내재화를 통한 수소저장 기술 일반화</t>
    </r>
  </si>
  <si>
    <t>2016.3.18</t>
  </si>
  <si>
    <t>김산표 박사(한국경제예측소)</t>
    <phoneticPr fontId="1" type="noConversion"/>
  </si>
  <si>
    <t>㈜에이쓰리</t>
  </si>
  <si>
    <t>(J62021)컴퓨터시스템 통합 자문 및 구축 서비스업</t>
  </si>
  <si>
    <t>J62</t>
  </si>
  <si>
    <t>컴퓨터 프로그래밍, 시스템 통합 및 관리업</t>
  </si>
  <si>
    <t>한재호</t>
  </si>
  <si>
    <t>305-81-32667</t>
  </si>
  <si>
    <t>㈜에이쓰리시큐리티</t>
  </si>
  <si>
    <t xml:space="preserve">서울 금천구 가산디지털2로 53, 16층 1603호 , 1604호, 1605호, 1606호
(가산동,한라시그마밸리) </t>
  </si>
  <si>
    <t>제2016-0185SS</t>
  </si>
  <si>
    <t>윤용식</t>
  </si>
  <si>
    <t>010-4940-4397</t>
  </si>
  <si>
    <t>UI/UX 개선 방향 분석 및 리스 솔류션 개발</t>
  </si>
  <si>
    <t xml:space="preserve">□ UI/UX
사용자들의 요구(Needs)와 사용성(Usability)를 고려하지 않은 웹서비스의 경우 사용자들의 외면은 피할 수 없으며, 비즈니스의 목표(Business goal)과 사용자 목표(User goal)도 함께 고려되어야 하고 웹서비스의 Trend와 새로운 기술과 같은 상황도 적용되어야 한다. </t>
  </si>
  <si>
    <t>현재 개발 운영 중인 보안 시스템 페이지의 UI/UX에 대한 개선 방향 자문</t>
  </si>
  <si>
    <t>사용자의 편의성 개선을 통한 매출 증대 및 고객 확대</t>
  </si>
  <si>
    <t>보안 시스템 페이지의 UI/UX에 대한 진단 및 개선 방향 설정</t>
  </si>
  <si>
    <t>UI/UX 진단 보고서 및 컨설팅</t>
  </si>
  <si>
    <r>
      <t>보안 시스템 페이지의 UI/UX에 대한 개선 방향 자문 및 이해</t>
    </r>
    <r>
      <rPr>
        <b/>
        <sz val="14"/>
        <color rgb="FF000000"/>
        <rFont val="HCI Poppy"/>
        <family val="2"/>
      </rPr>
      <t xml:space="preserve"> </t>
    </r>
  </si>
  <si>
    <t>2016.5.16</t>
  </si>
  <si>
    <t>김영기(㈜지상)</t>
  </si>
  <si>
    <t>㈜케이엠티엘</t>
  </si>
  <si>
    <t>(M72919)기타 기술 시험, 검사 및 분석업</t>
  </si>
  <si>
    <t>홍사장</t>
  </si>
  <si>
    <t>107-81-62908</t>
  </si>
  <si>
    <t>서울 구로구 디지털로 272, 207호 (구로동,한신아이티타워)</t>
  </si>
  <si>
    <t>제2016-0197SS</t>
  </si>
  <si>
    <t>윤영민</t>
  </si>
  <si>
    <t>02-3451-2658</t>
  </si>
  <si>
    <t>지능형교통시스템(ITS) 기술 동향 정보분석</t>
  </si>
  <si>
    <r>
      <t xml:space="preserve">□  ITS 기술은 교통시스템의 구성요소(교통수단 및 시설, 이용자)간 실     시간 끊김 없는 상호 연계를 통한 유무형의 원활한 교통행위에 필요     한 정보 통신제어 기술
   </t>
    </r>
    <r>
      <rPr>
        <sz val="11"/>
        <rFont val="맑은 고딕"/>
        <family val="3"/>
        <charset val="128"/>
        <scheme val="minor"/>
      </rPr>
      <t>◯</t>
    </r>
    <r>
      <rPr>
        <sz val="11"/>
        <rFont val="맑은 고딕"/>
        <family val="3"/>
        <charset val="129"/>
        <scheme val="minor"/>
      </rPr>
      <t xml:space="preserve"> 전자, 정보, 통신 제어 등의 기술을 교통체계에 접목시킨 시스템
     (예 요금자동징수, 자동단속 시스템 등)
   - 신속 안전 쾌적한 차세대 교통체제를 만드는데 목적이지만
   - 교통안전정책을 시행하고 있음에도 교통사고는 여전히 해결되고 있       지 않음</t>
    </r>
  </si>
  <si>
    <r>
      <rPr>
        <sz val="11"/>
        <rFont val="맑은 고딕"/>
        <family val="3"/>
        <charset val="128"/>
        <scheme val="minor"/>
      </rPr>
      <t>◯</t>
    </r>
    <r>
      <rPr>
        <sz val="11"/>
        <rFont val="맑은 고딕"/>
        <family val="3"/>
        <charset val="129"/>
        <scheme val="minor"/>
      </rPr>
      <t xml:space="preserve"> 국내외 ITS  기술개발 동향
  </t>
    </r>
    <r>
      <rPr>
        <sz val="11"/>
        <rFont val="맑은 고딕"/>
        <family val="3"/>
        <charset val="128"/>
        <scheme val="minor"/>
      </rPr>
      <t>◯</t>
    </r>
    <r>
      <rPr>
        <sz val="11"/>
        <rFont val="맑은 고딕"/>
        <family val="3"/>
        <charset val="129"/>
        <scheme val="minor"/>
      </rPr>
      <t xml:space="preserve"> 국내외 ITS  기술개발 적용 사례 
  </t>
    </r>
    <r>
      <rPr>
        <sz val="11"/>
        <rFont val="맑은 고딕"/>
        <family val="3"/>
        <charset val="128"/>
        <scheme val="minor"/>
      </rPr>
      <t>◯</t>
    </r>
    <r>
      <rPr>
        <sz val="11"/>
        <rFont val="맑은 고딕"/>
        <family val="3"/>
        <charset val="129"/>
        <scheme val="minor"/>
      </rPr>
      <t xml:space="preserve"> 향 후 ITS  기술개발 전망 및 시사점</t>
    </r>
  </si>
  <si>
    <r>
      <t xml:space="preserve"> </t>
    </r>
    <r>
      <rPr>
        <sz val="11"/>
        <rFont val="맑은 고딕"/>
        <family val="3"/>
        <charset val="128"/>
        <scheme val="minor"/>
      </rPr>
      <t>◯</t>
    </r>
    <r>
      <rPr>
        <sz val="11"/>
        <rFont val="맑은 고딕"/>
        <family val="3"/>
        <charset val="129"/>
        <scheme val="minor"/>
      </rPr>
      <t xml:space="preserve"> 당사의 향 후 사업계획에 활용
  </t>
    </r>
    <r>
      <rPr>
        <sz val="11"/>
        <rFont val="맑은 고딕"/>
        <family val="3"/>
        <charset val="128"/>
        <scheme val="minor"/>
      </rPr>
      <t>◯</t>
    </r>
    <r>
      <rPr>
        <sz val="11"/>
        <rFont val="맑은 고딕"/>
        <family val="3"/>
        <charset val="129"/>
        <scheme val="minor"/>
      </rPr>
      <t xml:space="preserve"> 살기좋은 국토, 편리한 교통체계 구현에 기여
  </t>
    </r>
    <r>
      <rPr>
        <sz val="11"/>
        <rFont val="맑은 고딕"/>
        <family val="3"/>
        <charset val="128"/>
        <scheme val="minor"/>
      </rPr>
      <t>◯</t>
    </r>
    <r>
      <rPr>
        <sz val="11"/>
        <rFont val="맑은 고딕"/>
        <family val="3"/>
        <charset val="129"/>
        <scheme val="minor"/>
      </rPr>
      <t xml:space="preserve"> 기술정보분석으로 차별화된 기술개발 및 사업화로 기업이익 극대화</t>
    </r>
  </si>
  <si>
    <t>산업체가 활용 가능한 국내외 ITS 기술동향을 조사, 분석 지원</t>
  </si>
  <si>
    <t xml:space="preserve">국내외 ITS 기술 및 연구개발 동향 </t>
  </si>
  <si>
    <t>권오진 소장(ISO경영연구소)</t>
  </si>
  <si>
    <t>㈜환경과학기술</t>
  </si>
  <si>
    <t>(M72122)환경컨설팅 및 관련 엔지니어링 서비스업</t>
  </si>
  <si>
    <t>이윤근</t>
  </si>
  <si>
    <t>114-81-68327</t>
  </si>
  <si>
    <t xml:space="preserve">서울 금천구 가산디지털1로 205, 402호 (가산동,케이씨씨웰츠밸리) </t>
  </si>
  <si>
    <t>제2016-0199SS</t>
  </si>
  <si>
    <t>이용식</t>
  </si>
  <si>
    <t>02546-6845</t>
  </si>
  <si>
    <t xml:space="preserve"> 해양환경 대용량 DB구축 기술 확보 방안</t>
  </si>
  <si>
    <r>
      <t xml:space="preserve">□ 해저 수심 요약 정보 실시간 처리 및 분석 통계기술 시급
  </t>
    </r>
    <r>
      <rPr>
        <sz val="11"/>
        <rFont val="맑은 고딕"/>
        <family val="3"/>
        <charset val="128"/>
        <scheme val="minor"/>
      </rPr>
      <t>◯</t>
    </r>
    <r>
      <rPr>
        <sz val="11"/>
        <rFont val="맑은 고딕"/>
        <family val="3"/>
        <charset val="129"/>
        <scheme val="minor"/>
      </rPr>
      <t xml:space="preserve">  해양환경 GIS 빅데이터 실시간 처리 시스템 구축 방안을 이미 마련함
  </t>
    </r>
    <r>
      <rPr>
        <sz val="11"/>
        <rFont val="맑은 고딕"/>
        <family val="3"/>
        <charset val="128"/>
        <scheme val="minor"/>
      </rPr>
      <t>◯</t>
    </r>
    <r>
      <rPr>
        <sz val="11"/>
        <rFont val="맑은 고딕"/>
        <family val="3"/>
        <charset val="129"/>
        <scheme val="minor"/>
      </rPr>
      <t xml:space="preserve">  그러나 아직도 해저 격자별 평균 수심을 실시간으로 산정할 수 있는 해저  지형관리시스템이 미구축된 상황임
    - 이에 해저 지형관리시스템 분석이 시급함</t>
    </r>
  </si>
  <si>
    <r>
      <t xml:space="preserve">□  해저 지형관리 시스템 구축 방안 필요
  </t>
    </r>
    <r>
      <rPr>
        <sz val="11"/>
        <rFont val="맑은 고딕"/>
        <family val="3"/>
        <charset val="128"/>
        <scheme val="minor"/>
      </rPr>
      <t>◯</t>
    </r>
    <r>
      <rPr>
        <sz val="11"/>
        <rFont val="맑은 고딕"/>
        <family val="3"/>
        <charset val="129"/>
        <scheme val="minor"/>
      </rPr>
      <t xml:space="preserve"> 패밀리 기업 지원사업을 통해 신청기업은 이미 해양환경 GIS 빅데이터 실시간 처리 시스템 구축 방안을 연구한 바 있음
   - 이제 이러한 해양환경 GIS 빅데이터 실시간 처리 시스템 구축을 통해 고객들이 Case 별 실시간으로 요청하고 있는 지역별 및 격자별 해저 평균 수심 요약 정보를 관리할 수 있는 시스템 구축방안 마련이 필요함</t>
    </r>
  </si>
  <si>
    <t>□ 실시간 해저지형관리 시스템  분석을 통한 부가가치 높은 지역별 및 격자별 평균 수심 요약 통계정보 확보 가능
  - 환경과학기술들만이 분석 가능한 지역별 및 격자별 실시간 해저 평균 수심 요약 정보를 해군, 기상청, 산업자원부, 환경부, 해양수산부, 관세청 등 관할 정부사업 빅데이터 및 각종 글로벌 해양 비즈니스 기업에 판매을 통한 국내 빅데이터 시장 활성화 효과 기대</t>
  </si>
  <si>
    <t>실시간 해양 평균 수심 정보관리 시스템 구축 방안 제안</t>
  </si>
  <si>
    <t>선진국들만이 분석 가능한 10m 혹은 100m 격자별 평균 수심 대용량 실시간 정보처리 시스템 구축 방안 제시</t>
  </si>
  <si>
    <t>김산표 박서(한국경제예측소)</t>
  </si>
  <si>
    <t>㈜윕스</t>
  </si>
  <si>
    <t>이형칠</t>
  </si>
  <si>
    <t>105-86-02802</t>
  </si>
  <si>
    <t xml:space="preserve">서울 마포구 성암로 189, 19층 (상암동,중소기업디엠씨타워) </t>
  </si>
  <si>
    <t>제2016-0200SS</t>
  </si>
  <si>
    <t>010-3232-1981</t>
  </si>
  <si>
    <t>텍스트 마잉닝 글로벌 사업과련 정보기술지원</t>
  </si>
  <si>
    <t>특허정보검색 과 관련 월등히 높은 기술을 요함</t>
  </si>
  <si>
    <t>템스트마이닝 글로벌 지원 관련 정보기술</t>
  </si>
  <si>
    <t>특허정보신규개발 서비스</t>
  </si>
  <si>
    <t>애로기술 지원을 통한 특허정보 신규 서비스 개발</t>
  </si>
  <si>
    <t>- KISTI 내 데이터처리 관련 사업화 가능 기술에 대한 민간 기술이전 및 지원</t>
  </si>
  <si>
    <t>2016.4.22</t>
  </si>
  <si>
    <t>알무스인터내셔널㈜</t>
  </si>
  <si>
    <t>장윤현</t>
  </si>
  <si>
    <t>119-81-97657</t>
  </si>
  <si>
    <t>서울시 구로구 디지털로 26길 72 SBIC 411호</t>
  </si>
  <si>
    <t>제2016-0204SS</t>
  </si>
  <si>
    <t>차상철</t>
  </si>
  <si>
    <t>02-308-6944</t>
  </si>
  <si>
    <t>G밸리 산학연 과제발굴 지원계획서 정보지원 및 발표가이드</t>
  </si>
  <si>
    <t>태양전지의 페이스트 스크린 인쇠 및 성능 및 시험장비지원</t>
  </si>
  <si>
    <t>과제발국게획서 정보지원 및 발표가이드</t>
  </si>
  <si>
    <t>태양전지의 사오ㅓㅂ화 기반마련</t>
  </si>
  <si>
    <t>페이스트 성분 중 은(Ag) 중량비(wt%) 30% 이상 저감(자제 개발한 신소재를 은(Ag) 분말 대체시킴).</t>
  </si>
  <si>
    <t>(Ag) 성분저감 후 태양전지 효율분석</t>
  </si>
  <si>
    <t>2016.5.27</t>
  </si>
  <si>
    <t>김천호 박사(한국원자력연구소)</t>
    <phoneticPr fontId="1" type="noConversion"/>
  </si>
  <si>
    <t>티앤씨코리아</t>
    <phoneticPr fontId="1" type="noConversion"/>
  </si>
  <si>
    <t>bb-</t>
    <phoneticPr fontId="1" type="noConversion"/>
  </si>
  <si>
    <t>장규화</t>
  </si>
  <si>
    <t>134-86-29115</t>
  </si>
  <si>
    <t>서울시 구로구 디지터로 285, 에이스트윈타워1차 1005호</t>
    <phoneticPr fontId="1" type="noConversion"/>
  </si>
  <si>
    <t>제2016-0205SS</t>
  </si>
  <si>
    <t>김다은</t>
  </si>
  <si>
    <t>010-4105-9278</t>
  </si>
  <si>
    <t>동립형 태양광발전장치시스템 인증 및 정보지원</t>
  </si>
  <si>
    <t>정수시스템의 베터리 엔전지저장시스템의 부족</t>
  </si>
  <si>
    <t>태양광 발전장치(ESS)인증 및 정보지원</t>
  </si>
  <si>
    <t>사업화 가능 기술이전 및 수행</t>
  </si>
  <si>
    <t>ESS인증 및 수출을 목표 지정</t>
  </si>
  <si>
    <t>독림형 태양광 발전장치를 ESS 인증</t>
  </si>
  <si>
    <t>2016.6.8</t>
  </si>
  <si>
    <t>착수단계</t>
  </si>
  <si>
    <t>녹색기술센터</t>
    <phoneticPr fontId="1" type="noConversion"/>
  </si>
  <si>
    <t>김현호</t>
    <phoneticPr fontId="1" type="noConversion"/>
  </si>
  <si>
    <t>101-81-85790</t>
    <phoneticPr fontId="1" type="noConversion"/>
  </si>
  <si>
    <t>김현호</t>
  </si>
  <si>
    <t>101-81-85790</t>
  </si>
  <si>
    <t>강원도 원주시 태장공단길 42-10 의료기기산업단지 2동 204호</t>
  </si>
  <si>
    <t>제2016-0014GW</t>
    <phoneticPr fontId="1" type="noConversion"/>
  </si>
  <si>
    <t>김의수</t>
    <phoneticPr fontId="1" type="noConversion"/>
  </si>
  <si>
    <t>민충기</t>
  </si>
  <si>
    <t>070-8766-2567</t>
  </si>
  <si>
    <t>현재 지원주제 없음 (추후 요청하기로 함)</t>
  </si>
  <si>
    <t xml:space="preserve"> - ASTI DB에는 네오닥터㈜로 등록되어 있음 </t>
    <phoneticPr fontId="1" type="noConversion"/>
  </si>
  <si>
    <t>유재성</t>
    <phoneticPr fontId="1" type="noConversion"/>
  </si>
  <si>
    <t>212-81-46516</t>
    <phoneticPr fontId="1" type="noConversion"/>
  </si>
  <si>
    <t>유재성</t>
  </si>
  <si>
    <t>212-81-46516</t>
  </si>
  <si>
    <t>강원도 춘천시 소양강로 56 바이오벤처프라자 4층</t>
  </si>
  <si>
    <t>제2016-0015GW</t>
    <phoneticPr fontId="1" type="noConversion"/>
  </si>
  <si>
    <t>조정섭</t>
  </si>
  <si>
    <t>033-258-6400</t>
  </si>
  <si>
    <t>축산농가의 악취제어 기술의 R&amp;D동향</t>
  </si>
  <si>
    <t>□ 축산농가(축우, 양돈, 양계)에서 발생하는 악취를 제어하기 위한 기술로 미생물을 이용하는 생물학적 방법, 화학물질을 사용하는 화학적 방법, 설비를 통한 물리화학적 처리방법 등을 개별 또는 조합하여 악취를 제어하는 기술                ◯현재 국내외적으로 축산농가의 악취발생으로 인한 민원이 많이 발생하고 있는 실정이나 체계적으로 악취를 제어할 수 있는 시스템이 없는 상태임. 시장 참여자들은 부분적인 기술로 접근하여 만족할 만한 성과를 얻지 못하고 농가의 신뢰를 얻지 못하는 상태임</t>
  </si>
  <si>
    <t>국내외 축산농가 악취제어를 위해 개발된 기술과 특허의 동향 파악 및 이를 분석하여 R&amp;D 개발방향의 설정</t>
  </si>
  <si>
    <t xml:space="preserve">당사가 보유하고 있는 미생물 기술을 바탕으로 종합적인 축산농가 악취제어시스템을 개발하여 사업화할 수 있으며 시장성이 매우 큼. </t>
  </si>
  <si>
    <t>축산농가의 악취제어 기술의 R&amp;D동향 분석</t>
    <phoneticPr fontId="1" type="noConversion"/>
  </si>
  <si>
    <t>국내외 축산농가 악취에저를 위해 개발된 기술과 특허의 동향 파악 및 이를 분석하여 R&amp;D 개발방향 설정</t>
    <phoneticPr fontId="1" type="noConversion"/>
  </si>
  <si>
    <t>2016.7.12</t>
    <phoneticPr fontId="1" type="noConversion"/>
  </si>
  <si>
    <t>지원단계</t>
    <phoneticPr fontId="1" type="noConversion"/>
  </si>
  <si>
    <t>김경호 책임연구원</t>
    <phoneticPr fontId="1" type="noConversion"/>
  </si>
  <si>
    <t>이효종</t>
    <phoneticPr fontId="1" type="noConversion"/>
  </si>
  <si>
    <t>226-85-26477</t>
    <phoneticPr fontId="1" type="noConversion"/>
  </si>
  <si>
    <t>이효종</t>
  </si>
  <si>
    <t>128-81-69024</t>
  </si>
  <si>
    <t>강원도 강릉시 과학단지로 106-4</t>
  </si>
  <si>
    <t>제2016-0016GW</t>
    <phoneticPr fontId="1" type="noConversion"/>
  </si>
  <si>
    <t>손향호</t>
    <phoneticPr fontId="1" type="noConversion"/>
  </si>
  <si>
    <t>손석호</t>
    <phoneticPr fontId="1" type="noConversion"/>
  </si>
  <si>
    <t>010-2361-6735</t>
    <phoneticPr fontId="1" type="noConversion"/>
  </si>
  <si>
    <t>5G 이동통신 분야 기술 동향 및 시장 분석</t>
  </si>
  <si>
    <t xml:space="preserve"> 2007년 스마트폰 출현 이후 모바일 트래픽이 폭발적으로 증가되어, 마침내는 4G LTE도 감당하지 못하여 대용량의 대체 기술(5G)이 필요하게 됨.  -2020년경 5G 이동통신이 보급되어 총 70억 명의 5G 가입자가 발생할 전망임.  - 6GHz 이상의 밀리터리파 5G 시스템을 한국이 선도적으로 제안 및 개발 중.</t>
  </si>
  <si>
    <t>5G 출현 시, 당사의 부품이 적용되고 있는 기존 4G 시스템의 수명 주기 예측 및 5G 시장 진입 최적 시기 예측+□ 5G 핵심 기술 중, 다음 분야에 당사의 세라믹 기반 통신 부품의 적용 가능성 탐색
 - mm Wave 3D Beam Forming 기술
 - Moving Network 기술
 - D2D 통신 기술
 - Massive Connectivity</t>
  </si>
  <si>
    <t xml:space="preserve">트래픽의 양적팽창에 대응 및 사물 인터넷의 현실화를 위한 5G 탄생은 세계 주요기업들의 초미의 관심사이며 업계 간 기술 선도를 위해 치열하게 경쟁하고 있는 가운데, ㈜알엔투 테크놀로지 또한 5G 기술과 연계된 세라믹 제품을 개발-생산하여 부품 소재 시장에 선도적 역할을 할 수 있을 것으로 기대됨. </t>
  </si>
  <si>
    <t>5G 이동통신 분야 기술동향 및 시장분석</t>
    <phoneticPr fontId="1" type="noConversion"/>
  </si>
  <si>
    <t>5G 시장진입시기 예측                       기존의 4G시스템의 수명주기 예측</t>
    <phoneticPr fontId="1" type="noConversion"/>
  </si>
  <si>
    <t>김준원(KT-IT기획실)</t>
    <phoneticPr fontId="1" type="noConversion"/>
  </si>
  <si>
    <t xml:space="preserve"> - 수요조사서에 표기된  " 226-85-26477" 로 이력시스템 등록</t>
    <phoneticPr fontId="1" type="noConversion"/>
  </si>
  <si>
    <t>cc</t>
  </si>
  <si>
    <t>CC</t>
  </si>
  <si>
    <t>양우식</t>
    <phoneticPr fontId="1" type="noConversion"/>
  </si>
  <si>
    <t>221-81-47334</t>
    <phoneticPr fontId="1" type="noConversion"/>
  </si>
  <si>
    <t>양우식</t>
  </si>
  <si>
    <t>221-81-47334</t>
  </si>
  <si>
    <t>강원도 춘천시 강원대학길1 보듬관 1201호</t>
  </si>
  <si>
    <t>제2016-0017GW</t>
    <phoneticPr fontId="1" type="noConversion"/>
  </si>
  <si>
    <t>010-9848-5515</t>
  </si>
  <si>
    <t>해외 시장 개척</t>
  </si>
  <si>
    <t>당사가 가지고 잇는 “전자기 전기 접속 장치의 개량구조”는 단순하고 간략한 특허이며 제조가 쉽다. 마그네틱 커넥터의 시장은 넓다,향후 무선충전의 기술이
급속도로 향상되어 보급되더라도 우리 주변에는 커넥터 부분의 산업이 즐비하며시장 또한 글로벌적이다. 문제점은 당사의 좋은 기술과 제품을 세상에 어떻게 빠르고 쉽게 홍보하여 알리고져 함이 가장 큰 문제이다.</t>
  </si>
  <si>
    <t>당사의 제품인 오토커넥터는 아직 소기업인 상황에서 현재 각종 전시회를 통한 제품의 알림에 그치고 있습니다, 물론 국내에서는 판매의 왕성한 활동으로 조금씩 진일보 하고 있습니다만, 해외 시장의 개척과 홍보는 쉽지가 않습니다. 현재 당사는 여러 수출기관 및 공사를 통해 알리거나 직접 전시회를 통해 당사의 제품을 알리고 있으나 미비한 상황입니다.이에 다각적이며 적극적인
해외 진출에 대해 요청하는 바입니다.</t>
  </si>
  <si>
    <t>현재, 스마트기기의 사용은 전세계 시장의 가장 큰 먹이감입니다, 오토커넥터 제품은 이러한 좋은 시장에서 블루오션인 부분인 커넥터 시장으로의 접근으로 향후 방수커넥터를 탑재하여 진행한다면 독점적인 시장 지배의 구조도 기대해 볼 수 있다.</t>
  </si>
  <si>
    <t>휴대폰 액세서리 해외시장 개척</t>
    <phoneticPr fontId="1" type="noConversion"/>
  </si>
  <si>
    <t>휴대폰 악세사리 해외시장진출</t>
    <phoneticPr fontId="1" type="noConversion"/>
  </si>
  <si>
    <t>해외 전시회 정보 제공 및 커넥터 시장진출 전략 수립</t>
  </si>
  <si>
    <t>정홍걸</t>
    <phoneticPr fontId="1" type="noConversion"/>
  </si>
  <si>
    <t>215-81-93416</t>
    <phoneticPr fontId="1" type="noConversion"/>
  </si>
  <si>
    <t>정홍걸</t>
  </si>
  <si>
    <t>215-81-93416</t>
  </si>
  <si>
    <t>강원도 춘천시 동내면 거두단지 1길 39</t>
    <phoneticPr fontId="1" type="noConversion"/>
  </si>
  <si>
    <t>제2016-0018GW</t>
    <phoneticPr fontId="1" type="noConversion"/>
  </si>
  <si>
    <t>조제영</t>
  </si>
  <si>
    <t>033-258-6500</t>
  </si>
  <si>
    <t>치료용 IgY 및 천연물 치료제 시장분석</t>
  </si>
  <si>
    <t>□치료용 IgY 및 천연물 치료제 
  ◯ 새우질병현황: WSSV, EMS, EHP, SEA LICE 등 발생 치료제가 없다
  ○ 송아지 설사; 바이러스성, 세균성, 식이성 설사 치료제가 항생제 위주다
  ○ 위염.염증성치료제: 기능성식품이 경쟁적이나 천연물 치료제는 제한적이다</t>
  </si>
  <si>
    <t>○ 새우 양식 시장규모 및 동향
○ 송아지 설사 예방.치료제 시장규모, 동향 및 경쟁제품
○ 위염.염증성 질환 치료제 시장규모 및 동향 및 경쟁제품
○ 특허</t>
  </si>
  <si>
    <t>○ 새우 양식 시장분석, 송아지질 병 치료제 시장분석 및 염증성 질환치료제 현황을 정확히 파악해서 치료용 IgY 제품 및 위염, 염증성 질환치료제를 더 시장 친화적인 제품으로 개발하는 효과가 기대된다.</t>
  </si>
  <si>
    <t xml:space="preserve"> 천연물 치료제 시장분석을 통한 IgY 시장진입</t>
    <phoneticPr fontId="1" type="noConversion"/>
  </si>
  <si>
    <t>이서우 대표(테크비즈)</t>
    <phoneticPr fontId="1" type="noConversion"/>
  </si>
  <si>
    <t>한국생명공학연구원</t>
  </si>
  <si>
    <t>태양3C㈜</t>
    <phoneticPr fontId="1" type="noConversion"/>
  </si>
  <si>
    <t>(C28303)절연 코드세트 및 기타 도체 제조업</t>
  </si>
  <si>
    <t>황창순</t>
    <phoneticPr fontId="1" type="noConversion"/>
  </si>
  <si>
    <t>117-81-05428</t>
    <phoneticPr fontId="1" type="noConversion"/>
  </si>
  <si>
    <t>태양쓰리시㈜</t>
    <phoneticPr fontId="1" type="noConversion"/>
  </si>
  <si>
    <t>황창순</t>
  </si>
  <si>
    <t>117-81-05424</t>
  </si>
  <si>
    <t>강원도 홍천군 홍천읍 농공단지길 23-21</t>
    <phoneticPr fontId="1" type="noConversion"/>
  </si>
  <si>
    <t>제2016-0019GW</t>
    <phoneticPr fontId="1" type="noConversion"/>
  </si>
  <si>
    <t>이형기</t>
  </si>
  <si>
    <t>02-788-9471</t>
  </si>
  <si>
    <t>탄소나노튜브(CNT)를 이용한 의료용 초극세사 동축 케이블</t>
  </si>
  <si>
    <t>□ 초고속 데이터 전송용 동축케이블 시장의 성장
 ▪ 초고속 데이터 전송의 필요성과 모바일 디바이스의 확산과 더불어 불과 몇 년 사이에 LED TV, 모바일 디바이스, 노트북PC 등의 시장에서 초고속 데이터 전송을 위한 극세동축케이블(MCX) 시장이 급성장
 ▪ 최근 MCX는 초고속 데이터 전송, 우수한 EMI 차폐특성, 입체적 기구디자인 구조 등의 장점 등으로 기존의 데이터 전송용 FPCB 및 FFC 케이블을 대체하여 도입, 적용되고 있으며, MCX는 경박단소를 요구하는 IT기기의 흐름에 맞춰, 작은 물리적 공간에서 고용량 데이터 전송용으로 제공하기 위해 많은 연구와 개발이 진행
- 의료분야에서의 인체에 삽입 가능한 케이블의 필요성증대
 ▪ 인체의 피부, 뇌속이나 미세혈관등에 직접 삽입되는 프로브와 데이터 전송용 케이블, 전력 전송용 케이블의 필요성이 증대
- 기존 문제점 해결 및 초극세 동축케이블(NCX)의 제공
 ▪ 기존의 MCX는 인체의 피부, 뇌속이나 미세혈관에 직접 삽입되기에는 케이블의 외경이 두꺼워 적용이 어려웠으며, 더 작은 부피의 새로운 케이블 기술이 요구되나 기존의 MCX로는 그 기술적 한계가 있음
 ▪ 탄소나노튜브(CNT)를 이용한 초극세 동축케이블(NCX)은 MCX보다 더 작은 부피로 인체 미세혈관에도 삽입이 가능한 기술임</t>
  </si>
  <si>
    <t>1. CNT의 전기적․물리적 특성조사
2. CNT 도포기술(곡면 또는 Wire)
3. CNT 분산 방법 및 해당 유기용매 종류</t>
  </si>
  <si>
    <t>1. 초경량화 초소형 초절전형의 차세대 전자기기 로봇 무인 배달기 등의 제품군에 사용되는 고성능 다 채널 고 주파수 신호전달용 나노동축케이블로 신 제품군 개발을 선도하며 시장개척에 선두주자가 가능함
2. 탄소나노튜브(CNT)를 이용한 외부도체 구현으로 케이블의 외경사이즈를 초 극세화 할 수 있어 전자기기용은 물론 인체의 피부나 미세혈관등에 직접 삽입할 수 있음</t>
  </si>
  <si>
    <t>탄소나노튜브(CNT) 기술 및 시장동향 분석</t>
    <phoneticPr fontId="1" type="noConversion"/>
  </si>
  <si>
    <t>탄소나노튜브(CNT) 차폐제 동향 정보수집을 통한 R&amp;D 방향 설정</t>
    <phoneticPr fontId="1" type="noConversion"/>
  </si>
  <si>
    <t>윤춘용(비전인사이드), 이종찬(동진쎄미켐)</t>
    <phoneticPr fontId="1" type="noConversion"/>
  </si>
  <si>
    <t>조혜진 선임연구원</t>
    <phoneticPr fontId="1" type="noConversion"/>
  </si>
  <si>
    <t xml:space="preserve"> - 수요조사서에 표기된  "태양3C㈜ / 117-81-05428" 로 이력시스템 등록</t>
    <phoneticPr fontId="1" type="noConversion"/>
  </si>
  <si>
    <t>전체</t>
    <phoneticPr fontId="1" type="noConversion"/>
  </si>
  <si>
    <t>1.착수전</t>
    <phoneticPr fontId="1" type="noConversion"/>
  </si>
  <si>
    <t>2.착수</t>
    <phoneticPr fontId="1" type="noConversion"/>
  </si>
  <si>
    <t>3.지원내용확정</t>
    <phoneticPr fontId="1" type="noConversion"/>
  </si>
  <si>
    <t>4.지원</t>
    <phoneticPr fontId="1" type="noConversion"/>
  </si>
  <si>
    <t>5.최종보고</t>
    <phoneticPr fontId="1" type="noConversion"/>
  </si>
  <si>
    <t>서울/강원</t>
    <phoneticPr fontId="1" type="noConversion"/>
  </si>
  <si>
    <t>6.완료</t>
    <phoneticPr fontId="1" type="noConversion"/>
  </si>
  <si>
    <t>㈜케이씨산업</t>
    <phoneticPr fontId="1" type="noConversion"/>
  </si>
  <si>
    <t>2</t>
    <phoneticPr fontId="1" type="noConversion"/>
  </si>
  <si>
    <t>㈜젬</t>
    <phoneticPr fontId="1" type="noConversion"/>
  </si>
  <si>
    <t>한림제약㈜</t>
    <phoneticPr fontId="1" type="noConversion"/>
  </si>
  <si>
    <t>V2X(Vehicle to Infrastructure)선행특허 분석 및 특허전략</t>
    <phoneticPr fontId="1" type="noConversion"/>
  </si>
  <si>
    <t>4</t>
    <phoneticPr fontId="1" type="noConversion"/>
  </si>
  <si>
    <r>
      <t xml:space="preserve">□ 자율주행 차량의 안전성 재고를 위한 안전 보조 시스템의 필요
 </t>
    </r>
    <r>
      <rPr>
        <sz val="10"/>
        <color theme="1"/>
        <rFont val="맑은 고딕"/>
        <family val="3"/>
        <charset val="128"/>
        <scheme val="minor"/>
      </rPr>
      <t>◯</t>
    </r>
    <r>
      <rPr>
        <sz val="10"/>
        <color theme="1"/>
        <rFont val="맑은 고딕"/>
        <family val="2"/>
        <charset val="129"/>
        <scheme val="minor"/>
      </rPr>
      <t xml:space="preserve"> 시장 현황 및 문제점
    - 미국, 독일, 일본 등 선진국의 자율주행 및 커넥티트카를 중심으로 자동차와 정보통신, 에너지, 서비스 산업을 융합한 스마트자동차 산업이 개화기를 거쳐 실용화를 앞두고 있으나, 보행자 안전과 법규의 문제로 시장이 열리지 않고 있음.
    - 자율주행 차량의 핵심 첨단 운전자 지원시스템(ADSA)은 레이더, 라이다(LIDAR), 카메라 시스템 기술에 기반을 둔 것으로, 이런 센서들의 단점은 시야에 제한이 있음
    - 상기 문제점을 보완하기위해 Direct V2X통신 기술이 개발되었으며, 지속적인 개량으로 위치, 속도, 방향, 그리고 심지어는 운전자 의도까지도 파악하는 등 기존의 센서를 보완하여 높은 수준의 예측성과 결정성을 보여주고 있음.</t>
    </r>
    <phoneticPr fontId="1" type="noConversion"/>
  </si>
  <si>
    <t>□ 자율주행 차량 및 보행자 안전 재고를 위한 보조 시스템으로서의 V2X
    보행자의 안전 및 자율주행차량의 원활한 주행을 위해서 차량과 차량, 차량과 기간설비간의 쌍방향통신을 통한 자율주행 차량의 보조시스템으로서의 V2X는 안전성재고를 위한 좋은 대안이 될 것임.
    당사는 LED조명 업체로, 가로등 및 신호등과 같은 기간설비에 V2X 기술을 접목한 기술개발을 진행하려 하고 있으며, V2X와 같은 ITS기술에 대한 기술정보가 필요, 이중 V2X 관련 선행 특허 분석 및 특허전략이 필요
    - V2X 관련 선행특허 분석
    - 기간설비에 접목된 V2X 관련 특허 동향 파악 필요
    - V2X 기술중 Qualcomm社의 C-V2X 및 ITS5.9GHz 관련 특허 분석</t>
    <phoneticPr fontId="1" type="noConversion"/>
  </si>
  <si>
    <t>□ 연구개발서비스
- 연구개발비의 30%이상이 위탁연구비가 차지할 정도로 연구개발 서비스 시장이 확대되고 있는 가운데 대부분 외국계 기업이 이를 차지하고 있음.
- 바이오 분야의 경우 국내는 현재까지는 위탁서비스의 대부분이 in vivo동물시험, 장비를 이용한 분석서비스에 국한되어 있었음. 그러나 동물시험을 지양하는 사회적 상황 증가로 동물시험 대체법 시장이 급성장 중에 있으며 장비 분석서비스 시장의 경우도 성장 일로에 있음.
- 최근 세포치료제 등의 연구개발이 활발해 지면서 CRO서비스 시장이 확대되고 있으며 세포위탁생산, 유전자 위탁생산과 같은 CMO, CDMO의 필요성이 증대되고 있는 상황임.
- CRO와 CMO, CDMO의 필요성은 커지고 있으나 국내 경험 및 인프라 부족으로 해외 업체에 의뢰하는 경우가 많음.</t>
    <phoneticPr fontId="1" type="noConversion"/>
  </si>
  <si>
    <t>건물외벽 탐사 통합 클리닉 시스템 개발 기술관련 R&amp;D과제 기획</t>
    <phoneticPr fontId="1" type="noConversion"/>
  </si>
  <si>
    <t>㈜메디라인액티브코리아</t>
    <phoneticPr fontId="1" type="noConversion"/>
  </si>
  <si>
    <t>7</t>
    <phoneticPr fontId="1" type="noConversion"/>
  </si>
  <si>
    <t>수액 필터 유동해석 및 고분자 접합기술</t>
    <phoneticPr fontId="1" type="noConversion"/>
  </si>
  <si>
    <t>3</t>
    <phoneticPr fontId="1" type="noConversion"/>
  </si>
  <si>
    <r>
      <t xml:space="preserve">□ 일회용 수액 필터
</t>
    </r>
    <r>
      <rPr>
        <sz val="10"/>
        <color theme="1"/>
        <rFont val="맑은 고딕"/>
        <family val="3"/>
        <charset val="128"/>
        <scheme val="minor"/>
      </rPr>
      <t>◯</t>
    </r>
    <r>
      <rPr>
        <sz val="10"/>
        <color theme="1"/>
        <rFont val="맑은 고딕"/>
        <family val="2"/>
        <charset val="129"/>
        <scheme val="minor"/>
      </rPr>
      <t xml:space="preserve"> 현재 일회용 수액필터는 대부분 미국의 P社, B社 및 G社에서 전 세계 시장의 80% 이상을 점유하고 있는 상태.
</t>
    </r>
    <r>
      <rPr>
        <sz val="10"/>
        <color theme="1"/>
        <rFont val="맑은 고딕"/>
        <family val="3"/>
        <charset val="128"/>
        <scheme val="minor"/>
      </rPr>
      <t>◯</t>
    </r>
    <r>
      <rPr>
        <sz val="10"/>
        <color theme="1"/>
        <rFont val="맑은 고딕"/>
        <family val="2"/>
        <charset val="129"/>
        <scheme val="minor"/>
      </rPr>
      <t xml:space="preserve"> 국내에서도 3개사의 영향력이 가장 크며, 국내 일회용 수액세트의 필터 대부분을 수입에 의존하고 있는 상황.
</t>
    </r>
    <r>
      <rPr>
        <sz val="10"/>
        <color theme="1"/>
        <rFont val="맑은 고딕"/>
        <family val="3"/>
        <charset val="128"/>
        <scheme val="minor"/>
      </rPr>
      <t>◯</t>
    </r>
    <r>
      <rPr>
        <sz val="10"/>
        <color theme="1"/>
        <rFont val="맑은 고딕"/>
        <family val="2"/>
        <charset val="129"/>
        <scheme val="minor"/>
      </rPr>
      <t xml:space="preserve"> 고분자 접합 기술
- 수액 필터는 hydrophilic과 hydrophobic membrane filter를 주로 사용.
- 성질이 다른 고분자끼리 접합하며, 이에 대한 노하우 부족으로 많은 국내 업체들이 생산 단계에서 실패하는 사례가 다수.
</t>
    </r>
    <r>
      <rPr>
        <sz val="10"/>
        <color theme="1"/>
        <rFont val="맑은 고딕"/>
        <family val="3"/>
        <charset val="128"/>
        <scheme val="minor"/>
      </rPr>
      <t>◯</t>
    </r>
    <r>
      <rPr>
        <sz val="10"/>
        <color theme="1"/>
        <rFont val="맑은 고딕"/>
        <family val="2"/>
        <charset val="129"/>
        <scheme val="minor"/>
      </rPr>
      <t xml:space="preserve"> 수액필터 유동해석
- 수액 필터는 기본적으로 이물과 공기방울을 제거 해주는 역할을 수행.
- 수액 필터 내부에 존재하는 Air 포집 공간에 의한 문제 발생.</t>
    </r>
    <phoneticPr fontId="1" type="noConversion"/>
  </si>
  <si>
    <r>
      <t xml:space="preserve">□ 고분자 접합기술
  </t>
    </r>
    <r>
      <rPr>
        <sz val="10"/>
        <color theme="1"/>
        <rFont val="맑은 고딕"/>
        <family val="3"/>
        <charset val="128"/>
        <scheme val="minor"/>
      </rPr>
      <t>◯</t>
    </r>
    <r>
      <rPr>
        <sz val="10"/>
        <color theme="1"/>
        <rFont val="맑은 고딕"/>
        <family val="2"/>
        <charset val="129"/>
        <scheme val="minor"/>
      </rPr>
      <t xml:space="preserve"> Membrane filter와 필터 body간의 고분자 접합기술에 대한 기술지원
  </t>
    </r>
    <r>
      <rPr>
        <sz val="10"/>
        <color theme="1"/>
        <rFont val="맑은 고딕"/>
        <family val="3"/>
        <charset val="128"/>
        <scheme val="minor"/>
      </rPr>
      <t>◯</t>
    </r>
    <r>
      <rPr>
        <sz val="10"/>
        <color theme="1"/>
        <rFont val="맑은 고딕"/>
        <family val="2"/>
        <charset val="129"/>
        <scheme val="minor"/>
      </rPr>
      <t xml:space="preserve"> 얇은 membrane 막으로 구성된 filter sheet를 body에 접합하기 위한 기술 지원.
□ 수액 필터 유동해석
  </t>
    </r>
    <r>
      <rPr>
        <sz val="10"/>
        <color theme="1"/>
        <rFont val="맑은 고딕"/>
        <family val="3"/>
        <charset val="128"/>
        <scheme val="minor"/>
      </rPr>
      <t>◯</t>
    </r>
    <r>
      <rPr>
        <sz val="10"/>
        <color theme="1"/>
        <rFont val="맑은 고딕"/>
        <family val="2"/>
        <charset val="129"/>
        <scheme val="minor"/>
      </rPr>
      <t xml:space="preserve"> Air 포집 공간을 최소화 할 수 있는 구조에 대한 유동해석 및 구조해석 필요.
</t>
    </r>
    <phoneticPr fontId="1" type="noConversion"/>
  </si>
  <si>
    <r>
      <t xml:space="preserve">□ 수입 대체효과
  </t>
    </r>
    <r>
      <rPr>
        <sz val="10"/>
        <color theme="1"/>
        <rFont val="맑은 고딕"/>
        <family val="3"/>
        <charset val="128"/>
        <scheme val="minor"/>
      </rPr>
      <t>◯</t>
    </r>
    <r>
      <rPr>
        <sz val="10"/>
        <color theme="1"/>
        <rFont val="맑은 고딕"/>
        <family val="2"/>
        <charset val="129"/>
        <scheme val="minor"/>
      </rPr>
      <t xml:space="preserve"> 현재 대부분 수입에 의존하고 있는 수액 필터의 내재화.
  </t>
    </r>
    <r>
      <rPr>
        <sz val="10"/>
        <color theme="1"/>
        <rFont val="맑은 고딕"/>
        <family val="3"/>
        <charset val="128"/>
        <scheme val="minor"/>
      </rPr>
      <t>◯</t>
    </r>
    <r>
      <rPr>
        <sz val="10"/>
        <color theme="1"/>
        <rFont val="맑은 고딕"/>
        <family val="2"/>
        <charset val="129"/>
        <scheme val="minor"/>
      </rPr>
      <t xml:space="preserve"> 국내 수액 필터 제조사의 세계 시장 경쟁력 강화.</t>
    </r>
    <phoneticPr fontId="1" type="noConversion"/>
  </si>
  <si>
    <t>1</t>
    <phoneticPr fontId="1" type="noConversion"/>
  </si>
  <si>
    <t>㈜참케어</t>
    <phoneticPr fontId="1" type="noConversion"/>
  </si>
  <si>
    <t>㈜코어트러스트</t>
    <phoneticPr fontId="1" type="noConversion"/>
  </si>
  <si>
    <t>95</t>
    <phoneticPr fontId="1" type="noConversion"/>
  </si>
  <si>
    <t>5</t>
    <phoneticPr fontId="1" type="noConversion"/>
  </si>
  <si>
    <t>3</t>
    <phoneticPr fontId="1" type="noConversion"/>
  </si>
  <si>
    <t>99</t>
    <phoneticPr fontId="1" type="noConversion"/>
  </si>
  <si>
    <t>26</t>
    <phoneticPr fontId="1" type="noConversion"/>
  </si>
  <si>
    <t>2216</t>
    <phoneticPr fontId="1" type="noConversion"/>
  </si>
  <si>
    <t>6</t>
    <phoneticPr fontId="1" type="noConversion"/>
  </si>
  <si>
    <t>11</t>
    <phoneticPr fontId="1" type="noConversion"/>
  </si>
  <si>
    <t>이엔에이치</t>
    <phoneticPr fontId="1" type="noConversion"/>
  </si>
  <si>
    <t>슈퍼컴M&amp;S</t>
    <phoneticPr fontId="1" type="noConversion"/>
  </si>
  <si>
    <t>Cloud기술개발을 위한 정보지원</t>
    <phoneticPr fontId="1" type="noConversion"/>
  </si>
  <si>
    <t>1. 성과분류: 정량적 기대효과</t>
    <phoneticPr fontId="1" type="noConversion"/>
  </si>
  <si>
    <t>3. 만족도</t>
    <phoneticPr fontId="1" type="noConversion"/>
  </si>
  <si>
    <t xml:space="preserve">2. 성과분류: 
정성적 기대효과 </t>
    <phoneticPr fontId="1" type="noConversion"/>
  </si>
  <si>
    <t>기업측 담당자 현황</t>
    <phoneticPr fontId="1" type="noConversion"/>
  </si>
  <si>
    <t>6월</t>
    <phoneticPr fontId="1" type="noConversion"/>
  </si>
  <si>
    <t>7월</t>
    <phoneticPr fontId="1" type="noConversion"/>
  </si>
  <si>
    <t>8월</t>
    <phoneticPr fontId="1" type="noConversion"/>
  </si>
  <si>
    <t>최종 지원내용(사업계획서)</t>
    <phoneticPr fontId="1" type="noConversion"/>
  </si>
  <si>
    <t>목표관리 성과보고: 기업상담 횟수(회)</t>
    <phoneticPr fontId="1" type="noConversion"/>
  </si>
  <si>
    <t>타 센터 공동지원 현황</t>
    <phoneticPr fontId="1" type="noConversion"/>
  </si>
  <si>
    <t>총매출액</t>
    <phoneticPr fontId="1" type="noConversion"/>
  </si>
  <si>
    <t>경제적 성과 - (13)매출성과 (지원을 통한 증가분)/수출기업수(기관 목표)</t>
    <phoneticPr fontId="1" type="noConversion"/>
  </si>
  <si>
    <t>3. 사회적 성과((23)신규고용유발)</t>
    <phoneticPr fontId="1" type="noConversion"/>
  </si>
  <si>
    <t>No.</t>
    <phoneticPr fontId="1" type="noConversion"/>
  </si>
  <si>
    <t>Sub_NO.</t>
    <phoneticPr fontId="1" type="noConversion"/>
  </si>
  <si>
    <t>지원</t>
    <phoneticPr fontId="1" type="noConversion"/>
  </si>
  <si>
    <t>대표자</t>
    <phoneticPr fontId="1" type="noConversion"/>
  </si>
  <si>
    <t>사업자등록번호</t>
    <phoneticPr fontId="1" type="noConversion"/>
  </si>
  <si>
    <t>지원
유형
(최종)</t>
    <phoneticPr fontId="1" type="noConversion"/>
  </si>
  <si>
    <t>PL</t>
    <phoneticPr fontId="1" type="noConversion"/>
  </si>
  <si>
    <t>담당자명</t>
    <phoneticPr fontId="1" type="noConversion"/>
  </si>
  <si>
    <t>담당자
연락처</t>
    <phoneticPr fontId="1" type="noConversion"/>
  </si>
  <si>
    <t>지원단계
(1.착수전/2.착수/3.지원내용확정/4.지원/5.최종보고/6.완료)</t>
    <phoneticPr fontId="1" type="noConversion"/>
  </si>
  <si>
    <t>최종지원 주제</t>
    <phoneticPr fontId="1" type="noConversion"/>
  </si>
  <si>
    <t>지원내용 및 계획</t>
    <phoneticPr fontId="1" type="noConversion"/>
  </si>
  <si>
    <t>성과목표</t>
    <phoneticPr fontId="1" type="noConversion"/>
  </si>
  <si>
    <t>성과목표(내용)</t>
    <phoneticPr fontId="1" type="noConversion"/>
  </si>
  <si>
    <t>외부전문가 명(소속)
(전문가 자문비 대상)</t>
    <phoneticPr fontId="1" type="noConversion"/>
  </si>
  <si>
    <t>산</t>
    <phoneticPr fontId="1" type="noConversion"/>
  </si>
  <si>
    <t>학</t>
    <phoneticPr fontId="1" type="noConversion"/>
  </si>
  <si>
    <t>연</t>
    <phoneticPr fontId="1" type="noConversion"/>
  </si>
  <si>
    <t>기타</t>
    <phoneticPr fontId="1" type="noConversion"/>
  </si>
  <si>
    <t>이력정보 건수
(기준: ~5.31까지)</t>
    <phoneticPr fontId="1" type="noConversion"/>
  </si>
  <si>
    <r>
      <rPr>
        <b/>
        <sz val="11"/>
        <color rgb="FFFF0000"/>
        <rFont val="맑은 고딕"/>
        <family val="3"/>
        <charset val="129"/>
        <scheme val="minor"/>
      </rPr>
      <t>(누적)</t>
    </r>
    <r>
      <rPr>
        <b/>
        <sz val="11"/>
        <rFont val="맑은 고딕"/>
        <family val="3"/>
        <charset val="129"/>
        <scheme val="minor"/>
      </rPr>
      <t>이력정보 건수
(기준: ~8.26(금)까지)</t>
    </r>
    <phoneticPr fontId="1" type="noConversion"/>
  </si>
  <si>
    <t>가상설계센터(유무상)</t>
    <phoneticPr fontId="1" type="noConversion"/>
  </si>
  <si>
    <t>기술혁신분석센터</t>
    <phoneticPr fontId="1" type="noConversion"/>
  </si>
  <si>
    <t>他 센터 참여 연구원명</t>
    <phoneticPr fontId="1" type="noConversion"/>
  </si>
  <si>
    <t>비고사항</t>
    <phoneticPr fontId="1" type="noConversion"/>
  </si>
  <si>
    <t>14년
총매출
(백만원)</t>
    <phoneticPr fontId="1" type="noConversion"/>
  </si>
  <si>
    <t>15년
총매출
(백만원)</t>
    <phoneticPr fontId="1" type="noConversion"/>
  </si>
  <si>
    <t>16년
총매출(예상)
(백만원)</t>
    <phoneticPr fontId="1" type="noConversion"/>
  </si>
  <si>
    <t>14년
관련매출
(백만원)</t>
    <phoneticPr fontId="1" type="noConversion"/>
  </si>
  <si>
    <t>15년
관련매출
(백만원)</t>
    <phoneticPr fontId="1" type="noConversion"/>
  </si>
  <si>
    <t>16년
관련매출
(백만원)</t>
    <phoneticPr fontId="1" type="noConversion"/>
  </si>
  <si>
    <t>증가액
(백만원)</t>
    <phoneticPr fontId="1" type="noConversion"/>
  </si>
  <si>
    <t>해외시장타겟</t>
    <phoneticPr fontId="1" type="noConversion"/>
  </si>
  <si>
    <t>해외
매출액(백만원)</t>
    <phoneticPr fontId="1" type="noConversion"/>
  </si>
  <si>
    <t>기여도
(%)</t>
    <phoneticPr fontId="1" type="noConversion"/>
  </si>
  <si>
    <t>해외시장타겟
비고사항</t>
    <phoneticPr fontId="1" type="noConversion"/>
  </si>
  <si>
    <t>15년 
종업원수</t>
    <phoneticPr fontId="1" type="noConversion"/>
  </si>
  <si>
    <t>16년 
종업원수</t>
    <phoneticPr fontId="1" type="noConversion"/>
  </si>
  <si>
    <t>증감
(단위:명)</t>
    <phoneticPr fontId="1" type="noConversion"/>
  </si>
  <si>
    <t>기여도
(%)</t>
    <phoneticPr fontId="1" type="noConversion"/>
  </si>
  <si>
    <t>他 출연(연) 가입 현황</t>
    <phoneticPr fontId="1" type="noConversion"/>
  </si>
  <si>
    <t>16년신규</t>
    <phoneticPr fontId="1" type="noConversion"/>
  </si>
  <si>
    <t>미래부</t>
    <phoneticPr fontId="1" type="noConversion"/>
  </si>
  <si>
    <t>만족도
(1: 전혀 만족못함~5:보통~10매우만족)</t>
    <phoneticPr fontId="1" type="noConversion"/>
  </si>
  <si>
    <t>재참여의사
(1,있다/2.없다)</t>
    <phoneticPr fontId="1" type="noConversion"/>
  </si>
  <si>
    <t>추천의향
(1:전혀없다~10:매우 높다)</t>
    <phoneticPr fontId="1" type="noConversion"/>
  </si>
  <si>
    <r>
      <rPr>
        <b/>
        <sz val="11"/>
        <color rgb="FFFF0000"/>
        <rFont val="맑은 고딕"/>
        <family val="3"/>
        <charset val="129"/>
        <scheme val="minor"/>
      </rPr>
      <t>(누적)</t>
    </r>
    <r>
      <rPr>
        <b/>
        <sz val="11"/>
        <rFont val="맑은 고딕"/>
        <family val="3"/>
        <charset val="129"/>
        <scheme val="minor"/>
      </rPr>
      <t>이력정보 건수
(기준: ~9.30(금)까지)</t>
    </r>
    <phoneticPr fontId="1" type="noConversion"/>
  </si>
  <si>
    <t xml:space="preserve">    ○ Ion-exchange 분리막의 시장현황 및 관련 주요 기업분석
      - 전세계적 추세(시간에 따른 변화 및 예상치)
      - 지역별 추세를 이용하여 주요 공략 지역 분석
      - 경쟁사 및 선두 기업관련 현황, 주요 개발상품, 성능 및 해당상품의 매출 등
    ○ Ion-exchange 분리막의 제조 및 성분분석 관련 특허 분석
      - 주요 성분 및 그에 따른 성능과 관련된 특허 
      - 제조 및 경제성까지 고려 한 것에 관한 분석
      - 주요국 기술수준, 핵심특허 현황 등 파악을 통한 신규 사업 타당성에 대한 객관적 특허정보 제공
    ○ Ion-exchange 분리막의 특허권리기간 만료 특허 조사
      - 현재 활용할 수 있는 이온교환막 합성기술 조사 
    ○ 중공사막 형태의 이온교환막 제조 및 활용 기술 조사
      - 관련기술 현황, 권리화 정도, 최근 트렌드 등 </t>
  </si>
  <si>
    <t>1)  포화상태인 기존 사업에서 사업다각화를 통한 신규 시장 진입(특허분석)
2) 제품 최적화 및 개발 시간&amp; 비용 단축(슈퍼컴 활용)</t>
    <phoneticPr fontId="1" type="noConversion"/>
  </si>
  <si>
    <t>상시</t>
    <phoneticPr fontId="1" type="noConversion"/>
  </si>
  <si>
    <t xml:space="preserve">□ 심장측정기 특허 정량 분석
  ○ 심장측정기 연도별 국내외 특허출원 동향 
  ○ 주요 출원인 분석
□ 심장측정기 특허 정성 분석
  ○ 심장측정기 관련 주요 출원인 중심으로 주요 특허 분석
</t>
    <phoneticPr fontId="1" type="noConversion"/>
  </si>
  <si>
    <t>의료기기 심장측정기 기술 특허분석</t>
    <phoneticPr fontId="1" type="noConversion"/>
  </si>
  <si>
    <t xml:space="preserve"> 국내외 연도별 특허출원 동향
 국내외 주요 특허출원인 현황 파악
 주요 특허출원인의 핵심특허 정성분석</t>
    <phoneticPr fontId="1" type="noConversion"/>
  </si>
  <si>
    <t>안상정(퍼스트앤드포에버)</t>
    <phoneticPr fontId="1" type="noConversion"/>
  </si>
  <si>
    <t>O</t>
    <phoneticPr fontId="1" type="noConversion"/>
  </si>
  <si>
    <t>해외기술을 이용한 합작회사설립을 추진중이며, 국내에서 제조 후 국내/해외 판매하는 방식 사업전개계획</t>
    <phoneticPr fontId="1" type="noConversion"/>
  </si>
  <si>
    <t>2015 신산업 창조 프로젝트 (미래부) 과제 선정</t>
    <phoneticPr fontId="1" type="noConversion"/>
  </si>
  <si>
    <t>중국시장 진출계획
(향후 수요로 해외마케팅 지원을 요청해 왔으며, 2011년 이후 중국 시장 진출에 힘써 왔으나, 영업조직 부족으로 현재까지 영업 부진한 상태. 이에 따라 중국내 정밀 시장조사, 수요처 발굴, 지사 설립 등에 필요한 마케팅 지원이 요구됨)</t>
    <phoneticPr fontId="1" type="noConversion"/>
  </si>
  <si>
    <t>1) 2015년 3월 독일 하노버 전시회 참가
2) 2015년 9월 베를린 IFA 전시회 참가 
3) 10월 제품 출시 예정</t>
    <phoneticPr fontId="1" type="noConversion"/>
  </si>
  <si>
    <t>해외시장에서의 제품경쟁력 향상 도모</t>
  </si>
  <si>
    <t>1) 산업통산자원부, 2015년도 경제협력권산업육성사업 선정 (7.5억/3년) 
2) 중소기업청, 2015년 구매조건부 신제품개발사업 선정 (2.8억/1년)</t>
  </si>
  <si>
    <r>
      <rPr>
        <sz val="12"/>
        <color theme="3"/>
        <rFont val="맑은 고딕"/>
        <family val="3"/>
        <charset val="128"/>
        <scheme val="minor"/>
      </rPr>
      <t>◯</t>
    </r>
    <r>
      <rPr>
        <sz val="12"/>
        <color theme="3"/>
        <rFont val="맑은 고딕"/>
        <family val="3"/>
        <charset val="129"/>
        <scheme val="minor"/>
      </rPr>
      <t xml:space="preserve"> 환경친화적이면서도 방음 효과가 뛰어난 방음 시스템 개발이 가능
 - Music box, 연주실, 독서실 등 다양한 형태의 방음 박스 개발 가능
 - 쥬서 방음박스 등의 방음 전문 시스템 개발 가능</t>
    </r>
    <phoneticPr fontId="1" type="noConversion"/>
  </si>
  <si>
    <t>집중</t>
    <phoneticPr fontId="1" type="noConversion"/>
  </si>
  <si>
    <t xml:space="preserve">사용 중 보드 불량발생 원인분석(회로분석 및 부품용량산정) 전문가 컨설팅 </t>
  </si>
  <si>
    <t xml:space="preserve">     □ 하드웨어 설계전문가에 의한 회로분석 및 부품선정 적합성 자문 지원
     □ 불량보드의 원인분석 및 대응책 지원
     □ 회로분석 및 파형분석- 분석보고서(현장 교육)</t>
    <phoneticPr fontId="1" type="noConversion"/>
  </si>
  <si>
    <t xml:space="preserve">사용 중 보드 불량발생 원인분석(회로분석 및 부품용량산정) 컨설팅 </t>
    <phoneticPr fontId="1" type="noConversion"/>
  </si>
  <si>
    <t xml:space="preserve"> 하드웨어 설계전문가에 의한 회로분석 및 부품선정 적합성 자문 지원
 불량보드의 원인분석 및 대응책 지원
 회로분석 및 파형분석- 분석보고서(현장 교육)</t>
    <phoneticPr fontId="1" type="noConversion"/>
  </si>
  <si>
    <t>임삼호(유니테크)</t>
    <phoneticPr fontId="1" type="noConversion"/>
  </si>
  <si>
    <t>(향후 수요) 해외마케팅 지원을 통해 시장진출계획</t>
    <phoneticPr fontId="1" type="noConversion"/>
  </si>
  <si>
    <t>1) 파주발전소 - 산업용 냉각탑(78억)
2) 엠코테크놀로지 코리아 - 공조용 냉각탑(19.1억) 수주</t>
    <phoneticPr fontId="1" type="noConversion"/>
  </si>
  <si>
    <t>상시</t>
    <phoneticPr fontId="1" type="noConversion"/>
  </si>
  <si>
    <t xml:space="preserve"> □ 국내 제약사별 Biosimilar, Biologics 관련 R&amp;D 현황 분석
 □ 국내외 관련 산업에서 각 분야별 고객 선호도 관련 조사
 □ 자동화기술의 필요성</t>
    <phoneticPr fontId="1" type="noConversion"/>
  </si>
  <si>
    <t>국내 제약사별 Biosimilar, Biologics 관련 R&amp;D 현황 및 pipeline DB작업 수요분석</t>
    <phoneticPr fontId="1" type="noConversion"/>
  </si>
  <si>
    <t xml:space="preserve">국내에서 바이오산업에 필요한 기술 분야
Biosimilar, Biologics 관련 R&amp;D 현황 </t>
    <phoneticPr fontId="1" type="noConversion"/>
  </si>
  <si>
    <t>태주호(서울대 융합기술연구소)</t>
    <phoneticPr fontId="1" type="noConversion"/>
  </si>
  <si>
    <t>(향후 수요) 해외 신규 시장 개척을 위한 바이어 검색 및 발굴 필요</t>
    <phoneticPr fontId="1" type="noConversion"/>
  </si>
  <si>
    <t>1) (과제수주)산업자원부 경제협력권산업육성사업과제선정(2억5천/3년)
2) (과제수주)산업자원부 민관공동투자기술개발과제선정(9천2백/3년)
3) (지재권확보)국내특허출원 5건</t>
    <phoneticPr fontId="1" type="noConversion"/>
  </si>
  <si>
    <t>1) (지재권확보)특허출원1건, 실용신안1건
2) 해외시장 진출을 통한 매출 증대</t>
    <phoneticPr fontId="1" type="noConversion"/>
  </si>
  <si>
    <t>일본기업에서 장비개발 요청(열처리 장비 제작 수출)</t>
  </si>
  <si>
    <t>1) 구매조건부과제완료 - 성공평가(대우조선해양)
2) 협력사 신규 등록 : 포스코</t>
  </si>
  <si>
    <t>상시</t>
    <phoneticPr fontId="1" type="noConversion"/>
  </si>
  <si>
    <t>□ 천연물질 화장품 기술시장 분석
 ○ 천연소재 화장품 개발 시장현황과 특성 
 ○ 천연소재 화장품 개발 산업 동향과 시장 분석
 ○ 천연소재 및 유기농 천연화장품 개발 산업과 시장 분석전반
 ○ 주요 경쟁사 제품 기술 동향</t>
    <phoneticPr fontId="1" type="noConversion"/>
  </si>
  <si>
    <t>천연물질 화장품 기술시장 분석</t>
    <phoneticPr fontId="1" type="noConversion"/>
  </si>
  <si>
    <t>주요 경쟁사 제품분석, 기술 및 시장 동향 분석
천연물질을 이용한 화장품 제조 기술 동향
유기농 천연화장품 개발 산업과 시장 동향 분석</t>
    <phoneticPr fontId="1" type="noConversion"/>
  </si>
  <si>
    <t>손은화(강원대학교)</t>
    <phoneticPr fontId="1" type="noConversion"/>
  </si>
  <si>
    <t>O</t>
    <phoneticPr fontId="1" type="noConversion"/>
  </si>
  <si>
    <t>일본시장 진출계획
(관련제품 일본규격 인증 진행중)</t>
    <phoneticPr fontId="1" type="noConversion"/>
  </si>
  <si>
    <t>국제공동기술개발사업 선정(정부지원금 3년 15억)</t>
    <phoneticPr fontId="1" type="noConversion"/>
  </si>
  <si>
    <t>상시</t>
    <phoneticPr fontId="1" type="noConversion"/>
  </si>
  <si>
    <t>공조용 압착식 동관 이음쇠 (ZOOM LOCK)에 대한 대한 선행특허조사</t>
    <phoneticPr fontId="1" type="noConversion"/>
  </si>
  <si>
    <t>공조용 압착식 동관 이음쇠에 대한 선행특허조사
공조용 압착식 동관 이음쇠의 특허기술 분석 및 경쟁기업 현황 조사</t>
    <phoneticPr fontId="1" type="noConversion"/>
  </si>
  <si>
    <t xml:space="preserve"> -공조용 압착식 동관 이음쇠 (ZOOM LOCK)에 대한 선행특허조사</t>
    <phoneticPr fontId="1" type="noConversion"/>
  </si>
  <si>
    <t xml:space="preserve"> - 동관 이음쇠(ZOOM LOCK) 관련 선행특허 조사
 - 주요 경쟁사 특허정보 제공
 - 특허분쟁대응 전략(IP창출 혹은 회피) 제시</t>
    <phoneticPr fontId="1" type="noConversion"/>
  </si>
  <si>
    <t>김진(지상)</t>
    <phoneticPr fontId="1" type="noConversion"/>
  </si>
  <si>
    <t>1) (과제수주) 중소기업청 R&amp;D중기청 진행 1억5천 진행중(1년) 
2) (지재권확보)특허출원3건, 등록3건</t>
    <phoneticPr fontId="1" type="noConversion"/>
  </si>
  <si>
    <t>마케팅 전략 수립을 통한 신제품 신시장 진출(기대)</t>
    <phoneticPr fontId="1" type="noConversion"/>
  </si>
  <si>
    <t>애로 기술 지원 과제로 선정되어 국내 최고 기술을 보유한 연구소의 자문과 지원 받고 있음. 현재까지 많은 진척이 있으며 선진 수준 기술 획득이 가능할 것으로 확신됨</t>
    <phoneticPr fontId="1" type="noConversion"/>
  </si>
  <si>
    <t>1) 2015년 코스닥 상장
2) SUP(stand Up paddle board) 수주 계약 체결(매출 80%)
3) 정부 연구과제 2건 진행</t>
    <phoneticPr fontId="1" type="noConversion"/>
  </si>
  <si>
    <t>집중</t>
    <phoneticPr fontId="1" type="noConversion"/>
  </si>
  <si>
    <t>비콘 기반의 건설현장 안전관리 특허기술동향</t>
    <phoneticPr fontId="1" type="noConversion"/>
  </si>
  <si>
    <t xml:space="preserve"> 주요 경쟁기업의 특허기술동향 및 비콘 기반의 안전 모니터링 특허 전략
- 현재 연구 진행 중인 관련 정보</t>
    <phoneticPr fontId="1" type="noConversion"/>
  </si>
  <si>
    <t>비콘 기반의 건설현장 안전관리 시스템 개발 위한 다각적 조사 가능
- Beacon(BLE4.0 기술 적용) 적용 제품에 LoRa 기술 적용 제품군이 추가되어 매출 증진 효과 기댜
- 새로운 기술을 조기 적용하여 기술 선도입지 구축</t>
    <phoneticPr fontId="1" type="noConversion"/>
  </si>
  <si>
    <t>박찬정(인하대학교)</t>
    <phoneticPr fontId="1" type="noConversion"/>
  </si>
  <si>
    <t>제1절 시장개요 및 니즈
1. 제브라피쉬 스크리닝 서비스시장의 개요
제2절 시장구조 및 특성
1. 제약산업의 현황
2. 주요 업체 동향 
제3절 시장동향 및 전망
      1. 신물질들로부터 유효성 있는 신약물질 스크리닝 개발 기술 확보 및 전략
  2. 핵심기술의 분류 및 선정
  3. 핵심기술 선정을 위한 평가 지표 
         - 핵심기술의 세부 평가 지표 선정 및 평가를 통한 우선 순위 도출</t>
    <phoneticPr fontId="1" type="noConversion"/>
  </si>
  <si>
    <t xml:space="preserve">  제브라피쉬 스크리닝 서비스에 따른 마케팅 전략 수립</t>
    <phoneticPr fontId="1" type="noConversion"/>
  </si>
  <si>
    <t xml:space="preserve"> - 효능평가 기술 동향에 대한 분석
- 핵심기술의 분류 및 선정
- 최종 개발기술 선정을 위한 평가 지표 선정
- 핵심 개발 기술 도축-비만, 지방간 </t>
    <phoneticPr fontId="1" type="noConversion"/>
  </si>
  <si>
    <t>봉명환(포티피엔씨)</t>
    <phoneticPr fontId="1" type="noConversion"/>
  </si>
  <si>
    <t>(기업 R&amp;D 역량 강화) 전문가의 기술 정보 교류를 통해 기업의 R&amp;D 능력을 강화 할 수 있었으며, 기업 내부 조사자료와 해당 사업의 조사 자료를 종합하여 보다 세밀한 정보를 얻을 수 있었음</t>
    <phoneticPr fontId="1" type="noConversion"/>
  </si>
  <si>
    <t xml:space="preserve">       □ 지원 사업을 통해 R&amp;D 과제기획 및 제품개발을 위한 사업화 가능성 분석
       □ 사업화 타당성 검토를 위해서 특허/기술/시장 등 동향 정보를 제공 예정임</t>
    <phoneticPr fontId="1" type="noConversion"/>
  </si>
  <si>
    <t xml:space="preserve"> - 카메라 영상 기상상태 검지방법 및 장치의 사업타당성 검토</t>
    <phoneticPr fontId="1" type="noConversion"/>
  </si>
  <si>
    <t xml:space="preserve">  - 카메라에 의한 기상 정보 관련 기술 및 시장 동향분석
 - 카메라 기반의 기상상태 검지방법별 특허기술동향 분석
 - 특허/기술/시장 동향 분석에 의한 사업화 방안 제시</t>
    <phoneticPr fontId="1" type="noConversion"/>
  </si>
  <si>
    <t>홍은정(인포베이스)</t>
    <phoneticPr fontId="1" type="noConversion"/>
  </si>
  <si>
    <t xml:space="preserve">     □ 비콘이 적용된 조명 제어기술에 대한 특허기술동향 조사
     □ 선행특허조사로 주요 경쟁기업의 현재 기술동향을 분석하고, 이에 따른
        2016년 제품 상용 개발에 따른 기술개발(특허) 자문</t>
    <phoneticPr fontId="1" type="noConversion"/>
  </si>
  <si>
    <t xml:space="preserve"> - 비콘조명제어 특허기술동향</t>
    <phoneticPr fontId="1" type="noConversion"/>
  </si>
  <si>
    <t xml:space="preserve"> - 비콘 기반의 조명제어 관련 특허기술동향
 - 주요 경쟁기업의 특허기술동향 분석
 - 기술개발(특허) 전략 제시</t>
    <phoneticPr fontId="1" type="noConversion"/>
  </si>
  <si>
    <t>정호석(인포베이스)</t>
    <phoneticPr fontId="1" type="noConversion"/>
  </si>
  <si>
    <t>중국 및 일본 시장 진출(현재 일본 대리점 계약과 더불어 다수 건의 해외 매출 협상 진행 중)</t>
  </si>
  <si>
    <t>비 접촉 살균수전 (수 전해 살균시스템)의 사업화를 위한 한국생산기술연구원과 산학연 공동연구법인 설립 추진 중</t>
    <phoneticPr fontId="1" type="noConversion"/>
  </si>
  <si>
    <t>□ 원료의 성능 분석을 통한 고효율, 고성능의 화장품 원료 개발
  ○ 생산 공정에 따른 항산화 효능 비교 분석으로 제품 개발 체계화.  
□ 제품의 시간에 따른 유효성분 농도 측정
  ○ 효능의 감가를 확인하며, 이를 보완 할 수 있는 원료를 모색하고 
    추가 첨가하여 제품의 완성도를 높임.   
  ○ 효소반응을 활용한 원료의 항산화력 측정</t>
    <phoneticPr fontId="1" type="noConversion"/>
  </si>
  <si>
    <t>방부제를 포함하지 않은 새로운 방부시스템 개발 실험 및 컨설팅 지원</t>
    <phoneticPr fontId="1" type="noConversion"/>
  </si>
  <si>
    <t xml:space="preserve"> - Mn-SOD의 항산화력 및 효소 농도 측정에 대한 분석 기법
 - HPLC를 활용한 방부제 효과의 락토페린의 장기 안정성 확인</t>
    <phoneticPr fontId="1" type="noConversion"/>
  </si>
  <si>
    <t>임완택(한경대학교)</t>
    <phoneticPr fontId="1" type="noConversion"/>
  </si>
  <si>
    <t>O</t>
    <phoneticPr fontId="1" type="noConversion"/>
  </si>
  <si>
    <t>-</t>
    <phoneticPr fontId="1" type="noConversion"/>
  </si>
  <si>
    <t>㈜동인광학</t>
  </si>
  <si>
    <t>16년 신규</t>
    <phoneticPr fontId="1" type="noConversion"/>
  </si>
  <si>
    <t>레이져거리측정기(LRF)를 개발함에 있어 레이져 일반에 대한 이해를 높임으로써 당사가 개발할 방향에 대해 큰 도움을 받았으며 연구원들이 보다 이해도가 깊어져 추후 고도화된 제품을 개발하는데 바탕이 될 것으로 기대함</t>
    <phoneticPr fontId="1" type="noConversion"/>
  </si>
  <si>
    <t>(주)뉴랩</t>
  </si>
  <si>
    <t>복합기능이 부여된 박막 필름 개발 등 기술자문</t>
  </si>
  <si>
    <t>○ 손 땀 처리 장갑 
 - 친수성 그룹이 있는 부분이 공중합된 폴리에틸렌 수지의 블렌드에 의한 손 땀의 흡착 기술 지원
 - 나노 실리카 등의 무기 입자를 혼합하여 폴리에틸렌과 블렌드하여 압출 시 무기재료와 유기 재료 사이의 계면접착 불완전성으로 미세한 틈이 벌어져 통기성이 부여되는 관점의 기술 지원
○ 고강도 투명 박막 필름
 - 상대적 고분자량의 폴리에틸렌, 고강도 부여 부분 공중합 폴리에틸렌의 블렌드에 의한 투명 박막 폴리에틸렌 기술지원
○ 항균성 필름 
  - 항균 성능이 부여된 폴리에틸렌 랩 개발에 필요한 마스터배치 개발 시 열에 의해 소실되는 항균성능을 열안정제의 첨가에 의한 항균성 보존, 유지 기술 개발</t>
  </si>
  <si>
    <t>1. 손 땀 처리 필름 기술지원
2. 고강도 투명 박막 필름 기술지원
3. 항균성 필름 기술지원</t>
  </si>
  <si>
    <t xml:space="preserve">1. 통기성 부여 또는 친수성기 부여 PE 필름
2. LDPE 중 고분자량 PE, 고결정성 PE의 블렌드
3. 항균성 작용기의 고분자 중 결합 안정제 </t>
  </si>
  <si>
    <t>1) (지재권 확보) 타사 개발 특허에 대한 침해 위엄요소 감소
2) 정부 R&amp;D 과제에 대한 신규 아이디어 도출
3) (생산성 향상) 불량률 감소를 위한 설비 개선 코칭을 통해 생산성 향상 및 원가절감 기대(30%)</t>
    <phoneticPr fontId="1" type="noConversion"/>
  </si>
  <si>
    <t>(주)모토텍</t>
  </si>
  <si>
    <t>미정</t>
  </si>
  <si>
    <t>(지재권 확보) 선행특허분석을 통한 특허출원 시간 및 비용 단축</t>
    <phoneticPr fontId="1" type="noConversion"/>
  </si>
  <si>
    <t>집중</t>
    <phoneticPr fontId="1" type="noConversion"/>
  </si>
  <si>
    <t xml:space="preserve">      1) 접합성능과 시공성이 우수한 터널세그먼트 결합방법 기술동향 분석
        선진 외국의 최신 세그먼트 접합기술에 대한 조사 및 세그먼트 관련 해석/실험 방법의 조사․정리
      2) 세그먼트 콘크리트의 내화, 내염 및 내부식성에 대한 최신 동향 분석 
    세그먼트용 콘크리트의 내화, 내염 및 내부식성과 관련된 정보검색 및 최신 기술동향 분석</t>
    <phoneticPr fontId="1" type="noConversion"/>
  </si>
  <si>
    <t>접합성능 및 시공성이 우수한 터널세그먼트 결합방법 관련 기술동향 분석</t>
    <phoneticPr fontId="1" type="noConversion"/>
  </si>
  <si>
    <t>향후 세그먼트 신제품 개발을 위한 
세그먼트 결합방법 및 세그먼트용 
콘크리트에 대한 최신 기술동향 분석</t>
    <phoneticPr fontId="1" type="noConversion"/>
  </si>
  <si>
    <t>장수호(한국건설기술연구원)</t>
    <phoneticPr fontId="1" type="noConversion"/>
  </si>
  <si>
    <t>집중</t>
    <phoneticPr fontId="1" type="noConversion"/>
  </si>
  <si>
    <t xml:space="preserve">     □ 자동차 서브매트의 기술 동향 및 애프터마켓 시장분석
    □ 높은 발수성, 높은 난슬립, 저중량, 높은 내구성, 리사이클 가능한 매트개발 위한 소재 동향 분석</t>
    <phoneticPr fontId="1" type="noConversion"/>
  </si>
  <si>
    <t xml:space="preserve"> - 친환경 저중량 자동차   서브매트 기술시장 분석</t>
    <phoneticPr fontId="1" type="noConversion"/>
  </si>
  <si>
    <t xml:space="preserve"> - 자동차 서브매트의 애프터마켓 기술 및 시장분석,
- 높은 난슬립, 높은 발수성, 저중량, 높은 내구성, 리사이클 가능한 매트 개발을 소재 동향 분석</t>
    <phoneticPr fontId="1" type="noConversion"/>
  </si>
  <si>
    <t>박찬정(인하대학교)</t>
    <phoneticPr fontId="1" type="noConversion"/>
  </si>
  <si>
    <t>동물실험 대체 플라스틱웨어 및 마이크로 캐리어 기술특허분석</t>
  </si>
  <si>
    <t>○ 동물실험 대체 플라스틱 웨어(생체모사)
- 상업화된 기술, 제품, 특허 분석
○ 마이크로 캐리어 제작
- 마이크로캐리어 분야 특허 분석, 마이크로 캐리어 기술 보유 주요 기업의 관련 특허 및 기술동향</t>
  </si>
  <si>
    <t xml:space="preserve">1) 바이오의약품 개발 및 동물시험대체용 일회용 제품개발, 시장진입 기대
2) 관련 수입제품의 수입대체 및 수출기대
3) 고부가가치 제품개발을 통한 기업이미지 제고 및 시장경쟁력 강화
</t>
    <phoneticPr fontId="1" type="noConversion"/>
  </si>
  <si>
    <t>상시</t>
    <phoneticPr fontId="1" type="noConversion"/>
  </si>
  <si>
    <t xml:space="preserve">제1절 시장개요 및 니즈
1. 정제 글리세린 시장의 개요
2. 소비자의 니즈특성  
제2절 시장구조 및 특성
1. 바이오제약 및 기능성 화장품산업의 현황
2. 주요 업체 동향 
제3절 시장동향 및 전망
      1. 국내 글리세린 시장동향
  2. 국내 및 해외 가격동향, 수입입 동향 
      3. 바이오디젤 및 비누, 화장품산업 동향   </t>
    <phoneticPr fontId="1" type="noConversion"/>
  </si>
  <si>
    <t xml:space="preserve">  정제 글리세린 시장동향 정보지원</t>
    <phoneticPr fontId="1" type="noConversion"/>
  </si>
  <si>
    <t xml:space="preserve"> - 국내 글리세린 시장동향
- 국내 및 해외 가격동향, 수입입 동향 
 - 이오디젤 및 비누, 화장품산업 동향 </t>
    <phoneticPr fontId="1" type="noConversion"/>
  </si>
  <si>
    <t>봉명환(포티피엔씨)</t>
    <phoneticPr fontId="1" type="noConversion"/>
  </si>
  <si>
    <t>O</t>
    <phoneticPr fontId="1" type="noConversion"/>
  </si>
  <si>
    <t>㈜경인기계</t>
    <phoneticPr fontId="1" type="noConversion"/>
  </si>
  <si>
    <r>
      <rPr>
        <sz val="12"/>
        <color theme="3"/>
        <rFont val="맑은 고딕"/>
        <family val="3"/>
        <charset val="128"/>
        <scheme val="minor"/>
      </rPr>
      <t>◯</t>
    </r>
    <r>
      <rPr>
        <sz val="12"/>
        <color theme="3"/>
        <rFont val="맑은 고딕"/>
        <family val="3"/>
        <charset val="129"/>
        <scheme val="minor"/>
      </rPr>
      <t xml:space="preserve"> 자사 신제품 개발 진행을 위한 사전 기술개발 동향을 분석함으로, 개발 목표가 명확해 지고, 실패요소를 저감
 - 기술개발 전, 기술동향 및 시장동향을 사전조사 함
 - 선진사 및 경쟁사의 기 출원된 특허 및 기술동향 분석으로, 자사의 연구개발 방향을 수립하는 기초 data로 활용
 - 시장 진입을 위한 기술장벽 및 장벽특허를 사전에 조사·분석하여 제품 사업화시 예상되는 특허분쟁을 사전에 예방하고, 대응 특허 및 기술 도출을 모색
 - 기존에 알고 있던 선진사 및 경쟁사 외에, 인지하지 못했지만 기술을 보유한 신규 업체에 대한 정보 활용
 - 특허맵 작성에 의한 제품 개발 및 고객요구 트랜드 파악으로, 사업화 성공률 제고</t>
    </r>
    <phoneticPr fontId="1" type="noConversion"/>
  </si>
  <si>
    <t>○ 미국 Tunning Car Market의 시장조사 지원이 필요함
          -Al단조휠의 Inch(Size)별, Brand별 가격조사
          -Al단조휠의 경쟁사 및 가격 조사
          -Al 단조휠의 Market Volume조사
          -Marketing전략적 가격 수립 기법</t>
  </si>
  <si>
    <t>Al 단조휠의 시장 정보를 확인하여
마켓팅 전략을 수립하여 사업화 추진으로 수출경쟁력 확보</t>
  </si>
  <si>
    <t>(건조기 열전달 효율 유지한 내마모 대응체계 구축) 제품개선을 위한 제품의 문제점 파악으로 개선안 확보</t>
    <phoneticPr fontId="1" type="noConversion"/>
  </si>
  <si>
    <t>알루미늄 금속의 표면처리 방법에 대한 시장기술 동향</t>
  </si>
  <si>
    <t>○ 다이캐스팅 아노다이징 관련 교육 및 기술 제공
○ 도금 관련 교육 및 정보 제공 (사출 도금 기술 )
○ 전착 도장 관련 교육 및 정보 제공
○ 국내 외 표면처리 관련 동향 및 신기술 소개</t>
  </si>
  <si>
    <t>- 전문 분야에 대한 교육을 통하여 직원들의 전문성을 향상시킴
- 높아진 전문성으로 인하여 업무의 효율이 증가함</t>
    <phoneticPr fontId="1" type="noConversion"/>
  </si>
  <si>
    <t>김왕환</t>
    <phoneticPr fontId="1" type="noConversion"/>
  </si>
  <si>
    <t>306-81-18106</t>
    <phoneticPr fontId="1" type="noConversion"/>
  </si>
  <si>
    <t>집중</t>
    <phoneticPr fontId="1" type="noConversion"/>
  </si>
  <si>
    <t>이윤석</t>
    <phoneticPr fontId="1" type="noConversion"/>
  </si>
  <si>
    <t xml:space="preserve"> 공기압축기의 B2B 마케팅 전략
</t>
    <phoneticPr fontId="1" type="noConversion"/>
  </si>
  <si>
    <t xml:space="preserve">공기압축기 시장의 마케팅 전략 수립
</t>
    <phoneticPr fontId="1" type="noConversion"/>
  </si>
  <si>
    <t xml:space="preserve">마케팅 역량 강화  및
비즈니스 모델의 혁신
</t>
    <phoneticPr fontId="1" type="noConversion"/>
  </si>
  <si>
    <t xml:space="preserve">마케팅 전략 수립 및 실행 능력 함양
매출 증대 및 수익 증대
</t>
    <phoneticPr fontId="1" type="noConversion"/>
  </si>
  <si>
    <t>주광신((주)인텍플러스)</t>
    <phoneticPr fontId="1" type="noConversion"/>
  </si>
  <si>
    <t>전국ASTI 회장</t>
    <phoneticPr fontId="1" type="noConversion"/>
  </si>
  <si>
    <t>마케팅 역량의 획기적 제고</t>
  </si>
  <si>
    <t>김주민</t>
    <phoneticPr fontId="1" type="noConversion"/>
  </si>
  <si>
    <t>313-03-46446</t>
    <phoneticPr fontId="1" type="noConversion"/>
  </si>
  <si>
    <t>최성배</t>
    <phoneticPr fontId="1" type="noConversion"/>
  </si>
  <si>
    <r>
      <t xml:space="preserve">볼베어링용 </t>
    </r>
    <r>
      <rPr>
        <sz val="11"/>
        <color theme="1"/>
        <rFont val="함초롬바탕"/>
        <family val="1"/>
        <charset val="129"/>
      </rPr>
      <t>&lt;</t>
    </r>
    <r>
      <rPr>
        <sz val="11"/>
        <color theme="1"/>
        <rFont val="맑은 고딕"/>
        <family val="3"/>
        <charset val="129"/>
        <scheme val="minor"/>
      </rPr>
      <t>리테이너 자동정렬기</t>
    </r>
    <r>
      <rPr>
        <sz val="11"/>
        <color theme="1"/>
        <rFont val="함초롬바탕"/>
        <family val="1"/>
        <charset val="129"/>
      </rPr>
      <t xml:space="preserve">&gt; </t>
    </r>
    <r>
      <rPr>
        <sz val="11"/>
        <color theme="1"/>
        <rFont val="맑은 고딕"/>
        <family val="3"/>
        <charset val="129"/>
        <scheme val="minor"/>
      </rPr>
      <t>품질안정화 및 생산성 향상</t>
    </r>
  </si>
  <si>
    <t>- 볼베어링용 리테이너 공정개선 방안 조사
- 설비 업체 조사 및 방문
- 정렬공정 개선으로 인한 매출 증대
- 기업의 멘토링 전문가 섭외 및 세미나 개최</t>
    <phoneticPr fontId="1" type="noConversion"/>
  </si>
  <si>
    <t>- 볼베어링용 리테이너 공정개선</t>
    <phoneticPr fontId="1" type="noConversion"/>
  </si>
  <si>
    <t>- 정렬공정에서 제품 간 마찰에 의한 오염, 자성발생, 정렬오류, 낮은 생산성 등 기술적, 비용적 측면에서 개선 유도
- 개발로 인하여 고용증가 및 매출증대 예상됨</t>
    <phoneticPr fontId="1" type="noConversion"/>
  </si>
  <si>
    <t>윤종희(미래비즈니스컨설팅)</t>
    <phoneticPr fontId="1" type="noConversion"/>
  </si>
  <si>
    <t>충남ASTI 회장</t>
    <phoneticPr fontId="1" type="noConversion"/>
  </si>
  <si>
    <t>볼베어링 리테이너 품질 생산성 향상</t>
  </si>
  <si>
    <t>이천석</t>
    <phoneticPr fontId="1" type="noConversion"/>
  </si>
  <si>
    <t>301-81-41882</t>
    <phoneticPr fontId="1" type="noConversion"/>
  </si>
  <si>
    <t>이정구</t>
    <phoneticPr fontId="1" type="noConversion"/>
  </si>
  <si>
    <t>태양광 발전을 이용한 심정(Deep well) 펌핑기술에 대한 기술/시장/경제성 조사분석</t>
    <phoneticPr fontId="1" type="noConversion"/>
  </si>
  <si>
    <t>심정펌핑기술의 기술/시장/경제성 조사분석</t>
    <phoneticPr fontId="1" type="noConversion"/>
  </si>
  <si>
    <t>해외시장진출</t>
    <phoneticPr fontId="1" type="noConversion"/>
  </si>
  <si>
    <t>동남아 시장진출</t>
    <phoneticPr fontId="1" type="noConversion"/>
  </si>
  <si>
    <t>김창영(테크란)</t>
    <phoneticPr fontId="1" type="noConversion"/>
  </si>
  <si>
    <t>충북ASTI 회장</t>
    <phoneticPr fontId="1" type="noConversion"/>
  </si>
  <si>
    <t xml:space="preserve">국내외 해외 신시장 진출 </t>
  </si>
  <si>
    <t>김용덕</t>
    <phoneticPr fontId="1" type="noConversion"/>
  </si>
  <si>
    <t>314-81-92602</t>
    <phoneticPr fontId="1" type="noConversion"/>
  </si>
  <si>
    <t>이윤석</t>
    <phoneticPr fontId="1" type="noConversion"/>
  </si>
  <si>
    <t xml:space="preserve">사업화 타당성 정보분석 
</t>
    <phoneticPr fontId="1" type="noConversion"/>
  </si>
  <si>
    <t xml:space="preserve">스마트 인솔 시스템의 필요성을 객관적으로 입증해 주는 정보자료 분석
</t>
    <phoneticPr fontId="1" type="noConversion"/>
  </si>
  <si>
    <t xml:space="preserve">스마트 인솔 시스템을 통한
마케팅 역량 강화
</t>
    <phoneticPr fontId="1" type="noConversion"/>
  </si>
  <si>
    <t xml:space="preserve">스마트 인솔 시스템의 우수성, 효용성을 객관적으로 입증할 수 있는 자료 확보 및 분석
</t>
    <phoneticPr fontId="1" type="noConversion"/>
  </si>
  <si>
    <t>박재범(서울대)</t>
    <phoneticPr fontId="1" type="noConversion"/>
  </si>
  <si>
    <t>스마트 인솔의 인체 유익성 검증</t>
  </si>
  <si>
    <t>이승완</t>
    <phoneticPr fontId="1" type="noConversion"/>
  </si>
  <si>
    <t>314-81-57605</t>
    <phoneticPr fontId="1" type="noConversion"/>
  </si>
  <si>
    <t>상시</t>
    <phoneticPr fontId="1" type="noConversion"/>
  </si>
  <si>
    <t>이윤석</t>
    <phoneticPr fontId="1" type="noConversion"/>
  </si>
  <si>
    <t>김나래</t>
    <phoneticPr fontId="1" type="noConversion"/>
  </si>
  <si>
    <t xml:space="preserve">건강기능식품 개별인정 인체적용시험 기획 자문 
</t>
    <phoneticPr fontId="1" type="noConversion"/>
  </si>
  <si>
    <t xml:space="preserve">전임상시험(In vitro 및 In vivo) 결과를 바탕으로 위 기능 개선 건강기능식품 개별인정원료의 인체적용시험 단계에 대한 자문 및 기획 방향을 제시
</t>
    <phoneticPr fontId="1" type="noConversion"/>
  </si>
  <si>
    <t xml:space="preserve">건강기능식품 인체적용시험 R&amp;D 과제 기획 지원
</t>
    <phoneticPr fontId="1" type="noConversion"/>
  </si>
  <si>
    <t>인체적용시험 단계 방향 제시 및 자문</t>
    <phoneticPr fontId="1" type="noConversion"/>
  </si>
  <si>
    <t>임현우(㈜에스에프씨)</t>
    <phoneticPr fontId="1" type="noConversion"/>
  </si>
  <si>
    <t>체계적인 연구개발 과제기획</t>
  </si>
  <si>
    <t>고인선</t>
    <phoneticPr fontId="1" type="noConversion"/>
  </si>
  <si>
    <t>305-81-66527</t>
    <phoneticPr fontId="1" type="noConversion"/>
  </si>
  <si>
    <t>이윤석</t>
    <phoneticPr fontId="1" type="noConversion"/>
  </si>
  <si>
    <t xml:space="preserve">알데히드 계열 및 악취 가스 제거 성능에 뛰어난 활성탄 첨착 기술 개발
</t>
    <phoneticPr fontId="1" type="noConversion"/>
  </si>
  <si>
    <t xml:space="preserve">한국화학연구원의 악취 및 VOCs 제거용 흡착제, 환경촉매 분야 연구팀과의 협력을 통해 기술자문 및 공동연구를 통한 문제해결 지원
</t>
    <phoneticPr fontId="1" type="noConversion"/>
  </si>
  <si>
    <t xml:space="preserve">흡착에 어려운 알데히드 계열 및 악취 가스 제거용 첨착 활성탄 기술 개발
</t>
    <phoneticPr fontId="1" type="noConversion"/>
  </si>
  <si>
    <t xml:space="preserve">알데히드 계열 가스 제거 성능에 우수한 chemical 첨착 물질 개발 (아세트알데히드, 포름알데히드)
</t>
    <phoneticPr fontId="1" type="noConversion"/>
  </si>
  <si>
    <t>서정권(화학연)</t>
    <phoneticPr fontId="1" type="noConversion"/>
  </si>
  <si>
    <t>신규사업 진출 성공 가능성 확립</t>
  </si>
  <si>
    <t>정일호</t>
    <phoneticPr fontId="1" type="noConversion"/>
  </si>
  <si>
    <t>211-86-07816</t>
    <phoneticPr fontId="1" type="noConversion"/>
  </si>
  <si>
    <t>집중</t>
    <phoneticPr fontId="1" type="noConversion"/>
  </si>
  <si>
    <t>이윤석</t>
    <phoneticPr fontId="1" type="noConversion"/>
  </si>
  <si>
    <t xml:space="preserve">FMX 마케팅 지원사업
</t>
    <phoneticPr fontId="1" type="noConversion"/>
  </si>
  <si>
    <t xml:space="preserve">관련 기술의 시장동향 정보로 경쟁력을 확보하며, 신사업 분야를 탐색함
</t>
    <phoneticPr fontId="1" type="noConversion"/>
  </si>
  <si>
    <t xml:space="preserve">FMX 마케팅 사업
</t>
    <phoneticPr fontId="1" type="noConversion"/>
  </si>
  <si>
    <t xml:space="preserve">FMX관련 국내외 기술 조사
FMX관련 연구동향(특허 등)
국내외 시장동향 정보 조사(시장규모 등)
FMX 기술을 통한 신사업 또는 관련 사업과 산업 분야 탐색
마케팅 전략 방법 모색
</t>
    <phoneticPr fontId="1" type="noConversion"/>
  </si>
  <si>
    <t>전재용(BP기술거래)</t>
    <phoneticPr fontId="1" type="noConversion"/>
  </si>
  <si>
    <t>O</t>
    <phoneticPr fontId="1" type="noConversion"/>
  </si>
  <si>
    <t xml:space="preserve">해외시장 마케팅 전략 수립 </t>
  </si>
  <si>
    <t>윤홍익</t>
    <phoneticPr fontId="1" type="noConversion"/>
  </si>
  <si>
    <t xml:space="preserve"> 314-81-46957</t>
    <phoneticPr fontId="1" type="noConversion"/>
  </si>
  <si>
    <t>이윤석</t>
    <phoneticPr fontId="1" type="noConversion"/>
  </si>
  <si>
    <t xml:space="preserve">R&amp;D과제 기획지원 및 사업화타당성 평가 지원
</t>
    <phoneticPr fontId="1" type="noConversion"/>
  </si>
  <si>
    <t xml:space="preserve">증발 냉각형 배열회수장치에 대한 사업성, 경제성, 기술성 분석 등을 통하여 사업화  전략을 수립할 수 있도록 기술/시장/사업화 전문가와 공동으로 추진
</t>
    <phoneticPr fontId="1" type="noConversion"/>
  </si>
  <si>
    <t xml:space="preserve">연구개발의 타당성 확보 및 
사업화 전략 수립
</t>
    <phoneticPr fontId="1" type="noConversion"/>
  </si>
  <si>
    <t xml:space="preserve">증발 냉각형 배열회수장치 국내외 시장, 기술성, 사업화 전략 조사 분석
</t>
    <phoneticPr fontId="1" type="noConversion"/>
  </si>
  <si>
    <t>유성연(충남대)</t>
    <phoneticPr fontId="1" type="noConversion"/>
  </si>
  <si>
    <t>기술 사업화 타당성 확보</t>
  </si>
  <si>
    <t>태효식</t>
    <phoneticPr fontId="1" type="noConversion"/>
  </si>
  <si>
    <t>314-86-06343</t>
    <phoneticPr fontId="1" type="noConversion"/>
  </si>
  <si>
    <t xml:space="preserve">전산실용 일체형 랙 제어시스템 스마트랙 시장분석
</t>
    <phoneticPr fontId="1" type="noConversion"/>
  </si>
  <si>
    <t xml:space="preserve">일체형 랙 제어시스템 스마트랙 시장의 마케팅 전략 수립
</t>
    <phoneticPr fontId="1" type="noConversion"/>
  </si>
  <si>
    <t xml:space="preserve">마케팅 역량 강화 
비즈니스 모델의 혁신
사업전략 수립
</t>
    <phoneticPr fontId="1" type="noConversion"/>
  </si>
  <si>
    <t xml:space="preserve">마케팅 전략 수립 및 실행 능력 함양
매출 증대 및 수익 증대
사업전략 수립 및 실행력 제고
</t>
    <phoneticPr fontId="1" type="noConversion"/>
  </si>
  <si>
    <t>해외 타겟시장 재정립 및 구체화</t>
  </si>
  <si>
    <t>안경남</t>
    <phoneticPr fontId="1" type="noConversion"/>
  </si>
  <si>
    <t>305-81-83657</t>
    <phoneticPr fontId="1" type="noConversion"/>
  </si>
  <si>
    <t>상시</t>
    <phoneticPr fontId="1" type="noConversion"/>
  </si>
  <si>
    <t xml:space="preserve">고점착 천연고무계 테이프의 응집력 개선 기술 개발 
</t>
    <phoneticPr fontId="1" type="noConversion"/>
  </si>
  <si>
    <t xml:space="preserve">점착력, 응집력 등 물리적 성질에 대한 평가 및 분석 기법 지원
</t>
    <phoneticPr fontId="1" type="noConversion"/>
  </si>
  <si>
    <t xml:space="preserve">고점착 천연고무계 테이프의 응집력
개선 기술 개발
</t>
    <phoneticPr fontId="1" type="noConversion"/>
  </si>
  <si>
    <t xml:space="preserve">점착력, 응집력 등 물리적 성질에 대한 평가 및 분석 기법 수립
</t>
    <phoneticPr fontId="1" type="noConversion"/>
  </si>
  <si>
    <t>이준협(명지대)</t>
    <phoneticPr fontId="1" type="noConversion"/>
  </si>
  <si>
    <t>응집력 등 기술경쟁력의 획기적 제고</t>
  </si>
  <si>
    <t>최훈</t>
    <phoneticPr fontId="1" type="noConversion"/>
  </si>
  <si>
    <t>314-81-51542</t>
    <phoneticPr fontId="1" type="noConversion"/>
  </si>
  <si>
    <t xml:space="preserve">물류 이송 로봇 시스템 사업화
</t>
    <phoneticPr fontId="1" type="noConversion"/>
  </si>
  <si>
    <t xml:space="preserve">물류분야 자율이송 로봇시스템의 시장규모 파악 및 향후 예측
</t>
    <phoneticPr fontId="1" type="noConversion"/>
  </si>
  <si>
    <t xml:space="preserve">사업화를 위한 리스크 요인분석
및 대응전략 수립
</t>
    <phoneticPr fontId="1" type="noConversion"/>
  </si>
  <si>
    <t xml:space="preserve">시장파악, 특허분석을 통한 사업화 방향조정 및 특허침해 가능성의 회피전략 마련 등
</t>
    <phoneticPr fontId="1" type="noConversion"/>
  </si>
  <si>
    <t>박찬규(테크란)</t>
    <phoneticPr fontId="1" type="noConversion"/>
  </si>
  <si>
    <t>물류로봇의 마케팅 기본계획 수립</t>
  </si>
  <si>
    <t>이충국</t>
    <phoneticPr fontId="1" type="noConversion"/>
  </si>
  <si>
    <t>314-81-20879</t>
    <phoneticPr fontId="1" type="noConversion"/>
  </si>
  <si>
    <t xml:space="preserve">고효율 히팅 시스템 설계 최적화 기술 
</t>
    <phoneticPr fontId="1" type="noConversion"/>
  </si>
  <si>
    <t xml:space="preserve">시뮬레이션을 통한 시스템 최적화, 열응력 해석을 통한 장기 신뢰성 확보 기술 개발, 온도 제어 알고리즘 최적화 중심
</t>
    <phoneticPr fontId="1" type="noConversion"/>
  </si>
  <si>
    <t xml:space="preserve"> 열해석 및 시뮬레이션 기술을 통한 히팅시스템 설계
</t>
    <phoneticPr fontId="1" type="noConversion"/>
  </si>
  <si>
    <t xml:space="preserve">시스템 최적화, 열응력 해석, 장기 신뢰성 확보기술 개발, 
온도 제어 알고리즘 최적화 
</t>
    <phoneticPr fontId="1" type="noConversion"/>
  </si>
  <si>
    <t>이공훈(기계연)</t>
    <phoneticPr fontId="1" type="noConversion"/>
  </si>
  <si>
    <t>애로기술 해결로 차별화 제품 설계</t>
  </si>
  <si>
    <t>원상구</t>
    <phoneticPr fontId="1" type="noConversion"/>
  </si>
  <si>
    <t>119-81-77933</t>
    <phoneticPr fontId="1" type="noConversion"/>
  </si>
  <si>
    <t xml:space="preserve">압력변환기 애로기술 해결 및 시장분석
</t>
    <phoneticPr fontId="1" type="noConversion"/>
  </si>
  <si>
    <t xml:space="preserve">항공기 압력변환기 시장분석은 마케팅 및 사업화 전략중심으로 추진
</t>
    <phoneticPr fontId="1" type="noConversion"/>
  </si>
  <si>
    <t xml:space="preserve">항공기 압력변환기
애로기술 해결
</t>
    <phoneticPr fontId="1" type="noConversion"/>
  </si>
  <si>
    <t xml:space="preserve">MEMS 공정, 효율향상 기술, 마이크로
 머시닝의 연계 기술 등 기술/시장분석
</t>
    <phoneticPr fontId="1" type="noConversion"/>
  </si>
  <si>
    <t>306-81-34746</t>
    <phoneticPr fontId="1" type="noConversion"/>
  </si>
  <si>
    <t xml:space="preserve">산업기계 제작, 레이저 가공 시장분석 및 애로기술 해결
</t>
    <phoneticPr fontId="1" type="noConversion"/>
  </si>
  <si>
    <t xml:space="preserve">철강, 조선 등 산업의 근간이 되는 산업인프라 분야가 경기침체 등으로 어려움을 겪고 있으므로 차별화, 니쉬마켓 전략 탐색을 중심으로 추진 
</t>
    <phoneticPr fontId="1" type="noConversion"/>
  </si>
  <si>
    <t xml:space="preserve">철강산업 시장분석
방호벽 디자인 설계
</t>
    <phoneticPr fontId="1" type="noConversion"/>
  </si>
  <si>
    <t xml:space="preserve">철강, 기계제작, 레이저 산업의 
차별화, 니쉬마켓 전략
방호벽 디자인의 개념과 홍보전략
</t>
    <phoneticPr fontId="1" type="noConversion"/>
  </si>
  <si>
    <t>산업기계 시장의 글로벌 동향 파악</t>
  </si>
  <si>
    <t>314-81-32211</t>
    <phoneticPr fontId="1" type="noConversion"/>
  </si>
  <si>
    <t xml:space="preserve">음식물 처리기 기술동향 및 시장현황 분석
</t>
    <phoneticPr fontId="1" type="noConversion"/>
  </si>
  <si>
    <t xml:space="preserve">국내와 해외시장의 동향 및 전망을 분석하고 경쟁 업체와 주요 제품 파악
</t>
    <phoneticPr fontId="1" type="noConversion"/>
  </si>
  <si>
    <t xml:space="preserve">음식물 처리 시스템
기술 및 타겟시장 명확화
사업화 전략 수립
</t>
    <phoneticPr fontId="1" type="noConversion"/>
  </si>
  <si>
    <t xml:space="preserve">국내외 동향 분석에 따른 실행능력 함양
판매처 및 점유율 확대
마케팅 차별화
</t>
    <phoneticPr fontId="1" type="noConversion"/>
  </si>
  <si>
    <t>김찬일(비전밸류)</t>
    <phoneticPr fontId="1" type="noConversion"/>
  </si>
  <si>
    <t xml:space="preserve">음식물 처리기 시장진출 방향 제시 </t>
  </si>
  <si>
    <t>충청</t>
    <phoneticPr fontId="1" type="noConversion"/>
  </si>
  <si>
    <t>류근직</t>
    <phoneticPr fontId="1" type="noConversion"/>
  </si>
  <si>
    <t>305-81-38977</t>
    <phoneticPr fontId="1" type="noConversion"/>
  </si>
  <si>
    <t xml:space="preserve">피부 기능 평가를 위한 웨어러블 디바이스 개발
</t>
    <phoneticPr fontId="1" type="noConversion"/>
  </si>
  <si>
    <t xml:space="preserve">피부 기능 (피부 수분도, 경피수분손실) 측정 장비 시장 현황, IoT 기반 피부 기능 측정용 디바이스 기술 현황
</t>
    <phoneticPr fontId="1" type="noConversion"/>
  </si>
  <si>
    <t xml:space="preserve">마케팅 역량 강화
기술 및 시장 명확화
사업화 전략 수립
</t>
    <phoneticPr fontId="1" type="noConversion"/>
  </si>
  <si>
    <t xml:space="preserve">마케팅 전략 수립 및 실행능력 함양
시장 확대 
비스니스 모델 차별화
</t>
    <phoneticPr fontId="1" type="noConversion"/>
  </si>
  <si>
    <t>장미희(서원대)</t>
    <phoneticPr fontId="1" type="noConversion"/>
  </si>
  <si>
    <t xml:space="preserve"> - 수요조사서에 표기된 "류근직" 으로 이력시스템 등록</t>
    <phoneticPr fontId="1" type="noConversion"/>
  </si>
  <si>
    <t>신제품 마케팅 전략 수립</t>
  </si>
  <si>
    <t>박희경</t>
    <phoneticPr fontId="1" type="noConversion"/>
  </si>
  <si>
    <t>314-86-34567</t>
    <phoneticPr fontId="1" type="noConversion"/>
  </si>
  <si>
    <t xml:space="preserve">핵산 기반 치료제(Nucleic-acid based drug) 시장·기술동향 분석 및 사업화 지원
</t>
    <phoneticPr fontId="1" type="noConversion"/>
  </si>
  <si>
    <t xml:space="preserve">핵산기반 치료제(Nucleic acid based drug) 특허전략, 사업화 전략 지원 
</t>
    <phoneticPr fontId="1" type="noConversion"/>
  </si>
  <si>
    <t xml:space="preserve">핵산기반 치료제(Nucleic acid based drug) 특허전략 및 사업화 전략 지원
</t>
    <phoneticPr fontId="1" type="noConversion"/>
  </si>
  <si>
    <t>장제환(5T법률사무소)</t>
    <phoneticPr fontId="1" type="noConversion"/>
  </si>
  <si>
    <t>특허분석으로 연구개발 방향 재정립</t>
  </si>
  <si>
    <t>한국생명공학연구원, 한국화학연구원</t>
    <phoneticPr fontId="1" type="noConversion"/>
  </si>
  <si>
    <t>심재기</t>
    <phoneticPr fontId="1" type="noConversion"/>
  </si>
  <si>
    <t>314-81-49070</t>
    <phoneticPr fontId="1" type="noConversion"/>
  </si>
  <si>
    <t xml:space="preserve">개인정보 인지형 클라우드 스토리지 기술/시장 분석
</t>
    <phoneticPr fontId="1" type="noConversion"/>
  </si>
  <si>
    <t xml:space="preserve">개인정보 보호를 위한 공공기관 및 민간기관에도 적용될 수 있는 솔루션 개발에 요구되는 시장 동향 분석 및 마케팅 전략 수립
</t>
    <phoneticPr fontId="1" type="noConversion"/>
  </si>
  <si>
    <t xml:space="preserve">개인정보 인지형 클라우드 스토리지 분야 기술정보 제공
- 개인정보 인지형 클라우드 스토리지 사업화 추진 마케팅 전략 컨설팅
</t>
    <phoneticPr fontId="1" type="noConversion"/>
  </si>
  <si>
    <t xml:space="preserve">기술시장 분석 기반의 사업현황 파악 및 주요 업체 사업추진의 장단점 분석을 바탕으로 신청기업이 수립할 수 있는 최적의 사업 포지셔닝 제시를 목표로 함
</t>
    <phoneticPr fontId="1" type="noConversion"/>
  </si>
  <si>
    <t>이용훈(태강리더스)</t>
    <phoneticPr fontId="1" type="noConversion"/>
  </si>
  <si>
    <t>기술 트랜드 및 경쟁사 동향 파악</t>
  </si>
  <si>
    <t>구긍회</t>
    <phoneticPr fontId="1" type="noConversion"/>
  </si>
  <si>
    <t>137-86-05432</t>
    <phoneticPr fontId="1" type="noConversion"/>
  </si>
  <si>
    <t>최성배</t>
    <phoneticPr fontId="1" type="noConversion"/>
  </si>
  <si>
    <t>- 신기술 개발 선행 특허 검색
- 애로기술 자문
- 기업의 멘토링 전문가 섭외에 따른 세미나 개최</t>
    <phoneticPr fontId="1" type="noConversion"/>
  </si>
  <si>
    <t xml:space="preserve">- Flash Etchant for High Aspect Ratio Pattern </t>
    <phoneticPr fontId="1" type="noConversion"/>
  </si>
  <si>
    <t>- Flash Etchant 선행 특허 검색| - 애로기술 자문
- 세미나 개최</t>
    <phoneticPr fontId="1" type="noConversion"/>
  </si>
  <si>
    <t>신원상(공주대학교)</t>
    <phoneticPr fontId="1" type="noConversion"/>
  </si>
  <si>
    <t xml:space="preserve"> - 수요조사서에 표기된 "㈜에이시엠" 으로 이력시스템에 등록</t>
    <phoneticPr fontId="1" type="noConversion"/>
  </si>
  <si>
    <t>Flash Etchant 제품 국산화</t>
  </si>
  <si>
    <t>김차현</t>
    <phoneticPr fontId="1" type="noConversion"/>
  </si>
  <si>
    <t>504-81-24750</t>
    <phoneticPr fontId="1" type="noConversion"/>
  </si>
  <si>
    <r>
      <t xml:space="preserve">300W급 공동주택형 태양광발전용 출력안정화 마이크로 </t>
    </r>
    <r>
      <rPr>
        <sz val="11"/>
        <color theme="1"/>
        <rFont val="함초롬바탕"/>
        <family val="1"/>
        <charset val="129"/>
      </rPr>
      <t xml:space="preserve">PCS </t>
    </r>
    <r>
      <rPr>
        <sz val="11"/>
        <color theme="1"/>
        <rFont val="맑은 고딕"/>
        <family val="3"/>
        <charset val="129"/>
        <scheme val="minor"/>
      </rPr>
      <t>개발</t>
    </r>
  </si>
  <si>
    <t>- 공동주택형 태양광발전용 출력안정화 마이크로 PCS 개발에 따른 시장조사
- 마케팅 전략 방법 및 경쟁사 조사
- 기업의 멘토링 전문가 섭외에 따른 세미나 개최</t>
    <phoneticPr fontId="1" type="noConversion"/>
  </si>
  <si>
    <t>- 300W급 공동주택형 태양광발전용 출력안정화 마이크로 PCS 개발</t>
    <phoneticPr fontId="1" type="noConversion"/>
  </si>
  <si>
    <t>- 국내외에 제품을 판매하여 회사의 매출 제고
- 마이크로 인버터의 기술을 습득하여 고급화 제품과 유사기술에 접목시키고 기업 간의 클러스터를 통해 산업의 발전 이바지 기여</t>
    <phoneticPr fontId="1" type="noConversion"/>
  </si>
  <si>
    <t>김시경(공주대학교)</t>
    <phoneticPr fontId="1" type="noConversion"/>
  </si>
  <si>
    <t>마이크로인버터 제품 고급화에 기여</t>
  </si>
  <si>
    <t>김춘식</t>
    <phoneticPr fontId="1" type="noConversion"/>
  </si>
  <si>
    <t>312-81-17062</t>
    <phoneticPr fontId="1" type="noConversion"/>
  </si>
  <si>
    <r>
      <t xml:space="preserve">차량용 전류센서의 사업타당성 및 센서 개발을 위한 </t>
    </r>
    <r>
      <rPr>
        <sz val="11"/>
        <color theme="1"/>
        <rFont val="함초롬바탕"/>
        <family val="1"/>
        <charset val="129"/>
      </rPr>
      <t xml:space="preserve">ISO26262 </t>
    </r>
    <r>
      <rPr>
        <sz val="11"/>
        <color theme="1"/>
        <rFont val="맑은 고딕"/>
        <family val="3"/>
        <charset val="129"/>
        <scheme val="minor"/>
      </rPr>
      <t>대응방안</t>
    </r>
  </si>
  <si>
    <t>- 배터리센서의 시장동향 분석보고서 제공
- Li기반 고전압배터리의 안전성확보를 위한 ISO26262 구현방법에 대한 세미나
- 위 지원 내용 관련 멘토링 전문가 자문</t>
    <phoneticPr fontId="1" type="noConversion"/>
  </si>
  <si>
    <t>- 배터리센서 원천기술 개발에 따른 신제품 개발</t>
    <phoneticPr fontId="1" type="noConversion"/>
  </si>
  <si>
    <t>- 시장동향과 경쟁사 분석을 통한 2017년 배터리 센서의 중국시장 진입
- xEV 전류센서의 경우 센서 전용 ISO26262 대응책마련에 의한 시장 선점
- 해외 전류센서 보다 앞선 기술력 확보에 따른 수출효과 상승 및 수입대체효과가 매우 클 것으로 판단됨.</t>
    <phoneticPr fontId="1" type="noConversion"/>
  </si>
  <si>
    <t>연규봉(자동차부품연구원)</t>
    <phoneticPr fontId="1" type="noConversion"/>
  </si>
  <si>
    <t>해외 전류센서보다 앞선 기술력 확보 및 수입대체효과가 매우 큼</t>
  </si>
  <si>
    <t>안정욱</t>
    <phoneticPr fontId="1" type="noConversion"/>
  </si>
  <si>
    <t>312-86-58447</t>
    <phoneticPr fontId="1" type="noConversion"/>
  </si>
  <si>
    <t>10um 고정도, 반도체 장비의 개발을 위한 구조물해석</t>
    <phoneticPr fontId="1" type="noConversion"/>
  </si>
  <si>
    <t>- 슈퍼컴퓨팅 유동해석 시뮬레이션 추진(수탁사업 부문으로 지원 예정)
- 국산화 기술 확보로, 해외 설비 수입 대체 효과를 이뤄 낼 수 있도록 추진</t>
    <phoneticPr fontId="1" type="noConversion"/>
  </si>
  <si>
    <t>- 슈퍼컴퓨팅 시뮬레이션 신산업분야 탐색/발굴</t>
    <phoneticPr fontId="1" type="noConversion"/>
  </si>
  <si>
    <t>- 기존에 소켓 핀 삽입 작업 생산성을 향상시켜 작업시간이 300%이상 향상.
- 핀 삽입 작업시 수작업화에서 자동화하여 불량률이 감소 됨(불량율 0.1 % 이하 관리)
- 국산화 기술 확보로, 해외 설비 수입 대체 효과</t>
    <phoneticPr fontId="1" type="noConversion"/>
  </si>
  <si>
    <t>지원 중단</t>
    <phoneticPr fontId="1" type="noConversion"/>
  </si>
  <si>
    <t>문상인</t>
    <phoneticPr fontId="1" type="noConversion"/>
  </si>
  <si>
    <t>312-81-12830</t>
    <phoneticPr fontId="1" type="noConversion"/>
  </si>
  <si>
    <r>
      <t xml:space="preserve">운전자 자세 편의성 향상을 위한 </t>
    </r>
    <r>
      <rPr>
        <sz val="11"/>
        <color theme="1"/>
        <rFont val="함초롬바탕"/>
        <family val="1"/>
        <charset val="129"/>
      </rPr>
      <t xml:space="preserve">Manual Extension </t>
    </r>
    <r>
      <rPr>
        <sz val="11"/>
        <color theme="1"/>
        <rFont val="맑은 고딕"/>
        <family val="3"/>
        <charset val="129"/>
        <scheme val="minor"/>
      </rPr>
      <t>메커니즘 개발</t>
    </r>
  </si>
  <si>
    <t>- Seat Frame Extension 기술동향 및 특허분석 조사
- 특허회피방안 및 기술개발
- 기업의 멘토링 전문가 섭외에 따른 세미나 개최</t>
    <phoneticPr fontId="1" type="noConversion"/>
  </si>
  <si>
    <t>- 운전자 자세 편의성 향상을 위한 Manual Extension 메커니즘 개발</t>
    <phoneticPr fontId="1" type="noConversion"/>
  </si>
  <si>
    <t>- Seat Frame Extension 기술 개발
- 기술개발을 위한 메커니즘 개념안 도출
- 세미나 개최</t>
    <phoneticPr fontId="1" type="noConversion"/>
  </si>
  <si>
    <t>박세진(한국표준과학연구원)</t>
    <phoneticPr fontId="1" type="noConversion"/>
  </si>
  <si>
    <t>시트 운전자 자세 편의성 향상을 위한 신규 아이템 개발</t>
  </si>
  <si>
    <t>316-81-04313</t>
    <phoneticPr fontId="1" type="noConversion"/>
  </si>
  <si>
    <t>- 황토의 성능 및 이를 이용한 건강제품 기술동향 및 시장 현황</t>
    <phoneticPr fontId="1" type="noConversion"/>
  </si>
  <si>
    <t>- 황토를 이용한 건강 제품 기술동향 및 시장조사
- 건강제품 경쟁사 조사
- 기업의 멘토링 전문가 섭외 및 세미나 개최</t>
    <phoneticPr fontId="1" type="noConversion"/>
  </si>
  <si>
    <t>- 황토의 성능 및 이를 이용한 건강제품 기술동향 및 시장 현황 보고서 제출</t>
    <phoneticPr fontId="1" type="noConversion"/>
  </si>
  <si>
    <t>서승원(한국원적외선협회)</t>
    <phoneticPr fontId="1" type="noConversion"/>
  </si>
  <si>
    <t>황토를 이용한 신제품 개발</t>
  </si>
  <si>
    <t>김민성</t>
    <phoneticPr fontId="1" type="noConversion"/>
  </si>
  <si>
    <t>312-81-60462</t>
    <phoneticPr fontId="1" type="noConversion"/>
  </si>
  <si>
    <r>
      <t>자동차</t>
    </r>
    <r>
      <rPr>
        <sz val="11"/>
        <color theme="1"/>
        <rFont val="함초롬바탕"/>
        <family val="1"/>
        <charset val="129"/>
      </rPr>
      <t xml:space="preserve"> </t>
    </r>
    <r>
      <rPr>
        <sz val="11"/>
        <color theme="1"/>
        <rFont val="맑은 고딕"/>
        <family val="3"/>
        <charset val="129"/>
        <scheme val="minor"/>
      </rPr>
      <t>브레이크 캘리퍼의 해외 기술동향 및 시장 현황</t>
    </r>
    <phoneticPr fontId="1" type="noConversion"/>
  </si>
  <si>
    <t>- 브레이크 캘리퍼의 해외 시장 및 기술동향 조사
- 연구장비 활용 방안 강구 
- 기업의 멘토링 전문가 섭외에 따른 세미나 개최</t>
    <phoneticPr fontId="1" type="noConversion"/>
  </si>
  <si>
    <t>- 준준형 차량의 경량화 브레이크 캘리퍼 개발에 따른 기술지원</t>
    <phoneticPr fontId="1" type="noConversion"/>
  </si>
  <si>
    <t>- 브레이크 캘리퍼 기술동향 및 시장 조사
○ 연구장비 활용</t>
    <phoneticPr fontId="1" type="noConversion"/>
  </si>
  <si>
    <t>이재기(나해경영기술원)</t>
    <phoneticPr fontId="1" type="noConversion"/>
  </si>
  <si>
    <t>경량화 브레이크 밸리퍼 기술개발</t>
  </si>
  <si>
    <t>오영학</t>
    <phoneticPr fontId="1" type="noConversion"/>
  </si>
  <si>
    <t>312-86-08971</t>
    <phoneticPr fontId="1" type="noConversion"/>
  </si>
  <si>
    <t>- 반도체 미세크랙 검사기 기술동향 및 시장조사
- 수탁사업을 통한 3P분석 지원 검토
- 기술이전 검토
- 신사업 아이템 발굴
- 멘토링 전문가 세미나 개최</t>
    <phoneticPr fontId="1" type="noConversion"/>
  </si>
  <si>
    <t>- 반도체 미세크랙 검사기 기술동향 및 시장 조사</t>
    <phoneticPr fontId="1" type="noConversion"/>
  </si>
  <si>
    <t>- 반도체 미세크랙 검사기 시장 조사(3P분석 지원 검토)</t>
    <phoneticPr fontId="1" type="noConversion"/>
  </si>
  <si>
    <t>반도체 미세크랙 신사업 아이템 개발</t>
  </si>
  <si>
    <t>서인석</t>
    <phoneticPr fontId="1" type="noConversion"/>
  </si>
  <si>
    <t>312-81-06056</t>
    <phoneticPr fontId="1" type="noConversion"/>
  </si>
  <si>
    <t>- 국, 내외 고감성 지능형시트 기술동향 조사
- VC 기반 자동차부품 지식연구회를 통한 유망아이템 발굴 지원</t>
    <phoneticPr fontId="1" type="noConversion"/>
  </si>
  <si>
    <t>- 지능형시트 기술동향 및 시장분석 및 유망아이템 발굴</t>
    <phoneticPr fontId="1" type="noConversion"/>
  </si>
  <si>
    <t>- 국, 내외 고감성 지능형시트 기술동향 조사
- VC 기반 자동차부품 지식연구회를 통한 유망아이템 발굴
- 개발로 인하여 고용증가 및 매출증대가 예상됨</t>
    <phoneticPr fontId="1" type="noConversion"/>
  </si>
  <si>
    <t>지능형시트 신제품 개발</t>
  </si>
  <si>
    <t>김수현</t>
    <phoneticPr fontId="1" type="noConversion"/>
  </si>
  <si>
    <t>124-81-58826</t>
    <phoneticPr fontId="1" type="noConversion"/>
  </si>
  <si>
    <t xml:space="preserve">구조해석 및 유동해석 - Air Knife Simulation </t>
    <phoneticPr fontId="1" type="noConversion"/>
  </si>
  <si>
    <t>- 슈퍼컴퓨팅 구조해석, 유동해석 시뮬레이션을 추진하여  Air Knife의 유체 이동 방향 분석 개발
- 건식분리 기법을 이용한 철광석 내 Fe 미립분말 분말기술 개발 분석보고서 제공</t>
    <phoneticPr fontId="1" type="noConversion"/>
  </si>
  <si>
    <t>- 구조해석, 유동해석, 3D 모델링 
- 건식분리 기법을 이용한 철광석 내 Fe 미립분말 분말기술 개발</t>
    <phoneticPr fontId="1" type="noConversion"/>
  </si>
  <si>
    <t>○ 기술개발현황
  - 기존 Knife에서 슬릿을 추가함
○ 문제점
  - 추가된 슬릿과 다른 슬릿 각도의 상관성
  - Air Knife의 유체 이동 방향 분석 등
○ 파쇄 된 철광석(1~20㎛) 내에 함유된 Fe를 건식 분리할 수 있는 방안을 개발</t>
    <phoneticPr fontId="1" type="noConversion"/>
  </si>
  <si>
    <t>O</t>
    <phoneticPr fontId="1" type="noConversion"/>
  </si>
  <si>
    <t>황재순</t>
    <phoneticPr fontId="1" type="noConversion"/>
  </si>
  <si>
    <t>Air Kinfe 구조 변경에 따른 생산성 향성</t>
  </si>
  <si>
    <t>이곤열</t>
    <phoneticPr fontId="1" type="noConversion"/>
  </si>
  <si>
    <t>305-85-42917</t>
    <phoneticPr fontId="1" type="noConversion"/>
  </si>
  <si>
    <t>현미국수 기술동향 및 시장 동향</t>
    <phoneticPr fontId="1" type="noConversion"/>
  </si>
  <si>
    <t>- 국수 기계설비 업체 컨텍 및 설비의 적절성 검토
- 발아현미 성분 및 국수, 칼국수 등 면류 기술동향 및 시장조사
- 기업의 멘토링 전문가 섭외 및 세미나 개최</t>
    <phoneticPr fontId="1" type="noConversion"/>
  </si>
  <si>
    <t>- 국수 기계설비 및 현미국수 기술동향 및 시장 동향</t>
    <phoneticPr fontId="1" type="noConversion"/>
  </si>
  <si>
    <t>- 발아현미와 오메가3를 포함하는 건강식품으로, 국내에서는 생산되지 않고 있음
- 기술동향 및 시장분석조사
- 발아현미 오메가3 면류의 원천기술을 가지고 있으며, 생산체계가 완료되면 제품 출시에 따른 매출증대 및 인력고용 창출</t>
    <phoneticPr fontId="1" type="noConversion"/>
  </si>
  <si>
    <t>박종대(한국식품연구원)</t>
    <phoneticPr fontId="1" type="noConversion"/>
  </si>
  <si>
    <t>발아현미 원천기술에 따른 건간식품 개발</t>
  </si>
  <si>
    <t>최석종</t>
    <phoneticPr fontId="1" type="noConversion"/>
  </si>
  <si>
    <t>312-81-31953</t>
    <phoneticPr fontId="1" type="noConversion"/>
  </si>
  <si>
    <t>- 수출 상품 기획 및 개발</t>
    <phoneticPr fontId="1" type="noConversion"/>
  </si>
  <si>
    <t>- 스팀형 온열안대 시장조사 및 관련 제품조사
- 해외 신시장 개척 및 R&amp;D 개발 기술 수준 분석조사
- 기업의 전문 멘토 섭외 및 세미나 개최</t>
    <phoneticPr fontId="1" type="noConversion"/>
  </si>
  <si>
    <t>- 경쟁 제품 대비 힐링아이의 객관적 우수성을 확인 할 수 있는 데이터가 필요
- 주요 성분인 황토 발열 및 습기 발생의 피로회복 효과에 대한 증명이 필요
- 국부적 피부 스팀에 대한 효과를 알 수 있는 자료 요청</t>
    <phoneticPr fontId="1" type="noConversion"/>
  </si>
  <si>
    <t>서승원(안국원적외선협외)</t>
    <phoneticPr fontId="1" type="noConversion"/>
  </si>
  <si>
    <t>신제품 개발에 따른 상품하 계획 수립</t>
  </si>
  <si>
    <t>황인성</t>
    <phoneticPr fontId="1" type="noConversion"/>
  </si>
  <si>
    <t>312-81-41029</t>
    <phoneticPr fontId="1" type="noConversion"/>
  </si>
  <si>
    <r>
      <t>열전발전소자 폐키지 모듈</t>
    </r>
    <r>
      <rPr>
        <sz val="11"/>
        <color theme="1"/>
        <rFont val="함초롬바탕"/>
        <family val="1"/>
        <charset val="129"/>
      </rPr>
      <t xml:space="preserve">, </t>
    </r>
    <r>
      <rPr>
        <sz val="11"/>
        <color theme="1"/>
        <rFont val="맑은 고딕"/>
        <family val="3"/>
        <charset val="129"/>
        <scheme val="minor"/>
      </rPr>
      <t>접합 기술 및 시장 현황</t>
    </r>
  </si>
  <si>
    <t>- 열전발전소자 폐키지 모듈, 접합 기술 및 시장 현황</t>
    <phoneticPr fontId="1" type="noConversion"/>
  </si>
  <si>
    <t>- 열전발전소자 폐키지 모듈, 접합 기술동향 및 시장조사
- 시장조사에 따른 사업화 연계 방안 검토
- 멘토링 전문가 세미나 개최</t>
    <phoneticPr fontId="1" type="noConversion"/>
  </si>
  <si>
    <t>- 열전발전소자 폐키지 모듈, 접합 기술</t>
    <phoneticPr fontId="1" type="noConversion"/>
  </si>
  <si>
    <t>김원종(한국전자통신여구원)</t>
    <phoneticPr fontId="1" type="noConversion"/>
  </si>
  <si>
    <t>지원주제 및 전문가 변경</t>
    <phoneticPr fontId="1" type="noConversion"/>
  </si>
  <si>
    <t>스마트자동차 센서 신사업 계획 수립</t>
  </si>
  <si>
    <t>㈜하우앳</t>
    <phoneticPr fontId="1" type="noConversion"/>
  </si>
  <si>
    <t>301-81-80264</t>
    <phoneticPr fontId="1" type="noConversion"/>
  </si>
  <si>
    <t>이정구</t>
    <phoneticPr fontId="1" type="noConversion"/>
  </si>
  <si>
    <t>드론 및 무인기관련 기술/특허/인증/시장 조사분석</t>
    <phoneticPr fontId="1" type="noConversion"/>
  </si>
  <si>
    <r>
      <t>드론 및 무인기관련 기술</t>
    </r>
    <r>
      <rPr>
        <sz val="12"/>
        <color theme="1"/>
        <rFont val="휴먼명조"/>
        <family val="3"/>
        <charset val="129"/>
      </rPr>
      <t>/</t>
    </r>
    <r>
      <rPr>
        <sz val="12"/>
        <color theme="1"/>
        <rFont val="맑은 고딕"/>
        <family val="3"/>
        <charset val="129"/>
        <scheme val="minor"/>
      </rPr>
      <t>특허</t>
    </r>
    <r>
      <rPr>
        <sz val="12"/>
        <color theme="1"/>
        <rFont val="휴먼명조"/>
        <family val="3"/>
        <charset val="129"/>
      </rPr>
      <t>/</t>
    </r>
    <r>
      <rPr>
        <sz val="12"/>
        <color theme="1"/>
        <rFont val="맑은 고딕"/>
        <family val="3"/>
        <charset val="129"/>
        <scheme val="minor"/>
      </rPr>
      <t>인증</t>
    </r>
    <r>
      <rPr>
        <sz val="12"/>
        <color theme="1"/>
        <rFont val="휴먼명조"/>
        <family val="3"/>
        <charset val="129"/>
      </rPr>
      <t>/</t>
    </r>
    <r>
      <rPr>
        <sz val="12"/>
        <color theme="1"/>
        <rFont val="맑은 고딕"/>
        <family val="3"/>
        <charset val="129"/>
        <scheme val="minor"/>
      </rPr>
      <t>시장 조사분석</t>
    </r>
  </si>
  <si>
    <t>특허/인증</t>
    <phoneticPr fontId="1" type="noConversion"/>
  </si>
  <si>
    <t>특허/인증 획득</t>
    <phoneticPr fontId="1" type="noConversion"/>
  </si>
  <si>
    <t>배영철(전남대)</t>
    <phoneticPr fontId="1" type="noConversion"/>
  </si>
  <si>
    <t xml:space="preserve">신사업 및 특허/인증 출원 </t>
  </si>
  <si>
    <t>㈜엠케이켐앤텍</t>
    <phoneticPr fontId="1" type="noConversion"/>
  </si>
  <si>
    <t>권혁석</t>
    <phoneticPr fontId="1" type="noConversion"/>
  </si>
  <si>
    <t>107-81-80508</t>
    <phoneticPr fontId="1" type="noConversion"/>
  </si>
  <si>
    <t xml:space="preserve">PCB 표면처리 분야 스마트 팩토리 기반 기술시장조사 및 기획지원 </t>
    <phoneticPr fontId="1" type="noConversion"/>
  </si>
  <si>
    <t>스마트팩토리 기반기술 확보</t>
    <phoneticPr fontId="1" type="noConversion"/>
  </si>
  <si>
    <t xml:space="preserve">김정식(L&amp;H컨설팅)/         고원헌(피에스엠비)        </t>
    <phoneticPr fontId="1" type="noConversion"/>
  </si>
  <si>
    <t xml:space="preserve"> - 수요조사서에 표기된 "㈜엠케이켐앤텍 /107-81-80508/권혁석" 으로 등록</t>
    <phoneticPr fontId="1" type="noConversion"/>
  </si>
  <si>
    <t>기반기술확보 및 공정 효율 개선</t>
  </si>
  <si>
    <t>이명재</t>
    <phoneticPr fontId="1" type="noConversion"/>
  </si>
  <si>
    <t>315-81-04436</t>
    <phoneticPr fontId="1" type="noConversion"/>
  </si>
  <si>
    <r>
      <t xml:space="preserve">헬륨 </t>
    </r>
    <r>
      <rPr>
        <sz val="12"/>
        <color theme="1"/>
        <rFont val="휴먼명조"/>
        <family val="3"/>
        <charset val="129"/>
      </rPr>
      <t xml:space="preserve">HDD </t>
    </r>
    <r>
      <rPr>
        <sz val="12"/>
        <color theme="1"/>
        <rFont val="맑은 고딕"/>
        <family val="3"/>
        <charset val="129"/>
        <scheme val="minor"/>
      </rPr>
      <t>기술 및 데이터 복구기술에 대한 기술</t>
    </r>
    <r>
      <rPr>
        <sz val="12"/>
        <color theme="1"/>
        <rFont val="휴먼명조"/>
        <family val="3"/>
        <charset val="129"/>
      </rPr>
      <t>/</t>
    </r>
    <r>
      <rPr>
        <sz val="12"/>
        <color theme="1"/>
        <rFont val="맑은 고딕"/>
        <family val="3"/>
        <charset val="129"/>
        <scheme val="minor"/>
      </rPr>
      <t>특허정보 조사분석</t>
    </r>
  </si>
  <si>
    <t>헬륨 HDD 기술 및 데이터 복구기술에 대한 기술/특허정보 조사분석</t>
    <phoneticPr fontId="1" type="noConversion"/>
  </si>
  <si>
    <t>특허출원</t>
    <phoneticPr fontId="1" type="noConversion"/>
  </si>
  <si>
    <t>이봉진(특허법인 신우)</t>
    <phoneticPr fontId="1" type="noConversion"/>
  </si>
  <si>
    <t xml:space="preserve">신기술 개발 및 특허 출원 </t>
  </si>
  <si>
    <t>김재숙</t>
    <phoneticPr fontId="1" type="noConversion"/>
  </si>
  <si>
    <t>301-81-92019</t>
    <phoneticPr fontId="1" type="noConversion"/>
  </si>
  <si>
    <t xml:space="preserve">최소 비용으로 수소혼합가스를 저장 할 수 있는 에폭시 또는 밀봉 기술에 대한 기술/특허 정보조사분석 </t>
    <phoneticPr fontId="1" type="noConversion"/>
  </si>
  <si>
    <t>기술개발</t>
    <phoneticPr fontId="1" type="noConversion"/>
  </si>
  <si>
    <t>기술개발/특허출원</t>
    <phoneticPr fontId="1" type="noConversion"/>
  </si>
  <si>
    <t>조성관(엔지스타)</t>
    <phoneticPr fontId="1" type="noConversion"/>
  </si>
  <si>
    <t>김한주</t>
    <phoneticPr fontId="1" type="noConversion"/>
  </si>
  <si>
    <t>301-81-96131</t>
    <phoneticPr fontId="1" type="noConversion"/>
  </si>
  <si>
    <r>
      <t xml:space="preserve">EDLC </t>
    </r>
    <r>
      <rPr>
        <sz val="12"/>
        <color theme="1"/>
        <rFont val="맑은 고딕"/>
        <family val="3"/>
        <charset val="129"/>
        <scheme val="minor"/>
      </rPr>
      <t>시장 조사 및 마케팅 전략 수립</t>
    </r>
  </si>
  <si>
    <t>기술개발/시장진출</t>
    <phoneticPr fontId="1" type="noConversion"/>
  </si>
  <si>
    <t>이서우(테크비즈)</t>
    <phoneticPr fontId="1" type="noConversion"/>
  </si>
  <si>
    <t xml:space="preserve">국내외 시장진출 및 마케팅전략 수립 </t>
  </si>
  <si>
    <t>㈜다쓰테크</t>
    <phoneticPr fontId="1" type="noConversion"/>
  </si>
  <si>
    <t>금만희</t>
    <phoneticPr fontId="1" type="noConversion"/>
  </si>
  <si>
    <t>130-86-78517</t>
    <phoneticPr fontId="1" type="noConversion"/>
  </si>
  <si>
    <t>PV-ESS Hybrid 시스템의 시장/기술/특허 정보 조사</t>
    <phoneticPr fontId="1" type="noConversion"/>
  </si>
  <si>
    <r>
      <t>PV-ESS Hybrid 시스템의 시장</t>
    </r>
    <r>
      <rPr>
        <sz val="11"/>
        <color theme="1"/>
        <rFont val="휴먼명조"/>
        <family val="3"/>
        <charset val="129"/>
      </rPr>
      <t>/</t>
    </r>
    <r>
      <rPr>
        <sz val="11"/>
        <color theme="1"/>
        <rFont val="맑은 고딕"/>
        <family val="3"/>
        <charset val="129"/>
        <scheme val="minor"/>
      </rPr>
      <t>기술</t>
    </r>
    <r>
      <rPr>
        <sz val="11"/>
        <color theme="1"/>
        <rFont val="휴먼명조"/>
        <family val="3"/>
        <charset val="129"/>
      </rPr>
      <t>/</t>
    </r>
    <r>
      <rPr>
        <sz val="11"/>
        <color theme="1"/>
        <rFont val="맑은 고딕"/>
        <family val="3"/>
        <charset val="129"/>
        <scheme val="minor"/>
      </rPr>
      <t>특허 정보 조사</t>
    </r>
  </si>
  <si>
    <t>특허출원/매출증대</t>
    <phoneticPr fontId="1" type="noConversion"/>
  </si>
  <si>
    <t xml:space="preserve"> - 수요조사서에 표기된 "130-86-78517" 로 이력시스템 등록</t>
    <phoneticPr fontId="1" type="noConversion"/>
  </si>
  <si>
    <t xml:space="preserve">신사업 진출 및 특허 출원 </t>
  </si>
  <si>
    <t>이형규</t>
    <phoneticPr fontId="1" type="noConversion"/>
  </si>
  <si>
    <t>302-81-05235</t>
    <phoneticPr fontId="1" type="noConversion"/>
  </si>
  <si>
    <t>Made in Jeju 소재 사업화</t>
    <phoneticPr fontId="1" type="noConversion"/>
  </si>
  <si>
    <t xml:space="preserve">천연물 원료 사업화 타당성 평가 </t>
    <phoneticPr fontId="1" type="noConversion"/>
  </si>
  <si>
    <t>사업화</t>
    <phoneticPr fontId="1" type="noConversion"/>
  </si>
  <si>
    <t>김광명(오제주)</t>
    <phoneticPr fontId="1" type="noConversion"/>
  </si>
  <si>
    <t>김은선</t>
    <phoneticPr fontId="1" type="noConversion"/>
  </si>
  <si>
    <t>미래부</t>
    <phoneticPr fontId="1" type="noConversion"/>
  </si>
  <si>
    <t>기능성 화장품 사업화 및 신시장 진출</t>
  </si>
  <si>
    <t>정붕익</t>
    <phoneticPr fontId="1" type="noConversion"/>
  </si>
  <si>
    <t>301-81-40239</t>
    <phoneticPr fontId="1" type="noConversion"/>
  </si>
  <si>
    <t>Membrane 및 Diaphragm 방식의 Chlor-alkali 공정에 대한 기술특허조사분석</t>
    <phoneticPr fontId="1" type="noConversion"/>
  </si>
  <si>
    <t>프로젝트 기획</t>
    <phoneticPr fontId="1" type="noConversion"/>
  </si>
  <si>
    <t>신규사업 기획</t>
    <phoneticPr fontId="1" type="noConversion"/>
  </si>
  <si>
    <t>조성관(엔비스테)</t>
    <phoneticPr fontId="1" type="noConversion"/>
  </si>
  <si>
    <t>신사업 기획 및 특허 출원</t>
  </si>
  <si>
    <t>김육중</t>
    <phoneticPr fontId="1" type="noConversion"/>
  </si>
  <si>
    <t>113-86-02327</t>
    <phoneticPr fontId="1" type="noConversion"/>
  </si>
  <si>
    <t>변경</t>
    <phoneticPr fontId="1" type="noConversion"/>
  </si>
  <si>
    <t>이차란</t>
    <phoneticPr fontId="1" type="noConversion"/>
  </si>
  <si>
    <t>태양광 AR 코팅 국내외 수요업체 현황 및 마케팅전략 수립</t>
    <phoneticPr fontId="1" type="noConversion"/>
  </si>
  <si>
    <t>시장진출</t>
    <phoneticPr fontId="1" type="noConversion"/>
  </si>
  <si>
    <t>-</t>
    <phoneticPr fontId="1" type="noConversion"/>
  </si>
  <si>
    <t>이상린</t>
    <phoneticPr fontId="1" type="noConversion"/>
  </si>
  <si>
    <t>206-81-70030</t>
    <phoneticPr fontId="1" type="noConversion"/>
  </si>
  <si>
    <t>화장품용 방부제인 chlorphenesin의 이취분석 및 합성방법 정보조사분석</t>
    <phoneticPr fontId="1" type="noConversion"/>
  </si>
  <si>
    <t>공정개선/매출증대</t>
    <phoneticPr fontId="1" type="noConversion"/>
  </si>
  <si>
    <t>민현주(테크란)</t>
    <phoneticPr fontId="1" type="noConversion"/>
  </si>
  <si>
    <t>연구개발 및 공정개선</t>
  </si>
  <si>
    <t>강두석</t>
    <phoneticPr fontId="1" type="noConversion"/>
  </si>
  <si>
    <t>301-81-05251</t>
    <phoneticPr fontId="1" type="noConversion"/>
  </si>
  <si>
    <t>고전압 초고용량 커패시터 전극 개발에 대한 기술 및 시장 정보분석</t>
    <phoneticPr fontId="1" type="noConversion"/>
  </si>
  <si>
    <t>배영철(한국JCC)</t>
    <phoneticPr fontId="1" type="noConversion"/>
  </si>
  <si>
    <t xml:space="preserve"> - 수요조사서에 표기된 "한국 JCC" 로 이력시스템 등록</t>
    <phoneticPr fontId="1" type="noConversion"/>
  </si>
  <si>
    <t>연구개발 및 사업화</t>
  </si>
  <si>
    <t>이성훈</t>
    <phoneticPr fontId="1" type="noConversion"/>
  </si>
  <si>
    <t>301-81-48129</t>
    <phoneticPr fontId="1" type="noConversion"/>
  </si>
  <si>
    <t>Telecentric Lens를 이용한 대면적 정밀 측정용 비전시스템 시장조사 및 마케팅전략</t>
    <phoneticPr fontId="1" type="noConversion"/>
  </si>
  <si>
    <t>기술개발/수입대체</t>
    <phoneticPr fontId="1" type="noConversion"/>
  </si>
  <si>
    <t>김창영(테크란)</t>
    <phoneticPr fontId="1" type="noConversion"/>
  </si>
  <si>
    <t>연구개발 및 신시장 진출</t>
  </si>
  <si>
    <t>고광수</t>
    <phoneticPr fontId="1" type="noConversion"/>
  </si>
  <si>
    <t>301-25-88969</t>
    <phoneticPr fontId="1" type="noConversion"/>
  </si>
  <si>
    <t>태양광 접속반 차단창치의 보호회로에 대한 기술 및 시장조사</t>
    <phoneticPr fontId="1" type="noConversion"/>
  </si>
  <si>
    <t>시제품 제작</t>
    <phoneticPr fontId="1" type="noConversion"/>
  </si>
  <si>
    <t>김영곤(테크란)</t>
    <phoneticPr fontId="1" type="noConversion"/>
  </si>
  <si>
    <t xml:space="preserve"> - 수요조사서에 표기된 "신성 SPC"로 이력시스템 등록</t>
    <phoneticPr fontId="1" type="noConversion"/>
  </si>
  <si>
    <t>기술개발 및 신시장 진출</t>
  </si>
  <si>
    <t>정상군</t>
    <phoneticPr fontId="1" type="noConversion"/>
  </si>
  <si>
    <t>301-81-63590</t>
    <phoneticPr fontId="1" type="noConversion"/>
  </si>
  <si>
    <t>지능형 태양광 구조물 안전진단 시스템 개발에 대한 기술/특허/시장조사</t>
    <phoneticPr fontId="1" type="noConversion"/>
  </si>
  <si>
    <t>정부과제 기획 및 수주</t>
    <phoneticPr fontId="1" type="noConversion"/>
  </si>
  <si>
    <t>정효일(테크란)</t>
    <phoneticPr fontId="1" type="noConversion"/>
  </si>
  <si>
    <t>심황용</t>
    <phoneticPr fontId="1" type="noConversion"/>
  </si>
  <si>
    <t>301-81-49303</t>
    <phoneticPr fontId="1" type="noConversion"/>
  </si>
  <si>
    <t>절삭 가공품 아연처리 표면처리 기술의 기술/시장조사 및 기술지도</t>
    <phoneticPr fontId="1" type="noConversion"/>
  </si>
  <si>
    <t>불량률감소/원가절감</t>
    <phoneticPr fontId="1" type="noConversion"/>
  </si>
  <si>
    <t>이창래(한국재료연구소)/   이서우(테크비즈)</t>
    <phoneticPr fontId="1" type="noConversion"/>
  </si>
  <si>
    <t>기술개발 및 공정효율 개선</t>
  </si>
  <si>
    <t>진병진</t>
    <phoneticPr fontId="1" type="noConversion"/>
  </si>
  <si>
    <t>138-81-46921</t>
    <phoneticPr fontId="1" type="noConversion"/>
  </si>
  <si>
    <t>Home Energy Management System(HEMS) 특허 및 시장 조사분석</t>
    <phoneticPr fontId="1" type="noConversion"/>
  </si>
  <si>
    <t>기술개발 및 프로젝트 수주/수행</t>
  </si>
  <si>
    <t>형기우</t>
    <phoneticPr fontId="1" type="noConversion"/>
  </si>
  <si>
    <t>410-81-54056</t>
    <phoneticPr fontId="1" type="noConversion"/>
  </si>
  <si>
    <t>조주형</t>
    <phoneticPr fontId="1" type="noConversion"/>
  </si>
  <si>
    <t>철강 슬래그 유래 규산나트륨의 사업화를 위한 국내외 시장 정보</t>
    <phoneticPr fontId="1" type="noConversion"/>
  </si>
  <si>
    <t>- 철강 슬래그 유래의 규산나트륨 시장 조사</t>
    <phoneticPr fontId="1" type="noConversion"/>
  </si>
  <si>
    <t>□ 철강 슬래그 유래의 규산나트륨의 시장 및 기술 자료 조사를 통한 사업화 타당성 분석</t>
    <phoneticPr fontId="1" type="noConversion"/>
  </si>
  <si>
    <t>철강 슬래그 유래의 규산나트륨 시장 분석 자료 결과물 도출
- 철강 슬래그 유래의 규산나트륨 제조 기술 분석 자료 결과물 도출
- 철강 슬래그 유래의 규산나트륨 사업화 타당성 검토 결과물 도출</t>
    <phoneticPr fontId="1" type="noConversion"/>
  </si>
  <si>
    <t>양현택㈜테크란)</t>
    <phoneticPr fontId="1" type="noConversion"/>
  </si>
  <si>
    <t>광주전남ASTI 회장</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</si>
  <si>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특허 등록 : 5건(레이져 장치가 부착된 망원경 외 4건)
  </t>
    </r>
    <r>
      <rPr>
        <sz val="12"/>
        <color theme="3"/>
        <rFont val="맑은 고딕"/>
        <family val="3"/>
        <charset val="128"/>
        <scheme val="minor"/>
      </rPr>
      <t>◯</t>
    </r>
    <r>
      <rPr>
        <sz val="12"/>
        <color theme="3"/>
        <rFont val="맑은 고딕"/>
        <family val="3"/>
        <charset val="129"/>
        <scheme val="minor"/>
      </rPr>
      <t xml:space="preserve">  고순도 수산화암모늄 기술 개발_특허 등록 진행 중
  </t>
    </r>
    <r>
      <rPr>
        <sz val="12"/>
        <color theme="3"/>
        <rFont val="맑은 고딕"/>
        <family val="3"/>
        <charset val="128"/>
        <scheme val="minor"/>
      </rPr>
      <t>◯</t>
    </r>
    <r>
      <rPr>
        <sz val="12"/>
        <color theme="3"/>
        <rFont val="맑은 고딕"/>
        <family val="3"/>
        <charset val="129"/>
        <scheme val="minor"/>
      </rPr>
      <t xml:space="preserve">  규산나틈륨 관련 ㈜한화와 판매 협의 중
  </t>
    </r>
    <r>
      <rPr>
        <sz val="12"/>
        <color theme="3"/>
        <rFont val="맑은 고딕"/>
        <family val="3"/>
        <charset val="128"/>
        <scheme val="minor"/>
      </rPr>
      <t>◯</t>
    </r>
    <r>
      <rPr>
        <sz val="12"/>
        <color theme="3"/>
        <rFont val="맑은 고딕"/>
        <family val="3"/>
        <charset val="129"/>
        <scheme val="minor"/>
      </rPr>
      <t xml:space="preserve">  녹조 원격 모니터링 시스템 구매 관련 한국수자원공사측과 협의 진행 중</t>
    </r>
    <phoneticPr fontId="1" type="noConversion"/>
  </si>
  <si>
    <t>호남</t>
    <phoneticPr fontId="1" type="noConversion"/>
  </si>
  <si>
    <t>김수석</t>
    <phoneticPr fontId="1" type="noConversion"/>
  </si>
  <si>
    <t>101-81-93010</t>
    <phoneticPr fontId="1" type="noConversion"/>
  </si>
  <si>
    <t>정인수</t>
    <phoneticPr fontId="1" type="noConversion"/>
  </si>
  <si>
    <t xml:space="preserve">세프히팅 텀플러 </t>
    <phoneticPr fontId="1" type="noConversion"/>
  </si>
  <si>
    <t>□ 셀프히팅 텀블러 안정성, 내구성, 휴대성을 강화를 위한 기술 지원
  ○ 셀프히팅 텀블러의 용기 내부 발열체의 수화열 반응에 의한 안정성 확보
          - 셀프히팅 텀브러의 상부 뚜껑에 별도의 압력 조절 장치 구비 필요, 압력조절장치는 온도, 압력 변화에 따라 수축과 팽창 기능을 통해 자동적으로 압력과 온도를 조절하거나, 내부 압력 변화에 따라 스프링등의 보조기구를 통해 내부 압력을 조절하는 장치 및 기술 자문이 필요
  ○ 셀프히팅 텀블러의 내구성, 휴대성 향상 기술 
      - 기존 스테인레스, 고분자 소재의 제품이 아닌 고분자+복합소재(유리섬유, 탄소 섬유 등)를 이용하여, 내구성 향상 기술과 경량화를 동시에 도모할 수 있는 기술 자문 필요</t>
    <phoneticPr fontId="1" type="noConversion"/>
  </si>
  <si>
    <t>□ 셀프히팅 텀블러 안정성 확보
 □ 셀프히팅 텀블러 내구성, 휴대성
    확보</t>
    <phoneticPr fontId="1" type="noConversion"/>
  </si>
  <si>
    <t>셀프히팅 텀블러 내부 온도 장기간 유지
  하기위해 내부 압력 변화에 따른 온도    변화 정보 확보
- 내부 압력이 토출 통로로 배출되는 에너지량 계산
- 내부 압력을 유지하기위해 내부압력 토출 통로에 설치할 소재에 대한 열팽창 계수, 탄성계수 확보 및 실험
- 기존 텀블러 외형 소재에 대한 논문,       기술자료 서치 및 분석
- 외형 소재에 대하여 고분자+복합소재의
  조합에 대한 논문, 기술자료 서치 및      분석
- 그립감 형태와 디자인에 대한 소비자 시장조사
- 그립감 디자인 개발</t>
    <phoneticPr fontId="1" type="noConversion"/>
  </si>
  <si>
    <t>이홍기(우석대학교)</t>
    <phoneticPr fontId="1" type="noConversion"/>
  </si>
  <si>
    <t>전북ASTI 회장</t>
    <phoneticPr fontId="1" type="noConversion"/>
  </si>
  <si>
    <t>□ 2016.10.13.~14 신재생에너지국제포럼 참석(전북 부안) 
□ 2016.11.15.~18 대한민국 에너지 대전(고양 KINTEX)
□ 특허출원 3건</t>
    <phoneticPr fontId="1" type="noConversion"/>
  </si>
  <si>
    <t>김보곤</t>
    <phoneticPr fontId="1" type="noConversion"/>
  </si>
  <si>
    <t>410-81-35632</t>
    <phoneticPr fontId="1" type="noConversion"/>
  </si>
  <si>
    <t>박형욱</t>
    <phoneticPr fontId="1" type="noConversion"/>
  </si>
  <si>
    <t>유지안</t>
    <phoneticPr fontId="1" type="noConversion"/>
  </si>
  <si>
    <t>010-3644-4247</t>
    <phoneticPr fontId="1" type="noConversion"/>
  </si>
  <si>
    <t>공기청정기 제품에 대한 마케팅 분석 및 전략수립</t>
    <phoneticPr fontId="1" type="noConversion"/>
  </si>
  <si>
    <t>○ STP 전략
○ 4P 전략
○ 요양병원 및 산후조리원 영업 형태 제안(구체적 Action 플랜 필요)</t>
    <phoneticPr fontId="1" type="noConversion"/>
  </si>
  <si>
    <t>STP 전략에 의한 시장진입</t>
    <phoneticPr fontId="1" type="noConversion"/>
  </si>
  <si>
    <t>이주황(코리아리서치센터)</t>
    <phoneticPr fontId="1" type="noConversion"/>
  </si>
  <si>
    <t>연도영</t>
    <phoneticPr fontId="1" type="noConversion"/>
  </si>
  <si>
    <t>박인철</t>
    <phoneticPr fontId="1" type="noConversion"/>
  </si>
  <si>
    <t>409-81-59615</t>
    <phoneticPr fontId="1" type="noConversion"/>
  </si>
  <si>
    <t>김준형</t>
    <phoneticPr fontId="1" type="noConversion"/>
  </si>
  <si>
    <t>010-9881-7119</t>
    <phoneticPr fontId="1" type="noConversion"/>
  </si>
  <si>
    <t>자동차에 적용이 가능한 데이터통신 및 차량제어용 광케이블 기술 및 시장동향 분석</t>
    <phoneticPr fontId="1" type="noConversion"/>
  </si>
  <si>
    <t>자동차에 적용이 가능한 데이터통신 및 차량제어용 광케이블의 기술 및 시장동향 분석 지원</t>
    <phoneticPr fontId="1" type="noConversion"/>
  </si>
  <si>
    <t>자동차용 데이터통신 및 제어용 광케이블 기술 및 시장 분석을 통해 제품개발 및 사업화 적용</t>
    <phoneticPr fontId="1" type="noConversion"/>
  </si>
  <si>
    <t xml:space="preserve">차량용 광케이블의 기술 및 시장동향에 대한 분석
- 차량용 광케이블에 요구되는 성능 및 신뢰성 시험 방법 조사 </t>
    <phoneticPr fontId="1" type="noConversion"/>
  </si>
  <si>
    <t>김광훈</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</si>
  <si>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해양수산부 과제 선정
    - 양식어장 및 해양수질 인자 분석용 진단키트의 정밀판독을 위한 스마트폰 연동형 초소형 분광기술과
      앱 서비스 모델 개발(586,800백만원, 24개월)
  </t>
    </r>
    <r>
      <rPr>
        <sz val="12"/>
        <color theme="3"/>
        <rFont val="맑은 고딕"/>
        <family val="3"/>
        <charset val="128"/>
        <scheme val="minor"/>
      </rPr>
      <t>◯</t>
    </r>
    <r>
      <rPr>
        <sz val="12"/>
        <color theme="3"/>
        <rFont val="맑은 고딕"/>
        <family val="3"/>
        <charset val="129"/>
        <scheme val="minor"/>
      </rPr>
      <t xml:space="preserve"> 수질센서 사업화 ; DO센서 모니터링 시스템</t>
    </r>
    <phoneticPr fontId="1" type="noConversion"/>
  </si>
  <si>
    <t>강용선</t>
    <phoneticPr fontId="1" type="noConversion"/>
  </si>
  <si>
    <t>410-81-46269</t>
    <phoneticPr fontId="1" type="noConversion"/>
  </si>
  <si>
    <t>전형섭</t>
    <phoneticPr fontId="1" type="noConversion"/>
  </si>
  <si>
    <t>김중배</t>
    <phoneticPr fontId="1" type="noConversion"/>
  </si>
  <si>
    <t>010-2912-5169</t>
    <phoneticPr fontId="1" type="noConversion"/>
  </si>
  <si>
    <t>전자파 흡수 및 차폐에 관한 기술/시장 동향</t>
    <phoneticPr fontId="1" type="noConversion"/>
  </si>
  <si>
    <t>Ferrite sheet 시장 규모 및 기술동향
       ○ NFC 안테나 제조업체별 생산 규모
       ○ 중국에서 휴대폰의 NFC/무선충전기 생산 업체 및 규모</t>
    <phoneticPr fontId="1" type="noConversion"/>
  </si>
  <si>
    <t>NFC 안테나 기술 및 시장 동향 자료 제공</t>
    <phoneticPr fontId="1" type="noConversion"/>
  </si>
  <si>
    <t xml:space="preserve"> 사업의 확장 및 해외 진출을 모색함
○  IT 사업의 특성상 향후 투자의 방향을 
    설정코자 함</t>
    <phoneticPr fontId="1" type="noConversion"/>
  </si>
  <si>
    <t>김기일</t>
    <phoneticPr fontId="1" type="noConversion"/>
  </si>
  <si>
    <r>
      <rPr>
        <sz val="12"/>
        <color theme="3"/>
        <rFont val="맑은 고딕"/>
        <family val="3"/>
        <charset val="128"/>
        <scheme val="minor"/>
      </rPr>
      <t>◯</t>
    </r>
    <r>
      <rPr>
        <sz val="12"/>
        <color theme="3"/>
        <rFont val="맑은 고딕"/>
        <family val="3"/>
        <charset val="129"/>
        <scheme val="minor"/>
      </rPr>
      <t xml:space="preserve"> 품질 인증 프로세스 구축 및 강화
    - ISO 인증획득 
  </t>
    </r>
    <r>
      <rPr>
        <sz val="12"/>
        <color theme="3"/>
        <rFont val="맑은 고딕"/>
        <family val="3"/>
        <charset val="128"/>
        <scheme val="minor"/>
      </rPr>
      <t>◯</t>
    </r>
    <r>
      <rPr>
        <sz val="12"/>
        <color theme="3"/>
        <rFont val="맑은 고딕"/>
        <family val="3"/>
        <charset val="129"/>
        <scheme val="minor"/>
      </rPr>
      <t xml:space="preserve"> 중국시장 유통망 확보
  </t>
    </r>
    <r>
      <rPr>
        <sz val="12"/>
        <color theme="3"/>
        <rFont val="맑은 고딕"/>
        <family val="3"/>
        <charset val="128"/>
        <scheme val="minor"/>
      </rPr>
      <t>◯</t>
    </r>
    <r>
      <rPr>
        <sz val="12"/>
        <color theme="3"/>
        <rFont val="맑은 고딕"/>
        <family val="3"/>
        <charset val="129"/>
        <scheme val="minor"/>
      </rPr>
      <t xml:space="preserve"> 특허출원
    - 페라이트 그린 시트 소결용 페라이트 시트
</t>
    </r>
    <phoneticPr fontId="1" type="noConversion"/>
  </si>
  <si>
    <t>김호영</t>
    <phoneticPr fontId="1" type="noConversion"/>
  </si>
  <si>
    <t>409-86-17584</t>
    <phoneticPr fontId="1" type="noConversion"/>
  </si>
  <si>
    <t>박형욱</t>
    <phoneticPr fontId="1" type="noConversion"/>
  </si>
  <si>
    <t>원자력 대기방출구 방사성시료 샘플링을 위한 프로브 사업화 전략수립 및 시험평가기술지원</t>
    <phoneticPr fontId="1" type="noConversion"/>
  </si>
  <si>
    <r>
      <t xml:space="preserve"> 원자력시설의 방사성 물질은 관련법에 의해 규제되고 있는 실정이며, 이에 대한 샘플링을 통한 분석            및 평가방법은 익히 잘 구현되어 온 방법이나 그간 사용해온 프로브(등속노즐)의 성능이 기대치에 미           치지 못함에 새로운 타입의 프로브(쉬라우드 노즐)가 ANSI N13.1(1999)와 ISO2889(2007)로 개정되어           고시되어 국내 신규 원자력시설은 모두 이를 반영한 설계가 진행되고 있음
  </t>
    </r>
    <r>
      <rPr>
        <sz val="12"/>
        <color theme="1"/>
        <rFont val="맑은 고딕"/>
        <family val="3"/>
        <charset val="128"/>
        <scheme val="minor"/>
      </rPr>
      <t>◯</t>
    </r>
    <r>
      <rPr>
        <sz val="12"/>
        <color theme="1"/>
        <rFont val="맑은 고딕"/>
        <family val="3"/>
        <charset val="129"/>
        <scheme val="minor"/>
      </rPr>
      <t xml:space="preserve"> 신규원전은 모두 해외기술을 도입하여 왔으나, (주)랩웍스가 국산화하여 가동중 원전의 시설          개보수 및 신규 원자력시설 등에 맞춘 사업화를 준비해 왔슴
  </t>
    </r>
    <r>
      <rPr>
        <sz val="12"/>
        <color theme="1"/>
        <rFont val="맑은 고딕"/>
        <family val="3"/>
        <charset val="128"/>
        <scheme val="minor"/>
      </rPr>
      <t>◯</t>
    </r>
    <r>
      <rPr>
        <sz val="12"/>
        <color theme="1"/>
        <rFont val="맑은 고딕"/>
        <family val="3"/>
        <charset val="129"/>
        <scheme val="minor"/>
      </rPr>
      <t xml:space="preserve"> 가동중 원전의 특성상 상품의 다양화와 관련 시스템이 연결되어 개발되어야 하는데 대부분          의 것은 ㈜랩웍스가 개발완료하였으며 상품화 하였으나 그간 애로사항이었던 성능평가에 대          해 주로 전산해석에만 의존하고 있는 실정임
  </t>
    </r>
    <r>
      <rPr>
        <sz val="12"/>
        <color theme="1"/>
        <rFont val="맑은 고딕"/>
        <family val="3"/>
        <charset val="128"/>
        <scheme val="minor"/>
      </rPr>
      <t>◯</t>
    </r>
    <r>
      <rPr>
        <sz val="12"/>
        <color theme="1"/>
        <rFont val="맑은 고딕"/>
        <family val="3"/>
        <charset val="129"/>
        <scheme val="minor"/>
      </rPr>
      <t xml:space="preserve"> 이것은 적절한 시험평가 방법이 제시되지 않은 까닭 외에도 시험방법과 절차가 까다롭기 때          문인데 업체의 애로기술은 이 부분에 있어 전문가 기술지원이 필요한 실정이며, 조만간 대          규모로 국내 가동원전에 대한 교체작업이 예상되는 품목이자 원자력발전소 국내 적용 사례          를 바탕으로 해외진출이 가능한 품목임
  </t>
    </r>
    <r>
      <rPr>
        <sz val="12"/>
        <color theme="1"/>
        <rFont val="맑은 고딕"/>
        <family val="3"/>
        <charset val="128"/>
        <scheme val="minor"/>
      </rPr>
      <t>◯</t>
    </r>
    <r>
      <rPr>
        <sz val="12"/>
        <color theme="1"/>
        <rFont val="맑은 고딕"/>
        <family val="3"/>
        <charset val="129"/>
        <scheme val="minor"/>
      </rPr>
      <t xml:space="preserve"> 본 제품과 관련한 시스템(대기방출구의 시료채취 손실량 및 쉬라우드 노즐 설치위치에 최적          위치 선정 등을 위한 유동 패턴 분석 및 유동균일화 기구물 설계·제조기술 등) 설계 및 시          험기술은 이미 ㈜랩웍스가 기술확보하여 사업적 성과를 도출해 가고 있으나 이를 가동원전
           의 운영자이자 수요자측인 한수원측에서 적절히 활용할 수 있도록 이미 서비스 중인 사업화          품목 등을 패키지로 묶어 가동원전 교체작업시 시스템 전체에 대한 솔루션으로 제시할 수           있는 사업기획 등의 전략수립이 필요하며, 이 분야에 자문이 필요함.</t>
    </r>
    <phoneticPr fontId="1" type="noConversion"/>
  </si>
  <si>
    <t>쉬라우드 노즐 Performance Data 실험데이터 확보
국내 가동중 원전에 확대적용을 위한 전략수립 및 품질체계 구축
쉬라우드 노즐 SN-111, SN-112 모델에 대한 매출 예상</t>
    <phoneticPr fontId="1" type="noConversion"/>
  </si>
  <si>
    <t>노즐 흡인률(As)
노즐 전송률(Tr)
2개 항목에 대한 실험데이터 확보를 위한 시험설비구축을 위한 기술지원(1단계)과 이를 활용한 실험결과 확보(2단계)
국내 가동원전 설치를 위한 방안 모색 및
품질수준에 대한 목표설정과 구현위한 제작방안 및 실험설비 공정에 반영 등</t>
    <phoneticPr fontId="1" type="noConversion"/>
  </si>
  <si>
    <t>손일엽</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</si>
  <si>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제품 납품계약 완료(1건) : 103,000천원 - 원자력 방사성시료 채취용 프로브
  </t>
    </r>
    <r>
      <rPr>
        <sz val="12"/>
        <color theme="3"/>
        <rFont val="맑은 고딕"/>
        <family val="3"/>
        <charset val="128"/>
        <scheme val="minor"/>
      </rPr>
      <t>◯</t>
    </r>
    <r>
      <rPr>
        <sz val="12"/>
        <color theme="3"/>
        <rFont val="맑은 고딕"/>
        <family val="3"/>
        <charset val="129"/>
        <scheme val="minor"/>
      </rPr>
      <t xml:space="preserve"> 제품 설치 계약 완료(1건) : 23,600천원 - 핵연료 배기계통의 스택용 쉬라우드 노즐
  </t>
    </r>
    <r>
      <rPr>
        <sz val="12"/>
        <color theme="3"/>
        <rFont val="맑은 고딕"/>
        <family val="3"/>
        <charset val="128"/>
        <scheme val="minor"/>
      </rPr>
      <t>◯</t>
    </r>
    <r>
      <rPr>
        <sz val="12"/>
        <color theme="3"/>
        <rFont val="맑은 고딕"/>
        <family val="3"/>
        <charset val="129"/>
        <scheme val="minor"/>
      </rPr>
      <t xml:space="preserve"> 설계 용역 수주 계약  완료(2016. 9. 30) 1건 : 25,000천원
    - 원자력 금속염처리계통의 기체유출물설계
  </t>
    </r>
    <r>
      <rPr>
        <sz val="12"/>
        <color theme="3"/>
        <rFont val="맑은 고딕"/>
        <family val="3"/>
        <charset val="128"/>
        <scheme val="minor"/>
      </rPr>
      <t>◯</t>
    </r>
    <r>
      <rPr>
        <sz val="12"/>
        <color theme="3"/>
        <rFont val="맑은 고딕"/>
        <family val="3"/>
        <charset val="129"/>
        <scheme val="minor"/>
      </rPr>
      <t xml:space="preserve"> 특허출원
    - 플로우 믹서 특허출원 (10월 중) - 유동각센서(11월중)
  </t>
    </r>
    <r>
      <rPr>
        <sz val="12"/>
        <color theme="3"/>
        <rFont val="맑은 고딕"/>
        <family val="3"/>
        <charset val="128"/>
        <scheme val="minor"/>
      </rPr>
      <t>◯</t>
    </r>
    <r>
      <rPr>
        <sz val="12"/>
        <color theme="3"/>
        <rFont val="맑은 고딕"/>
        <family val="3"/>
        <charset val="129"/>
        <scheme val="minor"/>
      </rPr>
      <t xml:space="preserve"> 특허등록 
      : 출원건 심사완료 및 특허등록 결정 1 건 등록 완료(2016. 10월 중)</t>
    </r>
    <phoneticPr fontId="1" type="noConversion"/>
  </si>
  <si>
    <t>임은섭</t>
    <phoneticPr fontId="1" type="noConversion"/>
  </si>
  <si>
    <t>410-81-83186</t>
    <phoneticPr fontId="1" type="noConversion"/>
  </si>
  <si>
    <t>곽건호</t>
    <phoneticPr fontId="1" type="noConversion"/>
  </si>
  <si>
    <t>062-972-0629</t>
    <phoneticPr fontId="1" type="noConversion"/>
  </si>
  <si>
    <t xml:space="preserve"> 영상 및 음성 동기화(Sync)가 가능한 양방향 화상통신 기술 </t>
    <phoneticPr fontId="1" type="noConversion"/>
  </si>
  <si>
    <r>
      <t>요구 수준에 준하는</t>
    </r>
    <r>
      <rPr>
        <sz val="13"/>
        <color theme="1"/>
        <rFont val="휴먼명조"/>
        <family val="3"/>
        <charset val="129"/>
      </rPr>
      <t xml:space="preserve"> </t>
    </r>
    <r>
      <rPr>
        <sz val="13"/>
        <color theme="1"/>
        <rFont val="맑은 고딕"/>
        <family val="3"/>
        <charset val="129"/>
        <scheme val="minor"/>
      </rPr>
      <t>양방향 화상통신을 오픈 소스를 통하여 요구 기술 해결 방안을 모색하여 자문함</t>
    </r>
    <phoneticPr fontId="1" type="noConversion"/>
  </si>
  <si>
    <r>
      <t>영상 및</t>
    </r>
    <r>
      <rPr>
        <sz val="12"/>
        <color theme="1"/>
        <rFont val="휴먼명조"/>
        <family val="3"/>
        <charset val="129"/>
      </rPr>
      <t xml:space="preserve"> </t>
    </r>
    <r>
      <rPr>
        <sz val="12"/>
        <color theme="1"/>
        <rFont val="맑은 고딕"/>
        <family val="3"/>
        <charset val="129"/>
        <scheme val="minor"/>
      </rPr>
      <t>음성 동기화가 가능한 양방향 화상통신 기술 자문</t>
    </r>
  </si>
  <si>
    <r>
      <t xml:space="preserve">- </t>
    </r>
    <r>
      <rPr>
        <sz val="12"/>
        <color theme="1"/>
        <rFont val="맑은 고딕"/>
        <family val="3"/>
        <charset val="129"/>
        <scheme val="minor"/>
      </rPr>
      <t>시뮬레이션 시스템상 영상 스트리밍 서비스시 영상 및 음성의 동기화 기능 내용 자문</t>
    </r>
  </si>
  <si>
    <t>김완석(전자통신연구원)</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</si>
  <si>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특허출원(2건)
      - 페달 어셈블리의 조립 검사장치 및 조립 검사방법(2016.07)
      - 수액 조절 장치 및 수액 조절 시스템(2016.10) 
  </t>
    </r>
    <r>
      <rPr>
        <sz val="12"/>
        <color theme="3"/>
        <rFont val="맑은 고딕"/>
        <family val="3"/>
        <charset val="128"/>
        <scheme val="minor"/>
      </rPr>
      <t>◯</t>
    </r>
    <r>
      <rPr>
        <sz val="12"/>
        <color theme="3"/>
        <rFont val="맑은 고딕"/>
        <family val="3"/>
        <charset val="129"/>
        <scheme val="minor"/>
      </rPr>
      <t xml:space="preserve"> 인증 획득(1건)
     - 창고관리시스템(Warehouse Management System) GS(Good Software) 인증 획득(2016.09)  
  </t>
    </r>
    <r>
      <rPr>
        <sz val="12"/>
        <color theme="3"/>
        <rFont val="맑은 고딕"/>
        <family val="3"/>
        <charset val="128"/>
        <scheme val="minor"/>
      </rPr>
      <t>◯</t>
    </r>
    <r>
      <rPr>
        <sz val="12"/>
        <color theme="3"/>
        <rFont val="맑은 고딕"/>
        <family val="3"/>
        <charset val="129"/>
        <scheme val="minor"/>
      </rPr>
      <t xml:space="preserve"> 중소기업진흥공단 주관 고성장기업수출역량강화사업 선정(2016.09) 
     - 스마트 수액 모니터링 시스템(Smart Infusion Monitoring System) 제품 디자인 개발  </t>
    </r>
    <phoneticPr fontId="1" type="noConversion"/>
  </si>
  <si>
    <t>박용관
추안구</t>
    <phoneticPr fontId="1" type="noConversion"/>
  </si>
  <si>
    <t>409-81-76875</t>
    <phoneticPr fontId="1" type="noConversion"/>
  </si>
  <si>
    <t>상시</t>
    <phoneticPr fontId="1" type="noConversion"/>
  </si>
  <si>
    <t>이재훈</t>
    <phoneticPr fontId="1" type="noConversion"/>
  </si>
  <si>
    <t>010-3168-2725</t>
    <phoneticPr fontId="1" type="noConversion"/>
  </si>
  <si>
    <t>OVUM자료를 통한 광트랜시버 시장현황 분석</t>
    <phoneticPr fontId="1" type="noConversion"/>
  </si>
  <si>
    <t xml:space="preserve">영국 시장조사 전문업체로서 IT, 소프트웨어, 도매업 등 전문직 정보를 제공하는 OVUM(http://www.ovum.com)이 제공하는 광트랜시버 및 이와 관련된 광부품 시장상황보고서의 제공을 요청
</t>
    <phoneticPr fontId="1" type="noConversion"/>
  </si>
  <si>
    <r>
      <t>가정용 해동레인지 국내외 시장</t>
    </r>
    <r>
      <rPr>
        <sz val="11"/>
        <color theme="1"/>
        <rFont val="휴먼명조"/>
        <family val="3"/>
        <charset val="129"/>
      </rPr>
      <t>/</t>
    </r>
    <r>
      <rPr>
        <sz val="11"/>
        <color theme="1"/>
        <rFont val="맑은 고딕"/>
        <family val="3"/>
        <charset val="129"/>
        <scheme val="minor"/>
      </rPr>
      <t xml:space="preserve">기술 및 특허분석 </t>
    </r>
    <phoneticPr fontId="1" type="noConversion"/>
  </si>
  <si>
    <r>
      <rPr>
        <sz val="12"/>
        <color theme="3"/>
        <rFont val="맑은 고딕"/>
        <family val="3"/>
        <charset val="128"/>
        <scheme val="minor"/>
      </rPr>
      <t>◯</t>
    </r>
    <r>
      <rPr>
        <sz val="12"/>
        <color theme="3"/>
        <rFont val="맑은 고딕"/>
        <family val="3"/>
        <charset val="129"/>
        <scheme val="minor"/>
      </rPr>
      <t xml:space="preserve"> 특허출원 : 해동레인지 전자제어방식에 대한 특허출원 예정 (2017.4월한)
  </t>
    </r>
    <r>
      <rPr>
        <sz val="12"/>
        <color theme="3"/>
        <rFont val="맑은 고딕"/>
        <family val="3"/>
        <charset val="128"/>
        <scheme val="minor"/>
      </rPr>
      <t>◯</t>
    </r>
    <r>
      <rPr>
        <sz val="12"/>
        <color theme="3"/>
        <rFont val="맑은 고딕"/>
        <family val="3"/>
        <charset val="129"/>
        <scheme val="minor"/>
      </rPr>
      <t xml:space="preserve"> 해동레인지 완제품 제품개발 및 사업화
  </t>
    </r>
    <r>
      <rPr>
        <sz val="12"/>
        <color theme="3"/>
        <rFont val="맑은 고딕"/>
        <family val="3"/>
        <charset val="128"/>
        <scheme val="minor"/>
      </rPr>
      <t>◯</t>
    </r>
    <r>
      <rPr>
        <sz val="12"/>
        <color theme="3"/>
        <rFont val="맑은 고딕"/>
        <family val="3"/>
        <charset val="129"/>
        <scheme val="minor"/>
      </rPr>
      <t xml:space="preserve"> 개발완료후 생산라인 구축예정</t>
    </r>
    <phoneticPr fontId="1" type="noConversion"/>
  </si>
  <si>
    <t>인석신</t>
    <phoneticPr fontId="1" type="noConversion"/>
  </si>
  <si>
    <t>410-81-86937</t>
    <phoneticPr fontId="1" type="noConversion"/>
  </si>
  <si>
    <t>상시</t>
    <phoneticPr fontId="1" type="noConversion"/>
  </si>
  <si>
    <t>박형욱</t>
    <phoneticPr fontId="1" type="noConversion"/>
  </si>
  <si>
    <t>Water hammer(수압타격장치) 정량적 해석</t>
    <phoneticPr fontId="1" type="noConversion"/>
  </si>
  <si>
    <t xml:space="preserve">해석 모델 생성시 모델의 단순화 및 가정을 반영한 3D 모델 생성
- 다양한 변수를 경계조건에 반영하고, 불필요한 요소를 생략한 해석모델 수립
○ 해석방안 정립
- 요소망 최적화를 통한 적정 요소망 구성
- 전체 모델에 대하여 사면체, 육면체 및 프리즘 격자를 구성
- 해석모델을 이용한 수렴조건 파악
</t>
    <phoneticPr fontId="1" type="noConversion"/>
  </si>
  <si>
    <t>1. 입구가 유량 조건일 경우 압력 손실 특성 도출(압력 조건일 경우 유량 특성)
2. 임의의 점 또는 단면에서의 정량적인 속도,
   압력 값 및 분포
3. 가능할 경우 동영상(animation) 효과를 포함한 결과</t>
    <phoneticPr fontId="1" type="noConversion"/>
  </si>
  <si>
    <t>O</t>
    <phoneticPr fontId="1" type="noConversion"/>
  </si>
  <si>
    <t>미래부</t>
    <phoneticPr fontId="1" type="noConversion"/>
  </si>
  <si>
    <t>미래부</t>
    <phoneticPr fontId="1" type="noConversion"/>
  </si>
  <si>
    <t>최봉규</t>
    <phoneticPr fontId="1" type="noConversion"/>
  </si>
  <si>
    <t>410-86-35694</t>
    <phoneticPr fontId="1" type="noConversion"/>
  </si>
  <si>
    <t>상시</t>
    <phoneticPr fontId="1" type="noConversion"/>
  </si>
  <si>
    <t>조주형</t>
    <phoneticPr fontId="1" type="noConversion"/>
  </si>
  <si>
    <t>양현동</t>
    <phoneticPr fontId="1" type="noConversion"/>
  </si>
  <si>
    <t>010-2608-4233</t>
    <phoneticPr fontId="1" type="noConversion"/>
  </si>
  <si>
    <t>고기능성 필름개발</t>
    <phoneticPr fontId="1" type="noConversion"/>
  </si>
  <si>
    <t>고기능 필름개발을 위한 실험장비 부족으로 그 기능을 확인이 어려움</t>
    <phoneticPr fontId="1" type="noConversion"/>
  </si>
  <si>
    <t>매출증대</t>
    <phoneticPr fontId="1" type="noConversion"/>
  </si>
  <si>
    <t>수출품목에 적용</t>
    <phoneticPr fontId="1" type="noConversion"/>
  </si>
  <si>
    <t>함원주(㈜테크란)</t>
    <phoneticPr fontId="1" type="noConversion"/>
  </si>
  <si>
    <t>신규(자체)</t>
    <phoneticPr fontId="1" type="noConversion"/>
  </si>
  <si>
    <t>홍진후</t>
    <phoneticPr fontId="1" type="noConversion"/>
  </si>
  <si>
    <t>410-81-57242</t>
    <phoneticPr fontId="1" type="noConversion"/>
  </si>
  <si>
    <t>박형욱</t>
    <phoneticPr fontId="1" type="noConversion"/>
  </si>
  <si>
    <t>김양배</t>
    <phoneticPr fontId="1" type="noConversion"/>
  </si>
  <si>
    <t>010-3336-7964</t>
    <phoneticPr fontId="1" type="noConversion"/>
  </si>
  <si>
    <t xml:space="preserve">고분자 분산액정 스마트 윈도우 경쟁사 현황 및 시장점유율 조사
○ 경쟁사 기술 경쟁력 분석
○ 최근 발표된 Reverse PDLC 기술분석 및 사업화 현황 조사
</t>
    <phoneticPr fontId="1" type="noConversion"/>
  </si>
  <si>
    <t>고분자분산액정 스마트 윈도우 시장분석
- 고분자 분산액정 스마트윈도우 
  기술분석</t>
    <phoneticPr fontId="1" type="noConversion"/>
  </si>
  <si>
    <t>스마트윈도우 경쟁사 조사 및 시장점유율
- 경쟁사 기술 경쟁력 조사
- Revers PDLC 등 최근 기술개발 현황 조사
- 기술 및 시장 확보 방안 조사</t>
    <phoneticPr fontId="1" type="noConversion"/>
  </si>
  <si>
    <t>양판정</t>
    <phoneticPr fontId="1" type="noConversion"/>
  </si>
  <si>
    <t>410-86-11810</t>
    <phoneticPr fontId="1" type="noConversion"/>
  </si>
  <si>
    <t>상시</t>
    <phoneticPr fontId="1" type="noConversion"/>
  </si>
  <si>
    <t>조주형</t>
    <phoneticPr fontId="1" type="noConversion"/>
  </si>
  <si>
    <t>박현배</t>
    <phoneticPr fontId="1" type="noConversion"/>
  </si>
  <si>
    <t>010-3736-3708</t>
    <phoneticPr fontId="1" type="noConversion"/>
  </si>
  <si>
    <t xml:space="preserve">신규 사업을 위한 마케팅 전략수립 </t>
    <phoneticPr fontId="1" type="noConversion"/>
  </si>
  <si>
    <t>제품의 생물학적 시험, 성능시험, 임상실험을 진행하여 품질 및 안전성을 확보</t>
    <phoneticPr fontId="1" type="noConversion"/>
  </si>
  <si>
    <t>신규 사업의 마케팅 전략수립과 제품의 품질 및 안전성 확보를 통한 시장진출</t>
    <phoneticPr fontId="1" type="noConversion"/>
  </si>
  <si>
    <t>마케팅 전략수립 및 제품의 시험/분석/평가 지원 사업을 통해 내수시장 및 수출시장에 안정적으로 진입하여 시장점유율을 점차 늘릴 것임</t>
    <phoneticPr fontId="1" type="noConversion"/>
  </si>
  <si>
    <t>양현택㈜테크란)</t>
    <phoneticPr fontId="1" type="noConversion"/>
  </si>
  <si>
    <t>신규(자체)</t>
    <phoneticPr fontId="1" type="noConversion"/>
  </si>
  <si>
    <t>410-81-85689</t>
    <phoneticPr fontId="1" type="noConversion"/>
  </si>
  <si>
    <r>
      <t>LCD</t>
    </r>
    <r>
      <rPr>
        <sz val="12"/>
        <color theme="1"/>
        <rFont val="맑은 고딕"/>
        <family val="3"/>
        <charset val="129"/>
        <scheme val="minor"/>
      </rPr>
      <t xml:space="preserve">패널 </t>
    </r>
    <r>
      <rPr>
        <sz val="12"/>
        <color theme="1"/>
        <rFont val="휴먼명조"/>
        <family val="3"/>
        <charset val="129"/>
      </rPr>
      <t>ACF</t>
    </r>
    <r>
      <rPr>
        <sz val="12"/>
        <color theme="1"/>
        <rFont val="맑은 고딕"/>
        <family val="3"/>
        <charset val="129"/>
        <scheme val="minor"/>
      </rPr>
      <t>본딩시 적용되는 완충시트 기술 개발 및 제조 방법</t>
    </r>
    <r>
      <rPr>
        <sz val="14"/>
        <color theme="1"/>
        <rFont val="휴먼명조"/>
        <family val="3"/>
        <charset val="129"/>
      </rPr>
      <t xml:space="preserve"> </t>
    </r>
  </si>
  <si>
    <r>
      <t>○ 완충시트</t>
    </r>
    <r>
      <rPr>
        <sz val="12"/>
        <color theme="1"/>
        <rFont val="휴먼명조"/>
        <family val="3"/>
        <charset val="129"/>
      </rPr>
      <t>(</t>
    </r>
    <r>
      <rPr>
        <sz val="12"/>
        <color theme="1"/>
        <rFont val="맑은 고딕"/>
        <family val="3"/>
        <charset val="129"/>
        <scheme val="minor"/>
      </rPr>
      <t>본딩시트</t>
    </r>
    <r>
      <rPr>
        <sz val="12"/>
        <color theme="1"/>
        <rFont val="휴먼명조"/>
        <family val="3"/>
        <charset val="129"/>
      </rPr>
      <t>)</t>
    </r>
    <r>
      <rPr>
        <sz val="12"/>
        <color theme="1"/>
        <rFont val="맑은 고딕"/>
        <family val="3"/>
        <charset val="129"/>
        <scheme val="minor"/>
      </rPr>
      <t>의 필요성 및 대상기술</t>
    </r>
  </si>
  <si>
    <r>
      <t xml:space="preserve">○ 각종 완충시트의 기술사항 확인 </t>
    </r>
    <r>
      <rPr>
        <sz val="12"/>
        <color theme="1"/>
        <rFont val="휴먼명조"/>
        <family val="3"/>
        <charset val="129"/>
      </rPr>
      <t xml:space="preserve">/ </t>
    </r>
    <r>
      <rPr>
        <sz val="12"/>
        <color theme="1"/>
        <rFont val="맑은 고딕"/>
        <family val="3"/>
        <charset val="129"/>
        <scheme val="minor"/>
      </rPr>
      <t>최신 개발 현황 분석</t>
    </r>
  </si>
  <si>
    <t>이상헌(바이어플러스)</t>
    <phoneticPr fontId="1" type="noConversion"/>
  </si>
  <si>
    <t>임민자</t>
    <phoneticPr fontId="1" type="noConversion"/>
  </si>
  <si>
    <t>410-81-99427</t>
    <phoneticPr fontId="1" type="noConversion"/>
  </si>
  <si>
    <t>박형욱</t>
    <phoneticPr fontId="1" type="noConversion"/>
  </si>
  <si>
    <t>오존를 이용한 살균.탈취기능을 갖는 KIT제품 개발</t>
    <phoneticPr fontId="1" type="noConversion"/>
  </si>
  <si>
    <t>신발장내에 세균,무좀균등의 박멸을 위해 살균,탈취기능을 갖는 kit화된
신제품을 개발검토중이나
오존을 이용한 살균탈취방법,자외선를 이용한 살균 등 인체유해성과 관련한
전문지식 부족으로 제품 Concept,기본 구조도등 개발방향 및 외관디자인
방향설정 어려움</t>
    <phoneticPr fontId="1" type="noConversion"/>
  </si>
  <si>
    <t>신규 매출증대 기대
.고용유지 및
신규고용 창출기대
.수익구조개선</t>
    <phoneticPr fontId="1" type="noConversion"/>
  </si>
  <si>
    <t>실내에 살균,탈취가 필요한 장소에 설치사용
가능하며,가격경쟁력을 갖춘 제품 개발로 기존
고가의 신발장 살균기(100~200만원대) 시장에
대체 제품으로 판매 기대됨
(관공서/체육관/기업체/가정집/볼링장/골프연습장등)
.현 생산방식과 다른 완제품 생산라인 추가 구축으로
신규 고용 인력 배치
.자체 상품개발 판매로 기존 단일제품들은
“갑”사에서의 지속적인 단가인하로 인해 악하된
수익구조개선 대체가 기대됨</t>
    <phoneticPr fontId="1" type="noConversion"/>
  </si>
  <si>
    <t>호남</t>
    <phoneticPr fontId="1" type="noConversion"/>
  </si>
  <si>
    <t>나기수</t>
    <phoneticPr fontId="1" type="noConversion"/>
  </si>
  <si>
    <t>409-81-62916</t>
    <phoneticPr fontId="1" type="noConversion"/>
  </si>
  <si>
    <t>집중</t>
    <phoneticPr fontId="1" type="noConversion"/>
  </si>
  <si>
    <t>습식공정이 가능한 다기능 금속산화물(TiOx)를 활용한 사업화</t>
    <phoneticPr fontId="1" type="noConversion"/>
  </si>
  <si>
    <t>TiOx 사업 추진을 위한 시장 발굴 및 제품 라인업 강화</t>
    <phoneticPr fontId="1" type="noConversion"/>
  </si>
  <si>
    <t>신규시장확보를 통한 매출 증대</t>
    <phoneticPr fontId="1" type="noConversion"/>
  </si>
  <si>
    <t>TiOx 기술의 어플리케이션을 발굴하고 시장 성장을 대비하는 경우 새로운 기장의 리더로서 발판을 마련하여 매출성장효과 유발</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</si>
  <si>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TiOx 사업화를 위한 연구소기업 설립 예정
  </t>
    </r>
    <r>
      <rPr>
        <sz val="12"/>
        <color theme="3"/>
        <rFont val="맑은 고딕"/>
        <family val="3"/>
        <charset val="128"/>
        <scheme val="minor"/>
      </rPr>
      <t>◯</t>
    </r>
    <r>
      <rPr>
        <sz val="12"/>
        <color theme="3"/>
        <rFont val="맑은 고딕"/>
        <family val="3"/>
        <charset val="129"/>
        <scheme val="minor"/>
      </rPr>
      <t xml:space="preserve"> Polysulfide IG sealant 파일럿 제품 생산 및 양산 검토
  </t>
    </r>
    <r>
      <rPr>
        <sz val="12"/>
        <color theme="3"/>
        <rFont val="맑은 고딕"/>
        <family val="3"/>
        <charset val="128"/>
        <scheme val="minor"/>
      </rPr>
      <t>◯</t>
    </r>
    <r>
      <rPr>
        <sz val="12"/>
        <color theme="3"/>
        <rFont val="맑은 고딕"/>
        <family val="3"/>
        <charset val="129"/>
        <scheme val="minor"/>
      </rPr>
      <t xml:space="preserve"> Silicone mold making rubber 파일럿 제품 생산 및 양산 검토</t>
    </r>
    <phoneticPr fontId="1" type="noConversion"/>
  </si>
  <si>
    <t>전병하</t>
    <phoneticPr fontId="1" type="noConversion"/>
  </si>
  <si>
    <t>415-81-23844</t>
    <phoneticPr fontId="1" type="noConversion"/>
  </si>
  <si>
    <t>전형섭</t>
    <phoneticPr fontId="1" type="noConversion"/>
  </si>
  <si>
    <t>홍성현</t>
    <phoneticPr fontId="1" type="noConversion"/>
  </si>
  <si>
    <t>010-4601-8845</t>
    <phoneticPr fontId="1" type="noConversion"/>
  </si>
  <si>
    <t>1. 식용곤충을 이용한 곤충사료 개발 및 사업화</t>
    <phoneticPr fontId="1" type="noConversion"/>
  </si>
  <si>
    <t>식용곤충을 이용한 사료 시장 현황
    ○ 식용곤충의 사료로의 이용에 대한 효용성 자료
    ○ 식용곤충에 대한 안전성에 관한 자료</t>
    <phoneticPr fontId="1" type="noConversion"/>
  </si>
  <si>
    <t>식용곤충을 이용한 곤충사료 개발 및 사업화에 관한 사업계획서 초안작성</t>
    <phoneticPr fontId="1" type="noConversion"/>
  </si>
  <si>
    <t>식용곤충의 사료로 개발에 필요한 기초 자료
- 식용곤층의 안전성/효능 평가 방법
- 식용곤충의 사료로의 효용성 자료</t>
    <phoneticPr fontId="1" type="noConversion"/>
  </si>
  <si>
    <r>
      <t xml:space="preserve">관련 R&amp;D 과제 공동협력사업 발굴 
   - 천연물을 이용한 사료첨가제 개발
  </t>
    </r>
    <r>
      <rPr>
        <sz val="12"/>
        <color theme="3"/>
        <rFont val="맑은 고딕"/>
        <family val="3"/>
        <charset val="128"/>
        <scheme val="minor"/>
      </rPr>
      <t>◯</t>
    </r>
    <r>
      <rPr>
        <sz val="12"/>
        <color theme="3"/>
        <rFont val="맑은 고딕"/>
        <family val="3"/>
        <charset val="129"/>
        <scheme val="minor"/>
      </rPr>
      <t xml:space="preserve"> 천연물을 이용한 사료첨가제 사업화 </t>
    </r>
    <phoneticPr fontId="1" type="noConversion"/>
  </si>
  <si>
    <t>안명길</t>
    <phoneticPr fontId="1" type="noConversion"/>
  </si>
  <si>
    <t>416-81-25850</t>
    <phoneticPr fontId="1" type="noConversion"/>
  </si>
  <si>
    <t>조주형</t>
    <phoneticPr fontId="1" type="noConversion"/>
  </si>
  <si>
    <t>한경남</t>
    <phoneticPr fontId="1" type="noConversion"/>
  </si>
  <si>
    <t>070-4349-0624</t>
    <phoneticPr fontId="1" type="noConversion"/>
  </si>
  <si>
    <t>극저온 Triple offset Butterfly Valve 해외시장 개척방안</t>
    <phoneticPr fontId="1" type="noConversion"/>
  </si>
  <si>
    <t>○ 상시 애로기술 해결지원
○ 시장 기술동향 정보지원
○ 선행 특허분석 및 특허전략
○ 기존 기술특허 회피방안</t>
    <phoneticPr fontId="1" type="noConversion"/>
  </si>
  <si>
    <t>해오기술 해결 및 기술 &amp; 특허정보 취득 후 신규특허 출원 및 제품개발</t>
    <phoneticPr fontId="1" type="noConversion"/>
  </si>
  <si>
    <t>기존 제품과 차별화된 제품 개발 &amp; 특허로 기존 시장 진입, 수입 대체화</t>
    <phoneticPr fontId="1" type="noConversion"/>
  </si>
  <si>
    <t>함원주(㈜테크란)</t>
    <phoneticPr fontId="1" type="noConversion"/>
  </si>
  <si>
    <r>
      <rPr>
        <sz val="12"/>
        <color theme="3"/>
        <rFont val="맑은 고딕"/>
        <family val="3"/>
        <charset val="128"/>
        <scheme val="minor"/>
      </rPr>
      <t>◯</t>
    </r>
    <r>
      <rPr>
        <sz val="12"/>
        <color theme="3"/>
        <rFont val="맑은 고딕"/>
        <family val="3"/>
        <charset val="129"/>
        <scheme val="minor"/>
      </rPr>
      <t xml:space="preserve"> 특허출원
    - 버터플라이 밸브의 분체 제거구조 (5월 )
    - 텐덤루버 댐퍼의 이중 실링구조 (7월 )
    - 유압실링 방식의 고글타입 게이트 밸브 (10월 )
  </t>
    </r>
    <r>
      <rPr>
        <sz val="12"/>
        <color theme="3"/>
        <rFont val="맑은 고딕"/>
        <family val="3"/>
        <charset val="128"/>
        <scheme val="minor"/>
      </rPr>
      <t>◯</t>
    </r>
    <r>
      <rPr>
        <sz val="12"/>
        <color theme="3"/>
        <rFont val="맑은 고딕"/>
        <family val="3"/>
        <charset val="129"/>
        <scheme val="minor"/>
      </rPr>
      <t xml:space="preserve"> 유압작동기 사업화</t>
    </r>
    <phoneticPr fontId="1" type="noConversion"/>
  </si>
  <si>
    <t>이영희</t>
    <phoneticPr fontId="1" type="noConversion"/>
  </si>
  <si>
    <t>409-86-29381</t>
    <phoneticPr fontId="1" type="noConversion"/>
  </si>
  <si>
    <t>강성식</t>
    <phoneticPr fontId="1" type="noConversion"/>
  </si>
  <si>
    <t>061-374-7470</t>
    <phoneticPr fontId="1" type="noConversion"/>
  </si>
  <si>
    <t xml:space="preserve">COC 및 COP 레진에 관한 유리제품과의 비교분석이 필요함 </t>
    <phoneticPr fontId="1" type="noConversion"/>
  </si>
  <si>
    <t>매출 증대</t>
    <phoneticPr fontId="1" type="noConversion"/>
  </si>
  <si>
    <t>416-81-11434</t>
    <phoneticPr fontId="1" type="noConversion"/>
  </si>
  <si>
    <t>박형욱</t>
    <phoneticPr fontId="1" type="noConversion"/>
  </si>
  <si>
    <t>도금액의 내부유입 방지를 위한 Sealing 축수부 개발</t>
    <phoneticPr fontId="1" type="noConversion"/>
  </si>
  <si>
    <t>Roll 축수부의 마모 및 침식 방지를 위한 축수부 형상 개발과 도금액의 내부유입을 방지할 수 있는 비접촉 Sealing 개발
○ 정성적 기술애로 해결 목표
   1. Roll 축수부의 수명연장을 위한 최적의 Sealing 전체 형상 개발
   2. 도금액 내부유입을 방지할 수 있는 최종 도출 회전수 검증
   3. Sealing 축수부의 열변형에 의한 변수 검토
   4. Zn 및 Al 베이스의 용융아연에서의 Sealing 효율 검토
   5. 도출된 형상 및 회전수 검증을 위한 Lab Test 자문 및 지원</t>
    <phoneticPr fontId="1" type="noConversion"/>
  </si>
  <si>
    <t>도금액의 내부유입을 방지할 수 있는 비접촉 Sealing 축수부 개발</t>
    <phoneticPr fontId="1" type="noConversion"/>
  </si>
  <si>
    <t>황재순</t>
    <phoneticPr fontId="1" type="noConversion"/>
  </si>
  <si>
    <t>호남</t>
    <phoneticPr fontId="1" type="noConversion"/>
  </si>
  <si>
    <t>신흥수</t>
    <phoneticPr fontId="1" type="noConversion"/>
  </si>
  <si>
    <t>416-85-09732</t>
    <phoneticPr fontId="1" type="noConversion"/>
  </si>
  <si>
    <t>정인수</t>
    <phoneticPr fontId="1" type="noConversion"/>
  </si>
  <si>
    <t>함철부산물을 이용하여 제조한 Briquette 경쟁력 강화</t>
    <phoneticPr fontId="1" type="noConversion"/>
  </si>
  <si>
    <t>집진시설, 성형 부대설비 소음 저감 기술 제시
□ Briquette 성형 기술의 업그레이드
□ 신기술 정보 분석 및 사업가능성 판단</t>
    <phoneticPr fontId="1" type="noConversion"/>
  </si>
  <si>
    <t>집진시설, 성형 부대설비 소음      저감 기술 제시
□ Briquette 성형 기술의 업그레이드
□ 신기술 정보 분석 및 사업가능성    판단</t>
    <phoneticPr fontId="1" type="noConversion"/>
  </si>
  <si>
    <t>Briquette성형 경쟁사 및 시장 조사
- 미래유망사업 정보 분석 및 가능성 판단
- 소음 저감 기술 조사 및 적용</t>
    <phoneticPr fontId="1" type="noConversion"/>
  </si>
  <si>
    <t>정기호(한국생산기술연구원)</t>
    <phoneticPr fontId="1" type="noConversion"/>
  </si>
  <si>
    <t>박홍식
김미정</t>
    <phoneticPr fontId="1" type="noConversion"/>
  </si>
  <si>
    <t>402-81-66982</t>
    <phoneticPr fontId="1" type="noConversion"/>
  </si>
  <si>
    <t>전형섭</t>
    <phoneticPr fontId="1" type="noConversion"/>
  </si>
  <si>
    <t>윤국헌</t>
    <phoneticPr fontId="1" type="noConversion"/>
  </si>
  <si>
    <t>010-9146-2104</t>
    <phoneticPr fontId="1" type="noConversion"/>
  </si>
  <si>
    <t>1. Zn-Br계 에너지 저장장치 부품의 기술/시장 특허동향 조사</t>
    <phoneticPr fontId="1" type="noConversion"/>
  </si>
  <si>
    <t>Zn-Br계 레독스용 시스템 개발현황
○ 핵심부품인 Bipolar Plate 및 전극펠트 개발현황
○ Zn-Br계 에너지 저장장치 시스템 및 부품에 대한 특허 조사</t>
    <phoneticPr fontId="1" type="noConversion"/>
  </si>
  <si>
    <t>Zn-Br계 에너지 저장장치 시스템 및 부품 기술동향 파악</t>
    <phoneticPr fontId="1" type="noConversion"/>
  </si>
  <si>
    <t xml:space="preserve">Zn-Br계 에너지 저장장치 부품의 동향조사
- Zn-Br계 에너지 저장장치 부품의 특허조사 </t>
    <phoneticPr fontId="1" type="noConversion"/>
  </si>
  <si>
    <t>김기재(서울과학기술대)</t>
    <phoneticPr fontId="1" type="noConversion"/>
  </si>
  <si>
    <r>
      <rPr>
        <sz val="12"/>
        <color theme="3"/>
        <rFont val="맑은 고딕"/>
        <family val="3"/>
        <charset val="128"/>
        <scheme val="minor"/>
      </rPr>
      <t>◯</t>
    </r>
    <r>
      <rPr>
        <sz val="12"/>
        <color theme="3"/>
        <rFont val="맑은 고딕"/>
        <family val="3"/>
        <charset val="129"/>
        <scheme val="minor"/>
      </rPr>
      <t xml:space="preserve"> 특허출원  (2016년 10월)
    - 레독스 전지용 탄소펠트</t>
    </r>
    <phoneticPr fontId="1" type="noConversion"/>
  </si>
  <si>
    <t>박성림</t>
    <phoneticPr fontId="1" type="noConversion"/>
  </si>
  <si>
    <t>314-81-20374</t>
    <phoneticPr fontId="1" type="noConversion"/>
  </si>
  <si>
    <t>정인수</t>
    <phoneticPr fontId="1" type="noConversion"/>
  </si>
  <si>
    <t>오재욱</t>
    <phoneticPr fontId="1" type="noConversion"/>
  </si>
  <si>
    <t>010-8452-7686</t>
    <phoneticPr fontId="1" type="noConversion"/>
  </si>
  <si>
    <t>고정밀 IT통합 휴대용 포인트 휘도계 개발</t>
    <phoneticPr fontId="1" type="noConversion"/>
  </si>
  <si>
    <t>1. 휘도계의 각 요소 장치를 구성하는데 광학 설계 관점에서 D(광전소자), F1(시감도 보정 필터)의 규격 및 사양서에 대한 내용이 필요하며 해당 휘도계를 통하여 해당 포인트 지점에 대한 휘도 및 색도의 값을 산출하기 위한 광학적 설계가 필요
2. 휘도계를 통하여 한 지점의 휘도 산출에 적합한 광학적 설계가 필요
3.  IT융합을 통한 고부가가치를 만들기 위하여 여러 통신들에 대한  Communication의 방식, 종류, 방법 등에 대한 전문가의 기술적 자문 및 해석 등이 필요
4. 현재 포인트 휘도계에 관련한 동향 파악 및 니즈 등을 조사하며 또한 경쟁 업체를 비교 및 경쟁 분석을 할 필요</t>
    <phoneticPr fontId="1" type="noConversion"/>
  </si>
  <si>
    <t>1. 기업의 기술력 파악 및 휘도계 시장분석
2. 포인트 휘도계 전체 시스템 구성
3. 포인트 휘도계 인터페이스를 통한 고 부가가치 분석</t>
    <phoneticPr fontId="1" type="noConversion"/>
  </si>
  <si>
    <t>1. 기술력 현황표 작성
2. 휘도계 경쟁사 및 시장 조사
3. 시스템 구성도 분석
4. 소프트웨어 및 고 인터페이스 등을 통한 부가가치 분석</t>
    <phoneticPr fontId="1" type="noConversion"/>
  </si>
  <si>
    <t>김정주(㈜트레디오)</t>
    <phoneticPr fontId="1" type="noConversion"/>
  </si>
  <si>
    <r>
      <t xml:space="preserve">해외 LED 조명 생산라인 및 검사장비 구축 : 30억 / 1년
  </t>
    </r>
    <r>
      <rPr>
        <sz val="12"/>
        <color theme="3"/>
        <rFont val="맑은 고딕"/>
        <family val="3"/>
        <charset val="128"/>
        <scheme val="minor"/>
      </rPr>
      <t>◯</t>
    </r>
    <r>
      <rPr>
        <sz val="12"/>
        <color theme="3"/>
        <rFont val="맑은 고딕"/>
        <family val="3"/>
        <charset val="129"/>
        <scheme val="minor"/>
      </rPr>
      <t xml:space="preserve"> 국내 스마트폰 연동 광계측기 신제품 개발 및 특허 출원
  </t>
    </r>
    <r>
      <rPr>
        <sz val="12"/>
        <color theme="3"/>
        <rFont val="맑은 고딕"/>
        <family val="3"/>
        <charset val="128"/>
        <scheme val="minor"/>
      </rPr>
      <t>◯</t>
    </r>
    <r>
      <rPr>
        <sz val="12"/>
        <color theme="3"/>
        <rFont val="맑은 고딕"/>
        <family val="3"/>
        <charset val="129"/>
        <scheme val="minor"/>
      </rPr>
      <t xml:space="preserve"> 조명 포털 특허 출원</t>
    </r>
    <phoneticPr fontId="1" type="noConversion"/>
  </si>
  <si>
    <t>김대호</t>
    <phoneticPr fontId="1" type="noConversion"/>
  </si>
  <si>
    <t>402-81-64121</t>
    <phoneticPr fontId="1" type="noConversion"/>
  </si>
  <si>
    <t>집중</t>
    <phoneticPr fontId="1" type="noConversion"/>
  </si>
  <si>
    <t>정준호</t>
    <phoneticPr fontId="1" type="noConversion"/>
  </si>
  <si>
    <t>063-214-9911</t>
    <phoneticPr fontId="1" type="noConversion"/>
  </si>
  <si>
    <t>탄소나노 코팅이 적용된 고 내구성 DC스위치</t>
    <phoneticPr fontId="1" type="noConversion"/>
  </si>
  <si>
    <t>Cu plate에 탄소나노코틸을 할 수 있는 전문가의 기술적 자문 및 기계적 강도 향상을 확인 할 수 있는 실험
- DC스위치 시장에서 스위치의 내구성이 향상될 경우 얻게되는 국내외 수요조사</t>
    <phoneticPr fontId="1" type="noConversion"/>
  </si>
  <si>
    <t>탄소나노 소재 코팅 기룻 및 복합재료 기술현황 파악 및 DC스위치 시장 분석
- Cu plate 탄소나노소재 코팅 기술을 이용한 DC스위치 개발
-Cu, 탄소나노소재 복합재료를 이용한 DC스위치 개발
- 내구성이 향상된 DC스위치를 통한 고 부가가치 분석</t>
    <phoneticPr fontId="1" type="noConversion"/>
  </si>
  <si>
    <t>1.기술현황표 작성
2. DC스위치 시장 조사
3. 탄소나노소재 코팅을 이용한 DC스위치 개발
4. 복합재료를 이용한 DC스위치 개발
5. 내구성이 향상된 DC스위치를 통한 고부가가치 분석</t>
    <phoneticPr fontId="1" type="noConversion"/>
  </si>
  <si>
    <t>문경일(생산기술연구원)</t>
    <phoneticPr fontId="1" type="noConversion"/>
  </si>
  <si>
    <t xml:space="preserve"> - 이력시스템에 "대경산전" 으로 등록</t>
    <phoneticPr fontId="1" type="noConversion"/>
  </si>
  <si>
    <r>
      <rPr>
        <sz val="12"/>
        <color theme="3"/>
        <rFont val="맑은 고딕"/>
        <family val="3"/>
        <charset val="128"/>
        <scheme val="minor"/>
      </rPr>
      <t>◯</t>
    </r>
    <r>
      <rPr>
        <sz val="12"/>
        <color theme="3"/>
        <rFont val="맑은 고딕"/>
        <family val="3"/>
        <charset val="129"/>
        <scheme val="minor"/>
      </rPr>
      <t xml:space="preserve"> 매선제품 계약. 해외 MOU 추가 계약
    - 일산 킨텍스 대한민국 에너지 대전 기업 전시 중 추가 MOU 예정
  </t>
    </r>
    <r>
      <rPr>
        <sz val="12"/>
        <color theme="3"/>
        <rFont val="맑은 고딕"/>
        <family val="3"/>
        <charset val="128"/>
        <scheme val="minor"/>
      </rPr>
      <t>◯</t>
    </r>
    <r>
      <rPr>
        <sz val="12"/>
        <color theme="3"/>
        <rFont val="맑은 고딕"/>
        <family val="3"/>
        <charset val="129"/>
        <scheme val="minor"/>
      </rPr>
      <t xml:space="preserve"> 전북 테크노파크 국책과제 우수 기업 선정
  </t>
    </r>
    <r>
      <rPr>
        <sz val="12"/>
        <color theme="3"/>
        <rFont val="맑은 고딕"/>
        <family val="3"/>
        <charset val="128"/>
        <scheme val="minor"/>
      </rPr>
      <t>◯</t>
    </r>
    <r>
      <rPr>
        <sz val="12"/>
        <color theme="3"/>
        <rFont val="맑은 고딕"/>
        <family val="3"/>
        <charset val="129"/>
        <scheme val="minor"/>
      </rPr>
      <t xml:space="preserve"> 2016. 10 中 두바이 바이어 MOU 체결</t>
    </r>
    <phoneticPr fontId="1" type="noConversion"/>
  </si>
  <si>
    <t>강희순</t>
    <phoneticPr fontId="1" type="noConversion"/>
  </si>
  <si>
    <t>418-81-48878</t>
    <phoneticPr fontId="1" type="noConversion"/>
  </si>
  <si>
    <t>윤성태</t>
    <phoneticPr fontId="1" type="noConversion"/>
  </si>
  <si>
    <t>극초음속 비행체 열보호 시스템 복합재 기술 동향 및 시장현황 조사</t>
    <phoneticPr fontId="1" type="noConversion"/>
  </si>
  <si>
    <t>1.초고온 복합재료 연구 동향 및 시장 현황 분석
2. Zr 및 Hf 계 초고온 세라믹스 사용 복합재료 공정 적용 사례 및 공정 분석</t>
    <phoneticPr fontId="1" type="noConversion"/>
  </si>
  <si>
    <t>극초음속 비행체 열보호 시스템 복합재 기술 동향 및 공정 분석</t>
    <phoneticPr fontId="1" type="noConversion"/>
  </si>
  <si>
    <t>김동섭(한국기업지식연구원)</t>
    <phoneticPr fontId="1" type="noConversion"/>
  </si>
  <si>
    <t xml:space="preserve"> - 이력시스템에 대표자 수정 등록</t>
    <phoneticPr fontId="1" type="noConversion"/>
  </si>
  <si>
    <t>국제탄소페스티벌 참가</t>
    <phoneticPr fontId="1" type="noConversion"/>
  </si>
  <si>
    <t>이규호</t>
    <phoneticPr fontId="1" type="noConversion"/>
  </si>
  <si>
    <t>401-81-32174</t>
    <phoneticPr fontId="1" type="noConversion"/>
  </si>
  <si>
    <t>김관진</t>
    <phoneticPr fontId="1" type="noConversion"/>
  </si>
  <si>
    <t>063-461-8905</t>
    <phoneticPr fontId="1" type="noConversion"/>
  </si>
  <si>
    <t xml:space="preserve">탄소복합소재 선박 커플링 제작용 사출성형 금형 기술 </t>
    <phoneticPr fontId="1" type="noConversion"/>
  </si>
  <si>
    <t xml:space="preserve"> ○ 기존 적층 방식을 사용하지 않고 사출성형 방식을 도입
  ○ 복합 장섬유 사출기에 장섬유 촙과 수지가 혼합된 성형재료를 주입하           여 탄소섬유복합재 선박 커플링(볼트, 너트 등)을 제작하는 기술 적용
  ○ 그림 1과 같이 상하 몰드 기초 금형을 적용하여 보다 정교한 사출성           형 제작 시스템을 구축하는 방향으로 기술 자문
  ○ 너트 사출 시 나사선 제작을 위한 추가 금형을 사용하여 정도 개선</t>
    <phoneticPr fontId="1" type="noConversion"/>
  </si>
  <si>
    <t>□ 탄소복합소재 시장분석
 □ 사출성형 시스템 구성 방안
 □ 선박 커플링(볼트, 너트) 사출        성형 정도 보완을 위한 방안</t>
    <phoneticPr fontId="1" type="noConversion"/>
  </si>
  <si>
    <t>1) 탄소복합소재 경쟁사 및 시장 조사
2) 몰드 기초 금형을 통한 사출성형 시스템 구성 방안 분석
3) 몰드 기초 금형 방식 및 나사선 금형 추가 적용 등 정도 보완 방안 분석</t>
    <phoneticPr fontId="1" type="noConversion"/>
  </si>
  <si>
    <t>하윤도(군산대학교)</t>
    <phoneticPr fontId="1" type="noConversion"/>
  </si>
  <si>
    <t xml:space="preserve">  ○ 탄소섬유복합재료를 이용한 선박 선박 경량화에 많은 기여.
  ○ 염수에 지속적으로 노출되고 환경의 영향을 많이 받는 선박의 특성 상 내 부식성이 강한 탄소섬유복합재료를 사용
     내구연한 증대.
  ○ 선체의 일부분 혹은 전체를 탄소섬유복합재로 제작하기에는 현실적으로 제작 기술이 아직 부족하고 제작비용도 많이 소요되나,
     선박 의장의 핵심 부품이면서 많은 힘을 견디어야 하는 기자재인 볼트, 너트 등 피팅류 부품들은 소형으로 제작이 상대적으로
     쉬우면서도 내구성, 경량화에 많은 도움 됨.
  ○ 탄소복합소재 기술 및 제작 기술은 향후 수주 등을 통해 지속적으로 개발 추진 예정임
  ○ 탄소소재 선박 기자재 제작 기술 등은 아직 초기 연구 단계로 상용화 단계에 이르도록 사업화를 위해 지속적으로 추진.</t>
    <phoneticPr fontId="1" type="noConversion"/>
  </si>
  <si>
    <t>성도경</t>
    <phoneticPr fontId="1" type="noConversion"/>
  </si>
  <si>
    <t>123-81-49760</t>
    <phoneticPr fontId="1" type="noConversion"/>
  </si>
  <si>
    <t>전형섭</t>
    <phoneticPr fontId="1" type="noConversion"/>
  </si>
  <si>
    <t>1. 냉장고 탈취제</t>
    <phoneticPr fontId="1" type="noConversion"/>
  </si>
  <si>
    <t>기존 사용 탈취제 성능 향상 기술
○ 표면 활성화 면적을 극대화한 활성탄소 탈취제 개발에 도움이 되는 자료 제공</t>
    <phoneticPr fontId="1" type="noConversion"/>
  </si>
  <si>
    <t>냉장고 탈취제 신규제품 개발에 필요한 기술 정보 제공</t>
    <phoneticPr fontId="1" type="noConversion"/>
  </si>
  <si>
    <t>재사용이 가능한 탈취제 개발에 필요한 기술 특허 자료 지원
- 단순히 소비자가 씻으면 다시 사용 가능한 탈취 성능 확보가 가능한 기술 자료 지원</t>
    <phoneticPr fontId="1" type="noConversion"/>
  </si>
  <si>
    <t>김태헌</t>
    <phoneticPr fontId="1" type="noConversion"/>
  </si>
  <si>
    <t>439-88-00206</t>
    <phoneticPr fontId="1" type="noConversion"/>
  </si>
  <si>
    <t>송우시</t>
    <phoneticPr fontId="1" type="noConversion"/>
  </si>
  <si>
    <t>010-5047-3905</t>
    <phoneticPr fontId="1" type="noConversion"/>
  </si>
  <si>
    <t>미세조류, 해조류 추출물 및 바이오 제품 개발</t>
    <phoneticPr fontId="1" type="noConversion"/>
  </si>
  <si>
    <t>해조류 추출물을 활용한 제품 개발에 대한 경영 진단 컨설팅</t>
    <phoneticPr fontId="1" type="noConversion"/>
  </si>
  <si>
    <t xml:space="preserve">○ 해조류 추출물을 이용한 제품 개발 및 해조류 발효원료를 이용한 스포츠 이온 음료 개발에 따른 전반적 경영진단 </t>
    <phoneticPr fontId="1" type="noConversion"/>
  </si>
  <si>
    <t>○ 해조류(꼬시래기, 두날레알라, 스피루리나) 함유 기능성 화장 품 기초 원료 및 제품 셍산, 판매, 수출(제품명: 해무수) - 2016 월 출시 예정</t>
    <phoneticPr fontId="1" type="noConversion"/>
  </si>
  <si>
    <t>손종구</t>
    <phoneticPr fontId="1" type="noConversion"/>
  </si>
  <si>
    <t>신규</t>
    <phoneticPr fontId="1" type="noConversion"/>
  </si>
  <si>
    <t>신규(자체)</t>
    <phoneticPr fontId="1" type="noConversion"/>
  </si>
  <si>
    <r>
      <rPr>
        <sz val="12"/>
        <color theme="3"/>
        <rFont val="맑은 고딕"/>
        <family val="3"/>
        <charset val="128"/>
        <scheme val="minor"/>
      </rPr>
      <t>◯</t>
    </r>
    <r>
      <rPr>
        <sz val="12"/>
        <color theme="3"/>
        <rFont val="맑은 고딕"/>
        <family val="3"/>
        <charset val="129"/>
        <scheme val="minor"/>
      </rPr>
      <t xml:space="preserve"> 개발 화장품 해외 바이어 상담추진
    - 해무수 화장품 에쎈스. 멀티 크림   
  </t>
    </r>
    <r>
      <rPr>
        <sz val="12"/>
        <color theme="3"/>
        <rFont val="맑은 고딕"/>
        <family val="3"/>
        <charset val="128"/>
        <scheme val="minor"/>
      </rPr>
      <t>◯</t>
    </r>
    <r>
      <rPr>
        <sz val="12"/>
        <color theme="3"/>
        <rFont val="맑은 고딕"/>
        <family val="3"/>
        <charset val="129"/>
        <scheme val="minor"/>
      </rPr>
      <t xml:space="preserve"> 중기청 과제 준비
    - 해조류를 이용한 바이오 건강식품 개발 및 의약품 원료 화장품
  </t>
    </r>
    <r>
      <rPr>
        <sz val="12"/>
        <color theme="3"/>
        <rFont val="맑은 고딕"/>
        <family val="3"/>
        <charset val="128"/>
        <scheme val="minor"/>
      </rPr>
      <t>◯</t>
    </r>
    <r>
      <rPr>
        <sz val="12"/>
        <color theme="3"/>
        <rFont val="맑은 고딕"/>
        <family val="3"/>
        <charset val="129"/>
        <scheme val="minor"/>
      </rPr>
      <t xml:space="preserve"> 특허출원
    - 민챙이를 이용한  기능성 화장품 및 건강식품(10월 중)</t>
    </r>
    <phoneticPr fontId="1" type="noConversion"/>
  </si>
  <si>
    <t>이동근</t>
    <phoneticPr fontId="1" type="noConversion"/>
  </si>
  <si>
    <t>403-81-22240</t>
    <phoneticPr fontId="1" type="noConversion"/>
  </si>
  <si>
    <t>조의선</t>
    <phoneticPr fontId="1" type="noConversion"/>
  </si>
  <si>
    <t>010-2018-2411</t>
    <phoneticPr fontId="1" type="noConversion"/>
  </si>
  <si>
    <t>1. 연료절감형 자동화클러치의 해외시장 진출을 위한 국가별 상용차 현황 및 마케팅 전략 수립을 위한 사전 시장 및 기술동향 분석</t>
    <phoneticPr fontId="1" type="noConversion"/>
  </si>
  <si>
    <t>제조사별 상용차 정보 확보
상용차 모델별 분석을 통한 자동화클러치 개선 및 업그레이드
  시장 분석 후 선점해야하는 시장(상용차)에 대한 타겟 결정 및 상용차에 적합한 자동화클러치의 개선 및 개량 진행</t>
    <phoneticPr fontId="1" type="noConversion"/>
  </si>
  <si>
    <t xml:space="preserve"> 상용차 제조사 모델별 시장 분석
- 상용차 클러치 기술동향 분석
- 상용차 연비 계산 및 연료소비량 측정기술 동향 분석</t>
    <phoneticPr fontId="1" type="noConversion"/>
  </si>
  <si>
    <t>국가별 상용차 제조사 모델별 조사를 통한 자동화클러치 타겟 시장 분석
- 마케팅 전략 수립을 위한 사전 시장 및 기술동향 분석</t>
    <phoneticPr fontId="1" type="noConversion"/>
  </si>
  <si>
    <t>손지원 (특허법인 다해)</t>
    <phoneticPr fontId="1" type="noConversion"/>
  </si>
  <si>
    <r>
      <t xml:space="preserve">해외-국제무역협약 체결(Gahbin USA) -연료절감장치 관련
 </t>
    </r>
    <r>
      <rPr>
        <sz val="12"/>
        <color theme="3"/>
        <rFont val="맑은 고딕"/>
        <family val="3"/>
        <charset val="128"/>
        <scheme val="minor"/>
      </rPr>
      <t>◯</t>
    </r>
    <r>
      <rPr>
        <sz val="12"/>
        <color theme="3"/>
        <rFont val="맑은 고딕"/>
        <family val="3"/>
        <charset val="129"/>
        <scheme val="minor"/>
      </rPr>
      <t xml:space="preserve">  국제무역 협약 및 구매 계약 체결 예정 
    - 연료절감형 자동화클러치 제품 수출 계획 : 40만USD/2년 
  </t>
    </r>
    <r>
      <rPr>
        <sz val="12"/>
        <color theme="3"/>
        <rFont val="맑은 고딕"/>
        <family val="3"/>
        <charset val="128"/>
        <scheme val="minor"/>
      </rPr>
      <t>◯</t>
    </r>
    <r>
      <rPr>
        <sz val="12"/>
        <color theme="3"/>
        <rFont val="맑은 고딕"/>
        <family val="3"/>
        <charset val="129"/>
        <scheme val="minor"/>
      </rPr>
      <t xml:space="preserve"> 특허출원
    - 연비 디스플레이 기술을 융합한 스마트형 자동화클러치 제어방법 해외 PCT 출원 및 개별국 진입(10월~11월)
  </t>
    </r>
    <r>
      <rPr>
        <sz val="12"/>
        <color theme="3"/>
        <rFont val="맑은 고딕"/>
        <family val="3"/>
        <charset val="128"/>
        <scheme val="minor"/>
      </rPr>
      <t>◯</t>
    </r>
    <r>
      <rPr>
        <sz val="12"/>
        <color theme="3"/>
        <rFont val="맑은 고딕"/>
        <family val="3"/>
        <charset val="129"/>
        <scheme val="minor"/>
      </rPr>
      <t xml:space="preserve"> 연구소 기업 설립 진행 중</t>
    </r>
    <phoneticPr fontId="1" type="noConversion"/>
  </si>
  <si>
    <t>설종훈</t>
    <phoneticPr fontId="1" type="noConversion"/>
  </si>
  <si>
    <t>403-81-10763</t>
    <phoneticPr fontId="1" type="noConversion"/>
  </si>
  <si>
    <t>정인수</t>
    <phoneticPr fontId="1" type="noConversion"/>
  </si>
  <si>
    <t>김미숙</t>
    <phoneticPr fontId="1" type="noConversion"/>
  </si>
  <si>
    <t>010-3266-6204</t>
    <phoneticPr fontId="1" type="noConversion"/>
  </si>
  <si>
    <t xml:space="preserve">자동차 샤시 부품의 경량화 </t>
    <phoneticPr fontId="1" type="noConversion"/>
  </si>
  <si>
    <t xml:space="preserve"> 자동차 부품의 경량화 기술개발 현황 자료 지원</t>
    <phoneticPr fontId="1" type="noConversion"/>
  </si>
  <si>
    <t>경량화 R&amp;D 방안 수립
□ 기술향상과 시장경쟁력 향상</t>
    <phoneticPr fontId="1" type="noConversion"/>
  </si>
  <si>
    <t>1) 해외선진업체의 경량화 기술개발 사례 및 현황 조사자료
2) 경량소재 및 공법 적용 사례
3) 부품 경량화 구조 분석</t>
    <phoneticPr fontId="1" type="noConversion"/>
  </si>
  <si>
    <t>송준혁(한국탄소융합기술원)</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</si>
  <si>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특허 출원
    - 복합재 타이로드 등 3건
  </t>
    </r>
    <r>
      <rPr>
        <sz val="12"/>
        <color theme="3"/>
        <rFont val="맑은 고딕"/>
        <family val="3"/>
        <charset val="128"/>
        <scheme val="minor"/>
      </rPr>
      <t>◯</t>
    </r>
    <r>
      <rPr>
        <sz val="12"/>
        <color theme="3"/>
        <rFont val="맑은 고딕"/>
        <family val="3"/>
        <charset val="129"/>
        <scheme val="minor"/>
      </rPr>
      <t xml:space="preserve"> 산업통상자원부 과제 기획
    - 복합재 적용 하이브리드 경량 컨트롤 암 기술개발</t>
    </r>
    <phoneticPr fontId="1" type="noConversion"/>
  </si>
  <si>
    <t>한윤구</t>
    <phoneticPr fontId="1" type="noConversion"/>
  </si>
  <si>
    <t>박형욱</t>
    <phoneticPr fontId="1" type="noConversion"/>
  </si>
  <si>
    <t>김영민</t>
    <phoneticPr fontId="1" type="noConversion"/>
  </si>
  <si>
    <t>010-6596-9697</t>
    <phoneticPr fontId="1" type="noConversion"/>
  </si>
  <si>
    <t>UV GRP용 광경화 개시재 및 난연재 성능 분석 및 기술정보 수집
○ 최적의 Compound 제조 공정 조건 분석
○ Glass Fiber 사용에 따른 Compound와 함침 최적화 조건 분석 
○ 선행 특허 기술정보 분석 및 특허전략 수립</t>
    <phoneticPr fontId="1" type="noConversion"/>
  </si>
  <si>
    <t>UV GRP용 소재 개발
UV GRP Sheet 응용 기술 개발</t>
    <phoneticPr fontId="1" type="noConversion"/>
  </si>
  <si>
    <t>광경화성 Resin 개발
  - 광경화 개시제 선정 및 최적화 
  - 난연제 선정 및 최적화
  - 시제품 제작 및 평가
  - 광경화 성형 기술
  - UV GRP의 성능 및 내구성 평가
  - 경화특성 연구에 따른 및 다양한 경화조건 개발</t>
    <phoneticPr fontId="1" type="noConversion"/>
  </si>
  <si>
    <t xml:space="preserve"> - 이력시스템에 "한윤구" 로  등록</t>
    <phoneticPr fontId="1" type="noConversion"/>
  </si>
  <si>
    <t>산업통상자원부 과제 신청  대형 파이프 내부식/보강용 일반 UV-G/CRP 개발(298백만원, 12개월)</t>
    <phoneticPr fontId="1" type="noConversion"/>
  </si>
  <si>
    <t>김동훈</t>
    <phoneticPr fontId="1" type="noConversion"/>
  </si>
  <si>
    <t>407-81-10090</t>
    <phoneticPr fontId="1" type="noConversion"/>
  </si>
  <si>
    <t>조주형</t>
    <phoneticPr fontId="1" type="noConversion"/>
  </si>
  <si>
    <t>김승근</t>
    <phoneticPr fontId="1" type="noConversion"/>
  </si>
  <si>
    <t>063-626-9977</t>
    <phoneticPr fontId="1" type="noConversion"/>
  </si>
  <si>
    <t>활성탄소/탄소섬유를 이용한 제품관련 분석 및 시장 동향</t>
    <phoneticPr fontId="1" type="noConversion"/>
  </si>
  <si>
    <t>○ 수입 및 국내 시장 조사를 통한 관련 제품 데이터 확보
○ 실질적인 제품 판로 개척을 통한 매출 증대 및 신제품 개발 투자
○ 활성 탄소섬유의 적용이 어려웠던 마스크, 필터 등 다양한 분야에 고성능의 활성탄소섬유 적용 증대  
○ 대량생산 제조공정을 개발함으로써 향후 기술수요 변화에도 능동적으로 대처할 수 있는 경쟁력을 확보</t>
    <phoneticPr fontId="1" type="noConversion"/>
  </si>
  <si>
    <t>Wet-Laid설비의 양상화 공정 확립을
 통한 가격경쟁력 확보 및 복합섬유
 소재 산업 생산성 향상 기여 
- 우수 기업 기술 및 제품 개발성과
 사업화를 위한 국내외 수요처 연계 
 판로개척</t>
    <phoneticPr fontId="1" type="noConversion"/>
  </si>
  <si>
    <t xml:space="preserve"> 피치계 활성탄소섬유를 통한 페이퍼 사업이 
성공 할 경우 기존의 고온에서 생산된 
PAN계의 소재를 대체할 수 있을 것으로 
보이고, 수입에 의존하는 기능성 활성탄소 
분야에서 새로운 부가가치를 창출함으로써
국가경제 발전에 기여할 것 예상.</t>
    <phoneticPr fontId="1" type="noConversion"/>
  </si>
  <si>
    <t>문민석(한국탄소융합기술원)</t>
    <phoneticPr fontId="1" type="noConversion"/>
  </si>
  <si>
    <t>104-81-29424</t>
    <phoneticPr fontId="1" type="noConversion"/>
  </si>
  <si>
    <t>전형섭</t>
    <phoneticPr fontId="1" type="noConversion"/>
  </si>
  <si>
    <t>박영배</t>
    <phoneticPr fontId="1" type="noConversion"/>
  </si>
  <si>
    <t>010-3678-4046</t>
    <phoneticPr fontId="1" type="noConversion"/>
  </si>
  <si>
    <r>
      <t>1. 방염</t>
    </r>
    <r>
      <rPr>
        <sz val="12"/>
        <color theme="1"/>
        <rFont val="맑은 고딕"/>
        <family val="3"/>
        <charset val="128"/>
        <scheme val="minor"/>
      </rPr>
      <t>･</t>
    </r>
    <r>
      <rPr>
        <sz val="12"/>
        <color theme="1"/>
        <rFont val="맑은 고딕"/>
        <family val="3"/>
        <charset val="129"/>
        <scheme val="minor"/>
      </rPr>
      <t>난연</t>
    </r>
    <r>
      <rPr>
        <sz val="12"/>
        <color theme="1"/>
        <rFont val="맑은 고딕"/>
        <family val="3"/>
        <charset val="128"/>
        <scheme val="minor"/>
      </rPr>
      <t>･</t>
    </r>
    <r>
      <rPr>
        <sz val="12"/>
        <color theme="1"/>
        <rFont val="맑은 고딕"/>
        <family val="3"/>
        <charset val="129"/>
        <scheme val="minor"/>
      </rPr>
      <t xml:space="preserve">준불연목재의 내수 및 수출시장 확대 </t>
    </r>
    <phoneticPr fontId="1" type="noConversion"/>
  </si>
  <si>
    <t>방염·난연·준불연 목재 해외 시장진출 계획 지원</t>
    <phoneticPr fontId="1" type="noConversion"/>
  </si>
  <si>
    <t>방염난연준불연 목재 국내외 마케팅
확대
- 방염준불연 목재 등 기술 장료 지원</t>
    <phoneticPr fontId="1" type="noConversion"/>
  </si>
  <si>
    <t>중국 수출을 위한 인증 절차 등 관련업무 안내 지원
- 방염 준불연 목재 가공 기술 및 특허 자료 지원</t>
    <phoneticPr fontId="1" type="noConversion"/>
  </si>
  <si>
    <t>미정</t>
    <phoneticPr fontId="1" type="noConversion"/>
  </si>
  <si>
    <t>호남</t>
    <phoneticPr fontId="1" type="noConversion"/>
  </si>
  <si>
    <t>구칠효</t>
    <phoneticPr fontId="1" type="noConversion"/>
  </si>
  <si>
    <t>418-81-27174</t>
    <phoneticPr fontId="1" type="noConversion"/>
  </si>
  <si>
    <t>박형욱</t>
    <phoneticPr fontId="1" type="noConversion"/>
  </si>
  <si>
    <t>이진아</t>
    <phoneticPr fontId="1" type="noConversion"/>
  </si>
  <si>
    <t>010-2378-8537</t>
    <phoneticPr fontId="1" type="noConversion"/>
  </si>
  <si>
    <t>1. 가상현실 및 증강현실기술과 위치인식센서 기술의 조합</t>
    <phoneticPr fontId="1" type="noConversion"/>
  </si>
  <si>
    <t xml:space="preserve">당사의 기술력을 바탕으로 가상현실 및 증가현실기술을 조합 
○ 기술 조합을 위한 기술동향을 파악 
○ 정보파악 후 계획을 수립하여 제품개발 시도 </t>
    <phoneticPr fontId="1" type="noConversion"/>
  </si>
  <si>
    <t>융복합 기술력확보</t>
    <phoneticPr fontId="1" type="noConversion"/>
  </si>
  <si>
    <t>가상현실과 위치인식의 기술조합
∙ 새로운 기술력 확보</t>
    <phoneticPr fontId="1" type="noConversion"/>
  </si>
  <si>
    <t xml:space="preserve"> - 이력시스템에 대표자 변경 등록</t>
    <phoneticPr fontId="1" type="noConversion"/>
  </si>
  <si>
    <t>이종선</t>
    <phoneticPr fontId="1" type="noConversion"/>
  </si>
  <si>
    <t>139-81-23576</t>
    <phoneticPr fontId="1" type="noConversion"/>
  </si>
  <si>
    <t>조주형</t>
    <phoneticPr fontId="1" type="noConversion"/>
  </si>
  <si>
    <t>탄소섬유를 이용한 자동차 필러프레임 경량화 개발</t>
    <phoneticPr fontId="1" type="noConversion"/>
  </si>
  <si>
    <t>○ 탄소섬유의 자동차부품 활용성 / 효율성 분석
○ 선진 자동차 메이커의 탄소 섬유도입 현황 /  기술 분석</t>
    <phoneticPr fontId="1" type="noConversion"/>
  </si>
  <si>
    <t>CFRP를 이용한 자동차 Pillar 부품 접목기술 도출</t>
    <phoneticPr fontId="1" type="noConversion"/>
  </si>
  <si>
    <t>CFRP의 최적 자동차 Pillar 부품 선택</t>
    <phoneticPr fontId="1" type="noConversion"/>
  </si>
  <si>
    <t>허동영(한국탄소기술융합연구원)</t>
    <phoneticPr fontId="1" type="noConversion"/>
  </si>
  <si>
    <t>강황진</t>
    <phoneticPr fontId="1" type="noConversion"/>
  </si>
  <si>
    <t>402-81-56179</t>
    <phoneticPr fontId="1" type="noConversion"/>
  </si>
  <si>
    <t>정인수</t>
    <phoneticPr fontId="1" type="noConversion"/>
  </si>
  <si>
    <t>김상범</t>
    <phoneticPr fontId="1" type="noConversion"/>
  </si>
  <si>
    <t>정밀 주조부품의 불량 개선 기술</t>
    <phoneticPr fontId="1" type="noConversion"/>
  </si>
  <si>
    <t>현재 공정 기준 문제점 파악
1. 주조 불량의 핵심 문제점 및 공정을 파악하여 불량률 개선
2. 지속적인 양품 제작을 위한 재질별 주조기준 확립</t>
    <phoneticPr fontId="1" type="noConversion"/>
  </si>
  <si>
    <t>1. 공정 최적화
2. 공정 관리 DB</t>
    <phoneticPr fontId="1" type="noConversion"/>
  </si>
  <si>
    <t>1.주조 불량률을 줄이기 위한 재질별 주조기준 확립
2. 정량적 수치에 의한 작업 표준화
3. 공정에서 발생하는 불량 제어를 위한 관리기술 확보</t>
    <phoneticPr fontId="1" type="noConversion"/>
  </si>
  <si>
    <t>김재황(한국생산기술연구원)</t>
    <phoneticPr fontId="1" type="noConversion"/>
  </si>
  <si>
    <t>□ 2016.03.15. (제주 KAL 호텔) 한국기계학회 춘계학술대회 부스 설치 
□ 2016.07.28. 25회 IADR 세션발표 (암스테르담) (세라믹기반 베어링의 마모도 해석)
□ 2016.08.03. 한국산업기술진흥원 이달의 신기술 전문지 소개</t>
    <phoneticPr fontId="1" type="noConversion"/>
  </si>
  <si>
    <t>㈜이앤코리아</t>
    <phoneticPr fontId="1" type="noConversion"/>
  </si>
  <si>
    <t>최정환</t>
    <phoneticPr fontId="1" type="noConversion"/>
  </si>
  <si>
    <t>402-81-96832</t>
    <phoneticPr fontId="1" type="noConversion"/>
  </si>
  <si>
    <t>김동환</t>
    <phoneticPr fontId="1" type="noConversion"/>
  </si>
  <si>
    <t>010-7385-1479</t>
    <phoneticPr fontId="1" type="noConversion"/>
  </si>
  <si>
    <t>탄소복합재 응용 기능성 향상 자동차 보호필름</t>
    <phoneticPr fontId="1" type="noConversion"/>
  </si>
  <si>
    <t>탄소복합재 자동차 보호필름의 복합화 기술 및 기술현황 파악 및 자동차 보호필름의 시장분석</t>
    <phoneticPr fontId="1" type="noConversion"/>
  </si>
  <si>
    <t>탄소복합재 응용 기능성 향상 자동차 보호필름 제품 개발 및 사업화</t>
    <phoneticPr fontId="1" type="noConversion"/>
  </si>
  <si>
    <t>국내외 탄소복합재 보호필름의 기술 및 복합재료 시장동향에 대한 분석
- 탄소복합재 자동차 보호필름에 요구되는 성능 및 신뢰성 시험 방법 조사</t>
    <phoneticPr fontId="1" type="noConversion"/>
  </si>
  <si>
    <t>김동섭(한국기업지식연구원)</t>
    <phoneticPr fontId="1" type="noConversion"/>
  </si>
  <si>
    <t>신규(자체)</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</si>
  <si>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제품 계약. 해외 총판계약체결
    - 친환경소재기반 뷰티 마스크팩 : 4870만CNY/3년 
  </t>
    </r>
    <r>
      <rPr>
        <sz val="12"/>
        <color theme="3"/>
        <rFont val="맑은 고딕"/>
        <family val="3"/>
        <charset val="128"/>
        <scheme val="minor"/>
      </rPr>
      <t>◯</t>
    </r>
    <r>
      <rPr>
        <sz val="12"/>
        <color theme="3"/>
        <rFont val="맑은 고딕"/>
        <family val="3"/>
        <charset val="129"/>
        <scheme val="minor"/>
      </rPr>
      <t xml:space="preserve"> 산업통상자원부 과제 선정
    - 친환경소재를 이용한 마스크팩 (400백만원, 24개월)
  </t>
    </r>
    <r>
      <rPr>
        <sz val="12"/>
        <color theme="3"/>
        <rFont val="맑은 고딕"/>
        <family val="3"/>
        <charset val="128"/>
        <scheme val="minor"/>
      </rPr>
      <t>◯</t>
    </r>
    <r>
      <rPr>
        <sz val="12"/>
        <color theme="3"/>
        <rFont val="맑은 고딕"/>
        <family val="3"/>
        <charset val="129"/>
        <scheme val="minor"/>
      </rPr>
      <t xml:space="preserve"> 특허출원
    - 열계면 재료의 액상 코팅에 사용되는 수용성 우레탄 및 이의 제조방법
  </t>
    </r>
    <r>
      <rPr>
        <sz val="12"/>
        <color theme="3"/>
        <rFont val="맑은 고딕"/>
        <family val="3"/>
        <charset val="128"/>
        <scheme val="minor"/>
      </rPr>
      <t>◯</t>
    </r>
    <r>
      <rPr>
        <sz val="12"/>
        <color theme="3"/>
        <rFont val="맑은 고딕"/>
        <family val="3"/>
        <charset val="129"/>
        <scheme val="minor"/>
      </rPr>
      <t xml:space="preserve"> 마스크팩 자사브랜드 사업화</t>
    </r>
    <phoneticPr fontId="1" type="noConversion"/>
  </si>
  <si>
    <t>㈜송이산업</t>
    <phoneticPr fontId="1" type="noConversion"/>
  </si>
  <si>
    <t>박광열</t>
    <phoneticPr fontId="1" type="noConversion"/>
  </si>
  <si>
    <t>616-81-28724</t>
    <phoneticPr fontId="1" type="noConversion"/>
  </si>
  <si>
    <t>오남호</t>
    <phoneticPr fontId="1" type="noConversion"/>
  </si>
  <si>
    <t>070-4007-2422</t>
    <phoneticPr fontId="1" type="noConversion"/>
  </si>
  <si>
    <t xml:space="preserve">1. 화산석(비석)제올라이트 CEC 상승기술 </t>
    <phoneticPr fontId="1" type="noConversion"/>
  </si>
  <si>
    <t>합성 기술 개발</t>
    <phoneticPr fontId="1" type="noConversion"/>
  </si>
  <si>
    <t>중국산 제올라이트합성  시제품1건</t>
    <phoneticPr fontId="1" type="noConversion"/>
  </si>
  <si>
    <t>가루세제용 제올라이트 합성(CEC250이상) 시제품개발 1건</t>
    <phoneticPr fontId="1" type="noConversion"/>
  </si>
  <si>
    <t>이상헌(바이어플러스)</t>
    <phoneticPr fontId="1" type="noConversion"/>
  </si>
  <si>
    <t>최우식</t>
    <phoneticPr fontId="1" type="noConversion"/>
  </si>
  <si>
    <t>616-81-75019</t>
    <phoneticPr fontId="1" type="noConversion"/>
  </si>
  <si>
    <t>1. 건조 시스템 용량확대, 전처리 자동화를 통한 글로벌 시장진출</t>
    <phoneticPr fontId="1" type="noConversion"/>
  </si>
  <si>
    <t xml:space="preserve">전처리 자동화 시스템 구현을 위한 R&amp;D 과제 신청을 위한 기획보고서 작성 
○ 글로벌 시장 진출을 위한 최근 건조과일 시장동향 분석 
</t>
    <phoneticPr fontId="1" type="noConversion"/>
  </si>
  <si>
    <t>전처리 자동화 R&amp;D 과제 신청 
3. 건조식품(과일 채소) 시장 분석</t>
    <phoneticPr fontId="1" type="noConversion"/>
  </si>
  <si>
    <t xml:space="preserve">1. R&amp;D 과제 기획지원을 통항 과제 신청  
2. 시장분석 보고서 </t>
    <phoneticPr fontId="1" type="noConversion"/>
  </si>
  <si>
    <t>서주환</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</si>
  <si>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불가리아 과일건조 시스템 구축을 위한 최고 책임자 공장 방문 후 계약예정 (10월중) : 실무자는 9월에 방문함.
    60만불 규모 계약 예정 
  </t>
    </r>
    <r>
      <rPr>
        <sz val="12"/>
        <color theme="3"/>
        <rFont val="맑은 고딕"/>
        <family val="3"/>
        <charset val="128"/>
        <scheme val="minor"/>
      </rPr>
      <t>◯</t>
    </r>
    <r>
      <rPr>
        <sz val="12"/>
        <color theme="3"/>
        <rFont val="맑은 고딕"/>
        <family val="3"/>
        <charset val="129"/>
        <scheme val="minor"/>
      </rPr>
      <t xml:space="preserve"> 인도 Mothers Farm India 건조시스템 수출을 위한 IQF 망고 건조 테스트중 
    500만 파운드 규모의 IQF(냉동) 망고 건조시스템 구축을 위한 건조 테스트 중 : 계약시 120만불 규모 수출 예정 </t>
    </r>
    <phoneticPr fontId="1" type="noConversion"/>
  </si>
  <si>
    <t>정기범</t>
    <phoneticPr fontId="1" type="noConversion"/>
  </si>
  <si>
    <t>616-81-54479</t>
    <phoneticPr fontId="1" type="noConversion"/>
  </si>
  <si>
    <t>이창규</t>
    <phoneticPr fontId="1" type="noConversion"/>
  </si>
  <si>
    <t>010-2812-5237</t>
    <phoneticPr fontId="1" type="noConversion"/>
  </si>
  <si>
    <t>체험관광 연계형 견학형 공장 조성 관련 사업화 타당성 평가</t>
    <phoneticPr fontId="1" type="noConversion"/>
  </si>
  <si>
    <t>국내에 없는 제품과 제주도내 타관광시설과는 구분되는 차별화 전략 마련</t>
    <phoneticPr fontId="1" type="noConversion"/>
  </si>
  <si>
    <t>매출 및 고용창출 계획</t>
    <phoneticPr fontId="1" type="noConversion"/>
  </si>
  <si>
    <t>신흥순(에스앤리서치)</t>
    <phoneticPr fontId="1" type="noConversion"/>
  </si>
  <si>
    <t>- 친환경소재를 이용한 마스크팩 (400백만원, 24개월)</t>
  </si>
  <si>
    <t>㈜청룡수산</t>
    <phoneticPr fontId="1" type="noConversion"/>
  </si>
  <si>
    <t>문영섭</t>
    <phoneticPr fontId="1" type="noConversion"/>
  </si>
  <si>
    <t>616-81-10879</t>
    <phoneticPr fontId="1" type="noConversion"/>
  </si>
  <si>
    <t>안용석</t>
    <phoneticPr fontId="1" type="noConversion"/>
  </si>
  <si>
    <t>010-9458-3528</t>
    <phoneticPr fontId="1" type="noConversion"/>
  </si>
  <si>
    <t>해양자원을 활용한 화장품/식품 소재 개발</t>
    <phoneticPr fontId="1" type="noConversion"/>
  </si>
  <si>
    <t>화장품 시장 진입을 위한 마케팅 방향 수립</t>
    <phoneticPr fontId="1" type="noConversion"/>
  </si>
  <si>
    <r>
      <rPr>
        <sz val="12"/>
        <color theme="1"/>
        <rFont val="맑은 고딕"/>
        <family val="3"/>
        <charset val="128"/>
        <scheme val="minor"/>
      </rPr>
      <t>◯</t>
    </r>
    <r>
      <rPr>
        <sz val="12"/>
        <color theme="1"/>
        <rFont val="맑은 고딕"/>
        <family val="3"/>
        <charset val="129"/>
        <scheme val="minor"/>
      </rPr>
      <t xml:space="preserve"> ㈜청룡수산은 제주해양유래 산호 소재를 활용하여 항염, 항노화 등에 대한 연구를 진행하고 있으며, 향후 이를 활용한 사업타당성 및 기술적 가치를 평가하여 이를 바탕으로 새로운 소재를 활용한 식품/화장품 사업에 활용할 예정임
  </t>
    </r>
    <r>
      <rPr>
        <sz val="12"/>
        <color theme="1"/>
        <rFont val="맑은 고딕"/>
        <family val="3"/>
        <charset val="128"/>
        <scheme val="minor"/>
      </rPr>
      <t>◯</t>
    </r>
    <r>
      <rPr>
        <sz val="12"/>
        <color theme="1"/>
        <rFont val="맑은 고딕"/>
        <family val="3"/>
        <charset val="129"/>
        <scheme val="minor"/>
      </rPr>
      <t xml:space="preserve"> 새로운 법인을 활용하여 기존에 수산단순가공분야에서 바이오산업으로 진출을 모색하고 있어 마케팅 방향 수립을 통한 사업 활성화로 매출발생 뿐만 아니라 고용창출에 대한 기대가 높아 지역 경제에 많은 도움이 될 것임</t>
    </r>
    <phoneticPr fontId="1" type="noConversion"/>
  </si>
  <si>
    <t>윤봉식(전북대학교)</t>
    <phoneticPr fontId="1" type="noConversion"/>
  </si>
  <si>
    <t>㈜한국비엠아이</t>
    <phoneticPr fontId="1" type="noConversion"/>
  </si>
  <si>
    <t>이광인
우구</t>
    <phoneticPr fontId="1" type="noConversion"/>
  </si>
  <si>
    <t>124-86-36434</t>
    <phoneticPr fontId="1" type="noConversion"/>
  </si>
  <si>
    <t>070-4164-7148</t>
    <phoneticPr fontId="1" type="noConversion"/>
  </si>
  <si>
    <t>트롬빈 이용한 지혈제 기술, 시장 정보분석</t>
    <phoneticPr fontId="1" type="noConversion"/>
  </si>
  <si>
    <t>□ 플로실 타입의 지혈제의 기술, 시장 동향 분석
     - 플로실 타입의 지혈제의 기술개발 사례 및 기술내용, 동향을 파악하여 자체 개발에 활용 및 지속적인 시장전략 수립
     - 국내외 기술동향, 시장동향을 파악하여 마케팅 전략 수립 및 매출증대 확보
□ 콜라템프 타입의 지혈제의 기술, 시장 동향 분석
        - 콜라템프 타입의 지혈제의 기술개발 사례 및 기술내용, 동향을 파악하여 자체 개발에 활용 및 지속적인 시장전략 수립
   - 국내외 기술동향, 시장동향을 파악하여 마케팅 전략 수립 및 매출증대 확보     
  ○ 기술의 진보단계 및 향후 기술, 시장 동향 파악</t>
    <phoneticPr fontId="1" type="noConversion"/>
  </si>
  <si>
    <t>□ 트롬빈 이용 지혈제의 제품 개발     및 사업화
□ 기술향상과 시장경쟁력 향상</t>
    <phoneticPr fontId="1" type="noConversion"/>
  </si>
  <si>
    <t>1) 국내외 트롬빈 이용 지혈제의 기술 및  시장동향에 대한 분석
2) 기술개발 제품의 경쟁력 및 매출증대 향상</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</si>
  <si>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신제품 PDRN품목 허가 및 제품 출시
    - 2016년 2월 중 품목허가 승인
   - 2016년 4월~12월 동안 PDRN주사의 단독매출 100억 예상
  </t>
    </r>
    <r>
      <rPr>
        <sz val="12"/>
        <color theme="3"/>
        <rFont val="맑은 고딕"/>
        <family val="3"/>
        <charset val="128"/>
        <scheme val="minor"/>
      </rPr>
      <t>◯</t>
    </r>
    <r>
      <rPr>
        <sz val="12"/>
        <color theme="3"/>
        <rFont val="맑은 고딕"/>
        <family val="3"/>
        <charset val="129"/>
        <scheme val="minor"/>
      </rPr>
      <t xml:space="preserve"> 제주향토강소기업육성지원사업 과제 선정
    - DNA-히알우론산 복합필러의 개발 및 상품화 (100백만원, 48개월)
  </t>
    </r>
    <r>
      <rPr>
        <sz val="12"/>
        <color theme="3"/>
        <rFont val="맑은 고딕"/>
        <family val="3"/>
        <charset val="128"/>
        <scheme val="minor"/>
      </rPr>
      <t>◯</t>
    </r>
    <r>
      <rPr>
        <sz val="12"/>
        <color theme="3"/>
        <rFont val="맑은 고딕"/>
        <family val="3"/>
        <charset val="129"/>
        <scheme val="minor"/>
      </rPr>
      <t xml:space="preserve"> 특허출원
    - 명칭: 가교화 히알루론산 유도체 매트릭스가 포함된 지혈 조성물
    - 출원번호: 제 10-2016-0114303 호
    - 출원일자: 2016년 09월 06일
    - 발명자: 김민경, 우 구, 백영준</t>
    </r>
    <phoneticPr fontId="1" type="noConversion"/>
  </si>
  <si>
    <t>농업회사법인제주홍암가㈜</t>
    <phoneticPr fontId="1" type="noConversion"/>
  </si>
  <si>
    <t>윤복이</t>
    <phoneticPr fontId="1" type="noConversion"/>
  </si>
  <si>
    <t>616-81-68648</t>
    <phoneticPr fontId="1" type="noConversion"/>
  </si>
  <si>
    <t>1. 활성이 우수한 유산균주를 동정하여 제품의 질 향상</t>
    <phoneticPr fontId="1" type="noConversion"/>
  </si>
  <si>
    <t>내산성 및 내열성이 뛰어난 유산균주를 동정하고자 함
- 출시중인 제품에 있는 유산균은 내산성 및 내열성이 뛰어날 것으로 예상됨
- 이에따라 출시중인 제품에서 유산균을 동정하여 배양 후 제품에 적용을 하고자 함
- 유산균주를 동정 및 배양을 위한 보유 기술이 부족하여 실행을 못하고 있는 바, 유산균주 동정 및 배양 기술을 지원받고자 함</t>
    <phoneticPr fontId="1" type="noConversion"/>
  </si>
  <si>
    <t>유산균주 동정 및 배양</t>
    <phoneticPr fontId="1" type="noConversion"/>
  </si>
  <si>
    <t>오석흥(우석대학교)</t>
    <phoneticPr fontId="1" type="noConversion"/>
  </si>
  <si>
    <t xml:space="preserve"> - 사업계획서에 표기된 "농업회사법인제주홍암가㈜/윤복이" 로 등록</t>
    <phoneticPr fontId="1" type="noConversion"/>
  </si>
  <si>
    <t>블렌더 가열구조 특허분석</t>
    <phoneticPr fontId="1" type="noConversion"/>
  </si>
  <si>
    <t>○ 블렌더 가열구조 유사특허 분석 지원
○ 커버 등 추가 기능 부품 특허 분석 지원(1차 분석 이후 지원 여부 결정)</t>
    <phoneticPr fontId="1" type="noConversion"/>
  </si>
  <si>
    <t>블렌더 관련 특허출원</t>
    <phoneticPr fontId="1" type="noConversion"/>
  </si>
  <si>
    <t>○ 블렌더 경쟁업체 대응 특허포트폴리오 구축
  (공백기술 파악을 통한 특허 출원)
○ 블렌더 관련 신기술 개발</t>
    <phoneticPr fontId="1" type="noConversion"/>
  </si>
  <si>
    <t>박준영(특허법인 혜담)</t>
    <phoneticPr fontId="1" type="noConversion"/>
  </si>
  <si>
    <t>전국ASTI 회장</t>
    <phoneticPr fontId="1" type="noConversion"/>
  </si>
  <si>
    <r>
      <rPr>
        <sz val="12"/>
        <color theme="3"/>
        <rFont val="맑은 고딕"/>
        <family val="3"/>
        <charset val="128"/>
        <scheme val="minor"/>
      </rPr>
      <t>◯</t>
    </r>
    <r>
      <rPr>
        <sz val="12"/>
        <color theme="3"/>
        <rFont val="맑은 고딕"/>
        <family val="3"/>
        <charset val="129"/>
        <scheme val="minor"/>
      </rPr>
      <t xml:space="preserve"> 중복연구 예방 및 기술개발 기간의 단축
      - 신규개발기술에 앞서서 기술개발의 방향에 가이드라인을 설정할 수 있게 되어 중복연구를 예방하였음.
      - 중복연구 예방을 통해 기술개발의 일정을 단축시킬 수 있게 됨.
  </t>
    </r>
    <r>
      <rPr>
        <sz val="12"/>
        <color theme="3"/>
        <rFont val="맑은 고딕"/>
        <family val="3"/>
        <charset val="128"/>
        <scheme val="minor"/>
      </rPr>
      <t>◯</t>
    </r>
    <r>
      <rPr>
        <sz val="12"/>
        <color theme="3"/>
        <rFont val="맑은 고딕"/>
        <family val="3"/>
        <charset val="129"/>
        <scheme val="minor"/>
      </rPr>
      <t xml:space="preserve"> 신규아이디어의 제안 및 다각도 활용
      - KISTI로부터 전달받은 다양한 선행기술자료들을 통해, 종래기술로부터 새로운 아이디어를 창출하고 제안함.</t>
    </r>
    <phoneticPr fontId="1" type="noConversion"/>
  </si>
  <si>
    <t>3D프린터용 소재 시장동향 및 기술정보</t>
    <phoneticPr fontId="1" type="noConversion"/>
  </si>
  <si>
    <t>○Engineering Plastic용 3D 프린터 소재 기술 개발을 위한 3D 프린터용 소재 시          시장동향 및 기술정보를 요청함.
- 3D 프린팅 기술 현황 및 기술정보 등.
- 3D 프린터용 소재 국내외 현황 및 기술정보 등.
- 3D 프린터용 고강화 소재 국내외 현황 및 기술정보 등.</t>
    <phoneticPr fontId="1" type="noConversion"/>
  </si>
  <si>
    <t>3D 프린터용 기술력 확보</t>
    <phoneticPr fontId="1" type="noConversion"/>
  </si>
  <si>
    <t>Engineering Plastic을 활용한 3D 프린터용 소재 개발 추진으로 사업화 추진 및 국내 기술력 확보 기여</t>
    <phoneticPr fontId="1" type="noConversion"/>
  </si>
  <si>
    <t>타센터 수행</t>
    <phoneticPr fontId="1" type="noConversion"/>
  </si>
  <si>
    <t>박선영</t>
    <phoneticPr fontId="1" type="noConversion"/>
  </si>
  <si>
    <t xml:space="preserve">국내외 시장동향 분석 지원으로 향후 장기 경영계획 수립에 많은 도움이 될 것으로 예상 </t>
    <phoneticPr fontId="1" type="noConversion"/>
  </si>
  <si>
    <t>윤태호</t>
    <phoneticPr fontId="1" type="noConversion"/>
  </si>
  <si>
    <t>자사의 연구개발 계획에 슈퍼컴 M&amp;S 지원결과를 활용하여 참조 할 분야가 많음</t>
    <phoneticPr fontId="1" type="noConversion"/>
  </si>
  <si>
    <t>한제봉</t>
    <phoneticPr fontId="1" type="noConversion"/>
  </si>
  <si>
    <t>국내의 삼성, LG 외 일본과 유럽등의 휴대폰생산업체에 판로확보 가능</t>
    <phoneticPr fontId="1" type="noConversion"/>
  </si>
  <si>
    <t>이광진(생기원)</t>
    <phoneticPr fontId="1" type="noConversion"/>
  </si>
  <si>
    <t>박찬규(테크란)</t>
    <phoneticPr fontId="1" type="noConversion"/>
  </si>
  <si>
    <t>통합형 영상 및 음성지원 무선전송시스템 개발</t>
    <phoneticPr fontId="1" type="noConversion"/>
  </si>
  <si>
    <t>○ 현장을 카메라로 모니터 하면서, 즉시 현장과 의사전달을 위한 음성신호를     VOIP방식으로 이더넷망에 전송하는 기능을 하는 오디오변화모듈을 개발
○ 현장에서 무전원 상황에서 자체 내장된 배터리를 이용하여 무선전송장치에     전원공급을 하는 PoE전원공급모듈을 개발하여 이를 일체화 방수형 통신       정합박스를 개발</t>
    <phoneticPr fontId="1" type="noConversion"/>
  </si>
  <si>
    <t>제품 수요발생 증가</t>
    <phoneticPr fontId="1" type="noConversion"/>
  </si>
  <si>
    <t>①양손 작업이 필요한 산업현장과 통제실 간의통신이 필요한  산업현장 
② 관광선박, 대형경기장 등의 관제센터와 현장요원과의 통신수단.
③ 전시회, 박물관, 경호, 카지노 같은  보안관련등 통제업무.
④ 긴급재난, 화재, 산불진압 작업시 영상, 음성통신이 필요한 상황.
⑤ 군 관련 작전지역에서 일사적인 경계업무, 수색상황</t>
    <phoneticPr fontId="1" type="noConversion"/>
  </si>
  <si>
    <t>박완전(인사이트플러스)</t>
    <phoneticPr fontId="1" type="noConversion"/>
  </si>
  <si>
    <t>1차원 구조의 CNT와 2차원 구조의 그래핀을 같이 사용함으로써 방열 특성을 많이 높일 수 있을것으로 기대됨</t>
    <phoneticPr fontId="1" type="noConversion"/>
  </si>
  <si>
    <t>권광희(테크노뱅크)</t>
    <phoneticPr fontId="1" type="noConversion"/>
  </si>
  <si>
    <t>권혁철(한국경영기술지도사회)</t>
    <phoneticPr fontId="1" type="noConversion"/>
  </si>
  <si>
    <t>국내외 판로확대 및 매출증가, 고기능 부품 국산화 수입대체로 동반성장의 기틀을 마련할 것으로 기대</t>
    <phoneticPr fontId="1" type="noConversion"/>
  </si>
  <si>
    <t>이상화(유라스텍)</t>
    <phoneticPr fontId="1" type="noConversion"/>
  </si>
  <si>
    <t xml:space="preserve">신제품 제품개발 중이며 시장진입 후 매출증대 기대됨 </t>
    <phoneticPr fontId="1" type="noConversion"/>
  </si>
  <si>
    <t>자동차 시트 시장동향 및 시트 경량화 제조 기술 동향</t>
    <phoneticPr fontId="1" type="noConversion"/>
  </si>
  <si>
    <t>○ 자동차 시장의 전체적인 동향 분석을 바탕으로 다양한 시트 시장에서의 수요자의 니즈와 시장 성장률 등 종합적인 분석 수행
   - 세계 자동차 시트 시장 규모 및 시장 점유율 조사
   - 국내 자동차 시트 시장 규모 및 시장 점유율 조사
   - 자동차 시트 시장의 트랜드 및 선진국 사례 조사
○ 경량소재 적용, 제조공법의 변화를 통한 시트 프레임 경량화 기술에 대한 정보지원
   - 경량화 기술동향을 바탕으로 신규 연구개발 과제기획 추진</t>
    <phoneticPr fontId="1" type="noConversion"/>
  </si>
  <si>
    <t>○ 경량화 관련 연구개발 과제 기획 
○ 경량화 기술적용 신규 부품개발 제안</t>
    <phoneticPr fontId="1" type="noConversion"/>
  </si>
  <si>
    <t>○ 경량화 기술을 접목한 시트프레임 관련 연구개발 과제 기획/선정
○ 신기술 접목을 통한 신규 차종 수주(매출 증대)</t>
    <phoneticPr fontId="1" type="noConversion"/>
  </si>
  <si>
    <r>
      <rPr>
        <sz val="12"/>
        <color theme="3"/>
        <rFont val="맑은 고딕"/>
        <family val="3"/>
        <charset val="128"/>
        <scheme val="minor"/>
      </rPr>
      <t>◯</t>
    </r>
    <r>
      <rPr>
        <sz val="12"/>
        <color theme="3"/>
        <rFont val="맑은 고딕"/>
        <family val="3"/>
        <charset val="129"/>
        <scheme val="minor"/>
      </rPr>
      <t xml:space="preserve"> 고강도 경량화 자동차 시트 부품 개발에 대한 자료를 지원 받았고 이를 통한 고강도 경량화 시트 부품 기술개발의 방향을 설정할 수 있었음. 
  </t>
    </r>
    <r>
      <rPr>
        <sz val="12"/>
        <color theme="3"/>
        <rFont val="맑은 고딕"/>
        <family val="3"/>
        <charset val="128"/>
        <scheme val="minor"/>
      </rPr>
      <t>◯</t>
    </r>
    <r>
      <rPr>
        <sz val="12"/>
        <color theme="3"/>
        <rFont val="맑은 고딕"/>
        <family val="3"/>
        <charset val="129"/>
        <scheme val="minor"/>
      </rPr>
      <t xml:space="preserve"> 복합소재를 적용한 자동차 시트 부품 개발 관련 특허 분석 자료를 지원받았으며 향후 복합소재의 시트 부품 적용 방법과 세계적인 기술개발 동향을 알수 있었으며 조사 및 분석에 대한 경제적, 시간적 손실을 줄일 수 있었음. 
  </t>
    </r>
    <r>
      <rPr>
        <sz val="12"/>
        <color theme="3"/>
        <rFont val="맑은 고딕"/>
        <family val="3"/>
        <charset val="128"/>
        <scheme val="minor"/>
      </rPr>
      <t>◯</t>
    </r>
    <r>
      <rPr>
        <sz val="12"/>
        <color theme="3"/>
        <rFont val="맑은 고딕"/>
        <family val="3"/>
        <charset val="129"/>
        <scheme val="minor"/>
      </rPr>
      <t xml:space="preserve"> 자동차 시트레일 성형 기술인 롤포밍 성형의 신기술에 대해 정보를 제공받았으며 이를 통해 과제 정부 R&amp;D 과제 기획에 도움이 되었음.  
  </t>
    </r>
    <r>
      <rPr>
        <sz val="12"/>
        <color theme="3"/>
        <rFont val="맑은 고딕"/>
        <family val="3"/>
        <charset val="128"/>
        <scheme val="minor"/>
      </rPr>
      <t>◯</t>
    </r>
    <r>
      <rPr>
        <sz val="12"/>
        <color theme="3"/>
        <rFont val="맑은 고딕"/>
        <family val="3"/>
        <charset val="129"/>
        <scheme val="minor"/>
      </rPr>
      <t xml:space="preserve"> 국내외 자동차 시트 시장의 분석 보고서를 받아 자동차 시트 시장의 최신 동향과 트랜드를 알수 있었으며 이를 통한 신규과제 발굴과 경영전략 및 기술전략 수립에 많은 도움이 되었음.  </t>
    </r>
    <phoneticPr fontId="1" type="noConversion"/>
  </si>
  <si>
    <t>자동차 시트용 구동 모듈/부품 개발</t>
    <phoneticPr fontId="1" type="noConversion"/>
  </si>
  <si>
    <t>○ 전동시트 관련 구동 부품 기술개발 동향 및 시장동향 분석 지원
   - 럼버서포트 구동부품, 시트 무빙용 구동부품과 관련된 기술동향 정보지원
   - 국내 시트 시장의 Supply Chain 분석 지원
   - 기술동향 분석 및 지원은 PL 직접 수행
   - 시트 시장분석을 필요시 외부 전문가 활용 예정
○ KISTI 지원사업을 통한 연계지원
   - 밸류체인 기반의 지능형 자동차부품 연구회를 통해 현대다이모스 주도의 시트 분과로의 참여 지원
   - 경제협력권산업육성사업의 상품기획을 지원받은 ‘시트 무빙용 일체형 모듈시스템’ 개발관련 계속 지원</t>
    <phoneticPr fontId="1" type="noConversion"/>
  </si>
  <si>
    <t>시트 관련 신제품 기획/개발</t>
    <phoneticPr fontId="1" type="noConversion"/>
  </si>
  <si>
    <t>○ 시트 부품 신제품 개발관련 연구개발과제 기획
○ 국내외 OEM 대상 제품 개발 제안을 통한 매출 및 신규 고용 창출</t>
    <phoneticPr fontId="1" type="noConversion"/>
  </si>
  <si>
    <r>
      <rPr>
        <sz val="12"/>
        <color theme="3"/>
        <rFont val="맑은 고딕"/>
        <family val="3"/>
        <charset val="128"/>
        <scheme val="minor"/>
      </rPr>
      <t>◯</t>
    </r>
    <r>
      <rPr>
        <sz val="12"/>
        <color theme="3"/>
        <rFont val="맑은 고딕"/>
        <family val="3"/>
        <charset val="129"/>
        <scheme val="minor"/>
      </rPr>
      <t xml:space="preserve"> KISTI의 유망아이템 지원 사업을 통하여 당사에서 개발한 부품을 타 제품군에 
     확대 적용할수 있는 아이템을 발굴하여 에스엘사와 적용 검토를 진행하고 있음.
  </t>
    </r>
    <r>
      <rPr>
        <sz val="12"/>
        <color theme="3"/>
        <rFont val="맑은 고딕"/>
        <family val="3"/>
        <charset val="128"/>
        <scheme val="minor"/>
      </rPr>
      <t>◯</t>
    </r>
    <r>
      <rPr>
        <sz val="12"/>
        <color theme="3"/>
        <rFont val="맑은 고딕"/>
        <family val="3"/>
        <charset val="129"/>
        <scheme val="minor"/>
      </rPr>
      <t xml:space="preserve"> KISTI의 상품기획 지원 사업을 통하여 국내외 기술 동향을 파악할수 있었으며,
     중,장기적인 기술 개발 전략을 수립할수 있는 자료로 활용하고 있으며, KISTI의
     지능형 자동차 부품 연구회를 통하여 잠재 수요기업과의 협력관계를 구축하는데
     많은 도움을 받고 있음. 향후 매출 및 신규 기술 개발로 연계될수 있는 발판을
     마련하였음.   
  </t>
    </r>
    <r>
      <rPr>
        <sz val="12"/>
        <color theme="3"/>
        <rFont val="맑은 고딕"/>
        <family val="3"/>
        <charset val="128"/>
        <scheme val="minor"/>
      </rPr>
      <t>◯</t>
    </r>
    <r>
      <rPr>
        <sz val="12"/>
        <color theme="3"/>
        <rFont val="맑은 고딕"/>
        <family val="3"/>
        <charset val="129"/>
        <scheme val="minor"/>
      </rPr>
      <t xml:space="preserve"> KISTI의 지속적인 최신 시장 및 기술 정보는 신규 아이템 진입 전략 수립에 참고
     자료로 활용되고 있어며, 회사의 성장 전략에도 유용하게 이용되고 있음.</t>
    </r>
    <phoneticPr fontId="1" type="noConversion"/>
  </si>
  <si>
    <t>유동현(포항공대)</t>
    <phoneticPr fontId="1" type="noConversion"/>
  </si>
  <si>
    <t>KISTI의 지속적인 기술정보를 활용하여 향후 제품개발에 많은 보탬이 될것으로 사료됨</t>
    <phoneticPr fontId="1" type="noConversion"/>
  </si>
  <si>
    <t>신수용(금오공대)</t>
    <phoneticPr fontId="1" type="noConversion"/>
  </si>
  <si>
    <t>김영수(케이티서브마린)</t>
    <phoneticPr fontId="1" type="noConversion"/>
  </si>
  <si>
    <t>맞춤형 국내외 시장동향분석 지원-수요처 요구에 신속 대응 가능</t>
    <phoneticPr fontId="1" type="noConversion"/>
  </si>
  <si>
    <t>초분광 영산처리 카메라 방식의 비피괴 고속 이물질 선별기 개발</t>
    <phoneticPr fontId="1" type="noConversion"/>
  </si>
  <si>
    <t>김성호(영남대)</t>
    <phoneticPr fontId="1" type="noConversion"/>
  </si>
  <si>
    <t>㈜세원하이텍</t>
  </si>
  <si>
    <t>이방희(인사이트플러스)</t>
    <phoneticPr fontId="1" type="noConversion"/>
  </si>
  <si>
    <t>KISTI로부터 기술과 특허관련 정보를 제공받음으로써 부족한 연구인력을 대체하는 효과를 거둠</t>
    <phoneticPr fontId="1" type="noConversion"/>
  </si>
  <si>
    <t>㈜에이치엠티</t>
  </si>
  <si>
    <t>조명재(대구TP)</t>
    <phoneticPr fontId="1" type="noConversion"/>
  </si>
  <si>
    <t>㈜씨엠티</t>
  </si>
  <si>
    <t xml:space="preserve">국내외 판로확대 및 매출증가, 고기능 부품 국산화 수입대체 </t>
    <phoneticPr fontId="1" type="noConversion"/>
  </si>
  <si>
    <t>조현춘(참빛)</t>
    <phoneticPr fontId="1" type="noConversion"/>
  </si>
  <si>
    <t>유호천(Reseat)</t>
    <phoneticPr fontId="1" type="noConversion"/>
  </si>
  <si>
    <t>제품 개발중에 있어 향후 매출 증가 기대(자동차 터보차저 부품에 적용 2018년)</t>
    <phoneticPr fontId="1" type="noConversion"/>
  </si>
  <si>
    <t>산학 연구과제 도출 -지역 대학과 네트워크 활동</t>
    <phoneticPr fontId="1" type="noConversion"/>
  </si>
  <si>
    <t>맞춤형 국내외 시장동향 분석 자료를 활용하여 시장에서 요구하는 제품개발에 도움이 됨</t>
    <phoneticPr fontId="1" type="noConversion"/>
  </si>
  <si>
    <t>김용성(다온파트너스)</t>
    <phoneticPr fontId="1" type="noConversion"/>
  </si>
  <si>
    <t>연구과제 기획시 시장규모 판단에 도움이 됨</t>
    <phoneticPr fontId="1" type="noConversion"/>
  </si>
  <si>
    <t>니즈 발생 시 상시 지원</t>
    <phoneticPr fontId="1" type="noConversion"/>
  </si>
  <si>
    <t>금속소재 기반 차량용 초소형 레이저 스캐닝 모듈 개발 과제 선정</t>
    <phoneticPr fontId="1" type="noConversion"/>
  </si>
  <si>
    <t>탄소나노섬유 응용시장분석 및 분산기술정보 지원</t>
    <phoneticPr fontId="1" type="noConversion"/>
  </si>
  <si>
    <t>○ 킥오프 미팅(5월27일)을 통한 지원 요청 주제 협의
   1. 탄소나노섬유 응용분야 시장분석 및 기술정보지원 (1차)
   2. 과불소화합물 소재개발관련 기술정보지원 및 연구과제기획지원
  → 현재 중요도가 높은 탄소나노섬유관련 지원을 우선 수행하고, 과불소화합물 관련 지원은 추후 재논의 하여 지원여부 결정하기로 함.
○ 탄소나노섬유의 응용분야로 예상되는 전자파 차폐 소재 시장에 대한 시장분석 지원
   - 탄소나노튜브, 그래핀 등 경쟁 소재가 활용되고 있는 응용분야인 전자파 차례 소재 시장의 규모와 시장진입 가능성을 분석
○ 전기영동법을 포함한 탄소나노섬유 분산기술에 대한 기술정보지원</t>
    <phoneticPr fontId="1" type="noConversion"/>
  </si>
  <si>
    <t>탄소나노섬유 기술개발</t>
    <phoneticPr fontId="1" type="noConversion"/>
  </si>
  <si>
    <t>○ 탄소나노섬유 제조 관련 특허 출원
○ 탄소나노섬유 관련 연구개발과제 제안/선정</t>
    <phoneticPr fontId="1" type="noConversion"/>
  </si>
  <si>
    <r>
      <rPr>
        <sz val="12"/>
        <color theme="3"/>
        <rFont val="맑은 고딕"/>
        <family val="3"/>
        <charset val="128"/>
        <scheme val="minor"/>
      </rPr>
      <t>◯</t>
    </r>
    <r>
      <rPr>
        <sz val="12"/>
        <color theme="3"/>
        <rFont val="맑은 고딕"/>
        <family val="3"/>
        <charset val="129"/>
        <scheme val="minor"/>
      </rPr>
      <t xml:space="preserve"> 연구개발 과제 기획에 KISTI의 정보를 활용하여 완성도 높은 사업계획서 작성에 활용하였고, 정부 R&amp;D과제에 선정되었음.
    - 과제 기획 중 국내외 시장과 기술개발과 관련된 자료가 부족하여 KISTI로부터 기술과 관련된 정보를 제공받음으로 인해 자사의 부족한 연구인력을 대체하는 효과를 거둠.
  ○ 신규사업 추진 의사결정에 앞서 KISTI로부터 관련 분야의 시장분석을 지원받음으로 인해 확신을 가지고 신규사업을 추진할 연구소전문기업을 창업하였음.
  ○ 신기술 개발이 진행되는 과정 동안, 응용분야에 대한 지속적인 기술, 시장정보지원을 통해 사업화 초기의 시행착오를 최소화할 수 있을 것으로 판단됨.</t>
    </r>
    <phoneticPr fontId="1" type="noConversion"/>
  </si>
  <si>
    <t>진공주조 기술을 이용한 가스터빈 시장분석 및 기술정보지원</t>
    <phoneticPr fontId="1" type="noConversion"/>
  </si>
  <si>
    <t>○ Reseat 및 타기관 지원사업을 통한 진공주조 관련 기술정보 지원
   - Reseat 사업 참여를 위해 Reseat 전문위원(유호천 박사)와 연계 
     : 진공주조기술 관련 학술문헌 분석지원을 위한 미팅 수행, 5월13일)
   - 대구지식재산센터 특허맵 지원사업 참여 
     : 진공주조로 개발을 위한 특허분석
○ 기술정보지원 확정 후, 발전용 가스터빈 시장분석 지원
※ Reseat 사업 탈락시, 패밀리기업지원을 통해 진공주고기술 관련 학술문헌 분석을 우선 지원함.</t>
    <phoneticPr fontId="1" type="noConversion"/>
  </si>
  <si>
    <t>신규사업으로 진공주조기술을 이용한 가스터빈부품 개발 추진</t>
    <phoneticPr fontId="1" type="noConversion"/>
  </si>
  <si>
    <t>○ 연구개발과제 기획/선정
○ 진공주조 및 진공주조로 관련 특허 출원</t>
    <phoneticPr fontId="1" type="noConversion"/>
  </si>
  <si>
    <r>
      <t xml:space="preserve"> </t>
    </r>
    <r>
      <rPr>
        <sz val="12"/>
        <color theme="3"/>
        <rFont val="맑은 고딕"/>
        <family val="3"/>
        <charset val="128"/>
        <scheme val="minor"/>
      </rPr>
      <t>◯</t>
    </r>
    <r>
      <rPr>
        <sz val="12"/>
        <color theme="3"/>
        <rFont val="맑은 고딕"/>
        <family val="3"/>
        <charset val="129"/>
        <scheme val="minor"/>
      </rPr>
      <t xml:space="preserve"> 전기 강판의 사업 타당성 평가를 위하여 KISTI의 지원을 받아 특허 조사 및 시장성 조사를 실시하여 경제적, 시간적 손실을 줄일 수 있었음. </t>
    </r>
    <phoneticPr fontId="1" type="noConversion"/>
  </si>
  <si>
    <t>건축용 단열재의 열전도율 향상을 위한 물질정보 지원</t>
    <phoneticPr fontId="1" type="noConversion"/>
  </si>
  <si>
    <t>○ 발포 단열재의 열전도율을 개선시킬 수 있는 첨가제에 대한 지속적인 정보지원
   - 상변화물질(PCM) 적용 단열재 제조 기술 정보지원
   - 사용규제를 받지 않는 열전도율 개선 물질에 대한 정보지원
○ 주력 제품인 XPS보드(PS 발포단열재)에 적용할 수 있는 공정기술관련 정보지원</t>
    <phoneticPr fontId="1" type="noConversion"/>
  </si>
  <si>
    <t>단열 효율 향상된 단열재 개발</t>
    <phoneticPr fontId="1" type="noConversion"/>
  </si>
  <si>
    <t>고효율 단열재 제조기술 확보에 따른 매출증대</t>
    <phoneticPr fontId="1" type="noConversion"/>
  </si>
  <si>
    <t>미래부</t>
    <phoneticPr fontId="1" type="noConversion"/>
  </si>
  <si>
    <t xml:space="preserve"> - 해외 특허 및 정보를 KISTI에 요청하여 찾을 수 있었음(미국, 일본 등) 
    - 자체 연구활동에 필요한 정보(Blowing agent에 관한 물질정보 등)를 KISTI 통하여 제공 받을 수 있었고 그 결과로 시험에 관한 경우를 수를 획기적으로 줄일 수 있어서 시험의 효율성을 높일 수 있었음.
    - 차기 정부 R&amp;D참여를 위한 아이디어를 제공 받아서 현재 신규 RFP 등의 작업에 활용하고 있음.</t>
    <phoneticPr fontId="1" type="noConversion"/>
  </si>
  <si>
    <t>방사선 차폐 소재 개발을 위한 연구기획지원</t>
    <phoneticPr fontId="1" type="noConversion"/>
  </si>
  <si>
    <t>○ 방사선 차폐 시장 관련 정보지원
   - 원자력 발전 분야 및 의료분야 시장 정보
   - 산업동향 및 시장규모 관련 정보
○ 방사선 방호복 관련 규격 정보
   - 국내외 법규 및 주요 제도
   - 방사성 물질대책 등
○ 부품소재 혁신사업 과제 기획을 추진을 위한 정보 우선 지원 (05.24)
   - 과제 기획 방향에 따른 추가 정보지원
○ 부품소재 혁신사업 과제기획서 작성 지원</t>
    <phoneticPr fontId="1" type="noConversion"/>
  </si>
  <si>
    <t>방사선 차폐 소재개발을 통한 신규사업 추진</t>
    <phoneticPr fontId="1" type="noConversion"/>
  </si>
  <si>
    <t>방사선 차폐 소재개발 관련 사업기획
  (소재부품 혁신사업 참여)</t>
    <phoneticPr fontId="1" type="noConversion"/>
  </si>
  <si>
    <t>중희토 입계확산 영구자석 개발을 위한 도포기술 동향분석</t>
    <phoneticPr fontId="1" type="noConversion"/>
  </si>
  <si>
    <t>○ 중희토 입계확산 자석제조를 위한 도포기술 관련 기술동향 분석 지원
   - 중희토 입계확산 자석의 품질 균일도는 중희토를 균일하게 도포하는 기술이 핵심으로 이와 관련된 최신 학술문헌, 특허분석 정보를 지원</t>
    <phoneticPr fontId="1" type="noConversion"/>
  </si>
  <si>
    <t>고품질 희토자석 제조기술 확보</t>
    <phoneticPr fontId="1" type="noConversion"/>
  </si>
  <si>
    <t>○ 영구자석 품질향상에 따른 신규 차종 수요 증대
○ 친환경 자동차 모터용 영구자석 매출 증대</t>
    <phoneticPr fontId="1" type="noConversion"/>
  </si>
  <si>
    <t>유호천(KISTI Reseat)</t>
    <phoneticPr fontId="1" type="noConversion"/>
  </si>
  <si>
    <t>미래부</t>
    <phoneticPr fontId="1" type="noConversion"/>
  </si>
  <si>
    <t>박시내</t>
  </si>
  <si>
    <t>010-2608-3600</t>
  </si>
  <si>
    <t>엔도 핸드피스 경쟁사 특허분석</t>
    <phoneticPr fontId="1" type="noConversion"/>
  </si>
  <si>
    <t>○ 엔도 핸드피스 관련 특허침해와 관련된 특허정보 지원
   - DENTSPLY사 보유 특허(엔도 핸드피스 포함)에 대한 전수 조사 
    (4월15일 사전 지원 완료)
○ 특허침해와 관련하여 향후 진행상황에 따라 특허 침해관련 상세 분석지원
   - 필요시 특허전문가(변리사) 활용 예정</t>
    <phoneticPr fontId="1" type="noConversion"/>
  </si>
  <si>
    <t>특허침해 대응을 통한 해외시장 진출</t>
    <phoneticPr fontId="1" type="noConversion"/>
  </si>
  <si>
    <t xml:space="preserve">○ 특허침해 문제해결을 통한 신제품(엔도 핸드피스) 수출 </t>
    <phoneticPr fontId="1" type="noConversion"/>
  </si>
  <si>
    <t>미정</t>
    <phoneticPr fontId="1" type="noConversion"/>
  </si>
  <si>
    <t xml:space="preserve"> - 신규사업(지역주력산업육성사업) 투자 여부 결정에 KISTI 기술정보 사업을 통해
     지원을 받았고, 외과 수술용 무선 전동드릴 제품 개발에 투자를 결정함.
    - 외과 수술용 무선 전동드릴, Surgical saw blade, Surgical Shaver blade 특허침해,
     덴탈 초음파 핸드피스 기술특허동향 분석 건 해결을 위해 KISTI의 지원을 받아 대
     응하였고, 이로 인해 특허 관련 비용 손실을 줄일 수 있었음.</t>
    <phoneticPr fontId="1" type="noConversion"/>
  </si>
  <si>
    <t>플렉시블 디스플레이 베리어 증착기술동향 정보</t>
    <phoneticPr fontId="1" type="noConversion"/>
  </si>
  <si>
    <t>○ 플렉시블 디스플레이 베리어 증착기술 정보조사 지원
  - 대면적 플렉시블 디스플레이의 핵심 베리어 증착 공정 기술 
  - 플렉시블 디스플레이의 베리어 증착 소스 및 물질
  - 베리어 박막  평가 방법 및 요구 기술 
○ 정보지원 후 연구개발 과제 기획 등 추가 요구에 대한 대응 예정</t>
    <phoneticPr fontId="1" type="noConversion"/>
  </si>
  <si>
    <t>플렉시블 디스플레이 베리어 증착기술 확보</t>
    <phoneticPr fontId="1" type="noConversion"/>
  </si>
  <si>
    <t>○ 베리어 증착기술 개발을 위한 과제기획에 활용
○ 다양한 분야로 응용가능한 기술확보를 통해 신제품 출시 가능</t>
    <phoneticPr fontId="1" type="noConversion"/>
  </si>
  <si>
    <t>김대욱(테크란)</t>
    <phoneticPr fontId="1" type="noConversion"/>
  </si>
  <si>
    <t>김정순(윕스)</t>
    <phoneticPr fontId="1" type="noConversion"/>
  </si>
  <si>
    <t>장명식(H&amp;P특허)</t>
    <phoneticPr fontId="1" type="noConversion"/>
  </si>
  <si>
    <t>KISTI의 제공정보를 활용하여 연구개발 과제 기획에 많은 도움이 되었음</t>
    <phoneticPr fontId="1" type="noConversion"/>
  </si>
  <si>
    <t>알루미늄 단조부품 신규사업 추진을 위한 기획지원</t>
    <phoneticPr fontId="1" type="noConversion"/>
  </si>
  <si>
    <t>○ 2016년 3월 산업부 ATC사업 제안서 작성을 위한 기획지원 필요
   - 알루미늄 단조 풀리 개발을 위한 선행특허 분석 지원
   - 알루미늄 단조 관련 기술개발 동향 정보 지원
   - ATC 사업제안 일정에 따라 사전지원 실시 (2016. 03 지원완료)
○ 알루미늄 단조 기술적용 개발 가능 아이템 발굴관련 정보지원(상시)
   - 알루미늄 단조관련 제조시설 투자계획이 확정됨에 따라 지속적인 지원   - 알루미늄 단조 로어암, 타이로드 엔드 등
   - 신규사업 추진을 위한 시장정보 지원
○ 기술개발 상황에 따른 기술개발 전문가(재료연구소 권용남 박사 등)와의 연계 지원 검토 (2017년 출연연 연계지원)</t>
    <phoneticPr fontId="1" type="noConversion"/>
  </si>
  <si>
    <t>국가연구개발과제(연구비) 확보
신규사업 추진 관련 신규 고용 창출</t>
    <phoneticPr fontId="1" type="noConversion"/>
  </si>
  <si>
    <t>○ 우수기술연구센터 사업 제안/선정
○ 기술개발 전담 신규인력 확보(1명 이상)
○ 수요처 발굴 및 개발 제안</t>
    <phoneticPr fontId="1" type="noConversion"/>
  </si>
  <si>
    <t>최서인(태성씨엔디)</t>
    <phoneticPr fontId="1" type="noConversion"/>
  </si>
  <si>
    <t>O</t>
    <phoneticPr fontId="1" type="noConversion"/>
  </si>
  <si>
    <t xml:space="preserve"> 김한국</t>
    <phoneticPr fontId="1" type="noConversion"/>
  </si>
  <si>
    <t xml:space="preserve">신기술 발굴 역량 향상, 자율주행 차량의 ADAS센서 산업 신시장 진출 준비 </t>
    <phoneticPr fontId="1" type="noConversion"/>
  </si>
  <si>
    <t>㈜신화에스티</t>
  </si>
  <si>
    <t>Hot Stamping 및 CFRP 성형기술개발</t>
    <phoneticPr fontId="1" type="noConversion"/>
  </si>
  <si>
    <t>○ Hot Stamping 금형의 균일 가열 및 냉각공정과 관련된 기술정보 지원
○ CFRP 소재를 활용한 자동차 부품 기술개발 동향 정보 지원
   - 원가절감 성형기술 및 CFRP 소재물성 정보 
   - 신뢰성 평가 관련 정보</t>
    <phoneticPr fontId="1" type="noConversion"/>
  </si>
  <si>
    <t>Hot Stamping 핵심기술 확보
CFRP 성형기술 연구개발 기획</t>
    <phoneticPr fontId="1" type="noConversion"/>
  </si>
  <si>
    <t>○ Hot Stamping 핵심기술 개발을 통한 기술경쟁력 확보 및 관련 매출 증대
○ CFRP 성형기술 개발 관련 연구개발 과제 기획 및 제안</t>
    <phoneticPr fontId="1" type="noConversion"/>
  </si>
  <si>
    <t xml:space="preserve"> - 연구개발 과제 기획에 KISTI의 정보 제공을 받아 선행 학습에 도움이 됨
    - 경량화 소재 관련 자동차 부품 기술개발 동향을 지원받음으로써, 과제 기획에 전문성을 부여함
    - 과제 기획을 위하여 학습에 필요한 정보제공을 받아 과제 발굴에 활용할 예정임</t>
    <phoneticPr fontId="1" type="noConversion"/>
  </si>
  <si>
    <t>㈜에이치엠지</t>
  </si>
  <si>
    <t>장준혁</t>
    <phoneticPr fontId="1" type="noConversion"/>
  </si>
  <si>
    <t>010-668-7395</t>
    <phoneticPr fontId="1" type="noConversion"/>
  </si>
  <si>
    <t>산업용/레저용 중대형 2차전지 기술사업화 정보지원</t>
    <phoneticPr fontId="1" type="noConversion"/>
  </si>
  <si>
    <t>○ 고성능 BMS 탑재 산업용/레저용 2차 전지팩 시장관련 지속적인 정보지원
  - 휴대용 배터리 관련 시장정보 지속지원
  - 2차 전지 응용제품 개발 동향관련 정보지원
  - 리튬인산철 등 다양한 이차전지 활용에 대한 기술정보 지원
○ 다른 지원사업(경제협력권산업 육성사업 등)을 통한 해외시장 진출지원</t>
    <phoneticPr fontId="1" type="noConversion"/>
  </si>
  <si>
    <t>산업용/레저용 2차전지 제품 개발 및 매출 증대</t>
    <phoneticPr fontId="1" type="noConversion"/>
  </si>
  <si>
    <t>○ 시장 경쟁력을 가진 제품개발 지원을 통한 국내외 시장진출
-○2차전지 제품 매출 및 신규 고용 창출</t>
    <phoneticPr fontId="1" type="noConversion"/>
  </si>
  <si>
    <r>
      <rPr>
        <sz val="12"/>
        <color theme="3"/>
        <rFont val="맑은 고딕"/>
        <family val="3"/>
        <charset val="128"/>
        <scheme val="minor"/>
      </rPr>
      <t>◯</t>
    </r>
    <r>
      <rPr>
        <sz val="12"/>
        <color theme="3"/>
        <rFont val="맑은 고딕"/>
        <family val="3"/>
        <charset val="129"/>
        <scheme val="minor"/>
      </rPr>
      <t xml:space="preserve"> KISTI에 HIDDEN POWER 관련하여 상품기획지원 보고서를 통해 히든파워의 타켓시장 분석 및 시장환경을 고려한 시장진입전략을 수립하였고, 발열 및 케이스를 재조정하여 시장에 재투입하기로 결정하여, 손실을 막을 수 있었음</t>
    </r>
    <phoneticPr fontId="1" type="noConversion"/>
  </si>
  <si>
    <t>김병국</t>
    <phoneticPr fontId="1" type="noConversion"/>
  </si>
  <si>
    <t>606-81-93024</t>
    <phoneticPr fontId="1" type="noConversion"/>
  </si>
  <si>
    <t>서성호</t>
    <phoneticPr fontId="1" type="noConversion"/>
  </si>
  <si>
    <t>Topside inlet 사이클론 분리장치 자문</t>
    <phoneticPr fontId="1" type="noConversion"/>
  </si>
  <si>
    <t>Separation System 의 설계기술 및 국산화 제품개발 기술자문</t>
    <phoneticPr fontId="1" type="noConversion"/>
  </si>
  <si>
    <t>Particle size 10㎛ 분리효율 달성</t>
    <phoneticPr fontId="1" type="noConversion"/>
  </si>
  <si>
    <t>제품 기능 개선에 따른 매출 증대</t>
    <phoneticPr fontId="1" type="noConversion"/>
  </si>
  <si>
    <t>임동하(한국생산기술연구원)</t>
    <phoneticPr fontId="1" type="noConversion"/>
  </si>
  <si>
    <t>부산ASTI 회장</t>
    <phoneticPr fontId="1" type="noConversion"/>
  </si>
  <si>
    <t>미래부</t>
    <phoneticPr fontId="1" type="noConversion"/>
  </si>
  <si>
    <t>1)제품 설계 기술 확보 및 고용 창출 효과</t>
    <phoneticPr fontId="1" type="noConversion"/>
  </si>
  <si>
    <t>심상빈</t>
    <phoneticPr fontId="1" type="noConversion"/>
  </si>
  <si>
    <t>620-81-45979</t>
    <phoneticPr fontId="1" type="noConversion"/>
  </si>
  <si>
    <t>정현상</t>
    <phoneticPr fontId="1" type="noConversion"/>
  </si>
  <si>
    <t>강태현 팀장</t>
    <phoneticPr fontId="1" type="noConversion"/>
  </si>
  <si>
    <t>010-4104-0183</t>
    <phoneticPr fontId="1" type="noConversion"/>
  </si>
  <si>
    <t>수전해조 분리막 기술동향</t>
    <phoneticPr fontId="1" type="noConversion"/>
  </si>
  <si>
    <t>수전해조 분리막 기술동향 정보지원</t>
    <phoneticPr fontId="1" type="noConversion"/>
  </si>
  <si>
    <t>애로기술 정보지원</t>
    <phoneticPr fontId="1" type="noConversion"/>
  </si>
  <si>
    <t>신규 아이템 발굴 지원</t>
    <phoneticPr fontId="1" type="noConversion"/>
  </si>
  <si>
    <t>울산ASTI 회장</t>
    <phoneticPr fontId="1" type="noConversion"/>
  </si>
  <si>
    <t>1)기술개발 및 시장개척</t>
    <phoneticPr fontId="1" type="noConversion"/>
  </si>
  <si>
    <t>심현석</t>
    <phoneticPr fontId="1" type="noConversion"/>
  </si>
  <si>
    <t>609-81-27770</t>
    <phoneticPr fontId="1" type="noConversion"/>
  </si>
  <si>
    <t>정현상</t>
    <phoneticPr fontId="1" type="noConversion"/>
  </si>
  <si>
    <t>박상기 소장</t>
    <phoneticPr fontId="1" type="noConversion"/>
  </si>
  <si>
    <t>010-3023-8337</t>
    <phoneticPr fontId="1" type="noConversion"/>
  </si>
  <si>
    <t>원심주조 전산해석 및 최신 기술동향</t>
    <phoneticPr fontId="1" type="noConversion"/>
  </si>
  <si>
    <t>원심주조 전산해석 기술자문 및 최신 기술동향 정보지원</t>
    <phoneticPr fontId="1" type="noConversion"/>
  </si>
  <si>
    <t>전산해석 자문 및 정보지원</t>
    <phoneticPr fontId="1" type="noConversion"/>
  </si>
  <si>
    <t>매출증대</t>
    <phoneticPr fontId="1" type="noConversion"/>
  </si>
  <si>
    <t>서성문(재료연구소)</t>
    <phoneticPr fontId="1" type="noConversion"/>
  </si>
  <si>
    <t>경남ASTI 회장</t>
    <phoneticPr fontId="1" type="noConversion"/>
  </si>
  <si>
    <t>1)원심주조 분야 재료연구소 전문가를 통한 전산해석 및 설계 자문으로 회사 전담인력 기술수준 향상
2)KISTI 정보지원으로 관련분야 기술자료 확보</t>
    <phoneticPr fontId="1" type="noConversion"/>
  </si>
  <si>
    <t>안창덕</t>
    <phoneticPr fontId="1" type="noConversion"/>
  </si>
  <si>
    <t>621-81-59194</t>
    <phoneticPr fontId="1" type="noConversion"/>
  </si>
  <si>
    <t>정재현 팀장</t>
    <phoneticPr fontId="1" type="noConversion"/>
  </si>
  <si>
    <t>055-384-3007</t>
    <phoneticPr fontId="1" type="noConversion"/>
  </si>
  <si>
    <t>보호테이프 국내외 시장동향</t>
    <phoneticPr fontId="1" type="noConversion"/>
  </si>
  <si>
    <t>기술시장동향 정보지원</t>
    <phoneticPr fontId="1" type="noConversion"/>
  </si>
  <si>
    <t>신규 시장 도출</t>
    <phoneticPr fontId="1" type="noConversion"/>
  </si>
  <si>
    <t>1)신규 시장개척 및 기술력 향상</t>
    <phoneticPr fontId="1" type="noConversion"/>
  </si>
  <si>
    <t>이봉규</t>
    <phoneticPr fontId="1" type="noConversion"/>
  </si>
  <si>
    <t>621-81-79322</t>
    <phoneticPr fontId="1" type="noConversion"/>
  </si>
  <si>
    <t>김상범 팀장</t>
    <phoneticPr fontId="1" type="noConversion"/>
  </si>
  <si>
    <t>010-8151-2833</t>
    <phoneticPr fontId="1" type="noConversion"/>
  </si>
  <si>
    <t>이차전지 전극소재 기술동향</t>
    <phoneticPr fontId="1" type="noConversion"/>
  </si>
  <si>
    <t>이차전지 전극소재 기술동향 정보지원</t>
    <phoneticPr fontId="1" type="noConversion"/>
  </si>
  <si>
    <t>정보지원</t>
    <phoneticPr fontId="1" type="noConversion"/>
  </si>
  <si>
    <t>1)기술개발 계획 및 사업제안서 작성</t>
    <phoneticPr fontId="1" type="noConversion"/>
  </si>
  <si>
    <t>임대휘</t>
    <phoneticPr fontId="1" type="noConversion"/>
  </si>
  <si>
    <t>605-81-29403</t>
    <phoneticPr fontId="1" type="noConversion"/>
  </si>
  <si>
    <t>최인철 본부장</t>
    <phoneticPr fontId="1" type="noConversion"/>
  </si>
  <si>
    <t>010-2589-3413</t>
    <phoneticPr fontId="1" type="noConversion"/>
  </si>
  <si>
    <t>친환경 신발용 소재기술 동향</t>
    <phoneticPr fontId="1" type="noConversion"/>
  </si>
  <si>
    <t>친환경 신발용 소재기술 동향 정보지원</t>
    <phoneticPr fontId="1" type="noConversion"/>
  </si>
  <si>
    <t>애로기술 정보지원</t>
    <phoneticPr fontId="1" type="noConversion"/>
  </si>
  <si>
    <t>문진복(경남정보대)</t>
    <phoneticPr fontId="1" type="noConversion"/>
  </si>
  <si>
    <t>1)기술자료로 향후 지속적 활용</t>
    <phoneticPr fontId="1" type="noConversion"/>
  </si>
  <si>
    <t>김상민</t>
    <phoneticPr fontId="1" type="noConversion"/>
  </si>
  <si>
    <t>606-81-73386</t>
    <phoneticPr fontId="1" type="noConversion"/>
  </si>
  <si>
    <t>서성호</t>
    <phoneticPr fontId="1" type="noConversion"/>
  </si>
  <si>
    <t>인라인 믹서의 구조 최적화</t>
    <phoneticPr fontId="1" type="noConversion"/>
  </si>
  <si>
    <t>o 인라인 믹서를 이용한 고속교반장치 전산해석
o 인라인 믹서를 이용한 고속교반장치의 교반 효율 해석</t>
    <phoneticPr fontId="1" type="noConversion"/>
  </si>
  <si>
    <t>인라인 믹서의 구조 최적화 설계</t>
    <phoneticPr fontId="1" type="noConversion"/>
  </si>
  <si>
    <t>o 기존의 임펠러를 이용한 고속교반장치의 컴퓨터 시뮬레이션
o 인라인 믹서를 이용한 고속교반장치의 컴퓨터 시뮬레이션</t>
    <phoneticPr fontId="1" type="noConversion"/>
  </si>
  <si>
    <t>홍철현(부산과학기술대학교)</t>
    <phoneticPr fontId="1" type="noConversion"/>
  </si>
  <si>
    <t xml:space="preserve">1)기존기술의 성능향상:당사에서 기존에 가지고 있던 가압부상조의 성능 향상
2)당사에서 진행 할 수 없는 해석을 통하여 신규 과제 발굴
</t>
    <phoneticPr fontId="1" type="noConversion"/>
  </si>
  <si>
    <t>㈜낙원</t>
    <phoneticPr fontId="1" type="noConversion"/>
  </si>
  <si>
    <t>609-81-54068</t>
    <phoneticPr fontId="1" type="noConversion"/>
  </si>
  <si>
    <t>정미향</t>
    <phoneticPr fontId="1" type="noConversion"/>
  </si>
  <si>
    <t>055-287-8622</t>
    <phoneticPr fontId="1" type="noConversion"/>
  </si>
  <si>
    <t>수열합성 공정기술</t>
    <phoneticPr fontId="1" type="noConversion"/>
  </si>
  <si>
    <t>수열합성 공정기술동향 정보지원</t>
    <phoneticPr fontId="1" type="noConversion"/>
  </si>
  <si>
    <t>1)K신규 사업 추진 및 과제기획.</t>
    <phoneticPr fontId="1" type="noConversion"/>
  </si>
  <si>
    <t>609-81-94319</t>
    <phoneticPr fontId="1" type="noConversion"/>
  </si>
  <si>
    <t>굴삭기용 전자제어 유압시스템 R&amp;D기획</t>
    <phoneticPr fontId="1" type="noConversion"/>
  </si>
  <si>
    <t xml:space="preserve">o 기술, 제품 동향, 시장 동향, 특허동향
</t>
    <phoneticPr fontId="1" type="noConversion"/>
  </si>
  <si>
    <t>신제품 개발 기획</t>
    <phoneticPr fontId="1" type="noConversion"/>
  </si>
  <si>
    <t>굴삭기용 전자제어 유압시스템 개발 핵심기술 정립 및 사업기획</t>
    <phoneticPr fontId="1" type="noConversion"/>
  </si>
  <si>
    <t>최병주(알씨엔이)</t>
    <phoneticPr fontId="1" type="noConversion"/>
  </si>
  <si>
    <t>1)연구소 기술기획 역량 확보
2)기술 및 경영 효율 창출 효과</t>
    <phoneticPr fontId="1" type="noConversion"/>
  </si>
  <si>
    <t>㈜부마씨이</t>
    <phoneticPr fontId="1" type="noConversion"/>
  </si>
  <si>
    <t>622-81-22540</t>
    <phoneticPr fontId="1" type="noConversion"/>
  </si>
  <si>
    <t>Rotator 시스템 3D 설계 교육</t>
    <phoneticPr fontId="1" type="noConversion"/>
  </si>
  <si>
    <t>3D 설계개발에 대한 활용 능력을 높이기 위해 현장 맞춤 설계 교육</t>
    <phoneticPr fontId="1" type="noConversion"/>
  </si>
  <si>
    <t>3D를 활용한 개발 확대</t>
    <phoneticPr fontId="1" type="noConversion"/>
  </si>
  <si>
    <t>연구 인원 3D 설계 역량을 강화</t>
    <phoneticPr fontId="1" type="noConversion"/>
  </si>
  <si>
    <t>김충환(블루시스)</t>
    <phoneticPr fontId="1" type="noConversion"/>
  </si>
  <si>
    <t>부울경</t>
    <phoneticPr fontId="1" type="noConversion"/>
  </si>
  <si>
    <t>강삼수</t>
    <phoneticPr fontId="1" type="noConversion"/>
  </si>
  <si>
    <t>609-85-24825</t>
    <phoneticPr fontId="1" type="noConversion"/>
  </si>
  <si>
    <t>김정식</t>
    <phoneticPr fontId="1" type="noConversion"/>
  </si>
  <si>
    <t>010-8521-1264</t>
    <phoneticPr fontId="1" type="noConversion"/>
  </si>
  <si>
    <t>박기현</t>
    <phoneticPr fontId="1" type="noConversion"/>
  </si>
  <si>
    <t>615-81-67966</t>
    <phoneticPr fontId="1" type="noConversion"/>
  </si>
  <si>
    <t>베벨기어를 이용한 턴바클 특허출원 전략</t>
    <phoneticPr fontId="1" type="noConversion"/>
  </si>
  <si>
    <t xml:space="preserve">o 변리사를 통한 특허 회피 전략 수립
o 특허권 확보를 위한 기술개발 방향 자문
</t>
    <phoneticPr fontId="1" type="noConversion"/>
  </si>
  <si>
    <t>특허권 확보</t>
    <phoneticPr fontId="1" type="noConversion"/>
  </si>
  <si>
    <t>특허침해 파악 및 분쟁대응 전략 수립
특허권 확보를 통한 제품개발 및 매출 발생</t>
    <phoneticPr fontId="1" type="noConversion"/>
  </si>
  <si>
    <t>김준수(김준수특허사무소)</t>
    <phoneticPr fontId="1" type="noConversion"/>
  </si>
  <si>
    <t>1)R&amp;D 인적자원과의 교류 
2)중·장기적 성장 동력 확보에 기여</t>
    <phoneticPr fontId="1" type="noConversion"/>
  </si>
  <si>
    <t>한일정밀</t>
    <phoneticPr fontId="1" type="noConversion"/>
  </si>
  <si>
    <t>이지홍</t>
    <phoneticPr fontId="1" type="noConversion"/>
  </si>
  <si>
    <t>622-81-10229</t>
    <phoneticPr fontId="1" type="noConversion"/>
  </si>
  <si>
    <t>아산텍㈜</t>
    <phoneticPr fontId="1" type="noConversion"/>
  </si>
  <si>
    <t>이상렬</t>
    <phoneticPr fontId="1" type="noConversion"/>
  </si>
  <si>
    <t>609-81-67049</t>
    <phoneticPr fontId="1" type="noConversion"/>
  </si>
  <si>
    <t>이상렬 대표</t>
    <phoneticPr fontId="1" type="noConversion"/>
  </si>
  <si>
    <t>010-6573-0188</t>
    <phoneticPr fontId="1" type="noConversion"/>
  </si>
  <si>
    <t>정삼투 수처리 기술시장동향</t>
    <phoneticPr fontId="1" type="noConversion"/>
  </si>
  <si>
    <t>정삼투 수처리 시스템 기술시장동향 정보지원</t>
    <phoneticPr fontId="1" type="noConversion"/>
  </si>
  <si>
    <t xml:space="preserve"> - 이력시스템에 " 아산텍(주)" 으로 등록</t>
    <phoneticPr fontId="1" type="noConversion"/>
  </si>
  <si>
    <t>1)국내 외 신규사업 발굴 예상</t>
    <phoneticPr fontId="1" type="noConversion"/>
  </si>
  <si>
    <t>김원주</t>
    <phoneticPr fontId="1" type="noConversion"/>
  </si>
  <si>
    <t>621-81-03157</t>
    <phoneticPr fontId="1" type="noConversion"/>
  </si>
  <si>
    <t>이근홍 팀장</t>
    <phoneticPr fontId="1" type="noConversion"/>
  </si>
  <si>
    <t>010-7359-1891</t>
    <phoneticPr fontId="1" type="noConversion"/>
  </si>
  <si>
    <t>친환경 연질 폴리우레탄 폼 개발</t>
    <phoneticPr fontId="1" type="noConversion"/>
  </si>
  <si>
    <t>연질 우레탄 폼 관련 기술시장동향 및 R&amp;D기획</t>
    <phoneticPr fontId="1" type="noConversion"/>
  </si>
  <si>
    <t>신규 아이템 발굴 및 신규 매츨 발생</t>
    <phoneticPr fontId="1" type="noConversion"/>
  </si>
  <si>
    <t>R&amp;D기획 및 매출 확대</t>
    <phoneticPr fontId="1" type="noConversion"/>
  </si>
  <si>
    <t>김기수(울산테크노파크)</t>
    <phoneticPr fontId="1" type="noConversion"/>
  </si>
  <si>
    <t>1)과제기획 및 신사업 아이템 검토 활용
2)Window(Joint) Sealing 소재 과제기획 추진.</t>
    <phoneticPr fontId="1" type="noConversion"/>
  </si>
  <si>
    <t>이정복</t>
    <phoneticPr fontId="1" type="noConversion"/>
  </si>
  <si>
    <t>609-81-11550</t>
    <phoneticPr fontId="1" type="noConversion"/>
  </si>
  <si>
    <t>곽인관 부장</t>
    <phoneticPr fontId="1" type="noConversion"/>
  </si>
  <si>
    <t>010-6475-2027</t>
    <phoneticPr fontId="1" type="noConversion"/>
  </si>
  <si>
    <t>원자력발전소 저준위폐기물 저장용기</t>
    <phoneticPr fontId="1" type="noConversion"/>
  </si>
  <si>
    <t xml:space="preserve"> - 이력시스템에 " 부국금속㈜" 으로 등록</t>
    <phoneticPr fontId="1" type="noConversion"/>
  </si>
  <si>
    <t>1)원자력 분야 기술 및 규격정보 지원으로 영업력 제고.</t>
    <phoneticPr fontId="1" type="noConversion"/>
  </si>
  <si>
    <t>임영진</t>
    <phoneticPr fontId="1" type="noConversion"/>
  </si>
  <si>
    <t>609-81-88480</t>
    <phoneticPr fontId="1" type="noConversion"/>
  </si>
  <si>
    <t>010-3865-6801</t>
    <phoneticPr fontId="1" type="noConversion"/>
  </si>
  <si>
    <t>알루미늄과 플라스틱 수지 접합기술</t>
    <phoneticPr fontId="1" type="noConversion"/>
  </si>
  <si>
    <t>애로기술 정보지원 및 연구장비 활용</t>
    <phoneticPr fontId="1" type="noConversion"/>
  </si>
  <si>
    <t>배동식(창원대)</t>
    <phoneticPr fontId="1" type="noConversion"/>
  </si>
  <si>
    <t xml:space="preserve">1)신기술 및 신제품 개발 및 관련 매출 발생.
 2)전문가 연계를 통한 공동연구개발 수행 중 </t>
    <phoneticPr fontId="1" type="noConversion"/>
  </si>
  <si>
    <t>김정상</t>
    <phoneticPr fontId="1" type="noConversion"/>
  </si>
  <si>
    <t>609-81-74797</t>
    <phoneticPr fontId="1" type="noConversion"/>
  </si>
  <si>
    <t>송호진 상무</t>
    <phoneticPr fontId="1" type="noConversion"/>
  </si>
  <si>
    <t>010-5665-7345</t>
    <phoneticPr fontId="1" type="noConversion"/>
  </si>
  <si>
    <t>전력제어장치 기술개발 및 사업화 전략</t>
    <phoneticPr fontId="1" type="noConversion"/>
  </si>
  <si>
    <t>스마트홈 관련 표준통신프로토콜, SEP2.0 국내외 기술시장동향 정보지원</t>
    <phoneticPr fontId="1" type="noConversion"/>
  </si>
  <si>
    <t>신규 시장개척</t>
    <phoneticPr fontId="1" type="noConversion"/>
  </si>
  <si>
    <t>매출증대</t>
    <phoneticPr fontId="1" type="noConversion"/>
  </si>
  <si>
    <t>권영도(재료연구소)</t>
    <phoneticPr fontId="1" type="noConversion"/>
  </si>
  <si>
    <t xml:space="preserve"> - 이력시스템에 " ㈜정민기전" 으로 등록</t>
    <phoneticPr fontId="1" type="noConversion"/>
  </si>
  <si>
    <t>1)기술시장정보지원으로 사내 기술개발 역량 증대.
2)중기청 R&amp;D기획지원사업에 선정되어 추가 고급분석정보 확보 예정.
3)전문가 연계를 통한 공동연구개발과제 기획 중</t>
    <phoneticPr fontId="1" type="noConversion"/>
  </si>
  <si>
    <t>부울경</t>
    <phoneticPr fontId="1" type="noConversion"/>
  </si>
  <si>
    <t>이희영</t>
    <phoneticPr fontId="1" type="noConversion"/>
  </si>
  <si>
    <t>609-06-62896</t>
    <phoneticPr fontId="1" type="noConversion"/>
  </si>
  <si>
    <t>정현상</t>
    <phoneticPr fontId="1" type="noConversion"/>
  </si>
  <si>
    <t>김태수</t>
    <phoneticPr fontId="1" type="noConversion"/>
  </si>
  <si>
    <t>010-2892-9410</t>
    <phoneticPr fontId="1" type="noConversion"/>
  </si>
  <si>
    <t>Austenitic Nitriding (Nitrocarburizing)</t>
    <phoneticPr fontId="1" type="noConversion"/>
  </si>
  <si>
    <t>국내외 정보(논문, 특허 등)를 조사·분석하여 제공</t>
    <phoneticPr fontId="1" type="noConversion"/>
  </si>
  <si>
    <t>1)기술정보지원을 통해 제공된 논문, 특허 등을 이용하여 기술개발 효율성 제고</t>
    <phoneticPr fontId="1" type="noConversion"/>
  </si>
  <si>
    <t>조도현</t>
    <phoneticPr fontId="1" type="noConversion"/>
  </si>
  <si>
    <t>606-81-20439</t>
    <phoneticPr fontId="1" type="noConversion"/>
  </si>
  <si>
    <t>서성호</t>
    <phoneticPr fontId="1" type="noConversion"/>
  </si>
  <si>
    <t>김수제</t>
    <phoneticPr fontId="1" type="noConversion"/>
  </si>
  <si>
    <t>607-81-57400</t>
    <phoneticPr fontId="1" type="noConversion"/>
  </si>
  <si>
    <t xml:space="preserve">플라스틱 사출 및 사출금형 </t>
    <phoneticPr fontId="1" type="noConversion"/>
  </si>
  <si>
    <t>o 플라스틱 사출 및 사출금형 정보
o 유럽 선진국 기술동향 정보</t>
    <phoneticPr fontId="1" type="noConversion"/>
  </si>
  <si>
    <t>기술개발 역량 강화</t>
    <phoneticPr fontId="1" type="noConversion"/>
  </si>
  <si>
    <t>선진 기술 확보</t>
    <phoneticPr fontId="1" type="noConversion"/>
  </si>
  <si>
    <t>1)기술 습득 및 기술개발 역량 강화.
2)선진국과의 기술수준 격차를줄이고 수입대체 효과 유발.
3)기술개발 로드맵 작성.</t>
    <phoneticPr fontId="1" type="noConversion"/>
  </si>
  <si>
    <t>김병구</t>
    <phoneticPr fontId="1" type="noConversion"/>
  </si>
  <si>
    <t>606-81-09453</t>
    <phoneticPr fontId="1" type="noConversion"/>
  </si>
  <si>
    <t>성형품 웰드라인</t>
    <phoneticPr fontId="1" type="noConversion"/>
  </si>
  <si>
    <t>o 사출성형시 성형품에 웰드라인의 발생으로 수지제품의 불량발생 자문</t>
    <phoneticPr fontId="1" type="noConversion"/>
  </si>
  <si>
    <t>제품 성능 개선</t>
    <phoneticPr fontId="1" type="noConversion"/>
  </si>
  <si>
    <t>미세 웰드라인의 제거</t>
    <phoneticPr fontId="1" type="noConversion"/>
  </si>
  <si>
    <t>김치옥(부경테크)</t>
    <phoneticPr fontId="1" type="noConversion"/>
  </si>
  <si>
    <t>1)기술한계해결</t>
    <phoneticPr fontId="1" type="noConversion"/>
  </si>
  <si>
    <t>김강희</t>
    <phoneticPr fontId="1" type="noConversion"/>
  </si>
  <si>
    <t>603-81-15335</t>
    <phoneticPr fontId="1" type="noConversion"/>
  </si>
  <si>
    <t>Fresh Water Generator Design</t>
    <phoneticPr fontId="1" type="noConversion"/>
  </si>
  <si>
    <t>Fresh Water Generator Design 프로그램 개발</t>
    <phoneticPr fontId="1" type="noConversion"/>
  </si>
  <si>
    <t>FWG Desing 프로그램 개발</t>
    <phoneticPr fontId="1" type="noConversion"/>
  </si>
  <si>
    <t>표준제품 이외 신 제품 설계 프로그램 확보</t>
    <phoneticPr fontId="1" type="noConversion"/>
  </si>
  <si>
    <t>진두업(세종윈테크)</t>
    <phoneticPr fontId="1" type="noConversion"/>
  </si>
  <si>
    <t>1)사무 자동화 효율 증가
2)R&amp;D 시간 단축 예상</t>
    <phoneticPr fontId="1" type="noConversion"/>
  </si>
  <si>
    <t>양호찬</t>
    <phoneticPr fontId="1" type="noConversion"/>
  </si>
  <si>
    <t>606-81-27766</t>
    <phoneticPr fontId="1" type="noConversion"/>
  </si>
  <si>
    <t>1)미래 먹거리로 삼을 R&amp;D 개발을 위한 시장정보 파악
2)기업홍보 및 연구소 홍보효과</t>
    <phoneticPr fontId="1" type="noConversion"/>
  </si>
  <si>
    <t>이효건</t>
    <phoneticPr fontId="1" type="noConversion"/>
  </si>
  <si>
    <t>621-81-14106</t>
    <phoneticPr fontId="1" type="noConversion"/>
  </si>
  <si>
    <t>나노분말 개발 및 응용분야 교육</t>
    <phoneticPr fontId="1" type="noConversion"/>
  </si>
  <si>
    <t>나노소재 전문가 초청 및 기술역량 강화 교육 실시</t>
    <phoneticPr fontId="1" type="noConversion"/>
  </si>
  <si>
    <t>나노기술 역량 강화</t>
    <phoneticPr fontId="1" type="noConversion"/>
  </si>
  <si>
    <t>나노기술 전문 지식 함양
고전압펄스전원장치 관련 전문성 향상</t>
    <phoneticPr fontId="1" type="noConversion"/>
  </si>
  <si>
    <t>양철민(한국과학기술원), 장성록(한국전기연구원)</t>
    <phoneticPr fontId="1" type="noConversion"/>
  </si>
  <si>
    <t>1)자사 연구원 전문 역량 강화 
2)정부출연연구소 전문가 네트워크 구축</t>
    <phoneticPr fontId="1" type="noConversion"/>
  </si>
  <si>
    <t>강지호</t>
    <phoneticPr fontId="1" type="noConversion"/>
  </si>
  <si>
    <t>603-81-41871</t>
    <phoneticPr fontId="1" type="noConversion"/>
  </si>
  <si>
    <t>동토지역의 자원이송 플랜트 기자재 자문</t>
    <phoneticPr fontId="1" type="noConversion"/>
  </si>
  <si>
    <t>○ 신뢰성 기반의 플랜트 기자재 설계, 모듈화 설계 기술 지원
○ 기획사업 도출을 통한 기술자료 및 동향파악 지원</t>
    <phoneticPr fontId="1" type="noConversion"/>
  </si>
  <si>
    <t>신규 R&amp;D사업 도출</t>
    <phoneticPr fontId="1" type="noConversion"/>
  </si>
  <si>
    <t>극한지(동토지역)의 에너지자원개발을 위한 국내 기자재업체의 참여를 통한 플랜트 핵심장치의 설계, 제작 및 시공기술의 Track Record확보</t>
    <phoneticPr fontId="1" type="noConversion"/>
  </si>
  <si>
    <t>김윤제(성균관대학교)</t>
    <phoneticPr fontId="1" type="noConversion"/>
  </si>
  <si>
    <t>1)신산업 사업화 준비에 따른 시장성 및 경제성 분석
2)후속 산업 연계가 가능.
3)연관산업 활성화 
4)후속 업그레이딩 공정 실증에 파급효과가 클 것
5)기능모듈 구성 설비의 집적률 향상을 통한 고유모듈 개발</t>
    <phoneticPr fontId="1" type="noConversion"/>
  </si>
  <si>
    <t>김창수</t>
    <phoneticPr fontId="1" type="noConversion"/>
  </si>
  <si>
    <t>620-81-34036</t>
    <phoneticPr fontId="1" type="noConversion"/>
  </si>
  <si>
    <t>Mini Lng Plant 특허분석</t>
    <phoneticPr fontId="1" type="noConversion"/>
  </si>
  <si>
    <t>모바일/ 컨테이너/ 소형 타입 LNG 플랜트의 개발에 앞서 관련 공정 (Feed Gas Pre-treatment, 액화 공정, LNG저장, LNG 운송기술)에 대한 기술 동향 확인하고 개발 방향을 수립하기 위한 국내/외 특허 분석</t>
    <phoneticPr fontId="1" type="noConversion"/>
  </si>
  <si>
    <t>o LNG 기술 분야 문헌 조사
o 관련 기술 국내/ 해외 특허 분석</t>
    <phoneticPr fontId="1" type="noConversion"/>
  </si>
  <si>
    <t>기술 동향 확인하고 개발 방향을 수립</t>
    <phoneticPr fontId="1" type="noConversion"/>
  </si>
  <si>
    <t>강기태(윕스)</t>
    <phoneticPr fontId="1" type="noConversion"/>
  </si>
  <si>
    <t xml:space="preserve">1)경쟁력 있는 개발 성과를 기대함
2)인텔리젼트 피깅 및 SMR/IRM 공법에 대한 시장 동향 및 기술 동향을 파악
3)2017년 산업부 산업핵심기술개발사업에 RFP로 선정
4)해양플랜트 유지보수 사업의 기술 진보에 많은 도움 </t>
    <phoneticPr fontId="1" type="noConversion"/>
  </si>
  <si>
    <t>오찬세</t>
    <phoneticPr fontId="1" type="noConversion"/>
  </si>
  <si>
    <t>606-81-99538</t>
    <phoneticPr fontId="1" type="noConversion"/>
  </si>
  <si>
    <t>Dual Disc Check Valve에 대한 유동해석</t>
    <phoneticPr fontId="1" type="noConversion"/>
  </si>
  <si>
    <t>여러 체크 밸브 중 Dual Disc Check Valve에 대한 유동해석으로 결정
Disc 개도에 따른 유동해석 수행(4case)
Disc 개도는 완전히 열린 상태를 포함하여 등간격으로 수행
완전히 열린 모델에 대하여 격자 민감도 테스트 결과 포함
후처리 작업에서 축방향에 받는 힘에 대한 결과 필요
Disc 개도에 따른 P-Q 선도 도시 필요</t>
    <phoneticPr fontId="1" type="noConversion"/>
  </si>
  <si>
    <t>제품 개선, 및 매출 증대</t>
    <phoneticPr fontId="1" type="noConversion"/>
  </si>
  <si>
    <t>1)신제품 및 신기술의 구상에 큰 도움2)제품개발에 시대한 간을 절약</t>
    <phoneticPr fontId="1" type="noConversion"/>
  </si>
  <si>
    <t>추연칠</t>
    <phoneticPr fontId="1" type="noConversion"/>
  </si>
  <si>
    <t>606-81-99751</t>
    <phoneticPr fontId="1" type="noConversion"/>
  </si>
  <si>
    <t>퇴사, 미정</t>
    <phoneticPr fontId="1" type="noConversion"/>
  </si>
  <si>
    <t>니즈 발생 시 상시 지원</t>
    <phoneticPr fontId="1" type="noConversion"/>
  </si>
  <si>
    <t>606-35-57808</t>
    <phoneticPr fontId="1" type="noConversion"/>
  </si>
  <si>
    <t>Self Contained Device 기술 자문</t>
    <phoneticPr fontId="1" type="noConversion"/>
  </si>
  <si>
    <r>
      <t>○ 해당 제품/기술의 국내</t>
    </r>
    <r>
      <rPr>
        <sz val="12"/>
        <color theme="1"/>
        <rFont val="맑은 고딕"/>
        <family val="3"/>
        <charset val="136"/>
        <scheme val="minor"/>
      </rPr>
      <t>‧</t>
    </r>
    <r>
      <rPr>
        <sz val="12"/>
        <color theme="1"/>
        <rFont val="맑은 고딕"/>
        <family val="3"/>
        <charset val="129"/>
        <scheme val="minor"/>
      </rPr>
      <t>외 기술동향 조사 (경쟁사 제품 분석)
○ 해당 제품/기술의 국내</t>
    </r>
    <r>
      <rPr>
        <sz val="12"/>
        <color theme="1"/>
        <rFont val="맑은 고딕"/>
        <family val="3"/>
        <charset val="136"/>
        <scheme val="minor"/>
      </rPr>
      <t>‧</t>
    </r>
    <r>
      <rPr>
        <sz val="12"/>
        <color theme="1"/>
        <rFont val="맑은 고딕"/>
        <family val="3"/>
        <charset val="129"/>
        <scheme val="minor"/>
      </rPr>
      <t>외 시장동향 및 규모 조사
○ 국내</t>
    </r>
    <r>
      <rPr>
        <sz val="12"/>
        <color theme="1"/>
        <rFont val="맑은 고딕"/>
        <family val="3"/>
        <charset val="136"/>
        <scheme val="minor"/>
      </rPr>
      <t>‧</t>
    </r>
    <r>
      <rPr>
        <sz val="12"/>
        <color theme="1"/>
        <rFont val="맑은 고딕"/>
        <family val="3"/>
        <charset val="129"/>
        <scheme val="minor"/>
      </rPr>
      <t xml:space="preserve">외 지식재산권 현황 및 분석, 회피방안 설계
○ 해당 제품/기술에 대한 시험/분석/평가를 위한 전문가 지원
</t>
    </r>
    <phoneticPr fontId="1" type="noConversion"/>
  </si>
  <si>
    <t>Self contained 액추에이터 국산화 개발</t>
    <phoneticPr fontId="1" type="noConversion"/>
  </si>
  <si>
    <t>- Self contained 액추에이터 국내‧외 기술 분석 자료 확보
- 제품 성능 시험에 대한 기술 노화우 확보
- Self contained 액추에이터 최적화 설계 및 제작 기술 확보</t>
    <phoneticPr fontId="1" type="noConversion"/>
  </si>
  <si>
    <t>정효민(경상대학교)</t>
    <phoneticPr fontId="1" type="noConversion"/>
  </si>
  <si>
    <t>1)조선·해양 시스템 및 배관 시스템 안정성 확보
2)해당분야의 원천기술력을 확보
3)개발 제품에 대한 생산/판매/영업/기술 대응 인력 충원에 의한 일자리 창출</t>
    <phoneticPr fontId="1" type="noConversion"/>
  </si>
  <si>
    <t>최영환</t>
    <phoneticPr fontId="1" type="noConversion"/>
  </si>
  <si>
    <t>606-81-60464</t>
    <phoneticPr fontId="1" type="noConversion"/>
  </si>
  <si>
    <t>추병두</t>
    <phoneticPr fontId="1" type="noConversion"/>
  </si>
  <si>
    <t>606-86-11629</t>
    <phoneticPr fontId="1" type="noConversion"/>
  </si>
  <si>
    <t>고내마멸성 이중강관 시장분석</t>
    <phoneticPr fontId="1" type="noConversion"/>
  </si>
  <si>
    <t>국내외 정보(시장, 논문, 특허 등)를 조사·분석</t>
    <phoneticPr fontId="1" type="noConversion"/>
  </si>
  <si>
    <t>신사업분야 사업화 가능성 검토</t>
    <phoneticPr fontId="1" type="noConversion"/>
  </si>
  <si>
    <t>고내마멸성(건설용 및 이송용) 이중강관 시장분석을 통한 사업화 가능성 확인</t>
    <phoneticPr fontId="1" type="noConversion"/>
  </si>
  <si>
    <t>1)개발 기술에 대한 기술 수준 및 시장에 대한 정보 획득</t>
    <phoneticPr fontId="1" type="noConversion"/>
  </si>
  <si>
    <t>임동옥</t>
    <phoneticPr fontId="1" type="noConversion"/>
  </si>
  <si>
    <t>621-81-90104</t>
    <phoneticPr fontId="1" type="noConversion"/>
  </si>
  <si>
    <t>최재경</t>
    <phoneticPr fontId="1" type="noConversion"/>
  </si>
  <si>
    <t>서세훈 이사</t>
    <phoneticPr fontId="1" type="noConversion"/>
  </si>
  <si>
    <t>010-9827-8061</t>
    <phoneticPr fontId="1" type="noConversion"/>
  </si>
  <si>
    <t>강외식</t>
    <phoneticPr fontId="1" type="noConversion"/>
  </si>
  <si>
    <t>621-81-98824</t>
    <phoneticPr fontId="1" type="noConversion"/>
  </si>
  <si>
    <t>상하 복동식 교반장치 효율 향상</t>
    <phoneticPr fontId="1" type="noConversion"/>
  </si>
  <si>
    <t xml:space="preserve">o 기존의 임펠러를 이용한 교반장치의 혼화/응집 효율 컴퓨터 시뮬레이션
o EHA를 이용한 상하 복동식 교반장치의 혼화/응집 효율 컴퓨터 시뮬레이션
</t>
    <phoneticPr fontId="1" type="noConversion"/>
  </si>
  <si>
    <t>컴퓨터 시뮬레이션을 통한 상하 복동식 교반장치의 교반효율 해석</t>
    <phoneticPr fontId="1" type="noConversion"/>
  </si>
  <si>
    <t>제품 성능 개선 및 매출 증대</t>
    <phoneticPr fontId="1" type="noConversion"/>
  </si>
  <si>
    <t>이선주</t>
    <phoneticPr fontId="1" type="noConversion"/>
  </si>
  <si>
    <t>334-88-00181</t>
    <phoneticPr fontId="1" type="noConversion"/>
  </si>
  <si>
    <t>고기능성 신발 인솔에 대한 소비자 선호도 조사</t>
    <phoneticPr fontId="1" type="noConversion"/>
  </si>
  <si>
    <t xml:space="preserve">개발 제품(고기능 흡습성 인솔)에 대한 고객 만족도(선호도)　조사
</t>
    <phoneticPr fontId="1" type="noConversion"/>
  </si>
  <si>
    <t>고객맞춤형 고기능성 인솔 개발</t>
    <phoneticPr fontId="1" type="noConversion"/>
  </si>
  <si>
    <t xml:space="preserve">제품고급화로 인한 매출 증대 거래처 확보를 통한 매출 증가 </t>
    <phoneticPr fontId="1" type="noConversion"/>
  </si>
  <si>
    <t>1)기매출 확대를 위한 마케팅 전략 수립
2)동 사 제품의 시장 진출을 위한 시장의 수요 분석자료로 활용될 것으로 판단
3)온라인 마케팅도 실시</t>
    <phoneticPr fontId="1" type="noConversion"/>
  </si>
  <si>
    <t>양해수</t>
    <phoneticPr fontId="1" type="noConversion"/>
  </si>
  <si>
    <t>114-81-63002</t>
    <phoneticPr fontId="1" type="noConversion"/>
  </si>
  <si>
    <t>스마트팩토리 고도화 핵심요소기술 자문</t>
    <phoneticPr fontId="1" type="noConversion"/>
  </si>
  <si>
    <t>마트공장자동화에 대해 자문 의견을 듣고 보다 개선된 전문기업으로 성장하는데 애로기술해결</t>
    <phoneticPr fontId="1" type="noConversion"/>
  </si>
  <si>
    <t xml:space="preserve">스마트팩토리 고도화 </t>
    <phoneticPr fontId="1" type="noConversion"/>
  </si>
  <si>
    <t>생산계획 변동에 유연한 시스템 구성 사례 적용 매출 증대</t>
    <phoneticPr fontId="1" type="noConversion"/>
  </si>
  <si>
    <t>김영화(인터에스이에스)</t>
    <phoneticPr fontId="1" type="noConversion"/>
  </si>
  <si>
    <t xml:space="preserve"> - 이력시스템에 "(주)쏠바테크놀로지" 로 등록</t>
    <phoneticPr fontId="1" type="noConversion"/>
  </si>
  <si>
    <t>1)각사 고유의 다양한 업무에 최적인 CAD 시스템 사용가능
2)다양한 기술에 대한 접근이 가능하며 , 제조시간 단축등을 통한 생산성 향상
3)년간 14억불의 절감 효과를 기대</t>
    <phoneticPr fontId="1" type="noConversion"/>
  </si>
  <si>
    <t>김경오</t>
    <phoneticPr fontId="1" type="noConversion"/>
  </si>
  <si>
    <t>607-81-64973</t>
    <phoneticPr fontId="1" type="noConversion"/>
  </si>
  <si>
    <t>드론 무선통신기술 동향자문</t>
    <phoneticPr fontId="1" type="noConversion"/>
  </si>
  <si>
    <t xml:space="preserve">○ 드론 관련 기술동향 정보 수집
○ 무선랜 활용한 네트워크 구조설계 방안 자문
○ 데이터 전송방안 기술 자문
</t>
    <phoneticPr fontId="1" type="noConversion"/>
  </si>
  <si>
    <t>기술정보 수집</t>
    <phoneticPr fontId="1" type="noConversion"/>
  </si>
  <si>
    <t>○ 드론 무선랜 네트워크 개발</t>
    <phoneticPr fontId="1" type="noConversion"/>
  </si>
  <si>
    <t>김동현(부산대학교)</t>
    <phoneticPr fontId="1" type="noConversion"/>
  </si>
  <si>
    <t>1)시장 진입 및 성장 단계 진입
2)해당 제품 출시</t>
    <phoneticPr fontId="1" type="noConversion"/>
  </si>
  <si>
    <t>이태중</t>
    <phoneticPr fontId="1" type="noConversion"/>
  </si>
  <si>
    <t>603-81-61071</t>
    <phoneticPr fontId="1" type="noConversion"/>
  </si>
  <si>
    <t>FSW 기술시장 동향 자문</t>
    <phoneticPr fontId="1" type="noConversion"/>
  </si>
  <si>
    <t xml:space="preserve">다양한 산업에의 FSW 최근 기술동향
FSW 시장 분석
</t>
    <phoneticPr fontId="1" type="noConversion"/>
  </si>
  <si>
    <t>FSW 적용분야별 기술 시장 파악을 통해 동사의 신규 사업으로 전개</t>
    <phoneticPr fontId="1" type="noConversion"/>
  </si>
  <si>
    <t>1. 국산화로 인한 내수 시장 활성화로 원가 절감 기대
2. 기존에 사용되던 비싼 원자재를 클래딩으로 대체함에 따른 원가 절감 기대
3. 타 용접방법에 비해 기계적 성질이 매우 우수함으로 향후 접합 기술의 발전에 활용</t>
    <phoneticPr fontId="1" type="noConversion"/>
  </si>
  <si>
    <t>송무근(한국해양대학교)</t>
    <phoneticPr fontId="1" type="noConversion"/>
  </si>
  <si>
    <t>1)기업 간 MOU 채결로 각기업간의 장점을 시너지화 하여 기술개발
2)FSW 적용으로 인한 2016.06부터 매출 발생
3)신규 고용 창출로 인한 사회 환원</t>
    <phoneticPr fontId="1" type="noConversion"/>
  </si>
  <si>
    <t>김미경</t>
    <phoneticPr fontId="1" type="noConversion"/>
  </si>
  <si>
    <t>621-81-56498</t>
    <phoneticPr fontId="1" type="noConversion"/>
  </si>
  <si>
    <t>김민주 실장</t>
    <phoneticPr fontId="1" type="noConversion"/>
  </si>
  <si>
    <t>010-4541-1076</t>
    <phoneticPr fontId="1" type="noConversion"/>
  </si>
  <si>
    <t>아세틸헥사펩타이드-8를 함유한 즉각적인 링클케어 제품 개발</t>
    <phoneticPr fontId="1" type="noConversion"/>
  </si>
  <si>
    <t>관련 정보지원</t>
    <phoneticPr fontId="1" type="noConversion"/>
  </si>
  <si>
    <t>기술시장정보지원</t>
    <phoneticPr fontId="1" type="noConversion"/>
  </si>
  <si>
    <t>링클케어제품개발 지원</t>
    <phoneticPr fontId="1" type="noConversion"/>
  </si>
  <si>
    <t>김영훈(부산대)</t>
    <phoneticPr fontId="1" type="noConversion"/>
  </si>
  <si>
    <t xml:space="preserve"> - 이력시스템에 "㈜리오엘리" 로 등록</t>
    <phoneticPr fontId="1" type="noConversion"/>
  </si>
  <si>
    <t>1)신규 아이템 과제기획용 정보수집 및 업무 효율성 높아짐.</t>
    <phoneticPr fontId="1" type="noConversion"/>
  </si>
  <si>
    <t>이현우</t>
    <phoneticPr fontId="1" type="noConversion"/>
  </si>
  <si>
    <t>602-81-18547</t>
    <phoneticPr fontId="1" type="noConversion"/>
  </si>
  <si>
    <t>이재우 이사</t>
    <phoneticPr fontId="1" type="noConversion"/>
  </si>
  <si>
    <t>010-2902-6411</t>
    <phoneticPr fontId="1" type="noConversion"/>
  </si>
  <si>
    <t>RTE와 RTC를 융합한 고부가가치 신공정 개발</t>
    <phoneticPr fontId="1" type="noConversion"/>
  </si>
  <si>
    <t>공정기술 개발</t>
    <phoneticPr fontId="1" type="noConversion"/>
  </si>
  <si>
    <t>신규 아이템 발굴 지원</t>
    <phoneticPr fontId="1" type="noConversion"/>
  </si>
  <si>
    <t>김영진(신라대)</t>
    <phoneticPr fontId="1" type="noConversion"/>
  </si>
  <si>
    <t>1)신제품 개발</t>
    <phoneticPr fontId="1" type="noConversion"/>
  </si>
  <si>
    <t>류광지</t>
    <phoneticPr fontId="1" type="noConversion"/>
  </si>
  <si>
    <t>606-81-04711</t>
    <phoneticPr fontId="1" type="noConversion"/>
  </si>
  <si>
    <t>정재욱 이사</t>
    <phoneticPr fontId="1" type="noConversion"/>
  </si>
  <si>
    <t>010-3715-7800</t>
    <phoneticPr fontId="1" type="noConversion"/>
  </si>
  <si>
    <t>R&amp;D기획 주제 선정 예정</t>
    <phoneticPr fontId="1" type="noConversion"/>
  </si>
  <si>
    <t>R&amp;D기획지원</t>
    <phoneticPr fontId="1" type="noConversion"/>
  </si>
  <si>
    <t>신규 아이템 발굴 및 신규 매츨 발생</t>
    <phoneticPr fontId="1" type="noConversion"/>
  </si>
  <si>
    <t xml:space="preserve"> - 이력시스템에 "㈜금양" 로 등록</t>
    <phoneticPr fontId="1" type="noConversion"/>
  </si>
  <si>
    <t>1)신제품 개발 및 영업이익</t>
    <phoneticPr fontId="1" type="noConversion"/>
  </si>
  <si>
    <t>이동욱</t>
    <phoneticPr fontId="1" type="noConversion"/>
  </si>
  <si>
    <t>621-81-46442</t>
    <phoneticPr fontId="1" type="noConversion"/>
  </si>
  <si>
    <t>이춘석 상무</t>
    <phoneticPr fontId="1" type="noConversion"/>
  </si>
  <si>
    <t>051-714-3068</t>
    <phoneticPr fontId="1" type="noConversion"/>
  </si>
  <si>
    <t>위험물질 운반 및 보관용기 CAE 해석</t>
    <phoneticPr fontId="1" type="noConversion"/>
  </si>
  <si>
    <t>CAE 해석, 시장동향 정보지원</t>
    <phoneticPr fontId="1" type="noConversion"/>
  </si>
  <si>
    <t>이상윤(울산테크노파크)</t>
    <phoneticPr fontId="1" type="noConversion"/>
  </si>
  <si>
    <t>김호윤</t>
    <phoneticPr fontId="1" type="noConversion"/>
  </si>
  <si>
    <t>1)IBC용기에 대한 슈퍼컴 M&amp;S 해석으로 신제품 시장개척에 많은 도움
2)신제품 개발 및 영업이익</t>
    <phoneticPr fontId="1" type="noConversion"/>
  </si>
  <si>
    <t>김경조</t>
    <phoneticPr fontId="1" type="noConversion"/>
  </si>
  <si>
    <t>606-01-70922</t>
    <phoneticPr fontId="1" type="noConversion"/>
  </si>
  <si>
    <t>표면연마제 생산 자동측정시스템</t>
    <phoneticPr fontId="1" type="noConversion"/>
  </si>
  <si>
    <t>현장공정 자동화 체계 마련
생산현황 실시간 관리 계획 수립</t>
    <phoneticPr fontId="1" type="noConversion"/>
  </si>
  <si>
    <t>표면연마제 제품 생산성 제고</t>
    <phoneticPr fontId="1" type="noConversion"/>
  </si>
  <si>
    <t>김재현(랜서소프트)</t>
    <phoneticPr fontId="1" type="noConversion"/>
  </si>
  <si>
    <t>1)생산 자동화 측정 시스템을 통해 제품 생산량 증대,불량률 감소,원가 절감,자동화 측정 시스템을 통한 작업능률 향상</t>
    <phoneticPr fontId="1" type="noConversion"/>
  </si>
  <si>
    <t>장효동</t>
    <phoneticPr fontId="1" type="noConversion"/>
  </si>
  <si>
    <t>620-81-10790</t>
    <phoneticPr fontId="1" type="noConversion"/>
  </si>
  <si>
    <t>최용욱 소장</t>
    <phoneticPr fontId="1" type="noConversion"/>
  </si>
  <si>
    <t>010-5390-1770</t>
    <phoneticPr fontId="1" type="noConversion"/>
  </si>
  <si>
    <t>도료에 유변학적 특성을 부여하는 레올로지 조절제 기술동향</t>
    <phoneticPr fontId="1" type="noConversion"/>
  </si>
  <si>
    <t>도료에 유변학적 특성을 부여하는 레올로지 조절제 기술동향 정보지원</t>
    <phoneticPr fontId="1" type="noConversion"/>
  </si>
  <si>
    <t>아이디어 구체화를 위한 정보지원</t>
    <phoneticPr fontId="1" type="noConversion"/>
  </si>
  <si>
    <t>도료 첨가제용 신물질 개발</t>
    <phoneticPr fontId="1" type="noConversion"/>
  </si>
  <si>
    <t>1)최근 시장동향파악
2)향후 많은 분야에서 정보 활용</t>
    <phoneticPr fontId="1" type="noConversion"/>
  </si>
  <si>
    <t>정복</t>
    <phoneticPr fontId="1" type="noConversion"/>
  </si>
  <si>
    <t>620-81-34230</t>
    <phoneticPr fontId="1" type="noConversion"/>
  </si>
  <si>
    <t>김영수 팀장</t>
    <phoneticPr fontId="1" type="noConversion"/>
  </si>
  <si>
    <t>010-2236-8307</t>
    <phoneticPr fontId="1" type="noConversion"/>
  </si>
  <si>
    <t>자동차 내장재 인조피혁용 친환경 수분산 폴리우레탄계 표면 처리제 개발</t>
    <phoneticPr fontId="1" type="noConversion"/>
  </si>
  <si>
    <t>표면처리제 개발에 필요한 정보지원</t>
    <phoneticPr fontId="1" type="noConversion"/>
  </si>
  <si>
    <t>신규 아이템인 표면처리제 개발</t>
    <phoneticPr fontId="1" type="noConversion"/>
  </si>
  <si>
    <t>박덕제(동서대)</t>
    <phoneticPr fontId="1" type="noConversion"/>
  </si>
  <si>
    <t>1)기술개발 및 신규 과제기획 예정.</t>
    <phoneticPr fontId="1" type="noConversion"/>
  </si>
  <si>
    <t>장우삼</t>
    <phoneticPr fontId="1" type="noConversion"/>
  </si>
  <si>
    <t>620-81-02650</t>
    <phoneticPr fontId="1" type="noConversion"/>
  </si>
  <si>
    <t>이일걸 전무</t>
    <phoneticPr fontId="1" type="noConversion"/>
  </si>
  <si>
    <t>010-5447-5684</t>
    <phoneticPr fontId="1" type="noConversion"/>
  </si>
  <si>
    <t>내열 및 난연도료 개발</t>
    <phoneticPr fontId="1" type="noConversion"/>
  </si>
  <si>
    <t>매출발생</t>
    <phoneticPr fontId="1" type="noConversion"/>
  </si>
  <si>
    <t>이원기(부경대)</t>
    <phoneticPr fontId="1" type="noConversion"/>
  </si>
  <si>
    <t>1)신규 과제기획에 활용 예정.</t>
    <phoneticPr fontId="1" type="noConversion"/>
  </si>
  <si>
    <t>오수민</t>
    <phoneticPr fontId="1" type="noConversion"/>
  </si>
  <si>
    <t>613-81-54242</t>
    <phoneticPr fontId="1" type="noConversion"/>
  </si>
  <si>
    <t>송종삼 소장</t>
    <phoneticPr fontId="1" type="noConversion"/>
  </si>
  <si>
    <t>010-3781-3174</t>
    <phoneticPr fontId="1" type="noConversion"/>
  </si>
  <si>
    <t>친환경 PP코팅원단 기술시장동향</t>
    <phoneticPr fontId="1" type="noConversion"/>
  </si>
  <si>
    <t>아이템 관련 국내외 시장동향 및 최신기술동향 정보 지원</t>
    <phoneticPr fontId="1" type="noConversion"/>
  </si>
  <si>
    <t xml:space="preserve">친환경 PP코팅원단 개발 </t>
    <phoneticPr fontId="1" type="noConversion"/>
  </si>
  <si>
    <t>이재창(한국화학연구원)</t>
    <phoneticPr fontId="1" type="noConversion"/>
  </si>
  <si>
    <t>1)기술개발 및 수행과제 결과보고에 활용 예정.</t>
    <phoneticPr fontId="1" type="noConversion"/>
  </si>
  <si>
    <t>조양래</t>
    <phoneticPr fontId="1" type="noConversion"/>
  </si>
  <si>
    <t>610-81-71811</t>
    <phoneticPr fontId="1" type="noConversion"/>
  </si>
  <si>
    <t>신철민 책임</t>
    <phoneticPr fontId="1" type="noConversion"/>
  </si>
  <si>
    <t>010-4565-2000</t>
    <phoneticPr fontId="1" type="noConversion"/>
  </si>
  <si>
    <t>투명성 고굴절 폴리머 개발</t>
    <phoneticPr fontId="1" type="noConversion"/>
  </si>
  <si>
    <t>아이템 관련 국내외 기술동향 정보지원</t>
    <phoneticPr fontId="1" type="noConversion"/>
  </si>
  <si>
    <t>진영읍(부경대)</t>
    <phoneticPr fontId="1" type="noConversion"/>
  </si>
  <si>
    <t xml:space="preserve"> - ASTI DB에 기업명만있음(대표자,사업자번호,주소 없음) / 추가입력 필요</t>
    <phoneticPr fontId="1" type="noConversion"/>
  </si>
  <si>
    <t>1)신규 R&amp;D기획 및 마케팅</t>
    <phoneticPr fontId="1" type="noConversion"/>
  </si>
  <si>
    <t>임종일</t>
    <phoneticPr fontId="1" type="noConversion"/>
  </si>
  <si>
    <t>621-81-14784</t>
    <phoneticPr fontId="1" type="noConversion"/>
  </si>
  <si>
    <t>이상화 대리</t>
    <phoneticPr fontId="1" type="noConversion"/>
  </si>
  <si>
    <t>052-955-6170</t>
    <phoneticPr fontId="1" type="noConversion"/>
  </si>
  <si>
    <t>정보지원 및 신규 사업계획 법률자문</t>
    <phoneticPr fontId="1" type="noConversion"/>
  </si>
  <si>
    <t>신규 에폭시 개발 및 신사업 추진</t>
    <phoneticPr fontId="1" type="noConversion"/>
  </si>
  <si>
    <t>황주환(국제인화)</t>
    <phoneticPr fontId="1" type="noConversion"/>
  </si>
  <si>
    <t>1)신규 아이템 발굴 예정.
2)문가 연계 서비스의 효율적인 활용</t>
    <phoneticPr fontId="1" type="noConversion"/>
  </si>
  <si>
    <t>고일주</t>
    <phoneticPr fontId="1" type="noConversion"/>
  </si>
  <si>
    <t>620-81-16998</t>
    <phoneticPr fontId="1" type="noConversion"/>
  </si>
  <si>
    <t xml:space="preserve">나이트비전 적외선 렌즈 특허전략 </t>
    <phoneticPr fontId="1" type="noConversion"/>
  </si>
  <si>
    <t>ㅇ 니즈 분야에 대한 국내외 정보 논문 특허 등 조사 분석 및 컨설팅 제공</t>
    <phoneticPr fontId="1" type="noConversion"/>
  </si>
  <si>
    <t>R&amp;D 전략 수립</t>
    <phoneticPr fontId="1" type="noConversion"/>
  </si>
  <si>
    <t>IP 컨설팅을 통한 역량강화 및 전략 수립</t>
    <phoneticPr fontId="1" type="noConversion"/>
  </si>
  <si>
    <t>권혁(윕스)</t>
    <phoneticPr fontId="1" type="noConversion"/>
  </si>
  <si>
    <t>1)신사업 진출을 위한 기술개발 가이드 확보
2)신규 사업 진출 제품의 사양, 이를 개발하기 위한 필요기술, 특허회피 내용 파악
3)유사 경쟁 제품의 기술적 특성 파악 4)제품개발</t>
    <phoneticPr fontId="1" type="noConversion"/>
  </si>
  <si>
    <t>박기호</t>
    <phoneticPr fontId="1" type="noConversion"/>
  </si>
  <si>
    <t>610-20-51677</t>
    <phoneticPr fontId="1" type="noConversion"/>
  </si>
  <si>
    <t>권민경 대리</t>
    <phoneticPr fontId="1" type="noConversion"/>
  </si>
  <si>
    <t>010-9276-9654</t>
    <phoneticPr fontId="1" type="noConversion"/>
  </si>
  <si>
    <t>친환경 점착제 개발</t>
    <phoneticPr fontId="1" type="noConversion"/>
  </si>
  <si>
    <t>친환경 점착제 개발을 위한 정보지원 및 R&amp;D기획 자문</t>
    <phoneticPr fontId="1" type="noConversion"/>
  </si>
  <si>
    <t>김영철(한국화학연구원)</t>
    <phoneticPr fontId="1" type="noConversion"/>
  </si>
  <si>
    <t>1)향후 기술개발을 위한 선행연구자료로 활용</t>
    <phoneticPr fontId="1" type="noConversion"/>
  </si>
  <si>
    <t>신인승</t>
    <phoneticPr fontId="1" type="noConversion"/>
  </si>
  <si>
    <t>610-81-74351</t>
    <phoneticPr fontId="1" type="noConversion"/>
  </si>
  <si>
    <t>박정원 과장</t>
    <phoneticPr fontId="1" type="noConversion"/>
  </si>
  <si>
    <t>070-4268-1246</t>
    <phoneticPr fontId="1" type="noConversion"/>
  </si>
  <si>
    <t>SLM type 3D 프린팅 기술시장동향</t>
    <phoneticPr fontId="1" type="noConversion"/>
  </si>
  <si>
    <t>정보지원</t>
    <phoneticPr fontId="1" type="noConversion"/>
  </si>
  <si>
    <t>신규 아이템 발굴지원</t>
    <phoneticPr fontId="1" type="noConversion"/>
  </si>
  <si>
    <t>김정규</t>
    <phoneticPr fontId="1" type="noConversion"/>
  </si>
  <si>
    <t>610-86-18693</t>
    <phoneticPr fontId="1" type="noConversion"/>
  </si>
  <si>
    <t>김기호 부장</t>
    <phoneticPr fontId="1" type="noConversion"/>
  </si>
  <si>
    <t>052-267-4700</t>
    <phoneticPr fontId="1" type="noConversion"/>
  </si>
  <si>
    <t>경금속 금속 가공유 개발</t>
    <phoneticPr fontId="1" type="noConversion"/>
  </si>
  <si>
    <t>금속 가공유 관련 기술시장 동향 정보지원</t>
    <phoneticPr fontId="1" type="noConversion"/>
  </si>
  <si>
    <t>1)관련분야 기술개발 효율성 제고.</t>
    <phoneticPr fontId="1" type="noConversion"/>
  </si>
  <si>
    <t>이희동</t>
    <phoneticPr fontId="1" type="noConversion"/>
  </si>
  <si>
    <t>610-81-33103</t>
    <phoneticPr fontId="1" type="noConversion"/>
  </si>
  <si>
    <t>정헌석 이사</t>
    <phoneticPr fontId="1" type="noConversion"/>
  </si>
  <si>
    <t>052-276-5121</t>
    <phoneticPr fontId="1" type="noConversion"/>
  </si>
  <si>
    <t>수용성 방식코팅제 적용 무기안료 및 바인더 개발</t>
    <phoneticPr fontId="1" type="noConversion"/>
  </si>
  <si>
    <t>개발 아이템 관련 기술시장동향 정보지원</t>
    <phoneticPr fontId="1" type="noConversion"/>
  </si>
  <si>
    <t>신규 아이템 발굴</t>
    <phoneticPr fontId="1" type="noConversion"/>
  </si>
  <si>
    <t>김성래</t>
    <phoneticPr fontId="1" type="noConversion"/>
  </si>
  <si>
    <t>610-85-45683</t>
    <phoneticPr fontId="1" type="noConversion"/>
  </si>
  <si>
    <t>김수찬 부장</t>
    <phoneticPr fontId="1" type="noConversion"/>
  </si>
  <si>
    <t>052-231-5694</t>
    <phoneticPr fontId="1" type="noConversion"/>
  </si>
  <si>
    <t>Oligonucleotide 제조를 위한 원료 물질인 Phosphoamidite 제조 기술 개발</t>
    <phoneticPr fontId="1" type="noConversion"/>
  </si>
  <si>
    <t>개발 아이템 관련 기술동향 정보지원</t>
    <phoneticPr fontId="1" type="noConversion"/>
  </si>
  <si>
    <t>정유진(한국화학연구원)</t>
    <phoneticPr fontId="1" type="noConversion"/>
  </si>
  <si>
    <t>1)기술개발 계획 및 효율적 수행 예상됨.</t>
    <phoneticPr fontId="1" type="noConversion"/>
  </si>
  <si>
    <t>김응우</t>
    <phoneticPr fontId="1" type="noConversion"/>
  </si>
  <si>
    <t>505-81-53146</t>
    <phoneticPr fontId="1" type="noConversion"/>
  </si>
  <si>
    <t>김민규 부장</t>
    <phoneticPr fontId="1" type="noConversion"/>
  </si>
  <si>
    <t>010-3858-7887</t>
    <phoneticPr fontId="1" type="noConversion"/>
  </si>
  <si>
    <t>막여과 수처리 장치 개발</t>
    <phoneticPr fontId="1" type="noConversion"/>
  </si>
  <si>
    <t>섭외예정</t>
    <phoneticPr fontId="1" type="noConversion"/>
  </si>
  <si>
    <t>1)수처리 관련 기술개발 예상됨.</t>
    <phoneticPr fontId="1" type="noConversion"/>
  </si>
  <si>
    <t>박종호</t>
    <phoneticPr fontId="1" type="noConversion"/>
  </si>
  <si>
    <t>610-81-07100</t>
    <phoneticPr fontId="1" type="noConversion"/>
  </si>
  <si>
    <t>김정연 대리</t>
    <phoneticPr fontId="1" type="noConversion"/>
  </si>
  <si>
    <t>010-7607-1005</t>
    <phoneticPr fontId="1" type="noConversion"/>
  </si>
  <si>
    <t>DCPD 개발</t>
    <phoneticPr fontId="1" type="noConversion"/>
  </si>
  <si>
    <t>개발 아이템관련 기술시장분석 정보지원</t>
    <phoneticPr fontId="1" type="noConversion"/>
  </si>
  <si>
    <t xml:space="preserve"> - 포털검색 확인 / 이력시스템에 "송원산업㈜" 으로 등록</t>
    <phoneticPr fontId="1" type="noConversion"/>
  </si>
  <si>
    <t>1)향후 관련분야 과제기획에 많은 도움이 될 것을 예상</t>
    <phoneticPr fontId="1" type="noConversion"/>
  </si>
  <si>
    <t>김갑산</t>
    <phoneticPr fontId="1" type="noConversion"/>
  </si>
  <si>
    <t>119-85-28672</t>
    <phoneticPr fontId="1" type="noConversion"/>
  </si>
  <si>
    <t>권태훈</t>
    <phoneticPr fontId="1" type="noConversion"/>
  </si>
  <si>
    <t xml:space="preserve"> PLM 사업 정보 지원</t>
    <phoneticPr fontId="1" type="noConversion"/>
  </si>
  <si>
    <t>□ 인도네시아 중심으로 PLM 시장 정보 제공 (항공기,자동차 산업 중심)
□ 관련 기술 개발을 위한 정부과제 기획 지원
  - 연구개발 계획서 검토 자문
  - 관련 정보 지원</t>
    <phoneticPr fontId="1" type="noConversion"/>
  </si>
  <si>
    <t xml:space="preserve">*인도네시아 중심 PLM 시장 정보 제공
*관련 정부 과제 기획 지원
</t>
    <phoneticPr fontId="1" type="noConversion"/>
  </si>
  <si>
    <t xml:space="preserve">*인도네시아 PLM 수요처 정보 제공
*PLM 주요 수요 산업인 자동차 및 항공기 시장 정보 제공
*기획 지원을 통한 과제 선정
</t>
    <phoneticPr fontId="1" type="noConversion"/>
  </si>
  <si>
    <t>홍병철(㈜글로벌코넷)</t>
    <phoneticPr fontId="1" type="noConversion"/>
  </si>
  <si>
    <t>1. 한국항공우주산업(KAI) 62.5억 거래 완료
 - KAI 한국형 전투기 사업 CATIA/PLM/SLM 
   62.5억 규모 납품 거래 완료 (매출증가)
2. 특허 등록 1건 
 - SmartG 설계자동화 및 효율화 솔루션</t>
    <phoneticPr fontId="1" type="noConversion"/>
  </si>
  <si>
    <t>박정진</t>
    <phoneticPr fontId="1" type="noConversion"/>
  </si>
  <si>
    <t>114-86-77059</t>
    <phoneticPr fontId="1" type="noConversion"/>
  </si>
  <si>
    <t>광고 솔루션 사업 지원</t>
    <phoneticPr fontId="1" type="noConversion"/>
  </si>
  <si>
    <t>추후 상의</t>
    <phoneticPr fontId="1" type="noConversion"/>
  </si>
  <si>
    <t>박현숙</t>
    <phoneticPr fontId="1" type="noConversion"/>
  </si>
  <si>
    <t>101-86-66371</t>
    <phoneticPr fontId="1" type="noConversion"/>
  </si>
  <si>
    <t xml:space="preserve">3D 오가노이드 및 무이종성배지 기술 및 시장 정보 지원 </t>
    <phoneticPr fontId="1" type="noConversion"/>
  </si>
  <si>
    <t xml:space="preserve"> □ 3D 오가노이드 및 무이종성배지 배지 및 배양요소 기술 및 시장 정보
 □ 정부 인증 제도에 대한 정보 제공
 □ 관련 전문가 소개를 통한 사업화 전략 지원
 □ 관련 기술 개발을 위한 정부과제 기획 지원
  - 연구개발 계획서 검토 자문
  - 관련 정보 지원</t>
    <phoneticPr fontId="1" type="noConversion"/>
  </si>
  <si>
    <t xml:space="preserve">*3D 오가노이드 및 무이종성배지 배지 및 배양요소 기술 및 시장 정보
*정부 인증 제도에 대한 정보 제공
*관련 전문가 소개를 통한 사업화 전략 지원
*관련 정부 과제 기획 지원
</t>
    <phoneticPr fontId="1" type="noConversion"/>
  </si>
  <si>
    <t xml:space="preserve">*관련 기술 및 시장 정보 제공
*신사업 진출로 인한 매출증대 및 고용창출 기대
*정부 인증 제도 정보를 통한 인증 취득
*기업 홍보 및 사업화 도움 기대
*공동 사업 및 해외 진출
*수출증대 및 사업확장을 통한 매출증대 및 고용창출 기대
*기획 지원을 통한 과제 선정
</t>
    <phoneticPr fontId="1" type="noConversion"/>
  </si>
  <si>
    <t>1.R&amp;D과제 성과 (총6억5천 수주)
 -표준연, 3D 오가노이드 과제 수주, 1억 5천
 -농림수산부, 반려견 줄기세포 치료제 과제 수주, 3억
 -농림축산검역본부, 말 세포치료제 과제 수주, 2억
2.신제품 일본 수출 예상
 -인조피부, 줄기세포배지 수출 추진中
3.투자유치를 위한 IR 추진中</t>
    <phoneticPr fontId="1" type="noConversion"/>
  </si>
  <si>
    <t>심영복</t>
    <phoneticPr fontId="1" type="noConversion"/>
  </si>
  <si>
    <t>134-81-01408</t>
    <phoneticPr fontId="1" type="noConversion"/>
  </si>
  <si>
    <t>척추 디스크의 수핵 대체용 지지체 개발 정보 지원</t>
    <phoneticPr fontId="1" type="noConversion"/>
  </si>
  <si>
    <t>□ 척추 디스크의 수핵 대체용 지지체 기술 및 시장 정보 제공
□ 관련 기술 개발을 위한 정부과제 기획 지원
  - 연구개발 계획서 검토 자문
  - 관련 정보 지원</t>
    <phoneticPr fontId="1" type="noConversion"/>
  </si>
  <si>
    <t xml:space="preserve">*척추 디스크의 수핵 대체용 지지체 개발
*관련 정부 과제 기획 지원
</t>
    <phoneticPr fontId="1" type="noConversion"/>
  </si>
  <si>
    <t>*척추 디스크의 수핵 대체용 지지체 개발
*신사업 진출로 인한 매출증대 및 고용창출 기대
*기획 지원을 통한 과제 선정</t>
    <phoneticPr fontId="1" type="noConversion"/>
  </si>
  <si>
    <t>박귀덕(KIST)</t>
    <phoneticPr fontId="1" type="noConversion"/>
  </si>
  <si>
    <t>이영규</t>
    <phoneticPr fontId="1" type="noConversion"/>
  </si>
  <si>
    <t>120-81-63730</t>
    <phoneticPr fontId="1" type="noConversion"/>
  </si>
  <si>
    <t xml:space="preserve">신사업 기획을 위한 정보 지원 </t>
    <phoneticPr fontId="1" type="noConversion"/>
  </si>
  <si>
    <t>□ IoT 스마트 침구 기기 (숙면 베게 중심) 기술 및 시장 정보 제공  
□ 기초 화장품 (코스메틱 텍스타일 관련) 기술 및 시장 정보 제공
□ 관련 기술 개발을 위한 정부과제 기획 지원
  - 연구개발 계획서 검토 자문
  - 관련 정보 지원</t>
    <phoneticPr fontId="1" type="noConversion"/>
  </si>
  <si>
    <t>*IoT 스마트 침구 기기 (숙면 베게 중심) 기술 및 시장 정보 제공
*기초 화장품 (코스메틱 텍스타일 관련) 기술 및 시장 정보 제공
*관련 정부 과제 기획 지원</t>
    <phoneticPr fontId="1" type="noConversion"/>
  </si>
  <si>
    <t xml:space="preserve">*신규 사업화
*신사업 진출로 인한 매출증대 및 고용창출 기대
*기획 지원을 통한 과제 선정
</t>
    <phoneticPr fontId="1" type="noConversion"/>
  </si>
  <si>
    <t>이정희(㈜디지털사이언스)</t>
    <phoneticPr fontId="1" type="noConversion"/>
  </si>
  <si>
    <t>1.신규사업 창출
-PTFE 가스필터 판매, 신사업으로 4명 고용창출, 매출 2000만원 증가
-PTFE 신설비 12월 도입후 생산 계획</t>
    <phoneticPr fontId="1" type="noConversion"/>
  </si>
  <si>
    <t>강동환</t>
    <phoneticPr fontId="1" type="noConversion"/>
  </si>
  <si>
    <t>119-81-75293</t>
    <phoneticPr fontId="1" type="noConversion"/>
  </si>
  <si>
    <t>의미용기기시장의 지적 재산권 현황 및 전략 정보 지원</t>
    <phoneticPr fontId="1" type="noConversion"/>
  </si>
  <si>
    <t>□ 의미용기기시장의 지적 재산권 현황 및 전략 정보 지원
□ 관련 기술 개발을 위한 정부과제 기획 지원
  - 연구개발 계획서 검토 자문
  - 관련 정보 지원</t>
    <phoneticPr fontId="1" type="noConversion"/>
  </si>
  <si>
    <t xml:space="preserve">*의미용기기시장의 지적 재산권 현황 및 전략 정보 지원
*관련 기술 개발을 위한 정부과제 기획 지원
</t>
    <phoneticPr fontId="1" type="noConversion"/>
  </si>
  <si>
    <t xml:space="preserve">*관련 지적 재산권 현황 제공
*지적 재산권 전략 제공
*기획 지원을 통한 과제 선정
</t>
    <phoneticPr fontId="1" type="noConversion"/>
  </si>
  <si>
    <t>이봉진(신우)</t>
    <phoneticPr fontId="1" type="noConversion"/>
  </si>
  <si>
    <t>105-81-84395</t>
    <phoneticPr fontId="1" type="noConversion"/>
  </si>
  <si>
    <t>담지촉매 및 아미노산 기술 및 시장 정보 제공</t>
    <phoneticPr fontId="1" type="noConversion"/>
  </si>
  <si>
    <t>□ 담지 촉매 합성 기술, 제품 정보에 대한 시장 정보 지원 
□ 아미노산 유도체에 대한 기술 및 시장 정보 지원
□ 관련 기술 개발을 위한 정부 과제 기획 지원</t>
    <phoneticPr fontId="1" type="noConversion"/>
  </si>
  <si>
    <t xml:space="preserve">*담지 촉매 합성 기술, 제품 정보에 대한 시장 정보 지원 
*아미노산 유도체에 대한 기술 및 시장 정보 지원
*관련 기술 개발을 위한 정부과제 기획 지원
</t>
    <phoneticPr fontId="1" type="noConversion"/>
  </si>
  <si>
    <t xml:space="preserve">*관련 기술 및 시장 보고서 제공
*사업화를 통한 매출 및 신규 고용 창출 기대
*기획 지원을 통한 과제 선정
</t>
    <phoneticPr fontId="1" type="noConversion"/>
  </si>
  <si>
    <t xml:space="preserve">1.R&amp;D과제 성과 (총10억 수주)
 -중기청, 텔미사르탄&amp;하이드로클로로티아자이드(HCTZ) 복합제 개발 , 5억 (2014.11.12~2016.11.11)
 -중기청, 일본  수출을 위한 고품질 실로도신 대량 기술 개발, 5억 (2016.08.22~2018.08.21)
</t>
    <phoneticPr fontId="1" type="noConversion"/>
  </si>
  <si>
    <t>심상원
전정우</t>
    <phoneticPr fontId="1" type="noConversion"/>
  </si>
  <si>
    <t>106-81-77204</t>
    <phoneticPr fontId="1" type="noConversion"/>
  </si>
  <si>
    <t>헬스 통합 정보 시스템 및 이력 컨설팅 시스템 개발</t>
    <phoneticPr fontId="1" type="noConversion"/>
  </si>
  <si>
    <t xml:space="preserve">□ 헬스케어 사업을 위한 유관기관 및 전문가 네트워크 지원
 ○ 병원 및 헬스케어 IT사업 관계자 소개 및 연결
 ○ 관련 학회 및 연구회 안내 및 연결
□ 학적 정보를 이용한 이력서 컨설팅 시스템 개발 지원
 ○ 정규화 방안 조사
 ○ 관련 전문가 연결
□ 관련 기술 개발을 위한 정부과제 기획 지원
 ○ 연구개발 계획서 검토 자문
 ○ 관련 정보 지원
</t>
    <phoneticPr fontId="1" type="noConversion"/>
  </si>
  <si>
    <t xml:space="preserve">*헬스케어 사업을 위한 유관기관 및 전문가 네트워크 지원
*학적 정보를 이용한 이력서 컨설팅 시스템 개발 지원
*관련 기술 개발을 위한 정부과제 기획 지원
</t>
    <phoneticPr fontId="1" type="noConversion"/>
  </si>
  <si>
    <t>* 헬스케어 사업화를 통한 사업 영역 확장
* 사업 확장을 통한 매출 증대 및 고용 촉진
* 이력서 컨설팅 시스템 개발
* 신시장 창출을 통한 매출 증대 및 고용 촉진
*기획 지원을 통한 과제 선정</t>
    <phoneticPr fontId="1" type="noConversion"/>
  </si>
  <si>
    <t>#R&amp;D과제 수주
1.산업통상자원부, 16.05.01~19.04.30, 2100백만원
2.미래부, 16.08.01~17.12.31, 840백만원
3.서울산업진흥원, 16.09.01~17.08.31, 195백만원
4.한국콘텐츠진흥원, 16.06.01~17.03.31, 263백만원</t>
    <phoneticPr fontId="1" type="noConversion"/>
  </si>
  <si>
    <t>자체자문</t>
  </si>
  <si>
    <t>홍경탁</t>
  </si>
  <si>
    <t>ORCA24</t>
  </si>
  <si>
    <t>신규기업</t>
    <phoneticPr fontId="1" type="noConversion"/>
  </si>
  <si>
    <t>이정희(㈜디지털사이언스), 문영래(조선대)</t>
    <phoneticPr fontId="1" type="noConversion"/>
  </si>
  <si>
    <t>김영기(㈜지상)</t>
    <phoneticPr fontId="1" type="noConversion"/>
  </si>
  <si>
    <t>고효율 태양광 시스템 개발 해외수출 및 남미 실증사업</t>
    <phoneticPr fontId="1" type="noConversion"/>
  </si>
  <si>
    <t>정호석(㈜인포베이스)</t>
    <phoneticPr fontId="1" type="noConversion"/>
  </si>
  <si>
    <t>김영기(㈜지상),                신진국(전자부품연구원)</t>
    <phoneticPr fontId="1" type="noConversion"/>
  </si>
  <si>
    <t>센트롤</t>
  </si>
  <si>
    <t>김영기(㈜지상),                강민철(3D프린팅연구조합)</t>
    <phoneticPr fontId="1" type="noConversion"/>
  </si>
  <si>
    <t>3D프린팅 복합 솔루션 제공, 국내 최초 메탈 3D프린터 개발, 맞춤형 소재 개발, 3D프린팅기술 국산화 위해 우수인력확보, R&amp;D투자유치,해외기술이전 등을 추진함</t>
    <phoneticPr fontId="1" type="noConversion"/>
  </si>
  <si>
    <t xml:space="preserve">수출을 통한 매출 증대 </t>
    <phoneticPr fontId="1" type="noConversion"/>
  </si>
  <si>
    <r>
      <t xml:space="preserve">□ MgH2 기술 및 MgH2 재활용을 위한 순환시스템 기술 필요
  </t>
    </r>
    <r>
      <rPr>
        <sz val="11"/>
        <color theme="1"/>
        <rFont val="맑은 고딕"/>
        <family val="3"/>
        <charset val="128"/>
        <scheme val="minor"/>
      </rPr>
      <t>◯</t>
    </r>
    <r>
      <rPr>
        <sz val="11"/>
        <color theme="1"/>
        <rFont val="맑은 고딕"/>
        <family val="3"/>
        <charset val="129"/>
        <scheme val="minor"/>
      </rPr>
      <t xml:space="preserve"> 신청 기업은 이미 국내 최초로 수소를 고체에 가두는 금속수소화물 방식인 MgH2를 개발하여 분말 및 스택형태로 제작하여 일본에 수출하고 있음
   - 그러나 아직도 MgH2의 재활용을 위한 마그수소MgH2 순환시스템의 기술이 미비하여 MgH2 순환시스템 기술 동향 및 시장 수요예측 필요</t>
    </r>
  </si>
  <si>
    <r>
      <t>MgH</t>
    </r>
    <r>
      <rPr>
        <vertAlign val="subscript"/>
        <sz val="12"/>
        <color theme="1"/>
        <rFont val="HCI Poppy"/>
        <family val="2"/>
      </rPr>
      <t>2</t>
    </r>
    <r>
      <rPr>
        <sz val="12"/>
        <color theme="1"/>
        <rFont val="HCI Poppy"/>
        <family val="2"/>
      </rPr>
      <t xml:space="preserve"> 제작 원가 절감을 통한 매출증대 및 시장 점유율 확보</t>
    </r>
  </si>
  <si>
    <r>
      <t>MgH</t>
    </r>
    <r>
      <rPr>
        <vertAlign val="subscript"/>
        <sz val="12"/>
        <color theme="1"/>
        <rFont val="HCI Poppy"/>
        <family val="2"/>
      </rPr>
      <t>2</t>
    </r>
    <r>
      <rPr>
        <sz val="12"/>
        <color theme="1"/>
        <rFont val="HCI Poppy"/>
        <family val="2"/>
      </rPr>
      <t xml:space="preserve"> 기술 세계 선도 및</t>
    </r>
    <r>
      <rPr>
        <vertAlign val="subscript"/>
        <sz val="12"/>
        <color theme="1"/>
        <rFont val="HCI Poppy"/>
        <family val="2"/>
      </rPr>
      <t xml:space="preserve"> </t>
    </r>
    <r>
      <rPr>
        <sz val="12"/>
        <color theme="1"/>
        <rFont val="휴먼명조"/>
        <family val="3"/>
        <charset val="129"/>
      </rPr>
      <t>기술 내재화를 통한 수소저장 기술 일반화</t>
    </r>
  </si>
  <si>
    <t>김산표 박사(한국경제예측소)</t>
    <phoneticPr fontId="1" type="noConversion"/>
  </si>
  <si>
    <r>
      <t>보안 시스템 페이지의 UI/UX에 대한 개선 방향 자문 및 이해</t>
    </r>
    <r>
      <rPr>
        <b/>
        <sz val="14"/>
        <color theme="1"/>
        <rFont val="HCI Poppy"/>
        <family val="2"/>
      </rPr>
      <t xml:space="preserve"> </t>
    </r>
  </si>
  <si>
    <r>
      <t xml:space="preserve">□  ITS 기술은 교통시스템의 구성요소(교통수단 및 시설, 이용자)간 실     시간 끊김 없는 상호 연계를 통한 유무형의 원활한 교통행위에 필요     한 정보 통신제어 기술
   </t>
    </r>
    <r>
      <rPr>
        <sz val="11"/>
        <color theme="1"/>
        <rFont val="맑은 고딕"/>
        <family val="3"/>
        <charset val="128"/>
        <scheme val="minor"/>
      </rPr>
      <t>◯</t>
    </r>
    <r>
      <rPr>
        <sz val="11"/>
        <color theme="1"/>
        <rFont val="맑은 고딕"/>
        <family val="3"/>
        <charset val="129"/>
        <scheme val="minor"/>
      </rPr>
      <t xml:space="preserve"> 전자, 정보, 통신 제어 등의 기술을 교통체계에 접목시킨 시스템
     (예 요금자동징수, 자동단속 시스템 등)
   - 신속 안전 쾌적한 차세대 교통체제를 만드는데 목적이지만
   - 교통안전정책을 시행하고 있음에도 교통사고는 여전히 해결되고 있       지 않음</t>
    </r>
  </si>
  <si>
    <t>㈜환경과학기술</t>
    <phoneticPr fontId="1" type="noConversion"/>
  </si>
  <si>
    <r>
      <t xml:space="preserve">□ 해저 수심 요약 정보 실시간 처리 및 분석 통계기술 시급
  </t>
    </r>
    <r>
      <rPr>
        <sz val="11"/>
        <color theme="1"/>
        <rFont val="맑은 고딕"/>
        <family val="3"/>
        <charset val="128"/>
        <scheme val="minor"/>
      </rPr>
      <t>◯</t>
    </r>
    <r>
      <rPr>
        <sz val="11"/>
        <color theme="1"/>
        <rFont val="맑은 고딕"/>
        <family val="3"/>
        <charset val="129"/>
        <scheme val="minor"/>
      </rPr>
      <t xml:space="preserve">  해양환경 GIS 빅데이터 실시간 처리 시스템 구축 방안을 이미 마련함
  </t>
    </r>
    <r>
      <rPr>
        <sz val="11"/>
        <color theme="1"/>
        <rFont val="맑은 고딕"/>
        <family val="3"/>
        <charset val="128"/>
        <scheme val="minor"/>
      </rPr>
      <t>◯</t>
    </r>
    <r>
      <rPr>
        <sz val="11"/>
        <color theme="1"/>
        <rFont val="맑은 고딕"/>
        <family val="3"/>
        <charset val="129"/>
        <scheme val="minor"/>
      </rPr>
      <t xml:space="preserve">  그러나 아직도 해저 격자별 평균 수심을 실시간으로 산정할 수 있는 해저  지형관리시스템이 미구축된 상황임
    - 이에 해저 지형관리시스템 분석이 시급함</t>
    </r>
  </si>
  <si>
    <t>김천호 박사(한국원자력연구소)</t>
    <phoneticPr fontId="1" type="noConversion"/>
  </si>
  <si>
    <t>티앤씨코리아</t>
  </si>
  <si>
    <t>녹색기술센터</t>
    <phoneticPr fontId="1" type="noConversion"/>
  </si>
  <si>
    <t>김현호</t>
    <phoneticPr fontId="1" type="noConversion"/>
  </si>
  <si>
    <t>101-81-85790</t>
    <phoneticPr fontId="1" type="noConversion"/>
  </si>
  <si>
    <t>김의수</t>
    <phoneticPr fontId="1" type="noConversion"/>
  </si>
  <si>
    <t xml:space="preserve"> - ASTI DB에는 네오닥터㈜로 등록되어 있음 </t>
    <phoneticPr fontId="1" type="noConversion"/>
  </si>
  <si>
    <t>유재성</t>
    <phoneticPr fontId="1" type="noConversion"/>
  </si>
  <si>
    <t>212-81-46516</t>
    <phoneticPr fontId="1" type="noConversion"/>
  </si>
  <si>
    <t>축산농가의 악취제어 기술의 R&amp;D동향 분석</t>
    <phoneticPr fontId="1" type="noConversion"/>
  </si>
  <si>
    <t>국내외 축산농가 악취에저를 위해 개발된 기술과 특허의 동향 파악 및 이를 분석하여 R&amp;D 개발방향 설정</t>
    <phoneticPr fontId="1" type="noConversion"/>
  </si>
  <si>
    <t>김경호 책임연구원</t>
    <phoneticPr fontId="1" type="noConversion"/>
  </si>
  <si>
    <t>이효종</t>
    <phoneticPr fontId="1" type="noConversion"/>
  </si>
  <si>
    <t>226-85-26477</t>
    <phoneticPr fontId="1" type="noConversion"/>
  </si>
  <si>
    <t>손향호</t>
    <phoneticPr fontId="1" type="noConversion"/>
  </si>
  <si>
    <t>손석호</t>
    <phoneticPr fontId="1" type="noConversion"/>
  </si>
  <si>
    <t>010-2361-6735</t>
    <phoneticPr fontId="1" type="noConversion"/>
  </si>
  <si>
    <t>5G 이동통신 분야 기술동향 및 시장분석</t>
    <phoneticPr fontId="1" type="noConversion"/>
  </si>
  <si>
    <t>5G 시장진입시기 예측                       기존의 4G시스템의 수명주기 예측</t>
    <phoneticPr fontId="1" type="noConversion"/>
  </si>
  <si>
    <t>김준원(KT-IT기획실)</t>
    <phoneticPr fontId="1" type="noConversion"/>
  </si>
  <si>
    <t xml:space="preserve"> - 수요조사서에 표기된  " 226-85-26477" 로 이력시스템 등록</t>
    <phoneticPr fontId="1" type="noConversion"/>
  </si>
  <si>
    <t>유럽</t>
    <phoneticPr fontId="1" type="noConversion"/>
  </si>
  <si>
    <t>양우식</t>
    <phoneticPr fontId="1" type="noConversion"/>
  </si>
  <si>
    <t>221-81-47334</t>
    <phoneticPr fontId="1" type="noConversion"/>
  </si>
  <si>
    <t>휴대폰 액세서리 해외시장 개척</t>
    <phoneticPr fontId="1" type="noConversion"/>
  </si>
  <si>
    <t>휴대폰 악세사리 해외시장진출</t>
    <phoneticPr fontId="1" type="noConversion"/>
  </si>
  <si>
    <t>해외 전시회 정보 제공 및 커넥터 시장진출 전략 수립</t>
    <phoneticPr fontId="1" type="noConversion"/>
  </si>
  <si>
    <t>정홍걸</t>
    <phoneticPr fontId="1" type="noConversion"/>
  </si>
  <si>
    <t>215-81-93416</t>
    <phoneticPr fontId="1" type="noConversion"/>
  </si>
  <si>
    <t xml:space="preserve"> 천연물 치료제 시장분석을 통한 IgY 시장진입</t>
    <phoneticPr fontId="1" type="noConversion"/>
  </si>
  <si>
    <t>이서우 대표(테크비즈)</t>
    <phoneticPr fontId="1" type="noConversion"/>
  </si>
  <si>
    <t>황창순</t>
    <phoneticPr fontId="1" type="noConversion"/>
  </si>
  <si>
    <t>117-81-05428</t>
    <phoneticPr fontId="1" type="noConversion"/>
  </si>
  <si>
    <t>탄소나노튜브(CNT) 기술 및 시장동향 분석</t>
    <phoneticPr fontId="1" type="noConversion"/>
  </si>
  <si>
    <t>탄소나노튜브(CNT) 차폐제 동향 정보수집을 통한 R&amp;D 방향 설정</t>
    <phoneticPr fontId="1" type="noConversion"/>
  </si>
  <si>
    <t>윤춘용(비전인사이드), 이종찬(동진쎄미켐)</t>
    <phoneticPr fontId="1" type="noConversion"/>
  </si>
  <si>
    <t>조혜진 선임연구원</t>
    <phoneticPr fontId="1" type="noConversion"/>
  </si>
  <si>
    <t xml:space="preserve"> - 수요조사서에 표기된  "태양3C㈜ / 117-81-05428" 로 이력시스템 등록</t>
    <phoneticPr fontId="1" type="noConversion"/>
  </si>
  <si>
    <t>소계</t>
    <phoneticPr fontId="1" type="noConversion"/>
  </si>
  <si>
    <t>매출성과</t>
    <phoneticPr fontId="1" type="noConversion"/>
  </si>
  <si>
    <t>기업수</t>
    <phoneticPr fontId="1" type="noConversion"/>
  </si>
  <si>
    <t>고용</t>
    <phoneticPr fontId="1" type="noConversion"/>
  </si>
  <si>
    <t>만족도</t>
    <phoneticPr fontId="1" type="noConversion"/>
  </si>
  <si>
    <t>재참여의사</t>
    <phoneticPr fontId="1" type="noConversion"/>
  </si>
  <si>
    <t>추천의향</t>
    <phoneticPr fontId="1" type="noConversion"/>
  </si>
  <si>
    <t>경인</t>
    <phoneticPr fontId="1" type="noConversion"/>
  </si>
  <si>
    <t>대경</t>
    <phoneticPr fontId="1" type="noConversion"/>
  </si>
  <si>
    <t>대구경북</t>
    <phoneticPr fontId="1" type="noConversion"/>
  </si>
  <si>
    <t>서울/강원</t>
    <phoneticPr fontId="1" type="noConversion"/>
  </si>
  <si>
    <t>합계</t>
    <phoneticPr fontId="1" type="noConversion"/>
  </si>
  <si>
    <t>종합</t>
    <phoneticPr fontId="1" type="noConversion"/>
  </si>
  <si>
    <t>목표</t>
    <phoneticPr fontId="1" type="noConversion"/>
  </si>
  <si>
    <t>응답자수</t>
    <phoneticPr fontId="1" type="noConversion"/>
  </si>
  <si>
    <t>응답률</t>
    <phoneticPr fontId="1" type="noConversion"/>
  </si>
  <si>
    <t>분석대상98</t>
    <phoneticPr fontId="1" type="noConversion"/>
  </si>
  <si>
    <t>최종</t>
    <phoneticPr fontId="1" type="noConversion"/>
  </si>
  <si>
    <t>신규고용</t>
    <phoneticPr fontId="1" type="noConversion"/>
  </si>
  <si>
    <t>경인상시(상시 3개 기업:싸토리우스, 이엔에스, 정우금속)</t>
    <phoneticPr fontId="1" type="noConversion"/>
  </si>
  <si>
    <t>부울경(상시 3개 기업: 한일정밀, 은하수산, 금양)</t>
    <phoneticPr fontId="1" type="noConversion"/>
  </si>
  <si>
    <t>서울(상시 2개:대가파우더, 모멘트)</t>
    <phoneticPr fontId="1" type="noConversion"/>
  </si>
  <si>
    <t>호남(상시2개: 오이솔루션, 엔아이비)</t>
    <phoneticPr fontId="1" type="noConversion"/>
  </si>
  <si>
    <t>충청(상시3개:한경아이넷, 케이에스텍, 대한)</t>
    <phoneticPr fontId="1" type="noConversion"/>
  </si>
  <si>
    <t>대경(상시2개:휴먼틀러스, 파인메딕스)</t>
    <phoneticPr fontId="1" type="noConversion"/>
  </si>
  <si>
    <t>17년 패밀리기업 현황</t>
    <phoneticPr fontId="1" type="noConversion"/>
  </si>
  <si>
    <t>Project Leader</t>
    <phoneticPr fontId="1" type="noConversion"/>
  </si>
  <si>
    <t>지원전략
(4월 수행)</t>
    <phoneticPr fontId="1" type="noConversion"/>
  </si>
  <si>
    <t>수요조사 발생시기</t>
    <phoneticPr fontId="1" type="noConversion"/>
  </si>
  <si>
    <t>지원유형 현황
(가급적 택 1)</t>
    <phoneticPr fontId="1" type="noConversion"/>
  </si>
  <si>
    <t>지원단계 (1.착수전 →2.착수→3.지원내용확정→4.지원→5.최종보고→6.완료)</t>
    <phoneticPr fontId="1" type="noConversion"/>
  </si>
  <si>
    <t>목표관리 성과보고: 산학연 공동지원</t>
    <phoneticPr fontId="1" type="noConversion"/>
  </si>
  <si>
    <t>성과지표: 기업상담 횟수(회)</t>
    <phoneticPr fontId="1" type="noConversion"/>
  </si>
  <si>
    <t>지역 지원사업 대상자</t>
    <phoneticPr fontId="1" type="noConversion"/>
  </si>
  <si>
    <t>타 센터 공동지원 현황</t>
    <phoneticPr fontId="1" type="noConversion"/>
  </si>
  <si>
    <t>신규가입시기</t>
    <phoneticPr fontId="1" type="noConversion"/>
  </si>
  <si>
    <t>미래부 추천 집중기업</t>
    <phoneticPr fontId="1" type="noConversion"/>
  </si>
  <si>
    <t>ID_2017</t>
    <phoneticPr fontId="1" type="noConversion"/>
  </si>
  <si>
    <t>기업명_2017</t>
    <phoneticPr fontId="1" type="noConversion"/>
  </si>
  <si>
    <t>설립년도</t>
    <phoneticPr fontId="1" type="noConversion"/>
  </si>
  <si>
    <t>대표자</t>
    <phoneticPr fontId="1" type="noConversion"/>
  </si>
  <si>
    <t>사업자등록번호</t>
    <phoneticPr fontId="1" type="noConversion"/>
  </si>
  <si>
    <t>소재지
(본사)</t>
    <phoneticPr fontId="1" type="noConversion"/>
  </si>
  <si>
    <t>세부주소</t>
    <phoneticPr fontId="1" type="noConversion"/>
  </si>
  <si>
    <t>16년 KISTI
일련번호</t>
    <phoneticPr fontId="1" type="noConversion"/>
  </si>
  <si>
    <t>17년 KISTI
일련번호</t>
    <phoneticPr fontId="1" type="noConversion"/>
  </si>
  <si>
    <t>ASTI</t>
    <phoneticPr fontId="1" type="noConversion"/>
  </si>
  <si>
    <t>지역</t>
    <phoneticPr fontId="1" type="noConversion"/>
  </si>
  <si>
    <t>매출액_2015
(수정불가)</t>
    <phoneticPr fontId="1" type="noConversion"/>
  </si>
  <si>
    <t>매출액_2016
(수정불가) 
( c )</t>
    <phoneticPr fontId="1" type="noConversion"/>
  </si>
  <si>
    <t>매출액_2017
(주요지표1)
 (b)</t>
    <phoneticPr fontId="1" type="noConversion"/>
  </si>
  <si>
    <t>1516_매출증감
(수정불가)</t>
    <phoneticPr fontId="1" type="noConversion"/>
  </si>
  <si>
    <t>1617_매출증감
(주요지표1) (a=b-c)</t>
    <phoneticPr fontId="1" type="noConversion"/>
  </si>
  <si>
    <t>고용증감_2016
(수정불가)</t>
    <phoneticPr fontId="1" type="noConversion"/>
  </si>
  <si>
    <t>고용증감_2017
(주요지표2)</t>
    <phoneticPr fontId="1" type="noConversion"/>
  </si>
  <si>
    <t>담당자명 (직함)</t>
    <phoneticPr fontId="1" type="noConversion"/>
  </si>
  <si>
    <t>담당자
연락처</t>
    <phoneticPr fontId="1" type="noConversion"/>
  </si>
  <si>
    <t>16년 PL</t>
    <phoneticPr fontId="1" type="noConversion"/>
  </si>
  <si>
    <t>17년 PL</t>
    <phoneticPr fontId="1" type="noConversion"/>
  </si>
  <si>
    <t xml:space="preserve">사업화 실현가능성
(1:매우 낮음 - 10: 매우 높음) </t>
    <phoneticPr fontId="1" type="noConversion"/>
  </si>
  <si>
    <t>시장경쟁력
(1:매우 낮음 - 10: 매우 높음)</t>
    <phoneticPr fontId="1" type="noConversion"/>
  </si>
  <si>
    <t>합계</t>
    <phoneticPr fontId="1" type="noConversion"/>
  </si>
  <si>
    <t>3월 前
(60%수준)</t>
    <phoneticPr fontId="1" type="noConversion"/>
  </si>
  <si>
    <t>4월</t>
  </si>
  <si>
    <t>5월</t>
    <phoneticPr fontId="1" type="noConversion"/>
  </si>
  <si>
    <t>6월</t>
    <phoneticPr fontId="1" type="noConversion"/>
  </si>
  <si>
    <t>수요 
주제</t>
    <phoneticPr fontId="1" type="noConversion"/>
  </si>
  <si>
    <t>최종지원 주제</t>
    <phoneticPr fontId="1" type="noConversion"/>
  </si>
  <si>
    <t>지원내용 및 계획</t>
    <phoneticPr fontId="1" type="noConversion"/>
  </si>
  <si>
    <t>성과목표</t>
    <phoneticPr fontId="1" type="noConversion"/>
  </si>
  <si>
    <t>성과목표(내용)</t>
    <phoneticPr fontId="1" type="noConversion"/>
  </si>
  <si>
    <t xml:space="preserve">최종 지원구분 - 기획 (해당시 택일)
1. 기술기획 지원
2. 기술커뮤니티
3. 시장․기술동향정보지원
4. 선행특허분석.특허전략
5. R&amp;D과제 기획지원
6. 기술기획 교육 </t>
    <phoneticPr fontId="1" type="noConversion"/>
  </si>
  <si>
    <t xml:space="preserve">최종 지원구분 - 개발 (해당시 택일)
1. 슈퍼컴퓨터 M&amp;S 기술지원
2. 연구장비 활용지원
3. 애로기술 해결지원
4. 기술역량강화 교육
5. 시험/분석/평가 </t>
    <phoneticPr fontId="1" type="noConversion"/>
  </si>
  <si>
    <t>최종 지원구분 - 사업화 (해당시 택일)
1. 사업화타당성 평가
2. 신사업분야탐색/
3. 마케팅 전략수립
4. 기술가치평가
5. 투자분석
6. 글로벌 시장진출 
7. 기술사업화 교육</t>
    <phoneticPr fontId="1" type="noConversion"/>
  </si>
  <si>
    <t>2월말 기준</t>
    <phoneticPr fontId="1" type="noConversion"/>
  </si>
  <si>
    <t>3월말 기준</t>
    <phoneticPr fontId="1" type="noConversion"/>
  </si>
  <si>
    <t>4월말 기준</t>
  </si>
  <si>
    <t>5월말 기준</t>
  </si>
  <si>
    <t>6월말 기준</t>
  </si>
  <si>
    <t>7월말 기준</t>
  </si>
  <si>
    <t>8월말 기준</t>
  </si>
  <si>
    <t>9월말 기준</t>
  </si>
  <si>
    <t>외부전문가 명(소속, 직함)
(전문가 자문비 대상)</t>
    <phoneticPr fontId="1" type="noConversion"/>
  </si>
  <si>
    <t>산</t>
    <phoneticPr fontId="1" type="noConversion"/>
  </si>
  <si>
    <t>학</t>
    <phoneticPr fontId="1" type="noConversion"/>
  </si>
  <si>
    <t>연</t>
    <phoneticPr fontId="1" type="noConversion"/>
  </si>
  <si>
    <t>기타</t>
    <phoneticPr fontId="1" type="noConversion"/>
  </si>
  <si>
    <r>
      <rPr>
        <b/>
        <sz val="9"/>
        <color rgb="FFFF0000"/>
        <rFont val="맑은 고딕"/>
        <family val="3"/>
        <charset val="129"/>
        <scheme val="minor"/>
      </rPr>
      <t>(누적)</t>
    </r>
    <r>
      <rPr>
        <b/>
        <sz val="9"/>
        <rFont val="맑은 고딕"/>
        <family val="3"/>
        <charset val="129"/>
        <scheme val="minor"/>
      </rPr>
      <t>이력정보 건수
(기준: ~4월말까지)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</si>
  <si>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~5월말까지)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</si>
  <si>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~6월말까지)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</si>
  <si>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~7월말까지)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</si>
  <si>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~8월말까지)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</si>
  <si>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~9월말까지)</t>
    </r>
    <r>
      <rPr>
        <sz val="11"/>
        <color theme="1"/>
        <rFont val="맑은 고딕"/>
        <family val="2"/>
        <charset val="129"/>
        <scheme val="minor"/>
      </rPr>
      <t/>
    </r>
  </si>
  <si>
    <r>
      <rPr>
        <b/>
        <sz val="9"/>
        <color rgb="FFFF0000"/>
        <rFont val="맑은 고딕"/>
        <family val="3"/>
        <charset val="129"/>
        <scheme val="minor"/>
      </rPr>
      <t>(누적)</t>
    </r>
    <r>
      <rPr>
        <b/>
        <sz val="9"/>
        <rFont val="맑은 고딕"/>
        <family val="3"/>
        <charset val="129"/>
        <scheme val="minor"/>
      </rPr>
      <t>이력정보 건수
(기준: ~10월말까지)</t>
    </r>
    <r>
      <rPr>
        <sz val="11"/>
        <color theme="1"/>
        <rFont val="맑은 고딕"/>
        <family val="2"/>
        <charset val="129"/>
        <scheme val="minor"/>
      </rPr>
      <t/>
    </r>
  </si>
  <si>
    <t>지역별 
정보지원사업</t>
    <phoneticPr fontId="1" type="noConversion"/>
  </si>
  <si>
    <t>지역별 
정보지원 주제</t>
    <phoneticPr fontId="1" type="noConversion"/>
  </si>
  <si>
    <t>KISTI 밸류체인 지식연구회</t>
    <phoneticPr fontId="1" type="noConversion"/>
  </si>
  <si>
    <t>가상설계센터(유무상)</t>
    <phoneticPr fontId="1" type="noConversion"/>
  </si>
  <si>
    <t>기술혁신분석센터</t>
    <phoneticPr fontId="1" type="noConversion"/>
  </si>
  <si>
    <t>他 센터 참여 연구원명</t>
    <phoneticPr fontId="1" type="noConversion"/>
  </si>
  <si>
    <t>기초(연) 수요 요청기업</t>
    <phoneticPr fontId="1" type="noConversion"/>
  </si>
  <si>
    <t>他 출연(연) 가입 현황</t>
    <phoneticPr fontId="1" type="noConversion"/>
  </si>
  <si>
    <t>16년신규</t>
    <phoneticPr fontId="1" type="noConversion"/>
  </si>
  <si>
    <t>17년신규</t>
    <phoneticPr fontId="1" type="noConversion"/>
  </si>
  <si>
    <t>16년 미래부</t>
    <phoneticPr fontId="1" type="noConversion"/>
  </si>
  <si>
    <t>17년 미래부</t>
    <phoneticPr fontId="1" type="noConversion"/>
  </si>
  <si>
    <t>탈취제(소취제) 및 항균제관련 시장기술 동향정보조사</t>
  </si>
  <si>
    <t xml:space="preserve">알데히드 계열 및 악취 가스 제거 성능에 뛰어난 활성탄 첨착 기술 개발
</t>
    <phoneticPr fontId="1" type="noConversion"/>
  </si>
  <si>
    <t>3</t>
    <phoneticPr fontId="1" type="noConversion"/>
  </si>
  <si>
    <t>홍길동(ETRI, 선임연구원)</t>
    <phoneticPr fontId="1" type="noConversion"/>
  </si>
  <si>
    <t>경기도 산업기술정보제공 사업</t>
    <phoneticPr fontId="1" type="noConversion"/>
  </si>
  <si>
    <t>태양광 인버터 및 무정전 전원장치</t>
    <phoneticPr fontId="1" type="noConversion"/>
  </si>
  <si>
    <t>항노화</t>
    <phoneticPr fontId="1" type="noConversion"/>
  </si>
  <si>
    <t>대원인물㈜</t>
    <phoneticPr fontId="1" type="noConversion"/>
  </si>
  <si>
    <t>철강 절단용 나이프의 수명 예측</t>
    <phoneticPr fontId="1" type="noConversion"/>
  </si>
  <si>
    <t>경기도 용인시 처인구 영문로 2-27</t>
    <phoneticPr fontId="1" type="noConversion"/>
  </si>
  <si>
    <t xml:space="preserve">카디오맵과 같은 심장측정기의 특허분석 </t>
    <phoneticPr fontId="1" type="noConversion"/>
  </si>
  <si>
    <t xml:space="preserve">경기도 평택시 청북면 어소길 85-53 </t>
  </si>
  <si>
    <t>남양노비텍㈜</t>
    <phoneticPr fontId="1" type="noConversion"/>
  </si>
  <si>
    <t>근로자 환경 개선용 Noise insulation booth기술관련 시장기술 지원</t>
  </si>
  <si>
    <t>산업용 프린터 하드웨어 보드설계 및 제작 전문가 지원</t>
  </si>
  <si>
    <t>국내외 세포배양백신 R&amp;D 현황 및 pipeline DB작업</t>
  </si>
  <si>
    <t>자체 완충구조를 갖는 구조물 지지 내진장치</t>
  </si>
  <si>
    <t>선인장을 이용한 천연물질 화장품 기술시장 분석</t>
  </si>
  <si>
    <t>미래부</t>
    <phoneticPr fontId="1" type="noConversion"/>
  </si>
  <si>
    <t>로봇용 유압 컴포넌트 기술관련 마케팅 조사/전략 수립 지원</t>
  </si>
  <si>
    <t>㈜세코닉스</t>
    <phoneticPr fontId="1" type="noConversion"/>
  </si>
  <si>
    <t>셀루스원㈜</t>
    <phoneticPr fontId="1" type="noConversion"/>
  </si>
  <si>
    <t>자율주행관련 LIDAR</t>
  </si>
  <si>
    <t>기피제 기술관련 기술가치 평가 지원</t>
  </si>
  <si>
    <t>서주환/전승표</t>
    <phoneticPr fontId="1" type="noConversion"/>
  </si>
  <si>
    <t>2차원 영상에서 적설량 및 강우량 측정 기술관련 기획, 개발 및 사업화 지원</t>
  </si>
  <si>
    <t>㈜바이오소재</t>
    <phoneticPr fontId="1" type="noConversion"/>
  </si>
  <si>
    <t>3D 프린터 및 프린터용 바이오필라멘트 특허동향 및 시장동향</t>
  </si>
  <si>
    <t>㈜이레화학상사</t>
    <phoneticPr fontId="1" type="noConversion"/>
  </si>
  <si>
    <t>나노실리카중공체무독성방청안료를 포함한 중방식도료의 시장조사 및 시험분석평가와 마케팅조사를 통한 전략수립</t>
  </si>
  <si>
    <t>㈜캠프런</t>
    <phoneticPr fontId="1" type="noConversion"/>
  </si>
  <si>
    <t>자기부상 원심분리형 커피추출장치 시장정보 분석</t>
  </si>
  <si>
    <t>㈜해피콜</t>
    <phoneticPr fontId="1" type="noConversion"/>
  </si>
  <si>
    <t xml:space="preserve">아토리서치(주) </t>
    <phoneticPr fontId="1" type="noConversion"/>
  </si>
  <si>
    <t>㈜켐트로스</t>
    <phoneticPr fontId="1" type="noConversion"/>
  </si>
  <si>
    <t>㈜뉴랩</t>
    <phoneticPr fontId="1" type="noConversion"/>
  </si>
  <si>
    <t>㈜모토텍</t>
    <phoneticPr fontId="1" type="noConversion"/>
  </si>
  <si>
    <t>자동차 ECU 및 Sensor 융합 기술</t>
  </si>
  <si>
    <t>신명산업㈜</t>
    <phoneticPr fontId="1" type="noConversion"/>
  </si>
  <si>
    <t>샌드위치 PC WALL 구조물을 이용한 PC복합화 공법</t>
  </si>
  <si>
    <t>하도FNC</t>
    <phoneticPr fontId="1" type="noConversion"/>
  </si>
  <si>
    <t>친환경 저중량 자동차 서브매트 기술</t>
  </si>
  <si>
    <t>㈜에스피엘</t>
    <phoneticPr fontId="1" type="noConversion"/>
  </si>
  <si>
    <t>3차원 세포배양 기술관련 기획 및 시장동향 정보지원, 신사업분야 탐색</t>
  </si>
  <si>
    <t>극동제연공업㈜</t>
    <phoneticPr fontId="1" type="noConversion"/>
  </si>
  <si>
    <t xml:space="preserve">의료용 바이오 소재 기술관련 시장 및 기술 신사업 분야 탐색지원 </t>
  </si>
  <si>
    <t>미래부</t>
    <phoneticPr fontId="1" type="noConversion"/>
  </si>
  <si>
    <t>㈜상아프론테크</t>
    <phoneticPr fontId="1" type="noConversion"/>
  </si>
  <si>
    <t>생분해성 생체접착제 선행특허분석</t>
  </si>
  <si>
    <t>얼라이드레이테크놀로지㈜</t>
    <phoneticPr fontId="1" type="noConversion"/>
  </si>
  <si>
    <t>근적외선히팅시스템의 Heating tunnel내 Air flow해석</t>
  </si>
  <si>
    <t>건조기술관련 애로기술지원</t>
  </si>
  <si>
    <t>㈜우성아이비</t>
    <phoneticPr fontId="1" type="noConversion"/>
  </si>
  <si>
    <t>워터젯 엔진 부착 SUP 기술 관련 시장기술 동향 정보지원</t>
  </si>
  <si>
    <t>김지희</t>
    <phoneticPr fontId="1" type="noConversion"/>
  </si>
  <si>
    <t>㈜파버나인</t>
    <phoneticPr fontId="1" type="noConversion"/>
  </si>
  <si>
    <t>알루미늄 아노다이징(양극산화) 기술관련 애로기술 지원</t>
  </si>
  <si>
    <t>㈜하도</t>
    <phoneticPr fontId="1" type="noConversion"/>
  </si>
  <si>
    <t>주물 제품 비파괴 시험 분석 방법 교육</t>
  </si>
  <si>
    <t>한국에어로㈜</t>
    <phoneticPr fontId="1" type="noConversion"/>
  </si>
  <si>
    <t>김왕환</t>
  </si>
  <si>
    <t>306-81-18106</t>
  </si>
  <si>
    <t>제2016-0001A</t>
  </si>
  <si>
    <t>이윤석</t>
    <phoneticPr fontId="1" type="noConversion"/>
  </si>
  <si>
    <t>마그네틱 베어링 응용기술</t>
  </si>
  <si>
    <t>금강정공</t>
    <phoneticPr fontId="1" type="noConversion"/>
  </si>
  <si>
    <t xml:space="preserve">충남 서천군 종천면 종천공단길32번길 31-6 (석촌리) </t>
  </si>
  <si>
    <t>제2016-0006A</t>
  </si>
  <si>
    <t>최성배</t>
    <phoneticPr fontId="1" type="noConversion"/>
  </si>
  <si>
    <t>베어링 설비자동화 기술관련 R&amp;D과제기획지원</t>
  </si>
  <si>
    <t>창명제어기술㈜</t>
    <phoneticPr fontId="1" type="noConversion"/>
  </si>
  <si>
    <t>제2016-0007A</t>
  </si>
  <si>
    <t>이정구</t>
    <phoneticPr fontId="1" type="noConversion"/>
  </si>
  <si>
    <t>관절부 재활치료를 위한 새로운 운동메카니즘의 도출</t>
  </si>
  <si>
    <t>㈜비엠시스</t>
    <phoneticPr fontId="1" type="noConversion"/>
  </si>
  <si>
    <t>314-81-92602</t>
  </si>
  <si>
    <t xml:space="preserve">대전 유성구 테크노7로 32-10 (용산동) </t>
  </si>
  <si>
    <t>제2016-0139GJ</t>
  </si>
  <si>
    <t>양말결합형 당뇨환자용 인솔개발관련 시장기술 동향정보지원 및 시험/분석/평가 지원</t>
  </si>
  <si>
    <t>서울프로폴리스㈜</t>
    <phoneticPr fontId="1" type="noConversion"/>
  </si>
  <si>
    <t>이승완</t>
  </si>
  <si>
    <t>314-81-57605</t>
  </si>
  <si>
    <t xml:space="preserve">대전 유성구 테크노2로 167-6, 제2동호 (용산동,케이티앤이) </t>
  </si>
  <si>
    <t>제2016-0140DJ</t>
  </si>
  <si>
    <t>김나래</t>
    <phoneticPr fontId="1" type="noConversion"/>
  </si>
  <si>
    <t>난용성 물질(프로폴리스)의 가용화 기술</t>
  </si>
  <si>
    <t>㈜한독크린텍</t>
    <phoneticPr fontId="1" type="noConversion"/>
  </si>
  <si>
    <t>고인선</t>
  </si>
  <si>
    <t>305-81-66527</t>
  </si>
  <si>
    <t xml:space="preserve">대전 유성구 테크노8로 13 (용산동) </t>
  </si>
  <si>
    <t>제2016-0141DJ</t>
  </si>
  <si>
    <t>㈜부강테크</t>
    <phoneticPr fontId="1" type="noConversion"/>
  </si>
  <si>
    <t>정일호</t>
  </si>
  <si>
    <t>211-86-07816</t>
  </si>
  <si>
    <t>제2016-0142DJ</t>
  </si>
  <si>
    <t>슈퍼컴퓨터 구조설계 지원</t>
  </si>
  <si>
    <t>㈜가교테크</t>
    <phoneticPr fontId="1" type="noConversion"/>
  </si>
  <si>
    <t>윤홍익</t>
  </si>
  <si>
    <t xml:space="preserve"> 314-81-46957</t>
  </si>
  <si>
    <t>제2016-0143DJ</t>
  </si>
  <si>
    <t>건물에너지 기술관련 사업화타당성 평가 및 애로기술 지원</t>
  </si>
  <si>
    <t>위더스코리아㈜</t>
  </si>
  <si>
    <t>안경남</t>
  </si>
  <si>
    <t>305-81-83657</t>
  </si>
  <si>
    <t>제2016-0145DJ</t>
  </si>
  <si>
    <t>㈜코어벨</t>
  </si>
  <si>
    <t>314-81-51542</t>
  </si>
  <si>
    <t xml:space="preserve">대전 유성구 가정로 168, 신관 3층 (가정동,KT북대전지점) </t>
  </si>
  <si>
    <t>제2016-0146DJ</t>
  </si>
  <si>
    <t>㈜케이에스텍</t>
    <phoneticPr fontId="1" type="noConversion"/>
  </si>
  <si>
    <t>306-81-34746</t>
  </si>
  <si>
    <t>제2016-0150DJ</t>
  </si>
  <si>
    <t>콘크리트 디자인 패널 기술관련 애로기술 및 시험분석평가지원</t>
  </si>
  <si>
    <t>㈜텔트론</t>
    <phoneticPr fontId="1" type="noConversion"/>
  </si>
  <si>
    <t>314-81-32211</t>
  </si>
  <si>
    <t>제2016-0151DJ</t>
  </si>
  <si>
    <t>미세먼지관련 기술기획지원</t>
  </si>
  <si>
    <t>㈜네오팜</t>
    <phoneticPr fontId="1" type="noConversion"/>
  </si>
  <si>
    <t>류근직</t>
  </si>
  <si>
    <t>305-81-38977</t>
  </si>
  <si>
    <t>제2016-0152DJ</t>
  </si>
  <si>
    <t>민감성 피부용 보습제 개발</t>
  </si>
  <si>
    <t>㈜시선바이오머티리얼스</t>
    <phoneticPr fontId="1" type="noConversion"/>
  </si>
  <si>
    <t>박희경</t>
  </si>
  <si>
    <t>314-86-34567</t>
  </si>
  <si>
    <t>제2016-0153DJ</t>
  </si>
  <si>
    <t>이윤석</t>
    <phoneticPr fontId="1" type="noConversion"/>
  </si>
  <si>
    <t>정밀의료(Precision medicine) 분야의 시장 및 기술 현황 분석 지원</t>
  </si>
  <si>
    <t>한국생명공학연구원, 한국화학연구원</t>
    <phoneticPr fontId="1" type="noConversion"/>
  </si>
  <si>
    <t>미래부</t>
    <phoneticPr fontId="1" type="noConversion"/>
  </si>
  <si>
    <t>㈜옵토스타</t>
  </si>
  <si>
    <t>314-81-49070</t>
  </si>
  <si>
    <t xml:space="preserve">대전 유성구 가정로 218, 407호 (가정동,융합기술연구생산센터) </t>
  </si>
  <si>
    <t>제2016-0154DJ</t>
  </si>
  <si>
    <t>㈜에이시엠</t>
    <phoneticPr fontId="1" type="noConversion"/>
  </si>
  <si>
    <t>제2016-0264CN</t>
  </si>
  <si>
    <t>자동차 배기가스 제거용 요소수의 개발</t>
  </si>
  <si>
    <t>㈜세스</t>
    <phoneticPr fontId="1" type="noConversion"/>
  </si>
  <si>
    <t>제2016-0265CN</t>
  </si>
  <si>
    <t>비접촉전원공급장치 기술관련 개발지원</t>
  </si>
  <si>
    <t>가치평가</t>
    <phoneticPr fontId="1" type="noConversion"/>
  </si>
  <si>
    <t>태성전장㈜</t>
    <phoneticPr fontId="1" type="noConversion"/>
  </si>
  <si>
    <t>제2016-0266CN</t>
  </si>
  <si>
    <t>EMC 컴파운드를 이용한 차량용 센서 Molding 기술관련 지원 애로기술 지원</t>
  </si>
  <si>
    <t>㈜조이테크</t>
    <phoneticPr fontId="1" type="noConversion"/>
  </si>
  <si>
    <t xml:space="preserve">충남 천안시 서북구 성거읍 문성2길 33 (문덕리,해태제과) </t>
  </si>
  <si>
    <t>제2016-0270CN</t>
  </si>
  <si>
    <t xml:space="preserve">브레이크 시스템 기술관련 시장기술 동향정보지원 </t>
  </si>
  <si>
    <t>㈜옵티레이</t>
    <phoneticPr fontId="1" type="noConversion"/>
  </si>
  <si>
    <t xml:space="preserve">충남 천안시 서북구 직산읍 4산단5길 17 (신갈리) </t>
  </si>
  <si>
    <t>제2016-0271CN</t>
  </si>
  <si>
    <t>2차전지(전기자동차) 제조용 장비제작관련 기술동향지원</t>
  </si>
  <si>
    <t>글로벌텍㈜</t>
    <phoneticPr fontId="1" type="noConversion"/>
  </si>
  <si>
    <t>제2016-0273CN</t>
  </si>
  <si>
    <t>OCR 도포 품질 확보를 위한 Slit Nozzle 최적화 설계</t>
  </si>
  <si>
    <t>㈜실텍</t>
    <phoneticPr fontId="1" type="noConversion"/>
  </si>
  <si>
    <t xml:space="preserve">충남 천안시 동남구 풍세면 풍세3길 29 (보성리,실텍) </t>
  </si>
  <si>
    <t>제2016-0276CN</t>
  </si>
  <si>
    <t xml:space="preserve">전기자동차용 전동압축기 관련 시장기술 및 동향정보지원 </t>
  </si>
  <si>
    <t xml:space="preserve"> 충북 청주시 청원구 오창읍 연구단지로 76, 충북TP 미래융합기술관 317호</t>
  </si>
  <si>
    <t>제2016-0277CB</t>
  </si>
  <si>
    <t>사업화 관련 타당성 / 신사업분야 / 마케팅 전략 수립</t>
  </si>
  <si>
    <t>권혁석</t>
  </si>
  <si>
    <t>107-81-80508</t>
  </si>
  <si>
    <t>충북 청주시 청원구 오창읍 양청리 810-8</t>
  </si>
  <si>
    <t>제2016-0278CB</t>
  </si>
  <si>
    <t>웨이퍼 상의 UBM 표면처리 사업화</t>
  </si>
  <si>
    <t>박진한</t>
    <phoneticPr fontId="1" type="noConversion"/>
  </si>
  <si>
    <t>㈜명정보기술</t>
  </si>
  <si>
    <t xml:space="preserve">충북 청주시 청원구 오창읍 과학산업3로 168 (각리) </t>
  </si>
  <si>
    <t>제2016-0279CB</t>
  </si>
  <si>
    <t>㈜에스지이엠디</t>
    <phoneticPr fontId="1" type="noConversion"/>
  </si>
  <si>
    <t xml:space="preserve">충북 청주시 흥덕구 송절로 75-18 (송절동) </t>
  </si>
  <si>
    <t>제2016-0280CB</t>
  </si>
  <si>
    <t>이정구</t>
    <phoneticPr fontId="1" type="noConversion"/>
  </si>
  <si>
    <t>㈜퓨리켐</t>
  </si>
  <si>
    <t xml:space="preserve">충북 청주시 서원구 남이면 남석로 151-35 (척북리) </t>
  </si>
  <si>
    <t>제2016-0281CB</t>
  </si>
  <si>
    <t>130-86-78517</t>
  </si>
  <si>
    <t xml:space="preserve">충북 청주시 청원구 오창읍 양청송대길 109 (송대리) </t>
  </si>
  <si>
    <t>제2016-0282CB</t>
  </si>
  <si>
    <t>전기자동차 충전기 정책, 시장 및 기술동향 조사 분석</t>
  </si>
  <si>
    <t>㈜사임당화장품</t>
  </si>
  <si>
    <t>제2016-0283CB</t>
  </si>
  <si>
    <t>㈜테크윈</t>
    <phoneticPr fontId="1" type="noConversion"/>
  </si>
  <si>
    <t>제2016-0284CB</t>
  </si>
  <si>
    <t>시장기술 관련 슈퍼컴퓨터 M&amp;S 지원</t>
  </si>
  <si>
    <t>㈜마크로케어</t>
    <phoneticPr fontId="1" type="noConversion"/>
  </si>
  <si>
    <t>제2016-0286CB</t>
  </si>
  <si>
    <t>세포실험 관련 애로기술 지원</t>
  </si>
  <si>
    <t>한국 JCC</t>
  </si>
  <si>
    <t>충북 청원군 북이면 충청대로 1163</t>
  </si>
  <si>
    <t>제2016-0287CB</t>
  </si>
  <si>
    <t xml:space="preserve">신성SPC      </t>
    <phoneticPr fontId="1" type="noConversion"/>
  </si>
  <si>
    <t>충북 청주시 청원구 오창읍 성산리 314-1</t>
  </si>
  <si>
    <t>제2016-0289CB</t>
  </si>
  <si>
    <t>㈜온테스트</t>
    <phoneticPr fontId="1" type="noConversion"/>
  </si>
  <si>
    <t>(본사) 경기 용인시 기흥구 흥덕1로 13, 타워동 1001호
(연구소) 충북 청원군 오창읍 연구단지로 40 충북TP 미래관 217호</t>
  </si>
  <si>
    <t>제2016-0058GG</t>
  </si>
  <si>
    <t>전기차 완속충전기 및 전기요금 과금 기술관련 시장기술 동향 및 특허 분석, 전략수립 지원</t>
  </si>
  <si>
    <t>동양하이테크산업㈜</t>
    <phoneticPr fontId="1" type="noConversion"/>
  </si>
  <si>
    <t>제2016-0008A</t>
  </si>
  <si>
    <t>조주형</t>
    <phoneticPr fontId="1" type="noConversion"/>
  </si>
  <si>
    <t xml:space="preserve">폴리우레아 코팅제 사업화를 위한 국내외 시장 정보 </t>
  </si>
  <si>
    <t>㈜신산이</t>
    <phoneticPr fontId="1" type="noConversion"/>
  </si>
  <si>
    <t>제2016-0009A</t>
  </si>
  <si>
    <t>정인수</t>
    <phoneticPr fontId="1" type="noConversion"/>
  </si>
  <si>
    <t xml:space="preserve">액상 발열체 메커니즘 </t>
  </si>
  <si>
    <t>디케이산업㈜</t>
    <phoneticPr fontId="1" type="noConversion"/>
  </si>
  <si>
    <t xml:space="preserve">광주 광산구 평동산단로 360(장록동) </t>
  </si>
  <si>
    <t>제2016-0096GJ</t>
  </si>
  <si>
    <t>유지안</t>
    <phoneticPr fontId="1" type="noConversion"/>
  </si>
  <si>
    <t>010-3644-4247</t>
    <phoneticPr fontId="1" type="noConversion"/>
  </si>
  <si>
    <t>박형욱</t>
    <phoneticPr fontId="1" type="noConversion"/>
  </si>
  <si>
    <t>공기청정기 유동해석 및 팬 설계 지원</t>
  </si>
  <si>
    <t>지오씨㈜</t>
    <phoneticPr fontId="1" type="noConversion"/>
  </si>
  <si>
    <t>제2016-0097GJ</t>
  </si>
  <si>
    <t>김준형</t>
    <phoneticPr fontId="1" type="noConversion"/>
  </si>
  <si>
    <t>010-9881-7119</t>
    <phoneticPr fontId="1" type="noConversion"/>
  </si>
  <si>
    <t>치과용 분광 측색기 기술관련 시장기술동향정보 및 선행특허분석, 특허전략 지원</t>
  </si>
  <si>
    <t>㈜대웅에스앤티</t>
    <phoneticPr fontId="1" type="noConversion"/>
  </si>
  <si>
    <t xml:space="preserve">광주 광산구 평동산단3번로 114(옥동) </t>
  </si>
  <si>
    <t>제2016-0098GJ</t>
  </si>
  <si>
    <t>김중배</t>
    <phoneticPr fontId="1" type="noConversion"/>
  </si>
  <si>
    <t>010-2912-5169</t>
    <phoneticPr fontId="1" type="noConversion"/>
  </si>
  <si>
    <t>RFID 및 Smart Card 시장동향</t>
  </si>
  <si>
    <t>권영일</t>
    <phoneticPr fontId="1" type="noConversion"/>
  </si>
  <si>
    <t>㈜랩웍스</t>
    <phoneticPr fontId="1" type="noConversion"/>
  </si>
  <si>
    <t>광주광역시 북구 첨단벤처소로 38번길 19-5(월출동)</t>
  </si>
  <si>
    <t>제2016-0099GJ</t>
  </si>
  <si>
    <t>나노급 에어로졸 발생장치 설계 및 시험기술</t>
  </si>
  <si>
    <t>㈜신성테크</t>
    <phoneticPr fontId="1" type="noConversion"/>
  </si>
  <si>
    <t xml:space="preserve">광주 광산구 진곡산단중앙로 42 (오선동) </t>
  </si>
  <si>
    <t>제2016-0100GJ</t>
  </si>
  <si>
    <t>곽건호</t>
    <phoneticPr fontId="1" type="noConversion"/>
  </si>
  <si>
    <t>062-972-0629</t>
    <phoneticPr fontId="1" type="noConversion"/>
  </si>
  <si>
    <t xml:space="preserve">페달 어셈블리 조립 검사 장치 및 방법관련 기술가치 평가 </t>
  </si>
  <si>
    <t>㈜인아</t>
    <phoneticPr fontId="1" type="noConversion"/>
  </si>
  <si>
    <t>제2016-0102GJ</t>
  </si>
  <si>
    <t>해동레인지 사업화를 위한 BI (브랜드 네이밍, Brand Naming) 개발 지원</t>
  </si>
  <si>
    <t>㈜큐시스</t>
    <phoneticPr fontId="1" type="noConversion"/>
  </si>
  <si>
    <t xml:space="preserve">광주 북구 첨단벤처소로 16-3 (월출동,(주)큐시스) </t>
  </si>
  <si>
    <t>제2016-0105GJ</t>
  </si>
  <si>
    <t>김양배</t>
    <phoneticPr fontId="1" type="noConversion"/>
  </si>
  <si>
    <t>010-3336-7964</t>
    <phoneticPr fontId="1" type="noConversion"/>
  </si>
  <si>
    <t>PDLC 스마트윈도우의 기술동향 및 핵심기술 조사</t>
  </si>
  <si>
    <t>㈜라바기업</t>
  </si>
  <si>
    <t>양판정</t>
  </si>
  <si>
    <t>410-86-11810</t>
  </si>
  <si>
    <t>광주광역시 광산구 하남산단7번로 135-20</t>
  </si>
  <si>
    <t>제2016-0292GJ</t>
  </si>
  <si>
    <t>박현배</t>
    <phoneticPr fontId="1" type="noConversion"/>
  </si>
  <si>
    <t>010-3736-3708</t>
    <phoneticPr fontId="1" type="noConversion"/>
  </si>
  <si>
    <t>신규(자체)</t>
    <phoneticPr fontId="1" type="noConversion"/>
  </si>
  <si>
    <t>㈜티디엘</t>
    <phoneticPr fontId="1" type="noConversion"/>
  </si>
  <si>
    <t>광주광역시 북구 첨단벤처소로37번길 67-11</t>
  </si>
  <si>
    <t>제2016-0107GJ</t>
  </si>
  <si>
    <t>폴리이미드 필름을 이용한 FPCB기판 제조기술 R&amp;D기획 지원</t>
  </si>
  <si>
    <t>박선영</t>
    <phoneticPr fontId="1" type="noConversion"/>
  </si>
  <si>
    <t>㈜성일이노텍</t>
    <phoneticPr fontId="1" type="noConversion"/>
  </si>
  <si>
    <t>제2016-0108GJ</t>
  </si>
  <si>
    <t>에어가전 신제품 개발에 필요한 연구 장비 및 평가 지원</t>
  </si>
  <si>
    <t>㈜한국씨앤에스</t>
    <phoneticPr fontId="1" type="noConversion"/>
  </si>
  <si>
    <t>제2016-0109GJ</t>
  </si>
  <si>
    <t>전도성 에폭시 기술관련 시장기술 동향정보 및 애로기술 지원</t>
  </si>
  <si>
    <t>㈜남도농산</t>
    <phoneticPr fontId="1" type="noConversion"/>
  </si>
  <si>
    <t>전라남도 강진군 작천면 홍교로 173-12</t>
  </si>
  <si>
    <t>제2016-0237JN</t>
  </si>
  <si>
    <t>홍성현</t>
    <phoneticPr fontId="1" type="noConversion"/>
  </si>
  <si>
    <t>010-4601-8845</t>
    <phoneticPr fontId="1" type="noConversion"/>
  </si>
  <si>
    <t>식용곤충을 이용한 고부가식품 개발 기술기획지원</t>
  </si>
  <si>
    <t>㈜엠티에스</t>
    <phoneticPr fontId="1" type="noConversion"/>
  </si>
  <si>
    <t>제2016-0238JN</t>
  </si>
  <si>
    <t>한경남</t>
    <phoneticPr fontId="1" type="noConversion"/>
  </si>
  <si>
    <t>070-4349-0624</t>
    <phoneticPr fontId="1" type="noConversion"/>
  </si>
  <si>
    <t>초저온 밸브의 구조 및 성능</t>
    <phoneticPr fontId="1" type="noConversion"/>
  </si>
  <si>
    <t>㈜삼우에코</t>
    <phoneticPr fontId="1" type="noConversion"/>
  </si>
  <si>
    <t>제2016-0240JN</t>
  </si>
  <si>
    <t>용융아연도금 강판의 냉각효율 기술관련 애로기술지원</t>
  </si>
  <si>
    <t>광전자정밀㈜</t>
    <phoneticPr fontId="1" type="noConversion"/>
  </si>
  <si>
    <t>제2016-0243JB</t>
  </si>
  <si>
    <t>오재욱</t>
    <phoneticPr fontId="1" type="noConversion"/>
  </si>
  <si>
    <t>010-8452-7686</t>
    <phoneticPr fontId="1" type="noConversion"/>
  </si>
  <si>
    <t xml:space="preserve">스마트폰 연동 휴대용 계측기 기술관련 기술기획지원 </t>
  </si>
  <si>
    <t>㈜대경산전</t>
    <phoneticPr fontId="1" type="noConversion"/>
  </si>
  <si>
    <t xml:space="preserve">전북 전주시 덕진구 신복로 26 (팔복동1가) </t>
  </si>
  <si>
    <t>제2016-0244JB</t>
  </si>
  <si>
    <t>정준호</t>
    <phoneticPr fontId="1" type="noConversion"/>
  </si>
  <si>
    <t>063-214-9911</t>
    <phoneticPr fontId="1" type="noConversion"/>
  </si>
  <si>
    <t xml:space="preserve">양방향 나노코팅 접점 및 듀얼 아크 런너가 구비된 40kw급 Solar Isolator 개발 </t>
  </si>
  <si>
    <t>㈜데크카본</t>
    <phoneticPr fontId="1" type="noConversion"/>
  </si>
  <si>
    <t>강희순</t>
  </si>
  <si>
    <t>제2016-0245JB</t>
  </si>
  <si>
    <t>윤성태</t>
    <phoneticPr fontId="1" type="noConversion"/>
  </si>
  <si>
    <t>SiC/SiCf 복합체 제조에 관련시장기술동향정보지원</t>
  </si>
  <si>
    <t>원광이엔텍㈜</t>
    <phoneticPr fontId="1" type="noConversion"/>
  </si>
  <si>
    <t xml:space="preserve">전북 익산시 왕궁면 궁성로 400-7 (발산리) </t>
  </si>
  <si>
    <t>제2016-0249JB</t>
  </si>
  <si>
    <t>조의선</t>
    <phoneticPr fontId="1" type="noConversion"/>
  </si>
  <si>
    <t>010-2018-2411</t>
    <phoneticPr fontId="1" type="noConversion"/>
  </si>
  <si>
    <t>연료절감형 자동화클러치의 해외 수출을 위한 사업화 타당성 및 마케팅 전략 수립</t>
  </si>
  <si>
    <t>㈜티앤지</t>
    <phoneticPr fontId="1" type="noConversion"/>
  </si>
  <si>
    <t xml:space="preserve">전북 익산시 선화로 444-11 (신흥동) </t>
  </si>
  <si>
    <t>제2016-0250JB</t>
  </si>
  <si>
    <t>김미숙</t>
    <phoneticPr fontId="1" type="noConversion"/>
  </si>
  <si>
    <t>010-3266-6204</t>
    <phoneticPr fontId="1" type="noConversion"/>
  </si>
  <si>
    <t>복합재 성형공법관련 시장기술동향</t>
  </si>
  <si>
    <t>㈜한국에이씨엠</t>
    <phoneticPr fontId="1" type="noConversion"/>
  </si>
  <si>
    <t>한윤구</t>
  </si>
  <si>
    <t xml:space="preserve">전북 전주시 덕진구 반룡로 88 (팔복동2가) </t>
  </si>
  <si>
    <t>제2016-0251JB</t>
  </si>
  <si>
    <t>김영민</t>
    <phoneticPr fontId="1" type="noConversion"/>
  </si>
  <si>
    <t>010-6596-9697</t>
    <phoneticPr fontId="1" type="noConversion"/>
  </si>
  <si>
    <t>내연기관 완전연소 장치 &amp; 물질 기술 조사</t>
  </si>
  <si>
    <t>최정환</t>
  </si>
  <si>
    <t>402-81-96832</t>
  </si>
  <si>
    <t>전라북도 전주시 덕진구 반룡로 110, R&amp;D동 201호</t>
  </si>
  <si>
    <t>제2016-0294JB</t>
  </si>
  <si>
    <t>화장품 방부제 및 항균제 기술관련 시장기술 동향정보 지원</t>
  </si>
  <si>
    <t xml:space="preserve">제주 제주시 한림읍 명상로 76-39 (상명리) </t>
  </si>
  <si>
    <t>제2016-0258JJ</t>
  </si>
  <si>
    <t>화산송이주원료 가루 세정제 타블렛 제조기술</t>
  </si>
  <si>
    <t xml:space="preserve">제주 서귀포시 남원읍 일주동로 7825 (신례리) </t>
  </si>
  <si>
    <t>제2016-0261JJ</t>
  </si>
  <si>
    <t>제주산 미역귀를 이용한 사업화 기술개발</t>
  </si>
  <si>
    <t>제2016-0262JJ</t>
  </si>
  <si>
    <t>히알루론산필러의 국내시장 마케팅 전략 및 글로벌 시장 현황 파악</t>
  </si>
  <si>
    <t>소대섭</t>
    <phoneticPr fontId="1" type="noConversion"/>
  </si>
  <si>
    <t>윤복이</t>
  </si>
  <si>
    <t>제2016-0263JJ</t>
  </si>
  <si>
    <t>효소식품관련 애로기술 지원</t>
  </si>
  <si>
    <t>㈜엔유씨전자</t>
    <phoneticPr fontId="1" type="noConversion"/>
  </si>
  <si>
    <t>경쟁사의 진공블렌더 기술관련 특허분석 및 특허전략 지원</t>
  </si>
  <si>
    <t xml:space="preserve">알루미늄과 결합되는 이종소재의 용접기술 방범 및 기술동향 </t>
  </si>
  <si>
    <t>치과 의료분야 시장 동향 분석 및 기술 동향</t>
  </si>
  <si>
    <t>㈜어플라이드카본나노</t>
    <phoneticPr fontId="1" type="noConversion"/>
  </si>
  <si>
    <t>전기접점용 메탈 + 탄소나노 복합재 제조 및 분산 특성분석</t>
  </si>
  <si>
    <t>무인항공기 제조 관련 동향 (기술동향포함) 정보지원</t>
  </si>
  <si>
    <t>김한국</t>
    <phoneticPr fontId="1" type="noConversion"/>
  </si>
  <si>
    <t>북미시장에서의 Smart Home IoT의 동향에 따른 향후 전략 수립</t>
  </si>
  <si>
    <t>원격진료기술</t>
  </si>
  <si>
    <t>㈜프로템</t>
    <phoneticPr fontId="1" type="noConversion"/>
  </si>
  <si>
    <t>friction collar 기술관련 시장기술 동향 정보 지원</t>
  </si>
  <si>
    <t>일회용 주사기 기술관련 기술 기획 지원</t>
  </si>
  <si>
    <t>㈜선테크</t>
    <phoneticPr fontId="1" type="noConversion"/>
  </si>
  <si>
    <t>대구경북</t>
    <phoneticPr fontId="1" type="noConversion"/>
  </si>
  <si>
    <t>홍채 인식기술관련 선행기술 및 특허 조사지원</t>
  </si>
  <si>
    <t>㈜대원지에스아이</t>
    <phoneticPr fontId="1" type="noConversion"/>
  </si>
  <si>
    <t xml:space="preserve">초분광 카메라 방식의 폐플라스틱 선별 기술관련 마케팅조사/전략수립 지원 </t>
  </si>
  <si>
    <t>DLC(ta-c, PCF03) 코팅 기술관련 시장기술 동향 정보지원</t>
  </si>
  <si>
    <t xml:space="preserve">치과용 서지컬 saw 핸드피스 시장정보, 특허 및 기술동향 </t>
  </si>
  <si>
    <t>차량용 S/W 테스트 기술관련 기획지원</t>
  </si>
  <si>
    <t>김광훈</t>
    <phoneticPr fontId="1" type="noConversion"/>
  </si>
  <si>
    <t>경유 연소식 농업용 보일러 기술관련</t>
  </si>
  <si>
    <t xml:space="preserve">LiDAR기술관련 특허 발굴 신청지원 </t>
  </si>
  <si>
    <t xml:space="preserve">탄소나노섬유 기술관련 마케팅조사 및 전략수립지원 </t>
  </si>
  <si>
    <t>리튬 이차전지 음극 소재 siox 나노재료개발및 재료를 이용한 음극전지 개발</t>
  </si>
  <si>
    <t>압연 강판 연속 Q.T열처리 관련 Quenching 냉각 기술 지원</t>
  </si>
  <si>
    <t>압출 발포 폴리스티렌 단열재의 열특성 개선</t>
  </si>
  <si>
    <t>내방사선 기술 및 방호제품 개발전략</t>
  </si>
  <si>
    <t>김일호</t>
    <phoneticPr fontId="1" type="noConversion"/>
  </si>
  <si>
    <t>010-9306-3490</t>
    <phoneticPr fontId="1" type="noConversion"/>
  </si>
  <si>
    <t>근관치료(측정) 기술관련 선행특허분석 및 시장기술 동향정보 지원</t>
  </si>
  <si>
    <t>IoT 홈 제품 기술관련 시장기술동향 정보지원/선행특허분석 특허전략 지원</t>
  </si>
  <si>
    <t>Quantum Dot 디스플레이용 저투습도 접착재료 및 관련 기능성 테이프·필름</t>
  </si>
  <si>
    <t>차량용 이더넷 케이블 커넥터 접합 기술 시장동향 및 사업화 전략 수립</t>
  </si>
  <si>
    <t>임정선</t>
    <phoneticPr fontId="1" type="noConversion"/>
  </si>
  <si>
    <t>장준혁</t>
    <phoneticPr fontId="1" type="noConversion"/>
  </si>
  <si>
    <t>010-668-7395</t>
    <phoneticPr fontId="1" type="noConversion"/>
  </si>
  <si>
    <t>㈜전진엔텍</t>
    <phoneticPr fontId="1" type="noConversion"/>
  </si>
  <si>
    <t>제2016-0011A</t>
  </si>
  <si>
    <t>서성호</t>
    <phoneticPr fontId="1" type="noConversion"/>
  </si>
  <si>
    <t xml:space="preserve">선박 EGR 및 Scrubber용 Self-Cleaning Filter System 개발  </t>
  </si>
  <si>
    <t xml:space="preserve">㈜누리21(NOORY21) </t>
  </si>
  <si>
    <t>제2016-0012A</t>
  </si>
  <si>
    <t>강태현 팀장</t>
    <phoneticPr fontId="1" type="noConversion"/>
  </si>
  <si>
    <t>010-4104-0183</t>
    <phoneticPr fontId="1" type="noConversion"/>
  </si>
  <si>
    <t>정현상</t>
    <phoneticPr fontId="1" type="noConversion"/>
  </si>
  <si>
    <t>㈜동산테크</t>
  </si>
  <si>
    <t>제2016-0013A</t>
  </si>
  <si>
    <t>박상기 소장</t>
    <phoneticPr fontId="1" type="noConversion"/>
  </si>
  <si>
    <t>010-3023-8337</t>
    <phoneticPr fontId="1" type="noConversion"/>
  </si>
  <si>
    <t>세계화학공업㈜</t>
    <phoneticPr fontId="1" type="noConversion"/>
  </si>
  <si>
    <t>제2016-0060GN</t>
  </si>
  <si>
    <t>정재현 팀장</t>
    <phoneticPr fontId="1" type="noConversion"/>
  </si>
  <si>
    <t>055-384-3007</t>
    <phoneticPr fontId="1" type="noConversion"/>
  </si>
  <si>
    <t>친환경 기능성 산업용 테이프 기술 및 시장동향</t>
  </si>
  <si>
    <t>제2016-0061GN</t>
  </si>
  <si>
    <t>김상범 팀장</t>
    <phoneticPr fontId="1" type="noConversion"/>
  </si>
  <si>
    <t>010-8151-2833</t>
    <phoneticPr fontId="1" type="noConversion"/>
  </si>
  <si>
    <t>㈜동신이엔텍</t>
    <phoneticPr fontId="1" type="noConversion"/>
  </si>
  <si>
    <t>제2016-0063GN</t>
  </si>
  <si>
    <t>가압부상조용 응집제의 응집・교반 효율 향상을 위한 수직 구동형 교반기 특허분석 및 특허전략 수립 지원</t>
  </si>
  <si>
    <t>제2016-0065GN</t>
  </si>
  <si>
    <t>구형 Hydroxyapatite 나노 분말 합성 기술관련 R&amp;D 과제 기획지원</t>
  </si>
  <si>
    <t>제2016-0067GN</t>
  </si>
  <si>
    <t>유압 구동장치의 구성 모터 및 장비에 대해 공인된 인증 컨설팅</t>
  </si>
  <si>
    <t>우리그린피스</t>
    <phoneticPr fontId="1" type="noConversion"/>
  </si>
  <si>
    <t>경남 김해시 한림면 안하리 2001-2 안하농공단지 1b2L</t>
  </si>
  <si>
    <t>제2016-0069GN</t>
  </si>
  <si>
    <t>스트레인게이지 설계 관련 지원</t>
  </si>
  <si>
    <t>제2016-0070GN</t>
  </si>
  <si>
    <t>제2016-0071GN</t>
  </si>
  <si>
    <t>유체이송용 air jet 구조 모델링</t>
    <phoneticPr fontId="1" type="noConversion"/>
  </si>
  <si>
    <t>세림티티시</t>
  </si>
  <si>
    <t>제2016-0072GN</t>
  </si>
  <si>
    <t>영하이테크</t>
  </si>
  <si>
    <t>제2016-0074GN</t>
  </si>
  <si>
    <t>㈜정민기전</t>
  </si>
  <si>
    <t>제2016-0075GN</t>
  </si>
  <si>
    <t>송호진 상무</t>
    <phoneticPr fontId="1" type="noConversion"/>
  </si>
  <si>
    <t>010-5665-7345</t>
    <phoneticPr fontId="1" type="noConversion"/>
  </si>
  <si>
    <t>㈜동화엔텍</t>
    <phoneticPr fontId="1" type="noConversion"/>
  </si>
  <si>
    <t xml:space="preserve">부산 강서구 녹산산단261로 7 (송정동) </t>
  </si>
  <si>
    <t>제2016-0158BS</t>
  </si>
  <si>
    <t>2단 플래쉬형 증발식 담수장치(MSF) Design Program 개발</t>
  </si>
  <si>
    <t>㈜호승기업</t>
    <phoneticPr fontId="1" type="noConversion"/>
  </si>
  <si>
    <t xml:space="preserve">부산 강서구 녹산산업중로 252 </t>
  </si>
  <si>
    <t>제2016-0159BS</t>
  </si>
  <si>
    <t>자사 수처리 장비 성능 및 제품 활용가치 향상</t>
  </si>
  <si>
    <t>㈜디알액시온</t>
    <phoneticPr fontId="1" type="noConversion"/>
  </si>
  <si>
    <t xml:space="preserve">부산 기장군 정관면 농공길 2-127 (예림리) </t>
  </si>
  <si>
    <t>제2016-0160BS</t>
  </si>
  <si>
    <t xml:space="preserve">응용제품 사업화 지원 </t>
  </si>
  <si>
    <t xml:space="preserve">부산 강서구 과학산단1로103번길 33 (지사동) </t>
  </si>
  <si>
    <t>제2016-0161BS</t>
  </si>
  <si>
    <t>서성호</t>
    <phoneticPr fontId="1" type="noConversion"/>
  </si>
  <si>
    <t>오션어스㈜</t>
    <phoneticPr fontId="1" type="noConversion"/>
  </si>
  <si>
    <t>제2016-0162BS</t>
  </si>
  <si>
    <t>해양플랜트 멕시코 시장 관련 지원</t>
  </si>
  <si>
    <t>우성밸브㈜</t>
    <phoneticPr fontId="1" type="noConversion"/>
  </si>
  <si>
    <t>제2016-0163BS</t>
  </si>
  <si>
    <t>Combind Tilting check valve 기술관련 기획지원</t>
  </si>
  <si>
    <t>큐알피테크</t>
    <phoneticPr fontId="1" type="noConversion"/>
  </si>
  <si>
    <t>제2016-0166BS</t>
  </si>
  <si>
    <t xml:space="preserve">LNG추진선 기화기 기술관련 기술동향 및 선행특허분석/회피전략 지원 </t>
  </si>
  <si>
    <t>동연스틸㈜</t>
    <phoneticPr fontId="1" type="noConversion"/>
  </si>
  <si>
    <t>제2016-0168BS</t>
  </si>
  <si>
    <t>복합 단면형상 구현을 위한 인발기술 개발</t>
  </si>
  <si>
    <t>㈜정림</t>
  </si>
  <si>
    <t>임동옥</t>
  </si>
  <si>
    <t>제2016-0169BS</t>
  </si>
  <si>
    <t>서세훈 이사</t>
    <phoneticPr fontId="1" type="noConversion"/>
  </si>
  <si>
    <t>010-9827-8061</t>
    <phoneticPr fontId="1" type="noConversion"/>
  </si>
  <si>
    <t>최재경</t>
    <phoneticPr fontId="1" type="noConversion"/>
  </si>
  <si>
    <t>스텐츠</t>
    <phoneticPr fontId="1" type="noConversion"/>
  </si>
  <si>
    <t>제2016-0170BS</t>
  </si>
  <si>
    <t>루포</t>
    <phoneticPr fontId="1" type="noConversion"/>
  </si>
  <si>
    <t>부산 동래구 온천동 189-16</t>
  </si>
  <si>
    <t>제2016-0171BS</t>
  </si>
  <si>
    <t>홉습우레탄관련 신사업분야 탐색 지원</t>
  </si>
  <si>
    <t>㈜솔바테크놀러지</t>
    <phoneticPr fontId="1" type="noConversion"/>
  </si>
  <si>
    <t>제2016-0172BS</t>
  </si>
  <si>
    <t>스마트공장관련 비즈니스 모델 수립</t>
  </si>
  <si>
    <t>성부</t>
  </si>
  <si>
    <t>제2016-0174BS</t>
  </si>
  <si>
    <t>㈜리오엘리</t>
    <phoneticPr fontId="1" type="noConversion"/>
  </si>
  <si>
    <t>제2016-0175BS</t>
  </si>
  <si>
    <t>김민주 실장</t>
    <phoneticPr fontId="1" type="noConversion"/>
  </si>
  <si>
    <t>010-4541-1076</t>
    <phoneticPr fontId="1" type="noConversion"/>
  </si>
  <si>
    <t>정현상</t>
    <phoneticPr fontId="1" type="noConversion"/>
  </si>
  <si>
    <t>화장품 특수 formulation 관련 시장기술 동향정보지원</t>
  </si>
  <si>
    <t>은하수산</t>
  </si>
  <si>
    <t>제2016-0176BS</t>
  </si>
  <si>
    <t>이재우 이사</t>
    <phoneticPr fontId="1" type="noConversion"/>
  </si>
  <si>
    <t>010-2902-6411</t>
    <phoneticPr fontId="1" type="noConversion"/>
  </si>
  <si>
    <t>㈜금양</t>
  </si>
  <si>
    <t>제2016-0177BS</t>
  </si>
  <si>
    <t>정재욱 이사</t>
    <phoneticPr fontId="1" type="noConversion"/>
  </si>
  <si>
    <t>010-3715-7800</t>
    <phoneticPr fontId="1" type="noConversion"/>
  </si>
  <si>
    <t>상진</t>
    <phoneticPr fontId="1" type="noConversion"/>
  </si>
  <si>
    <t>제2016-0178BS</t>
  </si>
  <si>
    <t>이춘석 상무</t>
    <phoneticPr fontId="1" type="noConversion"/>
  </si>
  <si>
    <t>051-714-3068</t>
    <phoneticPr fontId="1" type="noConversion"/>
  </si>
  <si>
    <t>금속제용기 기술개발 관련 기술지원</t>
  </si>
  <si>
    <t>경성산업</t>
    <phoneticPr fontId="1" type="noConversion"/>
  </si>
  <si>
    <t xml:space="preserve">부산 사상구 낙동대로1468번길 26 (삼락동) </t>
  </si>
  <si>
    <t>제2016-0179BS</t>
  </si>
  <si>
    <t>3D 프린트 원료 기술관련 시장기술동향 정보지원</t>
  </si>
  <si>
    <t>제2016-0210US</t>
  </si>
  <si>
    <t>김영수 팀장</t>
    <phoneticPr fontId="1" type="noConversion"/>
  </si>
  <si>
    <t>010-2236-8307</t>
    <phoneticPr fontId="1" type="noConversion"/>
  </si>
  <si>
    <t>㈜세림</t>
  </si>
  <si>
    <t>제2016-0211US</t>
  </si>
  <si>
    <t>이일걸 전무</t>
    <phoneticPr fontId="1" type="noConversion"/>
  </si>
  <si>
    <t>010-5447-5684</t>
    <phoneticPr fontId="1" type="noConversion"/>
  </si>
  <si>
    <t>㈜엠시피</t>
  </si>
  <si>
    <t xml:space="preserve">울산 남구 용연로 64 (용연동) </t>
  </si>
  <si>
    <t>제2016-0212US</t>
  </si>
  <si>
    <t>송종삼 소장</t>
    <phoneticPr fontId="1" type="noConversion"/>
  </si>
  <si>
    <t>010-3781-3174</t>
    <phoneticPr fontId="1" type="noConversion"/>
  </si>
  <si>
    <t>㈜제일화성</t>
    <phoneticPr fontId="1" type="noConversion"/>
  </si>
  <si>
    <t>제2016-0214US</t>
  </si>
  <si>
    <t>이상화 대리</t>
    <phoneticPr fontId="1" type="noConversion"/>
  </si>
  <si>
    <t>052-955-6170</t>
    <phoneticPr fontId="1" type="noConversion"/>
  </si>
  <si>
    <t>ISOSORBIDE를 이용한 에폭시 개발</t>
  </si>
  <si>
    <t>㈜한국몰드</t>
  </si>
  <si>
    <t xml:space="preserve">울산 북구 매곡산업1길 21 (매곡동)  </t>
  </si>
  <si>
    <t>제2016-0215US</t>
  </si>
  <si>
    <t>씨에스케미칼</t>
    <phoneticPr fontId="1" type="noConversion"/>
  </si>
  <si>
    <t xml:space="preserve">울산 울주군 웅촌면 고연공단1길 54-8 (고연리) </t>
  </si>
  <si>
    <t>제2016-0216US</t>
  </si>
  <si>
    <t>권민경 대리</t>
    <phoneticPr fontId="1" type="noConversion"/>
  </si>
  <si>
    <t>010-9276-9654</t>
    <phoneticPr fontId="1" type="noConversion"/>
  </si>
  <si>
    <t>UV 점착제 개발을 위한 기술시장동향정보 및 산업체 동향</t>
  </si>
  <si>
    <t>에스아이에스㈜</t>
    <phoneticPr fontId="1" type="noConversion"/>
  </si>
  <si>
    <t xml:space="preserve">울산 북구 농공단지3길 3 (달천동) </t>
  </si>
  <si>
    <t>제2016-0217US</t>
  </si>
  <si>
    <t>박정원 과장</t>
    <phoneticPr fontId="1" type="noConversion"/>
  </si>
  <si>
    <t>070-4268-1246</t>
    <phoneticPr fontId="1" type="noConversion"/>
  </si>
  <si>
    <t>엔에이치케미칼㈜</t>
    <phoneticPr fontId="1" type="noConversion"/>
  </si>
  <si>
    <t>제2016-0218US</t>
  </si>
  <si>
    <t>김기호 부장</t>
    <phoneticPr fontId="1" type="noConversion"/>
  </si>
  <si>
    <t>052-267-4700</t>
    <phoneticPr fontId="1" type="noConversion"/>
  </si>
  <si>
    <t>NH에서 생산, 판매되는 제품  Application의 다양화/다변화</t>
  </si>
  <si>
    <t>파미셀㈜케미컬사업부문</t>
    <phoneticPr fontId="1" type="noConversion"/>
  </si>
  <si>
    <t>울산광역시 울주군 온산읍 석당길 8</t>
  </si>
  <si>
    <t>제2016-0220US</t>
  </si>
  <si>
    <t>김수찬 부장</t>
    <phoneticPr fontId="1" type="noConversion"/>
  </si>
  <si>
    <t>052-231-5694</t>
    <phoneticPr fontId="1" type="noConversion"/>
  </si>
  <si>
    <t>리튬2차전지전해액(리튬염) 기술관련 선행특허분석 특허전략지원</t>
  </si>
  <si>
    <t>신산</t>
  </si>
  <si>
    <t>울산 중구 종가로 15 울산TP 기술혁신 B동 302호</t>
  </si>
  <si>
    <t>제2016-0221US</t>
  </si>
  <si>
    <t>김민규 부장</t>
    <phoneticPr fontId="1" type="noConversion"/>
  </si>
  <si>
    <t>010-3858-7887</t>
    <phoneticPr fontId="1" type="noConversion"/>
  </si>
  <si>
    <t>송원산업㈜</t>
    <phoneticPr fontId="1" type="noConversion"/>
  </si>
  <si>
    <t>제2016-0222US</t>
  </si>
  <si>
    <t>김정연 대리</t>
    <phoneticPr fontId="1" type="noConversion"/>
  </si>
  <si>
    <t>010-7607-1005</t>
    <phoneticPr fontId="1" type="noConversion"/>
  </si>
  <si>
    <t>화평법 대응 지원</t>
  </si>
  <si>
    <t>㈜이즈파크</t>
    <phoneticPr fontId="1" type="noConversion"/>
  </si>
  <si>
    <t>(서울사무소) 서울시 디지털로 26길 123G 코오롱디지털타워 1101호
(경남사무소) 경남 창원시 의창구 충혼로 91, 4호관 108호</t>
  </si>
  <si>
    <t>제2016-0064GN</t>
  </si>
  <si>
    <t>권태훈</t>
    <phoneticPr fontId="1" type="noConversion"/>
  </si>
  <si>
    <t xml:space="preserve">EMI/EMC 시장기술 동향정보 지원 </t>
  </si>
  <si>
    <t>㈜더블유코퍼레이션</t>
    <phoneticPr fontId="1" type="noConversion"/>
  </si>
  <si>
    <t>서울 강남구 선릉로 667, 11층 (논현동,요현빌딩)</t>
  </si>
  <si>
    <t>제2016-0186SS</t>
  </si>
  <si>
    <t>㈜세포바이오</t>
    <phoneticPr fontId="1" type="noConversion"/>
  </si>
  <si>
    <t>제2016-0187SS</t>
  </si>
  <si>
    <t xml:space="preserve">바이오 분석 기술관련 시장동향 및 사업화 타당성 평가 지원 </t>
  </si>
  <si>
    <t xml:space="preserve">서울 금천구 디지털로 130, 402호 (가산동,남성프라자) </t>
  </si>
  <si>
    <t>제2016-0188SS</t>
  </si>
  <si>
    <t xml:space="preserve">서울 구로구 디지털로27길 12 (구로동) </t>
  </si>
  <si>
    <t>제2016-0190SS</t>
  </si>
  <si>
    <t>제2016-0191SS</t>
  </si>
  <si>
    <t>㈜다산메디켐</t>
    <phoneticPr fontId="1" type="noConversion"/>
  </si>
  <si>
    <t>제2016-0202SS</t>
  </si>
  <si>
    <t>식물생육촉진제 및 토질개선 기술관련 기획 개발 지원</t>
  </si>
  <si>
    <t>제2016-0203SS</t>
  </si>
  <si>
    <t>㈜코엠피</t>
    <phoneticPr fontId="1" type="noConversion"/>
  </si>
  <si>
    <t>TPE 패킹 자동융착기 적용기술개발</t>
  </si>
  <si>
    <t>미래부</t>
    <phoneticPr fontId="1" type="noConversion"/>
  </si>
  <si>
    <t>㈜디파트너스</t>
    <phoneticPr fontId="1" type="noConversion"/>
  </si>
  <si>
    <t>기술기획교육</t>
  </si>
  <si>
    <t>㈜하예성엔지니어링</t>
    <phoneticPr fontId="1" type="noConversion"/>
  </si>
  <si>
    <t>파력발전 개발사업</t>
  </si>
  <si>
    <t>서울시 마포구 월드컵북로4길 77, 366호 (동교동)</t>
  </si>
  <si>
    <t>㈜로킷</t>
    <phoneticPr fontId="1" type="noConversion"/>
  </si>
  <si>
    <t xml:space="preserve">빅데이터/인공지능 기반으로한 마케팅 효율 극대화 기술개발  </t>
  </si>
  <si>
    <t>이앤에이치㈜</t>
    <phoneticPr fontId="1" type="noConversion"/>
  </si>
  <si>
    <t>태양광 발전장치와 에너지 저장장치의 내진 구조</t>
  </si>
  <si>
    <t>㈜지엠엠씨</t>
    <phoneticPr fontId="1" type="noConversion"/>
  </si>
  <si>
    <t>척추측만 교정용 의자의 기술시장</t>
  </si>
  <si>
    <t>썬텍㈜</t>
    <phoneticPr fontId="1" type="noConversion"/>
  </si>
  <si>
    <t>혈관폐쇄장치(VCD) 기술관련 기획지원</t>
  </si>
  <si>
    <t>대승의료기기㈜</t>
    <phoneticPr fontId="1" type="noConversion"/>
  </si>
  <si>
    <t>건물외벽 탐사 통합 클리닉 시스템 개발 기술관련 R&amp;D과제 기획</t>
  </si>
  <si>
    <t>센트롤</t>
    <phoneticPr fontId="1" type="noConversion"/>
  </si>
  <si>
    <t>정밀내열부품 3D 프린팅용 Ni계 초내열합금 및 TiAl 금속간화합물 분말 저비용 양산 기술 개발</t>
  </si>
  <si>
    <t>㈜라이트팜텍</t>
    <phoneticPr fontId="1" type="noConversion"/>
  </si>
  <si>
    <t>건강기능식품 및 의약품관련 선행특허분석 및 특허전략 수립 지원</t>
  </si>
  <si>
    <t>서울시 구로구 디지터로 285, 에이스트윈타워1차 1005호</t>
  </si>
  <si>
    <t>녹색기술센터</t>
    <phoneticPr fontId="1" type="noConversion"/>
  </si>
  <si>
    <t>㈜네오닥터</t>
    <phoneticPr fontId="1" type="noConversion"/>
  </si>
  <si>
    <t>제2016-0014GW</t>
  </si>
  <si>
    <t>김의수</t>
    <phoneticPr fontId="1" type="noConversion"/>
  </si>
  <si>
    <t>제2016-0015GW</t>
  </si>
  <si>
    <t xml:space="preserve">고초균(미생물)배양 기술관련 선행특허, 애로기술, 시험분석 지원 </t>
  </si>
  <si>
    <t>226-85-26477</t>
  </si>
  <si>
    <t>제2016-0016GW</t>
  </si>
  <si>
    <t>손석호</t>
    <phoneticPr fontId="1" type="noConversion"/>
  </si>
  <si>
    <t>010-2361-6735</t>
    <phoneticPr fontId="1" type="noConversion"/>
  </si>
  <si>
    <t>손향호</t>
    <phoneticPr fontId="1" type="noConversion"/>
  </si>
  <si>
    <t>휴대폰 배터리 보호 회로 및 보호 소자 기술관련 특허 전략 기획지원</t>
  </si>
  <si>
    <t>제2016-0017GW</t>
  </si>
  <si>
    <t>기술기획지원</t>
  </si>
  <si>
    <t>강원도 춘천시 동내면 거두단지 1길 39</t>
  </si>
  <si>
    <t>제2016-0018GW</t>
  </si>
  <si>
    <t>축산용 감염성 질병에 대한 IgY 예방치료제 시장현황 및 기술동향</t>
  </si>
  <si>
    <t>태양3C㈜</t>
    <phoneticPr fontId="1" type="noConversion"/>
  </si>
  <si>
    <t>117-81-05428</t>
  </si>
  <si>
    <t>강원도 홍천군 홍천읍 농공단지길 23-21</t>
  </si>
  <si>
    <t>제2016-0019GW</t>
  </si>
  <si>
    <t>㈜디바이스이엔지</t>
    <phoneticPr fontId="1" type="noConversion"/>
  </si>
  <si>
    <t>2002.10.1</t>
    <phoneticPr fontId="1" type="noConversion"/>
  </si>
  <si>
    <t>최봉진</t>
    <phoneticPr fontId="1" type="noConversion"/>
  </si>
  <si>
    <t>312-81-57991</t>
    <phoneticPr fontId="1" type="noConversion"/>
  </si>
  <si>
    <t>충남</t>
    <phoneticPr fontId="1" type="noConversion"/>
  </si>
  <si>
    <t>충남 아산시 음봉면 삼거리 313</t>
    <phoneticPr fontId="1" type="noConversion"/>
  </si>
  <si>
    <t>성덕형</t>
    <phoneticPr fontId="1" type="noConversion"/>
  </si>
  <si>
    <t>010-3427-7686</t>
    <phoneticPr fontId="1" type="noConversion"/>
  </si>
  <si>
    <t>중국 반도체장비 시장 중 세정공정에 대한 신사업분야 탐색</t>
  </si>
  <si>
    <t>한국생산기술연구원</t>
    <phoneticPr fontId="1" type="noConversion"/>
  </si>
  <si>
    <t>㈜디엔에프</t>
    <phoneticPr fontId="1" type="noConversion"/>
  </si>
  <si>
    <t>2001.1.6</t>
    <phoneticPr fontId="1" type="noConversion"/>
  </si>
  <si>
    <t>김명운</t>
    <phoneticPr fontId="1" type="noConversion"/>
  </si>
  <si>
    <t>314-81-38516</t>
    <phoneticPr fontId="1" type="noConversion"/>
  </si>
  <si>
    <t>대전</t>
    <phoneticPr fontId="1" type="noConversion"/>
  </si>
  <si>
    <t>대전 대덕구 대화동 대화로 132번길 142</t>
    <phoneticPr fontId="1" type="noConversion"/>
  </si>
  <si>
    <t>맹일상</t>
    <phoneticPr fontId="1" type="noConversion"/>
  </si>
  <si>
    <t>010-3090-2965</t>
    <phoneticPr fontId="1" type="noConversion"/>
  </si>
  <si>
    <t>태양광 AR 코팅액 제조 기술 관련 선행특허 분석 및 특허 전략 지원</t>
  </si>
  <si>
    <t>한국화학연구원</t>
    <phoneticPr fontId="1" type="noConversion"/>
  </si>
  <si>
    <t>㈜네오텍</t>
    <phoneticPr fontId="1" type="noConversion"/>
  </si>
  <si>
    <t>2000.6.1</t>
    <phoneticPr fontId="1" type="noConversion"/>
  </si>
  <si>
    <t>이상배</t>
    <phoneticPr fontId="1" type="noConversion"/>
  </si>
  <si>
    <t>301-81-43541</t>
    <phoneticPr fontId="1" type="noConversion"/>
  </si>
  <si>
    <t>충북</t>
    <phoneticPr fontId="1" type="noConversion"/>
  </si>
  <si>
    <t>충북 청주시 흥덕구 송정동 140-59번지</t>
    <phoneticPr fontId="1" type="noConversion"/>
  </si>
  <si>
    <t>장숙진</t>
    <phoneticPr fontId="1" type="noConversion"/>
  </si>
  <si>
    <t>010-9041-3366</t>
    <phoneticPr fontId="1" type="noConversion"/>
  </si>
  <si>
    <t>자동화 기술관련 투자분석 및 기술사업화 교육지원</t>
  </si>
  <si>
    <t>㈜미래에프에이</t>
    <phoneticPr fontId="1" type="noConversion"/>
  </si>
  <si>
    <t>2014.3.12</t>
    <phoneticPr fontId="1" type="noConversion"/>
  </si>
  <si>
    <t>김영철</t>
    <phoneticPr fontId="1" type="noConversion"/>
  </si>
  <si>
    <t>314-86-57954</t>
    <phoneticPr fontId="1" type="noConversion"/>
  </si>
  <si>
    <t>대전 대덕구 대화로139번길 14-28 (대화동)</t>
    <phoneticPr fontId="1" type="noConversion"/>
  </si>
  <si>
    <t>010-2054-5903</t>
    <phoneticPr fontId="1" type="noConversion"/>
  </si>
  <si>
    <t>자동화기술 관련 신사업분야 탐색 및 기술사업화</t>
  </si>
  <si>
    <t>㈜진합</t>
    <phoneticPr fontId="1" type="noConversion"/>
  </si>
  <si>
    <t>1978.2.22</t>
    <phoneticPr fontId="1" type="noConversion"/>
  </si>
  <si>
    <t>이원준</t>
    <phoneticPr fontId="1" type="noConversion"/>
  </si>
  <si>
    <t>306-81-02017</t>
    <phoneticPr fontId="1" type="noConversion"/>
  </si>
  <si>
    <t>대전광역시 대덕구 대화동 40-57</t>
    <phoneticPr fontId="1" type="noConversion"/>
  </si>
  <si>
    <t>최정묵</t>
    <phoneticPr fontId="1" type="noConversion"/>
  </si>
  <si>
    <t>010-5384-2854</t>
    <phoneticPr fontId="1" type="noConversion"/>
  </si>
  <si>
    <t>경량 판재간 기계적 접합을 위한 SPR의 설계 기술 지원</t>
  </si>
  <si>
    <t>한양소재㈜</t>
    <phoneticPr fontId="1" type="noConversion"/>
  </si>
  <si>
    <t>1988.6.23</t>
    <phoneticPr fontId="1" type="noConversion"/>
  </si>
  <si>
    <t>박재한</t>
    <phoneticPr fontId="1" type="noConversion"/>
  </si>
  <si>
    <t>312-81-17820</t>
    <phoneticPr fontId="1" type="noConversion"/>
  </si>
  <si>
    <t>충청남도 천안시 서북구 차암동 7-1</t>
    <phoneticPr fontId="1" type="noConversion"/>
  </si>
  <si>
    <t>이기웅</t>
    <phoneticPr fontId="1" type="noConversion"/>
  </si>
  <si>
    <t>010-3432-7430</t>
    <phoneticPr fontId="1" type="noConversion"/>
  </si>
  <si>
    <t>천연섬유 복합소재 시험 및 시장정보지원</t>
  </si>
  <si>
    <t>유선희</t>
    <phoneticPr fontId="1" type="noConversion"/>
  </si>
  <si>
    <t>㈜퍼라온테크</t>
    <phoneticPr fontId="1" type="noConversion"/>
  </si>
  <si>
    <t>2012.7.1</t>
    <phoneticPr fontId="1" type="noConversion"/>
  </si>
  <si>
    <t>최재현</t>
    <phoneticPr fontId="1" type="noConversion"/>
  </si>
  <si>
    <t>312-86-41096</t>
    <phoneticPr fontId="1" type="noConversion"/>
  </si>
  <si>
    <t>충남 아산시 둔포면 관용로 35(산전리 303-11)</t>
    <phoneticPr fontId="1" type="noConversion"/>
  </si>
  <si>
    <t>허상훈</t>
    <phoneticPr fontId="1" type="noConversion"/>
  </si>
  <si>
    <t>010-6525-9692</t>
    <phoneticPr fontId="1" type="noConversion"/>
  </si>
  <si>
    <t>미지의 휴발성 유기용제 정량 정성 분석 요청</t>
  </si>
  <si>
    <t>㈜성창통신</t>
    <phoneticPr fontId="1" type="noConversion"/>
  </si>
  <si>
    <t>1998.7.28</t>
    <phoneticPr fontId="1" type="noConversion"/>
  </si>
  <si>
    <t>이재진</t>
    <phoneticPr fontId="1" type="noConversion"/>
  </si>
  <si>
    <t>315-81-32849</t>
    <phoneticPr fontId="1" type="noConversion"/>
  </si>
  <si>
    <t>충청북도 청주시 흥덕구 서촌동 523-14</t>
    <phoneticPr fontId="1" type="noConversion"/>
  </si>
  <si>
    <t>010-9588-1503</t>
    <phoneticPr fontId="1" type="noConversion"/>
  </si>
  <si>
    <t>구체적인 주제 없음</t>
  </si>
  <si>
    <t>㈜이그잭스</t>
    <phoneticPr fontId="1" type="noConversion"/>
  </si>
  <si>
    <t>1976.3.10</t>
    <phoneticPr fontId="1" type="noConversion"/>
  </si>
  <si>
    <t>조근호</t>
    <phoneticPr fontId="1" type="noConversion"/>
  </si>
  <si>
    <t>114-81-93374</t>
    <phoneticPr fontId="1" type="noConversion"/>
  </si>
  <si>
    <t>경북 구미시 공단2동 310</t>
    <phoneticPr fontId="1" type="noConversion"/>
  </si>
  <si>
    <t>박혜영</t>
    <phoneticPr fontId="1" type="noConversion"/>
  </si>
  <si>
    <t>010-5651-8002</t>
    <phoneticPr fontId="1" type="noConversion"/>
  </si>
  <si>
    <t>황변을 유발하는 재료의 메카니즘을 분석하기 위한 기술정보조사</t>
  </si>
  <si>
    <t>㈜그린폴리머</t>
    <phoneticPr fontId="1" type="noConversion"/>
  </si>
  <si>
    <t>2000.5.10</t>
    <phoneticPr fontId="1" type="noConversion"/>
  </si>
  <si>
    <t>김윤돈</t>
    <phoneticPr fontId="1" type="noConversion"/>
  </si>
  <si>
    <t>128-81-48640</t>
    <phoneticPr fontId="1" type="noConversion"/>
  </si>
  <si>
    <t>충남</t>
    <phoneticPr fontId="1" type="noConversion"/>
  </si>
  <si>
    <t>충청남도 천안시 서북구 직산읍 군수1길 93</t>
    <phoneticPr fontId="1" type="noConversion"/>
  </si>
  <si>
    <t>박성우</t>
    <phoneticPr fontId="1" type="noConversion"/>
  </si>
  <si>
    <t>010-3177-2512</t>
    <phoneticPr fontId="1" type="noConversion"/>
  </si>
  <si>
    <t>나노복합소재 기술관련 선행특허분석 및 전략수립 지원</t>
  </si>
  <si>
    <t>㈜이림전자</t>
    <phoneticPr fontId="1" type="noConversion"/>
  </si>
  <si>
    <t>2005.6.28</t>
    <phoneticPr fontId="1" type="noConversion"/>
  </si>
  <si>
    <t>정재덕</t>
    <phoneticPr fontId="1" type="noConversion"/>
  </si>
  <si>
    <t>312-81-76853</t>
  </si>
  <si>
    <t>충청남도 천안시 서북구 성거읍 저리 232-4</t>
    <phoneticPr fontId="1" type="noConversion"/>
  </si>
  <si>
    <t>박형태</t>
    <phoneticPr fontId="1" type="noConversion"/>
  </si>
  <si>
    <t>010-8385-5104</t>
    <phoneticPr fontId="1" type="noConversion"/>
  </si>
  <si>
    <t>자동차용 점화코일/이오나이저 기술 다품종개발/시장확대를 기술개발 마켓팅 지원</t>
  </si>
  <si>
    <t>한국생산기술연구원</t>
    <phoneticPr fontId="1" type="noConversion"/>
  </si>
  <si>
    <t>㈜엠비젼</t>
    <phoneticPr fontId="1" type="noConversion"/>
  </si>
  <si>
    <t>2002.8.16</t>
    <phoneticPr fontId="1" type="noConversion"/>
  </si>
  <si>
    <t>이구열</t>
    <phoneticPr fontId="1" type="noConversion"/>
  </si>
  <si>
    <t>301-81-87909</t>
    <phoneticPr fontId="1" type="noConversion"/>
  </si>
  <si>
    <t>충북</t>
    <phoneticPr fontId="1" type="noConversion"/>
  </si>
  <si>
    <t>충청북도 청주시 흥덕구 강서2동 신성로 103</t>
    <phoneticPr fontId="1" type="noConversion"/>
  </si>
  <si>
    <t>임지혜</t>
    <phoneticPr fontId="1" type="noConversion"/>
  </si>
  <si>
    <t xml:space="preserve">070-7163-3346 </t>
    <phoneticPr fontId="1" type="noConversion"/>
  </si>
  <si>
    <t xml:space="preserve">비전기술 결합 의료기기 개발 관련 시장·기술정보 지원, </t>
  </si>
  <si>
    <t>㈜그린광학</t>
    <phoneticPr fontId="1" type="noConversion"/>
  </si>
  <si>
    <t>1999.4.14</t>
    <phoneticPr fontId="1" type="noConversion"/>
  </si>
  <si>
    <t>조현일</t>
    <phoneticPr fontId="1" type="noConversion"/>
  </si>
  <si>
    <t>301-81-36394</t>
    <phoneticPr fontId="1" type="noConversion"/>
  </si>
  <si>
    <t>충청북도 청원군 오창읍 각리 642-5</t>
    <phoneticPr fontId="1" type="noConversion"/>
  </si>
  <si>
    <t>한승주</t>
    <phoneticPr fontId="1" type="noConversion"/>
  </si>
  <si>
    <t>010-5141-5049</t>
    <phoneticPr fontId="1" type="noConversion"/>
  </si>
  <si>
    <t>전방 감시 적외선 장치(FLIR) 개발을 위한 시장기술동향정보 지원</t>
  </si>
  <si>
    <t>㈜리온메디코스</t>
    <phoneticPr fontId="1" type="noConversion"/>
  </si>
  <si>
    <t>2013.7.31</t>
    <phoneticPr fontId="1" type="noConversion"/>
  </si>
  <si>
    <t>정연지</t>
    <phoneticPr fontId="1" type="noConversion"/>
  </si>
  <si>
    <t>204-86-44069</t>
    <phoneticPr fontId="1" type="noConversion"/>
  </si>
  <si>
    <t>서울</t>
    <phoneticPr fontId="1" type="noConversion"/>
  </si>
  <si>
    <t>서울 동대문구 회기동 351 힐스테이츠 1층</t>
    <phoneticPr fontId="1" type="noConversion"/>
  </si>
  <si>
    <t>김은엽</t>
    <phoneticPr fontId="1" type="noConversion"/>
  </si>
  <si>
    <t>010-2767-9481</t>
    <phoneticPr fontId="1" type="noConversion"/>
  </si>
  <si>
    <t>해외진출</t>
  </si>
  <si>
    <t>㈜메디라인액티브코리아</t>
    <phoneticPr fontId="1" type="noConversion"/>
  </si>
  <si>
    <t>2007.4.17</t>
    <phoneticPr fontId="1" type="noConversion"/>
  </si>
  <si>
    <t>강대원</t>
    <phoneticPr fontId="1" type="noConversion"/>
  </si>
  <si>
    <t>260-87-00340</t>
    <phoneticPr fontId="1" type="noConversion"/>
  </si>
  <si>
    <t>서울 금천구 가산동 219 1401호</t>
    <phoneticPr fontId="1" type="noConversion"/>
  </si>
  <si>
    <t>강우성</t>
    <phoneticPr fontId="1" type="noConversion"/>
  </si>
  <si>
    <t xml:space="preserve">010-9871-5064 </t>
    <phoneticPr fontId="1" type="noConversion"/>
  </si>
  <si>
    <t>수액 필터 유동해석 및 고분자 접합기술</t>
    <phoneticPr fontId="1" type="noConversion"/>
  </si>
  <si>
    <t>㈜이조</t>
    <phoneticPr fontId="1" type="noConversion"/>
  </si>
  <si>
    <t>2014.11.20</t>
    <phoneticPr fontId="1" type="noConversion"/>
  </si>
  <si>
    <t>조성진</t>
    <phoneticPr fontId="1" type="noConversion"/>
  </si>
  <si>
    <t>609-86-23046</t>
    <phoneticPr fontId="1" type="noConversion"/>
  </si>
  <si>
    <t>용산구 청파로109 전자월드 지하1층 3D프린트</t>
    <phoneticPr fontId="1" type="noConversion"/>
  </si>
  <si>
    <t>신진화</t>
    <phoneticPr fontId="1" type="noConversion"/>
  </si>
  <si>
    <t>010-6888-2346</t>
    <phoneticPr fontId="1" type="noConversion"/>
  </si>
  <si>
    <t>건축용 3D프린터 개발 및 제작 지원</t>
  </si>
  <si>
    <t>㈜코어트러스트</t>
    <phoneticPr fontId="1" type="noConversion"/>
  </si>
  <si>
    <t>2000,7.25</t>
    <phoneticPr fontId="1" type="noConversion"/>
  </si>
  <si>
    <t>우제학</t>
    <phoneticPr fontId="1" type="noConversion"/>
  </si>
  <si>
    <t>127-81-40266</t>
    <phoneticPr fontId="1" type="noConversion"/>
  </si>
  <si>
    <t>서울특별시 강남구 대치동</t>
    <phoneticPr fontId="1" type="noConversion"/>
  </si>
  <si>
    <t>최승필</t>
    <phoneticPr fontId="1" type="noConversion"/>
  </si>
  <si>
    <t>010-7912-2314</t>
    <phoneticPr fontId="1" type="noConversion"/>
  </si>
  <si>
    <t>Cloud기술개발을 위한 정보지원</t>
    <phoneticPr fontId="1" type="noConversion"/>
  </si>
  <si>
    <t>㈜뉴로메카</t>
    <phoneticPr fontId="1" type="noConversion"/>
  </si>
  <si>
    <t>2013.2.14</t>
    <phoneticPr fontId="1" type="noConversion"/>
  </si>
  <si>
    <t>박종훈</t>
    <phoneticPr fontId="1" type="noConversion"/>
  </si>
  <si>
    <t>132-86-13766</t>
    <phoneticPr fontId="1" type="noConversion"/>
  </si>
  <si>
    <t>서울 성동구 성수동2가 227-43 성수IT종합센터 406호</t>
    <phoneticPr fontId="1" type="noConversion"/>
  </si>
  <si>
    <t>안기탁</t>
    <phoneticPr fontId="1" type="noConversion"/>
  </si>
  <si>
    <t>010-6411-1073</t>
    <phoneticPr fontId="1" type="noConversion"/>
  </si>
  <si>
    <t>로보틱스를 위한 정보지원</t>
    <phoneticPr fontId="1" type="noConversion"/>
  </si>
  <si>
    <t>㈜현성오토텍</t>
    <phoneticPr fontId="1" type="noConversion"/>
  </si>
  <si>
    <t>1989.10.20</t>
    <phoneticPr fontId="1" type="noConversion"/>
  </si>
  <si>
    <t>김창수</t>
    <phoneticPr fontId="1" type="noConversion"/>
  </si>
  <si>
    <t>410-81-07591</t>
    <phoneticPr fontId="1" type="noConversion"/>
  </si>
  <si>
    <t>광주</t>
    <phoneticPr fontId="1" type="noConversion"/>
  </si>
  <si>
    <t>광주광역시 광산구 소촌동 824</t>
    <phoneticPr fontId="1" type="noConversion"/>
  </si>
  <si>
    <t>이우승</t>
    <phoneticPr fontId="1" type="noConversion"/>
  </si>
  <si>
    <t xml:space="preserve">010-7101-7463 </t>
    <phoneticPr fontId="1" type="noConversion"/>
  </si>
  <si>
    <t>경량화 차체 BIW 개발</t>
  </si>
  <si>
    <t>㈜호원</t>
    <phoneticPr fontId="1" type="noConversion"/>
  </si>
  <si>
    <t>1993.2.8</t>
    <phoneticPr fontId="1" type="noConversion"/>
  </si>
  <si>
    <t>양진석</t>
    <phoneticPr fontId="1" type="noConversion"/>
  </si>
  <si>
    <t>410-81-17783</t>
    <phoneticPr fontId="1" type="noConversion"/>
  </si>
  <si>
    <t>광주 광산구 소촌동 857</t>
    <phoneticPr fontId="1" type="noConversion"/>
  </si>
  <si>
    <t>오중석</t>
    <phoneticPr fontId="1" type="noConversion"/>
  </si>
  <si>
    <t>010-5628-2548</t>
    <phoneticPr fontId="1" type="noConversion"/>
  </si>
  <si>
    <t>미래 자동차 시장 동향파악 및 차체 신기술 개발전략 수립/자동차 차체부품 구조해석 지원</t>
    <phoneticPr fontId="1" type="noConversion"/>
  </si>
  <si>
    <t>서진이</t>
    <phoneticPr fontId="1" type="noConversion"/>
  </si>
  <si>
    <t>㈜세움</t>
    <phoneticPr fontId="1" type="noConversion"/>
  </si>
  <si>
    <t>2006.8.28</t>
    <phoneticPr fontId="1" type="noConversion"/>
  </si>
  <si>
    <t>이석길</t>
    <phoneticPr fontId="1" type="noConversion"/>
  </si>
  <si>
    <t>404-81-21924</t>
    <phoneticPr fontId="1" type="noConversion"/>
  </si>
  <si>
    <t>전북</t>
    <phoneticPr fontId="1" type="noConversion"/>
  </si>
  <si>
    <t>전북 정읍시 하북동 852</t>
    <phoneticPr fontId="1" type="noConversion"/>
  </si>
  <si>
    <t>정영권</t>
    <phoneticPr fontId="1" type="noConversion"/>
  </si>
  <si>
    <t>010-3246-1016</t>
    <phoneticPr fontId="1" type="noConversion"/>
  </si>
  <si>
    <t>1. 시장기술동향정보지원(기술특허정보 및 시장/제품정보 수집분석)
2. 마케팅 전략수립 – 경쟁자 분석 및 정성적/정량적 시제품 소비자 조사</t>
  </si>
  <si>
    <t>㈜코스텍</t>
    <phoneticPr fontId="1" type="noConversion"/>
  </si>
  <si>
    <t>2006.2.20</t>
    <phoneticPr fontId="1" type="noConversion"/>
  </si>
  <si>
    <t>이성기</t>
    <phoneticPr fontId="1" type="noConversion"/>
  </si>
  <si>
    <t>403-81-41868</t>
    <phoneticPr fontId="1" type="noConversion"/>
  </si>
  <si>
    <t>전북 군산시 군산산단로 46</t>
    <phoneticPr fontId="1" type="noConversion"/>
  </si>
  <si>
    <t>차병기</t>
    <phoneticPr fontId="1" type="noConversion"/>
  </si>
  <si>
    <t>010-6659-5350</t>
    <phoneticPr fontId="1" type="noConversion"/>
  </si>
  <si>
    <t xml:space="preserve">배터리 기술관련 기획지원 </t>
  </si>
  <si>
    <t>대영엔지니어링㈜</t>
    <phoneticPr fontId="1" type="noConversion"/>
  </si>
  <si>
    <t>1998.10.10</t>
    <phoneticPr fontId="1" type="noConversion"/>
  </si>
  <si>
    <t>김선영</t>
    <phoneticPr fontId="1" type="noConversion"/>
  </si>
  <si>
    <t>401-81-16932</t>
    <phoneticPr fontId="1" type="noConversion"/>
  </si>
  <si>
    <t>전북 군산시 오식도동 815-6</t>
    <phoneticPr fontId="1" type="noConversion"/>
  </si>
  <si>
    <t>윤태윤</t>
    <phoneticPr fontId="1" type="noConversion"/>
  </si>
  <si>
    <t>010-5411-2935</t>
    <phoneticPr fontId="1" type="noConversion"/>
  </si>
  <si>
    <t>전도성 플라스틱을 이용한 6가크롬 배제 전착도장 공정 기술 개발</t>
  </si>
  <si>
    <t>한국과학기술연구원</t>
    <phoneticPr fontId="1" type="noConversion"/>
  </si>
  <si>
    <t>㈜창조바이오텍</t>
    <phoneticPr fontId="1" type="noConversion"/>
  </si>
  <si>
    <t>2002.1.1</t>
    <phoneticPr fontId="1" type="noConversion"/>
  </si>
  <si>
    <t>강성종</t>
    <phoneticPr fontId="1" type="noConversion"/>
  </si>
  <si>
    <t>616-81-37408</t>
    <phoneticPr fontId="1" type="noConversion"/>
  </si>
  <si>
    <t>제주</t>
    <phoneticPr fontId="1" type="noConversion"/>
  </si>
  <si>
    <t>제주 서귀포시 남원읍 한남리산 5-8번지</t>
    <phoneticPr fontId="1" type="noConversion"/>
  </si>
  <si>
    <t>정철연</t>
    <phoneticPr fontId="1" type="noConversion"/>
  </si>
  <si>
    <t>010-7337-0792</t>
    <phoneticPr fontId="1" type="noConversion"/>
  </si>
  <si>
    <t xml:space="preserve">어류 점액포자충 살충물질 기술관련 시장기술 동향정보지원 </t>
  </si>
  <si>
    <t>㈜에니에스</t>
    <phoneticPr fontId="1" type="noConversion"/>
  </si>
  <si>
    <t>2008.7.18</t>
    <phoneticPr fontId="1" type="noConversion"/>
  </si>
  <si>
    <t>전승민</t>
    <phoneticPr fontId="1" type="noConversion"/>
  </si>
  <si>
    <t>402-81-79769</t>
    <phoneticPr fontId="1" type="noConversion"/>
  </si>
  <si>
    <t>전북 전주시 덕진구 반룡로 110 도시첨단산업단지 R&amp;D 동 205</t>
    <phoneticPr fontId="1" type="noConversion"/>
  </si>
  <si>
    <t>전상문</t>
    <phoneticPr fontId="1" type="noConversion"/>
  </si>
  <si>
    <t>010-3678-3636</t>
    <phoneticPr fontId="1" type="noConversion"/>
  </si>
  <si>
    <t xml:space="preserve">탄소복합소재 고온발열체 코팅용 고온 폴리머 정보 지원 </t>
  </si>
  <si>
    <t>(유)콘원</t>
    <phoneticPr fontId="1" type="noConversion"/>
  </si>
  <si>
    <t>2006.2.14</t>
    <phoneticPr fontId="1" type="noConversion"/>
  </si>
  <si>
    <t>김영순</t>
    <phoneticPr fontId="1" type="noConversion"/>
  </si>
  <si>
    <t>403 81 41820</t>
    <phoneticPr fontId="1" type="noConversion"/>
  </si>
  <si>
    <t>전북 익산시 낭산면 성남리 386-9</t>
    <phoneticPr fontId="1" type="noConversion"/>
  </si>
  <si>
    <t>이영미</t>
    <phoneticPr fontId="1" type="noConversion"/>
  </si>
  <si>
    <t xml:space="preserve">(010) 4500-9461 </t>
    <phoneticPr fontId="1" type="noConversion"/>
  </si>
  <si>
    <t>발수방수성 표면처리제</t>
  </si>
  <si>
    <t>올릭스㈜</t>
    <phoneticPr fontId="1" type="noConversion"/>
  </si>
  <si>
    <t>2003.6.25</t>
    <phoneticPr fontId="1" type="noConversion"/>
  </si>
  <si>
    <t>안종욱</t>
    <phoneticPr fontId="1" type="noConversion"/>
  </si>
  <si>
    <t>403-81-33785</t>
    <phoneticPr fontId="1" type="noConversion"/>
  </si>
  <si>
    <t>전북 전주시 덕진구 팔복동2가전북테크노파크페크노빌A동 307-315호</t>
    <phoneticPr fontId="1" type="noConversion"/>
  </si>
  <si>
    <t>안나희</t>
    <phoneticPr fontId="1" type="noConversion"/>
  </si>
  <si>
    <t>010-8778-5280</t>
    <phoneticPr fontId="1" type="noConversion"/>
  </si>
  <si>
    <t>IT/BT/GT 융합 특수 LED 조명 개발 및 사업화</t>
  </si>
  <si>
    <t>㈜카이테크</t>
    <phoneticPr fontId="1" type="noConversion"/>
  </si>
  <si>
    <t>2008.12.9</t>
    <phoneticPr fontId="1" type="noConversion"/>
  </si>
  <si>
    <t>김학모</t>
    <phoneticPr fontId="1" type="noConversion"/>
  </si>
  <si>
    <t>418-81-27330</t>
    <phoneticPr fontId="1" type="noConversion"/>
  </si>
  <si>
    <t>전라북도 전주시 덕진구 팔복동2가 750-1</t>
    <phoneticPr fontId="1" type="noConversion"/>
  </si>
  <si>
    <t>이준성</t>
    <phoneticPr fontId="1" type="noConversion"/>
  </si>
  <si>
    <t>(010) 7635-4934</t>
    <phoneticPr fontId="1" type="noConversion"/>
  </si>
  <si>
    <t>EWP 제어용 프로그래밍 기술관련 애로기술 지원</t>
  </si>
  <si>
    <t>㈜위니아글로벌테크</t>
    <phoneticPr fontId="1" type="noConversion"/>
  </si>
  <si>
    <t>2010.07.27</t>
    <phoneticPr fontId="1" type="noConversion"/>
  </si>
  <si>
    <t>이정권</t>
    <phoneticPr fontId="1" type="noConversion"/>
  </si>
  <si>
    <t>410-86-41629</t>
    <phoneticPr fontId="1" type="noConversion"/>
  </si>
  <si>
    <t>광주 북구 연제동 547-5</t>
    <phoneticPr fontId="1" type="noConversion"/>
  </si>
  <si>
    <t>길익균</t>
    <phoneticPr fontId="1" type="noConversion"/>
  </si>
  <si>
    <t>010-8238-4095</t>
    <phoneticPr fontId="1" type="noConversion"/>
  </si>
  <si>
    <t>소형가전제품 기획 및 사업화 지원</t>
  </si>
  <si>
    <t>대경보스텍㈜</t>
    <phoneticPr fontId="1" type="noConversion"/>
  </si>
  <si>
    <t>2001.09.28</t>
    <phoneticPr fontId="1" type="noConversion"/>
  </si>
  <si>
    <t>최미경</t>
    <phoneticPr fontId="1" type="noConversion"/>
  </si>
  <si>
    <t>410-81-67487</t>
    <phoneticPr fontId="1" type="noConversion"/>
  </si>
  <si>
    <t>광주 광산구 월전동 1252번지 대경보스텍(주)</t>
    <phoneticPr fontId="1" type="noConversion"/>
  </si>
  <si>
    <t>김형수</t>
    <phoneticPr fontId="1" type="noConversion"/>
  </si>
  <si>
    <t>010-3049-0876</t>
    <phoneticPr fontId="1" type="noConversion"/>
  </si>
  <si>
    <t>보성전통고추장영농조합법인</t>
    <phoneticPr fontId="1" type="noConversion"/>
  </si>
  <si>
    <t>2013.8.23</t>
    <phoneticPr fontId="1" type="noConversion"/>
  </si>
  <si>
    <t>이금숙</t>
    <phoneticPr fontId="1" type="noConversion"/>
  </si>
  <si>
    <t>416-81-92285</t>
    <phoneticPr fontId="1" type="noConversion"/>
  </si>
  <si>
    <t>전남</t>
    <phoneticPr fontId="1" type="noConversion"/>
  </si>
  <si>
    <t>전남 보성군 조성면 수풍길 2-7</t>
    <phoneticPr fontId="1" type="noConversion"/>
  </si>
  <si>
    <t>호남</t>
    <phoneticPr fontId="1" type="noConversion"/>
  </si>
  <si>
    <t>(010)5601-6100</t>
    <phoneticPr fontId="1" type="noConversion"/>
  </si>
  <si>
    <t>보리고추장 제조방법 및 이와 관련한 전통장류 R&amp;D과제기획 자문</t>
  </si>
  <si>
    <t>부산인터넷방송국</t>
    <phoneticPr fontId="1" type="noConversion"/>
  </si>
  <si>
    <t>2014.1.3</t>
    <phoneticPr fontId="1" type="noConversion"/>
  </si>
  <si>
    <t>김대정</t>
    <phoneticPr fontId="1" type="noConversion"/>
  </si>
  <si>
    <t>605-12-95095</t>
    <phoneticPr fontId="1" type="noConversion"/>
  </si>
  <si>
    <t>부산</t>
    <phoneticPr fontId="1" type="noConversion"/>
  </si>
  <si>
    <t>부산광역시 부산진구 부전2동 513-27</t>
    <phoneticPr fontId="1" type="noConversion"/>
  </si>
  <si>
    <t>(010) 4484-2491</t>
    <phoneticPr fontId="1" type="noConversion"/>
  </si>
  <si>
    <t>클라우드 기반의 모바일 증강현실(Augmented Reality)콘텐츠 제작 플랫폼 개발 기술관련 애로기술지원</t>
  </si>
  <si>
    <t>㈜네오텍</t>
    <phoneticPr fontId="1" type="noConversion"/>
  </si>
  <si>
    <t>1999.07.23</t>
    <phoneticPr fontId="1" type="noConversion"/>
  </si>
  <si>
    <t>최두곤</t>
    <phoneticPr fontId="1" type="noConversion"/>
  </si>
  <si>
    <t>606-81-23019</t>
    <phoneticPr fontId="1" type="noConversion"/>
  </si>
  <si>
    <t>경남</t>
    <phoneticPr fontId="1" type="noConversion"/>
  </si>
  <si>
    <t>경남 김해시 주촌면 골든루트로 139번길 12-3</t>
    <phoneticPr fontId="1" type="noConversion"/>
  </si>
  <si>
    <t>조성제</t>
    <phoneticPr fontId="1" type="noConversion"/>
  </si>
  <si>
    <t>010-3871-7699</t>
    <phoneticPr fontId="1" type="noConversion"/>
  </si>
  <si>
    <t>부곡스텐레스㈜</t>
    <phoneticPr fontId="1" type="noConversion"/>
  </si>
  <si>
    <t>1997.02.24</t>
    <phoneticPr fontId="1" type="noConversion"/>
  </si>
  <si>
    <t>홍완표</t>
    <phoneticPr fontId="1" type="noConversion"/>
  </si>
  <si>
    <t>621-81-26198</t>
    <phoneticPr fontId="1" type="noConversion"/>
  </si>
  <si>
    <t xml:space="preserve">부산 강서구 대저1동 1570번지 </t>
    <phoneticPr fontId="1" type="noConversion"/>
  </si>
  <si>
    <t>문준호</t>
    <phoneticPr fontId="1" type="noConversion"/>
  </si>
  <si>
    <t>010-4920-9520</t>
    <phoneticPr fontId="1" type="noConversion"/>
  </si>
  <si>
    <t>타이타늄 인발/ 압연 및 열처리 기술</t>
  </si>
  <si>
    <t>㈜케이피엘인더스트리</t>
    <phoneticPr fontId="1" type="noConversion"/>
  </si>
  <si>
    <t>이재환</t>
    <phoneticPr fontId="1" type="noConversion"/>
  </si>
  <si>
    <t>606-86-20939</t>
    <phoneticPr fontId="1" type="noConversion"/>
  </si>
  <si>
    <t>부산광역시 강서구 신호동 210-6</t>
    <phoneticPr fontId="1" type="noConversion"/>
  </si>
  <si>
    <t>김성수</t>
    <phoneticPr fontId="1" type="noConversion"/>
  </si>
  <si>
    <t>010-8794-6311</t>
    <phoneticPr fontId="1" type="noConversion"/>
  </si>
  <si>
    <t xml:space="preserve">유량제어시스템관련 지원 </t>
  </si>
  <si>
    <t>태진시스템</t>
    <phoneticPr fontId="1" type="noConversion"/>
  </si>
  <si>
    <t>2003.03.19</t>
    <phoneticPr fontId="1" type="noConversion"/>
  </si>
  <si>
    <t>김영남</t>
    <phoneticPr fontId="1" type="noConversion"/>
  </si>
  <si>
    <t>521-10-30218</t>
    <phoneticPr fontId="1" type="noConversion"/>
  </si>
  <si>
    <t>경상남도 양산시 명곡동 922-2</t>
    <phoneticPr fontId="1" type="noConversion"/>
  </si>
  <si>
    <t>박연숙</t>
    <phoneticPr fontId="1" type="noConversion"/>
  </si>
  <si>
    <t>010-8285-4279</t>
    <phoneticPr fontId="1" type="noConversion"/>
  </si>
  <si>
    <t>IoT활용 스마트팩토리 구축</t>
    <phoneticPr fontId="1" type="noConversion"/>
  </si>
  <si>
    <t>㈜인코켐</t>
    <phoneticPr fontId="1" type="noConversion"/>
  </si>
  <si>
    <t>2012.10.23</t>
    <phoneticPr fontId="1" type="noConversion"/>
  </si>
  <si>
    <t>권귀택</t>
    <phoneticPr fontId="1" type="noConversion"/>
  </si>
  <si>
    <t>610-86-17170</t>
    <phoneticPr fontId="1" type="noConversion"/>
  </si>
  <si>
    <t>울산</t>
    <phoneticPr fontId="1" type="noConversion"/>
  </si>
  <si>
    <t>울산 울주군 웅촌면 고연로 98-5</t>
    <phoneticPr fontId="1" type="noConversion"/>
  </si>
  <si>
    <t>김용성</t>
    <phoneticPr fontId="1" type="noConversion"/>
  </si>
  <si>
    <t>070-7552-4598</t>
    <phoneticPr fontId="1" type="noConversion"/>
  </si>
  <si>
    <t>코팅제의 물성 개선 및 기술현황</t>
  </si>
  <si>
    <t>SG SERVO㈜</t>
    <phoneticPr fontId="1" type="noConversion"/>
  </si>
  <si>
    <t>2002.01.19</t>
    <phoneticPr fontId="1" type="noConversion"/>
  </si>
  <si>
    <t>조정현</t>
    <phoneticPr fontId="1" type="noConversion"/>
  </si>
  <si>
    <t>609-81-51509</t>
    <phoneticPr fontId="1" type="noConversion"/>
  </si>
  <si>
    <t>경남 창원시 의창구 팔용동 20-19</t>
    <phoneticPr fontId="1" type="noConversion"/>
  </si>
  <si>
    <t>조재준</t>
    <phoneticPr fontId="1" type="noConversion"/>
  </si>
  <si>
    <t>010-4565-9057</t>
    <phoneticPr fontId="1" type="noConversion"/>
  </si>
  <si>
    <t>Self-Sealing Valve의 파단해석을 위한 기술지원</t>
  </si>
  <si>
    <t>삼원테크㈜</t>
    <phoneticPr fontId="1" type="noConversion"/>
  </si>
  <si>
    <t>1993.11.05</t>
    <phoneticPr fontId="1" type="noConversion"/>
  </si>
  <si>
    <t>이택우</t>
    <phoneticPr fontId="1" type="noConversion"/>
  </si>
  <si>
    <t>609-81-24002</t>
    <phoneticPr fontId="1" type="noConversion"/>
  </si>
  <si>
    <t>경남 창원시 성산구 성주동 30-5</t>
    <phoneticPr fontId="1" type="noConversion"/>
  </si>
  <si>
    <t>김상석</t>
    <phoneticPr fontId="1" type="noConversion"/>
  </si>
  <si>
    <t>010-5599-3917</t>
    <phoneticPr fontId="1" type="noConversion"/>
  </si>
  <si>
    <t>담수화 기술관련 기획지원</t>
  </si>
  <si>
    <t>㈜영광공작소</t>
    <phoneticPr fontId="1" type="noConversion"/>
  </si>
  <si>
    <t>1999.07.27</t>
    <phoneticPr fontId="1" type="noConversion"/>
  </si>
  <si>
    <t>허철기</t>
    <phoneticPr fontId="1" type="noConversion"/>
  </si>
  <si>
    <t>505-81-19153</t>
    <phoneticPr fontId="1" type="noConversion"/>
  </si>
  <si>
    <t>울산 울주군 온산읍 원산리 891-7</t>
    <phoneticPr fontId="1" type="noConversion"/>
  </si>
  <si>
    <t>권종정</t>
    <phoneticPr fontId="1" type="noConversion"/>
  </si>
  <si>
    <t>010-2066-7807</t>
    <phoneticPr fontId="1" type="noConversion"/>
  </si>
  <si>
    <t xml:space="preserve">항만용 탑승교 기술관련 국내외 시장 현황 및 경쟁 업체, 특허 현황 조사 지원
</t>
  </si>
  <si>
    <t>유형선</t>
    <phoneticPr fontId="1" type="noConversion"/>
  </si>
  <si>
    <t>㈜지에이치아이</t>
    <phoneticPr fontId="1" type="noConversion"/>
  </si>
  <si>
    <t>1998.07.01</t>
    <phoneticPr fontId="1" type="noConversion"/>
  </si>
  <si>
    <t>남진현</t>
    <phoneticPr fontId="1" type="noConversion"/>
  </si>
  <si>
    <t>620-81-17416</t>
    <phoneticPr fontId="1" type="noConversion"/>
  </si>
  <si>
    <t>울산광역시 북구 진장동 666-1</t>
    <phoneticPr fontId="1" type="noConversion"/>
  </si>
  <si>
    <t>김천식</t>
    <phoneticPr fontId="1" type="noConversion"/>
  </si>
  <si>
    <t>010-3581-2420</t>
    <phoneticPr fontId="1" type="noConversion"/>
  </si>
  <si>
    <t xml:space="preserve">금속표면 녹 방지 코팅제 마케팅 지원 </t>
  </si>
  <si>
    <t>가치평가</t>
    <phoneticPr fontId="1" type="noConversion"/>
  </si>
  <si>
    <t>㈜한국항공기술</t>
    <phoneticPr fontId="1" type="noConversion"/>
  </si>
  <si>
    <t>2013.01.16</t>
    <phoneticPr fontId="1" type="noConversion"/>
  </si>
  <si>
    <t>이한규</t>
    <phoneticPr fontId="1" type="noConversion"/>
  </si>
  <si>
    <t>615-81-97795</t>
    <phoneticPr fontId="1" type="noConversion"/>
  </si>
  <si>
    <t>경남 김해시 지내동 323-1</t>
    <phoneticPr fontId="1" type="noConversion"/>
  </si>
  <si>
    <t>지남식</t>
    <phoneticPr fontId="1" type="noConversion"/>
  </si>
  <si>
    <t>010-5089-5754</t>
    <phoneticPr fontId="1" type="noConversion"/>
  </si>
  <si>
    <t>기술가치평가</t>
    <phoneticPr fontId="1" type="noConversion"/>
  </si>
  <si>
    <t>베니트엠㈜</t>
    <phoneticPr fontId="1" type="noConversion"/>
  </si>
  <si>
    <t>2016.03.02</t>
    <phoneticPr fontId="1" type="noConversion"/>
  </si>
  <si>
    <t>강기준</t>
    <phoneticPr fontId="1" type="noConversion"/>
  </si>
  <si>
    <t>676-81-00387</t>
    <phoneticPr fontId="1" type="noConversion"/>
  </si>
  <si>
    <t>김광현</t>
    <phoneticPr fontId="1" type="noConversion"/>
  </si>
  <si>
    <t>010-8532-6110</t>
    <phoneticPr fontId="1" type="noConversion"/>
  </si>
  <si>
    <t>정삼투막 기술자문 및 시장정보</t>
  </si>
  <si>
    <t>김기일</t>
    <phoneticPr fontId="1" type="noConversion"/>
  </si>
  <si>
    <t>씨엠티㈜</t>
    <phoneticPr fontId="1" type="noConversion"/>
  </si>
  <si>
    <t>2012.04.16</t>
    <phoneticPr fontId="1" type="noConversion"/>
  </si>
  <si>
    <t>이헌재</t>
    <phoneticPr fontId="1" type="noConversion"/>
  </si>
  <si>
    <t>609-86-05295</t>
    <phoneticPr fontId="1" type="noConversion"/>
  </si>
  <si>
    <t>경남 창원시 성산구 반월로 61-24</t>
    <phoneticPr fontId="1" type="noConversion"/>
  </si>
  <si>
    <t>정영교</t>
    <phoneticPr fontId="1" type="noConversion"/>
  </si>
  <si>
    <t>010-8848-6329</t>
    <phoneticPr fontId="1" type="noConversion"/>
  </si>
  <si>
    <t xml:space="preserve">센서 융합형 보링바 개발 </t>
  </si>
  <si>
    <t>엠도흐멘코리아㈜</t>
    <phoneticPr fontId="1" type="noConversion"/>
  </si>
  <si>
    <t>2001.09.01</t>
    <phoneticPr fontId="1" type="noConversion"/>
  </si>
  <si>
    <t>윤양수</t>
    <phoneticPr fontId="1" type="noConversion"/>
  </si>
  <si>
    <t>610-85-22813</t>
    <phoneticPr fontId="1" type="noConversion"/>
  </si>
  <si>
    <t>서울 양천구 목1동 923-5 한국방송회관 9층</t>
    <phoneticPr fontId="1" type="noConversion"/>
  </si>
  <si>
    <t>엄경섭</t>
    <phoneticPr fontId="1" type="noConversion"/>
  </si>
  <si>
    <t>010-2926-2115</t>
    <phoneticPr fontId="1" type="noConversion"/>
  </si>
  <si>
    <t>폴리우레탄용 반응형 색 염료 개발</t>
    <phoneticPr fontId="1" type="noConversion"/>
  </si>
  <si>
    <t>㈜세기리텍</t>
    <phoneticPr fontId="1" type="noConversion"/>
  </si>
  <si>
    <t>2011.11.17</t>
    <phoneticPr fontId="1" type="noConversion"/>
  </si>
  <si>
    <t>정찬두</t>
    <phoneticPr fontId="1" type="noConversion"/>
  </si>
  <si>
    <t>608-81-84220</t>
    <phoneticPr fontId="1" type="noConversion"/>
  </si>
  <si>
    <t>경북</t>
    <phoneticPr fontId="1" type="noConversion"/>
  </si>
  <si>
    <t>경북 영천시 금호읍 어은리 386-1</t>
    <phoneticPr fontId="1" type="noConversion"/>
  </si>
  <si>
    <t xml:space="preserve">박기찬 </t>
    <phoneticPr fontId="1" type="noConversion"/>
  </si>
  <si>
    <t>(010) 9267-3913</t>
    <phoneticPr fontId="1" type="noConversion"/>
  </si>
  <si>
    <t>자동차용 폐리튬 이온 배터리의 재활용을 통한 고순도 유가금속 회수관련 지원</t>
  </si>
  <si>
    <t>효림산업㈜</t>
    <phoneticPr fontId="1" type="noConversion"/>
  </si>
  <si>
    <t>1998.10.1</t>
    <phoneticPr fontId="1" type="noConversion"/>
  </si>
  <si>
    <t>한무경</t>
    <phoneticPr fontId="1" type="noConversion"/>
  </si>
  <si>
    <t>514-81-31302</t>
    <phoneticPr fontId="1" type="noConversion"/>
  </si>
  <si>
    <t xml:space="preserve">경상북도 경산시 남산면 전지공단길 22-9 </t>
    <phoneticPr fontId="1" type="noConversion"/>
  </si>
  <si>
    <t>이신호</t>
    <phoneticPr fontId="1" type="noConversion"/>
  </si>
  <si>
    <t>( 010 ) 2325 - 1210</t>
    <phoneticPr fontId="1" type="noConversion"/>
  </si>
  <si>
    <t>환경차 부품 시장변화에 따른 동력전달장치기술관련 기술기획 지원</t>
  </si>
  <si>
    <t>경창산업㈜</t>
    <phoneticPr fontId="1" type="noConversion"/>
  </si>
  <si>
    <t>1961.10.1</t>
    <phoneticPr fontId="1" type="noConversion"/>
  </si>
  <si>
    <t>손일호</t>
    <phoneticPr fontId="1" type="noConversion"/>
  </si>
  <si>
    <t>503-81-04241</t>
    <phoneticPr fontId="1" type="noConversion"/>
  </si>
  <si>
    <t>대구</t>
    <phoneticPr fontId="1" type="noConversion"/>
  </si>
  <si>
    <t>대구 달서구 성서로35길6</t>
    <phoneticPr fontId="1" type="noConversion"/>
  </si>
  <si>
    <t>김봉준</t>
    <phoneticPr fontId="1" type="noConversion"/>
  </si>
  <si>
    <t>010-6286-8055</t>
    <phoneticPr fontId="1" type="noConversion"/>
  </si>
  <si>
    <t>수소산업 관련 사전지식 및 기술조사 지원</t>
  </si>
  <si>
    <t>김경호</t>
    <phoneticPr fontId="1" type="noConversion"/>
  </si>
  <si>
    <t>재료연구소</t>
    <phoneticPr fontId="1" type="noConversion"/>
  </si>
  <si>
    <t>㈜성진포머</t>
    <phoneticPr fontId="1" type="noConversion"/>
  </si>
  <si>
    <t>1986.5.1</t>
    <phoneticPr fontId="1" type="noConversion"/>
  </si>
  <si>
    <t>손성태</t>
    <phoneticPr fontId="1" type="noConversion"/>
  </si>
  <si>
    <t>514-81-22967</t>
    <phoneticPr fontId="1" type="noConversion"/>
  </si>
  <si>
    <t>대구 달서구 호산동 357-55</t>
    <phoneticPr fontId="1" type="noConversion"/>
  </si>
  <si>
    <t>민두식</t>
    <phoneticPr fontId="1" type="noConversion"/>
  </si>
  <si>
    <t>010-5878-9498</t>
    <phoneticPr fontId="1" type="noConversion"/>
  </si>
  <si>
    <t>자동차용 조향장치인 IMS(Inter-Mediate Shaft)의 핵심부품인 YOKE류관련 슈퍼컴퓨터 M&amp;S지원</t>
  </si>
  <si>
    <t>김상국</t>
    <phoneticPr fontId="1" type="noConversion"/>
  </si>
  <si>
    <t>㈜신디프</t>
    <phoneticPr fontId="1" type="noConversion"/>
  </si>
  <si>
    <t>2010.1.20</t>
    <phoneticPr fontId="1" type="noConversion"/>
  </si>
  <si>
    <t>이희순</t>
    <phoneticPr fontId="1" type="noConversion"/>
  </si>
  <si>
    <t>120-87-49365</t>
    <phoneticPr fontId="1" type="noConversion"/>
  </si>
  <si>
    <t>경북 경주시 안강읍 865번지</t>
    <phoneticPr fontId="1" type="noConversion"/>
  </si>
  <si>
    <t>박현정</t>
    <phoneticPr fontId="1" type="noConversion"/>
  </si>
  <si>
    <t>Ethyl Lactate 합성 원료(젖산) 및 합성 방법 개발</t>
  </si>
  <si>
    <t>㈜에스티아이</t>
    <phoneticPr fontId="1" type="noConversion"/>
  </si>
  <si>
    <t>2007.7.24</t>
    <phoneticPr fontId="1" type="noConversion"/>
  </si>
  <si>
    <t>서태일</t>
    <phoneticPr fontId="1" type="noConversion"/>
  </si>
  <si>
    <t>514-81-62275</t>
    <phoneticPr fontId="1" type="noConversion"/>
  </si>
  <si>
    <t>경북 구미시 공단2동 296-18번지</t>
    <phoneticPr fontId="1" type="noConversion"/>
  </si>
  <si>
    <t>이가형</t>
    <phoneticPr fontId="1" type="noConversion"/>
  </si>
  <si>
    <t>010-8561-5365</t>
    <phoneticPr fontId="1" type="noConversion"/>
  </si>
  <si>
    <t>가수분해 기술관련 R&amp;D과제 기획지원</t>
  </si>
  <si>
    <t>㈜루브켐코리아</t>
    <phoneticPr fontId="1" type="noConversion"/>
  </si>
  <si>
    <t>1998.5.2</t>
    <phoneticPr fontId="1" type="noConversion"/>
  </si>
  <si>
    <t>이승우</t>
    <phoneticPr fontId="1" type="noConversion"/>
  </si>
  <si>
    <t>514-81-30297</t>
    <phoneticPr fontId="1" type="noConversion"/>
  </si>
  <si>
    <t>경상북도 고령군 다산면 송곡리 1762</t>
    <phoneticPr fontId="1" type="noConversion"/>
  </si>
  <si>
    <t>송규선</t>
    <phoneticPr fontId="1" type="noConversion"/>
  </si>
  <si>
    <t>010-3077-1715</t>
    <phoneticPr fontId="1" type="noConversion"/>
  </si>
  <si>
    <t xml:space="preserve">MRF 기술관련 시장기술동향정보지원 </t>
  </si>
  <si>
    <t>㈜성산ENG</t>
    <phoneticPr fontId="1" type="noConversion"/>
  </si>
  <si>
    <t>2005.7.13</t>
    <phoneticPr fontId="1" type="noConversion"/>
  </si>
  <si>
    <t>고재호</t>
    <phoneticPr fontId="1" type="noConversion"/>
  </si>
  <si>
    <t>513-13-18082</t>
    <phoneticPr fontId="1" type="noConversion"/>
  </si>
  <si>
    <t>경상북도 구미시 공단동 196</t>
    <phoneticPr fontId="1" type="noConversion"/>
  </si>
  <si>
    <t>고재필</t>
    <phoneticPr fontId="1" type="noConversion"/>
  </si>
  <si>
    <t>010-5030-1840</t>
    <phoneticPr fontId="1" type="noConversion"/>
  </si>
  <si>
    <t>랩온어침 기술분석</t>
  </si>
  <si>
    <t>㈜대평</t>
    <phoneticPr fontId="1" type="noConversion"/>
  </si>
  <si>
    <t>1993.01.25</t>
    <phoneticPr fontId="1" type="noConversion"/>
  </si>
  <si>
    <t>김경재</t>
    <phoneticPr fontId="1" type="noConversion"/>
  </si>
  <si>
    <t>511-81--04558</t>
    <phoneticPr fontId="1" type="noConversion"/>
  </si>
  <si>
    <t>경북 상주시 함창읍 오동리 417</t>
    <phoneticPr fontId="1" type="noConversion"/>
  </si>
  <si>
    <t>배성우</t>
    <phoneticPr fontId="1" type="noConversion"/>
  </si>
  <si>
    <t>010-2517-9659</t>
    <phoneticPr fontId="1" type="noConversion"/>
  </si>
  <si>
    <t>갈락토올리고당(고순도 갈락토실락토즈) 기술동향조사</t>
  </si>
  <si>
    <t>㈜해나눔</t>
    <phoneticPr fontId="1" type="noConversion"/>
  </si>
  <si>
    <t>2009.4.22</t>
    <phoneticPr fontId="1" type="noConversion"/>
  </si>
  <si>
    <t>김구모</t>
    <phoneticPr fontId="1" type="noConversion"/>
  </si>
  <si>
    <t>132-81-82593</t>
    <phoneticPr fontId="1" type="noConversion"/>
  </si>
  <si>
    <t>경기</t>
    <phoneticPr fontId="1" type="noConversion"/>
  </si>
  <si>
    <t>경기 양평군 지평면 송현리 864-1</t>
    <phoneticPr fontId="1" type="noConversion"/>
  </si>
  <si>
    <t>경인</t>
    <phoneticPr fontId="1" type="noConversion"/>
  </si>
  <si>
    <t>김장환</t>
    <phoneticPr fontId="1" type="noConversion"/>
  </si>
  <si>
    <t>010-9101-8088</t>
    <phoneticPr fontId="1" type="noConversion"/>
  </si>
  <si>
    <t>발효 및 배양 기술의 과학화 및 산업화</t>
  </si>
  <si>
    <t>㈜팀코스파</t>
    <phoneticPr fontId="1" type="noConversion"/>
  </si>
  <si>
    <t>2016.6.29</t>
    <phoneticPr fontId="1" type="noConversion"/>
  </si>
  <si>
    <t>김상원</t>
    <phoneticPr fontId="1" type="noConversion"/>
  </si>
  <si>
    <t>773-86-00403</t>
    <phoneticPr fontId="1" type="noConversion"/>
  </si>
  <si>
    <t>인천</t>
    <phoneticPr fontId="1" type="noConversion"/>
  </si>
  <si>
    <t>인천 연구구 송도동 172-1 송도테크노파크 IT센터 M동 1302호</t>
    <phoneticPr fontId="1" type="noConversion"/>
  </si>
  <si>
    <t>조아라</t>
    <phoneticPr fontId="1" type="noConversion"/>
  </si>
  <si>
    <t>010-9083-1551</t>
    <phoneticPr fontId="1" type="noConversion"/>
  </si>
  <si>
    <t>퀀텀생리대 기술관련 기술평가 및 시장진입을 위한 마케팅조사와 전략 수립 지원</t>
  </si>
  <si>
    <t>모두에너지</t>
    <phoneticPr fontId="1" type="noConversion"/>
  </si>
  <si>
    <t>2002.9.10</t>
    <phoneticPr fontId="1" type="noConversion"/>
  </si>
  <si>
    <t xml:space="preserve"> 박정애</t>
    <phoneticPr fontId="1" type="noConversion"/>
  </si>
  <si>
    <t>137-07-24754</t>
    <phoneticPr fontId="1" type="noConversion"/>
  </si>
  <si>
    <t>경기도 평택시 고덕면 율포리 505-23</t>
    <phoneticPr fontId="1" type="noConversion"/>
  </si>
  <si>
    <t>정수철</t>
    <phoneticPr fontId="1" type="noConversion"/>
  </si>
  <si>
    <t>( 010 ) 3163-8539</t>
    <phoneticPr fontId="1" type="noConversion"/>
  </si>
  <si>
    <t>기능성 환원수(수소수)를 이용한 볍씨 소독기 개발</t>
  </si>
  <si>
    <t>㈜요즘코리아</t>
    <phoneticPr fontId="1" type="noConversion"/>
  </si>
  <si>
    <t>2015.8.13</t>
    <phoneticPr fontId="1" type="noConversion"/>
  </si>
  <si>
    <t>최보경</t>
    <phoneticPr fontId="1" type="noConversion"/>
  </si>
  <si>
    <t>678-81-00200</t>
    <phoneticPr fontId="1" type="noConversion"/>
  </si>
  <si>
    <t>인천광역시 남동구 선수촌공원로17번길 1 (구월동) 구월테크노밸리A동 1003</t>
    <phoneticPr fontId="1" type="noConversion"/>
  </si>
  <si>
    <t>( 010  ) 3997-0665</t>
    <phoneticPr fontId="1" type="noConversion"/>
  </si>
  <si>
    <t xml:space="preserve"> 물티슈제품관련 R&amp;D 과제 기획지원</t>
  </si>
  <si>
    <t>㈜대양씨아이에스</t>
    <phoneticPr fontId="1" type="noConversion"/>
  </si>
  <si>
    <t>2003.1.14</t>
    <phoneticPr fontId="1" type="noConversion"/>
  </si>
  <si>
    <t>최동성</t>
    <phoneticPr fontId="1" type="noConversion"/>
  </si>
  <si>
    <t>214-81-26600</t>
    <phoneticPr fontId="1" type="noConversion"/>
  </si>
  <si>
    <t>경기도 성남시 중원구 상대원동 5445</t>
    <phoneticPr fontId="1" type="noConversion"/>
  </si>
  <si>
    <t>나이준</t>
    <phoneticPr fontId="1" type="noConversion"/>
  </si>
  <si>
    <t>010-3075-0655</t>
    <phoneticPr fontId="1" type="noConversion"/>
  </si>
  <si>
    <t>정부과제 발굴</t>
  </si>
  <si>
    <t>유니테크㈜</t>
    <phoneticPr fontId="1" type="noConversion"/>
  </si>
  <si>
    <t>2008.4.8</t>
    <phoneticPr fontId="1" type="noConversion"/>
  </si>
  <si>
    <t>신기하</t>
    <phoneticPr fontId="1" type="noConversion"/>
  </si>
  <si>
    <t>128-86-30126</t>
    <phoneticPr fontId="1" type="noConversion"/>
  </si>
  <si>
    <t>경기도 안양시 단원구 목내동 398-6 반월공단 3B-34호</t>
    <phoneticPr fontId="1" type="noConversion"/>
  </si>
  <si>
    <t>신시하</t>
    <phoneticPr fontId="1" type="noConversion"/>
  </si>
  <si>
    <t>010-8883-7984</t>
    <phoneticPr fontId="1" type="noConversion"/>
  </si>
  <si>
    <t>해수전해장치 기술</t>
  </si>
  <si>
    <t>㈜젬</t>
    <phoneticPr fontId="1" type="noConversion"/>
  </si>
  <si>
    <t>박춘하</t>
    <phoneticPr fontId="1" type="noConversion"/>
  </si>
  <si>
    <t>120-87-43997</t>
    <phoneticPr fontId="1" type="noConversion"/>
  </si>
  <si>
    <t>경기도 성남시 중원구 상대원동 선텍시티2차 807호</t>
    <phoneticPr fontId="1" type="noConversion"/>
  </si>
  <si>
    <t>010-4227-1467</t>
    <phoneticPr fontId="1" type="noConversion"/>
  </si>
  <si>
    <t>V2X(Vehicle to Infrastructure)선행특허 분석 및 특허전략</t>
    <phoneticPr fontId="1" type="noConversion"/>
  </si>
  <si>
    <t>㈜엔에스브이</t>
    <phoneticPr fontId="1" type="noConversion"/>
  </si>
  <si>
    <t>윤은중</t>
    <phoneticPr fontId="1" type="noConversion"/>
  </si>
  <si>
    <t>139-81-08139</t>
    <phoneticPr fontId="1" type="noConversion"/>
  </si>
  <si>
    <t>인천광역시 남동구 고잔동 715-7</t>
    <phoneticPr fontId="1" type="noConversion"/>
  </si>
  <si>
    <t>우창호</t>
    <phoneticPr fontId="1" type="noConversion"/>
  </si>
  <si>
    <t>010-3714-3644</t>
    <phoneticPr fontId="1" type="noConversion"/>
  </si>
  <si>
    <t>유체소음기 개발</t>
    <phoneticPr fontId="1" type="noConversion"/>
  </si>
  <si>
    <t>서안켐텍㈜</t>
    <phoneticPr fontId="1" type="noConversion"/>
  </si>
  <si>
    <t>이상갑, 이승준</t>
    <phoneticPr fontId="1" type="noConversion"/>
  </si>
  <si>
    <t>127-81-07404</t>
    <phoneticPr fontId="1" type="noConversion"/>
  </si>
  <si>
    <t>경기도 양주시 남면 현석로 833</t>
    <phoneticPr fontId="1" type="noConversion"/>
  </si>
  <si>
    <t>정래윤</t>
    <phoneticPr fontId="1" type="noConversion"/>
  </si>
  <si>
    <t>010-3899-25511</t>
    <phoneticPr fontId="1" type="noConversion"/>
  </si>
  <si>
    <t>초고순도  구리화합물 유기산 황산제일석 시장조사</t>
  </si>
  <si>
    <t>㈜반도호이스트크레인</t>
    <phoneticPr fontId="1" type="noConversion"/>
  </si>
  <si>
    <t>유동윤</t>
    <phoneticPr fontId="1" type="noConversion"/>
  </si>
  <si>
    <t>134-85-24336</t>
    <phoneticPr fontId="1" type="noConversion"/>
  </si>
  <si>
    <t>경기도 안산시 단원구 원시동 735 5B-2L</t>
    <phoneticPr fontId="1" type="noConversion"/>
  </si>
  <si>
    <t>김성주</t>
    <phoneticPr fontId="1" type="noConversion"/>
  </si>
  <si>
    <t>HOIST구조 해석을 통한 소형 경량화</t>
  </si>
  <si>
    <t>㈜자연하나</t>
    <phoneticPr fontId="1" type="noConversion"/>
  </si>
  <si>
    <t>손귀자</t>
    <phoneticPr fontId="1" type="noConversion"/>
  </si>
  <si>
    <t>214-88-93407</t>
    <phoneticPr fontId="1" type="noConversion"/>
  </si>
  <si>
    <t>서울 서초구 양재동398-7번지</t>
    <phoneticPr fontId="1" type="noConversion"/>
  </si>
  <si>
    <t>민철식</t>
    <phoneticPr fontId="1" type="noConversion"/>
  </si>
  <si>
    <t>식용곤충 제품개발 애로기술지원과 마케팅 조사/전략지원</t>
  </si>
  <si>
    <t>㈜세안파워텍</t>
    <phoneticPr fontId="1" type="noConversion"/>
  </si>
  <si>
    <t>이 황 희</t>
    <phoneticPr fontId="1" type="noConversion"/>
  </si>
  <si>
    <t>214-88-63432</t>
    <phoneticPr fontId="1" type="noConversion"/>
  </si>
  <si>
    <t>경기도 남양주시 와부읍 궁촌로 64번길 20-9, 1층</t>
    <phoneticPr fontId="1" type="noConversion"/>
  </si>
  <si>
    <t>윤치영</t>
    <phoneticPr fontId="1" type="noConversion"/>
  </si>
  <si>
    <t>기술개발지원(애로기술 기술자문)</t>
    <phoneticPr fontId="1" type="noConversion"/>
  </si>
  <si>
    <t>㈜태하</t>
    <phoneticPr fontId="1" type="noConversion"/>
  </si>
  <si>
    <t>한기용</t>
    <phoneticPr fontId="1" type="noConversion"/>
  </si>
  <si>
    <t>132-81-98794</t>
    <phoneticPr fontId="1" type="noConversion"/>
  </si>
  <si>
    <t>경기 남양주시 와부읍 월문리 118-2</t>
    <phoneticPr fontId="1" type="noConversion"/>
  </si>
  <si>
    <t>김상호</t>
    <phoneticPr fontId="1" type="noConversion"/>
  </si>
  <si>
    <t>고압 프로캔펌프/colorant dispenser</t>
    <phoneticPr fontId="1" type="noConversion"/>
  </si>
  <si>
    <t>㈜젠티스</t>
    <phoneticPr fontId="1" type="noConversion"/>
  </si>
  <si>
    <t>신동국</t>
    <phoneticPr fontId="1" type="noConversion"/>
  </si>
  <si>
    <t>126-86-46883</t>
    <phoneticPr fontId="1" type="noConversion"/>
  </si>
  <si>
    <t>경기 성남시 분당구 구미동 1865 글로리타워 301호</t>
    <phoneticPr fontId="1" type="noConversion"/>
  </si>
  <si>
    <t>이재동</t>
    <phoneticPr fontId="1" type="noConversion"/>
  </si>
  <si>
    <t>한국인 체형이 적합한 5DS시스템 독립스프링의 마케팅 전략수립</t>
  </si>
  <si>
    <t>㈜은성화학</t>
    <phoneticPr fontId="1" type="noConversion"/>
  </si>
  <si>
    <t>이경순</t>
    <phoneticPr fontId="1" type="noConversion"/>
  </si>
  <si>
    <t>124-81-51857</t>
    <phoneticPr fontId="1" type="noConversion"/>
  </si>
  <si>
    <t>경기도 안성시 원곡면 천덕산로 510-27</t>
    <phoneticPr fontId="1" type="noConversion"/>
  </si>
  <si>
    <t>태경응</t>
    <phoneticPr fontId="1" type="noConversion"/>
  </si>
  <si>
    <t>(010)5237-1456</t>
    <phoneticPr fontId="1" type="noConversion"/>
  </si>
  <si>
    <t>지하역사 환기 M&amp;S 지원 및 최신 기술동향 분석</t>
  </si>
  <si>
    <t>한국생산기술연구원</t>
    <phoneticPr fontId="1" type="noConversion"/>
  </si>
  <si>
    <t>전학관</t>
    <phoneticPr fontId="1" type="noConversion"/>
  </si>
  <si>
    <t>410-81-04366</t>
    <phoneticPr fontId="1" type="noConversion"/>
  </si>
  <si>
    <t>광주</t>
    <phoneticPr fontId="1" type="noConversion"/>
  </si>
  <si>
    <t xml:space="preserve">광주 광산구 평동산단로 239-20 (옥동) </t>
    <phoneticPr fontId="1" type="noConversion"/>
  </si>
  <si>
    <t>이지영</t>
    <phoneticPr fontId="1" type="noConversion"/>
  </si>
  <si>
    <t>010-8615-5083</t>
    <phoneticPr fontId="1" type="noConversion"/>
  </si>
  <si>
    <t xml:space="preserve">리튬이온 이차전지 배터리팩 개발관련 </t>
    <phoneticPr fontId="1" type="noConversion"/>
  </si>
  <si>
    <t>㈜신화테크</t>
    <phoneticPr fontId="1" type="noConversion"/>
  </si>
  <si>
    <t xml:space="preserve"> 김지영</t>
    <phoneticPr fontId="1" type="noConversion"/>
  </si>
  <si>
    <t>416-81-85300</t>
    <phoneticPr fontId="1" type="noConversion"/>
  </si>
  <si>
    <t xml:space="preserve">전남 보성군 조성면 수당길 17-3, 201호 (조성리,전남테크노파크신소재센타) </t>
    <phoneticPr fontId="1" type="noConversion"/>
  </si>
  <si>
    <t>박광수</t>
    <phoneticPr fontId="1" type="noConversion"/>
  </si>
  <si>
    <t>010-2735-3189</t>
    <phoneticPr fontId="1" type="noConversion"/>
  </si>
  <si>
    <t>▸자사의 구조해석검토내용 data program운용 
▸홈페이지를 통한 기술검토 data program운용체계/홍보물 제작
▸공공기관과의 기술검토 공유( 항만,공항군사시설,국방시설)
▸경쟁사data program 마케팅</t>
    <phoneticPr fontId="1" type="noConversion"/>
  </si>
  <si>
    <t>㈜캠스</t>
    <phoneticPr fontId="1" type="noConversion"/>
  </si>
  <si>
    <t>김정중</t>
    <phoneticPr fontId="1" type="noConversion"/>
  </si>
  <si>
    <t>410-81-69262</t>
    <phoneticPr fontId="1" type="noConversion"/>
  </si>
  <si>
    <t>광주광역시 광산구 하남산단9번로 30</t>
    <phoneticPr fontId="1" type="noConversion"/>
  </si>
  <si>
    <t>010-8863-9142</t>
    <phoneticPr fontId="1" type="noConversion"/>
  </si>
  <si>
    <t>자동차 범퍼 시장기술동향 정보 지원</t>
    <phoneticPr fontId="1" type="noConversion"/>
  </si>
  <si>
    <t>대성엘텍</t>
    <phoneticPr fontId="1" type="noConversion"/>
  </si>
  <si>
    <t>박상규</t>
    <phoneticPr fontId="1" type="noConversion"/>
  </si>
  <si>
    <t>119-81-02446</t>
    <phoneticPr fontId="1" type="noConversion"/>
  </si>
  <si>
    <t>서울</t>
    <phoneticPr fontId="1" type="noConversion"/>
  </si>
  <si>
    <t xml:space="preserve">서울 금천구 벚꽃로 278 (가산동,SJ테크노빌) </t>
    <phoneticPr fontId="1" type="noConversion"/>
  </si>
  <si>
    <t>염일선</t>
    <phoneticPr fontId="1" type="noConversion"/>
  </si>
  <si>
    <t>010-3262-8031</t>
    <phoneticPr fontId="1" type="noConversion"/>
  </si>
  <si>
    <t>CAR AUDIO, AVN&amp;AMP 제품의 구조해석,사출해석,열해석 검증지원</t>
  </si>
  <si>
    <t>신규(슈퍼컴)</t>
    <phoneticPr fontId="1" type="noConversion"/>
  </si>
  <si>
    <t>세비앙㈜</t>
    <phoneticPr fontId="1" type="noConversion"/>
  </si>
  <si>
    <t>류인식</t>
    <phoneticPr fontId="1" type="noConversion"/>
  </si>
  <si>
    <t>215-81-40428</t>
    <phoneticPr fontId="1" type="noConversion"/>
  </si>
  <si>
    <t xml:space="preserve">경기 광주시 오포읍 봉골길 164-11 (문형리) </t>
    <phoneticPr fontId="1" type="noConversion"/>
  </si>
  <si>
    <t xml:space="preserve">샤워기의 유동해석 및 소음 진동 </t>
  </si>
  <si>
    <t>지이티㈜</t>
    <phoneticPr fontId="1" type="noConversion"/>
  </si>
  <si>
    <t>최광회</t>
    <phoneticPr fontId="1" type="noConversion"/>
  </si>
  <si>
    <t>317-81-12359</t>
    <phoneticPr fontId="1" type="noConversion"/>
  </si>
  <si>
    <t>대전</t>
    <phoneticPr fontId="1" type="noConversion"/>
  </si>
  <si>
    <t>대전 대덕구 대화로 160, 지원상가 제1동 306호</t>
    <phoneticPr fontId="1" type="noConversion"/>
  </si>
  <si>
    <t>충청</t>
    <phoneticPr fontId="1" type="noConversion"/>
  </si>
  <si>
    <t>010-3929-3062</t>
    <phoneticPr fontId="1" type="noConversion"/>
  </si>
  <si>
    <t>상·하 배치된 수로형 혐기, 호기조에서의 유체 유동해석</t>
  </si>
  <si>
    <t>㈜씨엔씨솔루션</t>
    <phoneticPr fontId="1" type="noConversion"/>
  </si>
  <si>
    <t>홍수정</t>
    <phoneticPr fontId="1" type="noConversion"/>
  </si>
  <si>
    <t>606-86-59002</t>
    <phoneticPr fontId="1" type="noConversion"/>
  </si>
  <si>
    <t>부산광역시 강서구 신호산단 3로 102 2F</t>
    <phoneticPr fontId="1" type="noConversion"/>
  </si>
  <si>
    <t>홍성민</t>
    <phoneticPr fontId="1" type="noConversion"/>
  </si>
  <si>
    <t>010-4857-6333</t>
    <phoneticPr fontId="1" type="noConversion"/>
  </si>
  <si>
    <t>태양광 물 순환장치 설치에 따른 물 순환 분석</t>
  </si>
  <si>
    <t>㈜광남정밀</t>
    <phoneticPr fontId="1" type="noConversion"/>
  </si>
  <si>
    <t>황보석기</t>
    <phoneticPr fontId="1" type="noConversion"/>
  </si>
  <si>
    <t>605-81-32679</t>
    <phoneticPr fontId="1" type="noConversion"/>
  </si>
  <si>
    <t xml:space="preserve">경남 김해시 한림면 김해대로916번길 54-48 (병동리) </t>
    <phoneticPr fontId="1" type="noConversion"/>
  </si>
  <si>
    <t>황보동열</t>
    <phoneticPr fontId="1" type="noConversion"/>
  </si>
  <si>
    <t>010-2757-8566</t>
    <phoneticPr fontId="1" type="noConversion"/>
  </si>
  <si>
    <t>반도체, 디스플레이 클린룸 및 데이터센터 특수바닥재 기술해석</t>
  </si>
  <si>
    <t>성일기업㈜</t>
    <phoneticPr fontId="1" type="noConversion"/>
  </si>
  <si>
    <t>임동석</t>
    <phoneticPr fontId="1" type="noConversion"/>
  </si>
  <si>
    <t>505-81-35338</t>
    <phoneticPr fontId="1" type="noConversion"/>
  </si>
  <si>
    <t xml:space="preserve">(38205) 경북 경주시 외동읍 구어공단길 41 (구어리) </t>
    <phoneticPr fontId="1" type="noConversion"/>
  </si>
  <si>
    <t>대구경북</t>
    <phoneticPr fontId="1" type="noConversion"/>
  </si>
  <si>
    <t>백남종</t>
    <phoneticPr fontId="1" type="noConversion"/>
  </si>
  <si>
    <t>010-3572-5120</t>
    <phoneticPr fontId="1" type="noConversion"/>
  </si>
  <si>
    <t>자동차 시트 고강도 980 mpa 사이드 브라켓 성형해석</t>
  </si>
  <si>
    <t>㈜타스테크놀로지</t>
    <phoneticPr fontId="1" type="noConversion"/>
  </si>
  <si>
    <t>서태화</t>
    <phoneticPr fontId="1" type="noConversion"/>
  </si>
  <si>
    <t>280-86-00328</t>
    <phoneticPr fontId="1" type="noConversion"/>
  </si>
  <si>
    <t>광주광역시 광산구 진곡산단3번로 41-8(진곡동)</t>
    <phoneticPr fontId="1" type="noConversion"/>
  </si>
  <si>
    <t>이영학</t>
    <phoneticPr fontId="1" type="noConversion"/>
  </si>
  <si>
    <t>010-8977-6520</t>
    <phoneticPr fontId="1" type="noConversion"/>
  </si>
  <si>
    <t>와이어 없는 신호등 ARM(가로보)의 구조물 최적화 설계(진동방지)</t>
  </si>
  <si>
    <t>성용준</t>
    <phoneticPr fontId="1" type="noConversion"/>
  </si>
  <si>
    <t>220-88-22552</t>
    <phoneticPr fontId="1" type="noConversion"/>
  </si>
  <si>
    <t xml:space="preserve">서울 동대문구 천호대로 395-2, 5층 (장안동,창도빌딩) </t>
    <phoneticPr fontId="1" type="noConversion"/>
  </si>
  <si>
    <t>CFD기반 파력발전 시뮬레이션 모듈 개발</t>
  </si>
  <si>
    <t>이현우</t>
    <phoneticPr fontId="1" type="noConversion"/>
  </si>
  <si>
    <t>621-81-20059</t>
    <phoneticPr fontId="1" type="noConversion"/>
  </si>
  <si>
    <t xml:space="preserve"> 부산 기장군 장안읍 명례산단5로 8 (명례리) </t>
    <phoneticPr fontId="1" type="noConversion"/>
  </si>
  <si>
    <t>폐쇄형 배전반 ARC 유동 해석 및 금형물 강도 해석</t>
  </si>
  <si>
    <t>테라세미콘</t>
    <phoneticPr fontId="1" type="noConversion"/>
  </si>
  <si>
    <t>파라텍</t>
    <phoneticPr fontId="1" type="noConversion"/>
  </si>
  <si>
    <t>경인</t>
    <phoneticPr fontId="1" type="noConversion"/>
  </si>
  <si>
    <t>반도체 장비에서 열유체 및 표면 화학반응에 대한 시뮬레이션</t>
    <phoneticPr fontId="1" type="noConversion"/>
  </si>
  <si>
    <t>스프링쿨러헤드 디플렉터 구조에 따른 살수 분포 예측</t>
    <phoneticPr fontId="1" type="noConversion"/>
  </si>
  <si>
    <t>이엔에이치</t>
    <phoneticPr fontId="1" type="noConversion"/>
  </si>
  <si>
    <t>비엠인터내셔널</t>
    <phoneticPr fontId="1" type="noConversion"/>
  </si>
  <si>
    <t>태양광 발전장치와 에너지 저장장치의 내진블록</t>
    <phoneticPr fontId="1" type="noConversion"/>
  </si>
  <si>
    <t>서울</t>
    <phoneticPr fontId="1" type="noConversion"/>
  </si>
  <si>
    <t>부산</t>
    <phoneticPr fontId="1" type="noConversion"/>
  </si>
  <si>
    <t>㈜인진</t>
    <phoneticPr fontId="1" type="noConversion"/>
  </si>
  <si>
    <t>케이피이㈜</t>
    <phoneticPr fontId="1" type="noConversion"/>
  </si>
  <si>
    <t>배 운항 코드에서의 내연시간적분 코드 추가</t>
    <phoneticPr fontId="1" type="noConversion"/>
  </si>
  <si>
    <t>2009.8.26</t>
    <phoneticPr fontId="1" type="noConversion"/>
  </si>
  <si>
    <t>1986.3.1</t>
    <phoneticPr fontId="1" type="noConversion"/>
  </si>
  <si>
    <t>1984.1.3</t>
    <phoneticPr fontId="1" type="noConversion"/>
  </si>
  <si>
    <t>2002.10.8</t>
    <phoneticPr fontId="1" type="noConversion"/>
  </si>
  <si>
    <t>2012.3.22</t>
    <phoneticPr fontId="1" type="noConversion"/>
  </si>
  <si>
    <t>2010.8.1</t>
    <phoneticPr fontId="1" type="noConversion"/>
  </si>
  <si>
    <t>2011.7.12</t>
    <phoneticPr fontId="1" type="noConversion"/>
  </si>
  <si>
    <t>2011.12.12</t>
    <phoneticPr fontId="1" type="noConversion"/>
  </si>
  <si>
    <t>1997.9.8</t>
    <phoneticPr fontId="1" type="noConversion"/>
  </si>
  <si>
    <t>1986.8.8</t>
    <phoneticPr fontId="1" type="noConversion"/>
  </si>
  <si>
    <t>2012.6.20</t>
    <phoneticPr fontId="1" type="noConversion"/>
  </si>
  <si>
    <t>2002.1.10</t>
    <phoneticPr fontId="1" type="noConversion"/>
  </si>
  <si>
    <t>1979.6.5</t>
    <phoneticPr fontId="1" type="noConversion"/>
  </si>
  <si>
    <t>1994.6.29</t>
    <phoneticPr fontId="1" type="noConversion"/>
  </si>
  <si>
    <t>2009.3.5</t>
    <phoneticPr fontId="1" type="noConversion"/>
  </si>
  <si>
    <t>2014.10.1</t>
    <phoneticPr fontId="1" type="noConversion"/>
  </si>
  <si>
    <t>1999.7.30</t>
    <phoneticPr fontId="1" type="noConversion"/>
  </si>
  <si>
    <t>2003.1.9</t>
    <phoneticPr fontId="1" type="noConversion"/>
  </si>
  <si>
    <t>2016.3.2</t>
    <phoneticPr fontId="1" type="noConversion"/>
  </si>
  <si>
    <t>2011.7.11</t>
    <phoneticPr fontId="1" type="noConversion"/>
  </si>
  <si>
    <t>1995.10.31</t>
    <phoneticPr fontId="1" type="noConversion"/>
  </si>
  <si>
    <t>㈜나전</t>
    <phoneticPr fontId="1" type="noConversion"/>
  </si>
  <si>
    <t>군집</t>
    <phoneticPr fontId="1" type="noConversion"/>
  </si>
  <si>
    <t>1</t>
    <phoneticPr fontId="1" type="noConversion"/>
  </si>
  <si>
    <t>2</t>
    <phoneticPr fontId="1" type="noConversion"/>
  </si>
  <si>
    <t>3</t>
    <phoneticPr fontId="1" type="noConversion"/>
  </si>
  <si>
    <t>4</t>
    <phoneticPr fontId="1" type="noConversion"/>
  </si>
  <si>
    <t>5</t>
    <phoneticPr fontId="1" type="noConversion"/>
  </si>
  <si>
    <t>6</t>
    <phoneticPr fontId="1" type="noConversion"/>
  </si>
  <si>
    <t>3</t>
    <phoneticPr fontId="1" type="noConversion"/>
  </si>
  <si>
    <t>지원후_기술동향</t>
    <phoneticPr fontId="1" type="noConversion"/>
  </si>
  <si>
    <t>기술동향 변화</t>
    <phoneticPr fontId="1" type="noConversion"/>
  </si>
  <si>
    <t>지원후_시장동향</t>
    <phoneticPr fontId="1" type="noConversion"/>
  </si>
  <si>
    <t>시장동향 변화</t>
    <phoneticPr fontId="1" type="noConversion"/>
  </si>
  <si>
    <t>지원후_개발전략</t>
    <phoneticPr fontId="1" type="noConversion"/>
  </si>
  <si>
    <t>개발전략 변화</t>
    <phoneticPr fontId="1" type="noConversion"/>
  </si>
  <si>
    <t>지원후_생산계획</t>
    <phoneticPr fontId="1" type="noConversion"/>
  </si>
  <si>
    <t>생산계획 변화</t>
    <phoneticPr fontId="1" type="noConversion"/>
  </si>
  <si>
    <t>지원후_판매계획</t>
    <phoneticPr fontId="1" type="noConversion"/>
  </si>
  <si>
    <t>판매계획 변화</t>
    <phoneticPr fontId="1" type="noConversion"/>
  </si>
  <si>
    <t>지원후_수요발굴</t>
    <phoneticPr fontId="1" type="noConversion"/>
  </si>
  <si>
    <t>수요발굴 변화</t>
    <phoneticPr fontId="1" type="noConversion"/>
  </si>
  <si>
    <t>지원후_체계프로세스</t>
    <phoneticPr fontId="1" type="noConversion"/>
  </si>
  <si>
    <t>체계프로세스 변화</t>
    <phoneticPr fontId="1" type="noConversion"/>
  </si>
  <si>
    <t>지원후_성능평가</t>
    <phoneticPr fontId="1" type="noConversion"/>
  </si>
  <si>
    <t>성능평가 변화</t>
    <phoneticPr fontId="1" type="noConversion"/>
  </si>
  <si>
    <t>지원후_양산</t>
    <phoneticPr fontId="1" type="noConversion"/>
  </si>
  <si>
    <t>양산 변화</t>
    <phoneticPr fontId="1" type="noConversion"/>
  </si>
  <si>
    <t>지원후_생산개선</t>
    <phoneticPr fontId="1" type="noConversion"/>
  </si>
  <si>
    <t>생산개선 변화</t>
    <phoneticPr fontId="1" type="noConversion"/>
  </si>
  <si>
    <t>지원후_품질</t>
    <phoneticPr fontId="1" type="noConversion"/>
  </si>
  <si>
    <t>품질 변화</t>
    <phoneticPr fontId="1" type="noConversion"/>
  </si>
  <si>
    <t>지원후_RND</t>
    <phoneticPr fontId="1" type="noConversion"/>
  </si>
  <si>
    <t>RND 변화</t>
    <phoneticPr fontId="1" type="noConversion"/>
  </si>
  <si>
    <t>지원후_비용절감</t>
    <phoneticPr fontId="1" type="noConversion"/>
  </si>
  <si>
    <t>비용절감 변화</t>
    <phoneticPr fontId="1" type="noConversion"/>
  </si>
  <si>
    <t>지원후_영업망</t>
    <phoneticPr fontId="1" type="noConversion"/>
  </si>
  <si>
    <t>영업망 변화</t>
    <phoneticPr fontId="1" type="noConversion"/>
  </si>
  <si>
    <t>지원후_마케팅</t>
    <phoneticPr fontId="1" type="noConversion"/>
  </si>
  <si>
    <t>마케팅 변화</t>
    <phoneticPr fontId="1" type="noConversion"/>
  </si>
  <si>
    <t>지원후_영업노하우</t>
    <phoneticPr fontId="1" type="noConversion"/>
  </si>
  <si>
    <t>영업노하우 변화</t>
    <phoneticPr fontId="1" type="noConversion"/>
  </si>
  <si>
    <t>지원후_신제품</t>
    <phoneticPr fontId="1" type="noConversion"/>
  </si>
  <si>
    <t>신제품 변화</t>
    <phoneticPr fontId="1" type="noConversion"/>
  </si>
  <si>
    <t>지원후_가격</t>
    <phoneticPr fontId="1" type="noConversion"/>
  </si>
  <si>
    <t>가격 변화</t>
    <phoneticPr fontId="1" type="noConversion"/>
  </si>
  <si>
    <t>지원후_기술</t>
    <phoneticPr fontId="1" type="noConversion"/>
  </si>
  <si>
    <t>기술 변화</t>
    <phoneticPr fontId="1" type="noConversion"/>
  </si>
  <si>
    <t>지원후_시장경쟁력</t>
    <phoneticPr fontId="1" type="noConversion"/>
  </si>
  <si>
    <t>시장경쟁력 변화</t>
    <phoneticPr fontId="1" type="noConversion"/>
  </si>
  <si>
    <t>지원후_외부 신규시장</t>
    <phoneticPr fontId="1" type="noConversion"/>
  </si>
  <si>
    <t>외부 신규시장 변화</t>
    <phoneticPr fontId="1" type="noConversion"/>
  </si>
  <si>
    <t>지원후_외부 기획</t>
    <phoneticPr fontId="1" type="noConversion"/>
  </si>
  <si>
    <t>외부 기획 변화</t>
    <phoneticPr fontId="1" type="noConversion"/>
  </si>
  <si>
    <t>지원후_외부 신제품</t>
    <phoneticPr fontId="1" type="noConversion"/>
  </si>
  <si>
    <t>외부 신제품 변화</t>
    <phoneticPr fontId="1" type="noConversion"/>
  </si>
  <si>
    <t>지원후_외부 제조</t>
    <phoneticPr fontId="1" type="noConversion"/>
  </si>
  <si>
    <t>외부 제조 변화</t>
    <phoneticPr fontId="1" type="noConversion"/>
  </si>
  <si>
    <t>지원후_외부 마케팅</t>
    <phoneticPr fontId="1" type="noConversion"/>
  </si>
  <si>
    <t>외부 마케팅 변화</t>
    <phoneticPr fontId="1" type="noConversion"/>
  </si>
  <si>
    <t>지원후_외부 제품경쟁력</t>
    <phoneticPr fontId="1" type="noConversion"/>
  </si>
  <si>
    <t>외부 제품경쟁력 변화</t>
    <phoneticPr fontId="1" type="noConversion"/>
  </si>
  <si>
    <t>종업원</t>
    <phoneticPr fontId="1" type="noConversion"/>
  </si>
  <si>
    <t>종업원</t>
    <phoneticPr fontId="1" type="noConversion"/>
  </si>
  <si>
    <t>설립년도</t>
    <phoneticPr fontId="1" type="noConversion"/>
  </si>
  <si>
    <t>업력</t>
    <phoneticPr fontId="1" type="noConversion"/>
  </si>
  <si>
    <t>업종대분류</t>
    <phoneticPr fontId="1" type="noConversion"/>
  </si>
  <si>
    <t>업종대분류설명</t>
    <phoneticPr fontId="1" type="noConversion"/>
  </si>
  <si>
    <t>기업분류</t>
    <phoneticPr fontId="1" type="noConversion"/>
  </si>
  <si>
    <t xml:space="preserve">최종 지원구분 - 기획 (해당시 택일)
1. 기술기획 지원
2. 기술커뮤니티
3. 시장․기술동향정보지원
4. 선행특허분석.특허전략
5. R&amp;D과제 기획지원
6. 기술기획 교육 </t>
    <phoneticPr fontId="1" type="noConversion"/>
  </si>
  <si>
    <t xml:space="preserve">최종 지원구분 - 개발 (해당시 택일)
1. 슈퍼컴퓨터 M&amp;S 기술지원
2. 연구장비 활용지원
3. 애로기술 해결지원
4. 기술역량강화 교육
5. 시험/분석/평가 </t>
    <phoneticPr fontId="1" type="noConversion"/>
  </si>
  <si>
    <t>최종 지원구분 - 사업화 (해당시 택일)
1. 사업화타당성 평가
2. 신사업분야탐색/
3. 마케팅 전략수립
4. 기술가치평가
5. 투자분석
6. 글로벌 시장진출 
7. 기술사업화 교육</t>
    <phoneticPr fontId="1" type="noConversion"/>
  </si>
  <si>
    <t>외부전문가</t>
    <phoneticPr fontId="1" type="noConversion"/>
  </si>
  <si>
    <t>타출연연</t>
    <phoneticPr fontId="1" type="noConversion"/>
  </si>
  <si>
    <t>15년
관련매출
(백만원)</t>
    <phoneticPr fontId="1" type="noConversion"/>
  </si>
  <si>
    <t>16년
관련매출
(백만원)</t>
    <phoneticPr fontId="1" type="noConversion"/>
  </si>
  <si>
    <t>증가액
(백만원)</t>
    <phoneticPr fontId="1" type="noConversion"/>
  </si>
  <si>
    <t>종업원증감
(단위:명)</t>
    <phoneticPr fontId="1" type="noConversion"/>
  </si>
  <si>
    <t>㈜씨엠티</t>
    <phoneticPr fontId="1" type="noConversion"/>
  </si>
  <si>
    <t>신성SPC</t>
    <phoneticPr fontId="1" type="noConversion"/>
  </si>
  <si>
    <t>㈜라바기업</t>
    <phoneticPr fontId="1" type="noConversion"/>
  </si>
  <si>
    <t>슈퍼컴</t>
    <phoneticPr fontId="1" type="noConversion"/>
  </si>
  <si>
    <t>한림제약㈜</t>
    <phoneticPr fontId="1" type="noConversion"/>
  </si>
  <si>
    <t>소기업</t>
  </si>
  <si>
    <t>0</t>
  </si>
  <si>
    <t>중기업</t>
  </si>
  <si>
    <t>대기업</t>
  </si>
  <si>
    <t>1, 7</t>
  </si>
  <si>
    <t>1</t>
    <phoneticPr fontId="1" type="noConversion"/>
  </si>
  <si>
    <t>6</t>
  </si>
  <si>
    <t>집중1</t>
    <phoneticPr fontId="1" type="noConversion"/>
  </si>
  <si>
    <t>집증2</t>
    <phoneticPr fontId="1" type="noConversion"/>
  </si>
  <si>
    <t>추천의향</t>
    <phoneticPr fontId="1" type="noConversion"/>
  </si>
  <si>
    <t>추천의향</t>
    <phoneticPr fontId="1" type="noConversion"/>
  </si>
  <si>
    <t>설립연도</t>
    <phoneticPr fontId="1" type="noConversion"/>
  </si>
  <si>
    <t>연구원수</t>
    <phoneticPr fontId="1" type="noConversion"/>
  </si>
  <si>
    <t>연구원 집중도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</si>
</sst>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 #,##0_-;_-* &quot;-&quot;_-;_-@_-"/>
    <numFmt numFmtId="43" formatCode="_-* #,##0.00_-;\-* #,##0.00_-;_-* &quot;-&quot;??_-;_-@_-"/>
    <numFmt numFmtId="176" formatCode="_(* #,##0.00_);_(* \(#,##0.00\);_(* &quot;-&quot;??_);_(@_)"/>
    <numFmt numFmtId="177" formatCode="m&quot;월&quot;\ d&quot;일&quot;;@"/>
    <numFmt numFmtId="178" formatCode="mm&quot;월&quot;\ dd&quot;일&quot;"/>
    <numFmt numFmtId="179" formatCode="_-* #,##0.0_-;\-* #,##0.0_-;_-* &quot;-&quot;_-;_-@_-"/>
    <numFmt numFmtId="180" formatCode="0.0"/>
    <numFmt numFmtId="181" formatCode="0.0%"/>
    <numFmt numFmtId="184" formatCode="0.000_ "/>
  </numFmts>
  <fonts count="172">
    <font>
      <sz val="11"/>
      <color theme="1"/>
      <name val="맑은 고딕"/>
      <family val="2"/>
      <charset val="129"/>
      <scheme val="minor"/>
    </font>
    <font>
      <sz val="8"/>
      <name val="맑은 고딕"/>
      <family val="2"/>
      <charset val="129"/>
      <scheme val="minor"/>
    </font>
    <font>
      <sz val="9"/>
      <color indexed="81"/>
      <name val="Tahoma"/>
      <family val="2"/>
    </font>
    <font>
      <b/>
      <sz val="9"/>
      <color indexed="81"/>
      <name val="Tahoma"/>
      <family val="2"/>
    </font>
    <font>
      <sz val="9"/>
      <color indexed="81"/>
      <name val="돋움"/>
      <family val="3"/>
      <charset val="129"/>
    </font>
    <font>
      <sz val="10"/>
      <color theme="1"/>
      <name val="맑은 고딕"/>
      <family val="2"/>
      <charset val="129"/>
      <scheme val="minor"/>
    </font>
    <font>
      <sz val="10"/>
      <color theme="1"/>
      <name val="맑은 고딕"/>
      <family val="3"/>
      <charset val="128"/>
      <scheme val="minor"/>
    </font>
    <font>
      <sz val="10"/>
      <color theme="1"/>
      <name val="맑은 고딕"/>
      <family val="3"/>
      <charset val="129"/>
      <scheme val="minor"/>
    </font>
    <font>
      <sz val="10"/>
      <color theme="1"/>
      <name val="맑은 고딕"/>
      <family val="3"/>
      <charset val="136"/>
      <scheme val="minor"/>
    </font>
    <font>
      <sz val="9"/>
      <color rgb="FF000000"/>
      <name val="맑은 고딕"/>
      <family val="3"/>
      <charset val="129"/>
      <scheme val="minor"/>
    </font>
    <font>
      <sz val="11"/>
      <color theme="1"/>
      <name val="맑은 고딕"/>
      <family val="2"/>
      <charset val="129"/>
      <scheme val="minor"/>
    </font>
    <font>
      <sz val="9"/>
      <color rgb="FF000000"/>
      <name val="한양신명조"/>
      <family val="3"/>
      <charset val="129"/>
    </font>
    <font>
      <sz val="10"/>
      <color theme="1"/>
      <name val="맑은 고딕"/>
      <family val="2"/>
      <charset val="129"/>
      <scheme val="major"/>
    </font>
    <font>
      <sz val="10"/>
      <color theme="1"/>
      <name val="맑은 고딕"/>
      <family val="3"/>
      <charset val="129"/>
      <scheme val="major"/>
    </font>
    <font>
      <sz val="10"/>
      <color rgb="FF000000"/>
      <name val="맑은 고딕"/>
      <family val="3"/>
      <charset val="129"/>
      <scheme val="major"/>
    </font>
    <font>
      <sz val="12"/>
      <color rgb="FF000000"/>
      <name val="맑은 고딕"/>
      <family val="3"/>
      <charset val="129"/>
      <scheme val="minor"/>
    </font>
    <font>
      <sz val="10"/>
      <color rgb="FF000000"/>
      <name val="맑은 고딕"/>
      <family val="3"/>
      <charset val="129"/>
      <scheme val="min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u/>
      <sz val="11"/>
      <color theme="10"/>
      <name val="맑은 고딕"/>
      <family val="2"/>
      <charset val="129"/>
      <scheme val="minor"/>
    </font>
    <font>
      <b/>
      <sz val="11"/>
      <color theme="1"/>
      <name val="맑은 고딕"/>
      <family val="3"/>
      <charset val="129"/>
      <scheme val="minor"/>
    </font>
    <font>
      <sz val="11"/>
      <color theme="1"/>
      <name val="맑은 고딕"/>
      <family val="3"/>
      <charset val="129"/>
      <scheme val="minor"/>
    </font>
    <font>
      <sz val="11"/>
      <color theme="0"/>
      <name val="맑은 고딕"/>
      <family val="3"/>
      <charset val="129"/>
      <scheme val="minor"/>
    </font>
    <font>
      <sz val="11"/>
      <color rgb="FF000000"/>
      <name val="맑은 고딕"/>
      <family val="3"/>
      <charset val="129"/>
      <scheme val="minor"/>
    </font>
    <font>
      <sz val="11"/>
      <color rgb="FFFF0000"/>
      <name val="맑은 고딕"/>
      <family val="3"/>
      <charset val="129"/>
      <scheme val="minor"/>
    </font>
    <font>
      <b/>
      <sz val="11"/>
      <color theme="0"/>
      <name val="맑은 고딕"/>
      <family val="3"/>
      <charset val="129"/>
      <scheme val="minor"/>
    </font>
    <font>
      <sz val="11"/>
      <color indexed="8"/>
      <name val="맑은 고딕"/>
      <family val="3"/>
    </font>
    <font>
      <sz val="11"/>
      <color indexed="9"/>
      <name val="맑은 고딕"/>
      <family val="3"/>
    </font>
    <font>
      <sz val="11"/>
      <color indexed="20"/>
      <name val="맑은 고딕"/>
      <family val="3"/>
    </font>
    <font>
      <b/>
      <sz val="11"/>
      <color indexed="52"/>
      <name val="맑은 고딕"/>
      <family val="3"/>
    </font>
    <font>
      <b/>
      <sz val="11"/>
      <color indexed="9"/>
      <name val="맑은 고딕"/>
      <family val="3"/>
    </font>
    <font>
      <sz val="11"/>
      <color indexed="8"/>
      <name val="맑은 고딕"/>
      <family val="3"/>
      <charset val="129"/>
    </font>
    <font>
      <i/>
      <sz val="11"/>
      <color indexed="23"/>
      <name val="맑은 고딕"/>
      <family val="3"/>
    </font>
    <font>
      <sz val="11"/>
      <color indexed="17"/>
      <name val="맑은 고딕"/>
      <family val="3"/>
    </font>
    <font>
      <b/>
      <sz val="15"/>
      <color indexed="56"/>
      <name val="맑은 고딕"/>
      <family val="3"/>
    </font>
    <font>
      <b/>
      <sz val="13"/>
      <color indexed="56"/>
      <name val="맑은 고딕"/>
      <family val="3"/>
    </font>
    <font>
      <b/>
      <sz val="11"/>
      <color indexed="56"/>
      <name val="맑은 고딕"/>
      <family val="3"/>
    </font>
    <font>
      <sz val="11"/>
      <color indexed="62"/>
      <name val="맑은 고딕"/>
      <family val="3"/>
    </font>
    <font>
      <sz val="11"/>
      <color indexed="52"/>
      <name val="맑은 고딕"/>
      <family val="3"/>
    </font>
    <font>
      <sz val="11"/>
      <color indexed="60"/>
      <name val="맑은 고딕"/>
      <family val="3"/>
    </font>
    <font>
      <b/>
      <sz val="11"/>
      <color indexed="63"/>
      <name val="맑은 고딕"/>
      <family val="3"/>
    </font>
    <font>
      <b/>
      <sz val="18"/>
      <color indexed="56"/>
      <name val="맑은 고딕"/>
      <family val="3"/>
    </font>
    <font>
      <b/>
      <sz val="11"/>
      <color indexed="8"/>
      <name val="맑은 고딕"/>
      <family val="3"/>
    </font>
    <font>
      <sz val="11"/>
      <color indexed="10"/>
      <name val="맑은 고딕"/>
      <family val="3"/>
    </font>
    <font>
      <b/>
      <sz val="11"/>
      <color rgb="FFFA7D00"/>
      <name val="맑은 고딕"/>
      <family val="3"/>
      <charset val="129"/>
      <scheme val="minor"/>
    </font>
    <font>
      <sz val="11"/>
      <color rgb="FF9C0006"/>
      <name val="맑은 고딕"/>
      <family val="3"/>
      <charset val="129"/>
      <scheme val="minor"/>
    </font>
    <font>
      <sz val="10"/>
      <name val="Arial"/>
      <family val="2"/>
    </font>
    <font>
      <sz val="11"/>
      <name val="돋움"/>
      <family val="3"/>
      <charset val="129"/>
    </font>
    <font>
      <sz val="11"/>
      <color rgb="FF9C6500"/>
      <name val="맑은 고딕"/>
      <family val="3"/>
      <charset val="129"/>
      <scheme val="minor"/>
    </font>
    <font>
      <i/>
      <sz val="11"/>
      <color rgb="FF7F7F7F"/>
      <name val="맑은 고딕"/>
      <family val="3"/>
      <charset val="129"/>
      <scheme val="minor"/>
    </font>
    <font>
      <sz val="10"/>
      <color indexed="8"/>
      <name val="Arial"/>
      <family val="2"/>
    </font>
    <font>
      <sz val="12"/>
      <name val="바탕체"/>
      <family val="1"/>
      <charset val="129"/>
    </font>
    <font>
      <sz val="11"/>
      <color rgb="FFFA7D00"/>
      <name val="맑은 고딕"/>
      <family val="3"/>
      <charset val="129"/>
      <scheme val="minor"/>
    </font>
    <font>
      <sz val="11"/>
      <color rgb="FF666666"/>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8"/>
      <color theme="3"/>
      <name val="맑은 고딕"/>
      <family val="3"/>
      <charset val="129"/>
      <scheme val="maj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11"/>
      <color theme="1"/>
      <name val="돋움"/>
      <family val="3"/>
      <charset val="129"/>
    </font>
    <font>
      <sz val="11"/>
      <color indexed="8"/>
      <name val="돋움"/>
      <family val="3"/>
      <charset val="129"/>
    </font>
    <font>
      <sz val="11"/>
      <color indexed="8"/>
      <name val="맑은 고딕"/>
      <family val="2"/>
      <scheme val="minor"/>
    </font>
    <font>
      <sz val="10"/>
      <name val="돋움체"/>
      <family val="3"/>
      <charset val="129"/>
    </font>
    <font>
      <sz val="11"/>
      <color theme="1"/>
      <name val="맑은 고딕"/>
      <family val="2"/>
      <scheme val="minor"/>
    </font>
    <font>
      <sz val="11"/>
      <color theme="1"/>
      <name val="돋움"/>
      <family val="2"/>
      <charset val="129"/>
    </font>
    <font>
      <u/>
      <sz val="11"/>
      <color theme="10"/>
      <name val="맑은 고딕"/>
      <family val="3"/>
      <charset val="129"/>
    </font>
    <font>
      <u/>
      <sz val="10"/>
      <color theme="10"/>
      <name val="Arial"/>
      <family val="2"/>
    </font>
    <font>
      <u/>
      <sz val="11"/>
      <color indexed="12"/>
      <name val="돋움"/>
      <family val="3"/>
      <charset val="129"/>
    </font>
    <font>
      <u/>
      <sz val="9.9"/>
      <color indexed="12"/>
      <name val="돋움"/>
      <family val="3"/>
      <charset val="129"/>
    </font>
    <font>
      <u/>
      <sz val="11"/>
      <color theme="10"/>
      <name val="돋움"/>
      <family val="3"/>
      <charset val="129"/>
    </font>
    <font>
      <u/>
      <sz val="11"/>
      <color theme="10"/>
      <name val="맑은 고딕"/>
      <family val="3"/>
      <charset val="129"/>
      <scheme val="minor"/>
    </font>
    <font>
      <u/>
      <sz val="9.35"/>
      <color theme="10"/>
      <name val="맑은 고딕"/>
      <family val="3"/>
      <charset val="129"/>
    </font>
    <font>
      <u/>
      <sz val="7.7"/>
      <color theme="10"/>
      <name val="맑은 고딕"/>
      <family val="3"/>
      <charset val="129"/>
    </font>
    <font>
      <u/>
      <sz val="12.65"/>
      <color theme="10"/>
      <name val="맑은 고딕"/>
      <family val="3"/>
      <charset val="129"/>
    </font>
    <font>
      <u/>
      <sz val="9"/>
      <color theme="10"/>
      <name val="맑은 고딕"/>
      <family val="3"/>
      <charset val="129"/>
    </font>
    <font>
      <u/>
      <sz val="8.5"/>
      <color theme="10"/>
      <name val="Arial"/>
      <family val="2"/>
    </font>
    <font>
      <sz val="10"/>
      <color theme="1"/>
      <name val="나눔고딕"/>
      <family val="2"/>
      <charset val="129"/>
    </font>
    <font>
      <sz val="11"/>
      <color rgb="FF000000"/>
      <name val="맑은 고딕"/>
      <family val="2"/>
      <charset val="129"/>
    </font>
    <font>
      <u/>
      <sz val="6.05"/>
      <color theme="10"/>
      <name val="맑은 고딕"/>
      <family val="3"/>
      <charset val="129"/>
    </font>
    <font>
      <u/>
      <sz val="8.25"/>
      <color indexed="12"/>
      <name val="돋움"/>
      <family val="3"/>
      <charset val="129"/>
    </font>
    <font>
      <sz val="14"/>
      <name val="맑은 고딕"/>
      <family val="3"/>
      <charset val="129"/>
      <scheme val="minor"/>
    </font>
    <font>
      <b/>
      <sz val="14"/>
      <color rgb="FFFF0000"/>
      <name val="맑은 고딕"/>
      <family val="3"/>
      <charset val="129"/>
      <scheme val="minor"/>
    </font>
    <font>
      <sz val="14"/>
      <color theme="1"/>
      <name val="맑은 고딕"/>
      <family val="3"/>
      <charset val="129"/>
      <scheme val="minor"/>
    </font>
    <font>
      <b/>
      <sz val="11"/>
      <name val="맑은 고딕"/>
      <family val="3"/>
      <charset val="129"/>
      <scheme val="minor"/>
    </font>
    <font>
      <b/>
      <sz val="11"/>
      <color rgb="FFFF0000"/>
      <name val="맑은 고딕"/>
      <family val="3"/>
      <charset val="129"/>
      <scheme val="minor"/>
    </font>
    <font>
      <sz val="12"/>
      <name val="맑은 고딕"/>
      <family val="3"/>
      <charset val="129"/>
      <scheme val="minor"/>
    </font>
    <font>
      <b/>
      <sz val="12"/>
      <name val="맑은 고딕"/>
      <family val="3"/>
      <charset val="129"/>
      <scheme val="minor"/>
    </font>
    <font>
      <b/>
      <sz val="12"/>
      <color theme="1"/>
      <name val="맑은 고딕"/>
      <family val="3"/>
      <charset val="129"/>
      <scheme val="minor"/>
    </font>
    <font>
      <b/>
      <sz val="11"/>
      <color rgb="FF006100"/>
      <name val="맑은 고딕"/>
      <family val="3"/>
      <charset val="129"/>
      <scheme val="minor"/>
    </font>
    <font>
      <sz val="11"/>
      <name val="맑은 고딕"/>
      <family val="3"/>
      <charset val="129"/>
      <scheme val="minor"/>
    </font>
    <font>
      <sz val="11"/>
      <name val="맑은 고딕"/>
      <family val="2"/>
      <charset val="129"/>
      <scheme val="minor"/>
    </font>
    <font>
      <sz val="11"/>
      <name val="맑은 고딕"/>
      <family val="3"/>
      <charset val="129"/>
    </font>
    <font>
      <sz val="11"/>
      <name val="휴먼명조"/>
      <family val="3"/>
      <charset val="129"/>
    </font>
    <font>
      <sz val="11"/>
      <name val="맑은 고딕"/>
      <family val="3"/>
      <charset val="128"/>
      <scheme val="minor"/>
    </font>
    <font>
      <b/>
      <sz val="11"/>
      <name val="맑은 고딕"/>
      <family val="3"/>
      <charset val="129"/>
    </font>
    <font>
      <i/>
      <sz val="11"/>
      <color rgb="FFFF0000"/>
      <name val="맑은 고딕"/>
      <family val="3"/>
      <charset val="129"/>
      <scheme val="minor"/>
    </font>
    <font>
      <sz val="11"/>
      <color rgb="FF000000"/>
      <name val="함초롬바탕"/>
      <family val="1"/>
      <charset val="129"/>
    </font>
    <font>
      <sz val="12"/>
      <color rgb="FF000000"/>
      <name val="휴먼명조"/>
      <family val="3"/>
      <charset val="129"/>
    </font>
    <font>
      <sz val="11"/>
      <color rgb="FF000000"/>
      <name val="휴먼명조"/>
      <family val="3"/>
      <charset val="129"/>
    </font>
    <font>
      <sz val="12"/>
      <name val="맑은 고딕"/>
      <family val="3"/>
      <charset val="128"/>
      <scheme val="minor"/>
    </font>
    <font>
      <sz val="13"/>
      <color rgb="FF000000"/>
      <name val="휴먼명조"/>
      <family val="3"/>
      <charset val="129"/>
    </font>
    <font>
      <sz val="13"/>
      <color rgb="FF000000"/>
      <name val="맑은 고딕"/>
      <family val="3"/>
      <charset val="129"/>
      <scheme val="minor"/>
    </font>
    <font>
      <sz val="14"/>
      <color theme="0"/>
      <name val="맑은 고딕"/>
      <family val="3"/>
      <charset val="129"/>
      <scheme val="minor"/>
    </font>
    <font>
      <sz val="14"/>
      <color rgb="FFFF0000"/>
      <name val="휴먼명조"/>
      <family val="3"/>
      <charset val="129"/>
    </font>
    <font>
      <sz val="11"/>
      <color theme="1"/>
      <name val="맑은 고딕"/>
      <family val="3"/>
      <charset val="128"/>
      <scheme val="minor"/>
    </font>
    <font>
      <sz val="11"/>
      <color theme="1"/>
      <name val="맑은 고딕"/>
      <family val="3"/>
      <charset val="136"/>
      <scheme val="minor"/>
    </font>
    <font>
      <b/>
      <sz val="11"/>
      <color theme="0"/>
      <name val="맑은 고딕"/>
      <family val="3"/>
      <charset val="129"/>
    </font>
    <font>
      <sz val="12"/>
      <name val="맑은 고딕"/>
      <family val="3"/>
      <charset val="136"/>
      <scheme val="minor"/>
    </font>
    <font>
      <vertAlign val="subscript"/>
      <sz val="12"/>
      <color rgb="FF000000"/>
      <name val="HCI Poppy"/>
      <family val="2"/>
    </font>
    <font>
      <sz val="12"/>
      <color rgb="FF000000"/>
      <name val="HCI Poppy"/>
      <family val="2"/>
    </font>
    <font>
      <b/>
      <sz val="14"/>
      <color rgb="FF000000"/>
      <name val="HCI Poppy"/>
      <family val="2"/>
    </font>
    <font>
      <b/>
      <sz val="10"/>
      <name val="맑은 고딕"/>
      <family val="3"/>
      <charset val="129"/>
      <scheme val="minor"/>
    </font>
    <font>
      <b/>
      <sz val="10"/>
      <color theme="1"/>
      <name val="맑은 고딕"/>
      <family val="3"/>
      <charset val="129"/>
      <scheme val="minor"/>
    </font>
    <font>
      <b/>
      <sz val="12"/>
      <color indexed="81"/>
      <name val="돋움"/>
      <family val="3"/>
      <charset val="129"/>
    </font>
    <font>
      <b/>
      <sz val="12"/>
      <color indexed="81"/>
      <name val="Tahoma"/>
      <family val="2"/>
    </font>
    <font>
      <b/>
      <sz val="9"/>
      <color indexed="81"/>
      <name val="돋움"/>
      <family val="3"/>
      <charset val="129"/>
    </font>
    <font>
      <b/>
      <sz val="20"/>
      <color indexed="81"/>
      <name val="돋움"/>
      <family val="3"/>
      <charset val="129"/>
    </font>
    <font>
      <b/>
      <sz val="20"/>
      <color indexed="81"/>
      <name val="Tahoma"/>
      <family val="2"/>
    </font>
    <font>
      <sz val="20"/>
      <color indexed="81"/>
      <name val="Tahoma"/>
      <family val="2"/>
    </font>
    <font>
      <sz val="20"/>
      <color indexed="81"/>
      <name val="돋움"/>
      <family val="3"/>
      <charset val="129"/>
    </font>
    <font>
      <b/>
      <sz val="14"/>
      <color indexed="81"/>
      <name val="맑은 고딕"/>
      <family val="3"/>
      <charset val="129"/>
      <scheme val="minor"/>
    </font>
    <font>
      <b/>
      <sz val="14"/>
      <name val="맑은 고딕"/>
      <family val="3"/>
      <charset val="129"/>
      <scheme val="minor"/>
    </font>
    <font>
      <sz val="12"/>
      <color theme="3"/>
      <name val="맑은 고딕"/>
      <family val="3"/>
      <charset val="129"/>
      <scheme val="minor"/>
    </font>
    <font>
      <i/>
      <sz val="12"/>
      <color theme="3"/>
      <name val="맑은 고딕"/>
      <family val="3"/>
      <charset val="129"/>
      <scheme val="minor"/>
    </font>
    <font>
      <sz val="12"/>
      <color theme="3"/>
      <name val="맑은 고딕"/>
      <family val="3"/>
      <charset val="128"/>
      <scheme val="minor"/>
    </font>
    <font>
      <sz val="11"/>
      <color theme="1"/>
      <name val="함초롬바탕"/>
      <family val="1"/>
      <charset val="129"/>
    </font>
    <font>
      <sz val="12"/>
      <color theme="1"/>
      <name val="휴먼명조"/>
      <family val="3"/>
      <charset val="129"/>
    </font>
    <font>
      <sz val="12"/>
      <color theme="1"/>
      <name val="맑은 고딕"/>
      <family val="3"/>
      <charset val="129"/>
      <scheme val="minor"/>
    </font>
    <font>
      <sz val="11"/>
      <color theme="1"/>
      <name val="휴먼명조"/>
      <family val="3"/>
      <charset val="129"/>
    </font>
    <font>
      <sz val="12"/>
      <color theme="1"/>
      <name val="맑은 고딕"/>
      <family val="3"/>
      <charset val="128"/>
      <scheme val="minor"/>
    </font>
    <font>
      <sz val="13"/>
      <color theme="1"/>
      <name val="휴먼명조"/>
      <family val="3"/>
      <charset val="129"/>
    </font>
    <font>
      <sz val="13"/>
      <color theme="1"/>
      <name val="맑은 고딕"/>
      <family val="3"/>
      <charset val="129"/>
      <scheme val="minor"/>
    </font>
    <font>
      <sz val="14"/>
      <color theme="1"/>
      <name val="휴먼명조"/>
      <family val="3"/>
      <charset val="129"/>
    </font>
    <font>
      <sz val="12"/>
      <color theme="1"/>
      <name val="맑은 고딕"/>
      <family val="3"/>
      <charset val="136"/>
      <scheme val="minor"/>
    </font>
    <font>
      <sz val="11"/>
      <color rgb="FF000000"/>
      <name val="굴림"/>
      <family val="3"/>
      <charset val="129"/>
    </font>
    <font>
      <vertAlign val="subscript"/>
      <sz val="12"/>
      <color theme="1"/>
      <name val="HCI Poppy"/>
      <family val="2"/>
    </font>
    <font>
      <sz val="12"/>
      <color theme="1"/>
      <name val="HCI Poppy"/>
      <family val="2"/>
    </font>
    <font>
      <b/>
      <sz val="14"/>
      <color theme="1"/>
      <name val="HCI Poppy"/>
      <family val="2"/>
    </font>
    <font>
      <b/>
      <sz val="10"/>
      <color indexed="81"/>
      <name val="Tahoma"/>
      <family val="2"/>
    </font>
    <font>
      <b/>
      <sz val="10"/>
      <color indexed="81"/>
      <name val="돋움"/>
      <family val="3"/>
      <charset val="129"/>
    </font>
    <font>
      <b/>
      <sz val="11"/>
      <color indexed="81"/>
      <name val="돋움"/>
      <family val="3"/>
      <charset val="129"/>
    </font>
    <font>
      <b/>
      <sz val="14"/>
      <color indexed="81"/>
      <name val="Tahoma"/>
      <family val="2"/>
    </font>
    <font>
      <sz val="14"/>
      <color indexed="81"/>
      <name val="Tahoma"/>
      <family val="2"/>
    </font>
    <font>
      <sz val="14"/>
      <color indexed="81"/>
      <name val="돋움"/>
      <family val="3"/>
      <charset val="129"/>
    </font>
    <font>
      <b/>
      <sz val="9"/>
      <color rgb="FFFF0000"/>
      <name val="맑은 고딕"/>
      <family val="3"/>
      <charset val="129"/>
      <scheme val="minor"/>
    </font>
    <font>
      <b/>
      <sz val="9"/>
      <name val="맑은 고딕"/>
      <family val="3"/>
      <charset val="129"/>
      <scheme val="minor"/>
    </font>
    <font>
      <b/>
      <sz val="9"/>
      <color theme="1"/>
      <name val="맑은 고딕"/>
      <family val="3"/>
      <charset val="129"/>
      <scheme val="minor"/>
    </font>
    <font>
      <sz val="9"/>
      <color theme="1"/>
      <name val="맑은 고딕"/>
      <family val="3"/>
      <charset val="129"/>
      <scheme val="minor"/>
    </font>
    <font>
      <b/>
      <sz val="10"/>
      <color rgb="FFFF0000"/>
      <name val="맑은 고딕"/>
      <family val="3"/>
      <charset val="129"/>
      <scheme val="minor"/>
    </font>
    <font>
      <sz val="10"/>
      <name val="맑은 고딕"/>
      <family val="3"/>
      <charset val="129"/>
      <scheme val="minor"/>
    </font>
    <font>
      <sz val="9"/>
      <name val="맑은 고딕"/>
      <family val="3"/>
      <charset val="129"/>
      <scheme val="minor"/>
    </font>
    <font>
      <i/>
      <sz val="9"/>
      <color rgb="FFFF0000"/>
      <name val="맑은 고딕"/>
      <family val="3"/>
      <charset val="129"/>
      <scheme val="minor"/>
    </font>
    <font>
      <sz val="9"/>
      <color rgb="FFFF0000"/>
      <name val="맑은 고딕"/>
      <family val="3"/>
      <charset val="129"/>
      <scheme val="minor"/>
    </font>
    <font>
      <sz val="10"/>
      <color rgb="FFFF0000"/>
      <name val="맑은 고딕"/>
      <family val="3"/>
      <charset val="129"/>
      <scheme val="minor"/>
    </font>
    <font>
      <b/>
      <sz val="16"/>
      <color indexed="81"/>
      <name val="돋움"/>
      <family val="3"/>
      <charset val="129"/>
    </font>
    <font>
      <b/>
      <sz val="16"/>
      <color indexed="81"/>
      <name val="Tahoma"/>
      <family val="2"/>
    </font>
    <font>
      <b/>
      <sz val="11"/>
      <color indexed="81"/>
      <name val="맑은 고딕"/>
      <family val="3"/>
      <charset val="129"/>
      <scheme val="major"/>
    </font>
  </fonts>
  <fills count="83">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0" tint="-0.149967955565050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9" tint="-0.249977111117893"/>
        <bgColor indexed="64"/>
      </patternFill>
    </fill>
    <fill>
      <patternFill patternType="solid">
        <fgColor theme="2" tint="-0.499984740745262"/>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ck">
        <color rgb="FF000000"/>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thin">
        <color rgb="FF000000"/>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style="thin">
        <color rgb="FF000000"/>
      </right>
      <top style="thin">
        <color rgb="FF000000"/>
      </top>
      <bottom style="thin">
        <color rgb="FF000000"/>
      </bottom>
      <diagonal/>
    </border>
    <border diagonalUp="1">
      <left style="thin">
        <color indexed="64"/>
      </left>
      <right style="thin">
        <color indexed="64"/>
      </right>
      <top style="thin">
        <color indexed="64"/>
      </top>
      <bottom style="thin">
        <color indexed="64"/>
      </bottom>
      <diagonal style="thin">
        <color indexed="64"/>
      </diagonal>
    </border>
    <border diagonalUp="1">
      <left style="thin">
        <color indexed="64"/>
      </left>
      <right style="thin">
        <color indexed="64"/>
      </right>
      <top style="thin">
        <color indexed="64"/>
      </top>
      <bottom/>
      <diagonal style="thin">
        <color indexed="64"/>
      </diagonal>
    </border>
  </borders>
  <cellStyleXfs count="36222">
    <xf numFmtId="0" fontId="0" fillId="0" borderId="0">
      <alignment vertical="center"/>
    </xf>
    <xf numFmtId="9" fontId="10" fillId="0" borderId="0" applyFont="0" applyFill="0" applyBorder="0" applyAlignment="0" applyProtection="0">
      <alignment vertical="center"/>
    </xf>
    <xf numFmtId="0" fontId="39" fillId="35" borderId="0" applyNumberFormat="0" applyBorder="0" applyAlignment="0" applyProtection="0">
      <alignment vertical="center"/>
    </xf>
    <xf numFmtId="0" fontId="39" fillId="36" borderId="0" applyNumberFormat="0" applyBorder="0" applyAlignment="0" applyProtection="0">
      <alignment vertical="center"/>
    </xf>
    <xf numFmtId="0" fontId="39" fillId="37" borderId="0" applyNumberFormat="0" applyBorder="0" applyAlignment="0" applyProtection="0">
      <alignment vertical="center"/>
    </xf>
    <xf numFmtId="0" fontId="39" fillId="38" borderId="0" applyNumberFormat="0" applyBorder="0" applyAlignment="0" applyProtection="0">
      <alignment vertical="center"/>
    </xf>
    <xf numFmtId="0" fontId="39" fillId="39" borderId="0" applyNumberFormat="0" applyBorder="0" applyAlignment="0" applyProtection="0">
      <alignment vertical="center"/>
    </xf>
    <xf numFmtId="0" fontId="39" fillId="40"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0"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0"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0"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0"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0"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0"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9" fillId="41" borderId="0" applyNumberFormat="0" applyBorder="0" applyAlignment="0" applyProtection="0">
      <alignment vertical="center"/>
    </xf>
    <xf numFmtId="0" fontId="39" fillId="42" borderId="0" applyNumberFormat="0" applyBorder="0" applyAlignment="0" applyProtection="0">
      <alignment vertical="center"/>
    </xf>
    <xf numFmtId="0" fontId="39" fillId="43" borderId="0" applyNumberFormat="0" applyBorder="0" applyAlignment="0" applyProtection="0">
      <alignment vertical="center"/>
    </xf>
    <xf numFmtId="0" fontId="39" fillId="38" borderId="0" applyNumberFormat="0" applyBorder="0" applyAlignment="0" applyProtection="0">
      <alignment vertical="center"/>
    </xf>
    <xf numFmtId="0" fontId="39" fillId="41" borderId="0" applyNumberFormat="0" applyBorder="0" applyAlignment="0" applyProtection="0">
      <alignment vertical="center"/>
    </xf>
    <xf numFmtId="0" fontId="39" fillId="44"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0"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0"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0"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0"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0"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10"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40" fillId="45" borderId="0" applyNumberFormat="0" applyBorder="0" applyAlignment="0" applyProtection="0">
      <alignment vertical="center"/>
    </xf>
    <xf numFmtId="0" fontId="40" fillId="42" borderId="0" applyNumberFormat="0" applyBorder="0" applyAlignment="0" applyProtection="0">
      <alignment vertical="center"/>
    </xf>
    <xf numFmtId="0" fontId="40" fillId="43" borderId="0" applyNumberFormat="0" applyBorder="0" applyAlignment="0" applyProtection="0">
      <alignment vertical="center"/>
    </xf>
    <xf numFmtId="0" fontId="40" fillId="46" borderId="0" applyNumberFormat="0" applyBorder="0" applyAlignment="0" applyProtection="0">
      <alignment vertical="center"/>
    </xf>
    <xf numFmtId="0" fontId="40" fillId="47" borderId="0" applyNumberFormat="0" applyBorder="0" applyAlignment="0" applyProtection="0">
      <alignment vertical="center"/>
    </xf>
    <xf numFmtId="0" fontId="40" fillId="48"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1"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4"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1"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1"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1"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1"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1"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40" fillId="49" borderId="0" applyNumberFormat="0" applyBorder="0" applyAlignment="0" applyProtection="0">
      <alignment vertical="center"/>
    </xf>
    <xf numFmtId="0" fontId="40" fillId="50" borderId="0" applyNumberFormat="0" applyBorder="0" applyAlignment="0" applyProtection="0">
      <alignment vertical="center"/>
    </xf>
    <xf numFmtId="0" fontId="40" fillId="51" borderId="0" applyNumberFormat="0" applyBorder="0" applyAlignment="0" applyProtection="0">
      <alignment vertical="center"/>
    </xf>
    <xf numFmtId="0" fontId="40" fillId="46" borderId="0" applyNumberFormat="0" applyBorder="0" applyAlignment="0" applyProtection="0">
      <alignment vertical="center"/>
    </xf>
    <xf numFmtId="0" fontId="40" fillId="47" borderId="0" applyNumberFormat="0" applyBorder="0" applyAlignment="0" applyProtection="0">
      <alignment vertical="center"/>
    </xf>
    <xf numFmtId="0" fontId="40" fillId="52" borderId="0" applyNumberFormat="0" applyBorder="0" applyAlignment="0" applyProtection="0">
      <alignment vertical="center"/>
    </xf>
    <xf numFmtId="0" fontId="41" fillId="36" borderId="0" applyNumberFormat="0" applyBorder="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2" fillId="53" borderId="17" applyNumberFormat="0" applyAlignment="0" applyProtection="0">
      <alignment vertical="center"/>
    </xf>
    <xf numFmtId="0" fontId="43" fillId="54" borderId="18" applyNumberFormat="0" applyAlignment="0" applyProtection="0">
      <alignment vertical="center"/>
    </xf>
    <xf numFmtId="0" fontId="44" fillId="0" borderId="0">
      <alignment vertical="center"/>
    </xf>
    <xf numFmtId="0" fontId="45" fillId="0" borderId="0" applyNumberFormat="0" applyFill="0" applyBorder="0" applyAlignment="0" applyProtection="0">
      <alignment vertical="center"/>
    </xf>
    <xf numFmtId="0" fontId="46" fillId="37" borderId="0" applyNumberFormat="0" applyBorder="0" applyAlignment="0" applyProtection="0">
      <alignment vertical="center"/>
    </xf>
    <xf numFmtId="0" fontId="47" fillId="0" borderId="19" applyNumberFormat="0" applyFill="0" applyAlignment="0" applyProtection="0">
      <alignment vertical="center"/>
    </xf>
    <xf numFmtId="0" fontId="48" fillId="0" borderId="20" applyNumberFormat="0" applyFill="0" applyAlignment="0" applyProtection="0">
      <alignment vertical="center"/>
    </xf>
    <xf numFmtId="0" fontId="49" fillId="0" borderId="21" applyNumberFormat="0" applyFill="0" applyAlignment="0" applyProtection="0">
      <alignment vertical="center"/>
    </xf>
    <xf numFmtId="0" fontId="49" fillId="0" borderId="0" applyNumberFormat="0" applyFill="0" applyBorder="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0" fillId="40" borderId="17" applyNumberFormat="0" applyAlignment="0" applyProtection="0">
      <alignment vertical="center"/>
    </xf>
    <xf numFmtId="0" fontId="51" fillId="0" borderId="22" applyNumberFormat="0" applyFill="0" applyAlignment="0" applyProtection="0">
      <alignment vertical="center"/>
    </xf>
    <xf numFmtId="0" fontId="52" fillId="55" borderId="0" applyNumberFormat="0" applyBorder="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39" fillId="56" borderId="23" applyNumberFormat="0" applyFon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3" fillId="53" borderId="24" applyNumberFormat="0" applyAlignment="0" applyProtection="0">
      <alignment vertical="center"/>
    </xf>
    <xf numFmtId="0" fontId="54" fillId="0" borderId="0" applyNumberFormat="0" applyFill="0" applyBorder="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5" fillId="0" borderId="25" applyNumberFormat="0" applyFill="0" applyAlignment="0" applyProtection="0">
      <alignment vertical="center"/>
    </xf>
    <xf numFmtId="0" fontId="56" fillId="0" borderId="0" applyNumberFormat="0" applyFill="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1"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1"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1"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1"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1"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1"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1"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25"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7" fillId="8" borderId="11" applyNumberFormat="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21"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58" fillId="5" borderId="0" applyNumberFormat="0" applyBorder="0" applyAlignment="0" applyProtection="0">
      <alignment vertical="center"/>
    </xf>
    <xf numFmtId="0" fontId="34" fillId="10" borderId="15" applyNumberFormat="0" applyFont="0" applyAlignment="0" applyProtection="0">
      <alignment vertical="center"/>
    </xf>
    <xf numFmtId="0" fontId="34" fillId="10" borderId="15" applyNumberFormat="0" applyFont="0" applyAlignment="0" applyProtection="0">
      <alignment vertical="center"/>
    </xf>
    <xf numFmtId="0" fontId="59" fillId="10" borderId="15" applyNumberFormat="0" applyFont="0" applyAlignment="0" applyProtection="0">
      <alignment vertical="center"/>
    </xf>
    <xf numFmtId="0" fontId="59" fillId="10" borderId="15" applyNumberFormat="0" applyFont="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6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60" fillId="0" borderId="0" applyFont="0" applyFill="0" applyBorder="0" applyAlignment="0" applyProtection="0">
      <alignment vertical="center"/>
    </xf>
    <xf numFmtId="9" fontId="34"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22"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1" fillId="6" borderId="0" applyNumberFormat="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27"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0" fontId="38" fillId="9" borderId="14" applyNumberFormat="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60" fillId="0" borderId="0" applyFont="0" applyFill="0" applyBorder="0" applyAlignment="0" applyProtection="0">
      <alignment vertical="center"/>
    </xf>
    <xf numFmtId="41" fontId="59"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59" fillId="0" borderId="0" applyFont="0" applyFill="0" applyBorder="0" applyAlignment="0" applyProtection="0">
      <alignment vertical="center"/>
    </xf>
    <xf numFmtId="41" fontId="10" fillId="0" borderId="0" applyFont="0" applyFill="0" applyBorder="0" applyAlignment="0" applyProtection="0">
      <alignment vertical="center"/>
    </xf>
    <xf numFmtId="41" fontId="34" fillId="0" borderId="0" applyFont="0" applyFill="0" applyBorder="0" applyAlignment="0" applyProtection="0">
      <alignment vertical="center"/>
    </xf>
    <xf numFmtId="41" fontId="44" fillId="0" borderId="0" applyFont="0" applyFill="0" applyBorder="0" applyAlignment="0" applyProtection="0">
      <alignment vertical="center"/>
    </xf>
    <xf numFmtId="41" fontId="60" fillId="0" borderId="0" applyFont="0" applyFill="0" applyBorder="0" applyAlignment="0" applyProtection="0">
      <alignment vertical="center"/>
    </xf>
    <xf numFmtId="41" fontId="44" fillId="0" borderId="0" applyFont="0" applyFill="0" applyBorder="0" applyAlignment="0" applyProtection="0">
      <alignment vertical="center"/>
    </xf>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alignment vertical="center"/>
    </xf>
    <xf numFmtId="41" fontId="60" fillId="0" borderId="0" applyFont="0" applyFill="0" applyBorder="0" applyAlignment="0" applyProtection="0"/>
    <xf numFmtId="41" fontId="60" fillId="0" borderId="0" applyFont="0" applyFill="0" applyBorder="0" applyAlignment="0" applyProtection="0">
      <alignment vertical="center"/>
    </xf>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34" fillId="0" borderId="0" applyFont="0" applyFill="0" applyBorder="0" applyAlignment="0" applyProtection="0">
      <alignment vertical="center"/>
    </xf>
    <xf numFmtId="41" fontId="60" fillId="0" borderId="0" applyFont="0" applyFill="0" applyBorder="0" applyAlignment="0" applyProtection="0"/>
    <xf numFmtId="176" fontId="63" fillId="0" borderId="0"/>
    <xf numFmtId="176" fontId="63" fillId="0" borderId="0"/>
    <xf numFmtId="41" fontId="60" fillId="0" borderId="0" applyFont="0" applyFill="0" applyBorder="0" applyAlignment="0" applyProtection="0"/>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0" fontId="64" fillId="0" borderId="0"/>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26"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5" fillId="0" borderId="13" applyNumberFormat="0" applyFill="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0"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33" fillId="0" borderId="16" applyNumberFormat="0" applyFill="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23"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7" fillId="7" borderId="11" applyNumberFormat="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17"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8" fillId="0" borderId="8" applyNumberFormat="0" applyFill="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18"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0" fillId="0" borderId="9"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19"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10" applyNumberFormat="0" applyFill="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20"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2" fillId="4" borderId="0" applyNumberFormat="0" applyBorder="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24"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73" fillId="8" borderId="12" applyNumberFormat="0" applyAlignment="0" applyProtection="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75" fillId="0" borderId="0">
      <alignment vertical="center"/>
    </xf>
    <xf numFmtId="0" fontId="60" fillId="0" borderId="0"/>
    <xf numFmtId="0" fontId="75"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60" fillId="0" borderId="0"/>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4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60"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59" fillId="0" borderId="0" applyNumberFormat="0" applyFont="0" applyFill="0" applyBorder="0" applyAlignment="0" applyProtection="0"/>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59" fillId="0" borderId="0" applyNumberFormat="0" applyFont="0" applyFill="0" applyBorder="0" applyAlignment="0" applyProtection="0"/>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59" fillId="0" borderId="0" applyNumberFormat="0" applyFont="0" applyFill="0" applyBorder="0" applyAlignment="0" applyProtection="0"/>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6" fillId="0" borderId="0">
      <alignment vertical="center"/>
    </xf>
    <xf numFmtId="0" fontId="60" fillId="0" borderId="0">
      <alignment vertical="center"/>
    </xf>
    <xf numFmtId="0" fontId="60" fillId="0" borderId="0">
      <alignment vertical="center"/>
    </xf>
    <xf numFmtId="0" fontId="60" fillId="0" borderId="0"/>
    <xf numFmtId="0" fontId="60" fillId="0" borderId="0"/>
    <xf numFmtId="0" fontId="60" fillId="0" borderId="0"/>
    <xf numFmtId="0" fontId="60" fillId="0" borderId="0">
      <alignment vertical="center"/>
    </xf>
    <xf numFmtId="0" fontId="60" fillId="0" borderId="0"/>
    <xf numFmtId="0" fontId="34" fillId="0" borderId="0">
      <alignment vertical="center"/>
    </xf>
    <xf numFmtId="0" fontId="60" fillId="0" borderId="0">
      <alignment vertical="center"/>
    </xf>
    <xf numFmtId="0" fontId="44" fillId="0" borderId="0">
      <alignment vertical="center"/>
    </xf>
    <xf numFmtId="0" fontId="60" fillId="0" borderId="0">
      <alignment vertical="center"/>
    </xf>
    <xf numFmtId="0" fontId="44" fillId="0" borderId="0">
      <alignment vertical="center"/>
    </xf>
    <xf numFmtId="0" fontId="60" fillId="0" borderId="0"/>
    <xf numFmtId="0" fontId="60" fillId="0" borderId="0"/>
    <xf numFmtId="0" fontId="60" fillId="0" borderId="0">
      <alignment vertical="center"/>
    </xf>
    <xf numFmtId="0" fontId="34" fillId="0" borderId="0">
      <alignment vertical="center"/>
    </xf>
    <xf numFmtId="0" fontId="59" fillId="0" borderId="0" applyNumberFormat="0" applyFont="0" applyFill="0" applyBorder="0" applyAlignment="0" applyProtection="0"/>
    <xf numFmtId="0" fontId="60" fillId="0" borderId="0">
      <alignment vertical="center"/>
    </xf>
    <xf numFmtId="0" fontId="59" fillId="0" borderId="0" applyNumberFormat="0" applyFont="0" applyFill="0" applyBorder="0" applyAlignment="0" applyProtection="0"/>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36"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60" fillId="0" borderId="0">
      <alignment vertical="center"/>
    </xf>
    <xf numFmtId="0" fontId="10" fillId="0" borderId="0">
      <alignment vertical="center"/>
    </xf>
    <xf numFmtId="0" fontId="7" fillId="0" borderId="0">
      <alignment vertical="center"/>
    </xf>
    <xf numFmtId="0" fontId="44" fillId="0" borderId="0">
      <alignment vertical="center"/>
    </xf>
    <xf numFmtId="0" fontId="34" fillId="0" borderId="0">
      <alignment vertical="center"/>
    </xf>
    <xf numFmtId="0" fontId="10" fillId="0" borderId="0">
      <alignment vertical="center"/>
    </xf>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44" fillId="0" borderId="0">
      <alignment vertical="center"/>
    </xf>
    <xf numFmtId="0" fontId="10"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7" fillId="0" borderId="0">
      <alignment vertical="center"/>
    </xf>
    <xf numFmtId="0" fontId="34" fillId="0" borderId="0">
      <alignment vertical="center"/>
    </xf>
    <xf numFmtId="0" fontId="77" fillId="0" borderId="0"/>
    <xf numFmtId="0" fontId="44" fillId="0" borderId="0">
      <alignment vertical="center"/>
    </xf>
    <xf numFmtId="0" fontId="77" fillId="0" borderId="0"/>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77" fillId="0" borderId="0"/>
    <xf numFmtId="0" fontId="44" fillId="0" borderId="0">
      <alignment vertical="center"/>
    </xf>
    <xf numFmtId="0" fontId="77" fillId="0" borderId="0"/>
    <xf numFmtId="0" fontId="34" fillId="0" borderId="0">
      <alignment vertical="center"/>
    </xf>
    <xf numFmtId="0" fontId="4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7" fillId="0" borderId="0">
      <alignment vertical="center"/>
    </xf>
    <xf numFmtId="0" fontId="44" fillId="0" borderId="0">
      <alignment vertical="center"/>
    </xf>
    <xf numFmtId="0" fontId="60" fillId="0" borderId="0"/>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6" fillId="0" borderId="0">
      <alignment vertical="center"/>
    </xf>
    <xf numFmtId="0" fontId="34" fillId="0" borderId="0">
      <alignment vertical="center"/>
    </xf>
    <xf numFmtId="0" fontId="59" fillId="0" borderId="0" applyNumberFormat="0" applyFont="0" applyFill="0" applyBorder="0" applyAlignment="0" applyProtection="0"/>
    <xf numFmtId="0" fontId="60" fillId="0" borderId="0"/>
    <xf numFmtId="0" fontId="60" fillId="0" borderId="0">
      <alignment vertical="center"/>
    </xf>
    <xf numFmtId="0" fontId="44" fillId="0" borderId="0">
      <alignment vertical="center"/>
    </xf>
    <xf numFmtId="0" fontId="60" fillId="0" borderId="0"/>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7" fillId="0" borderId="0">
      <alignment vertical="center"/>
    </xf>
    <xf numFmtId="0" fontId="44" fillId="0" borderId="0">
      <alignment vertical="center"/>
    </xf>
    <xf numFmtId="0" fontId="7"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44" fillId="0" borderId="0">
      <alignment vertical="center"/>
    </xf>
    <xf numFmtId="0" fontId="44" fillId="0" borderId="0">
      <alignment vertical="center"/>
    </xf>
    <xf numFmtId="0" fontId="34" fillId="0" borderId="0">
      <alignment vertical="center"/>
    </xf>
    <xf numFmtId="0" fontId="44" fillId="0" borderId="0">
      <alignment vertical="center"/>
    </xf>
    <xf numFmtId="0" fontId="4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34" fillId="0" borderId="0">
      <alignment vertical="center"/>
    </xf>
    <xf numFmtId="0" fontId="34" fillId="0" borderId="0">
      <alignment vertical="center"/>
    </xf>
    <xf numFmtId="0" fontId="60" fillId="0" borderId="0"/>
    <xf numFmtId="0" fontId="44" fillId="0" borderId="0">
      <alignment vertical="center"/>
    </xf>
    <xf numFmtId="0" fontId="44" fillId="0" borderId="0">
      <alignment vertical="center"/>
    </xf>
    <xf numFmtId="0" fontId="60" fillId="0" borderId="0"/>
    <xf numFmtId="0" fontId="60" fillId="0" borderId="0"/>
    <xf numFmtId="0" fontId="78" fillId="0" borderId="0"/>
    <xf numFmtId="0" fontId="59" fillId="0" borderId="0"/>
    <xf numFmtId="0" fontId="59" fillId="0" borderId="0"/>
    <xf numFmtId="0" fontId="34" fillId="0" borderId="0">
      <alignment vertical="center"/>
    </xf>
    <xf numFmtId="0" fontId="60" fillId="0" borderId="0"/>
    <xf numFmtId="0" fontId="34" fillId="0" borderId="0">
      <alignment vertical="center"/>
    </xf>
    <xf numFmtId="0" fontId="60" fillId="0" borderId="0">
      <alignment vertical="center"/>
    </xf>
    <xf numFmtId="0" fontId="60" fillId="0" borderId="0"/>
    <xf numFmtId="0" fontId="34" fillId="0" borderId="0">
      <alignment vertical="center"/>
    </xf>
    <xf numFmtId="0" fontId="78" fillId="0" borderId="0"/>
    <xf numFmtId="0" fontId="60" fillId="0" borderId="0"/>
    <xf numFmtId="0" fontId="76"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alignment vertical="center"/>
    </xf>
    <xf numFmtId="0" fontId="60" fillId="0" borderId="0"/>
    <xf numFmtId="0" fontId="63" fillId="0" borderId="0"/>
    <xf numFmtId="0" fontId="60" fillId="0" borderId="0"/>
    <xf numFmtId="0" fontId="63" fillId="0" borderId="0"/>
    <xf numFmtId="0" fontId="60"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74" fillId="0" borderId="0">
      <alignment vertical="center"/>
    </xf>
    <xf numFmtId="0" fontId="60" fillId="0" borderId="0"/>
    <xf numFmtId="0" fontId="60" fillId="0" borderId="0">
      <alignment vertical="center"/>
    </xf>
    <xf numFmtId="0" fontId="60" fillId="0" borderId="0">
      <alignment vertical="center"/>
    </xf>
    <xf numFmtId="0" fontId="44" fillId="0" borderId="0">
      <alignment vertical="center"/>
    </xf>
    <xf numFmtId="0" fontId="7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60" fillId="0" borderId="0">
      <alignment vertical="center"/>
    </xf>
    <xf numFmtId="0" fontId="60" fillId="0" borderId="0">
      <alignment vertical="center"/>
    </xf>
    <xf numFmtId="0" fontId="4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60" fillId="0" borderId="0"/>
    <xf numFmtId="0" fontId="60" fillId="0" borderId="0"/>
    <xf numFmtId="0" fontId="10" fillId="0" borderId="0">
      <alignment vertical="center"/>
    </xf>
    <xf numFmtId="0" fontId="34" fillId="0" borderId="0">
      <alignment vertical="center"/>
    </xf>
    <xf numFmtId="0" fontId="59" fillId="0" borderId="0"/>
    <xf numFmtId="0" fontId="59" fillId="0" borderId="0"/>
    <xf numFmtId="0" fontId="60" fillId="0" borderId="0">
      <alignment vertical="center"/>
    </xf>
    <xf numFmtId="0" fontId="60" fillId="0" borderId="0">
      <alignment vertical="center"/>
    </xf>
    <xf numFmtId="0" fontId="44" fillId="0" borderId="0">
      <alignment vertical="center"/>
    </xf>
    <xf numFmtId="0" fontId="59" fillId="0" borderId="0"/>
    <xf numFmtId="0" fontId="60" fillId="0" borderId="0"/>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60" fillId="0" borderId="0"/>
    <xf numFmtId="0" fontId="63" fillId="0" borderId="0"/>
    <xf numFmtId="0" fontId="63" fillId="0" borderId="0"/>
    <xf numFmtId="0" fontId="60" fillId="0" borderId="0">
      <alignment vertical="center"/>
    </xf>
    <xf numFmtId="0" fontId="63" fillId="0" borderId="0"/>
    <xf numFmtId="0" fontId="60" fillId="0" borderId="0"/>
    <xf numFmtId="0" fontId="4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59" fillId="0" borderId="0" applyNumberFormat="0" applyFont="0" applyFill="0" applyBorder="0" applyAlignment="0" applyProtection="0"/>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59" fillId="0" borderId="0" applyNumberFormat="0" applyFont="0" applyFill="0" applyBorder="0" applyAlignment="0" applyProtection="0"/>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59" fillId="0" borderId="0" applyNumberFormat="0" applyFont="0" applyFill="0" applyBorder="0" applyAlignment="0" applyProtection="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59" fillId="0" borderId="0" applyNumberFormat="0" applyFont="0" applyFill="0" applyBorder="0" applyAlignment="0" applyProtection="0"/>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59" fillId="0" borderId="0" applyNumberFormat="0" applyFont="0" applyFill="0" applyBorder="0" applyAlignment="0" applyProtection="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59" fillId="0" borderId="0" applyNumberFormat="0" applyFont="0" applyFill="0" applyBorder="0" applyAlignment="0" applyProtection="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74"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5" fillId="0" borderId="0">
      <alignment vertical="center"/>
    </xf>
    <xf numFmtId="0" fontId="5"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10" fillId="0" borderId="0">
      <alignment vertical="center"/>
    </xf>
    <xf numFmtId="0" fontId="7"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7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77"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7" fillId="0" borderId="0">
      <alignment vertical="center"/>
    </xf>
    <xf numFmtId="0" fontId="34" fillId="0" borderId="0">
      <alignment vertical="center"/>
    </xf>
    <xf numFmtId="0" fontId="7" fillId="0" borderId="0">
      <alignment vertical="center"/>
    </xf>
    <xf numFmtId="0" fontId="75" fillId="0" borderId="0">
      <alignment vertical="center"/>
    </xf>
    <xf numFmtId="0" fontId="75"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 fillId="0" borderId="0">
      <alignment vertical="center"/>
    </xf>
    <xf numFmtId="0" fontId="34" fillId="0" borderId="0">
      <alignment vertical="center"/>
    </xf>
    <xf numFmtId="0" fontId="5" fillId="0" borderId="0">
      <alignment vertical="center"/>
    </xf>
    <xf numFmtId="0" fontId="60"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5" fillId="0" borderId="0">
      <alignment vertical="center"/>
    </xf>
    <xf numFmtId="0" fontId="60" fillId="0" borderId="0"/>
    <xf numFmtId="0" fontId="5"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7" fillId="0" borderId="0">
      <alignment vertical="center"/>
    </xf>
    <xf numFmtId="0" fontId="60" fillId="0" borderId="0">
      <alignment vertical="center"/>
    </xf>
    <xf numFmtId="0" fontId="7"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74" fillId="0" borderId="0">
      <alignment vertical="center"/>
    </xf>
    <xf numFmtId="0" fontId="34" fillId="0" borderId="0">
      <alignment vertical="center"/>
    </xf>
    <xf numFmtId="0" fontId="74" fillId="0" borderId="0">
      <alignment vertical="center"/>
    </xf>
    <xf numFmtId="0" fontId="5" fillId="0" borderId="0">
      <alignment vertical="center"/>
    </xf>
    <xf numFmtId="0" fontId="74" fillId="0" borderId="0">
      <alignment vertical="center"/>
    </xf>
    <xf numFmtId="0" fontId="34" fillId="0" borderId="0">
      <alignment vertical="center"/>
    </xf>
    <xf numFmtId="0" fontId="34" fillId="0" borderId="0">
      <alignment vertical="center"/>
    </xf>
    <xf numFmtId="0" fontId="4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60" fillId="0" borderId="0"/>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59" fillId="0" borderId="0" applyNumberFormat="0" applyFont="0" applyFill="0" applyBorder="0" applyAlignment="0" applyProtection="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78"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xf numFmtId="0" fontId="60" fillId="0" borderId="0">
      <alignment vertical="center"/>
    </xf>
    <xf numFmtId="0" fontId="60" fillId="0" borderId="0"/>
    <xf numFmtId="0" fontId="59"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10" fillId="0" borderId="0">
      <alignment vertical="center"/>
    </xf>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78" fillId="0" borderId="0"/>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59" fillId="0" borderId="0" applyNumberFormat="0" applyFont="0" applyFill="0" applyBorder="0" applyAlignment="0" applyProtection="0"/>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75" fillId="0" borderId="0">
      <alignment vertical="center"/>
    </xf>
    <xf numFmtId="0" fontId="75" fillId="0" borderId="0">
      <alignment vertical="center"/>
    </xf>
    <xf numFmtId="0" fontId="34" fillId="0" borderId="0">
      <alignment vertical="center"/>
    </xf>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alignment vertical="center"/>
    </xf>
    <xf numFmtId="0" fontId="34" fillId="0" borderId="0">
      <alignment vertical="center"/>
    </xf>
    <xf numFmtId="0" fontId="34" fillId="0" borderId="0">
      <alignment vertical="center"/>
    </xf>
    <xf numFmtId="0" fontId="60" fillId="0" borderId="0"/>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alignment vertical="center"/>
    </xf>
    <xf numFmtId="0" fontId="60" fillId="0" borderId="0"/>
    <xf numFmtId="0" fontId="60" fillId="0" borderId="0">
      <alignment vertical="center"/>
    </xf>
    <xf numFmtId="0" fontId="60" fillId="0" borderId="0"/>
    <xf numFmtId="0" fontId="60" fillId="0" borderId="0">
      <alignment vertical="center"/>
    </xf>
    <xf numFmtId="0" fontId="60" fillId="0" borderId="0"/>
    <xf numFmtId="0" fontId="60" fillId="0" borderId="0">
      <alignment vertical="center"/>
    </xf>
    <xf numFmtId="0" fontId="60" fillId="0" borderId="0"/>
    <xf numFmtId="0" fontId="60"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60" fillId="0" borderId="0"/>
    <xf numFmtId="0" fontId="60" fillId="0" borderId="0">
      <alignment vertical="center"/>
    </xf>
    <xf numFmtId="0" fontId="60" fillId="0" borderId="0"/>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75" fillId="0" borderId="0">
      <alignment vertical="center"/>
    </xf>
    <xf numFmtId="0" fontId="60" fillId="0" borderId="0">
      <alignment vertical="center"/>
    </xf>
    <xf numFmtId="0" fontId="34"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4" fillId="0" borderId="0">
      <alignment vertical="center"/>
    </xf>
    <xf numFmtId="0" fontId="3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75"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75" fillId="0" borderId="0">
      <alignment vertical="center"/>
    </xf>
    <xf numFmtId="0" fontId="44" fillId="0" borderId="0">
      <alignment vertical="center"/>
    </xf>
    <xf numFmtId="0" fontId="59" fillId="0" borderId="0" applyNumberFormat="0" applyFont="0" applyFill="0" applyBorder="0" applyAlignment="0" applyProtection="0"/>
    <xf numFmtId="0" fontId="44" fillId="0" borderId="0">
      <alignment vertical="center"/>
    </xf>
    <xf numFmtId="0" fontId="34" fillId="0" borderId="0">
      <alignment vertical="center"/>
    </xf>
    <xf numFmtId="0" fontId="44" fillId="0" borderId="0">
      <alignment vertical="center"/>
    </xf>
    <xf numFmtId="0" fontId="44" fillId="0" borderId="0">
      <alignment vertical="center"/>
    </xf>
    <xf numFmtId="0" fontId="34" fillId="0" borderId="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10"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60" fillId="0" borderId="0">
      <alignment vertical="center"/>
    </xf>
    <xf numFmtId="0" fontId="60"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1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xf numFmtId="0" fontId="60" fillId="0" borderId="0"/>
    <xf numFmtId="0" fontId="60" fillId="0" borderId="0">
      <alignment vertical="center"/>
    </xf>
    <xf numFmtId="0" fontId="60" fillId="0" borderId="0"/>
    <xf numFmtId="0" fontId="59"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xf numFmtId="0" fontId="34" fillId="0" borderId="0">
      <alignment vertical="center"/>
    </xf>
    <xf numFmtId="0" fontId="59"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9" fillId="0" borderId="0" applyNumberFormat="0" applyFont="0" applyFill="0" applyBorder="0" applyAlignment="0" applyProtection="0"/>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59" fillId="0" borderId="0" applyNumberFormat="0" applyFont="0" applyFill="0" applyBorder="0" applyAlignment="0" applyProtection="0"/>
    <xf numFmtId="0" fontId="10" fillId="0" borderId="0">
      <alignment vertical="center"/>
    </xf>
    <xf numFmtId="0" fontId="10" fillId="0" borderId="0">
      <alignment vertical="center"/>
    </xf>
    <xf numFmtId="0" fontId="59" fillId="0" borderId="0" applyNumberFormat="0" applyFont="0" applyFill="0" applyBorder="0" applyAlignment="0" applyProtection="0"/>
    <xf numFmtId="0" fontId="60" fillId="0" borderId="0">
      <alignment vertical="center"/>
    </xf>
    <xf numFmtId="0" fontId="59" fillId="0" borderId="0" applyNumberFormat="0" applyFont="0" applyFill="0" applyBorder="0" applyAlignment="0" applyProtection="0"/>
    <xf numFmtId="0" fontId="60" fillId="0" borderId="0"/>
    <xf numFmtId="0" fontId="59" fillId="0" borderId="0" applyNumberFormat="0" applyFont="0" applyFill="0" applyBorder="0" applyAlignment="0" applyProtection="0"/>
    <xf numFmtId="0" fontId="60" fillId="0" borderId="0">
      <alignment vertical="center"/>
    </xf>
    <xf numFmtId="0" fontId="59" fillId="0" borderId="0" applyNumberFormat="0" applyFont="0" applyFill="0" applyBorder="0" applyAlignment="0" applyProtection="0"/>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59" fillId="0" borderId="0" applyNumberFormat="0" applyFont="0" applyFill="0" applyBorder="0" applyAlignment="0" applyProtection="0"/>
    <xf numFmtId="0" fontId="60" fillId="0" borderId="0">
      <alignment vertical="center"/>
    </xf>
    <xf numFmtId="0" fontId="59" fillId="0" borderId="0" applyNumberFormat="0" applyFont="0" applyFill="0" applyBorder="0" applyAlignment="0" applyProtection="0"/>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59" fillId="0" borderId="0" applyNumberFormat="0" applyFont="0" applyFill="0" applyBorder="0" applyAlignment="0" applyProtection="0"/>
    <xf numFmtId="0" fontId="60" fillId="0" borderId="0">
      <alignment vertical="center"/>
    </xf>
    <xf numFmtId="0" fontId="59" fillId="0" borderId="0" applyNumberFormat="0" applyFont="0" applyFill="0" applyBorder="0" applyAlignment="0" applyProtection="0"/>
    <xf numFmtId="0" fontId="60" fillId="0" borderId="0"/>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3"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9"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9" fillId="0" borderId="0">
      <alignment vertical="center"/>
    </xf>
    <xf numFmtId="0" fontId="74" fillId="0" borderId="0">
      <alignment vertical="center"/>
    </xf>
    <xf numFmtId="0" fontId="59" fillId="0" borderId="0" applyNumberFormat="0" applyFont="0" applyFill="0" applyBorder="0" applyAlignment="0" applyProtection="0"/>
    <xf numFmtId="0" fontId="3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3" fillId="0" borderId="0"/>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alignment vertical="center"/>
    </xf>
    <xf numFmtId="0" fontId="60" fillId="0" borderId="0">
      <alignment vertical="center"/>
    </xf>
    <xf numFmtId="0" fontId="60" fillId="0" borderId="0"/>
    <xf numFmtId="0" fontId="6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alignment vertical="center"/>
    </xf>
    <xf numFmtId="0" fontId="60" fillId="0" borderId="0"/>
    <xf numFmtId="0" fontId="60" fillId="0" borderId="0">
      <alignment vertical="center"/>
    </xf>
    <xf numFmtId="0" fontId="60" fillId="0" borderId="0">
      <alignment vertical="center"/>
    </xf>
    <xf numFmtId="0" fontId="60" fillId="0" borderId="0"/>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10" fillId="0" borderId="0">
      <alignment vertical="center"/>
    </xf>
    <xf numFmtId="0" fontId="10" fillId="0" borderId="0">
      <alignment vertical="center"/>
    </xf>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59" fillId="0" borderId="0" applyNumberFormat="0" applyFont="0" applyFill="0" applyBorder="0" applyAlignment="0" applyProtection="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60" fillId="0" borderId="0"/>
    <xf numFmtId="0" fontId="60" fillId="0" borderId="0">
      <alignment vertical="center"/>
    </xf>
    <xf numFmtId="0" fontId="60"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59" fillId="0" borderId="0" applyNumberFormat="0" applyFont="0" applyFill="0" applyBorder="0" applyAlignment="0" applyProtection="0"/>
    <xf numFmtId="0" fontId="10" fillId="0" borderId="0">
      <alignment vertical="center"/>
    </xf>
    <xf numFmtId="0" fontId="60" fillId="0" borderId="0"/>
    <xf numFmtId="0" fontId="60" fillId="0" borderId="0"/>
    <xf numFmtId="0" fontId="60" fillId="0" borderId="0"/>
    <xf numFmtId="0" fontId="80"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80"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82"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82"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2" fillId="0" borderId="0" applyNumberFormat="0" applyFill="0" applyBorder="0" applyAlignment="0" applyProtection="0">
      <alignment vertical="top"/>
      <protection locked="0"/>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7" fillId="0" borderId="0" applyNumberFormat="0" applyFill="0" applyBorder="0" applyAlignment="0" applyProtection="0">
      <alignment vertical="top"/>
      <protection locked="0"/>
    </xf>
    <xf numFmtId="0" fontId="88"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80"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80"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66" fillId="0" borderId="0" applyNumberFormat="0" applyFill="0" applyBorder="0" applyAlignment="0" applyProtection="0">
      <alignment vertical="center"/>
    </xf>
    <xf numFmtId="0" fontId="84"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90"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32" fillId="0" borderId="0" applyNumberFormat="0" applyFill="0" applyBorder="0" applyAlignment="0" applyProtection="0">
      <alignment vertical="center"/>
    </xf>
    <xf numFmtId="0" fontId="82" fillId="0" borderId="0" applyNumberFormat="0" applyFill="0" applyBorder="0" applyAlignment="0" applyProtection="0">
      <alignment vertical="top"/>
      <protection locked="0"/>
    </xf>
    <xf numFmtId="0" fontId="32" fillId="0" borderId="0" applyNumberFormat="0" applyFill="0" applyBorder="0" applyAlignment="0" applyProtection="0">
      <alignment vertical="center"/>
    </xf>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10" fillId="12" borderId="0" applyNumberFormat="0" applyBorder="0" applyAlignment="0" applyProtection="0">
      <alignment vertical="center"/>
    </xf>
    <xf numFmtId="0" fontId="10" fillId="16" borderId="0" applyNumberFormat="0" applyBorder="0" applyAlignment="0" applyProtection="0">
      <alignment vertical="center"/>
    </xf>
    <xf numFmtId="0" fontId="10" fillId="20" borderId="0" applyNumberFormat="0" applyBorder="0" applyAlignment="0" applyProtection="0">
      <alignment vertical="center"/>
    </xf>
    <xf numFmtId="0" fontId="10" fillId="24" borderId="0" applyNumberFormat="0" applyBorder="0" applyAlignment="0" applyProtection="0">
      <alignment vertical="center"/>
    </xf>
    <xf numFmtId="0" fontId="10" fillId="28" borderId="0" applyNumberFormat="0" applyBorder="0" applyAlignment="0" applyProtection="0">
      <alignment vertical="center"/>
    </xf>
    <xf numFmtId="0" fontId="10" fillId="32" borderId="0" applyNumberFormat="0" applyBorder="0" applyAlignment="0" applyProtection="0">
      <alignment vertical="center"/>
    </xf>
    <xf numFmtId="0" fontId="10" fillId="13" borderId="0" applyNumberFormat="0" applyBorder="0" applyAlignment="0" applyProtection="0">
      <alignment vertical="center"/>
    </xf>
    <xf numFmtId="0" fontId="10" fillId="17" borderId="0" applyNumberFormat="0" applyBorder="0" applyAlignment="0" applyProtection="0">
      <alignment vertical="center"/>
    </xf>
    <xf numFmtId="0" fontId="10" fillId="21" borderId="0" applyNumberFormat="0" applyBorder="0" applyAlignment="0" applyProtection="0">
      <alignment vertical="center"/>
    </xf>
    <xf numFmtId="0" fontId="10" fillId="25" borderId="0" applyNumberFormat="0" applyBorder="0" applyAlignment="0" applyProtection="0">
      <alignment vertical="center"/>
    </xf>
    <xf numFmtId="0" fontId="10" fillId="29" borderId="0" applyNumberFormat="0" applyBorder="0" applyAlignment="0" applyProtection="0">
      <alignment vertical="center"/>
    </xf>
    <xf numFmtId="0" fontId="10" fillId="33" borderId="0" applyNumberFormat="0" applyBorder="0" applyAlignment="0" applyProtection="0">
      <alignment vertical="center"/>
    </xf>
    <xf numFmtId="0" fontId="10" fillId="10" borderId="15" applyNumberFormat="0" applyFont="0" applyAlignment="0" applyProtection="0">
      <alignment vertical="center"/>
    </xf>
    <xf numFmtId="0" fontId="10" fillId="10" borderId="15" applyNumberFormat="0" applyFont="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60" fillId="0" borderId="0" applyFont="0" applyFill="0" applyBorder="0" applyAlignment="0" applyProtection="0">
      <alignment vertical="center"/>
    </xf>
    <xf numFmtId="41" fontId="59"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59"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10" fillId="0" borderId="0" applyFont="0" applyFill="0" applyBorder="0" applyAlignment="0" applyProtection="0">
      <alignment vertical="center"/>
    </xf>
    <xf numFmtId="41" fontId="60" fillId="0" borderId="0" applyFont="0" applyFill="0" applyBorder="0" applyAlignment="0" applyProtection="0">
      <alignment vertical="center"/>
    </xf>
    <xf numFmtId="41" fontId="44" fillId="0" borderId="0" applyFont="0" applyFill="0" applyBorder="0" applyAlignment="0" applyProtection="0">
      <alignment vertical="center"/>
    </xf>
    <xf numFmtId="41" fontId="60" fillId="0" borderId="0" applyFont="0" applyFill="0" applyBorder="0" applyAlignment="0" applyProtection="0"/>
    <xf numFmtId="41" fontId="44" fillId="0" borderId="0" applyFont="0" applyFill="0" applyBorder="0" applyAlignment="0" applyProtection="0">
      <alignment vertical="center"/>
    </xf>
    <xf numFmtId="41" fontId="60" fillId="0" borderId="0" applyFont="0" applyFill="0" applyBorder="0" applyAlignment="0" applyProtection="0"/>
    <xf numFmtId="41" fontId="60" fillId="0" borderId="0" applyFont="0" applyFill="0" applyBorder="0" applyAlignment="0" applyProtection="0"/>
    <xf numFmtId="41" fontId="34"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34" fillId="0" borderId="0" applyFont="0" applyFill="0" applyBorder="0" applyAlignment="0" applyProtection="0">
      <alignment vertical="center"/>
    </xf>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34" fillId="0" borderId="0" applyFont="0" applyFill="0" applyBorder="0" applyAlignment="0" applyProtection="0">
      <alignment vertical="center"/>
    </xf>
    <xf numFmtId="41" fontId="60" fillId="0" borderId="0" applyFont="0" applyFill="0" applyBorder="0" applyAlignment="0" applyProtection="0"/>
    <xf numFmtId="43" fontId="63" fillId="0" borderId="0"/>
    <xf numFmtId="41" fontId="60" fillId="0" borderId="0" applyFont="0" applyFill="0" applyBorder="0" applyAlignment="0" applyProtection="0"/>
    <xf numFmtId="43" fontId="63" fillId="0" borderId="0"/>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41" fontId="60" fillId="0" borderId="0" applyFont="0" applyFill="0" applyBorder="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91" fillId="0" borderId="0">
      <alignment vertical="center"/>
    </xf>
    <xf numFmtId="0" fontId="10"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2"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0" fillId="0" borderId="0"/>
    <xf numFmtId="0" fontId="60" fillId="0" borderId="0"/>
    <xf numFmtId="0" fontId="60" fillId="0" borderId="0"/>
    <xf numFmtId="0" fontId="60" fillId="0" borderId="0"/>
    <xf numFmtId="0" fontId="60" fillId="0" borderId="0"/>
    <xf numFmtId="0" fontId="85" fillId="0" borderId="0" applyNumberFormat="0" applyFill="0" applyBorder="0" applyAlignment="0" applyProtection="0">
      <alignment vertical="center"/>
    </xf>
    <xf numFmtId="0" fontId="93" fillId="0" borderId="0" applyNumberFormat="0" applyFill="0" applyBorder="0" applyAlignment="0" applyProtection="0">
      <alignment vertical="top"/>
      <protection locked="0"/>
    </xf>
    <xf numFmtId="0" fontId="32" fillId="0" borderId="0" applyNumberFormat="0" applyFill="0" applyBorder="0" applyAlignment="0" applyProtection="0">
      <alignment vertical="center"/>
    </xf>
    <xf numFmtId="0" fontId="94" fillId="0" borderId="0" applyNumberFormat="0" applyFill="0" applyBorder="0" applyAlignment="0" applyProtection="0">
      <alignment vertical="top"/>
      <protection locked="0"/>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41" fontId="10" fillId="0" borderId="0" applyFont="0" applyFill="0" applyBorder="0" applyAlignment="0" applyProtection="0">
      <alignment vertical="center"/>
    </xf>
    <xf numFmtId="0" fontId="20" fillId="4" borderId="0" applyNumberFormat="0" applyBorder="0" applyAlignment="0" applyProtection="0">
      <alignment vertical="center"/>
    </xf>
    <xf numFmtId="0" fontId="10" fillId="10" borderId="15" applyNumberFormat="0" applyFont="0" applyAlignment="0" applyProtection="0">
      <alignment vertical="center"/>
    </xf>
  </cellStyleXfs>
  <cellXfs count="458">
    <xf numFmtId="0" fontId="0" fillId="0" borderId="0" xfId="0">
      <alignment vertical="center"/>
    </xf>
    <xf numFmtId="49" fontId="5" fillId="0" borderId="1" xfId="0" applyNumberFormat="1" applyFont="1" applyBorder="1" applyAlignment="1" applyProtection="1">
      <alignment vertical="center" wrapText="1"/>
      <protection locked="0"/>
    </xf>
    <xf numFmtId="49" fontId="5" fillId="0" borderId="1" xfId="0" applyNumberFormat="1" applyFont="1" applyBorder="1" applyAlignment="1" applyProtection="1">
      <alignment horizontal="left" vertical="center" wrapText="1"/>
      <protection locked="0"/>
    </xf>
    <xf numFmtId="49" fontId="5" fillId="0" borderId="1" xfId="0" applyNumberFormat="1" applyFont="1" applyBorder="1" applyAlignment="1" applyProtection="1">
      <alignment horizontal="center" vertical="center" wrapText="1"/>
      <protection locked="0"/>
    </xf>
    <xf numFmtId="49" fontId="5" fillId="0" borderId="1" xfId="0" quotePrefix="1" applyNumberFormat="1" applyFont="1" applyBorder="1" applyAlignment="1" applyProtection="1">
      <alignment vertical="center" wrapText="1"/>
      <protection locked="0"/>
    </xf>
    <xf numFmtId="49" fontId="6" fillId="0" borderId="1" xfId="0" applyNumberFormat="1" applyFont="1" applyBorder="1" applyAlignment="1" applyProtection="1">
      <alignment vertical="center" wrapText="1"/>
      <protection locked="0"/>
    </xf>
    <xf numFmtId="49" fontId="5" fillId="0" borderId="1" xfId="0" applyNumberFormat="1" applyFont="1" applyBorder="1" applyAlignment="1" applyProtection="1">
      <alignment vertical="center" shrinkToFit="1"/>
      <protection locked="0"/>
    </xf>
    <xf numFmtId="49" fontId="7" fillId="0" borderId="1" xfId="0" applyNumberFormat="1" applyFont="1" applyBorder="1" applyAlignment="1" applyProtection="1">
      <alignment horizontal="left" vertical="center" shrinkToFit="1"/>
      <protection locked="0"/>
    </xf>
    <xf numFmtId="49" fontId="7" fillId="0" borderId="1" xfId="0" applyNumberFormat="1" applyFont="1" applyBorder="1" applyAlignment="1" applyProtection="1">
      <alignment horizontal="center" vertical="center" shrinkToFit="1"/>
      <protection locked="0"/>
    </xf>
    <xf numFmtId="0" fontId="7" fillId="0" borderId="1" xfId="0" applyFont="1" applyBorder="1" applyAlignment="1" applyProtection="1">
      <alignment vertical="center" shrinkToFit="1"/>
      <protection locked="0"/>
    </xf>
    <xf numFmtId="0" fontId="7" fillId="0" borderId="0" xfId="0" applyFont="1" applyAlignment="1" applyProtection="1">
      <alignment vertical="center" shrinkToFit="1"/>
      <protection locked="0"/>
    </xf>
    <xf numFmtId="49" fontId="5" fillId="0" borderId="1" xfId="0" applyNumberFormat="1" applyFont="1" applyBorder="1" applyAlignment="1" applyProtection="1">
      <alignment vertical="top" wrapText="1"/>
      <protection locked="0"/>
    </xf>
    <xf numFmtId="0" fontId="9" fillId="0" borderId="0" xfId="0" applyFont="1" applyAlignment="1">
      <alignment horizontal="justify" vertical="center"/>
    </xf>
    <xf numFmtId="49" fontId="5" fillId="0" borderId="2" xfId="0" applyNumberFormat="1" applyFont="1" applyBorder="1" applyAlignment="1" applyProtection="1">
      <alignment vertical="center" shrinkToFit="1"/>
      <protection locked="0"/>
    </xf>
    <xf numFmtId="49" fontId="7" fillId="0" borderId="2" xfId="0" quotePrefix="1" applyNumberFormat="1" applyFont="1" applyBorder="1" applyAlignment="1" applyProtection="1">
      <alignment vertical="center" shrinkToFit="1"/>
      <protection locked="0"/>
    </xf>
    <xf numFmtId="0" fontId="7" fillId="0" borderId="2" xfId="0" applyFont="1" applyBorder="1" applyAlignment="1" applyProtection="1">
      <alignment vertical="center" shrinkToFit="1"/>
      <protection locked="0"/>
    </xf>
    <xf numFmtId="49" fontId="7" fillId="0" borderId="3" xfId="0" applyNumberFormat="1" applyFont="1" applyBorder="1" applyAlignment="1" applyProtection="1">
      <alignment horizontal="left" vertical="center" shrinkToFit="1"/>
      <protection locked="0"/>
    </xf>
    <xf numFmtId="49" fontId="5" fillId="0" borderId="3" xfId="0" applyNumberFormat="1" applyFont="1" applyBorder="1" applyAlignment="1" applyProtection="1">
      <alignment vertical="top" wrapText="1"/>
      <protection locked="0"/>
    </xf>
    <xf numFmtId="0" fontId="7" fillId="0" borderId="3" xfId="0" applyFont="1" applyBorder="1" applyAlignment="1" applyProtection="1">
      <alignment vertical="center" shrinkToFit="1"/>
      <protection locked="0"/>
    </xf>
    <xf numFmtId="0" fontId="7" fillId="0" borderId="1" xfId="0" applyFont="1" applyBorder="1" applyAlignment="1" applyProtection="1">
      <alignment horizontal="right" vertical="center" shrinkToFit="1"/>
      <protection locked="0"/>
    </xf>
    <xf numFmtId="49" fontId="5" fillId="0" borderId="3" xfId="0" applyNumberFormat="1" applyFont="1" applyBorder="1" applyAlignment="1" applyProtection="1">
      <alignment horizontal="right" vertical="top" wrapText="1"/>
      <protection locked="0"/>
    </xf>
    <xf numFmtId="49" fontId="5" fillId="2" borderId="1" xfId="0" applyNumberFormat="1" applyFont="1" applyFill="1" applyBorder="1" applyAlignment="1" applyProtection="1">
      <alignment vertical="center" wrapText="1"/>
      <protection locked="0"/>
    </xf>
    <xf numFmtId="49" fontId="6" fillId="0" borderId="3" xfId="0" applyNumberFormat="1" applyFont="1" applyBorder="1" applyAlignment="1" applyProtection="1">
      <alignment vertical="top" wrapText="1"/>
      <protection locked="0"/>
    </xf>
    <xf numFmtId="0" fontId="9" fillId="3" borderId="4" xfId="0" applyFont="1" applyFill="1" applyBorder="1" applyAlignment="1">
      <alignment horizontal="center" vertical="center" wrapText="1"/>
    </xf>
    <xf numFmtId="0" fontId="14" fillId="0" borderId="1" xfId="0" applyFont="1" applyBorder="1" applyAlignment="1">
      <alignment vertical="center" wrapText="1"/>
    </xf>
    <xf numFmtId="0" fontId="12" fillId="0" borderId="1" xfId="0" applyFont="1" applyBorder="1" applyAlignment="1">
      <alignment horizontal="center" vertical="center"/>
    </xf>
    <xf numFmtId="0" fontId="13" fillId="0" borderId="1" xfId="0" applyFont="1" applyBorder="1" applyAlignment="1">
      <alignment horizontal="center" vertical="center"/>
    </xf>
    <xf numFmtId="0" fontId="0" fillId="0" borderId="1" xfId="0" applyBorder="1">
      <alignment vertical="center"/>
    </xf>
    <xf numFmtId="0" fontId="0" fillId="0" borderId="1" xfId="0" applyBorder="1" applyAlignment="1">
      <alignment horizontal="center" vertical="center"/>
    </xf>
    <xf numFmtId="9" fontId="14" fillId="0" borderId="1" xfId="1" applyFont="1" applyBorder="1" applyAlignment="1">
      <alignment vertical="center" wrapText="1"/>
    </xf>
    <xf numFmtId="0" fontId="7" fillId="0" borderId="1" xfId="0" applyFont="1" applyFill="1" applyBorder="1" applyAlignment="1">
      <alignment horizontal="left" vertical="center" wrapText="1"/>
    </xf>
    <xf numFmtId="0" fontId="95" fillId="0" borderId="0" xfId="0" applyFont="1" applyFill="1" applyAlignment="1">
      <alignment vertical="center" wrapText="1"/>
    </xf>
    <xf numFmtId="0" fontId="97" fillId="0" borderId="0" xfId="0" applyFont="1" applyFill="1" applyAlignment="1">
      <alignment horizontal="center" vertical="center" wrapText="1"/>
    </xf>
    <xf numFmtId="0" fontId="95" fillId="0" borderId="0" xfId="0" applyFont="1" applyFill="1" applyAlignment="1">
      <alignment horizontal="center" vertical="center" wrapText="1"/>
    </xf>
    <xf numFmtId="0" fontId="95" fillId="0" borderId="0" xfId="0" applyFont="1" applyFill="1" applyAlignment="1">
      <alignment horizontal="left" vertical="center" wrapText="1"/>
    </xf>
    <xf numFmtId="0" fontId="97" fillId="0" borderId="0" xfId="0" applyFont="1" applyFill="1" applyBorder="1" applyAlignment="1">
      <alignment horizontal="left" vertical="center"/>
    </xf>
    <xf numFmtId="0" fontId="0" fillId="0" borderId="0" xfId="0" applyFont="1" applyFill="1" applyBorder="1" applyAlignment="1">
      <alignment vertical="center"/>
    </xf>
    <xf numFmtId="0" fontId="98" fillId="0" borderId="1" xfId="0" applyFont="1" applyFill="1" applyBorder="1" applyAlignment="1">
      <alignment horizontal="center" vertical="center" wrapText="1"/>
    </xf>
    <xf numFmtId="0" fontId="98" fillId="0" borderId="1" xfId="0" applyFont="1" applyFill="1" applyBorder="1" applyAlignment="1">
      <alignment horizontal="center" vertical="center"/>
    </xf>
    <xf numFmtId="0" fontId="33" fillId="0" borderId="1" xfId="0" applyFont="1" applyFill="1" applyBorder="1" applyAlignment="1">
      <alignment horizontal="center" vertical="center"/>
    </xf>
    <xf numFmtId="0" fontId="98" fillId="0" borderId="1" xfId="0" applyFont="1" applyFill="1" applyBorder="1" applyAlignment="1">
      <alignment horizontal="left" vertical="center" wrapText="1"/>
    </xf>
    <xf numFmtId="0" fontId="98" fillId="0" borderId="1" xfId="0" applyFont="1" applyFill="1" applyBorder="1" applyAlignment="1">
      <alignment vertical="center" wrapText="1"/>
    </xf>
    <xf numFmtId="0" fontId="98" fillId="0" borderId="2" xfId="0" applyFont="1" applyFill="1" applyBorder="1" applyAlignment="1">
      <alignment vertical="center" wrapText="1"/>
    </xf>
    <xf numFmtId="0" fontId="98" fillId="0" borderId="3" xfId="0" applyFont="1" applyFill="1" applyBorder="1" applyAlignment="1">
      <alignment vertical="center" wrapText="1"/>
    </xf>
    <xf numFmtId="0" fontId="98" fillId="0" borderId="3" xfId="0" applyFont="1" applyFill="1" applyBorder="1" applyAlignment="1">
      <alignment horizontal="center" vertical="center" wrapText="1"/>
    </xf>
    <xf numFmtId="0" fontId="99" fillId="0" borderId="30" xfId="0" applyFont="1" applyFill="1" applyBorder="1" applyAlignment="1">
      <alignment vertical="center" wrapText="1"/>
    </xf>
    <xf numFmtId="0" fontId="100" fillId="0" borderId="0" xfId="0" applyFont="1" applyFill="1" applyAlignment="1">
      <alignment vertical="center" wrapText="1"/>
    </xf>
    <xf numFmtId="0" fontId="98" fillId="57" borderId="1" xfId="0" applyFont="1" applyFill="1" applyBorder="1" applyAlignment="1">
      <alignment horizontal="left" vertical="center" wrapText="1"/>
    </xf>
    <xf numFmtId="0" fontId="101" fillId="58" borderId="31" xfId="0" applyFont="1" applyFill="1" applyBorder="1" applyAlignment="1">
      <alignment horizontal="center" vertical="center" wrapText="1"/>
    </xf>
    <xf numFmtId="0" fontId="101" fillId="0" borderId="31" xfId="0" applyFont="1" applyFill="1" applyBorder="1" applyAlignment="1">
      <alignment horizontal="center" vertical="center" wrapText="1"/>
    </xf>
    <xf numFmtId="0" fontId="102" fillId="59" borderId="31" xfId="0" applyFont="1" applyFill="1" applyBorder="1" applyAlignment="1">
      <alignment horizontal="center" vertical="center" wrapText="1"/>
    </xf>
    <xf numFmtId="0" fontId="102" fillId="60" borderId="31" xfId="0" applyFont="1" applyFill="1" applyBorder="1" applyAlignment="1">
      <alignment horizontal="center" vertical="center" wrapText="1"/>
    </xf>
    <xf numFmtId="0" fontId="102" fillId="60" borderId="6" xfId="0" applyFont="1" applyFill="1" applyBorder="1" applyAlignment="1">
      <alignment horizontal="center" vertical="center" wrapText="1"/>
    </xf>
    <xf numFmtId="0" fontId="33" fillId="57"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98" fillId="59" borderId="1" xfId="0" applyFont="1" applyFill="1" applyBorder="1" applyAlignment="1">
      <alignment horizontal="center" vertical="center" wrapText="1"/>
    </xf>
    <xf numFmtId="0" fontId="98" fillId="57" borderId="1" xfId="0" applyFont="1" applyFill="1" applyBorder="1" applyAlignment="1">
      <alignment horizontal="center" vertical="center" wrapText="1"/>
    </xf>
    <xf numFmtId="0" fontId="98" fillId="61" borderId="1" xfId="0" applyFont="1" applyFill="1" applyBorder="1" applyAlignment="1">
      <alignment horizontal="center" vertical="center" wrapText="1"/>
    </xf>
    <xf numFmtId="0" fontId="98" fillId="60" borderId="1" xfId="0" applyFont="1" applyFill="1" applyBorder="1" applyAlignment="1">
      <alignment horizontal="center" vertical="center" wrapText="1"/>
    </xf>
    <xf numFmtId="49" fontId="98" fillId="62" borderId="1" xfId="0" applyNumberFormat="1" applyFont="1" applyFill="1" applyBorder="1" applyAlignment="1">
      <alignment horizontal="left" vertical="top" wrapText="1"/>
    </xf>
    <xf numFmtId="49" fontId="98" fillId="63" borderId="1" xfId="0" applyNumberFormat="1" applyFont="1" applyFill="1" applyBorder="1" applyAlignment="1">
      <alignment horizontal="left" vertical="top" wrapText="1"/>
    </xf>
    <xf numFmtId="49" fontId="98" fillId="61" borderId="1" xfId="0" applyNumberFormat="1" applyFont="1" applyFill="1" applyBorder="1" applyAlignment="1">
      <alignment horizontal="center" vertical="center" wrapText="1"/>
    </xf>
    <xf numFmtId="49" fontId="98" fillId="64" borderId="1" xfId="0" applyNumberFormat="1" applyFont="1" applyFill="1" applyBorder="1" applyAlignment="1">
      <alignment horizontal="left" vertical="center" wrapText="1"/>
    </xf>
    <xf numFmtId="49" fontId="98" fillId="65" borderId="1" xfId="0" applyNumberFormat="1" applyFont="1" applyFill="1" applyBorder="1" applyAlignment="1">
      <alignment horizontal="left" vertical="center" wrapText="1"/>
    </xf>
    <xf numFmtId="0" fontId="98" fillId="66" borderId="1" xfId="0" applyFont="1" applyFill="1" applyBorder="1" applyAlignment="1">
      <alignment horizontal="center" vertical="center" wrapText="1"/>
    </xf>
    <xf numFmtId="0" fontId="98" fillId="67" borderId="1" xfId="0" applyFont="1" applyFill="1" applyBorder="1" applyAlignment="1">
      <alignment horizontal="center" vertical="center" wrapText="1"/>
    </xf>
    <xf numFmtId="0" fontId="98" fillId="68" borderId="1" xfId="0" applyFont="1" applyFill="1" applyBorder="1" applyAlignment="1">
      <alignment horizontal="center" vertical="center" wrapText="1"/>
    </xf>
    <xf numFmtId="0" fontId="98" fillId="63" borderId="1" xfId="0" applyFont="1" applyFill="1" applyBorder="1" applyAlignment="1">
      <alignment horizontal="center" vertical="center" wrapText="1"/>
    </xf>
    <xf numFmtId="41" fontId="98" fillId="65" borderId="1" xfId="36219" applyFont="1" applyFill="1" applyBorder="1" applyAlignment="1">
      <alignment horizontal="center" vertical="center" wrapText="1"/>
    </xf>
    <xf numFmtId="0" fontId="33" fillId="69" borderId="1" xfId="0" applyFont="1" applyFill="1" applyBorder="1" applyAlignment="1">
      <alignment horizontal="center" vertical="center" wrapText="1"/>
    </xf>
    <xf numFmtId="0" fontId="103" fillId="4" borderId="1" xfId="36220" applyFont="1" applyBorder="1" applyAlignment="1">
      <alignment horizontal="center" vertical="center" wrapText="1"/>
    </xf>
    <xf numFmtId="0" fontId="104" fillId="70" borderId="1" xfId="0" applyFont="1" applyFill="1" applyBorder="1" applyAlignment="1">
      <alignment horizontal="center" vertical="center" wrapText="1"/>
    </xf>
    <xf numFmtId="0" fontId="104" fillId="0" borderId="1" xfId="0" applyFont="1" applyFill="1" applyBorder="1" applyAlignment="1">
      <alignment horizontal="center" vertical="center" wrapText="1"/>
    </xf>
    <xf numFmtId="0" fontId="104" fillId="71" borderId="1" xfId="0" applyFont="1" applyFill="1" applyBorder="1" applyAlignment="1">
      <alignment horizontal="center" vertical="center" wrapText="1"/>
    </xf>
    <xf numFmtId="0" fontId="104" fillId="71" borderId="1" xfId="0" applyFont="1" applyFill="1" applyBorder="1" applyAlignment="1">
      <alignment horizontal="left" vertical="center" wrapText="1"/>
    </xf>
    <xf numFmtId="43" fontId="104" fillId="71" borderId="1" xfId="0" applyNumberFormat="1" applyFont="1" applyFill="1" applyBorder="1" applyAlignment="1">
      <alignment horizontal="left" vertical="center" wrapText="1"/>
    </xf>
    <xf numFmtId="0" fontId="105" fillId="71" borderId="1" xfId="0" applyFont="1" applyFill="1" applyBorder="1" applyAlignment="1">
      <alignment vertical="center" wrapText="1"/>
    </xf>
    <xf numFmtId="0" fontId="33" fillId="2" borderId="1" xfId="0" applyFont="1" applyFill="1" applyBorder="1" applyAlignment="1">
      <alignment horizontal="center" vertical="center" wrapText="1"/>
    </xf>
    <xf numFmtId="0" fontId="106" fillId="71" borderId="1" xfId="0" applyFont="1" applyFill="1" applyBorder="1" applyAlignment="1">
      <alignment horizontal="center" vertical="center" wrapText="1"/>
    </xf>
    <xf numFmtId="0" fontId="104" fillId="71" borderId="1" xfId="0" applyFont="1" applyFill="1" applyBorder="1" applyAlignment="1">
      <alignment vertical="center" wrapText="1"/>
    </xf>
    <xf numFmtId="49" fontId="104" fillId="71" borderId="1" xfId="0" applyNumberFormat="1" applyFont="1" applyFill="1" applyBorder="1" applyAlignment="1">
      <alignment horizontal="center" vertical="center" wrapText="1"/>
    </xf>
    <xf numFmtId="0" fontId="34" fillId="71"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14" fontId="34" fillId="71" borderId="1" xfId="0" applyNumberFormat="1" applyFont="1" applyFill="1" applyBorder="1" applyAlignment="1">
      <alignment horizontal="center" vertical="center" wrapText="1"/>
    </xf>
    <xf numFmtId="0" fontId="35" fillId="71" borderId="1" xfId="0" applyFont="1" applyFill="1" applyBorder="1" applyAlignment="1">
      <alignment horizontal="left" vertical="center" wrapText="1"/>
    </xf>
    <xf numFmtId="0" fontId="34" fillId="71" borderId="1" xfId="0" applyFont="1" applyFill="1" applyBorder="1" applyAlignment="1">
      <alignment horizontal="left" vertical="center" wrapText="1"/>
    </xf>
    <xf numFmtId="41" fontId="34" fillId="71" borderId="1" xfId="36219" applyFont="1" applyFill="1" applyBorder="1" applyAlignment="1">
      <alignment horizontal="center" vertical="center" wrapText="1"/>
    </xf>
    <xf numFmtId="41" fontId="33" fillId="2" borderId="1" xfId="36219" applyFont="1" applyFill="1" applyBorder="1" applyAlignment="1">
      <alignment horizontal="right" vertical="center" wrapText="1"/>
    </xf>
    <xf numFmtId="0" fontId="34" fillId="0" borderId="1" xfId="0" applyFont="1" applyFill="1" applyBorder="1" applyAlignment="1">
      <alignment horizontal="center" vertical="center" wrapText="1"/>
    </xf>
    <xf numFmtId="49" fontId="104" fillId="71" borderId="1" xfId="0" applyNumberFormat="1" applyFont="1" applyFill="1" applyBorder="1" applyAlignment="1">
      <alignment vertical="center" wrapText="1"/>
    </xf>
    <xf numFmtId="0" fontId="95" fillId="0" borderId="1" xfId="0" applyFont="1" applyFill="1" applyBorder="1" applyAlignment="1">
      <alignment vertical="center" wrapText="1"/>
    </xf>
    <xf numFmtId="0" fontId="98" fillId="71" borderId="1" xfId="0" applyFont="1" applyFill="1" applyBorder="1" applyAlignment="1">
      <alignment horizontal="center" vertical="center" wrapText="1"/>
    </xf>
    <xf numFmtId="0" fontId="109" fillId="71" borderId="1" xfId="0" applyFont="1" applyFill="1" applyBorder="1" applyAlignment="1">
      <alignment horizontal="center" vertical="center" wrapText="1"/>
    </xf>
    <xf numFmtId="0" fontId="98" fillId="71" borderId="1" xfId="0" applyFont="1" applyFill="1" applyBorder="1" applyAlignment="1">
      <alignment horizontal="left" vertical="center" wrapText="1"/>
    </xf>
    <xf numFmtId="0" fontId="104" fillId="2" borderId="1" xfId="0" applyFont="1" applyFill="1" applyBorder="1" applyAlignment="1">
      <alignment horizontal="left" vertical="center" wrapText="1"/>
    </xf>
    <xf numFmtId="0" fontId="104" fillId="2" borderId="1" xfId="0" applyFont="1" applyFill="1" applyBorder="1" applyAlignment="1">
      <alignment horizontal="center" vertical="center" wrapText="1"/>
    </xf>
    <xf numFmtId="0" fontId="104" fillId="71" borderId="1" xfId="0" applyNumberFormat="1" applyFont="1" applyFill="1" applyBorder="1" applyAlignment="1">
      <alignment horizontal="center" vertical="center" wrapText="1"/>
    </xf>
    <xf numFmtId="0" fontId="110" fillId="71" borderId="1" xfId="0" applyFont="1" applyFill="1" applyBorder="1" applyAlignment="1">
      <alignment horizontal="center" vertical="center" wrapText="1"/>
    </xf>
    <xf numFmtId="0" fontId="35" fillId="71" borderId="1" xfId="0" quotePrefix="1" applyFont="1" applyFill="1" applyBorder="1" applyAlignment="1">
      <alignment horizontal="left" vertical="center" wrapText="1"/>
    </xf>
    <xf numFmtId="0" fontId="37" fillId="71" borderId="1" xfId="0" applyFont="1" applyFill="1" applyBorder="1" applyAlignment="1">
      <alignment horizontal="center" vertical="center" wrapText="1"/>
    </xf>
    <xf numFmtId="0" fontId="33" fillId="71" borderId="1" xfId="0" applyFont="1" applyFill="1" applyBorder="1" applyAlignment="1">
      <alignment horizontal="center" vertical="center" wrapText="1"/>
    </xf>
    <xf numFmtId="0" fontId="104" fillId="59" borderId="1" xfId="0" applyFont="1" applyFill="1" applyBorder="1" applyAlignment="1">
      <alignment horizontal="left" vertical="center" wrapText="1"/>
    </xf>
    <xf numFmtId="0" fontId="104" fillId="59" borderId="1" xfId="0" applyFont="1" applyFill="1" applyBorder="1" applyAlignment="1">
      <alignment horizontal="center" vertical="center" wrapText="1"/>
    </xf>
    <xf numFmtId="0" fontId="104" fillId="59" borderId="1" xfId="0" applyFont="1" applyFill="1" applyBorder="1" applyAlignment="1">
      <alignment vertical="center" wrapText="1"/>
    </xf>
    <xf numFmtId="0" fontId="34" fillId="59" borderId="1" xfId="0" applyFont="1" applyFill="1" applyBorder="1" applyAlignment="1">
      <alignment horizontal="left" vertical="center" wrapText="1"/>
    </xf>
    <xf numFmtId="0" fontId="95" fillId="0" borderId="1" xfId="0" applyFont="1" applyFill="1" applyBorder="1" applyAlignment="1">
      <alignment horizontal="center" vertical="center" wrapText="1"/>
    </xf>
    <xf numFmtId="0" fontId="104" fillId="2" borderId="1" xfId="0" applyFont="1" applyFill="1" applyBorder="1" applyAlignment="1">
      <alignment vertical="center" wrapText="1"/>
    </xf>
    <xf numFmtId="49" fontId="104" fillId="2" borderId="1" xfId="0" applyNumberFormat="1" applyFont="1" applyFill="1" applyBorder="1" applyAlignment="1">
      <alignment horizontal="center" vertical="center" wrapText="1"/>
    </xf>
    <xf numFmtId="0" fontId="117" fillId="71" borderId="1" xfId="0" applyFont="1" applyFill="1" applyBorder="1" applyAlignment="1">
      <alignment vertical="center" wrapText="1"/>
    </xf>
    <xf numFmtId="0" fontId="95" fillId="71" borderId="1" xfId="0" applyFont="1" applyFill="1" applyBorder="1" applyAlignment="1">
      <alignment vertical="center" wrapText="1"/>
    </xf>
    <xf numFmtId="49" fontId="34" fillId="2" borderId="1" xfId="0" applyNumberFormat="1" applyFont="1" applyFill="1" applyBorder="1" applyAlignment="1">
      <alignment horizontal="center" vertical="center" wrapText="1"/>
    </xf>
    <xf numFmtId="14" fontId="34" fillId="71" borderId="6" xfId="0" applyNumberFormat="1" applyFont="1" applyFill="1" applyBorder="1" applyAlignment="1">
      <alignment horizontal="center" vertical="center" wrapText="1"/>
    </xf>
    <xf numFmtId="0" fontId="34" fillId="71" borderId="6" xfId="0" applyFont="1" applyFill="1" applyBorder="1" applyAlignment="1">
      <alignment horizontal="center" vertical="center" wrapText="1"/>
    </xf>
    <xf numFmtId="0" fontId="34" fillId="2" borderId="6" xfId="0" applyFont="1" applyFill="1" applyBorder="1" applyAlignment="1">
      <alignment horizontal="center" vertical="center" wrapText="1"/>
    </xf>
    <xf numFmtId="0" fontId="35" fillId="71" borderId="1" xfId="0" applyFont="1" applyFill="1" applyBorder="1" applyAlignment="1">
      <alignment vertical="center" wrapText="1"/>
    </xf>
    <xf numFmtId="0" fontId="105" fillId="71" borderId="1" xfId="0" applyFont="1" applyFill="1" applyBorder="1" applyAlignment="1">
      <alignment horizontal="center" vertical="center" wrapText="1"/>
    </xf>
    <xf numFmtId="0" fontId="105" fillId="0" borderId="1" xfId="0" applyFont="1" applyBorder="1" applyAlignment="1">
      <alignment vertical="center" wrapText="1"/>
    </xf>
    <xf numFmtId="0" fontId="0" fillId="71" borderId="1" xfId="0" applyFill="1" applyBorder="1" applyAlignment="1">
      <alignment vertical="center" wrapText="1"/>
    </xf>
    <xf numFmtId="0" fontId="37" fillId="2" borderId="1" xfId="0" applyFont="1" applyFill="1" applyBorder="1" applyAlignment="1">
      <alignment horizontal="center" vertical="center" wrapText="1"/>
    </xf>
    <xf numFmtId="0" fontId="37" fillId="71" borderId="1" xfId="0" applyFont="1" applyFill="1" applyBorder="1" applyAlignment="1">
      <alignment horizontal="left" vertical="center" wrapText="1"/>
    </xf>
    <xf numFmtId="0" fontId="34" fillId="0" borderId="1" xfId="0" applyFont="1" applyBorder="1" applyAlignment="1">
      <alignment horizontal="center" vertical="center" wrapText="1"/>
    </xf>
    <xf numFmtId="0" fontId="28" fillId="71" borderId="1" xfId="0" applyFont="1" applyFill="1" applyBorder="1" applyAlignment="1">
      <alignment vertical="center" wrapText="1"/>
    </xf>
    <xf numFmtId="0" fontId="37" fillId="71" borderId="1" xfId="0" applyFont="1" applyFill="1" applyBorder="1" applyAlignment="1">
      <alignment vertical="center" wrapText="1"/>
    </xf>
    <xf numFmtId="177" fontId="34" fillId="71" borderId="1" xfId="0" applyNumberFormat="1" applyFont="1" applyFill="1" applyBorder="1" applyAlignment="1">
      <alignment horizontal="center" vertical="center" wrapText="1"/>
    </xf>
    <xf numFmtId="0" fontId="38" fillId="71" borderId="1" xfId="0" applyFont="1" applyFill="1" applyBorder="1" applyAlignment="1">
      <alignment horizontal="left" vertical="center" wrapText="1"/>
    </xf>
    <xf numFmtId="0" fontId="104" fillId="0" borderId="1" xfId="0" applyFont="1" applyFill="1" applyBorder="1" applyAlignment="1">
      <alignment horizontal="left" vertical="center" wrapText="1"/>
    </xf>
    <xf numFmtId="0" fontId="104" fillId="69" borderId="1" xfId="0" applyFont="1" applyFill="1" applyBorder="1" applyAlignment="1">
      <alignment horizontal="left" vertical="center" wrapText="1"/>
    </xf>
    <xf numFmtId="178" fontId="109" fillId="71" borderId="1" xfId="0" applyNumberFormat="1" applyFont="1" applyFill="1" applyBorder="1" applyAlignment="1">
      <alignment horizontal="center" vertical="center" wrapText="1"/>
    </xf>
    <xf numFmtId="0" fontId="98" fillId="2" borderId="1" xfId="0" applyFont="1" applyFill="1" applyBorder="1" applyAlignment="1">
      <alignment horizontal="left" vertical="center" wrapText="1"/>
    </xf>
    <xf numFmtId="14" fontId="106" fillId="71" borderId="1" xfId="0" applyNumberFormat="1" applyFont="1" applyFill="1" applyBorder="1" applyAlignment="1">
      <alignment horizontal="center" vertical="center" wrapText="1"/>
    </xf>
    <xf numFmtId="0" fontId="33" fillId="71" borderId="1" xfId="0" applyFont="1" applyFill="1" applyBorder="1" applyAlignment="1">
      <alignment horizontal="left" vertical="center" wrapText="1"/>
    </xf>
    <xf numFmtId="0" fontId="108" fillId="71" borderId="1" xfId="0" applyFont="1" applyFill="1" applyBorder="1" applyAlignment="1">
      <alignment vertical="center" wrapText="1"/>
    </xf>
    <xf numFmtId="0" fontId="36" fillId="71" borderId="0" xfId="0" applyFont="1" applyFill="1" applyAlignment="1">
      <alignment horizontal="left" vertical="center" indent="3"/>
    </xf>
    <xf numFmtId="0" fontId="126" fillId="0" borderId="0" xfId="0" applyFont="1" applyFill="1" applyAlignment="1">
      <alignment vertical="center" wrapText="1"/>
    </xf>
    <xf numFmtId="0" fontId="127" fillId="0" borderId="0" xfId="0" applyFont="1" applyFill="1" applyAlignment="1">
      <alignment horizontal="left" vertical="center" wrapText="1"/>
    </xf>
    <xf numFmtId="0" fontId="126" fillId="0" borderId="32" xfId="0" applyFont="1" applyFill="1" applyBorder="1" applyAlignment="1">
      <alignment vertical="center" wrapText="1"/>
    </xf>
    <xf numFmtId="0" fontId="126" fillId="0" borderId="33" xfId="0" applyFont="1" applyFill="1" applyBorder="1" applyAlignment="1">
      <alignment vertical="center" wrapText="1"/>
    </xf>
    <xf numFmtId="0" fontId="127" fillId="0" borderId="34" xfId="0" applyFont="1" applyFill="1" applyBorder="1" applyAlignment="1">
      <alignment horizontal="center" vertical="center" wrapText="1"/>
    </xf>
    <xf numFmtId="0" fontId="126" fillId="0" borderId="34" xfId="0" applyFont="1" applyFill="1" applyBorder="1" applyAlignment="1">
      <alignment horizontal="center" vertical="center" wrapText="1"/>
    </xf>
    <xf numFmtId="0" fontId="126" fillId="0" borderId="34" xfId="0" applyFont="1" applyFill="1" applyBorder="1" applyAlignment="1">
      <alignment horizontal="left" vertical="center" wrapText="1"/>
    </xf>
    <xf numFmtId="0" fontId="126" fillId="0" borderId="35" xfId="0" applyFont="1" applyFill="1" applyBorder="1" applyAlignment="1">
      <alignment vertical="center" wrapText="1"/>
    </xf>
    <xf numFmtId="0" fontId="126" fillId="0" borderId="0" xfId="0" applyFont="1" applyFill="1" applyAlignment="1">
      <alignment horizontal="center" vertical="center" wrapText="1"/>
    </xf>
    <xf numFmtId="0" fontId="126" fillId="0" borderId="37" xfId="0" applyFont="1" applyFill="1" applyBorder="1" applyAlignment="1">
      <alignment vertical="center" wrapText="1"/>
    </xf>
    <xf numFmtId="0" fontId="126" fillId="72" borderId="34" xfId="0" applyFont="1" applyFill="1" applyBorder="1" applyAlignment="1">
      <alignment vertical="center" wrapText="1"/>
    </xf>
    <xf numFmtId="0" fontId="126" fillId="0" borderId="34" xfId="0" applyFont="1" applyFill="1" applyBorder="1" applyAlignment="1">
      <alignment vertical="center" wrapText="1"/>
    </xf>
    <xf numFmtId="0" fontId="126" fillId="73" borderId="36" xfId="0" applyFont="1" applyFill="1" applyBorder="1" applyAlignment="1">
      <alignment horizontal="center" vertical="center" wrapText="1"/>
    </xf>
    <xf numFmtId="0" fontId="126" fillId="73" borderId="38" xfId="0" applyFont="1" applyFill="1" applyBorder="1" applyAlignment="1">
      <alignment vertical="center" wrapText="1"/>
    </xf>
    <xf numFmtId="0" fontId="126" fillId="73" borderId="39" xfId="0" applyFont="1" applyFill="1" applyBorder="1" applyAlignment="1">
      <alignment vertical="center" wrapText="1"/>
    </xf>
    <xf numFmtId="0" fontId="127" fillId="69" borderId="32" xfId="0" applyFont="1" applyFill="1" applyBorder="1" applyAlignment="1">
      <alignment vertical="center" wrapText="1"/>
    </xf>
    <xf numFmtId="0" fontId="127" fillId="69" borderId="34" xfId="0" applyFont="1" applyFill="1" applyBorder="1" applyAlignment="1">
      <alignment vertical="center" wrapText="1"/>
    </xf>
    <xf numFmtId="0" fontId="127" fillId="69" borderId="35" xfId="0" applyFont="1" applyFill="1" applyBorder="1" applyAlignment="1">
      <alignment vertical="center" wrapText="1"/>
    </xf>
    <xf numFmtId="41" fontId="126" fillId="0" borderId="0" xfId="0" applyNumberFormat="1" applyFont="1" applyFill="1" applyAlignment="1">
      <alignment vertical="center" wrapText="1"/>
    </xf>
    <xf numFmtId="0" fontId="126" fillId="0" borderId="40" xfId="0" applyFont="1" applyFill="1" applyBorder="1" applyAlignment="1">
      <alignment vertical="center" wrapText="1"/>
    </xf>
    <xf numFmtId="0" fontId="126" fillId="0" borderId="3" xfId="0" applyFont="1" applyFill="1" applyBorder="1" applyAlignment="1">
      <alignment vertical="center" wrapText="1"/>
    </xf>
    <xf numFmtId="0" fontId="127" fillId="0" borderId="1" xfId="0" applyFont="1" applyFill="1" applyBorder="1" applyAlignment="1">
      <alignment horizontal="center" vertical="center" wrapText="1"/>
    </xf>
    <xf numFmtId="0" fontId="126" fillId="0" borderId="1" xfId="0" applyFont="1" applyFill="1" applyBorder="1" applyAlignment="1">
      <alignment horizontal="center" vertical="center" wrapText="1"/>
    </xf>
    <xf numFmtId="0" fontId="126" fillId="0" borderId="1" xfId="0" applyFont="1" applyFill="1" applyBorder="1" applyAlignment="1">
      <alignment horizontal="left" vertical="center" wrapText="1"/>
    </xf>
    <xf numFmtId="0" fontId="126" fillId="0" borderId="41" xfId="0" applyFont="1" applyFill="1" applyBorder="1" applyAlignment="1">
      <alignment vertical="center" wrapText="1"/>
    </xf>
    <xf numFmtId="0" fontId="126" fillId="0" borderId="0" xfId="0" applyFont="1" applyFill="1" applyBorder="1" applyAlignment="1">
      <alignment vertical="center" wrapText="1"/>
    </xf>
    <xf numFmtId="0" fontId="126" fillId="72" borderId="1" xfId="0" applyFont="1" applyFill="1" applyBorder="1" applyAlignment="1">
      <alignment vertical="center" wrapText="1"/>
    </xf>
    <xf numFmtId="0" fontId="126" fillId="0" borderId="1" xfId="0" applyFont="1" applyFill="1" applyBorder="1" applyAlignment="1">
      <alignment vertical="center" wrapText="1"/>
    </xf>
    <xf numFmtId="0" fontId="126" fillId="0" borderId="2" xfId="0" applyFont="1" applyFill="1" applyBorder="1" applyAlignment="1">
      <alignment vertical="center" wrapText="1"/>
    </xf>
    <xf numFmtId="0" fontId="126" fillId="0" borderId="43" xfId="0" applyFont="1" applyFill="1" applyBorder="1" applyAlignment="1">
      <alignment vertical="center" wrapText="1"/>
    </xf>
    <xf numFmtId="0" fontId="126" fillId="0" borderId="44" xfId="0" applyFont="1" applyFill="1" applyBorder="1" applyAlignment="1">
      <alignment vertical="center" wrapText="1"/>
    </xf>
    <xf numFmtId="0" fontId="127" fillId="0" borderId="31" xfId="0" applyFont="1" applyFill="1" applyBorder="1" applyAlignment="1">
      <alignment horizontal="center" vertical="center" wrapText="1"/>
    </xf>
    <xf numFmtId="0" fontId="126" fillId="0" borderId="31" xfId="0" applyFont="1" applyFill="1" applyBorder="1" applyAlignment="1">
      <alignment horizontal="center" vertical="center" wrapText="1"/>
    </xf>
    <xf numFmtId="0" fontId="126" fillId="0" borderId="31" xfId="0" applyFont="1" applyFill="1" applyBorder="1" applyAlignment="1">
      <alignment horizontal="left" vertical="center" wrapText="1"/>
    </xf>
    <xf numFmtId="0" fontId="126" fillId="0" borderId="45" xfId="0" applyFont="1" applyFill="1" applyBorder="1" applyAlignment="1">
      <alignment vertical="center" wrapText="1"/>
    </xf>
    <xf numFmtId="0" fontId="126" fillId="0" borderId="26" xfId="0" applyFont="1" applyFill="1" applyBorder="1" applyAlignment="1">
      <alignment vertical="center" wrapText="1"/>
    </xf>
    <xf numFmtId="0" fontId="126" fillId="72" borderId="31" xfId="0" applyFont="1" applyFill="1" applyBorder="1" applyAlignment="1">
      <alignment vertical="center" wrapText="1"/>
    </xf>
    <xf numFmtId="0" fontId="126" fillId="0" borderId="31" xfId="0" applyFont="1" applyFill="1" applyBorder="1" applyAlignment="1">
      <alignment vertical="center" wrapText="1"/>
    </xf>
    <xf numFmtId="0" fontId="126" fillId="0" borderId="0" xfId="0" applyFont="1" applyFill="1" applyAlignment="1">
      <alignment horizontal="left" vertical="center" wrapText="1"/>
    </xf>
    <xf numFmtId="0" fontId="127" fillId="0" borderId="0" xfId="0" applyFont="1" applyFill="1" applyAlignment="1">
      <alignment horizontal="center" vertical="center" wrapText="1"/>
    </xf>
    <xf numFmtId="0" fontId="126" fillId="0" borderId="47" xfId="0" applyFont="1" applyFill="1" applyBorder="1" applyAlignment="1">
      <alignment vertical="center" wrapText="1"/>
    </xf>
    <xf numFmtId="0" fontId="97" fillId="0" borderId="0" xfId="0" applyFont="1" applyFill="1" applyAlignment="1">
      <alignment horizontal="left" vertical="center" wrapText="1"/>
    </xf>
    <xf numFmtId="0" fontId="98" fillId="0" borderId="1" xfId="0" applyFont="1" applyFill="1" applyBorder="1" applyAlignment="1">
      <alignment horizontal="center" vertical="center" wrapText="1"/>
    </xf>
    <xf numFmtId="0" fontId="98" fillId="0" borderId="3" xfId="0" applyFont="1" applyFill="1" applyBorder="1" applyAlignment="1">
      <alignment horizontal="center" vertical="center" wrapText="1"/>
    </xf>
    <xf numFmtId="0" fontId="33" fillId="0" borderId="1" xfId="0" applyFont="1" applyFill="1" applyBorder="1" applyAlignment="1">
      <alignment horizontal="center" vertical="center"/>
    </xf>
    <xf numFmtId="0" fontId="0" fillId="0" borderId="6" xfId="0" applyBorder="1" applyAlignment="1">
      <alignment horizontal="center" vertical="center"/>
    </xf>
    <xf numFmtId="0" fontId="104" fillId="0" borderId="0" xfId="0" applyFont="1" applyFill="1" applyAlignment="1">
      <alignment vertical="center" wrapText="1"/>
    </xf>
    <xf numFmtId="0" fontId="136" fillId="69" borderId="30" xfId="0" applyFont="1" applyFill="1" applyBorder="1" applyAlignment="1">
      <alignment vertical="center" wrapText="1"/>
    </xf>
    <xf numFmtId="41" fontId="126" fillId="65" borderId="1" xfId="36219" applyFont="1" applyFill="1" applyBorder="1" applyAlignment="1">
      <alignment horizontal="center" vertical="center" wrapText="1"/>
    </xf>
    <xf numFmtId="41" fontId="98" fillId="65" borderId="2" xfId="36219" applyFont="1" applyFill="1" applyBorder="1" applyAlignment="1">
      <alignment horizontal="center" vertical="center" wrapText="1"/>
    </xf>
    <xf numFmtId="41" fontId="98" fillId="75" borderId="48" xfId="36219" applyFont="1" applyFill="1" applyBorder="1" applyAlignment="1">
      <alignment horizontal="center" vertical="center" wrapText="1"/>
    </xf>
    <xf numFmtId="41" fontId="98" fillId="75" borderId="31" xfId="36219" applyFont="1" applyFill="1" applyBorder="1" applyAlignment="1">
      <alignment horizontal="center" vertical="center" wrapText="1"/>
    </xf>
    <xf numFmtId="0" fontId="98" fillId="75" borderId="31" xfId="0" applyFont="1" applyFill="1" applyBorder="1" applyAlignment="1">
      <alignment horizontal="center" vertical="center" wrapText="1"/>
    </xf>
    <xf numFmtId="0" fontId="33" fillId="75" borderId="6" xfId="0" quotePrefix="1" applyFont="1" applyFill="1" applyBorder="1" applyAlignment="1">
      <alignment horizontal="center" vertical="center" wrapText="1"/>
    </xf>
    <xf numFmtId="0" fontId="98" fillId="60" borderId="1" xfId="0" quotePrefix="1" applyFont="1" applyFill="1" applyBorder="1" applyAlignment="1">
      <alignment horizontal="center" vertical="center" wrapText="1"/>
    </xf>
    <xf numFmtId="0" fontId="98" fillId="74" borderId="1" xfId="0" applyFont="1" applyFill="1" applyBorder="1" applyAlignment="1">
      <alignment horizontal="center" vertical="center" wrapText="1"/>
    </xf>
    <xf numFmtId="0" fontId="34" fillId="71" borderId="1" xfId="0" applyFont="1" applyFill="1" applyBorder="1" applyAlignment="1">
      <alignment vertical="center" wrapText="1"/>
    </xf>
    <xf numFmtId="41" fontId="34" fillId="2" borderId="1" xfId="36219" applyFont="1" applyFill="1" applyBorder="1" applyAlignment="1">
      <alignment horizontal="left" vertical="center" wrapText="1"/>
    </xf>
    <xf numFmtId="41" fontId="34" fillId="2" borderId="1" xfId="36219" applyFont="1" applyFill="1" applyBorder="1" applyAlignment="1">
      <alignment horizontal="center" vertical="center" wrapText="1"/>
    </xf>
    <xf numFmtId="41" fontId="33" fillId="66" borderId="1" xfId="36219" applyFont="1" applyFill="1" applyBorder="1" applyAlignment="1">
      <alignment horizontal="center" vertical="center" wrapText="1"/>
    </xf>
    <xf numFmtId="41" fontId="34" fillId="71" borderId="7" xfId="36219" applyFont="1" applyFill="1" applyBorder="1" applyAlignment="1">
      <alignment horizontal="center" vertical="center" wrapText="1"/>
    </xf>
    <xf numFmtId="0" fontId="34" fillId="71" borderId="1" xfId="0" quotePrefix="1" applyFont="1" applyFill="1" applyBorder="1" applyAlignment="1">
      <alignment horizontal="left" vertical="top" wrapText="1"/>
    </xf>
    <xf numFmtId="41" fontId="33" fillId="2" borderId="7" xfId="36219" applyFont="1" applyFill="1" applyBorder="1" applyAlignment="1">
      <alignment horizontal="right" vertical="center" wrapText="1"/>
    </xf>
    <xf numFmtId="41" fontId="33" fillId="62" borderId="7" xfId="36219" applyFont="1" applyFill="1" applyBorder="1" applyAlignment="1">
      <alignment horizontal="right" vertical="center" wrapText="1"/>
    </xf>
    <xf numFmtId="41" fontId="34" fillId="71" borderId="7" xfId="36219" applyFont="1" applyFill="1" applyBorder="1" applyAlignment="1">
      <alignment horizontal="right" vertical="center" wrapText="1"/>
    </xf>
    <xf numFmtId="0" fontId="137" fillId="0" borderId="1" xfId="0" applyFont="1" applyBorder="1" applyAlignment="1">
      <alignment horizontal="left" vertical="center" wrapText="1"/>
    </xf>
    <xf numFmtId="49" fontId="34" fillId="71" borderId="1" xfId="0" applyNumberFormat="1" applyFont="1" applyFill="1" applyBorder="1" applyAlignment="1">
      <alignment vertical="center" wrapText="1"/>
    </xf>
    <xf numFmtId="41" fontId="33" fillId="62" borderId="1" xfId="36219" applyFont="1" applyFill="1" applyBorder="1" applyAlignment="1">
      <alignment horizontal="right" vertical="center" wrapText="1"/>
    </xf>
    <xf numFmtId="41" fontId="34" fillId="71" borderId="1" xfId="36219" applyFont="1" applyFill="1" applyBorder="1" applyAlignment="1">
      <alignment horizontal="right" vertical="center" wrapText="1"/>
    </xf>
    <xf numFmtId="0" fontId="97" fillId="0" borderId="1" xfId="0" applyFont="1" applyFill="1" applyBorder="1" applyAlignment="1">
      <alignment vertical="center" wrapText="1"/>
    </xf>
    <xf numFmtId="0" fontId="138" fillId="0" borderId="1" xfId="0" applyFont="1" applyBorder="1" applyAlignment="1">
      <alignment horizontal="left" vertical="center" wrapText="1"/>
    </xf>
    <xf numFmtId="41" fontId="99" fillId="66" borderId="1" xfId="36219" applyFont="1" applyFill="1" applyBorder="1" applyAlignment="1">
      <alignment horizontal="center" vertical="center" wrapText="1"/>
    </xf>
    <xf numFmtId="0" fontId="34" fillId="71" borderId="1" xfId="0" applyFont="1" applyFill="1" applyBorder="1" applyAlignment="1">
      <alignment horizontal="left" vertical="top" wrapText="1"/>
    </xf>
    <xf numFmtId="49" fontId="34" fillId="71" borderId="1" xfId="0" applyNumberFormat="1" applyFont="1" applyFill="1" applyBorder="1" applyAlignment="1">
      <alignment horizontal="center" vertical="center" wrapText="1"/>
    </xf>
    <xf numFmtId="41" fontId="33" fillId="2" borderId="1" xfId="36219" applyFont="1" applyFill="1" applyBorder="1" applyAlignment="1">
      <alignment horizontal="center" vertical="center" wrapText="1"/>
    </xf>
    <xf numFmtId="0" fontId="104" fillId="76" borderId="1" xfId="0" applyFont="1" applyFill="1" applyBorder="1" applyAlignment="1">
      <alignment horizontal="center" vertical="center" wrapText="1"/>
    </xf>
    <xf numFmtId="0" fontId="34" fillId="71" borderId="2" xfId="0" applyFont="1" applyFill="1" applyBorder="1" applyAlignment="1">
      <alignment horizontal="center" vertical="center" wrapText="1"/>
    </xf>
    <xf numFmtId="49" fontId="137" fillId="0" borderId="1" xfId="0" applyNumberFormat="1" applyFont="1" applyBorder="1" applyAlignment="1">
      <alignment horizontal="left" vertical="center" wrapText="1"/>
    </xf>
    <xf numFmtId="0" fontId="110" fillId="2" borderId="1" xfId="0" applyFont="1" applyFill="1" applyBorder="1" applyAlignment="1">
      <alignment horizontal="center" vertical="center" wrapText="1"/>
    </xf>
    <xf numFmtId="41" fontId="99" fillId="2" borderId="1" xfId="36219" applyFont="1" applyFill="1" applyBorder="1" applyAlignment="1">
      <alignment horizontal="left" vertical="center" wrapText="1"/>
    </xf>
    <xf numFmtId="41" fontId="33" fillId="66" borderId="1" xfId="36219" applyFont="1" applyFill="1" applyBorder="1" applyAlignment="1">
      <alignment horizontal="right" vertical="center" wrapText="1"/>
    </xf>
    <xf numFmtId="41" fontId="34" fillId="2" borderId="1" xfId="36219" applyFont="1" applyFill="1" applyBorder="1" applyAlignment="1">
      <alignment horizontal="right" vertical="center" wrapText="1"/>
    </xf>
    <xf numFmtId="41" fontId="34" fillId="71" borderId="1" xfId="36219" applyFont="1" applyFill="1" applyBorder="1" applyAlignment="1">
      <alignment vertical="center" wrapText="1"/>
    </xf>
    <xf numFmtId="9" fontId="34" fillId="71" borderId="1" xfId="36219" applyNumberFormat="1" applyFont="1" applyFill="1" applyBorder="1" applyAlignment="1">
      <alignment horizontal="right" vertical="center" wrapText="1"/>
    </xf>
    <xf numFmtId="0" fontId="109" fillId="2" borderId="1" xfId="0" applyFont="1" applyFill="1" applyBorder="1" applyAlignment="1">
      <alignment horizontal="center" vertical="center" wrapText="1"/>
    </xf>
    <xf numFmtId="41" fontId="99" fillId="2" borderId="1" xfId="36219" applyFont="1" applyFill="1" applyBorder="1" applyAlignment="1">
      <alignment horizontal="right" vertical="center" wrapText="1"/>
    </xf>
    <xf numFmtId="9" fontId="34" fillId="71" borderId="1" xfId="36219" applyNumberFormat="1" applyFont="1" applyFill="1" applyBorder="1" applyAlignment="1">
      <alignment horizontal="center" vertical="center" wrapText="1"/>
    </xf>
    <xf numFmtId="41" fontId="34" fillId="2" borderId="1" xfId="36219" applyFont="1" applyFill="1" applyBorder="1" applyAlignment="1">
      <alignment vertical="center" wrapText="1"/>
    </xf>
    <xf numFmtId="0" fontId="34" fillId="2" borderId="1" xfId="0" applyFont="1" applyFill="1" applyBorder="1" applyAlignment="1">
      <alignment vertical="center" wrapText="1"/>
    </xf>
    <xf numFmtId="0" fontId="33" fillId="2" borderId="1" xfId="0" applyFont="1" applyFill="1" applyBorder="1" applyAlignment="1">
      <alignment vertical="center" wrapText="1"/>
    </xf>
    <xf numFmtId="0" fontId="34" fillId="0" borderId="1" xfId="0" applyFont="1" applyFill="1" applyBorder="1" applyAlignment="1">
      <alignment vertical="center" wrapText="1"/>
    </xf>
    <xf numFmtId="0" fontId="33" fillId="2" borderId="1" xfId="0" applyFont="1" applyFill="1" applyBorder="1" applyAlignment="1">
      <alignment horizontal="right" vertical="center" wrapText="1"/>
    </xf>
    <xf numFmtId="0" fontId="33" fillId="62" borderId="1" xfId="0" applyFont="1" applyFill="1" applyBorder="1" applyAlignment="1">
      <alignment horizontal="right" vertical="center" wrapText="1"/>
    </xf>
    <xf numFmtId="0" fontId="97" fillId="0" borderId="1" xfId="0" applyFont="1" applyFill="1" applyBorder="1" applyAlignment="1">
      <alignment horizontal="center" vertical="center" wrapText="1"/>
    </xf>
    <xf numFmtId="0" fontId="137" fillId="0" borderId="1" xfId="0" applyFont="1" applyFill="1" applyBorder="1" applyAlignment="1">
      <alignment horizontal="left" vertical="center" wrapText="1"/>
    </xf>
    <xf numFmtId="0" fontId="137" fillId="0" borderId="1" xfId="0" applyFont="1" applyFill="1" applyBorder="1" applyAlignment="1">
      <alignment vertical="center" wrapText="1"/>
    </xf>
    <xf numFmtId="0" fontId="95" fillId="2" borderId="1" xfId="0" applyFont="1" applyFill="1" applyBorder="1" applyAlignment="1">
      <alignment vertical="center" wrapText="1"/>
    </xf>
    <xf numFmtId="41" fontId="97" fillId="2" borderId="1" xfId="36219" applyFont="1" applyFill="1" applyBorder="1" applyAlignment="1">
      <alignment vertical="center" wrapText="1"/>
    </xf>
    <xf numFmtId="0" fontId="34" fillId="0" borderId="1" xfId="0" applyFont="1" applyFill="1" applyBorder="1" applyAlignment="1">
      <alignment horizontal="right" vertical="center" wrapText="1"/>
    </xf>
    <xf numFmtId="0" fontId="34" fillId="0" borderId="2" xfId="0" applyFont="1" applyFill="1" applyBorder="1" applyAlignment="1">
      <alignment horizontal="center" vertical="center" wrapText="1"/>
    </xf>
    <xf numFmtId="0" fontId="97" fillId="0" borderId="2" xfId="0" applyFont="1" applyFill="1" applyBorder="1" applyAlignment="1">
      <alignment horizontal="center" vertical="center" wrapText="1"/>
    </xf>
    <xf numFmtId="0" fontId="104" fillId="2" borderId="6" xfId="0" applyFont="1" applyFill="1" applyBorder="1" applyAlignment="1">
      <alignment horizontal="center" vertical="center" wrapText="1"/>
    </xf>
    <xf numFmtId="41" fontId="97" fillId="2" borderId="0" xfId="36219" applyFont="1" applyFill="1" applyAlignment="1">
      <alignment vertical="center" wrapText="1"/>
    </xf>
    <xf numFmtId="0" fontId="34" fillId="0" borderId="0" xfId="0" applyFont="1" applyFill="1" applyAlignment="1">
      <alignment horizontal="center" vertical="center" wrapText="1"/>
    </xf>
    <xf numFmtId="0" fontId="137" fillId="0" borderId="0" xfId="0" applyFont="1" applyAlignment="1">
      <alignment vertical="center"/>
    </xf>
    <xf numFmtId="0" fontId="137" fillId="0" borderId="0" xfId="0" applyFont="1" applyAlignment="1">
      <alignment vertical="center" wrapText="1"/>
    </xf>
    <xf numFmtId="0" fontId="0" fillId="71" borderId="1" xfId="0" applyFont="1" applyFill="1" applyBorder="1" applyAlignment="1">
      <alignment horizontal="center" vertical="center" wrapText="1"/>
    </xf>
    <xf numFmtId="0" fontId="0" fillId="71" borderId="1" xfId="0" applyFont="1" applyFill="1" applyBorder="1" applyAlignment="1">
      <alignment vertical="center" wrapText="1"/>
    </xf>
    <xf numFmtId="0" fontId="34" fillId="71" borderId="1" xfId="0" applyFont="1" applyFill="1" applyBorder="1" applyAlignment="1">
      <alignment horizontal="right" vertical="center" wrapText="1"/>
    </xf>
    <xf numFmtId="0" fontId="137" fillId="0" borderId="1" xfId="0" applyFont="1" applyBorder="1" applyAlignment="1">
      <alignment vertical="center" wrapText="1"/>
    </xf>
    <xf numFmtId="41" fontId="33" fillId="2" borderId="1" xfId="36219" applyFont="1" applyFill="1" applyBorder="1" applyAlignment="1">
      <alignment horizontal="center" vertical="center"/>
    </xf>
    <xf numFmtId="41" fontId="34" fillId="2" borderId="1" xfId="36219" applyFont="1" applyFill="1" applyBorder="1" applyAlignment="1">
      <alignment horizontal="right" vertical="center"/>
    </xf>
    <xf numFmtId="41" fontId="33" fillId="2" borderId="1" xfId="36219" applyFont="1" applyFill="1" applyBorder="1">
      <alignment vertical="center"/>
    </xf>
    <xf numFmtId="3" fontId="149" fillId="0" borderId="49" xfId="0" applyNumberFormat="1" applyFont="1" applyBorder="1" applyAlignment="1">
      <alignment horizontal="right" vertical="center" wrapText="1"/>
    </xf>
    <xf numFmtId="3" fontId="149" fillId="0" borderId="50" xfId="0" applyNumberFormat="1" applyFont="1" applyBorder="1" applyAlignment="1">
      <alignment horizontal="right" vertical="center" wrapText="1"/>
    </xf>
    <xf numFmtId="3" fontId="149" fillId="0" borderId="51" xfId="0" applyNumberFormat="1" applyFont="1" applyBorder="1" applyAlignment="1">
      <alignment horizontal="right" vertical="center" wrapText="1"/>
    </xf>
    <xf numFmtId="9" fontId="34" fillId="71" borderId="1" xfId="1" applyFont="1" applyFill="1" applyBorder="1" applyAlignment="1">
      <alignment horizontal="right" vertical="center" wrapText="1"/>
    </xf>
    <xf numFmtId="9" fontId="34" fillId="71" borderId="1" xfId="0" applyNumberFormat="1" applyFont="1" applyFill="1" applyBorder="1" applyAlignment="1">
      <alignment horizontal="right" vertical="center" wrapText="1"/>
    </xf>
    <xf numFmtId="41" fontId="34" fillId="71" borderId="1" xfId="0" applyNumberFormat="1" applyFont="1" applyFill="1" applyBorder="1" applyAlignment="1">
      <alignment horizontal="right" vertical="center" wrapText="1"/>
    </xf>
    <xf numFmtId="41" fontId="99" fillId="66" borderId="1" xfId="36219" applyFont="1" applyFill="1" applyBorder="1" applyAlignment="1">
      <alignment horizontal="right" vertical="center" wrapText="1"/>
    </xf>
    <xf numFmtId="0" fontId="98" fillId="0" borderId="0" xfId="0" applyFont="1" applyFill="1" applyAlignment="1">
      <alignment vertical="center" wrapText="1"/>
    </xf>
    <xf numFmtId="0" fontId="98" fillId="75" borderId="1" xfId="0" applyFont="1" applyFill="1" applyBorder="1" applyAlignment="1">
      <alignment horizontal="center" vertical="center" wrapText="1"/>
    </xf>
    <xf numFmtId="179" fontId="98" fillId="0" borderId="0" xfId="0" applyNumberFormat="1" applyFont="1" applyFill="1" applyAlignment="1">
      <alignment vertical="center" wrapText="1"/>
    </xf>
    <xf numFmtId="179" fontId="98" fillId="0" borderId="0" xfId="36219" applyNumberFormat="1" applyFont="1" applyFill="1" applyAlignment="1">
      <alignment vertical="center" wrapText="1"/>
    </xf>
    <xf numFmtId="0" fontId="126" fillId="2" borderId="1" xfId="0" applyFont="1" applyFill="1" applyBorder="1" applyAlignment="1">
      <alignment vertical="center" wrapText="1"/>
    </xf>
    <xf numFmtId="179" fontId="98" fillId="0" borderId="1" xfId="36219" applyNumberFormat="1" applyFont="1" applyFill="1" applyBorder="1" applyAlignment="1">
      <alignment vertical="center" wrapText="1"/>
    </xf>
    <xf numFmtId="180" fontId="126" fillId="0" borderId="1" xfId="0" applyNumberFormat="1" applyFont="1" applyFill="1" applyBorder="1" applyAlignment="1">
      <alignment vertical="center" wrapText="1"/>
    </xf>
    <xf numFmtId="41" fontId="98" fillId="60" borderId="1" xfId="36219" applyFont="1" applyFill="1" applyBorder="1" applyAlignment="1">
      <alignment vertical="center" wrapText="1"/>
    </xf>
    <xf numFmtId="181" fontId="126" fillId="0" borderId="1" xfId="1" applyNumberFormat="1" applyFont="1" applyFill="1" applyBorder="1" applyAlignment="1">
      <alignment vertical="center" wrapText="1"/>
    </xf>
    <xf numFmtId="9" fontId="98" fillId="0" borderId="0" xfId="1" applyFont="1" applyFill="1" applyAlignment="1">
      <alignment vertical="center" wrapText="1"/>
    </xf>
    <xf numFmtId="179" fontId="126" fillId="0" borderId="0" xfId="36219" applyNumberFormat="1" applyFont="1" applyFill="1" applyAlignment="1">
      <alignment vertical="center" wrapText="1"/>
    </xf>
    <xf numFmtId="180" fontId="126" fillId="0" borderId="0" xfId="0" applyNumberFormat="1" applyFont="1" applyFill="1" applyAlignment="1">
      <alignment vertical="center" wrapText="1"/>
    </xf>
    <xf numFmtId="181" fontId="98" fillId="0" borderId="0" xfId="1" applyNumberFormat="1" applyFont="1" applyFill="1" applyAlignment="1">
      <alignment vertical="center" wrapText="1"/>
    </xf>
    <xf numFmtId="41" fontId="98" fillId="0" borderId="1" xfId="36219" applyNumberFormat="1" applyFont="1" applyFill="1" applyBorder="1" applyAlignment="1">
      <alignment vertical="center" wrapText="1"/>
    </xf>
    <xf numFmtId="181" fontId="126" fillId="0" borderId="0" xfId="1" applyNumberFormat="1" applyFont="1" applyFill="1" applyAlignment="1">
      <alignment vertical="center" wrapText="1"/>
    </xf>
    <xf numFmtId="0" fontId="98" fillId="75" borderId="32" xfId="0" applyFont="1" applyFill="1" applyBorder="1" applyAlignment="1">
      <alignment horizontal="center" vertical="center" wrapText="1"/>
    </xf>
    <xf numFmtId="0" fontId="98" fillId="75" borderId="35" xfId="0" applyFont="1" applyFill="1" applyBorder="1" applyAlignment="1">
      <alignment horizontal="center" vertical="center" wrapText="1"/>
    </xf>
    <xf numFmtId="0" fontId="126" fillId="2" borderId="40" xfId="0" applyFont="1" applyFill="1" applyBorder="1" applyAlignment="1">
      <alignment vertical="center" wrapText="1"/>
    </xf>
    <xf numFmtId="179" fontId="98" fillId="0" borderId="41" xfId="36219" applyNumberFormat="1" applyFont="1" applyFill="1" applyBorder="1" applyAlignment="1">
      <alignment vertical="center" wrapText="1"/>
    </xf>
    <xf numFmtId="41" fontId="98" fillId="60" borderId="40" xfId="36219" applyFont="1" applyFill="1" applyBorder="1" applyAlignment="1">
      <alignment vertical="center" wrapText="1"/>
    </xf>
    <xf numFmtId="41" fontId="98" fillId="60" borderId="41" xfId="36219" applyFont="1" applyFill="1" applyBorder="1" applyAlignment="1">
      <alignment vertical="center" wrapText="1"/>
    </xf>
    <xf numFmtId="41" fontId="98" fillId="60" borderId="43" xfId="36219" applyFont="1" applyFill="1" applyBorder="1" applyAlignment="1">
      <alignment vertical="center" wrapText="1"/>
    </xf>
    <xf numFmtId="41" fontId="98" fillId="60" borderId="45" xfId="36219" applyFont="1" applyFill="1" applyBorder="1" applyAlignment="1">
      <alignment vertical="center" wrapText="1"/>
    </xf>
    <xf numFmtId="181" fontId="104" fillId="0" borderId="0" xfId="1" applyNumberFormat="1" applyFont="1" applyFill="1" applyAlignment="1">
      <alignment vertical="center" wrapText="1"/>
    </xf>
    <xf numFmtId="41" fontId="104" fillId="0" borderId="0" xfId="0" applyNumberFormat="1" applyFont="1" applyFill="1" applyAlignment="1">
      <alignment vertical="center" wrapText="1"/>
    </xf>
    <xf numFmtId="0" fontId="104" fillId="0" borderId="1" xfId="0" applyFont="1" applyFill="1" applyBorder="1" applyAlignment="1">
      <alignment vertical="center" wrapText="1"/>
    </xf>
    <xf numFmtId="179" fontId="104" fillId="0" borderId="1" xfId="36219" applyNumberFormat="1" applyFont="1" applyFill="1" applyBorder="1" applyAlignment="1">
      <alignment vertical="center" wrapText="1"/>
    </xf>
    <xf numFmtId="41" fontId="104" fillId="0" borderId="1" xfId="36219" applyNumberFormat="1" applyFont="1" applyFill="1" applyBorder="1" applyAlignment="1">
      <alignment vertical="center" wrapText="1"/>
    </xf>
    <xf numFmtId="41" fontId="5" fillId="0" borderId="1" xfId="36219" applyFont="1" applyBorder="1" applyAlignment="1" applyProtection="1">
      <alignment vertical="top" wrapText="1"/>
      <protection locked="0"/>
    </xf>
    <xf numFmtId="41" fontId="7" fillId="0" borderId="1" xfId="36219" applyFont="1" applyBorder="1" applyAlignment="1" applyProtection="1">
      <alignment horizontal="center" vertical="center" shrinkToFit="1"/>
      <protection locked="0"/>
    </xf>
    <xf numFmtId="41" fontId="5" fillId="0" borderId="1" xfId="36219" applyFont="1" applyBorder="1" applyAlignment="1" applyProtection="1">
      <alignment vertical="center" shrinkToFit="1"/>
      <protection locked="0"/>
    </xf>
    <xf numFmtId="41" fontId="7" fillId="0" borderId="1" xfId="36219" applyFont="1" applyBorder="1" applyAlignment="1" applyProtection="1">
      <alignment vertical="center" shrinkToFit="1"/>
      <protection locked="0"/>
    </xf>
    <xf numFmtId="41" fontId="7" fillId="0" borderId="1" xfId="36219" applyFont="1" applyBorder="1" applyAlignment="1" applyProtection="1">
      <alignment horizontal="right" vertical="center" shrinkToFit="1"/>
      <protection locked="0"/>
    </xf>
    <xf numFmtId="41" fontId="5" fillId="0" borderId="3" xfId="36219" applyFont="1" applyBorder="1" applyAlignment="1" applyProtection="1">
      <alignment horizontal="right" vertical="top" wrapText="1"/>
      <protection locked="0"/>
    </xf>
    <xf numFmtId="41" fontId="7" fillId="0" borderId="0" xfId="36219" applyFont="1" applyAlignment="1" applyProtection="1">
      <alignment vertical="center" shrinkToFit="1"/>
      <protection locked="0"/>
    </xf>
    <xf numFmtId="0" fontId="127" fillId="75" borderId="1" xfId="0" applyFont="1" applyFill="1" applyBorder="1" applyAlignment="1">
      <alignment horizontal="center" vertical="center"/>
    </xf>
    <xf numFmtId="0" fontId="126" fillId="75" borderId="1" xfId="0" applyFont="1" applyFill="1" applyBorder="1" applyAlignment="1">
      <alignment horizontal="center" vertical="center" wrapText="1"/>
    </xf>
    <xf numFmtId="0" fontId="127" fillId="75" borderId="1" xfId="0" applyFont="1" applyFill="1" applyBorder="1" applyAlignment="1">
      <alignment horizontal="center" vertical="center" wrapText="1"/>
    </xf>
    <xf numFmtId="0" fontId="126" fillId="60" borderId="1" xfId="0" applyFont="1" applyFill="1" applyBorder="1" applyAlignment="1">
      <alignment horizontal="center" vertical="center" wrapText="1"/>
    </xf>
    <xf numFmtId="41" fontId="159" fillId="65" borderId="1" xfId="36219" applyFont="1" applyFill="1" applyBorder="1" applyAlignment="1">
      <alignment horizontal="center" vertical="center" wrapText="1"/>
    </xf>
    <xf numFmtId="41" fontId="159" fillId="74" borderId="1" xfId="36219" applyFont="1" applyFill="1" applyBorder="1" applyAlignment="1">
      <alignment horizontal="center" vertical="center" wrapText="1"/>
    </xf>
    <xf numFmtId="0" fontId="159" fillId="62" borderId="1" xfId="0" applyFont="1" applyFill="1" applyBorder="1" applyAlignment="1">
      <alignment horizontal="center" vertical="center" wrapText="1"/>
    </xf>
    <xf numFmtId="0" fontId="160" fillId="60" borderId="1" xfId="0" applyFont="1" applyFill="1" applyBorder="1" applyAlignment="1">
      <alignment horizontal="center" vertical="center" wrapText="1"/>
    </xf>
    <xf numFmtId="0" fontId="160" fillId="57" borderId="1" xfId="0" applyFont="1" applyFill="1" applyBorder="1" applyAlignment="1">
      <alignment horizontal="center" vertical="center" wrapText="1"/>
    </xf>
    <xf numFmtId="0" fontId="160" fillId="77" borderId="1" xfId="0" applyFont="1" applyFill="1" applyBorder="1" applyAlignment="1">
      <alignment horizontal="center" vertical="center" wrapText="1"/>
    </xf>
    <xf numFmtId="0" fontId="160" fillId="61" borderId="1" xfId="0" applyFont="1" applyFill="1" applyBorder="1" applyAlignment="1">
      <alignment horizontal="center" vertical="center" wrapText="1"/>
    </xf>
    <xf numFmtId="0" fontId="101" fillId="78" borderId="1" xfId="0" applyFont="1" applyFill="1" applyBorder="1" applyAlignment="1">
      <alignment horizontal="center" vertical="center" wrapText="1"/>
    </xf>
    <xf numFmtId="0" fontId="160" fillId="66" borderId="1" xfId="0" applyFont="1" applyFill="1" applyBorder="1" applyAlignment="1">
      <alignment horizontal="center" vertical="center" wrapText="1"/>
    </xf>
    <xf numFmtId="49" fontId="160" fillId="63" borderId="1" xfId="0" applyNumberFormat="1" applyFont="1" applyFill="1" applyBorder="1" applyAlignment="1">
      <alignment horizontal="center" vertical="top" wrapText="1"/>
    </xf>
    <xf numFmtId="0" fontId="160" fillId="70" borderId="1" xfId="0" applyFont="1" applyFill="1" applyBorder="1" applyAlignment="1">
      <alignment horizontal="center" vertical="center" wrapText="1"/>
    </xf>
    <xf numFmtId="0" fontId="160" fillId="67" borderId="1" xfId="0" applyFont="1" applyFill="1" applyBorder="1" applyAlignment="1">
      <alignment horizontal="center" vertical="center" wrapText="1"/>
    </xf>
    <xf numFmtId="0" fontId="160" fillId="74" borderId="1" xfId="0" applyFont="1" applyFill="1" applyBorder="1" applyAlignment="1">
      <alignment horizontal="center" vertical="center" wrapText="1"/>
    </xf>
    <xf numFmtId="0" fontId="160" fillId="73" borderId="1" xfId="0" applyFont="1" applyFill="1" applyBorder="1" applyAlignment="1">
      <alignment horizontal="center" vertical="center" wrapText="1"/>
    </xf>
    <xf numFmtId="0" fontId="160" fillId="63" borderId="1" xfId="0" applyFont="1" applyFill="1" applyBorder="1" applyAlignment="1">
      <alignment horizontal="center" vertical="center" wrapText="1"/>
    </xf>
    <xf numFmtId="0" fontId="161" fillId="61" borderId="1" xfId="0" applyFont="1" applyFill="1" applyBorder="1" applyAlignment="1">
      <alignment horizontal="center" vertical="center" wrapText="1"/>
    </xf>
    <xf numFmtId="0" fontId="127" fillId="69" borderId="1" xfId="0" applyFont="1" applyFill="1" applyBorder="1" applyAlignment="1">
      <alignment horizontal="center" vertical="center" wrapText="1"/>
    </xf>
    <xf numFmtId="0" fontId="127" fillId="4" borderId="1" xfId="36220" applyFont="1" applyBorder="1" applyAlignment="1">
      <alignment horizontal="center" vertical="center" wrapText="1"/>
    </xf>
    <xf numFmtId="0" fontId="7" fillId="71" borderId="1" xfId="0" applyFont="1" applyFill="1" applyBorder="1" applyAlignment="1">
      <alignment horizontal="center" vertical="center"/>
    </xf>
    <xf numFmtId="0" fontId="162" fillId="71" borderId="1" xfId="0" applyFont="1" applyFill="1" applyBorder="1" applyAlignment="1">
      <alignment horizontal="center" vertical="center"/>
    </xf>
    <xf numFmtId="2" fontId="127" fillId="0" borderId="1" xfId="0" applyNumberFormat="1" applyFont="1" applyFill="1" applyBorder="1" applyAlignment="1">
      <alignment horizontal="center" vertical="center" wrapText="1"/>
    </xf>
    <xf numFmtId="0" fontId="7" fillId="71" borderId="1" xfId="0" applyFont="1" applyFill="1" applyBorder="1" applyAlignment="1">
      <alignment horizontal="left" vertical="top"/>
    </xf>
    <xf numFmtId="41" fontId="163" fillId="71" borderId="1" xfId="36219" applyFont="1" applyFill="1" applyBorder="1" applyAlignment="1">
      <alignment horizontal="center" vertical="center"/>
    </xf>
    <xf numFmtId="0" fontId="163" fillId="71" borderId="1" xfId="0" applyFont="1" applyFill="1" applyBorder="1" applyAlignment="1">
      <alignment horizontal="center" vertical="center"/>
    </xf>
    <xf numFmtId="0" fontId="163" fillId="2" borderId="1" xfId="0" applyFont="1" applyFill="1" applyBorder="1" applyAlignment="1">
      <alignment horizontal="center" vertical="center"/>
    </xf>
    <xf numFmtId="0" fontId="164" fillId="71" borderId="1" xfId="0" applyFont="1" applyFill="1" applyBorder="1" applyAlignment="1">
      <alignment horizontal="left" vertical="top" wrapText="1"/>
    </xf>
    <xf numFmtId="0" fontId="165" fillId="71" borderId="1" xfId="0" applyFont="1" applyFill="1" applyBorder="1" applyAlignment="1">
      <alignment horizontal="center" vertical="center" wrapText="1"/>
    </xf>
    <xf numFmtId="0" fontId="166" fillId="71" borderId="1" xfId="0" applyFont="1" applyFill="1" applyBorder="1" applyAlignment="1">
      <alignment horizontal="center" vertical="center" wrapText="1"/>
    </xf>
    <xf numFmtId="0" fontId="162" fillId="71" borderId="1" xfId="0" applyFont="1" applyFill="1" applyBorder="1" applyAlignment="1">
      <alignment horizontal="center" vertical="center" wrapText="1"/>
    </xf>
    <xf numFmtId="0" fontId="162" fillId="71" borderId="1" xfId="0" applyFont="1" applyFill="1" applyBorder="1" applyAlignment="1">
      <alignment horizontal="left" vertical="top" wrapText="1"/>
    </xf>
    <xf numFmtId="0" fontId="166" fillId="71" borderId="1" xfId="0" applyFont="1" applyFill="1" applyBorder="1" applyAlignment="1">
      <alignment horizontal="left" vertical="top" wrapText="1"/>
    </xf>
    <xf numFmtId="49" fontId="166" fillId="71" borderId="1" xfId="0" applyNumberFormat="1" applyFont="1" applyFill="1" applyBorder="1" applyAlignment="1">
      <alignment horizontal="center" vertical="center" wrapText="1"/>
    </xf>
    <xf numFmtId="0" fontId="166" fillId="71" borderId="1" xfId="0" applyFont="1" applyFill="1" applyBorder="1" applyAlignment="1">
      <alignment horizontal="center" vertical="top" wrapText="1"/>
    </xf>
    <xf numFmtId="0" fontId="162" fillId="0" borderId="1" xfId="0" applyFont="1" applyBorder="1" applyAlignment="1">
      <alignment horizontal="center" vertical="top"/>
    </xf>
    <xf numFmtId="0" fontId="162" fillId="0" borderId="1" xfId="0" applyFont="1" applyFill="1" applyBorder="1" applyAlignment="1">
      <alignment horizontal="center" vertical="top" wrapText="1"/>
    </xf>
    <xf numFmtId="41" fontId="163" fillId="2" borderId="1" xfId="36219" applyFont="1" applyFill="1" applyBorder="1" applyAlignment="1">
      <alignment horizontal="center" vertical="center"/>
    </xf>
    <xf numFmtId="49" fontId="164" fillId="71" borderId="1" xfId="0" applyNumberFormat="1" applyFont="1" applyFill="1" applyBorder="1" applyAlignment="1">
      <alignment horizontal="left" vertical="top" wrapText="1"/>
    </xf>
    <xf numFmtId="49" fontId="165" fillId="71" borderId="1" xfId="0" applyNumberFormat="1" applyFont="1" applyFill="1" applyBorder="1" applyAlignment="1">
      <alignment horizontal="center" vertical="center" wrapText="1"/>
    </xf>
    <xf numFmtId="49" fontId="162" fillId="71" borderId="1" xfId="0" applyNumberFormat="1" applyFont="1" applyFill="1" applyBorder="1" applyAlignment="1">
      <alignment horizontal="center" vertical="center" wrapText="1"/>
    </xf>
    <xf numFmtId="0" fontId="165" fillId="71" borderId="1" xfId="0" applyFont="1" applyFill="1" applyBorder="1" applyAlignment="1">
      <alignment horizontal="left" vertical="top" wrapText="1"/>
    </xf>
    <xf numFmtId="0" fontId="165" fillId="71" borderId="1" xfId="0" applyFont="1" applyFill="1" applyBorder="1" applyAlignment="1">
      <alignment horizontal="center" vertical="top" wrapText="1"/>
    </xf>
    <xf numFmtId="0" fontId="162" fillId="71" borderId="1" xfId="0" applyFont="1" applyFill="1" applyBorder="1" applyAlignment="1">
      <alignment horizontal="center" vertical="top" wrapText="1"/>
    </xf>
    <xf numFmtId="0" fontId="165" fillId="0" borderId="1" xfId="0" applyFont="1" applyFill="1" applyBorder="1" applyAlignment="1">
      <alignment horizontal="center" vertical="top" wrapText="1"/>
    </xf>
    <xf numFmtId="0" fontId="165" fillId="71" borderId="1" xfId="0" applyNumberFormat="1" applyFont="1" applyFill="1" applyBorder="1" applyAlignment="1">
      <alignment horizontal="center" vertical="center" wrapText="1"/>
    </xf>
    <xf numFmtId="0" fontId="160" fillId="71" borderId="1" xfId="0" applyFont="1" applyFill="1" applyBorder="1" applyAlignment="1">
      <alignment horizontal="center" vertical="top" wrapText="1"/>
    </xf>
    <xf numFmtId="0" fontId="161" fillId="71" borderId="1" xfId="0" applyFont="1" applyFill="1" applyBorder="1" applyAlignment="1">
      <alignment horizontal="center" vertical="top" wrapText="1"/>
    </xf>
    <xf numFmtId="0" fontId="7" fillId="71" borderId="1" xfId="0" applyFont="1" applyFill="1" applyBorder="1" applyAlignment="1">
      <alignment horizontal="left" vertical="top" wrapText="1"/>
    </xf>
    <xf numFmtId="14" fontId="162" fillId="71" borderId="6" xfId="0" applyNumberFormat="1" applyFont="1" applyFill="1" applyBorder="1" applyAlignment="1">
      <alignment horizontal="center" vertical="top" wrapText="1"/>
    </xf>
    <xf numFmtId="0" fontId="162" fillId="71" borderId="6" xfId="0" applyFont="1" applyFill="1" applyBorder="1" applyAlignment="1">
      <alignment horizontal="center" vertical="top" wrapText="1"/>
    </xf>
    <xf numFmtId="0" fontId="167" fillId="71" borderId="1" xfId="0" applyFont="1" applyFill="1" applyBorder="1" applyAlignment="1">
      <alignment horizontal="center" vertical="top" wrapText="1"/>
    </xf>
    <xf numFmtId="0" fontId="162" fillId="0" borderId="1" xfId="0" applyFont="1" applyBorder="1" applyAlignment="1">
      <alignment horizontal="center" vertical="top" wrapText="1"/>
    </xf>
    <xf numFmtId="0" fontId="167" fillId="71" borderId="1" xfId="0" applyFont="1" applyFill="1" applyBorder="1" applyAlignment="1">
      <alignment horizontal="left" vertical="top" wrapText="1"/>
    </xf>
    <xf numFmtId="0" fontId="168" fillId="71" borderId="1" xfId="0" applyFont="1" applyFill="1" applyBorder="1" applyAlignment="1">
      <alignment horizontal="left" vertical="top" wrapText="1"/>
    </xf>
    <xf numFmtId="0" fontId="167" fillId="71" borderId="1" xfId="0" applyFont="1" applyFill="1" applyBorder="1" applyAlignment="1">
      <alignment horizontal="center" vertical="center" wrapText="1"/>
    </xf>
    <xf numFmtId="0" fontId="9" fillId="71" borderId="1" xfId="0" applyFont="1" applyFill="1" applyBorder="1" applyAlignment="1">
      <alignment horizontal="left" vertical="top"/>
    </xf>
    <xf numFmtId="0" fontId="7" fillId="0" borderId="1" xfId="0" applyFont="1" applyFill="1" applyBorder="1" applyAlignment="1" applyProtection="1">
      <alignment horizontal="center" vertical="center" wrapText="1"/>
      <protection locked="0"/>
    </xf>
    <xf numFmtId="0" fontId="127" fillId="0" borderId="1" xfId="0" applyFont="1" applyFill="1" applyBorder="1" applyAlignment="1" applyProtection="1">
      <alignment horizontal="center" vertical="center" wrapText="1"/>
      <protection locked="0"/>
    </xf>
    <xf numFmtId="0" fontId="7" fillId="0" borderId="1" xfId="0" applyFont="1" applyFill="1" applyBorder="1" applyAlignment="1" applyProtection="1">
      <alignment horizontal="left" vertical="top" wrapText="1"/>
      <protection locked="0"/>
    </xf>
    <xf numFmtId="0" fontId="7" fillId="0" borderId="1" xfId="0" applyFont="1" applyBorder="1" applyAlignment="1">
      <alignment horizontal="center" vertical="center"/>
    </xf>
    <xf numFmtId="0" fontId="163" fillId="0" borderId="1" xfId="0" applyFont="1" applyBorder="1" applyAlignment="1">
      <alignment horizontal="center" vertical="center"/>
    </xf>
    <xf numFmtId="41" fontId="163" fillId="0" borderId="1" xfId="36219" applyFont="1" applyBorder="1" applyAlignment="1">
      <alignment horizontal="center" vertical="center"/>
    </xf>
    <xf numFmtId="41" fontId="7" fillId="0" borderId="1" xfId="36219" applyFont="1" applyBorder="1" applyAlignment="1">
      <alignment horizontal="center" vertical="center"/>
    </xf>
    <xf numFmtId="0" fontId="7" fillId="71" borderId="52" xfId="0" applyFont="1" applyFill="1" applyBorder="1" applyAlignment="1" applyProtection="1">
      <alignment horizontal="center" vertical="center" wrapText="1"/>
      <protection locked="0"/>
    </xf>
    <xf numFmtId="0" fontId="7" fillId="2" borderId="1" xfId="0" applyFont="1" applyFill="1" applyBorder="1" applyAlignment="1" applyProtection="1">
      <alignment horizontal="center" vertical="center" wrapText="1"/>
      <protection locked="0"/>
    </xf>
    <xf numFmtId="0" fontId="34" fillId="0" borderId="1" xfId="0" applyFont="1" applyBorder="1" applyAlignment="1">
      <alignment horizontal="center" vertical="center"/>
    </xf>
    <xf numFmtId="0" fontId="0" fillId="0" borderId="1" xfId="0" applyBorder="1" applyAlignment="1">
      <alignment horizontal="left" vertical="top"/>
    </xf>
    <xf numFmtId="0" fontId="165" fillId="0" borderId="1" xfId="0" applyFont="1" applyFill="1" applyBorder="1" applyAlignment="1" applyProtection="1">
      <alignment horizontal="center" vertical="top" wrapText="1"/>
      <protection locked="0"/>
    </xf>
    <xf numFmtId="0" fontId="7" fillId="71" borderId="1" xfId="0" applyFont="1" applyFill="1" applyBorder="1" applyAlignment="1" applyProtection="1">
      <alignment horizontal="center" vertical="center" wrapText="1"/>
      <protection locked="0"/>
    </xf>
    <xf numFmtId="0" fontId="127" fillId="71" borderId="1" xfId="0" applyFont="1" applyFill="1" applyBorder="1" applyAlignment="1" applyProtection="1">
      <alignment horizontal="center" vertical="center" wrapText="1"/>
      <protection locked="0"/>
    </xf>
    <xf numFmtId="0" fontId="7" fillId="71" borderId="1" xfId="0" applyFont="1" applyFill="1" applyBorder="1" applyAlignment="1" applyProtection="1">
      <alignment horizontal="left" vertical="top" wrapText="1"/>
      <protection locked="0"/>
    </xf>
    <xf numFmtId="0" fontId="162" fillId="71" borderId="1" xfId="0" applyFont="1" applyFill="1" applyBorder="1" applyAlignment="1" applyProtection="1">
      <alignment horizontal="center" vertical="top" wrapText="1"/>
      <protection locked="0"/>
    </xf>
    <xf numFmtId="0" fontId="165" fillId="71" borderId="1" xfId="0" applyFont="1" applyFill="1" applyBorder="1" applyAlignment="1" applyProtection="1">
      <alignment horizontal="center" vertical="top" wrapText="1"/>
      <protection locked="0"/>
    </xf>
    <xf numFmtId="0" fontId="164" fillId="71" borderId="1" xfId="0" applyFont="1" applyFill="1" applyBorder="1" applyAlignment="1" applyProtection="1">
      <alignment horizontal="center" vertical="center" wrapText="1"/>
      <protection locked="0"/>
    </xf>
    <xf numFmtId="0" fontId="126" fillId="71" borderId="1" xfId="0" applyFont="1" applyFill="1" applyBorder="1" applyAlignment="1" applyProtection="1">
      <alignment horizontal="center" vertical="center" wrapText="1"/>
      <protection locked="0"/>
    </xf>
    <xf numFmtId="0" fontId="164" fillId="71" borderId="52" xfId="0" applyFont="1" applyFill="1" applyBorder="1" applyAlignment="1" applyProtection="1">
      <alignment horizontal="center" vertical="center" wrapText="1"/>
      <protection locked="0"/>
    </xf>
    <xf numFmtId="0" fontId="164" fillId="2" borderId="1" xfId="0" applyFont="1" applyFill="1" applyBorder="1" applyAlignment="1" applyProtection="1">
      <alignment horizontal="center" vertical="center" wrapText="1"/>
      <protection locked="0"/>
    </xf>
    <xf numFmtId="0" fontId="164" fillId="71" borderId="1" xfId="0" applyFont="1" applyFill="1" applyBorder="1" applyAlignment="1" applyProtection="1">
      <alignment horizontal="left" vertical="top" wrapText="1"/>
      <protection locked="0"/>
    </xf>
    <xf numFmtId="0" fontId="164" fillId="0" borderId="1" xfId="0" applyFont="1" applyFill="1" applyBorder="1" applyAlignment="1" applyProtection="1">
      <alignment horizontal="center" vertical="center" wrapText="1"/>
      <protection locked="0"/>
    </xf>
    <xf numFmtId="0" fontId="126" fillId="0" borderId="1" xfId="0" applyFont="1" applyFill="1" applyBorder="1" applyAlignment="1" applyProtection="1">
      <alignment horizontal="center" vertical="center" wrapText="1"/>
      <protection locked="0"/>
    </xf>
    <xf numFmtId="0" fontId="164" fillId="0" borderId="1" xfId="0" applyFont="1" applyFill="1" applyBorder="1" applyAlignment="1" applyProtection="1">
      <alignment horizontal="left" vertical="top" wrapText="1"/>
      <protection locked="0"/>
    </xf>
    <xf numFmtId="2" fontId="126" fillId="0" borderId="1" xfId="0" applyNumberFormat="1" applyFont="1" applyFill="1" applyBorder="1" applyAlignment="1" applyProtection="1">
      <alignment horizontal="center" vertical="center" wrapText="1"/>
      <protection locked="0"/>
    </xf>
    <xf numFmtId="0" fontId="7" fillId="71" borderId="1" xfId="0" applyFont="1" applyFill="1" applyBorder="1" applyAlignment="1">
      <alignment horizontal="center" vertical="center" wrapText="1"/>
    </xf>
    <xf numFmtId="0" fontId="127" fillId="71" borderId="1" xfId="0" applyFont="1" applyFill="1" applyBorder="1" applyAlignment="1" applyProtection="1">
      <alignment horizontal="center" vertical="center"/>
      <protection locked="0"/>
    </xf>
    <xf numFmtId="0" fontId="7" fillId="71" borderId="1" xfId="0" applyFont="1" applyFill="1" applyBorder="1" applyAlignment="1" applyProtection="1">
      <alignment horizontal="center" vertical="center"/>
      <protection locked="0"/>
    </xf>
    <xf numFmtId="0" fontId="7" fillId="71" borderId="52"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162" fillId="0" borderId="1" xfId="0" applyFont="1" applyBorder="1" applyAlignment="1" applyProtection="1">
      <alignment horizontal="center" vertical="top"/>
      <protection locked="0"/>
    </xf>
    <xf numFmtId="0" fontId="162" fillId="0" borderId="1" xfId="0" applyFont="1" applyFill="1" applyBorder="1" applyAlignment="1" applyProtection="1">
      <alignment horizontal="center" vertical="top" wrapText="1"/>
      <protection locked="0"/>
    </xf>
    <xf numFmtId="2" fontId="127" fillId="0" borderId="1" xfId="0" applyNumberFormat="1" applyFont="1" applyFill="1" applyBorder="1" applyAlignment="1" applyProtection="1">
      <alignment horizontal="center" vertical="center" wrapText="1"/>
      <protection locked="0"/>
    </xf>
    <xf numFmtId="0" fontId="127" fillId="71" borderId="1" xfId="0" applyFont="1" applyFill="1" applyBorder="1" applyAlignment="1">
      <alignment horizontal="center" vertical="center" wrapText="1"/>
    </xf>
    <xf numFmtId="0" fontId="164" fillId="71" borderId="1" xfId="0" applyFont="1" applyFill="1" applyBorder="1" applyAlignment="1">
      <alignment horizontal="center" vertical="center" wrapText="1"/>
    </xf>
    <xf numFmtId="2" fontId="127" fillId="71" borderId="1" xfId="0" applyNumberFormat="1" applyFont="1" applyFill="1" applyBorder="1" applyAlignment="1">
      <alignment horizontal="center" vertical="center" wrapText="1"/>
    </xf>
    <xf numFmtId="0" fontId="7" fillId="71" borderId="1" xfId="36221" applyFont="1" applyFill="1" applyBorder="1" applyAlignment="1">
      <alignment horizontal="center" vertical="center" wrapText="1"/>
    </xf>
    <xf numFmtId="0" fontId="127" fillId="71" borderId="1" xfId="36221" applyFont="1" applyFill="1" applyBorder="1" applyAlignment="1">
      <alignment horizontal="center" vertical="center" wrapText="1"/>
    </xf>
    <xf numFmtId="0" fontId="7" fillId="71" borderId="52" xfId="36221" applyFont="1" applyFill="1" applyBorder="1" applyAlignment="1">
      <alignment horizontal="center" vertical="center" wrapText="1"/>
    </xf>
    <xf numFmtId="0" fontId="7" fillId="2" borderId="1" xfId="36221" applyFont="1" applyFill="1" applyBorder="1" applyAlignment="1">
      <alignment horizontal="center" vertical="center" wrapText="1"/>
    </xf>
    <xf numFmtId="0" fontId="7" fillId="71" borderId="1" xfId="36221" applyFont="1" applyFill="1" applyBorder="1" applyAlignment="1">
      <alignment horizontal="left" vertical="top" wrapText="1"/>
    </xf>
    <xf numFmtId="0" fontId="162" fillId="71" borderId="1" xfId="36221" applyFont="1" applyFill="1" applyBorder="1" applyAlignment="1">
      <alignment horizontal="center" vertical="top" wrapText="1"/>
    </xf>
    <xf numFmtId="0" fontId="7" fillId="0" borderId="1" xfId="0" applyFont="1" applyFill="1" applyBorder="1" applyAlignment="1">
      <alignment horizontal="center" vertical="center" wrapText="1"/>
    </xf>
    <xf numFmtId="0" fontId="7" fillId="0" borderId="1" xfId="0" applyFont="1" applyFill="1" applyBorder="1" applyAlignment="1">
      <alignment horizontal="left" vertical="top" wrapText="1"/>
    </xf>
    <xf numFmtId="3" fontId="163" fillId="0" borderId="1" xfId="0" applyNumberFormat="1" applyFont="1" applyBorder="1" applyAlignment="1">
      <alignment horizontal="center" vertical="center"/>
    </xf>
    <xf numFmtId="0" fontId="7" fillId="71" borderId="52" xfId="0" applyFont="1" applyFill="1" applyBorder="1" applyAlignment="1">
      <alignment horizontal="center" vertical="center"/>
    </xf>
    <xf numFmtId="0" fontId="7" fillId="2" borderId="1" xfId="0" applyFont="1" applyFill="1" applyBorder="1" applyAlignment="1">
      <alignment horizontal="center" vertical="center"/>
    </xf>
    <xf numFmtId="0" fontId="7" fillId="71" borderId="1" xfId="0" applyFont="1" applyFill="1" applyBorder="1" applyAlignment="1" applyProtection="1">
      <alignment horizontal="left" vertical="top"/>
      <protection locked="0"/>
    </xf>
    <xf numFmtId="0" fontId="7" fillId="71" borderId="6" xfId="0" applyFont="1" applyFill="1" applyBorder="1" applyAlignment="1" applyProtection="1">
      <alignment horizontal="center" vertical="center"/>
      <protection locked="0"/>
    </xf>
    <xf numFmtId="0" fontId="7" fillId="71" borderId="6" xfId="0" applyFont="1" applyFill="1" applyBorder="1" applyAlignment="1">
      <alignment horizontal="center" vertical="center" wrapText="1"/>
    </xf>
    <xf numFmtId="2" fontId="127" fillId="0" borderId="6" xfId="0" applyNumberFormat="1" applyFont="1" applyFill="1" applyBorder="1" applyAlignment="1">
      <alignment horizontal="center" vertical="center" wrapText="1"/>
    </xf>
    <xf numFmtId="0" fontId="7" fillId="0" borderId="6" xfId="0" applyFont="1" applyBorder="1" applyAlignment="1">
      <alignment horizontal="center" vertical="center"/>
    </xf>
    <xf numFmtId="41" fontId="163" fillId="0" borderId="6" xfId="36219" applyFont="1" applyBorder="1" applyAlignment="1">
      <alignment horizontal="center" vertical="center"/>
    </xf>
    <xf numFmtId="0" fontId="163" fillId="0" borderId="6" xfId="0" applyFont="1" applyBorder="1" applyAlignment="1">
      <alignment horizontal="center" vertical="center"/>
    </xf>
    <xf numFmtId="0" fontId="7" fillId="71" borderId="53" xfId="0" applyFont="1" applyFill="1" applyBorder="1" applyAlignment="1">
      <alignment horizontal="center" vertical="center"/>
    </xf>
    <xf numFmtId="0" fontId="7" fillId="2" borderId="6" xfId="0" applyFont="1" applyFill="1" applyBorder="1" applyAlignment="1">
      <alignment horizontal="center" vertical="center"/>
    </xf>
    <xf numFmtId="0" fontId="7" fillId="71" borderId="6" xfId="0" applyFont="1" applyFill="1" applyBorder="1" applyAlignment="1" applyProtection="1">
      <alignment horizontal="left" vertical="top"/>
      <protection locked="0"/>
    </xf>
    <xf numFmtId="0" fontId="7" fillId="71" borderId="6" xfId="0" applyFont="1" applyFill="1" applyBorder="1" applyAlignment="1">
      <alignment horizontal="left" vertical="top" wrapText="1"/>
    </xf>
    <xf numFmtId="0" fontId="34" fillId="0" borderId="6" xfId="0" applyFont="1" applyBorder="1" applyAlignment="1">
      <alignment horizontal="center" vertical="center"/>
    </xf>
    <xf numFmtId="0" fontId="0" fillId="0" borderId="6" xfId="0" applyBorder="1" applyAlignment="1">
      <alignment horizontal="left" vertical="top"/>
    </xf>
    <xf numFmtId="0" fontId="162" fillId="0" borderId="6" xfId="0" applyFont="1" applyBorder="1" applyAlignment="1">
      <alignment horizontal="center" vertical="top"/>
    </xf>
    <xf numFmtId="0" fontId="162" fillId="0" borderId="6" xfId="0" applyFont="1" applyFill="1" applyBorder="1" applyAlignment="1">
      <alignment horizontal="center" vertical="top" wrapText="1"/>
    </xf>
    <xf numFmtId="0" fontId="7" fillId="0" borderId="1" xfId="0" applyFont="1" applyBorder="1" applyAlignment="1">
      <alignment horizontal="left" vertical="top"/>
    </xf>
    <xf numFmtId="0" fontId="16" fillId="71" borderId="1" xfId="0" applyFont="1" applyFill="1" applyBorder="1" applyAlignment="1">
      <alignment horizontal="center" vertical="center" wrapText="1"/>
    </xf>
    <xf numFmtId="49" fontId="5" fillId="2" borderId="1" xfId="0" applyNumberFormat="1" applyFont="1" applyFill="1" applyBorder="1" applyAlignment="1" applyProtection="1">
      <alignment horizontal="left" vertical="center" wrapText="1"/>
      <protection locked="0"/>
    </xf>
    <xf numFmtId="0" fontId="5" fillId="0" borderId="1" xfId="0" applyNumberFormat="1" applyFont="1" applyBorder="1" applyAlignment="1" applyProtection="1">
      <alignment horizontal="center" vertical="center" wrapText="1"/>
      <protection locked="0"/>
    </xf>
    <xf numFmtId="0" fontId="5" fillId="0" borderId="1" xfId="0" applyNumberFormat="1" applyFont="1" applyBorder="1" applyAlignment="1" applyProtection="1">
      <alignment horizontal="left" vertical="center" wrapText="1"/>
      <protection locked="0"/>
    </xf>
    <xf numFmtId="0" fontId="5" fillId="0" borderId="3" xfId="0" applyNumberFormat="1" applyFont="1" applyBorder="1" applyAlignment="1" applyProtection="1">
      <alignment horizontal="right" vertical="top" wrapText="1"/>
      <protection locked="0"/>
    </xf>
    <xf numFmtId="0" fontId="7" fillId="0" borderId="1" xfId="0" applyNumberFormat="1" applyFont="1" applyBorder="1" applyAlignment="1" applyProtection="1">
      <alignment horizontal="right" vertical="center" shrinkToFit="1"/>
      <protection locked="0"/>
    </xf>
    <xf numFmtId="0" fontId="5" fillId="0" borderId="1" xfId="0" applyNumberFormat="1" applyFont="1" applyBorder="1" applyAlignment="1" applyProtection="1">
      <alignment vertical="center" wrapText="1"/>
      <protection locked="0"/>
    </xf>
    <xf numFmtId="0" fontId="5" fillId="0" borderId="3" xfId="0" applyNumberFormat="1" applyFont="1" applyBorder="1" applyAlignment="1" applyProtection="1">
      <alignment vertical="top" wrapText="1"/>
      <protection locked="0"/>
    </xf>
    <xf numFmtId="0" fontId="7" fillId="0" borderId="1" xfId="0" applyNumberFormat="1" applyFont="1" applyBorder="1" applyAlignment="1" applyProtection="1">
      <alignment vertical="center" shrinkToFit="1"/>
      <protection locked="0"/>
    </xf>
    <xf numFmtId="0" fontId="98" fillId="0" borderId="1" xfId="0" applyFont="1" applyFill="1" applyBorder="1" applyAlignment="1">
      <alignment horizontal="center" vertical="center" wrapText="1"/>
    </xf>
    <xf numFmtId="0" fontId="96" fillId="0" borderId="26" xfId="0" applyFont="1" applyFill="1" applyBorder="1" applyAlignment="1">
      <alignment horizontal="center" vertical="center" wrapText="1"/>
    </xf>
    <xf numFmtId="0" fontId="97" fillId="0" borderId="27" xfId="0" applyFont="1" applyFill="1" applyBorder="1" applyAlignment="1">
      <alignment horizontal="left" vertical="center"/>
    </xf>
    <xf numFmtId="0" fontId="0" fillId="0" borderId="28" xfId="0" applyFont="1" applyFill="1" applyBorder="1" applyAlignment="1">
      <alignment vertical="center"/>
    </xf>
    <xf numFmtId="0" fontId="0" fillId="0" borderId="29" xfId="0" applyFont="1" applyFill="1" applyBorder="1" applyAlignment="1">
      <alignment vertical="center"/>
    </xf>
    <xf numFmtId="0" fontId="98" fillId="57" borderId="1" xfId="0" applyFont="1" applyFill="1" applyBorder="1" applyAlignment="1">
      <alignment horizontal="center" vertical="center"/>
    </xf>
    <xf numFmtId="0" fontId="33" fillId="57" borderId="1" xfId="0" applyFont="1" applyFill="1" applyBorder="1" applyAlignment="1">
      <alignment horizontal="center" vertical="center"/>
    </xf>
    <xf numFmtId="0" fontId="33" fillId="0" borderId="1" xfId="0" applyFont="1" applyFill="1" applyBorder="1" applyAlignment="1">
      <alignment horizontal="center" vertical="center"/>
    </xf>
    <xf numFmtId="0" fontId="98" fillId="0" borderId="2" xfId="0" applyFont="1" applyFill="1" applyBorder="1" applyAlignment="1">
      <alignment horizontal="center" vertical="center" wrapText="1"/>
    </xf>
    <xf numFmtId="0" fontId="98" fillId="0" borderId="30" xfId="0" applyFont="1" applyFill="1" applyBorder="1" applyAlignment="1">
      <alignment horizontal="center" vertical="center" wrapText="1"/>
    </xf>
    <xf numFmtId="0" fontId="98" fillId="0" borderId="3" xfId="0" applyFont="1" applyFill="1" applyBorder="1" applyAlignment="1">
      <alignment horizontal="center" vertical="center" wrapText="1"/>
    </xf>
    <xf numFmtId="0" fontId="126" fillId="0" borderId="36" xfId="0" applyFont="1" applyFill="1" applyBorder="1" applyAlignment="1">
      <alignment horizontal="center" vertical="center" wrapText="1"/>
    </xf>
    <xf numFmtId="0" fontId="126" fillId="0" borderId="42" xfId="0" applyFont="1" applyFill="1" applyBorder="1" applyAlignment="1">
      <alignment horizontal="center" vertical="center" wrapText="1"/>
    </xf>
    <xf numFmtId="0" fontId="126" fillId="0" borderId="46" xfId="0" applyFont="1" applyFill="1" applyBorder="1" applyAlignment="1">
      <alignment horizontal="center" vertical="center" wrapText="1"/>
    </xf>
    <xf numFmtId="0" fontId="99" fillId="0" borderId="1" xfId="0" applyFont="1" applyFill="1" applyBorder="1" applyAlignment="1">
      <alignment horizontal="center" vertical="center" wrapText="1"/>
    </xf>
    <xf numFmtId="0" fontId="96" fillId="70" borderId="1" xfId="0" applyFont="1" applyFill="1" applyBorder="1" applyAlignment="1">
      <alignment horizontal="center" vertical="center" wrapText="1"/>
    </xf>
    <xf numFmtId="0" fontId="96" fillId="58" borderId="1" xfId="0" applyFont="1" applyFill="1" applyBorder="1" applyAlignment="1">
      <alignment horizontal="center" vertical="center" wrapText="1"/>
    </xf>
    <xf numFmtId="0" fontId="96" fillId="74" borderId="6" xfId="0" applyFont="1" applyFill="1" applyBorder="1" applyAlignment="1">
      <alignment horizontal="center" vertical="center" wrapText="1"/>
    </xf>
    <xf numFmtId="0" fontId="96" fillId="74" borderId="5" xfId="0" applyFont="1" applyFill="1" applyBorder="1" applyAlignment="1">
      <alignment horizontal="center" vertical="center" wrapText="1"/>
    </xf>
    <xf numFmtId="0" fontId="96" fillId="74" borderId="7" xfId="0" applyFont="1" applyFill="1" applyBorder="1" applyAlignment="1">
      <alignment horizontal="center" vertical="center" wrapText="1"/>
    </xf>
    <xf numFmtId="0" fontId="99" fillId="0" borderId="30" xfId="0" applyFont="1" applyFill="1" applyBorder="1" applyAlignment="1">
      <alignment horizontal="center" vertical="center" wrapText="1"/>
    </xf>
    <xf numFmtId="0" fontId="99" fillId="0" borderId="3" xfId="0" applyFont="1" applyFill="1" applyBorder="1" applyAlignment="1">
      <alignment horizontal="center" vertical="center" wrapText="1"/>
    </xf>
    <xf numFmtId="0" fontId="99" fillId="0" borderId="2" xfId="0" applyFont="1" applyFill="1" applyBorder="1" applyAlignment="1">
      <alignment horizontal="center" vertical="center" wrapText="1"/>
    </xf>
    <xf numFmtId="0" fontId="33" fillId="80" borderId="1" xfId="0" applyFont="1" applyFill="1" applyBorder="1" applyAlignment="1">
      <alignment horizontal="center" vertical="center" wrapText="1"/>
    </xf>
    <xf numFmtId="0" fontId="33" fillId="77" borderId="1" xfId="0" applyFont="1" applyFill="1" applyBorder="1" applyAlignment="1">
      <alignment horizontal="center" vertical="center"/>
    </xf>
    <xf numFmtId="0" fontId="33" fillId="66" borderId="1" xfId="0" applyFont="1" applyFill="1" applyBorder="1" applyAlignment="1">
      <alignment horizontal="center" vertical="center"/>
    </xf>
    <xf numFmtId="0" fontId="33" fillId="77" borderId="1" xfId="0" applyFont="1" applyFill="1" applyBorder="1" applyAlignment="1">
      <alignment horizontal="center" vertical="center" wrapText="1"/>
    </xf>
    <xf numFmtId="0" fontId="33" fillId="78" borderId="1" xfId="0" applyFont="1" applyFill="1" applyBorder="1" applyAlignment="1">
      <alignment horizontal="center" vertical="center"/>
    </xf>
    <xf numFmtId="0" fontId="33" fillId="79" borderId="1" xfId="0" applyFont="1" applyFill="1" applyBorder="1" applyAlignment="1">
      <alignment horizontal="center" vertical="center"/>
    </xf>
    <xf numFmtId="0" fontId="127" fillId="68" borderId="2" xfId="0" applyFont="1" applyFill="1" applyBorder="1" applyAlignment="1">
      <alignment horizontal="center" vertical="center"/>
    </xf>
    <xf numFmtId="0" fontId="127" fillId="68" borderId="3" xfId="0" applyFont="1" applyFill="1" applyBorder="1" applyAlignment="1">
      <alignment horizontal="center" vertical="center"/>
    </xf>
    <xf numFmtId="0" fontId="33" fillId="68" borderId="1" xfId="0" applyFont="1" applyFill="1" applyBorder="1" applyAlignment="1">
      <alignment horizontal="center" vertical="center"/>
    </xf>
    <xf numFmtId="0" fontId="33" fillId="81" borderId="1" xfId="0" applyFont="1" applyFill="1" applyBorder="1" applyAlignment="1">
      <alignment horizontal="center" vertical="center"/>
    </xf>
    <xf numFmtId="0" fontId="127" fillId="77" borderId="1" xfId="0" applyFont="1" applyFill="1" applyBorder="1" applyAlignment="1">
      <alignment horizontal="center" vertical="center"/>
    </xf>
    <xf numFmtId="0" fontId="33" fillId="82" borderId="1" xfId="0" applyFont="1" applyFill="1" applyBorder="1" applyAlignment="1">
      <alignment horizontal="center" vertical="center"/>
    </xf>
    <xf numFmtId="0" fontId="127" fillId="63" borderId="1" xfId="0" applyFont="1" applyFill="1" applyBorder="1" applyAlignment="1">
      <alignment horizontal="center" vertical="center"/>
    </xf>
    <xf numFmtId="9" fontId="5" fillId="0" borderId="1" xfId="1" applyFont="1" applyBorder="1" applyAlignment="1" applyProtection="1">
      <alignment vertical="center" wrapText="1"/>
      <protection locked="0"/>
    </xf>
    <xf numFmtId="184" fontId="5" fillId="0" borderId="1" xfId="1" applyNumberFormat="1" applyFont="1" applyBorder="1" applyAlignment="1" applyProtection="1">
      <alignment vertical="center" wrapText="1"/>
      <protection locked="0"/>
    </xf>
  </cellXfs>
  <cellStyles count="36222">
    <cellStyle name="20% - Accent1" xfId="2"/>
    <cellStyle name="20% - Accent2" xfId="3"/>
    <cellStyle name="20% - Accent3" xfId="4"/>
    <cellStyle name="20% - Accent4" xfId="5"/>
    <cellStyle name="20% - Accent5" xfId="6"/>
    <cellStyle name="20% - Accent6" xfId="7"/>
    <cellStyle name="20% - 강조색1 10" xfId="8"/>
    <cellStyle name="20% - 강조색1 11" xfId="9"/>
    <cellStyle name="20% - 강조색1 2" xfId="10"/>
    <cellStyle name="20% - 강조색1 3" xfId="11"/>
    <cellStyle name="20% - 강조색1 3 2" xfId="20665"/>
    <cellStyle name="20% - 강조색1 4" xfId="12"/>
    <cellStyle name="20% - 강조색1 5" xfId="13"/>
    <cellStyle name="20% - 강조색1 6" xfId="14"/>
    <cellStyle name="20% - 강조색1 7" xfId="15"/>
    <cellStyle name="20% - 강조색1 8" xfId="16"/>
    <cellStyle name="20% - 강조색1 9" xfId="17"/>
    <cellStyle name="20% - 강조색2 10" xfId="18"/>
    <cellStyle name="20% - 강조색2 11" xfId="19"/>
    <cellStyle name="20% - 강조색2 2" xfId="20"/>
    <cellStyle name="20% - 강조색2 3" xfId="21"/>
    <cellStyle name="20% - 강조색2 3 2" xfId="20666"/>
    <cellStyle name="20% - 강조색2 4" xfId="22"/>
    <cellStyle name="20% - 강조색2 5" xfId="23"/>
    <cellStyle name="20% - 강조색2 6" xfId="24"/>
    <cellStyle name="20% - 강조색2 7" xfId="25"/>
    <cellStyle name="20% - 강조색2 8" xfId="26"/>
    <cellStyle name="20% - 강조색2 9" xfId="27"/>
    <cellStyle name="20% - 강조색3 10" xfId="28"/>
    <cellStyle name="20% - 강조색3 11" xfId="29"/>
    <cellStyle name="20% - 강조색3 2" xfId="30"/>
    <cellStyle name="20% - 강조색3 3" xfId="31"/>
    <cellStyle name="20% - 강조색3 3 2" xfId="20667"/>
    <cellStyle name="20% - 강조색3 4" xfId="32"/>
    <cellStyle name="20% - 강조색3 5" xfId="33"/>
    <cellStyle name="20% - 강조색3 6" xfId="34"/>
    <cellStyle name="20% - 강조색3 7" xfId="35"/>
    <cellStyle name="20% - 강조색3 8" xfId="36"/>
    <cellStyle name="20% - 강조색3 9" xfId="37"/>
    <cellStyle name="20% - 강조색4 10" xfId="38"/>
    <cellStyle name="20% - 강조색4 11" xfId="39"/>
    <cellStyle name="20% - 강조색4 2" xfId="40"/>
    <cellStyle name="20% - 강조색4 3" xfId="41"/>
    <cellStyle name="20% - 강조색4 3 2" xfId="20668"/>
    <cellStyle name="20% - 강조색4 4" xfId="42"/>
    <cellStyle name="20% - 강조색4 5" xfId="43"/>
    <cellStyle name="20% - 강조색4 6" xfId="44"/>
    <cellStyle name="20% - 강조색4 7" xfId="45"/>
    <cellStyle name="20% - 강조색4 8" xfId="46"/>
    <cellStyle name="20% - 강조색4 9" xfId="47"/>
    <cellStyle name="20% - 강조색5 10" xfId="48"/>
    <cellStyle name="20% - 강조색5 11" xfId="49"/>
    <cellStyle name="20% - 강조색5 2" xfId="50"/>
    <cellStyle name="20% - 강조색5 3" xfId="51"/>
    <cellStyle name="20% - 강조색5 3 2" xfId="20669"/>
    <cellStyle name="20% - 강조색5 4" xfId="52"/>
    <cellStyle name="20% - 강조색5 5" xfId="53"/>
    <cellStyle name="20% - 강조색5 6" xfId="54"/>
    <cellStyle name="20% - 강조색5 7" xfId="55"/>
    <cellStyle name="20% - 강조색5 8" xfId="56"/>
    <cellStyle name="20% - 강조색5 9" xfId="57"/>
    <cellStyle name="20% - 강조색6 10" xfId="58"/>
    <cellStyle name="20% - 강조색6 11" xfId="59"/>
    <cellStyle name="20% - 강조색6 2" xfId="60"/>
    <cellStyle name="20% - 강조색6 3" xfId="61"/>
    <cellStyle name="20% - 강조색6 3 2" xfId="20670"/>
    <cellStyle name="20% - 강조색6 4" xfId="62"/>
    <cellStyle name="20% - 강조색6 5" xfId="63"/>
    <cellStyle name="20% - 강조색6 6" xfId="64"/>
    <cellStyle name="20% - 강조색6 7" xfId="65"/>
    <cellStyle name="20% - 강조색6 8" xfId="66"/>
    <cellStyle name="20% - 강조색6 9" xfId="67"/>
    <cellStyle name="40% - Accent1" xfId="68"/>
    <cellStyle name="40% - Accent2" xfId="69"/>
    <cellStyle name="40% - Accent3" xfId="70"/>
    <cellStyle name="40% - Accent4" xfId="71"/>
    <cellStyle name="40% - Accent5" xfId="72"/>
    <cellStyle name="40% - Accent6" xfId="73"/>
    <cellStyle name="40% - 강조색1 10" xfId="74"/>
    <cellStyle name="40% - 강조색1 11" xfId="75"/>
    <cellStyle name="40% - 강조색1 2" xfId="76"/>
    <cellStyle name="40% - 강조색1 3" xfId="77"/>
    <cellStyle name="40% - 강조색1 3 2" xfId="20671"/>
    <cellStyle name="40% - 강조색1 4" xfId="78"/>
    <cellStyle name="40% - 강조색1 5" xfId="79"/>
    <cellStyle name="40% - 강조색1 6" xfId="80"/>
    <cellStyle name="40% - 강조색1 7" xfId="81"/>
    <cellStyle name="40% - 강조색1 8" xfId="82"/>
    <cellStyle name="40% - 강조색1 9" xfId="83"/>
    <cellStyle name="40% - 강조색2 10" xfId="84"/>
    <cellStyle name="40% - 강조색2 11" xfId="85"/>
    <cellStyle name="40% - 강조색2 2" xfId="86"/>
    <cellStyle name="40% - 강조색2 3" xfId="87"/>
    <cellStyle name="40% - 강조색2 3 2" xfId="20672"/>
    <cellStyle name="40% - 강조색2 4" xfId="88"/>
    <cellStyle name="40% - 강조색2 5" xfId="89"/>
    <cellStyle name="40% - 강조색2 6" xfId="90"/>
    <cellStyle name="40% - 강조색2 7" xfId="91"/>
    <cellStyle name="40% - 강조색2 8" xfId="92"/>
    <cellStyle name="40% - 강조색2 9" xfId="93"/>
    <cellStyle name="40% - 강조색3 10" xfId="94"/>
    <cellStyle name="40% - 강조색3 11" xfId="95"/>
    <cellStyle name="40% - 강조색3 2" xfId="96"/>
    <cellStyle name="40% - 강조색3 3" xfId="97"/>
    <cellStyle name="40% - 강조색3 3 2" xfId="20673"/>
    <cellStyle name="40% - 강조색3 4" xfId="98"/>
    <cellStyle name="40% - 강조색3 5" xfId="99"/>
    <cellStyle name="40% - 강조색3 6" xfId="100"/>
    <cellStyle name="40% - 강조색3 7" xfId="101"/>
    <cellStyle name="40% - 강조색3 8" xfId="102"/>
    <cellStyle name="40% - 강조색3 9" xfId="103"/>
    <cellStyle name="40% - 강조색4 10" xfId="104"/>
    <cellStyle name="40% - 강조색4 11" xfId="105"/>
    <cellStyle name="40% - 강조색4 2" xfId="106"/>
    <cellStyle name="40% - 강조색4 3" xfId="107"/>
    <cellStyle name="40% - 강조색4 3 2" xfId="20674"/>
    <cellStyle name="40% - 강조색4 4" xfId="108"/>
    <cellStyle name="40% - 강조색4 5" xfId="109"/>
    <cellStyle name="40% - 강조색4 6" xfId="110"/>
    <cellStyle name="40% - 강조색4 7" xfId="111"/>
    <cellStyle name="40% - 강조색4 8" xfId="112"/>
    <cellStyle name="40% - 강조색4 9" xfId="113"/>
    <cellStyle name="40% - 강조색5 10" xfId="114"/>
    <cellStyle name="40% - 강조색5 11" xfId="115"/>
    <cellStyle name="40% - 강조색5 2" xfId="116"/>
    <cellStyle name="40% - 강조색5 3" xfId="117"/>
    <cellStyle name="40% - 강조색5 3 2" xfId="20675"/>
    <cellStyle name="40% - 강조색5 4" xfId="118"/>
    <cellStyle name="40% - 강조색5 5" xfId="119"/>
    <cellStyle name="40% - 강조색5 6" xfId="120"/>
    <cellStyle name="40% - 강조색5 7" xfId="121"/>
    <cellStyle name="40% - 강조색5 8" xfId="122"/>
    <cellStyle name="40% - 강조색5 9" xfId="123"/>
    <cellStyle name="40% - 강조색6 10" xfId="124"/>
    <cellStyle name="40% - 강조색6 11" xfId="125"/>
    <cellStyle name="40% - 강조색6 2" xfId="126"/>
    <cellStyle name="40% - 강조색6 3" xfId="127"/>
    <cellStyle name="40% - 강조색6 3 2" xfId="20676"/>
    <cellStyle name="40% - 강조색6 4" xfId="128"/>
    <cellStyle name="40% - 강조색6 5" xfId="129"/>
    <cellStyle name="40% - 강조색6 6" xfId="130"/>
    <cellStyle name="40% - 강조색6 7" xfId="131"/>
    <cellStyle name="40% - 강조색6 8" xfId="132"/>
    <cellStyle name="40% - 강조색6 9" xfId="133"/>
    <cellStyle name="60% - Accent1" xfId="134"/>
    <cellStyle name="60% - Accent2" xfId="135"/>
    <cellStyle name="60% - Accent3" xfId="136"/>
    <cellStyle name="60% - Accent4" xfId="137"/>
    <cellStyle name="60% - Accent5" xfId="138"/>
    <cellStyle name="60% - Accent6" xfId="139"/>
    <cellStyle name="60% - 강조색1 10" xfId="140"/>
    <cellStyle name="60% - 강조색1 11" xfId="141"/>
    <cellStyle name="60% - 강조색1 2" xfId="142"/>
    <cellStyle name="60% - 강조색1 3" xfId="143"/>
    <cellStyle name="60% - 강조색1 4" xfId="144"/>
    <cellStyle name="60% - 강조색1 5" xfId="145"/>
    <cellStyle name="60% - 강조색1 6" xfId="146"/>
    <cellStyle name="60% - 강조색1 7" xfId="147"/>
    <cellStyle name="60% - 강조색1 8" xfId="148"/>
    <cellStyle name="60% - 강조색1 9" xfId="149"/>
    <cellStyle name="60% - 강조색2 10" xfId="150"/>
    <cellStyle name="60% - 강조색2 11" xfId="151"/>
    <cellStyle name="60% - 강조색2 2" xfId="152"/>
    <cellStyle name="60% - 강조색2 3" xfId="153"/>
    <cellStyle name="60% - 강조색2 4" xfId="154"/>
    <cellStyle name="60% - 강조색2 5" xfId="155"/>
    <cellStyle name="60% - 강조색2 6" xfId="156"/>
    <cellStyle name="60% - 강조색2 7" xfId="157"/>
    <cellStyle name="60% - 강조색2 8" xfId="158"/>
    <cellStyle name="60% - 강조색2 9" xfId="159"/>
    <cellStyle name="60% - 강조색3 10" xfId="160"/>
    <cellStyle name="60% - 강조색3 11" xfId="161"/>
    <cellStyle name="60% - 강조색3 2" xfId="162"/>
    <cellStyle name="60% - 강조색3 3" xfId="163"/>
    <cellStyle name="60% - 강조색3 4" xfId="164"/>
    <cellStyle name="60% - 강조색3 5" xfId="165"/>
    <cellStyle name="60% - 강조색3 6" xfId="166"/>
    <cellStyle name="60% - 강조색3 7" xfId="167"/>
    <cellStyle name="60% - 강조색3 8" xfId="168"/>
    <cellStyle name="60% - 강조색3 9" xfId="169"/>
    <cellStyle name="60% - 강조색4 10" xfId="170"/>
    <cellStyle name="60% - 강조색4 11" xfId="171"/>
    <cellStyle name="60% - 강조색4 2" xfId="172"/>
    <cellStyle name="60% - 강조색4 3" xfId="173"/>
    <cellStyle name="60% - 강조색4 4" xfId="174"/>
    <cellStyle name="60% - 강조색4 5" xfId="175"/>
    <cellStyle name="60% - 강조색4 6" xfId="176"/>
    <cellStyle name="60% - 강조색4 7" xfId="177"/>
    <cellStyle name="60% - 강조색4 8" xfId="178"/>
    <cellStyle name="60% - 강조색4 9" xfId="179"/>
    <cellStyle name="60% - 강조색5 10" xfId="180"/>
    <cellStyle name="60% - 강조색5 11" xfId="181"/>
    <cellStyle name="60% - 강조색5 2" xfId="182"/>
    <cellStyle name="60% - 강조색5 3" xfId="183"/>
    <cellStyle name="60% - 강조색5 4" xfId="184"/>
    <cellStyle name="60% - 강조색5 5" xfId="185"/>
    <cellStyle name="60% - 강조색5 6" xfId="186"/>
    <cellStyle name="60% - 강조색5 7" xfId="187"/>
    <cellStyle name="60% - 강조색5 8" xfId="188"/>
    <cellStyle name="60% - 강조색5 9" xfId="189"/>
    <cellStyle name="60% - 강조색6 10" xfId="190"/>
    <cellStyle name="60% - 강조색6 11" xfId="191"/>
    <cellStyle name="60% - 강조색6 2" xfId="192"/>
    <cellStyle name="60% - 강조색6 3" xfId="193"/>
    <cellStyle name="60% - 강조색6 4" xfId="194"/>
    <cellStyle name="60% - 강조색6 5" xfId="195"/>
    <cellStyle name="60% - 강조색6 6" xfId="196"/>
    <cellStyle name="60% - 강조색6 7" xfId="197"/>
    <cellStyle name="60% - 강조색6 8" xfId="198"/>
    <cellStyle name="60% - 강조색6 9" xfId="199"/>
    <cellStyle name="Accent1" xfId="200"/>
    <cellStyle name="Accent2" xfId="201"/>
    <cellStyle name="Accent3" xfId="202"/>
    <cellStyle name="Accent4" xfId="203"/>
    <cellStyle name="Accent5" xfId="204"/>
    <cellStyle name="Accent6" xfId="205"/>
    <cellStyle name="Bad" xfId="206"/>
    <cellStyle name="Calculation" xfId="207"/>
    <cellStyle name="Calculation 10" xfId="208"/>
    <cellStyle name="Calculation 10 2" xfId="209"/>
    <cellStyle name="Calculation 11" xfId="210"/>
    <cellStyle name="Calculation 11 2" xfId="211"/>
    <cellStyle name="Calculation 12" xfId="212"/>
    <cellStyle name="Calculation 12 2" xfId="213"/>
    <cellStyle name="Calculation 13" xfId="214"/>
    <cellStyle name="Calculation 13 2" xfId="215"/>
    <cellStyle name="Calculation 14" xfId="216"/>
    <cellStyle name="Calculation 14 2" xfId="217"/>
    <cellStyle name="Calculation 15" xfId="218"/>
    <cellStyle name="Calculation 15 2" xfId="219"/>
    <cellStyle name="Calculation 16" xfId="220"/>
    <cellStyle name="Calculation 16 2" xfId="221"/>
    <cellStyle name="Calculation 17" xfId="222"/>
    <cellStyle name="Calculation 17 2" xfId="223"/>
    <cellStyle name="Calculation 18" xfId="224"/>
    <cellStyle name="Calculation 18 2" xfId="225"/>
    <cellStyle name="Calculation 19" xfId="226"/>
    <cellStyle name="Calculation 19 2" xfId="227"/>
    <cellStyle name="Calculation 2" xfId="228"/>
    <cellStyle name="Calculation 2 2" xfId="229"/>
    <cellStyle name="Calculation 20" xfId="230"/>
    <cellStyle name="Calculation 20 2" xfId="231"/>
    <cellStyle name="Calculation 21" xfId="232"/>
    <cellStyle name="Calculation 21 2" xfId="233"/>
    <cellStyle name="Calculation 22" xfId="234"/>
    <cellStyle name="Calculation 22 2" xfId="235"/>
    <cellStyle name="Calculation 23" xfId="236"/>
    <cellStyle name="Calculation 23 2" xfId="237"/>
    <cellStyle name="Calculation 24" xfId="238"/>
    <cellStyle name="Calculation 3" xfId="239"/>
    <cellStyle name="Calculation 3 2" xfId="240"/>
    <cellStyle name="Calculation 4" xfId="241"/>
    <cellStyle name="Calculation 4 2" xfId="242"/>
    <cellStyle name="Calculation 5" xfId="243"/>
    <cellStyle name="Calculation 5 2" xfId="244"/>
    <cellStyle name="Calculation 6" xfId="245"/>
    <cellStyle name="Calculation 6 2" xfId="246"/>
    <cellStyle name="Calculation 7" xfId="247"/>
    <cellStyle name="Calculation 7 2" xfId="248"/>
    <cellStyle name="Calculation 8" xfId="249"/>
    <cellStyle name="Calculation 8 2" xfId="250"/>
    <cellStyle name="Calculation 9" xfId="251"/>
    <cellStyle name="Calculation 9 2" xfId="252"/>
    <cellStyle name="Check Cell" xfId="253"/>
    <cellStyle name="Excel Built-in Normal" xfId="254"/>
    <cellStyle name="Explanatory Text" xfId="255"/>
    <cellStyle name="Good" xfId="256"/>
    <cellStyle name="Heading 1" xfId="257"/>
    <cellStyle name="Heading 2" xfId="258"/>
    <cellStyle name="Heading 3" xfId="259"/>
    <cellStyle name="Heading 4" xfId="260"/>
    <cellStyle name="Input" xfId="261"/>
    <cellStyle name="Input 10" xfId="262"/>
    <cellStyle name="Input 10 2" xfId="263"/>
    <cellStyle name="Input 11" xfId="264"/>
    <cellStyle name="Input 11 2" xfId="265"/>
    <cellStyle name="Input 12" xfId="266"/>
    <cellStyle name="Input 12 2" xfId="267"/>
    <cellStyle name="Input 13" xfId="268"/>
    <cellStyle name="Input 13 2" xfId="269"/>
    <cellStyle name="Input 14" xfId="270"/>
    <cellStyle name="Input 14 2" xfId="271"/>
    <cellStyle name="Input 15" xfId="272"/>
    <cellStyle name="Input 15 2" xfId="273"/>
    <cellStyle name="Input 16" xfId="274"/>
    <cellStyle name="Input 16 2" xfId="275"/>
    <cellStyle name="Input 17" xfId="276"/>
    <cellStyle name="Input 17 2" xfId="277"/>
    <cellStyle name="Input 18" xfId="278"/>
    <cellStyle name="Input 18 2" xfId="279"/>
    <cellStyle name="Input 19" xfId="280"/>
    <cellStyle name="Input 19 2" xfId="281"/>
    <cellStyle name="Input 2" xfId="282"/>
    <cellStyle name="Input 2 2" xfId="283"/>
    <cellStyle name="Input 20" xfId="284"/>
    <cellStyle name="Input 20 2" xfId="285"/>
    <cellStyle name="Input 21" xfId="286"/>
    <cellStyle name="Input 21 2" xfId="287"/>
    <cellStyle name="Input 22" xfId="288"/>
    <cellStyle name="Input 22 2" xfId="289"/>
    <cellStyle name="Input 23" xfId="290"/>
    <cellStyle name="Input 23 2" xfId="291"/>
    <cellStyle name="Input 24" xfId="292"/>
    <cellStyle name="Input 3" xfId="293"/>
    <cellStyle name="Input 3 2" xfId="294"/>
    <cellStyle name="Input 4" xfId="295"/>
    <cellStyle name="Input 4 2" xfId="296"/>
    <cellStyle name="Input 5" xfId="297"/>
    <cellStyle name="Input 5 2" xfId="298"/>
    <cellStyle name="Input 6" xfId="299"/>
    <cellStyle name="Input 6 2" xfId="300"/>
    <cellStyle name="Input 7" xfId="301"/>
    <cellStyle name="Input 7 2" xfId="302"/>
    <cellStyle name="Input 8" xfId="303"/>
    <cellStyle name="Input 8 2" xfId="304"/>
    <cellStyle name="Input 9" xfId="305"/>
    <cellStyle name="Input 9 2" xfId="306"/>
    <cellStyle name="Linked Cell" xfId="307"/>
    <cellStyle name="Neutral" xfId="308"/>
    <cellStyle name="Note" xfId="309"/>
    <cellStyle name="Note 10" xfId="310"/>
    <cellStyle name="Note 10 2" xfId="311"/>
    <cellStyle name="Note 11" xfId="312"/>
    <cellStyle name="Note 11 2" xfId="313"/>
    <cellStyle name="Note 12" xfId="314"/>
    <cellStyle name="Note 12 2" xfId="315"/>
    <cellStyle name="Note 13" xfId="316"/>
    <cellStyle name="Note 13 2" xfId="317"/>
    <cellStyle name="Note 14" xfId="318"/>
    <cellStyle name="Note 14 2" xfId="319"/>
    <cellStyle name="Note 15" xfId="320"/>
    <cellStyle name="Note 15 2" xfId="321"/>
    <cellStyle name="Note 16" xfId="322"/>
    <cellStyle name="Note 16 2" xfId="323"/>
    <cellStyle name="Note 17" xfId="324"/>
    <cellStyle name="Note 17 2" xfId="325"/>
    <cellStyle name="Note 18" xfId="326"/>
    <cellStyle name="Note 18 2" xfId="327"/>
    <cellStyle name="Note 19" xfId="328"/>
    <cellStyle name="Note 19 2" xfId="329"/>
    <cellStyle name="Note 2" xfId="330"/>
    <cellStyle name="Note 2 2" xfId="331"/>
    <cellStyle name="Note 20" xfId="332"/>
    <cellStyle name="Note 20 2" xfId="333"/>
    <cellStyle name="Note 21" xfId="334"/>
    <cellStyle name="Note 21 2" xfId="335"/>
    <cellStyle name="Note 22" xfId="336"/>
    <cellStyle name="Note 22 2" xfId="337"/>
    <cellStyle name="Note 23" xfId="338"/>
    <cellStyle name="Note 23 2" xfId="339"/>
    <cellStyle name="Note 24" xfId="340"/>
    <cellStyle name="Note 3" xfId="341"/>
    <cellStyle name="Note 3 2" xfId="342"/>
    <cellStyle name="Note 4" xfId="343"/>
    <cellStyle name="Note 4 2" xfId="344"/>
    <cellStyle name="Note 5" xfId="345"/>
    <cellStyle name="Note 5 2" xfId="346"/>
    <cellStyle name="Note 6" xfId="347"/>
    <cellStyle name="Note 6 2" xfId="348"/>
    <cellStyle name="Note 7" xfId="349"/>
    <cellStyle name="Note 7 2" xfId="350"/>
    <cellStyle name="Note 8" xfId="351"/>
    <cellStyle name="Note 8 2" xfId="352"/>
    <cellStyle name="Note 9" xfId="353"/>
    <cellStyle name="Note 9 2" xfId="354"/>
    <cellStyle name="Output" xfId="355"/>
    <cellStyle name="Output 10" xfId="356"/>
    <cellStyle name="Output 10 2" xfId="357"/>
    <cellStyle name="Output 11" xfId="358"/>
    <cellStyle name="Output 11 2" xfId="359"/>
    <cellStyle name="Output 12" xfId="360"/>
    <cellStyle name="Output 12 2" xfId="361"/>
    <cellStyle name="Output 13" xfId="362"/>
    <cellStyle name="Output 13 2" xfId="363"/>
    <cellStyle name="Output 14" xfId="364"/>
    <cellStyle name="Output 14 2" xfId="365"/>
    <cellStyle name="Output 15" xfId="366"/>
    <cellStyle name="Output 15 2" xfId="367"/>
    <cellStyle name="Output 16" xfId="368"/>
    <cellStyle name="Output 16 2" xfId="369"/>
    <cellStyle name="Output 17" xfId="370"/>
    <cellStyle name="Output 17 2" xfId="371"/>
    <cellStyle name="Output 18" xfId="372"/>
    <cellStyle name="Output 18 2" xfId="373"/>
    <cellStyle name="Output 19" xfId="374"/>
    <cellStyle name="Output 19 2" xfId="375"/>
    <cellStyle name="Output 2" xfId="376"/>
    <cellStyle name="Output 2 2" xfId="377"/>
    <cellStyle name="Output 20" xfId="378"/>
    <cellStyle name="Output 20 2" xfId="379"/>
    <cellStyle name="Output 21" xfId="380"/>
    <cellStyle name="Output 21 2" xfId="381"/>
    <cellStyle name="Output 22" xfId="382"/>
    <cellStyle name="Output 22 2" xfId="383"/>
    <cellStyle name="Output 23" xfId="384"/>
    <cellStyle name="Output 23 2" xfId="385"/>
    <cellStyle name="Output 24" xfId="386"/>
    <cellStyle name="Output 24 2" xfId="387"/>
    <cellStyle name="Output 25" xfId="388"/>
    <cellStyle name="Output 3" xfId="389"/>
    <cellStyle name="Output 3 2" xfId="390"/>
    <cellStyle name="Output 4" xfId="391"/>
    <cellStyle name="Output 4 2" xfId="392"/>
    <cellStyle name="Output 5" xfId="393"/>
    <cellStyle name="Output 5 2" xfId="394"/>
    <cellStyle name="Output 6" xfId="395"/>
    <cellStyle name="Output 6 2" xfId="396"/>
    <cellStyle name="Output 7" xfId="397"/>
    <cellStyle name="Output 7 2" xfId="398"/>
    <cellStyle name="Output 8" xfId="399"/>
    <cellStyle name="Output 8 2" xfId="400"/>
    <cellStyle name="Output 9" xfId="401"/>
    <cellStyle name="Output 9 2" xfId="402"/>
    <cellStyle name="Title" xfId="403"/>
    <cellStyle name="Total" xfId="404"/>
    <cellStyle name="Total 10" xfId="405"/>
    <cellStyle name="Total 10 2" xfId="406"/>
    <cellStyle name="Total 11" xfId="407"/>
    <cellStyle name="Total 11 2" xfId="408"/>
    <cellStyle name="Total 12" xfId="409"/>
    <cellStyle name="Total 12 2" xfId="410"/>
    <cellStyle name="Total 13" xfId="411"/>
    <cellStyle name="Total 13 2" xfId="412"/>
    <cellStyle name="Total 14" xfId="413"/>
    <cellStyle name="Total 14 2" xfId="414"/>
    <cellStyle name="Total 15" xfId="415"/>
    <cellStyle name="Total 15 2" xfId="416"/>
    <cellStyle name="Total 16" xfId="417"/>
    <cellStyle name="Total 16 2" xfId="418"/>
    <cellStyle name="Total 17" xfId="419"/>
    <cellStyle name="Total 17 2" xfId="420"/>
    <cellStyle name="Total 18" xfId="421"/>
    <cellStyle name="Total 18 2" xfId="422"/>
    <cellStyle name="Total 19" xfId="423"/>
    <cellStyle name="Total 19 2" xfId="424"/>
    <cellStyle name="Total 2" xfId="425"/>
    <cellStyle name="Total 2 2" xfId="426"/>
    <cellStyle name="Total 20" xfId="427"/>
    <cellStyle name="Total 20 2" xfId="428"/>
    <cellStyle name="Total 21" xfId="429"/>
    <cellStyle name="Total 21 2" xfId="430"/>
    <cellStyle name="Total 22" xfId="431"/>
    <cellStyle name="Total 22 2" xfId="432"/>
    <cellStyle name="Total 23" xfId="433"/>
    <cellStyle name="Total 23 2" xfId="434"/>
    <cellStyle name="Total 24" xfId="435"/>
    <cellStyle name="Total 24 2" xfId="436"/>
    <cellStyle name="Total 25" xfId="437"/>
    <cellStyle name="Total 3" xfId="438"/>
    <cellStyle name="Total 3 2" xfId="439"/>
    <cellStyle name="Total 4" xfId="440"/>
    <cellStyle name="Total 4 2" xfId="441"/>
    <cellStyle name="Total 5" xfId="442"/>
    <cellStyle name="Total 5 2" xfId="443"/>
    <cellStyle name="Total 6" xfId="444"/>
    <cellStyle name="Total 6 2" xfId="445"/>
    <cellStyle name="Total 7" xfId="446"/>
    <cellStyle name="Total 7 2" xfId="447"/>
    <cellStyle name="Total 8" xfId="448"/>
    <cellStyle name="Total 8 2" xfId="449"/>
    <cellStyle name="Total 9" xfId="450"/>
    <cellStyle name="Total 9 2" xfId="451"/>
    <cellStyle name="Warning Text" xfId="452"/>
    <cellStyle name="강조색1 10" xfId="453"/>
    <cellStyle name="강조색1 11" xfId="454"/>
    <cellStyle name="강조색1 2" xfId="455"/>
    <cellStyle name="강조색1 3" xfId="456"/>
    <cellStyle name="강조색1 4" xfId="457"/>
    <cellStyle name="강조색1 5" xfId="458"/>
    <cellStyle name="강조색1 6" xfId="459"/>
    <cellStyle name="강조색1 7" xfId="460"/>
    <cellStyle name="강조색1 8" xfId="461"/>
    <cellStyle name="강조색1 9" xfId="462"/>
    <cellStyle name="강조색2 10" xfId="463"/>
    <cellStyle name="강조색2 11" xfId="464"/>
    <cellStyle name="강조색2 2" xfId="465"/>
    <cellStyle name="강조색2 3" xfId="466"/>
    <cellStyle name="강조색2 4" xfId="467"/>
    <cellStyle name="강조색2 5" xfId="468"/>
    <cellStyle name="강조색2 6" xfId="469"/>
    <cellStyle name="강조색2 7" xfId="470"/>
    <cellStyle name="강조색2 8" xfId="471"/>
    <cellStyle name="강조색2 9" xfId="472"/>
    <cellStyle name="강조색3 10" xfId="473"/>
    <cellStyle name="강조색3 11" xfId="474"/>
    <cellStyle name="강조색3 2" xfId="475"/>
    <cellStyle name="강조색3 3" xfId="476"/>
    <cellStyle name="강조색3 4" xfId="477"/>
    <cellStyle name="강조색3 5" xfId="478"/>
    <cellStyle name="강조색3 6" xfId="479"/>
    <cellStyle name="강조색3 7" xfId="480"/>
    <cellStyle name="강조색3 8" xfId="481"/>
    <cellStyle name="강조색3 9" xfId="482"/>
    <cellStyle name="강조색4 10" xfId="483"/>
    <cellStyle name="강조색4 11" xfId="484"/>
    <cellStyle name="강조색4 2" xfId="485"/>
    <cellStyle name="강조색4 3" xfId="486"/>
    <cellStyle name="강조색4 4" xfId="487"/>
    <cellStyle name="강조색4 5" xfId="488"/>
    <cellStyle name="강조색4 6" xfId="489"/>
    <cellStyle name="강조색4 7" xfId="490"/>
    <cellStyle name="강조색4 8" xfId="491"/>
    <cellStyle name="강조색4 9" xfId="492"/>
    <cellStyle name="강조색5 10" xfId="493"/>
    <cellStyle name="강조색5 11" xfId="494"/>
    <cellStyle name="강조색5 2" xfId="495"/>
    <cellStyle name="강조색5 3" xfId="496"/>
    <cellStyle name="강조색5 4" xfId="497"/>
    <cellStyle name="강조색5 5" xfId="498"/>
    <cellStyle name="강조색5 6" xfId="499"/>
    <cellStyle name="강조색5 7" xfId="500"/>
    <cellStyle name="강조색5 8" xfId="501"/>
    <cellStyle name="강조색5 9" xfId="502"/>
    <cellStyle name="강조색6 10" xfId="503"/>
    <cellStyle name="강조색6 11" xfId="504"/>
    <cellStyle name="강조색6 2" xfId="505"/>
    <cellStyle name="강조색6 3" xfId="506"/>
    <cellStyle name="강조색6 4" xfId="507"/>
    <cellStyle name="강조색6 5" xfId="508"/>
    <cellStyle name="강조색6 6" xfId="509"/>
    <cellStyle name="강조색6 7" xfId="510"/>
    <cellStyle name="강조색6 8" xfId="511"/>
    <cellStyle name="강조색6 9" xfId="512"/>
    <cellStyle name="경고문 10" xfId="513"/>
    <cellStyle name="경고문 11" xfId="514"/>
    <cellStyle name="경고문 2" xfId="515"/>
    <cellStyle name="경고문 3" xfId="516"/>
    <cellStyle name="경고문 4" xfId="517"/>
    <cellStyle name="경고문 5" xfId="518"/>
    <cellStyle name="경고문 6" xfId="519"/>
    <cellStyle name="경고문 7" xfId="520"/>
    <cellStyle name="경고문 8" xfId="521"/>
    <cellStyle name="경고문 9" xfId="522"/>
    <cellStyle name="계산 10" xfId="523"/>
    <cellStyle name="계산 11" xfId="524"/>
    <cellStyle name="계산 2" xfId="525"/>
    <cellStyle name="계산 3" xfId="526"/>
    <cellStyle name="계산 4" xfId="527"/>
    <cellStyle name="계산 5" xfId="528"/>
    <cellStyle name="계산 6" xfId="529"/>
    <cellStyle name="계산 7" xfId="530"/>
    <cellStyle name="계산 8" xfId="531"/>
    <cellStyle name="계산 9" xfId="532"/>
    <cellStyle name="나쁨 10" xfId="533"/>
    <cellStyle name="나쁨 11" xfId="534"/>
    <cellStyle name="나쁨 2" xfId="535"/>
    <cellStyle name="나쁨 3" xfId="536"/>
    <cellStyle name="나쁨 4" xfId="537"/>
    <cellStyle name="나쁨 5" xfId="538"/>
    <cellStyle name="나쁨 6" xfId="539"/>
    <cellStyle name="나쁨 7" xfId="540"/>
    <cellStyle name="나쁨 8" xfId="541"/>
    <cellStyle name="나쁨 9" xfId="542"/>
    <cellStyle name="메모" xfId="36221" builtinId="10"/>
    <cellStyle name="메모 2" xfId="543"/>
    <cellStyle name="메모 3" xfId="544"/>
    <cellStyle name="메모 4" xfId="545"/>
    <cellStyle name="메모 5" xfId="546"/>
    <cellStyle name="메모 6" xfId="20677"/>
    <cellStyle name="메모 7" xfId="20678"/>
    <cellStyle name="백분율" xfId="1" builtinId="5"/>
    <cellStyle name="백분율 10" xfId="547"/>
    <cellStyle name="백분율 10 2" xfId="548"/>
    <cellStyle name="백분율 10 2 2" xfId="549"/>
    <cellStyle name="백분율 10 2 2 2" xfId="550"/>
    <cellStyle name="백분율 10 2 2 2 2" xfId="551"/>
    <cellStyle name="백분율 10 2 2 2 2 2" xfId="552"/>
    <cellStyle name="백분율 10 2 2 2 2 2 2" xfId="20679"/>
    <cellStyle name="백분율 10 2 2 2 2 3" xfId="20680"/>
    <cellStyle name="백분율 10 2 2 2 3" xfId="553"/>
    <cellStyle name="백분율 10 2 2 2 3 2" xfId="20681"/>
    <cellStyle name="백분율 10 2 2 2 4" xfId="20682"/>
    <cellStyle name="백분율 10 2 2 3" xfId="554"/>
    <cellStyle name="백분율 10 2 2 3 2" xfId="555"/>
    <cellStyle name="백분율 10 2 2 3 2 2" xfId="20683"/>
    <cellStyle name="백분율 10 2 2 3 3" xfId="20684"/>
    <cellStyle name="백분율 10 2 2 4" xfId="556"/>
    <cellStyle name="백분율 10 2 2 4 2" xfId="20685"/>
    <cellStyle name="백분율 10 2 2 5" xfId="20686"/>
    <cellStyle name="백분율 10 2 3" xfId="557"/>
    <cellStyle name="백분율 10 2 3 2" xfId="558"/>
    <cellStyle name="백분율 10 2 3 2 2" xfId="559"/>
    <cellStyle name="백분율 10 2 3 2 2 2" xfId="20687"/>
    <cellStyle name="백분율 10 2 3 2 3" xfId="20688"/>
    <cellStyle name="백분율 10 2 3 3" xfId="560"/>
    <cellStyle name="백분율 10 2 3 3 2" xfId="20689"/>
    <cellStyle name="백분율 10 2 3 4" xfId="20690"/>
    <cellStyle name="백분율 10 2 4" xfId="561"/>
    <cellStyle name="백분율 10 2 4 2" xfId="562"/>
    <cellStyle name="백분율 10 2 4 2 2" xfId="20691"/>
    <cellStyle name="백분율 10 2 4 3" xfId="20692"/>
    <cellStyle name="백분율 10 2 5" xfId="563"/>
    <cellStyle name="백분율 10 2 5 2" xfId="564"/>
    <cellStyle name="백분율 10 2 5 2 2" xfId="20693"/>
    <cellStyle name="백분율 10 2 5 3" xfId="20694"/>
    <cellStyle name="백분율 10 2 6" xfId="565"/>
    <cellStyle name="백분율 10 2 6 2" xfId="20695"/>
    <cellStyle name="백분율 10 2 7" xfId="20696"/>
    <cellStyle name="백분율 10 3" xfId="566"/>
    <cellStyle name="백분율 10 3 2" xfId="567"/>
    <cellStyle name="백분율 10 3 2 2" xfId="568"/>
    <cellStyle name="백분율 10 3 2 2 2" xfId="569"/>
    <cellStyle name="백분율 10 3 2 2 2 2" xfId="20697"/>
    <cellStyle name="백분율 10 3 2 2 3" xfId="20698"/>
    <cellStyle name="백분율 10 3 2 3" xfId="570"/>
    <cellStyle name="백분율 10 3 2 3 2" xfId="20699"/>
    <cellStyle name="백분율 10 3 2 4" xfId="20700"/>
    <cellStyle name="백분율 10 3 3" xfId="571"/>
    <cellStyle name="백분율 10 3 3 2" xfId="572"/>
    <cellStyle name="백분율 10 3 3 2 2" xfId="20701"/>
    <cellStyle name="백분율 10 3 3 3" xfId="20702"/>
    <cellStyle name="백분율 10 3 4" xfId="573"/>
    <cellStyle name="백분율 10 3 4 2" xfId="20703"/>
    <cellStyle name="백분율 10 3 5" xfId="20704"/>
    <cellStyle name="백분율 10 4" xfId="574"/>
    <cellStyle name="백분율 10 4 2" xfId="575"/>
    <cellStyle name="백분율 10 4 2 2" xfId="576"/>
    <cellStyle name="백분율 10 4 2 2 2" xfId="20705"/>
    <cellStyle name="백분율 10 4 2 3" xfId="20706"/>
    <cellStyle name="백분율 10 4 3" xfId="577"/>
    <cellStyle name="백분율 10 4 3 2" xfId="20707"/>
    <cellStyle name="백분율 10 4 4" xfId="20708"/>
    <cellStyle name="백분율 10 5" xfId="578"/>
    <cellStyle name="백분율 10 5 2" xfId="579"/>
    <cellStyle name="백분율 10 5 2 2" xfId="20709"/>
    <cellStyle name="백분율 10 5 3" xfId="20710"/>
    <cellStyle name="백분율 10 6" xfId="580"/>
    <cellStyle name="백분율 10 6 2" xfId="581"/>
    <cellStyle name="백분율 10 6 2 2" xfId="20711"/>
    <cellStyle name="백분율 10 6 3" xfId="20712"/>
    <cellStyle name="백분율 10 7" xfId="582"/>
    <cellStyle name="백분율 10 7 2" xfId="20713"/>
    <cellStyle name="백분율 10 8" xfId="20714"/>
    <cellStyle name="백분율 11" xfId="583"/>
    <cellStyle name="백분율 12" xfId="584"/>
    <cellStyle name="백분율 12 2" xfId="585"/>
    <cellStyle name="백분율 12 2 2" xfId="586"/>
    <cellStyle name="백분율 12 2 2 2" xfId="587"/>
    <cellStyle name="백분율 12 2 2 2 2" xfId="588"/>
    <cellStyle name="백분율 12 2 2 2 2 2" xfId="20715"/>
    <cellStyle name="백분율 12 2 2 2 3" xfId="20716"/>
    <cellStyle name="백분율 12 2 2 3" xfId="589"/>
    <cellStyle name="백분율 12 2 2 3 2" xfId="20717"/>
    <cellStyle name="백분율 12 2 2 4" xfId="20718"/>
    <cellStyle name="백분율 12 2 3" xfId="590"/>
    <cellStyle name="백분율 12 2 3 2" xfId="591"/>
    <cellStyle name="백분율 12 2 3 2 2" xfId="20719"/>
    <cellStyle name="백분율 12 2 3 3" xfId="20720"/>
    <cellStyle name="백분율 12 2 4" xfId="592"/>
    <cellStyle name="백분율 12 2 4 2" xfId="20721"/>
    <cellStyle name="백분율 12 2 5" xfId="20722"/>
    <cellStyle name="백분율 12 3" xfId="593"/>
    <cellStyle name="백분율 12 3 2" xfId="594"/>
    <cellStyle name="백분율 12 3 2 2" xfId="595"/>
    <cellStyle name="백분율 12 3 2 2 2" xfId="20723"/>
    <cellStyle name="백분율 12 3 2 3" xfId="20724"/>
    <cellStyle name="백분율 12 3 3" xfId="596"/>
    <cellStyle name="백분율 12 3 3 2" xfId="20725"/>
    <cellStyle name="백분율 12 3 4" xfId="20726"/>
    <cellStyle name="백분율 12 4" xfId="597"/>
    <cellStyle name="백분율 12 4 2" xfId="598"/>
    <cellStyle name="백분율 12 4 2 2" xfId="20727"/>
    <cellStyle name="백분율 12 4 3" xfId="20728"/>
    <cellStyle name="백분율 12 5" xfId="599"/>
    <cellStyle name="백분율 12 5 2" xfId="20729"/>
    <cellStyle name="백분율 12 6" xfId="20730"/>
    <cellStyle name="백분율 13" xfId="600"/>
    <cellStyle name="백분율 2" xfId="601"/>
    <cellStyle name="백분율 2 2" xfId="602"/>
    <cellStyle name="백분율 3" xfId="603"/>
    <cellStyle name="백분율 4" xfId="604"/>
    <cellStyle name="백분율 4 2" xfId="20731"/>
    <cellStyle name="백분율 5" xfId="605"/>
    <cellStyle name="백분율 6" xfId="606"/>
    <cellStyle name="백분율 7" xfId="607"/>
    <cellStyle name="백분율 8" xfId="608"/>
    <cellStyle name="백분율 9" xfId="609"/>
    <cellStyle name="보통 10" xfId="610"/>
    <cellStyle name="보통 11" xfId="611"/>
    <cellStyle name="보통 2" xfId="612"/>
    <cellStyle name="보통 3" xfId="613"/>
    <cellStyle name="보통 4" xfId="614"/>
    <cellStyle name="보통 5" xfId="615"/>
    <cellStyle name="보통 6" xfId="616"/>
    <cellStyle name="보통 7" xfId="617"/>
    <cellStyle name="보통 8" xfId="618"/>
    <cellStyle name="보통 9" xfId="619"/>
    <cellStyle name="설명 텍스트 10" xfId="620"/>
    <cellStyle name="설명 텍스트 11" xfId="621"/>
    <cellStyle name="설명 텍스트 2" xfId="622"/>
    <cellStyle name="설명 텍스트 3" xfId="623"/>
    <cellStyle name="설명 텍스트 4" xfId="624"/>
    <cellStyle name="설명 텍스트 5" xfId="625"/>
    <cellStyle name="설명 텍스트 6" xfId="626"/>
    <cellStyle name="설명 텍스트 7" xfId="627"/>
    <cellStyle name="설명 텍스트 8" xfId="628"/>
    <cellStyle name="설명 텍스트 9" xfId="629"/>
    <cellStyle name="셀 확인 10" xfId="630"/>
    <cellStyle name="셀 확인 11" xfId="631"/>
    <cellStyle name="셀 확인 2" xfId="632"/>
    <cellStyle name="셀 확인 3" xfId="633"/>
    <cellStyle name="셀 확인 4" xfId="634"/>
    <cellStyle name="셀 확인 5" xfId="635"/>
    <cellStyle name="셀 확인 6" xfId="636"/>
    <cellStyle name="셀 확인 7" xfId="637"/>
    <cellStyle name="셀 확인 8" xfId="638"/>
    <cellStyle name="셀 확인 9" xfId="639"/>
    <cellStyle name="쉼표 [0]" xfId="36219" builtinId="6"/>
    <cellStyle name="쉼표 [0] 10" xfId="640"/>
    <cellStyle name="쉼표 [0] 10 10" xfId="20732"/>
    <cellStyle name="쉼표 [0] 10 2" xfId="641"/>
    <cellStyle name="쉼표 [0] 10 2 2" xfId="642"/>
    <cellStyle name="쉼표 [0] 10 2 2 2" xfId="643"/>
    <cellStyle name="쉼표 [0] 10 2 2 2 2" xfId="644"/>
    <cellStyle name="쉼표 [0] 10 2 2 2 2 2" xfId="645"/>
    <cellStyle name="쉼표 [0] 10 2 2 2 2 2 2" xfId="20733"/>
    <cellStyle name="쉼표 [0] 10 2 2 2 2 2 2 2" xfId="20734"/>
    <cellStyle name="쉼표 [0] 10 2 2 2 2 2 3" xfId="20735"/>
    <cellStyle name="쉼표 [0] 10 2 2 2 2 3" xfId="20736"/>
    <cellStyle name="쉼표 [0] 10 2 2 2 3" xfId="646"/>
    <cellStyle name="쉼표 [0] 10 2 2 2 3 2" xfId="20737"/>
    <cellStyle name="쉼표 [0] 10 2 2 2 4" xfId="20738"/>
    <cellStyle name="쉼표 [0] 10 2 2 3" xfId="647"/>
    <cellStyle name="쉼표 [0] 10 2 2 3 2" xfId="648"/>
    <cellStyle name="쉼표 [0] 10 2 2 3 2 2" xfId="20739"/>
    <cellStyle name="쉼표 [0] 10 2 2 3 3" xfId="20740"/>
    <cellStyle name="쉼표 [0] 10 2 2 4" xfId="649"/>
    <cellStyle name="쉼표 [0] 10 2 2 4 2" xfId="20741"/>
    <cellStyle name="쉼표 [0] 10 2 2 5" xfId="20742"/>
    <cellStyle name="쉼표 [0] 10 2 3" xfId="650"/>
    <cellStyle name="쉼표 [0] 10 2 3 2" xfId="651"/>
    <cellStyle name="쉼표 [0] 10 2 3 2 2" xfId="652"/>
    <cellStyle name="쉼표 [0] 10 2 3 2 2 2" xfId="20743"/>
    <cellStyle name="쉼표 [0] 10 2 3 2 3" xfId="20744"/>
    <cellStyle name="쉼표 [0] 10 2 3 3" xfId="653"/>
    <cellStyle name="쉼표 [0] 10 2 3 3 2" xfId="20745"/>
    <cellStyle name="쉼표 [0] 10 2 3 4" xfId="20746"/>
    <cellStyle name="쉼표 [0] 10 2 4" xfId="654"/>
    <cellStyle name="쉼표 [0] 10 2 4 2" xfId="655"/>
    <cellStyle name="쉼표 [0] 10 2 4 2 2" xfId="20747"/>
    <cellStyle name="쉼표 [0] 10 2 4 3" xfId="20748"/>
    <cellStyle name="쉼표 [0] 10 2 5" xfId="656"/>
    <cellStyle name="쉼표 [0] 10 2 5 2" xfId="657"/>
    <cellStyle name="쉼표 [0] 10 2 5 2 2" xfId="20749"/>
    <cellStyle name="쉼표 [0] 10 2 5 3" xfId="20750"/>
    <cellStyle name="쉼표 [0] 10 2 6" xfId="658"/>
    <cellStyle name="쉼표 [0] 10 2 6 2" xfId="20751"/>
    <cellStyle name="쉼표 [0] 10 2 7" xfId="20752"/>
    <cellStyle name="쉼표 [0] 10 3" xfId="659"/>
    <cellStyle name="쉼표 [0] 10 3 2" xfId="660"/>
    <cellStyle name="쉼표 [0] 10 3 2 2" xfId="661"/>
    <cellStyle name="쉼표 [0] 10 3 2 2 2" xfId="662"/>
    <cellStyle name="쉼표 [0] 10 3 2 2 2 2" xfId="20753"/>
    <cellStyle name="쉼표 [0] 10 3 2 2 3" xfId="20754"/>
    <cellStyle name="쉼표 [0] 10 3 2 3" xfId="663"/>
    <cellStyle name="쉼표 [0] 10 3 2 3 2" xfId="20755"/>
    <cellStyle name="쉼표 [0] 10 3 2 4" xfId="20756"/>
    <cellStyle name="쉼표 [0] 10 3 3" xfId="664"/>
    <cellStyle name="쉼표 [0] 10 3 3 2" xfId="665"/>
    <cellStyle name="쉼표 [0] 10 3 3 2 2" xfId="20757"/>
    <cellStyle name="쉼표 [0] 10 3 3 3" xfId="20758"/>
    <cellStyle name="쉼표 [0] 10 3 4" xfId="666"/>
    <cellStyle name="쉼표 [0] 10 3 4 2" xfId="20759"/>
    <cellStyle name="쉼표 [0] 10 3 5" xfId="20760"/>
    <cellStyle name="쉼표 [0] 10 4" xfId="667"/>
    <cellStyle name="쉼표 [0] 10 4 2" xfId="668"/>
    <cellStyle name="쉼표 [0] 10 4 2 2" xfId="669"/>
    <cellStyle name="쉼표 [0] 10 4 2 2 2" xfId="20761"/>
    <cellStyle name="쉼표 [0] 10 4 2 3" xfId="20762"/>
    <cellStyle name="쉼표 [0] 10 4 3" xfId="670"/>
    <cellStyle name="쉼표 [0] 10 4 3 2" xfId="20763"/>
    <cellStyle name="쉼표 [0] 10 4 4" xfId="20764"/>
    <cellStyle name="쉼표 [0] 10 5" xfId="671"/>
    <cellStyle name="쉼표 [0] 10 5 2" xfId="672"/>
    <cellStyle name="쉼표 [0] 10 5 2 2" xfId="20765"/>
    <cellStyle name="쉼표 [0] 10 5 3" xfId="20766"/>
    <cellStyle name="쉼표 [0] 10 6" xfId="673"/>
    <cellStyle name="쉼표 [0] 10 6 2" xfId="674"/>
    <cellStyle name="쉼표 [0] 10 6 2 2" xfId="20767"/>
    <cellStyle name="쉼표 [0] 10 6 3" xfId="20768"/>
    <cellStyle name="쉼표 [0] 10 7" xfId="675"/>
    <cellStyle name="쉼표 [0] 10 7 2" xfId="20769"/>
    <cellStyle name="쉼표 [0] 10 8" xfId="20770"/>
    <cellStyle name="쉼표 [0] 11" xfId="676"/>
    <cellStyle name="쉼표 [0] 11 2" xfId="20771"/>
    <cellStyle name="쉼표 [0] 12" xfId="677"/>
    <cellStyle name="쉼표 [0] 12 2" xfId="20772"/>
    <cellStyle name="쉼표 [0] 13" xfId="678"/>
    <cellStyle name="쉼표 [0] 13 2" xfId="679"/>
    <cellStyle name="쉼표 [0] 13 2 2" xfId="680"/>
    <cellStyle name="쉼표 [0] 13 2 2 2" xfId="681"/>
    <cellStyle name="쉼표 [0] 13 2 2 2 2" xfId="682"/>
    <cellStyle name="쉼표 [0] 13 2 2 2 2 2" xfId="20773"/>
    <cellStyle name="쉼표 [0] 13 2 2 2 3" xfId="20774"/>
    <cellStyle name="쉼표 [0] 13 2 2 3" xfId="683"/>
    <cellStyle name="쉼표 [0] 13 2 2 3 2" xfId="20775"/>
    <cellStyle name="쉼표 [0] 13 2 2 4" xfId="20776"/>
    <cellStyle name="쉼표 [0] 13 2 3" xfId="684"/>
    <cellStyle name="쉼표 [0] 13 2 3 2" xfId="685"/>
    <cellStyle name="쉼표 [0] 13 2 3 2 2" xfId="20777"/>
    <cellStyle name="쉼표 [0] 13 2 3 3" xfId="20778"/>
    <cellStyle name="쉼표 [0] 13 2 4" xfId="686"/>
    <cellStyle name="쉼표 [0] 13 2 4 2" xfId="20779"/>
    <cellStyle name="쉼표 [0] 13 2 5" xfId="20780"/>
    <cellStyle name="쉼표 [0] 13 3" xfId="687"/>
    <cellStyle name="쉼표 [0] 13 3 2" xfId="688"/>
    <cellStyle name="쉼표 [0] 13 3 2 2" xfId="689"/>
    <cellStyle name="쉼표 [0] 13 3 2 2 2" xfId="20781"/>
    <cellStyle name="쉼표 [0] 13 3 2 3" xfId="20782"/>
    <cellStyle name="쉼표 [0] 13 3 3" xfId="690"/>
    <cellStyle name="쉼표 [0] 13 3 3 2" xfId="20783"/>
    <cellStyle name="쉼표 [0] 13 3 4" xfId="20784"/>
    <cellStyle name="쉼표 [0] 13 4" xfId="691"/>
    <cellStyle name="쉼표 [0] 13 4 2" xfId="692"/>
    <cellStyle name="쉼표 [0] 13 4 2 2" xfId="20785"/>
    <cellStyle name="쉼표 [0] 13 4 3" xfId="20786"/>
    <cellStyle name="쉼표 [0] 13 5" xfId="693"/>
    <cellStyle name="쉼표 [0] 13 5 2" xfId="20787"/>
    <cellStyle name="쉼표 [0] 13 6" xfId="20788"/>
    <cellStyle name="쉼표 [0] 14" xfId="694"/>
    <cellStyle name="쉼표 [0] 14 2" xfId="20789"/>
    <cellStyle name="쉼표 [0] 15" xfId="695"/>
    <cellStyle name="쉼표 [0] 15 2" xfId="20790"/>
    <cellStyle name="쉼표 [0] 16" xfId="20791"/>
    <cellStyle name="쉼표 [0] 17" xfId="20792"/>
    <cellStyle name="쉼표 [0] 19" xfId="20793"/>
    <cellStyle name="쉼표 [0] 2" xfId="696"/>
    <cellStyle name="쉼표 [0] 2 2" xfId="697"/>
    <cellStyle name="쉼표 [0] 2 2 2" xfId="698"/>
    <cellStyle name="쉼표 [0] 2 2 2 2" xfId="20794"/>
    <cellStyle name="쉼표 [0] 2 2 3" xfId="699"/>
    <cellStyle name="쉼표 [0] 2 2 3 2" xfId="20795"/>
    <cellStyle name="쉼표 [0] 2 2 4" xfId="700"/>
    <cellStyle name="쉼표 [0] 2 2 4 2" xfId="20796"/>
    <cellStyle name="쉼표 [0] 2 2 5" xfId="20797"/>
    <cellStyle name="쉼표 [0] 2 3" xfId="701"/>
    <cellStyle name="쉼표 [0] 2 3 2" xfId="20798"/>
    <cellStyle name="쉼표 [0] 2 4" xfId="702"/>
    <cellStyle name="쉼표 [0] 2 4 2" xfId="20799"/>
    <cellStyle name="쉼표 [0] 2 5" xfId="20800"/>
    <cellStyle name="쉼표 [0] 3" xfId="703"/>
    <cellStyle name="쉼표 [0] 3 10" xfId="20801"/>
    <cellStyle name="쉼표 [0] 3 2" xfId="704"/>
    <cellStyle name="쉼표 [0] 3 2 2" xfId="705"/>
    <cellStyle name="쉼표 [0] 3 2 2 2" xfId="20802"/>
    <cellStyle name="쉼표 [0] 3 2 3" xfId="20803"/>
    <cellStyle name="쉼표 [0] 3 2 4" xfId="20804"/>
    <cellStyle name="쉼표 [0] 3 3" xfId="706"/>
    <cellStyle name="쉼표 [0] 3 3 2" xfId="20805"/>
    <cellStyle name="쉼표 [0] 3 4" xfId="707"/>
    <cellStyle name="쉼표 [0] 3 4 2" xfId="20806"/>
    <cellStyle name="쉼표 [0] 3 5" xfId="708"/>
    <cellStyle name="쉼표 [0] 3 5 2" xfId="20807"/>
    <cellStyle name="쉼표 [0] 3 6" xfId="709"/>
    <cellStyle name="쉼표 [0] 3 6 2" xfId="20808"/>
    <cellStyle name="쉼표 [0] 3 7" xfId="710"/>
    <cellStyle name="쉼표 [0] 3 7 2" xfId="20809"/>
    <cellStyle name="쉼표 [0] 3 8" xfId="711"/>
    <cellStyle name="쉼표 [0] 3 8 2" xfId="20810"/>
    <cellStyle name="쉼표 [0] 3 9" xfId="712"/>
    <cellStyle name="쉼표 [0] 3 9 2" xfId="20811"/>
    <cellStyle name="쉼표 [0] 4" xfId="713"/>
    <cellStyle name="쉼표 [0] 4 2" xfId="714"/>
    <cellStyle name="쉼표 [0] 4 2 2" xfId="20812"/>
    <cellStyle name="쉼표 [0] 4 3" xfId="715"/>
    <cellStyle name="쉼표 [0] 4 3 2" xfId="20813"/>
    <cellStyle name="쉼표 [0] 4 4" xfId="20814"/>
    <cellStyle name="쉼표 [0] 5" xfId="716"/>
    <cellStyle name="쉼표 [0] 5 2" xfId="20815"/>
    <cellStyle name="쉼표 [0] 6" xfId="717"/>
    <cellStyle name="쉼표 [0] 6 2" xfId="20816"/>
    <cellStyle name="쉼표 [0] 7" xfId="718"/>
    <cellStyle name="쉼표 [0] 7 2" xfId="20817"/>
    <cellStyle name="쉼표 [0] 8" xfId="719"/>
    <cellStyle name="쉼표 [0] 8 2" xfId="20818"/>
    <cellStyle name="쉼표 [0] 9" xfId="720"/>
    <cellStyle name="쉼표 [0] 9 2" xfId="20819"/>
    <cellStyle name="스타일 1" xfId="721"/>
    <cellStyle name="연결된 셀 10" xfId="722"/>
    <cellStyle name="연결된 셀 11" xfId="723"/>
    <cellStyle name="연결된 셀 2" xfId="724"/>
    <cellStyle name="연결된 셀 3" xfId="725"/>
    <cellStyle name="연결된 셀 4" xfId="726"/>
    <cellStyle name="연결된 셀 5" xfId="727"/>
    <cellStyle name="연결된 셀 6" xfId="728"/>
    <cellStyle name="연결된 셀 7" xfId="729"/>
    <cellStyle name="연결된 셀 8" xfId="730"/>
    <cellStyle name="연결된 셀 9" xfId="731"/>
    <cellStyle name="열어 본 하이퍼링크 2" xfId="732"/>
    <cellStyle name="열어 본 하이퍼링크 3" xfId="733"/>
    <cellStyle name="요약 10" xfId="734"/>
    <cellStyle name="요약 11" xfId="735"/>
    <cellStyle name="요약 2" xfId="736"/>
    <cellStyle name="요약 3" xfId="737"/>
    <cellStyle name="요약 4" xfId="738"/>
    <cellStyle name="요약 5" xfId="739"/>
    <cellStyle name="요약 6" xfId="740"/>
    <cellStyle name="요약 7" xfId="741"/>
    <cellStyle name="요약 8" xfId="742"/>
    <cellStyle name="요약 9" xfId="743"/>
    <cellStyle name="입력 10" xfId="744"/>
    <cellStyle name="입력 11" xfId="745"/>
    <cellStyle name="입력 2" xfId="746"/>
    <cellStyle name="입력 3" xfId="747"/>
    <cellStyle name="입력 4" xfId="748"/>
    <cellStyle name="입력 5" xfId="749"/>
    <cellStyle name="입력 6" xfId="750"/>
    <cellStyle name="입력 7" xfId="751"/>
    <cellStyle name="입력 8" xfId="752"/>
    <cellStyle name="입력 9" xfId="753"/>
    <cellStyle name="제목 1 10" xfId="754"/>
    <cellStyle name="제목 1 11" xfId="755"/>
    <cellStyle name="제목 1 2" xfId="756"/>
    <cellStyle name="제목 1 3" xfId="757"/>
    <cellStyle name="제목 1 4" xfId="758"/>
    <cellStyle name="제목 1 5" xfId="759"/>
    <cellStyle name="제목 1 6" xfId="760"/>
    <cellStyle name="제목 1 7" xfId="761"/>
    <cellStyle name="제목 1 8" xfId="762"/>
    <cellStyle name="제목 1 9" xfId="763"/>
    <cellStyle name="제목 10" xfId="764"/>
    <cellStyle name="제목 11" xfId="765"/>
    <cellStyle name="제목 12" xfId="766"/>
    <cellStyle name="제목 13" xfId="767"/>
    <cellStyle name="제목 14" xfId="768"/>
    <cellStyle name="제목 2 10" xfId="769"/>
    <cellStyle name="제목 2 11" xfId="770"/>
    <cellStyle name="제목 2 2" xfId="771"/>
    <cellStyle name="제목 2 3" xfId="772"/>
    <cellStyle name="제목 2 4" xfId="773"/>
    <cellStyle name="제목 2 5" xfId="774"/>
    <cellStyle name="제목 2 6" xfId="775"/>
    <cellStyle name="제목 2 7" xfId="776"/>
    <cellStyle name="제목 2 8" xfId="777"/>
    <cellStyle name="제목 2 9" xfId="778"/>
    <cellStyle name="제목 3 10" xfId="779"/>
    <cellStyle name="제목 3 11" xfId="780"/>
    <cellStyle name="제목 3 2" xfId="781"/>
    <cellStyle name="제목 3 3" xfId="782"/>
    <cellStyle name="제목 3 4" xfId="783"/>
    <cellStyle name="제목 3 5" xfId="784"/>
    <cellStyle name="제목 3 6" xfId="785"/>
    <cellStyle name="제목 3 7" xfId="786"/>
    <cellStyle name="제목 3 8" xfId="787"/>
    <cellStyle name="제목 3 9" xfId="788"/>
    <cellStyle name="제목 4 10" xfId="789"/>
    <cellStyle name="제목 4 11" xfId="790"/>
    <cellStyle name="제목 4 2" xfId="791"/>
    <cellStyle name="제목 4 3" xfId="792"/>
    <cellStyle name="제목 4 4" xfId="793"/>
    <cellStyle name="제목 4 5" xfId="794"/>
    <cellStyle name="제목 4 6" xfId="795"/>
    <cellStyle name="제목 4 7" xfId="796"/>
    <cellStyle name="제목 4 8" xfId="797"/>
    <cellStyle name="제목 4 9" xfId="798"/>
    <cellStyle name="제목 5" xfId="799"/>
    <cellStyle name="제목 6" xfId="800"/>
    <cellStyle name="제목 7" xfId="801"/>
    <cellStyle name="제목 8" xfId="802"/>
    <cellStyle name="제목 9" xfId="803"/>
    <cellStyle name="좋음" xfId="36220" builtinId="26"/>
    <cellStyle name="좋음 10" xfId="804"/>
    <cellStyle name="좋음 11" xfId="805"/>
    <cellStyle name="좋음 2" xfId="806"/>
    <cellStyle name="좋음 3" xfId="807"/>
    <cellStyle name="좋음 4" xfId="808"/>
    <cellStyle name="좋음 5" xfId="809"/>
    <cellStyle name="좋음 6" xfId="810"/>
    <cellStyle name="좋음 7" xfId="811"/>
    <cellStyle name="좋음 8" xfId="812"/>
    <cellStyle name="좋음 9" xfId="813"/>
    <cellStyle name="출력 10" xfId="814"/>
    <cellStyle name="출력 11" xfId="815"/>
    <cellStyle name="출력 2" xfId="816"/>
    <cellStyle name="출력 3" xfId="817"/>
    <cellStyle name="출력 4" xfId="818"/>
    <cellStyle name="출력 5" xfId="819"/>
    <cellStyle name="출력 6" xfId="820"/>
    <cellStyle name="출력 7" xfId="821"/>
    <cellStyle name="출력 8" xfId="822"/>
    <cellStyle name="출력 9" xfId="823"/>
    <cellStyle name="표준" xfId="0" builtinId="0"/>
    <cellStyle name="표준 10" xfId="824"/>
    <cellStyle name="표준 10 10" xfId="825"/>
    <cellStyle name="표준 10 11" xfId="826"/>
    <cellStyle name="표준 10 12" xfId="827"/>
    <cellStyle name="표준 10 13" xfId="828"/>
    <cellStyle name="표준 10 14" xfId="829"/>
    <cellStyle name="표준 10 15" xfId="830"/>
    <cellStyle name="표준 10 16" xfId="831"/>
    <cellStyle name="표준 10 17" xfId="832"/>
    <cellStyle name="표준 10 18" xfId="833"/>
    <cellStyle name="표준 10 19" xfId="834"/>
    <cellStyle name="표준 10 2" xfId="835"/>
    <cellStyle name="표준 10 2 2" xfId="836"/>
    <cellStyle name="표준 10 20" xfId="837"/>
    <cellStyle name="표준 10 21" xfId="838"/>
    <cellStyle name="표준 10 22" xfId="839"/>
    <cellStyle name="표준 10 23" xfId="840"/>
    <cellStyle name="표준 10 24" xfId="841"/>
    <cellStyle name="표준 10 25" xfId="842"/>
    <cellStyle name="표준 10 26" xfId="843"/>
    <cellStyle name="표준 10 27" xfId="844"/>
    <cellStyle name="표준 10 28" xfId="845"/>
    <cellStyle name="표준 10 29" xfId="846"/>
    <cellStyle name="표준 10 3" xfId="847"/>
    <cellStyle name="표준 10 3 2" xfId="848"/>
    <cellStyle name="표준 10 3 3" xfId="849"/>
    <cellStyle name="표준 10 30" xfId="850"/>
    <cellStyle name="표준 10 31" xfId="851"/>
    <cellStyle name="표준 10 32" xfId="852"/>
    <cellStyle name="표준 10 33" xfId="853"/>
    <cellStyle name="표준 10 34" xfId="854"/>
    <cellStyle name="표준 10 35" xfId="855"/>
    <cellStyle name="표준 10 36" xfId="856"/>
    <cellStyle name="표준 10 37" xfId="857"/>
    <cellStyle name="표준 10 38" xfId="858"/>
    <cellStyle name="표준 10 39" xfId="859"/>
    <cellStyle name="표준 10 4" xfId="860"/>
    <cellStyle name="표준 10 4 2" xfId="861"/>
    <cellStyle name="표준 10 4 3" xfId="862"/>
    <cellStyle name="표준 10 40" xfId="863"/>
    <cellStyle name="표준 10 41" xfId="864"/>
    <cellStyle name="표준 10 42" xfId="865"/>
    <cellStyle name="표준 10 43" xfId="866"/>
    <cellStyle name="표준 10 44" xfId="867"/>
    <cellStyle name="표준 10 45" xfId="868"/>
    <cellStyle name="표준 10 46" xfId="869"/>
    <cellStyle name="표준 10 47" xfId="870"/>
    <cellStyle name="표준 10 48" xfId="871"/>
    <cellStyle name="표준 10 5" xfId="872"/>
    <cellStyle name="표준 10 5 2" xfId="873"/>
    <cellStyle name="표준 10 5 3" xfId="874"/>
    <cellStyle name="표준 10 5 4" xfId="875"/>
    <cellStyle name="표준 10 6" xfId="876"/>
    <cellStyle name="표준 10 6 2" xfId="877"/>
    <cellStyle name="표준 10 6 2 2" xfId="878"/>
    <cellStyle name="표준 10 6 2 2 2" xfId="879"/>
    <cellStyle name="표준 10 6 2 2 2 2" xfId="880"/>
    <cellStyle name="표준 10 6 2 2 2 2 2" xfId="20820"/>
    <cellStyle name="표준 10 6 2 2 2 3" xfId="20821"/>
    <cellStyle name="표준 10 6 2 2 3" xfId="881"/>
    <cellStyle name="표준 10 6 2 2 3 2" xfId="20822"/>
    <cellStyle name="표준 10 6 2 2 4" xfId="20823"/>
    <cellStyle name="표준 10 6 2 3" xfId="882"/>
    <cellStyle name="표준 10 6 2 3 2" xfId="883"/>
    <cellStyle name="표준 10 6 2 3 2 2" xfId="20824"/>
    <cellStyle name="표준 10 6 2 3 3" xfId="20825"/>
    <cellStyle name="표준 10 6 2 4" xfId="884"/>
    <cellStyle name="표준 10 6 2 4 2" xfId="20826"/>
    <cellStyle name="표준 10 6 2 5" xfId="20827"/>
    <cellStyle name="표준 10 6 3" xfId="885"/>
    <cellStyle name="표준 10 6 3 2" xfId="886"/>
    <cellStyle name="표준 10 6 3 2 2" xfId="887"/>
    <cellStyle name="표준 10 6 3 2 2 2" xfId="20828"/>
    <cellStyle name="표준 10 6 3 2 3" xfId="20829"/>
    <cellStyle name="표준 10 6 3 3" xfId="888"/>
    <cellStyle name="표준 10 6 3 3 2" xfId="20830"/>
    <cellStyle name="표준 10 6 3 4" xfId="20831"/>
    <cellStyle name="표준 10 6 4" xfId="889"/>
    <cellStyle name="표준 10 6 4 2" xfId="890"/>
    <cellStyle name="표준 10 6 4 2 2" xfId="20832"/>
    <cellStyle name="표준 10 6 4 3" xfId="20833"/>
    <cellStyle name="표준 10 6 5" xfId="891"/>
    <cellStyle name="표준 10 6 5 2" xfId="20834"/>
    <cellStyle name="표준 10 6 6" xfId="892"/>
    <cellStyle name="표준 10 6 7" xfId="893"/>
    <cellStyle name="표준 10 7" xfId="894"/>
    <cellStyle name="표준 10 8" xfId="895"/>
    <cellStyle name="표준 10 9" xfId="896"/>
    <cellStyle name="표준 100" xfId="20835"/>
    <cellStyle name="표준 101" xfId="20836"/>
    <cellStyle name="표준 102" xfId="20837"/>
    <cellStyle name="표준 103" xfId="20838"/>
    <cellStyle name="표준 104" xfId="20839"/>
    <cellStyle name="표준 105" xfId="20840"/>
    <cellStyle name="표준 106" xfId="20841"/>
    <cellStyle name="표준 107" xfId="20842"/>
    <cellStyle name="표준 108" xfId="20843"/>
    <cellStyle name="표준 109" xfId="20844"/>
    <cellStyle name="표준 11" xfId="897"/>
    <cellStyle name="표준 11 10" xfId="898"/>
    <cellStyle name="표준 11 11" xfId="899"/>
    <cellStyle name="표준 11 12" xfId="900"/>
    <cellStyle name="표준 11 13" xfId="901"/>
    <cellStyle name="표준 11 14" xfId="902"/>
    <cellStyle name="표준 11 15" xfId="903"/>
    <cellStyle name="표준 11 16" xfId="904"/>
    <cellStyle name="표준 11 17" xfId="905"/>
    <cellStyle name="표준 11 18" xfId="906"/>
    <cellStyle name="표준 11 19" xfId="907"/>
    <cellStyle name="표준 11 2" xfId="908"/>
    <cellStyle name="표준 11 2 2" xfId="909"/>
    <cellStyle name="표준 11 2 3" xfId="910"/>
    <cellStyle name="표준 11 20" xfId="911"/>
    <cellStyle name="표준 11 21" xfId="912"/>
    <cellStyle name="표준 11 22" xfId="913"/>
    <cellStyle name="표준 11 23" xfId="914"/>
    <cellStyle name="표준 11 24" xfId="915"/>
    <cellStyle name="표준 11 25" xfId="916"/>
    <cellStyle name="표준 11 26" xfId="917"/>
    <cellStyle name="표준 11 27" xfId="918"/>
    <cellStyle name="표준 11 28" xfId="919"/>
    <cellStyle name="표준 11 29" xfId="920"/>
    <cellStyle name="표준 11 3" xfId="921"/>
    <cellStyle name="표준 11 3 2" xfId="922"/>
    <cellStyle name="표준 11 3 3" xfId="923"/>
    <cellStyle name="표준 11 30" xfId="924"/>
    <cellStyle name="표준 11 31" xfId="925"/>
    <cellStyle name="표준 11 32" xfId="926"/>
    <cellStyle name="표준 11 33" xfId="927"/>
    <cellStyle name="표준 11 34" xfId="928"/>
    <cellStyle name="표준 11 35" xfId="929"/>
    <cellStyle name="표준 11 36" xfId="930"/>
    <cellStyle name="표준 11 37" xfId="931"/>
    <cellStyle name="표준 11 38" xfId="932"/>
    <cellStyle name="표준 11 39" xfId="933"/>
    <cellStyle name="표준 11 4" xfId="934"/>
    <cellStyle name="표준 11 4 2" xfId="935"/>
    <cellStyle name="표준 11 4 3" xfId="936"/>
    <cellStyle name="표준 11 40" xfId="937"/>
    <cellStyle name="표준 11 41" xfId="938"/>
    <cellStyle name="표준 11 42" xfId="939"/>
    <cellStyle name="표준 11 43" xfId="940"/>
    <cellStyle name="표준 11 44" xfId="941"/>
    <cellStyle name="표준 11 45" xfId="942"/>
    <cellStyle name="표준 11 46" xfId="943"/>
    <cellStyle name="표준 11 47" xfId="944"/>
    <cellStyle name="표준 11 48" xfId="945"/>
    <cellStyle name="표준 11 49" xfId="946"/>
    <cellStyle name="표준 11 5" xfId="947"/>
    <cellStyle name="표준 11 5 2" xfId="948"/>
    <cellStyle name="표준 11 5 3" xfId="949"/>
    <cellStyle name="표준 11 6" xfId="950"/>
    <cellStyle name="표준 11 7" xfId="951"/>
    <cellStyle name="표준 11 8" xfId="952"/>
    <cellStyle name="표준 11 9" xfId="953"/>
    <cellStyle name="표준 110" xfId="20845"/>
    <cellStyle name="표준 111" xfId="20846"/>
    <cellStyle name="표준 112" xfId="20847"/>
    <cellStyle name="표준 113" xfId="20848"/>
    <cellStyle name="표준 114" xfId="20849"/>
    <cellStyle name="표준 115" xfId="20850"/>
    <cellStyle name="표준 116" xfId="20851"/>
    <cellStyle name="표준 117" xfId="20852"/>
    <cellStyle name="표준 118" xfId="20853"/>
    <cellStyle name="표준 12" xfId="954"/>
    <cellStyle name="표준 12 10" xfId="955"/>
    <cellStyle name="표준 12 11" xfId="956"/>
    <cellStyle name="표준 12 12" xfId="957"/>
    <cellStyle name="표준 12 13" xfId="958"/>
    <cellStyle name="표준 12 14" xfId="959"/>
    <cellStyle name="표준 12 15" xfId="960"/>
    <cellStyle name="표준 12 16" xfId="961"/>
    <cellStyle name="표준 12 17" xfId="962"/>
    <cellStyle name="표준 12 18" xfId="963"/>
    <cellStyle name="표준 12 19" xfId="964"/>
    <cellStyle name="표준 12 2" xfId="965"/>
    <cellStyle name="표준 12 2 2" xfId="966"/>
    <cellStyle name="표준 12 2 3" xfId="967"/>
    <cellStyle name="표준 12 2 4" xfId="968"/>
    <cellStyle name="표준 12 20" xfId="969"/>
    <cellStyle name="표준 12 21" xfId="970"/>
    <cellStyle name="표준 12 22" xfId="971"/>
    <cellStyle name="표준 12 23" xfId="972"/>
    <cellStyle name="표준 12 24" xfId="973"/>
    <cellStyle name="표준 12 25" xfId="974"/>
    <cellStyle name="표준 12 26" xfId="975"/>
    <cellStyle name="표준 12 27" xfId="976"/>
    <cellStyle name="표준 12 28" xfId="977"/>
    <cellStyle name="표준 12 29" xfId="978"/>
    <cellStyle name="표준 12 3" xfId="979"/>
    <cellStyle name="표준 12 3 2" xfId="980"/>
    <cellStyle name="표준 12 3 3" xfId="981"/>
    <cellStyle name="표준 12 3 4" xfId="982"/>
    <cellStyle name="표준 12 30" xfId="983"/>
    <cellStyle name="표준 12 31" xfId="984"/>
    <cellStyle name="표준 12 32" xfId="985"/>
    <cellStyle name="표준 12 33" xfId="986"/>
    <cellStyle name="표준 12 34" xfId="987"/>
    <cellStyle name="표준 12 35" xfId="988"/>
    <cellStyle name="표준 12 36" xfId="989"/>
    <cellStyle name="표준 12 37" xfId="990"/>
    <cellStyle name="표준 12 38" xfId="991"/>
    <cellStyle name="표준 12 39" xfId="992"/>
    <cellStyle name="표준 12 4" xfId="993"/>
    <cellStyle name="표준 12 4 2" xfId="994"/>
    <cellStyle name="표준 12 4 3" xfId="995"/>
    <cellStyle name="표준 12 40" xfId="996"/>
    <cellStyle name="표준 12 41" xfId="997"/>
    <cellStyle name="표준 12 42" xfId="998"/>
    <cellStyle name="표준 12 43" xfId="999"/>
    <cellStyle name="표준 12 44" xfId="1000"/>
    <cellStyle name="표준 12 45" xfId="1001"/>
    <cellStyle name="표준 12 46" xfId="1002"/>
    <cellStyle name="표준 12 47" xfId="1003"/>
    <cellStyle name="표준 12 48" xfId="1004"/>
    <cellStyle name="표준 12 5" xfId="1005"/>
    <cellStyle name="표준 12 6" xfId="1006"/>
    <cellStyle name="표준 12 7" xfId="1007"/>
    <cellStyle name="표준 12 8" xfId="1008"/>
    <cellStyle name="표준 12 9" xfId="1009"/>
    <cellStyle name="표준 120" xfId="20854"/>
    <cellStyle name="표준 121" xfId="20855"/>
    <cellStyle name="표준 122" xfId="20856"/>
    <cellStyle name="표준 124" xfId="20857"/>
    <cellStyle name="표준 125" xfId="20858"/>
    <cellStyle name="표준 126" xfId="20859"/>
    <cellStyle name="표준 127" xfId="20860"/>
    <cellStyle name="표준 13" xfId="1010"/>
    <cellStyle name="표준 13 10" xfId="1011"/>
    <cellStyle name="표준 13 11" xfId="1012"/>
    <cellStyle name="표준 13 12" xfId="1013"/>
    <cellStyle name="표준 13 13" xfId="1014"/>
    <cellStyle name="표준 13 14" xfId="1015"/>
    <cellStyle name="표준 13 15" xfId="1016"/>
    <cellStyle name="표준 13 16" xfId="1017"/>
    <cellStyle name="표준 13 17" xfId="1018"/>
    <cellStyle name="표준 13 18" xfId="1019"/>
    <cellStyle name="표준 13 19" xfId="1020"/>
    <cellStyle name="표준 13 2" xfId="1021"/>
    <cellStyle name="표준 13 2 2" xfId="1022"/>
    <cellStyle name="표준 13 2 3" xfId="1023"/>
    <cellStyle name="표준 13 20" xfId="1024"/>
    <cellStyle name="표준 13 21" xfId="1025"/>
    <cellStyle name="표준 13 22" xfId="1026"/>
    <cellStyle name="표준 13 23" xfId="1027"/>
    <cellStyle name="표준 13 24" xfId="1028"/>
    <cellStyle name="표준 13 25" xfId="1029"/>
    <cellStyle name="표준 13 26" xfId="1030"/>
    <cellStyle name="표준 13 27" xfId="1031"/>
    <cellStyle name="표준 13 28" xfId="1032"/>
    <cellStyle name="표준 13 29" xfId="1033"/>
    <cellStyle name="표준 13 3" xfId="1034"/>
    <cellStyle name="표준 13 3 2" xfId="1035"/>
    <cellStyle name="표준 13 3 3" xfId="1036"/>
    <cellStyle name="표준 13 3 4" xfId="1037"/>
    <cellStyle name="표준 13 30" xfId="1038"/>
    <cellStyle name="표준 13 31" xfId="1039"/>
    <cellStyle name="표준 13 32" xfId="1040"/>
    <cellStyle name="표준 13 33" xfId="1041"/>
    <cellStyle name="표준 13 34" xfId="1042"/>
    <cellStyle name="표준 13 35" xfId="1043"/>
    <cellStyle name="표준 13 36" xfId="1044"/>
    <cellStyle name="표준 13 37" xfId="1045"/>
    <cellStyle name="표준 13 38" xfId="1046"/>
    <cellStyle name="표준 13 39" xfId="1047"/>
    <cellStyle name="표준 13 4" xfId="1048"/>
    <cellStyle name="표준 13 40" xfId="1049"/>
    <cellStyle name="표준 13 41" xfId="1050"/>
    <cellStyle name="표준 13 42" xfId="1051"/>
    <cellStyle name="표준 13 43" xfId="1052"/>
    <cellStyle name="표준 13 44" xfId="1053"/>
    <cellStyle name="표준 13 45" xfId="1054"/>
    <cellStyle name="표준 13 46" xfId="1055"/>
    <cellStyle name="표준 13 47" xfId="1056"/>
    <cellStyle name="표준 13 48" xfId="1057"/>
    <cellStyle name="표준 13 5" xfId="1058"/>
    <cellStyle name="표준 13 6" xfId="1059"/>
    <cellStyle name="표준 13 7" xfId="1060"/>
    <cellStyle name="표준 13 8" xfId="1061"/>
    <cellStyle name="표준 13 9" xfId="1062"/>
    <cellStyle name="표준 14" xfId="1063"/>
    <cellStyle name="표준 14 10" xfId="1064"/>
    <cellStyle name="표준 14 11" xfId="1065"/>
    <cellStyle name="표준 14 12" xfId="1066"/>
    <cellStyle name="표준 14 13" xfId="1067"/>
    <cellStyle name="표준 14 14" xfId="1068"/>
    <cellStyle name="표준 14 15" xfId="1069"/>
    <cellStyle name="표준 14 16" xfId="1070"/>
    <cellStyle name="표준 14 17" xfId="1071"/>
    <cellStyle name="표준 14 18" xfId="1072"/>
    <cellStyle name="표준 14 19" xfId="1073"/>
    <cellStyle name="표준 14 2" xfId="1074"/>
    <cellStyle name="표준 14 2 2" xfId="1075"/>
    <cellStyle name="표준 14 20" xfId="1076"/>
    <cellStyle name="표준 14 21" xfId="1077"/>
    <cellStyle name="표준 14 22" xfId="1078"/>
    <cellStyle name="표준 14 23" xfId="1079"/>
    <cellStyle name="표준 14 24" xfId="1080"/>
    <cellStyle name="표준 14 25" xfId="1081"/>
    <cellStyle name="표준 14 26" xfId="1082"/>
    <cellStyle name="표준 14 27" xfId="1083"/>
    <cellStyle name="표준 14 28" xfId="1084"/>
    <cellStyle name="표준 14 29" xfId="1085"/>
    <cellStyle name="표준 14 3" xfId="1086"/>
    <cellStyle name="표준 14 3 2" xfId="1087"/>
    <cellStyle name="표준 14 3 3" xfId="1088"/>
    <cellStyle name="표준 14 30" xfId="1089"/>
    <cellStyle name="표준 14 31" xfId="1090"/>
    <cellStyle name="표준 14 32" xfId="1091"/>
    <cellStyle name="표준 14 33" xfId="1092"/>
    <cellStyle name="표준 14 34" xfId="1093"/>
    <cellStyle name="표준 14 35" xfId="1094"/>
    <cellStyle name="표준 14 36" xfId="1095"/>
    <cellStyle name="표준 14 37" xfId="1096"/>
    <cellStyle name="표준 14 38" xfId="1097"/>
    <cellStyle name="표준 14 39" xfId="1098"/>
    <cellStyle name="표준 14 4" xfId="1099"/>
    <cellStyle name="표준 14 4 2" xfId="1100"/>
    <cellStyle name="표준 14 4 3" xfId="1101"/>
    <cellStyle name="표준 14 40" xfId="1102"/>
    <cellStyle name="표준 14 41" xfId="1103"/>
    <cellStyle name="표준 14 42" xfId="1104"/>
    <cellStyle name="표준 14 43" xfId="1105"/>
    <cellStyle name="표준 14 44" xfId="1106"/>
    <cellStyle name="표준 14 45" xfId="1107"/>
    <cellStyle name="표준 14 46" xfId="1108"/>
    <cellStyle name="표준 14 47" xfId="1109"/>
    <cellStyle name="표준 14 5" xfId="1110"/>
    <cellStyle name="표준 14 5 2" xfId="1111"/>
    <cellStyle name="표준 14 6" xfId="1112"/>
    <cellStyle name="표준 14 7" xfId="1113"/>
    <cellStyle name="표준 14 8" xfId="1114"/>
    <cellStyle name="표준 14 9" xfId="1115"/>
    <cellStyle name="표준 15" xfId="1116"/>
    <cellStyle name="표준 15 10" xfId="1117"/>
    <cellStyle name="표준 15 11" xfId="1118"/>
    <cellStyle name="표준 15 12" xfId="1119"/>
    <cellStyle name="표준 15 13" xfId="1120"/>
    <cellStyle name="표준 15 14" xfId="1121"/>
    <cellStyle name="표준 15 15" xfId="1122"/>
    <cellStyle name="표준 15 16" xfId="1123"/>
    <cellStyle name="표준 15 17" xfId="1124"/>
    <cellStyle name="표준 15 18" xfId="1125"/>
    <cellStyle name="표준 15 19" xfId="1126"/>
    <cellStyle name="표준 15 2" xfId="1127"/>
    <cellStyle name="표준 15 2 2" xfId="1128"/>
    <cellStyle name="표준 15 2 3" xfId="1129"/>
    <cellStyle name="표준 15 20" xfId="1130"/>
    <cellStyle name="표준 15 21" xfId="1131"/>
    <cellStyle name="표준 15 22" xfId="1132"/>
    <cellStyle name="표준 15 23" xfId="1133"/>
    <cellStyle name="표준 15 24" xfId="1134"/>
    <cellStyle name="표준 15 25" xfId="1135"/>
    <cellStyle name="표준 15 26" xfId="1136"/>
    <cellStyle name="표준 15 27" xfId="1137"/>
    <cellStyle name="표준 15 28" xfId="1138"/>
    <cellStyle name="표준 15 29" xfId="1139"/>
    <cellStyle name="표준 15 3" xfId="1140"/>
    <cellStyle name="표준 15 30" xfId="1141"/>
    <cellStyle name="표준 15 31" xfId="1142"/>
    <cellStyle name="표준 15 32" xfId="1143"/>
    <cellStyle name="표준 15 33" xfId="1144"/>
    <cellStyle name="표준 15 34" xfId="1145"/>
    <cellStyle name="표준 15 35" xfId="1146"/>
    <cellStyle name="표준 15 36" xfId="1147"/>
    <cellStyle name="표준 15 37" xfId="1148"/>
    <cellStyle name="표준 15 38" xfId="1149"/>
    <cellStyle name="표준 15 39" xfId="1150"/>
    <cellStyle name="표준 15 4" xfId="1151"/>
    <cellStyle name="표준 15 40" xfId="1152"/>
    <cellStyle name="표준 15 41" xfId="1153"/>
    <cellStyle name="표준 15 42" xfId="1154"/>
    <cellStyle name="표준 15 43" xfId="1155"/>
    <cellStyle name="표준 15 44" xfId="1156"/>
    <cellStyle name="표준 15 45" xfId="1157"/>
    <cellStyle name="표준 15 46" xfId="1158"/>
    <cellStyle name="표준 15 47" xfId="1159"/>
    <cellStyle name="표준 15 48" xfId="1160"/>
    <cellStyle name="표준 15 49" xfId="1161"/>
    <cellStyle name="표준 15 5" xfId="1162"/>
    <cellStyle name="표준 15 6" xfId="1163"/>
    <cellStyle name="표준 15 7" xfId="1164"/>
    <cellStyle name="표준 15 8" xfId="1165"/>
    <cellStyle name="표준 15 9" xfId="1166"/>
    <cellStyle name="표준 16" xfId="1167"/>
    <cellStyle name="표준 16 10" xfId="1168"/>
    <cellStyle name="표준 16 11" xfId="1169"/>
    <cellStyle name="표준 16 12" xfId="1170"/>
    <cellStyle name="표준 16 13" xfId="1171"/>
    <cellStyle name="표준 16 14" xfId="1172"/>
    <cellStyle name="표준 16 15" xfId="1173"/>
    <cellStyle name="표준 16 16" xfId="1174"/>
    <cellStyle name="표준 16 17" xfId="1175"/>
    <cellStyle name="표준 16 18" xfId="1176"/>
    <cellStyle name="표준 16 19" xfId="1177"/>
    <cellStyle name="표준 16 2" xfId="1178"/>
    <cellStyle name="표준 16 2 2" xfId="1179"/>
    <cellStyle name="표준 16 2 3" xfId="1180"/>
    <cellStyle name="표준 16 2 4" xfId="1181"/>
    <cellStyle name="표준 16 20" xfId="1182"/>
    <cellStyle name="표준 16 21" xfId="1183"/>
    <cellStyle name="표준 16 22" xfId="1184"/>
    <cellStyle name="표준 16 23" xfId="1185"/>
    <cellStyle name="표준 16 24" xfId="1186"/>
    <cellStyle name="표준 16 25" xfId="1187"/>
    <cellStyle name="표준 16 26" xfId="1188"/>
    <cellStyle name="표준 16 27" xfId="1189"/>
    <cellStyle name="표준 16 28" xfId="1190"/>
    <cellStyle name="표준 16 29" xfId="1191"/>
    <cellStyle name="표준 16 3" xfId="1192"/>
    <cellStyle name="표준 16 3 2" xfId="1193"/>
    <cellStyle name="표준 16 3 3" xfId="1194"/>
    <cellStyle name="표준 16 3 4" xfId="1195"/>
    <cellStyle name="표준 16 30" xfId="1196"/>
    <cellStyle name="표준 16 31" xfId="1197"/>
    <cellStyle name="표준 16 32" xfId="1198"/>
    <cellStyle name="표준 16 33" xfId="1199"/>
    <cellStyle name="표준 16 34" xfId="1200"/>
    <cellStyle name="표준 16 35" xfId="1201"/>
    <cellStyle name="표준 16 36" xfId="1202"/>
    <cellStyle name="표준 16 37" xfId="1203"/>
    <cellStyle name="표준 16 38" xfId="1204"/>
    <cellStyle name="표준 16 39" xfId="1205"/>
    <cellStyle name="표준 16 4" xfId="1206"/>
    <cellStyle name="표준 16 4 2" xfId="1207"/>
    <cellStyle name="표준 16 4 3" xfId="1208"/>
    <cellStyle name="표준 16 40" xfId="1209"/>
    <cellStyle name="표준 16 41" xfId="1210"/>
    <cellStyle name="표준 16 42" xfId="1211"/>
    <cellStyle name="표준 16 43" xfId="1212"/>
    <cellStyle name="표준 16 44" xfId="1213"/>
    <cellStyle name="표준 16 45" xfId="1214"/>
    <cellStyle name="표준 16 46" xfId="1215"/>
    <cellStyle name="표준 16 47" xfId="1216"/>
    <cellStyle name="표준 16 48" xfId="1217"/>
    <cellStyle name="표준 16 49" xfId="1218"/>
    <cellStyle name="표준 16 5" xfId="1219"/>
    <cellStyle name="표준 16 6" xfId="1220"/>
    <cellStyle name="표준 16 7" xfId="1221"/>
    <cellStyle name="표준 16 8" xfId="1222"/>
    <cellStyle name="표준 16 9" xfId="1223"/>
    <cellStyle name="표준 17" xfId="1224"/>
    <cellStyle name="표준 17 10" xfId="1225"/>
    <cellStyle name="표준 17 11" xfId="1226"/>
    <cellStyle name="표준 17 12" xfId="1227"/>
    <cellStyle name="표준 17 13" xfId="1228"/>
    <cellStyle name="표준 17 14" xfId="1229"/>
    <cellStyle name="표준 17 15" xfId="1230"/>
    <cellStyle name="표준 17 16" xfId="1231"/>
    <cellStyle name="표준 17 17" xfId="1232"/>
    <cellStyle name="표준 17 18" xfId="1233"/>
    <cellStyle name="표준 17 19" xfId="1234"/>
    <cellStyle name="표준 17 2" xfId="1235"/>
    <cellStyle name="표준 17 2 2" xfId="1236"/>
    <cellStyle name="표준 17 2 3" xfId="1237"/>
    <cellStyle name="표준 17 2 4" xfId="1238"/>
    <cellStyle name="표준 17 20" xfId="1239"/>
    <cellStyle name="표준 17 21" xfId="1240"/>
    <cellStyle name="표준 17 22" xfId="1241"/>
    <cellStyle name="표준 17 23" xfId="1242"/>
    <cellStyle name="표준 17 24" xfId="1243"/>
    <cellStyle name="표준 17 25" xfId="1244"/>
    <cellStyle name="표준 17 26" xfId="1245"/>
    <cellStyle name="표준 17 27" xfId="1246"/>
    <cellStyle name="표준 17 28" xfId="1247"/>
    <cellStyle name="표준 17 29" xfId="1248"/>
    <cellStyle name="표준 17 3" xfId="1249"/>
    <cellStyle name="표준 17 3 2" xfId="1250"/>
    <cellStyle name="표준 17 30" xfId="1251"/>
    <cellStyle name="표준 17 31" xfId="1252"/>
    <cellStyle name="표준 17 32" xfId="1253"/>
    <cellStyle name="표준 17 33" xfId="1254"/>
    <cellStyle name="표준 17 34" xfId="1255"/>
    <cellStyle name="표준 17 35" xfId="1256"/>
    <cellStyle name="표준 17 36" xfId="1257"/>
    <cellStyle name="표준 17 37" xfId="1258"/>
    <cellStyle name="표준 17 38" xfId="1259"/>
    <cellStyle name="표준 17 39" xfId="1260"/>
    <cellStyle name="표준 17 4" xfId="1261"/>
    <cellStyle name="표준 17 4 2" xfId="1262"/>
    <cellStyle name="표준 17 4 3" xfId="1263"/>
    <cellStyle name="표준 17 40" xfId="1264"/>
    <cellStyle name="표준 17 41" xfId="1265"/>
    <cellStyle name="표준 17 42" xfId="1266"/>
    <cellStyle name="표준 17 43" xfId="1267"/>
    <cellStyle name="표준 17 44" xfId="1268"/>
    <cellStyle name="표준 17 45" xfId="1269"/>
    <cellStyle name="표준 17 46" xfId="1270"/>
    <cellStyle name="표준 17 47" xfId="1271"/>
    <cellStyle name="표준 17 48" xfId="1272"/>
    <cellStyle name="표준 17 5" xfId="1273"/>
    <cellStyle name="표준 17 5 2" xfId="1274"/>
    <cellStyle name="표준 17 5 3" xfId="1275"/>
    <cellStyle name="표준 17 6" xfId="1276"/>
    <cellStyle name="표준 17 6 2" xfId="1277"/>
    <cellStyle name="표준 17 6 3" xfId="1278"/>
    <cellStyle name="표준 17 7" xfId="1279"/>
    <cellStyle name="표준 17 8" xfId="1280"/>
    <cellStyle name="표준 17 9" xfId="1281"/>
    <cellStyle name="표준 18" xfId="1282"/>
    <cellStyle name="표준 18 10" xfId="1283"/>
    <cellStyle name="표준 18 11" xfId="1284"/>
    <cellStyle name="표준 18 12" xfId="1285"/>
    <cellStyle name="표준 18 13" xfId="1286"/>
    <cellStyle name="표준 18 14" xfId="1287"/>
    <cellStyle name="표준 18 15" xfId="1288"/>
    <cellStyle name="표준 18 16" xfId="1289"/>
    <cellStyle name="표준 18 17" xfId="1290"/>
    <cellStyle name="표준 18 18" xfId="1291"/>
    <cellStyle name="표준 18 19" xfId="1292"/>
    <cellStyle name="표준 18 2" xfId="1293"/>
    <cellStyle name="표준 18 2 2" xfId="1294"/>
    <cellStyle name="표준 18 2 3" xfId="1295"/>
    <cellStyle name="표준 18 20" xfId="1296"/>
    <cellStyle name="표준 18 21" xfId="1297"/>
    <cellStyle name="표준 18 22" xfId="1298"/>
    <cellStyle name="표준 18 23" xfId="1299"/>
    <cellStyle name="표준 18 24" xfId="1300"/>
    <cellStyle name="표준 18 25" xfId="1301"/>
    <cellStyle name="표준 18 26" xfId="1302"/>
    <cellStyle name="표준 18 27" xfId="1303"/>
    <cellStyle name="표준 18 28" xfId="1304"/>
    <cellStyle name="표준 18 29" xfId="1305"/>
    <cellStyle name="표준 18 3" xfId="1306"/>
    <cellStyle name="표준 18 3 2" xfId="1307"/>
    <cellStyle name="표준 18 3 3" xfId="1308"/>
    <cellStyle name="표준 18 30" xfId="1309"/>
    <cellStyle name="표준 18 31" xfId="1310"/>
    <cellStyle name="표준 18 32" xfId="1311"/>
    <cellStyle name="표준 18 33" xfId="1312"/>
    <cellStyle name="표준 18 34" xfId="1313"/>
    <cellStyle name="표준 18 35" xfId="1314"/>
    <cellStyle name="표준 18 36" xfId="1315"/>
    <cellStyle name="표준 18 37" xfId="1316"/>
    <cellStyle name="표준 18 38" xfId="1317"/>
    <cellStyle name="표준 18 39" xfId="1318"/>
    <cellStyle name="표준 18 4" xfId="1319"/>
    <cellStyle name="표준 18 4 2" xfId="1320"/>
    <cellStyle name="표준 18 4 3" xfId="1321"/>
    <cellStyle name="표준 18 40" xfId="1322"/>
    <cellStyle name="표준 18 41" xfId="1323"/>
    <cellStyle name="표준 18 42" xfId="1324"/>
    <cellStyle name="표준 18 43" xfId="1325"/>
    <cellStyle name="표준 18 44" xfId="1326"/>
    <cellStyle name="표준 18 45" xfId="1327"/>
    <cellStyle name="표준 18 46" xfId="1328"/>
    <cellStyle name="표준 18 47" xfId="1329"/>
    <cellStyle name="표준 18 48" xfId="1330"/>
    <cellStyle name="표준 18 49" xfId="1331"/>
    <cellStyle name="표준 18 5" xfId="1332"/>
    <cellStyle name="표준 18 5 2" xfId="1333"/>
    <cellStyle name="표준 18 5 3" xfId="1334"/>
    <cellStyle name="표준 18 6" xfId="1335"/>
    <cellStyle name="표준 18 7" xfId="1336"/>
    <cellStyle name="표준 18 8" xfId="1337"/>
    <cellStyle name="표준 18 9" xfId="1338"/>
    <cellStyle name="표준 19" xfId="1339"/>
    <cellStyle name="표준 19 10" xfId="1340"/>
    <cellStyle name="표준 19 11" xfId="1341"/>
    <cellStyle name="표준 19 12" xfId="1342"/>
    <cellStyle name="표준 19 13" xfId="1343"/>
    <cellStyle name="표준 19 14" xfId="1344"/>
    <cellStyle name="표준 19 15" xfId="1345"/>
    <cellStyle name="표준 19 16" xfId="1346"/>
    <cellStyle name="표준 19 17" xfId="1347"/>
    <cellStyle name="표준 19 18" xfId="1348"/>
    <cellStyle name="표준 19 19" xfId="1349"/>
    <cellStyle name="표준 19 2" xfId="1350"/>
    <cellStyle name="표준 19 20" xfId="1351"/>
    <cellStyle name="표준 19 21" xfId="1352"/>
    <cellStyle name="표준 19 22" xfId="1353"/>
    <cellStyle name="표준 19 23" xfId="1354"/>
    <cellStyle name="표준 19 24" xfId="1355"/>
    <cellStyle name="표준 19 25" xfId="1356"/>
    <cellStyle name="표준 19 26" xfId="1357"/>
    <cellStyle name="표준 19 27" xfId="1358"/>
    <cellStyle name="표준 19 28" xfId="1359"/>
    <cellStyle name="표준 19 29" xfId="1360"/>
    <cellStyle name="표준 19 3" xfId="1361"/>
    <cellStyle name="표준 19 3 2" xfId="1362"/>
    <cellStyle name="표준 19 3 3" xfId="1363"/>
    <cellStyle name="표준 19 30" xfId="1364"/>
    <cellStyle name="표준 19 31" xfId="1365"/>
    <cellStyle name="표준 19 32" xfId="1366"/>
    <cellStyle name="표준 19 33" xfId="1367"/>
    <cellStyle name="표준 19 34" xfId="1368"/>
    <cellStyle name="표준 19 35" xfId="1369"/>
    <cellStyle name="표준 19 36" xfId="1370"/>
    <cellStyle name="표준 19 37" xfId="1371"/>
    <cellStyle name="표준 19 38" xfId="1372"/>
    <cellStyle name="표준 19 39" xfId="1373"/>
    <cellStyle name="표준 19 4" xfId="1374"/>
    <cellStyle name="표준 19 4 2" xfId="1375"/>
    <cellStyle name="표준 19 4 3" xfId="1376"/>
    <cellStyle name="표준 19 40" xfId="1377"/>
    <cellStyle name="표준 19 41" xfId="1378"/>
    <cellStyle name="표준 19 42" xfId="1379"/>
    <cellStyle name="표준 19 43" xfId="1380"/>
    <cellStyle name="표준 19 44" xfId="1381"/>
    <cellStyle name="표준 19 45" xfId="1382"/>
    <cellStyle name="표준 19 46" xfId="1383"/>
    <cellStyle name="표준 19 47" xfId="1384"/>
    <cellStyle name="표준 19 48" xfId="1385"/>
    <cellStyle name="표준 19 49" xfId="1386"/>
    <cellStyle name="표준 19 5" xfId="1387"/>
    <cellStyle name="표준 19 5 2" xfId="1388"/>
    <cellStyle name="표준 19 6" xfId="1389"/>
    <cellStyle name="표준 19 7" xfId="1390"/>
    <cellStyle name="표준 19 8" xfId="1391"/>
    <cellStyle name="표준 19 9" xfId="1392"/>
    <cellStyle name="표준 2" xfId="1393"/>
    <cellStyle name="표준 2 10" xfId="1394"/>
    <cellStyle name="표준 2 10 2" xfId="1395"/>
    <cellStyle name="표준 2 10 3" xfId="1396"/>
    <cellStyle name="표준 2 100" xfId="20861"/>
    <cellStyle name="표준 2 101" xfId="20862"/>
    <cellStyle name="표준 2 102" xfId="20863"/>
    <cellStyle name="표준 2 103" xfId="20864"/>
    <cellStyle name="표준 2 104" xfId="20865"/>
    <cellStyle name="표준 2 11" xfId="1397"/>
    <cellStyle name="표준 2 11 2" xfId="1398"/>
    <cellStyle name="표준 2 11 3" xfId="1399"/>
    <cellStyle name="표준 2 12" xfId="1400"/>
    <cellStyle name="표준 2 12 2" xfId="1401"/>
    <cellStyle name="표준 2 12 2 2" xfId="1402"/>
    <cellStyle name="표준 2 13" xfId="1403"/>
    <cellStyle name="표준 2 13 2" xfId="1404"/>
    <cellStyle name="표준 2 13 3" xfId="1405"/>
    <cellStyle name="표준 2 13 4" xfId="1406"/>
    <cellStyle name="표준 2 14" xfId="1407"/>
    <cellStyle name="표준 2 14 2" xfId="1408"/>
    <cellStyle name="표준 2 14 3" xfId="1409"/>
    <cellStyle name="표준 2 15" xfId="1410"/>
    <cellStyle name="표준 2 15 2" xfId="1411"/>
    <cellStyle name="표준 2 15 3" xfId="1412"/>
    <cellStyle name="표준 2 15 4" xfId="1413"/>
    <cellStyle name="표준 2 16" xfId="1414"/>
    <cellStyle name="표준 2 16 2" xfId="1415"/>
    <cellStyle name="표준 2 16 3" xfId="1416"/>
    <cellStyle name="표준 2 17" xfId="1417"/>
    <cellStyle name="표준 2 17 2" xfId="1418"/>
    <cellStyle name="표준 2 17 3" xfId="1419"/>
    <cellStyle name="표준 2 18" xfId="1420"/>
    <cellStyle name="표준 2 18 2" xfId="1421"/>
    <cellStyle name="표준 2 18 3" xfId="1422"/>
    <cellStyle name="표준 2 19" xfId="1423"/>
    <cellStyle name="표준 2 19 2" xfId="1424"/>
    <cellStyle name="표준 2 19 3" xfId="1425"/>
    <cellStyle name="표준 2 2" xfId="1426"/>
    <cellStyle name="표준 2 2 10" xfId="1427"/>
    <cellStyle name="표준 2 2 11" xfId="1428"/>
    <cellStyle name="표준 2 2 12" xfId="1429"/>
    <cellStyle name="표준 2 2 13" xfId="1430"/>
    <cellStyle name="표준 2 2 14" xfId="1431"/>
    <cellStyle name="표준 2 2 15" xfId="1432"/>
    <cellStyle name="표준 2 2 16" xfId="1433"/>
    <cellStyle name="표준 2 2 17" xfId="1434"/>
    <cellStyle name="표준 2 2 18" xfId="1435"/>
    <cellStyle name="표준 2 2 19" xfId="1436"/>
    <cellStyle name="표준 2 2 2" xfId="1437"/>
    <cellStyle name="표준 2 2 2 10" xfId="1438"/>
    <cellStyle name="표준 2 2 2 11" xfId="1439"/>
    <cellStyle name="표준 2 2 2 12" xfId="1440"/>
    <cellStyle name="표준 2 2 2 12 2" xfId="1441"/>
    <cellStyle name="표준 2 2 2 13" xfId="1442"/>
    <cellStyle name="표준 2 2 2 14" xfId="1443"/>
    <cellStyle name="표준 2 2 2 2" xfId="1444"/>
    <cellStyle name="표준 2 2 2 2 2" xfId="1445"/>
    <cellStyle name="표준 2 2 2 2 2 2" xfId="1446"/>
    <cellStyle name="표준 2 2 2 2 2 2 2" xfId="1447"/>
    <cellStyle name="표준 2 2 2 2 2 2 2 2" xfId="1448"/>
    <cellStyle name="표준 2 2 2 2 2 2 2 2 2" xfId="1449"/>
    <cellStyle name="표준 2 2 2 2 2 2 2 2 2 2" xfId="1450"/>
    <cellStyle name="표준 2 2 2 2 2 2 2 2 3" xfId="1451"/>
    <cellStyle name="표준 2 2 2 2 2 2 2 3" xfId="1452"/>
    <cellStyle name="표준 2 2 2 2 2 2 2 3 2" xfId="1453"/>
    <cellStyle name="표준 2 2 2 2 2 2 3" xfId="1454"/>
    <cellStyle name="표준 2 2 2 2 2 2 3 2" xfId="1455"/>
    <cellStyle name="표준 2 2 2 2 2 3" xfId="1456"/>
    <cellStyle name="표준 2 2 2 2 2 4" xfId="1457"/>
    <cellStyle name="표준 2 2 2 2 2 5" xfId="1458"/>
    <cellStyle name="표준 2 2 2 2 2 5 2" xfId="1459"/>
    <cellStyle name="표준 2 2 2 2 2 6" xfId="1460"/>
    <cellStyle name="표준 2 2 2 2 2 7" xfId="1461"/>
    <cellStyle name="표준 2 2 2 2 3" xfId="1462"/>
    <cellStyle name="표준 2 2 2 2 4" xfId="1463"/>
    <cellStyle name="표준 2 2 2 2 5" xfId="1464"/>
    <cellStyle name="표준 2 2 2 2 5 2" xfId="1465"/>
    <cellStyle name="표준 2 2 2 2 5 2 2" xfId="1466"/>
    <cellStyle name="표준 2 2 2 2 5 3" xfId="1467"/>
    <cellStyle name="표준 2 2 2 2 6" xfId="1468"/>
    <cellStyle name="표준 2 2 2 2 6 2" xfId="1469"/>
    <cellStyle name="표준 2 2 2 2 7" xfId="1470"/>
    <cellStyle name="표준 2 2 2 2 7 2" xfId="1471"/>
    <cellStyle name="표준 2 2 2 2 8" xfId="1472"/>
    <cellStyle name="표준 2 2 2 2 9" xfId="1473"/>
    <cellStyle name="표준 2 2 2 3" xfId="1474"/>
    <cellStyle name="표준 2 2 2 3 2" xfId="1475"/>
    <cellStyle name="표준 2 2 2 3 3" xfId="1476"/>
    <cellStyle name="표준 2 2 2 3 4" xfId="1477"/>
    <cellStyle name="표준 2 2 2 4" xfId="1478"/>
    <cellStyle name="표준 2 2 2 4 2" xfId="1479"/>
    <cellStyle name="표준 2 2 2 4 3" xfId="1480"/>
    <cellStyle name="표준 2 2 2 5" xfId="1481"/>
    <cellStyle name="표준 2 2 2 5 2" xfId="1482"/>
    <cellStyle name="표준 2 2 2 5 3" xfId="1483"/>
    <cellStyle name="표준 2 2 2 5 4" xfId="1484"/>
    <cellStyle name="표준 2 2 2 6" xfId="1485"/>
    <cellStyle name="표준 2 2 2 6 2" xfId="1486"/>
    <cellStyle name="표준 2 2 2 6 3" xfId="1487"/>
    <cellStyle name="표준 2 2 2 7" xfId="1488"/>
    <cellStyle name="표준 2 2 2 8" xfId="1489"/>
    <cellStyle name="표준 2 2 2 8 2" xfId="1490"/>
    <cellStyle name="표준 2 2 2 8 2 2" xfId="1491"/>
    <cellStyle name="표준 2 2 2 8 2 2 2" xfId="1492"/>
    <cellStyle name="표준 2 2 2 8 2 3" xfId="1493"/>
    <cellStyle name="표준 2 2 2 8 3" xfId="1494"/>
    <cellStyle name="표준 2 2 2 8 3 2" xfId="1495"/>
    <cellStyle name="표준 2 2 2 8 3 2 2" xfId="1496"/>
    <cellStyle name="표준 2 2 2 8 3 3" xfId="1497"/>
    <cellStyle name="표준 2 2 2 9" xfId="1498"/>
    <cellStyle name="표준 2 2 2 9 2" xfId="1499"/>
    <cellStyle name="표준 2 2 2 9 2 2" xfId="1500"/>
    <cellStyle name="표준 2 2 2 9 3" xfId="1501"/>
    <cellStyle name="표준 2 2 20" xfId="1502"/>
    <cellStyle name="표준 2 2 21" xfId="1503"/>
    <cellStyle name="표준 2 2 22" xfId="1504"/>
    <cellStyle name="표준 2 2 23" xfId="1505"/>
    <cellStyle name="표준 2 2 24" xfId="1506"/>
    <cellStyle name="표준 2 2 24 2" xfId="1507"/>
    <cellStyle name="표준 2 2 24 2 2" xfId="1508"/>
    <cellStyle name="표준 2 2 24 2 2 2" xfId="1509"/>
    <cellStyle name="표준 2 2 24 2 3" xfId="1510"/>
    <cellStyle name="표준 2 2 24 3" xfId="1511"/>
    <cellStyle name="표준 2 2 24 3 2" xfId="1512"/>
    <cellStyle name="표준 2 2 24 3 2 2" xfId="1513"/>
    <cellStyle name="표준 2 2 24 3 3" xfId="1514"/>
    <cellStyle name="표준 2 2 24 4" xfId="1515"/>
    <cellStyle name="표준 2 2 24 4 2" xfId="1516"/>
    <cellStyle name="표준 2 2 24 4 2 2" xfId="1517"/>
    <cellStyle name="표준 2 2 24 4 3" xfId="1518"/>
    <cellStyle name="표준 2 2 24 5" xfId="1519"/>
    <cellStyle name="표준 2 2 24 5 2" xfId="1520"/>
    <cellStyle name="표준 2 2 24 6" xfId="1521"/>
    <cellStyle name="표준 2 2 25" xfId="1522"/>
    <cellStyle name="표준 2 2 25 2" xfId="1523"/>
    <cellStyle name="표준 2 2 25 2 2" xfId="1524"/>
    <cellStyle name="표준 2 2 25 2 2 2" xfId="1525"/>
    <cellStyle name="표준 2 2 25 2 3" xfId="1526"/>
    <cellStyle name="표준 2 2 25 3" xfId="1527"/>
    <cellStyle name="표준 2 2 25 3 2" xfId="1528"/>
    <cellStyle name="표준 2 2 25 3 2 2" xfId="1529"/>
    <cellStyle name="표준 2 2 25 3 3" xfId="1530"/>
    <cellStyle name="표준 2 2 25 4" xfId="1531"/>
    <cellStyle name="표준 2 2 25 4 2" xfId="1532"/>
    <cellStyle name="표준 2 2 25 4 2 2" xfId="1533"/>
    <cellStyle name="표준 2 2 25 4 3" xfId="1534"/>
    <cellStyle name="표준 2 2 25 5" xfId="1535"/>
    <cellStyle name="표준 2 2 25 5 2" xfId="1536"/>
    <cellStyle name="표준 2 2 25 6" xfId="1537"/>
    <cellStyle name="표준 2 2 26" xfId="1538"/>
    <cellStyle name="표준 2 2 26 2" xfId="1539"/>
    <cellStyle name="표준 2 2 26 2 2" xfId="1540"/>
    <cellStyle name="표준 2 2 26 2 2 2" xfId="1541"/>
    <cellStyle name="표준 2 2 26 2 3" xfId="1542"/>
    <cellStyle name="표준 2 2 26 3" xfId="1543"/>
    <cellStyle name="표준 2 2 26 3 2" xfId="1544"/>
    <cellStyle name="표준 2 2 26 3 2 2" xfId="1545"/>
    <cellStyle name="표준 2 2 26 3 3" xfId="1546"/>
    <cellStyle name="표준 2 2 26 4" xfId="1547"/>
    <cellStyle name="표준 2 2 26 4 2" xfId="1548"/>
    <cellStyle name="표준 2 2 26 4 2 2" xfId="1549"/>
    <cellStyle name="표준 2 2 26 4 3" xfId="1550"/>
    <cellStyle name="표준 2 2 26 5" xfId="1551"/>
    <cellStyle name="표준 2 2 26 5 2" xfId="1552"/>
    <cellStyle name="표준 2 2 26 6" xfId="1553"/>
    <cellStyle name="표준 2 2 27" xfId="1554"/>
    <cellStyle name="표준 2 2 27 2" xfId="1555"/>
    <cellStyle name="표준 2 2 27 2 2" xfId="1556"/>
    <cellStyle name="표준 2 2 27 2 2 2" xfId="1557"/>
    <cellStyle name="표준 2 2 27 2 3" xfId="1558"/>
    <cellStyle name="표준 2 2 27 3" xfId="1559"/>
    <cellStyle name="표준 2 2 27 3 2" xfId="1560"/>
    <cellStyle name="표준 2 2 27 3 2 2" xfId="1561"/>
    <cellStyle name="표준 2 2 27 3 3" xfId="1562"/>
    <cellStyle name="표준 2 2 27 4" xfId="1563"/>
    <cellStyle name="표준 2 2 27 4 2" xfId="1564"/>
    <cellStyle name="표준 2 2 27 4 2 2" xfId="1565"/>
    <cellStyle name="표준 2 2 27 4 3" xfId="1566"/>
    <cellStyle name="표준 2 2 27 5" xfId="1567"/>
    <cellStyle name="표준 2 2 27 5 2" xfId="1568"/>
    <cellStyle name="표준 2 2 27 6" xfId="1569"/>
    <cellStyle name="표준 2 2 28" xfId="1570"/>
    <cellStyle name="표준 2 2 28 2" xfId="1571"/>
    <cellStyle name="표준 2 2 28 2 2" xfId="1572"/>
    <cellStyle name="표준 2 2 28 2 2 2" xfId="1573"/>
    <cellStyle name="표준 2 2 28 2 3" xfId="1574"/>
    <cellStyle name="표준 2 2 28 3" xfId="1575"/>
    <cellStyle name="표준 2 2 28 3 2" xfId="1576"/>
    <cellStyle name="표준 2 2 28 3 2 2" xfId="1577"/>
    <cellStyle name="표준 2 2 28 3 3" xfId="1578"/>
    <cellStyle name="표준 2 2 28 4" xfId="1579"/>
    <cellStyle name="표준 2 2 28 4 2" xfId="1580"/>
    <cellStyle name="표준 2 2 28 4 2 2" xfId="1581"/>
    <cellStyle name="표준 2 2 28 4 3" xfId="1582"/>
    <cellStyle name="표준 2 2 28 5" xfId="1583"/>
    <cellStyle name="표준 2 2 28 5 2" xfId="1584"/>
    <cellStyle name="표준 2 2 28 6" xfId="1585"/>
    <cellStyle name="표준 2 2 29" xfId="1586"/>
    <cellStyle name="표준 2 2 29 2" xfId="1587"/>
    <cellStyle name="표준 2 2 29 3" xfId="1588"/>
    <cellStyle name="표준 2 2 29 4" xfId="1589"/>
    <cellStyle name="표준 2 2 29 4 2" xfId="1590"/>
    <cellStyle name="표준 2 2 29 5" xfId="1591"/>
    <cellStyle name="표준 2 2 3" xfId="1592"/>
    <cellStyle name="표준 2 2 3 2" xfId="1593"/>
    <cellStyle name="표준 2 2 3 2 2" xfId="1594"/>
    <cellStyle name="표준 2 2 3 3" xfId="1595"/>
    <cellStyle name="표준 2 2 3 4" xfId="1596"/>
    <cellStyle name="표준 2 2 30" xfId="1597"/>
    <cellStyle name="표준 2 2 31" xfId="1598"/>
    <cellStyle name="표준 2 2 31 2" xfId="1599"/>
    <cellStyle name="표준 2 2 31 2 2" xfId="1600"/>
    <cellStyle name="표준 2 2 31 3" xfId="1601"/>
    <cellStyle name="표준 2 2 32" xfId="1602"/>
    <cellStyle name="표준 2 2 32 2" xfId="1603"/>
    <cellStyle name="표준 2 2 33" xfId="1604"/>
    <cellStyle name="표준 2 2 33 2" xfId="1605"/>
    <cellStyle name="표준 2 2 34" xfId="1606"/>
    <cellStyle name="표준 2 2 35" xfId="1607"/>
    <cellStyle name="표준 2 2 36" xfId="1608"/>
    <cellStyle name="표준 2 2 4" xfId="1609"/>
    <cellStyle name="표준 2 2 4 2" xfId="1610"/>
    <cellStyle name="표준 2 2 4 2 2" xfId="1611"/>
    <cellStyle name="표준 2 2 4 3" xfId="1612"/>
    <cellStyle name="표준 2 2 4 4" xfId="1613"/>
    <cellStyle name="표준 2 2 5" xfId="1614"/>
    <cellStyle name="표준 2 2 5 2" xfId="1615"/>
    <cellStyle name="표준 2 2 5 3" xfId="1616"/>
    <cellStyle name="표준 2 2 5 4" xfId="1617"/>
    <cellStyle name="표준 2 2 6" xfId="1618"/>
    <cellStyle name="표준 2 2 6 2" xfId="1619"/>
    <cellStyle name="표준 2 2 6 3" xfId="1620"/>
    <cellStyle name="표준 2 2 6 4" xfId="1621"/>
    <cellStyle name="표준 2 2 7" xfId="1622"/>
    <cellStyle name="표준 2 2 7 2" xfId="1623"/>
    <cellStyle name="표준 2 2 7 3" xfId="1624"/>
    <cellStyle name="표준 2 2 8" xfId="1625"/>
    <cellStyle name="표준 2 2 8 2" xfId="1626"/>
    <cellStyle name="표준 2 2 8 3" xfId="1627"/>
    <cellStyle name="표준 2 2 9" xfId="1628"/>
    <cellStyle name="표준 2 2 9 2" xfId="1629"/>
    <cellStyle name="표준 2 2 9 3" xfId="1630"/>
    <cellStyle name="표준 2 20" xfId="1631"/>
    <cellStyle name="표준 2 20 2" xfId="1632"/>
    <cellStyle name="표준 2 20 3" xfId="1633"/>
    <cellStyle name="표준 2 21" xfId="1634"/>
    <cellStyle name="표준 2 21 2" xfId="1635"/>
    <cellStyle name="표준 2 21 3" xfId="1636"/>
    <cellStyle name="표준 2 22" xfId="1637"/>
    <cellStyle name="표준 2 22 2" xfId="1638"/>
    <cellStyle name="표준 2 22 3" xfId="1639"/>
    <cellStyle name="표준 2 23" xfId="1640"/>
    <cellStyle name="표준 2 23 2" xfId="1641"/>
    <cellStyle name="표준 2 23 3" xfId="1642"/>
    <cellStyle name="표준 2 24" xfId="1643"/>
    <cellStyle name="표준 2 24 2" xfId="1644"/>
    <cellStyle name="표준 2 24 3" xfId="1645"/>
    <cellStyle name="표준 2 25" xfId="1646"/>
    <cellStyle name="표준 2 25 2" xfId="1647"/>
    <cellStyle name="표준 2 25 3" xfId="1648"/>
    <cellStyle name="표준 2 26" xfId="1649"/>
    <cellStyle name="표준 2 26 2" xfId="1650"/>
    <cellStyle name="표준 2 26 3" xfId="1651"/>
    <cellStyle name="표준 2 27" xfId="1652"/>
    <cellStyle name="표준 2 27 2" xfId="1653"/>
    <cellStyle name="표준 2 27 3" xfId="1654"/>
    <cellStyle name="표준 2 28" xfId="1655"/>
    <cellStyle name="표준 2 28 2" xfId="1656"/>
    <cellStyle name="표준 2 28 3" xfId="1657"/>
    <cellStyle name="표준 2 29" xfId="1658"/>
    <cellStyle name="표준 2 3" xfId="1659"/>
    <cellStyle name="표준 2 3 2" xfId="1660"/>
    <cellStyle name="표준 2 3 2 2" xfId="1661"/>
    <cellStyle name="표준 2 3 2 3" xfId="1662"/>
    <cellStyle name="표준 2 3 3" xfId="1663"/>
    <cellStyle name="표준 2 3 3 2" xfId="1664"/>
    <cellStyle name="표준 2 3 3 3" xfId="1665"/>
    <cellStyle name="표준 2 3 4" xfId="1666"/>
    <cellStyle name="표준 2 3 5" xfId="1667"/>
    <cellStyle name="표준 2 3 6" xfId="1668"/>
    <cellStyle name="표준 2 30" xfId="1669"/>
    <cellStyle name="표준 2 30 2" xfId="1670"/>
    <cellStyle name="표준 2 31" xfId="1671"/>
    <cellStyle name="표준 2 32" xfId="1672"/>
    <cellStyle name="표준 2 33" xfId="1673"/>
    <cellStyle name="표준 2 34" xfId="1674"/>
    <cellStyle name="표준 2 35" xfId="1675"/>
    <cellStyle name="표준 2 36" xfId="1676"/>
    <cellStyle name="표준 2 37" xfId="1677"/>
    <cellStyle name="표준 2 38" xfId="1678"/>
    <cellStyle name="표준 2 39" xfId="1679"/>
    <cellStyle name="표준 2 4" xfId="1680"/>
    <cellStyle name="표준 2 4 2" xfId="1681"/>
    <cellStyle name="표준 2 4 2 2" xfId="1682"/>
    <cellStyle name="표준 2 4 3" xfId="1683"/>
    <cellStyle name="표준 2 4 3 2" xfId="1684"/>
    <cellStyle name="표준 2 4 4" xfId="1685"/>
    <cellStyle name="표준 2 4 5" xfId="1686"/>
    <cellStyle name="표준 2 4 6" xfId="1687"/>
    <cellStyle name="표준 2 4 7" xfId="1688"/>
    <cellStyle name="표준 2 40" xfId="1689"/>
    <cellStyle name="표준 2 41" xfId="1690"/>
    <cellStyle name="표준 2 42" xfId="1691"/>
    <cellStyle name="표준 2 43" xfId="1692"/>
    <cellStyle name="표준 2 44" xfId="1693"/>
    <cellStyle name="표준 2 45" xfId="1694"/>
    <cellStyle name="표준 2 46" xfId="1695"/>
    <cellStyle name="표준 2 47" xfId="1696"/>
    <cellStyle name="표준 2 48" xfId="1697"/>
    <cellStyle name="표준 2 48 2" xfId="1698"/>
    <cellStyle name="표준 2 48 2 2" xfId="1699"/>
    <cellStyle name="표준 2 48 2 2 2" xfId="1700"/>
    <cellStyle name="표준 2 48 2 3" xfId="1701"/>
    <cellStyle name="표준 2 48 3" xfId="1702"/>
    <cellStyle name="표준 2 48 3 2" xfId="1703"/>
    <cellStyle name="표준 2 48 3 2 2" xfId="1704"/>
    <cellStyle name="표준 2 48 3 3" xfId="1705"/>
    <cellStyle name="표준 2 48 4" xfId="1706"/>
    <cellStyle name="표준 2 48 4 2" xfId="1707"/>
    <cellStyle name="표준 2 48 4 2 2" xfId="1708"/>
    <cellStyle name="표준 2 48 4 3" xfId="1709"/>
    <cellStyle name="표준 2 48 5" xfId="1710"/>
    <cellStyle name="표준 2 48 5 2" xfId="1711"/>
    <cellStyle name="표준 2 48 6" xfId="1712"/>
    <cellStyle name="표준 2 49" xfId="1713"/>
    <cellStyle name="표준 2 49 2" xfId="1714"/>
    <cellStyle name="표준 2 49 2 2" xfId="1715"/>
    <cellStyle name="표준 2 49 2 2 2" xfId="1716"/>
    <cellStyle name="표준 2 49 2 3" xfId="1717"/>
    <cellStyle name="표준 2 49 3" xfId="1718"/>
    <cellStyle name="표준 2 49 3 2" xfId="1719"/>
    <cellStyle name="표준 2 49 3 2 2" xfId="1720"/>
    <cellStyle name="표준 2 49 3 3" xfId="1721"/>
    <cellStyle name="표준 2 49 4" xfId="1722"/>
    <cellStyle name="표준 2 49 4 2" xfId="1723"/>
    <cellStyle name="표준 2 49 4 2 2" xfId="1724"/>
    <cellStyle name="표준 2 49 4 3" xfId="1725"/>
    <cellStyle name="표준 2 49 5" xfId="1726"/>
    <cellStyle name="표준 2 49 5 2" xfId="1727"/>
    <cellStyle name="표준 2 49 6" xfId="1728"/>
    <cellStyle name="표준 2 5" xfId="1729"/>
    <cellStyle name="표준 2 5 2" xfId="1730"/>
    <cellStyle name="표준 2 5 2 2" xfId="1731"/>
    <cellStyle name="표준 2 5 3" xfId="1732"/>
    <cellStyle name="표준 2 5 3 2" xfId="1733"/>
    <cellStyle name="표준 2 5 4" xfId="1734"/>
    <cellStyle name="표준 2 50" xfId="1735"/>
    <cellStyle name="표준 2 50 2" xfId="1736"/>
    <cellStyle name="표준 2 50 2 2" xfId="1737"/>
    <cellStyle name="표준 2 50 2 2 2" xfId="1738"/>
    <cellStyle name="표준 2 50 2 3" xfId="1739"/>
    <cellStyle name="표준 2 50 3" xfId="1740"/>
    <cellStyle name="표준 2 50 3 2" xfId="1741"/>
    <cellStyle name="표준 2 50 3 2 2" xfId="1742"/>
    <cellStyle name="표준 2 50 3 3" xfId="1743"/>
    <cellStyle name="표준 2 50 4" xfId="1744"/>
    <cellStyle name="표준 2 50 4 2" xfId="1745"/>
    <cellStyle name="표준 2 50 4 2 2" xfId="1746"/>
    <cellStyle name="표준 2 50 4 3" xfId="1747"/>
    <cellStyle name="표준 2 50 5" xfId="1748"/>
    <cellStyle name="표준 2 50 5 2" xfId="1749"/>
    <cellStyle name="표준 2 50 6" xfId="1750"/>
    <cellStyle name="표준 2 51" xfId="1751"/>
    <cellStyle name="표준 2 51 2" xfId="1752"/>
    <cellStyle name="표준 2 51 2 2" xfId="1753"/>
    <cellStyle name="표준 2 51 2 2 2" xfId="1754"/>
    <cellStyle name="표준 2 51 2 3" xfId="1755"/>
    <cellStyle name="표준 2 51 3" xfId="1756"/>
    <cellStyle name="표준 2 51 3 2" xfId="1757"/>
    <cellStyle name="표준 2 51 3 2 2" xfId="1758"/>
    <cellStyle name="표준 2 51 3 3" xfId="1759"/>
    <cellStyle name="표준 2 51 4" xfId="1760"/>
    <cellStyle name="표준 2 51 4 2" xfId="1761"/>
    <cellStyle name="표준 2 51 4 2 2" xfId="1762"/>
    <cellStyle name="표준 2 51 4 3" xfId="1763"/>
    <cellStyle name="표준 2 51 5" xfId="1764"/>
    <cellStyle name="표준 2 51 5 2" xfId="1765"/>
    <cellStyle name="표준 2 51 6" xfId="1766"/>
    <cellStyle name="표준 2 52" xfId="1767"/>
    <cellStyle name="표준 2 52 2" xfId="1768"/>
    <cellStyle name="표준 2 52 2 2" xfId="1769"/>
    <cellStyle name="표준 2 52 2 2 2" xfId="1770"/>
    <cellStyle name="표준 2 52 2 3" xfId="1771"/>
    <cellStyle name="표준 2 52 3" xfId="1772"/>
    <cellStyle name="표준 2 52 3 2" xfId="1773"/>
    <cellStyle name="표준 2 52 3 2 2" xfId="1774"/>
    <cellStyle name="표준 2 52 3 3" xfId="1775"/>
    <cellStyle name="표준 2 52 4" xfId="1776"/>
    <cellStyle name="표준 2 52 4 2" xfId="1777"/>
    <cellStyle name="표준 2 52 4 2 2" xfId="1778"/>
    <cellStyle name="표준 2 52 4 3" xfId="1779"/>
    <cellStyle name="표준 2 52 5" xfId="1780"/>
    <cellStyle name="표준 2 52 5 2" xfId="1781"/>
    <cellStyle name="표준 2 52 6" xfId="1782"/>
    <cellStyle name="표준 2 53" xfId="1783"/>
    <cellStyle name="표준 2 53 2" xfId="1784"/>
    <cellStyle name="표준 2 53 2 2" xfId="1785"/>
    <cellStyle name="표준 2 53 2 2 2" xfId="1786"/>
    <cellStyle name="표준 2 53 2 3" xfId="1787"/>
    <cellStyle name="표준 2 53 3" xfId="1788"/>
    <cellStyle name="표준 2 53 3 2" xfId="1789"/>
    <cellStyle name="표준 2 53 3 2 2" xfId="1790"/>
    <cellStyle name="표준 2 53 3 3" xfId="1791"/>
    <cellStyle name="표준 2 53 4" xfId="1792"/>
    <cellStyle name="표준 2 53 4 2" xfId="1793"/>
    <cellStyle name="표준 2 53 4 2 2" xfId="1794"/>
    <cellStyle name="표준 2 53 4 3" xfId="1795"/>
    <cellStyle name="표준 2 53 5" xfId="1796"/>
    <cellStyle name="표준 2 53 5 2" xfId="1797"/>
    <cellStyle name="표준 2 53 6" xfId="1798"/>
    <cellStyle name="표준 2 54" xfId="1799"/>
    <cellStyle name="표준 2 54 2" xfId="1800"/>
    <cellStyle name="표준 2 54 2 2" xfId="1801"/>
    <cellStyle name="표준 2 54 2 2 2" xfId="1802"/>
    <cellStyle name="표준 2 54 2 3" xfId="1803"/>
    <cellStyle name="표준 2 54 3" xfId="1804"/>
    <cellStyle name="표준 2 54 3 2" xfId="1805"/>
    <cellStyle name="표준 2 54 3 2 2" xfId="1806"/>
    <cellStyle name="표준 2 54 3 3" xfId="1807"/>
    <cellStyle name="표준 2 54 4" xfId="1808"/>
    <cellStyle name="표준 2 54 4 2" xfId="1809"/>
    <cellStyle name="표준 2 54 4 2 2" xfId="1810"/>
    <cellStyle name="표준 2 54 4 3" xfId="1811"/>
    <cellStyle name="표준 2 54 5" xfId="1812"/>
    <cellStyle name="표준 2 54 5 2" xfId="1813"/>
    <cellStyle name="표준 2 54 6" xfId="1814"/>
    <cellStyle name="표준 2 55" xfId="1815"/>
    <cellStyle name="표준 2 55 2" xfId="1816"/>
    <cellStyle name="표준 2 55 2 2" xfId="1817"/>
    <cellStyle name="표준 2 55 2 2 2" xfId="1818"/>
    <cellStyle name="표준 2 55 2 3" xfId="1819"/>
    <cellStyle name="표준 2 55 3" xfId="1820"/>
    <cellStyle name="표준 2 55 3 2" xfId="1821"/>
    <cellStyle name="표준 2 55 3 2 2" xfId="1822"/>
    <cellStyle name="표준 2 55 3 3" xfId="1823"/>
    <cellStyle name="표준 2 55 4" xfId="1824"/>
    <cellStyle name="표준 2 55 4 2" xfId="1825"/>
    <cellStyle name="표준 2 55 4 2 2" xfId="1826"/>
    <cellStyle name="표준 2 55 4 3" xfId="1827"/>
    <cellStyle name="표준 2 55 5" xfId="1828"/>
    <cellStyle name="표준 2 55 5 2" xfId="1829"/>
    <cellStyle name="표준 2 55 6" xfId="1830"/>
    <cellStyle name="표준 2 56" xfId="1831"/>
    <cellStyle name="표준 2 56 2" xfId="1832"/>
    <cellStyle name="표준 2 56 2 2" xfId="1833"/>
    <cellStyle name="표준 2 56 2 2 2" xfId="1834"/>
    <cellStyle name="표준 2 56 2 3" xfId="1835"/>
    <cellStyle name="표준 2 56 3" xfId="1836"/>
    <cellStyle name="표준 2 56 3 2" xfId="1837"/>
    <cellStyle name="표준 2 56 3 2 2" xfId="1838"/>
    <cellStyle name="표준 2 56 3 3" xfId="1839"/>
    <cellStyle name="표준 2 56 4" xfId="1840"/>
    <cellStyle name="표준 2 56 4 2" xfId="1841"/>
    <cellStyle name="표준 2 56 4 2 2" xfId="1842"/>
    <cellStyle name="표준 2 56 4 3" xfId="1843"/>
    <cellStyle name="표준 2 56 5" xfId="1844"/>
    <cellStyle name="표준 2 56 5 2" xfId="1845"/>
    <cellStyle name="표준 2 56 6" xfId="1846"/>
    <cellStyle name="표준 2 57" xfId="1847"/>
    <cellStyle name="표준 2 57 2" xfId="1848"/>
    <cellStyle name="표준 2 57 2 2" xfId="1849"/>
    <cellStyle name="표준 2 57 2 2 2" xfId="1850"/>
    <cellStyle name="표준 2 57 2 3" xfId="1851"/>
    <cellStyle name="표준 2 57 3" xfId="1852"/>
    <cellStyle name="표준 2 57 3 2" xfId="1853"/>
    <cellStyle name="표준 2 57 3 2 2" xfId="1854"/>
    <cellStyle name="표준 2 57 3 3" xfId="1855"/>
    <cellStyle name="표준 2 57 4" xfId="1856"/>
    <cellStyle name="표준 2 57 4 2" xfId="1857"/>
    <cellStyle name="표준 2 57 4 2 2" xfId="1858"/>
    <cellStyle name="표준 2 57 4 3" xfId="1859"/>
    <cellStyle name="표준 2 57 5" xfId="1860"/>
    <cellStyle name="표준 2 57 5 2" xfId="1861"/>
    <cellStyle name="표준 2 57 6" xfId="1862"/>
    <cellStyle name="표준 2 58" xfId="1863"/>
    <cellStyle name="표준 2 58 2" xfId="1864"/>
    <cellStyle name="표준 2 58 2 2" xfId="1865"/>
    <cellStyle name="표준 2 58 2 2 2" xfId="1866"/>
    <cellStyle name="표준 2 58 2 3" xfId="1867"/>
    <cellStyle name="표준 2 58 3" xfId="1868"/>
    <cellStyle name="표준 2 58 3 2" xfId="1869"/>
    <cellStyle name="표준 2 58 3 2 2" xfId="1870"/>
    <cellStyle name="표준 2 58 3 3" xfId="1871"/>
    <cellStyle name="표준 2 58 4" xfId="1872"/>
    <cellStyle name="표준 2 58 4 2" xfId="1873"/>
    <cellStyle name="표준 2 58 4 2 2" xfId="1874"/>
    <cellStyle name="표준 2 58 4 3" xfId="1875"/>
    <cellStyle name="표준 2 58 5" xfId="1876"/>
    <cellStyle name="표준 2 58 5 2" xfId="1877"/>
    <cellStyle name="표준 2 58 6" xfId="1878"/>
    <cellStyle name="표준 2 59" xfId="1879"/>
    <cellStyle name="표준 2 59 2" xfId="1880"/>
    <cellStyle name="표준 2 59 2 2" xfId="1881"/>
    <cellStyle name="표준 2 59 2 2 2" xfId="1882"/>
    <cellStyle name="표준 2 59 2 3" xfId="1883"/>
    <cellStyle name="표준 2 59 3" xfId="1884"/>
    <cellStyle name="표준 2 59 3 2" xfId="1885"/>
    <cellStyle name="표준 2 59 3 2 2" xfId="1886"/>
    <cellStyle name="표준 2 59 3 3" xfId="1887"/>
    <cellStyle name="표준 2 59 4" xfId="1888"/>
    <cellStyle name="표준 2 59 4 2" xfId="1889"/>
    <cellStyle name="표준 2 59 4 2 2" xfId="1890"/>
    <cellStyle name="표준 2 59 4 3" xfId="1891"/>
    <cellStyle name="표준 2 59 5" xfId="1892"/>
    <cellStyle name="표준 2 59 5 2" xfId="1893"/>
    <cellStyle name="표준 2 59 6" xfId="1894"/>
    <cellStyle name="표준 2 6" xfId="1895"/>
    <cellStyle name="표준 2 6 2" xfId="1896"/>
    <cellStyle name="표준 2 6 2 2" xfId="1897"/>
    <cellStyle name="표준 2 6 3" xfId="1898"/>
    <cellStyle name="표준 2 6 3 2" xfId="1899"/>
    <cellStyle name="표준 2 6 4" xfId="1900"/>
    <cellStyle name="표준 2 60" xfId="1901"/>
    <cellStyle name="표준 2 60 2" xfId="1902"/>
    <cellStyle name="표준 2 60 2 2" xfId="1903"/>
    <cellStyle name="표준 2 60 2 2 2" xfId="1904"/>
    <cellStyle name="표준 2 60 2 3" xfId="1905"/>
    <cellStyle name="표준 2 60 3" xfId="1906"/>
    <cellStyle name="표준 2 60 3 2" xfId="1907"/>
    <cellStyle name="표준 2 60 3 2 2" xfId="1908"/>
    <cellStyle name="표준 2 60 3 3" xfId="1909"/>
    <cellStyle name="표준 2 60 4" xfId="1910"/>
    <cellStyle name="표준 2 60 4 2" xfId="1911"/>
    <cellStyle name="표준 2 60 4 2 2" xfId="1912"/>
    <cellStyle name="표준 2 60 4 3" xfId="1913"/>
    <cellStyle name="표준 2 60 5" xfId="1914"/>
    <cellStyle name="표준 2 60 5 2" xfId="1915"/>
    <cellStyle name="표준 2 60 6" xfId="1916"/>
    <cellStyle name="표준 2 61" xfId="1917"/>
    <cellStyle name="표준 2 61 2" xfId="1918"/>
    <cellStyle name="표준 2 61 2 2" xfId="1919"/>
    <cellStyle name="표준 2 61 2 2 2" xfId="1920"/>
    <cellStyle name="표준 2 61 2 3" xfId="1921"/>
    <cellStyle name="표준 2 61 3" xfId="1922"/>
    <cellStyle name="표준 2 61 3 2" xfId="1923"/>
    <cellStyle name="표준 2 61 3 2 2" xfId="1924"/>
    <cellStyle name="표준 2 61 3 3" xfId="1925"/>
    <cellStyle name="표준 2 61 4" xfId="1926"/>
    <cellStyle name="표준 2 61 4 2" xfId="1927"/>
    <cellStyle name="표준 2 61 4 2 2" xfId="1928"/>
    <cellStyle name="표준 2 61 4 3" xfId="1929"/>
    <cellStyle name="표준 2 61 5" xfId="1930"/>
    <cellStyle name="표준 2 61 5 2" xfId="1931"/>
    <cellStyle name="표준 2 61 6" xfId="1932"/>
    <cellStyle name="표준 2 62" xfId="1933"/>
    <cellStyle name="표준 2 62 2" xfId="1934"/>
    <cellStyle name="표준 2 62 2 2" xfId="1935"/>
    <cellStyle name="표준 2 62 2 2 2" xfId="1936"/>
    <cellStyle name="표준 2 62 2 3" xfId="1937"/>
    <cellStyle name="표준 2 62 3" xfId="1938"/>
    <cellStyle name="표준 2 62 3 2" xfId="1939"/>
    <cellStyle name="표준 2 62 3 2 2" xfId="1940"/>
    <cellStyle name="표준 2 62 3 3" xfId="1941"/>
    <cellStyle name="표준 2 62 4" xfId="1942"/>
    <cellStyle name="표준 2 62 4 2" xfId="1943"/>
    <cellStyle name="표준 2 62 4 2 2" xfId="1944"/>
    <cellStyle name="표준 2 62 4 3" xfId="1945"/>
    <cellStyle name="표준 2 62 5" xfId="1946"/>
    <cellStyle name="표준 2 62 5 2" xfId="1947"/>
    <cellStyle name="표준 2 62 6" xfId="1948"/>
    <cellStyle name="표준 2 63" xfId="1949"/>
    <cellStyle name="표준 2 63 2" xfId="1950"/>
    <cellStyle name="표준 2 63 2 2" xfId="1951"/>
    <cellStyle name="표준 2 63 2 2 2" xfId="1952"/>
    <cellStyle name="표준 2 63 2 3" xfId="1953"/>
    <cellStyle name="표준 2 63 3" xfId="1954"/>
    <cellStyle name="표준 2 63 3 2" xfId="1955"/>
    <cellStyle name="표준 2 63 3 2 2" xfId="1956"/>
    <cellStyle name="표준 2 63 3 3" xfId="1957"/>
    <cellStyle name="표준 2 63 4" xfId="1958"/>
    <cellStyle name="표준 2 63 4 2" xfId="1959"/>
    <cellStyle name="표준 2 63 4 2 2" xfId="1960"/>
    <cellStyle name="표준 2 63 4 3" xfId="1961"/>
    <cellStyle name="표준 2 63 5" xfId="1962"/>
    <cellStyle name="표준 2 63 5 2" xfId="1963"/>
    <cellStyle name="표준 2 63 6" xfId="1964"/>
    <cellStyle name="표준 2 64" xfId="1965"/>
    <cellStyle name="표준 2 64 2" xfId="1966"/>
    <cellStyle name="표준 2 64 2 2" xfId="1967"/>
    <cellStyle name="표준 2 64 2 2 2" xfId="1968"/>
    <cellStyle name="표준 2 64 2 3" xfId="1969"/>
    <cellStyle name="표준 2 64 3" xfId="1970"/>
    <cellStyle name="표준 2 64 3 2" xfId="1971"/>
    <cellStyle name="표준 2 64 3 2 2" xfId="1972"/>
    <cellStyle name="표준 2 64 3 3" xfId="1973"/>
    <cellStyle name="표준 2 65" xfId="1974"/>
    <cellStyle name="표준 2 65 2" xfId="1975"/>
    <cellStyle name="표준 2 65 2 2" xfId="1976"/>
    <cellStyle name="표준 2 65 3" xfId="1977"/>
    <cellStyle name="표준 2 66" xfId="1978"/>
    <cellStyle name="표준 2 67" xfId="1979"/>
    <cellStyle name="표준 2 68" xfId="1980"/>
    <cellStyle name="표준 2 68 2" xfId="1981"/>
    <cellStyle name="표준 2 69" xfId="1982"/>
    <cellStyle name="표준 2 7" xfId="1983"/>
    <cellStyle name="표준 2 7 2" xfId="1984"/>
    <cellStyle name="표준 2 7 2 2" xfId="1985"/>
    <cellStyle name="표준 2 7 3" xfId="1986"/>
    <cellStyle name="표준 2 7 3 2" xfId="1987"/>
    <cellStyle name="표준 2 7 4" xfId="1988"/>
    <cellStyle name="표준 2 7 5" xfId="1989"/>
    <cellStyle name="표준 2 70" xfId="1990"/>
    <cellStyle name="표준 2 71" xfId="1991"/>
    <cellStyle name="표준 2 72" xfId="20866"/>
    <cellStyle name="표준 2 73" xfId="20867"/>
    <cellStyle name="표준 2 74" xfId="20868"/>
    <cellStyle name="표준 2 75" xfId="20869"/>
    <cellStyle name="표준 2 76" xfId="20870"/>
    <cellStyle name="표준 2 77" xfId="20871"/>
    <cellStyle name="표준 2 78" xfId="20872"/>
    <cellStyle name="표준 2 79" xfId="20873"/>
    <cellStyle name="표준 2 8" xfId="1992"/>
    <cellStyle name="표준 2 8 2" xfId="1993"/>
    <cellStyle name="표준 2 8 3" xfId="1994"/>
    <cellStyle name="표준 2 8 4" xfId="1995"/>
    <cellStyle name="표준 2 8 5" xfId="1996"/>
    <cellStyle name="표준 2 80" xfId="20874"/>
    <cellStyle name="표준 2 81" xfId="20875"/>
    <cellStyle name="표준 2 82" xfId="20876"/>
    <cellStyle name="표준 2 83" xfId="20877"/>
    <cellStyle name="표준 2 84" xfId="20878"/>
    <cellStyle name="표준 2 85" xfId="20879"/>
    <cellStyle name="표준 2 86" xfId="20880"/>
    <cellStyle name="표준 2 87" xfId="20881"/>
    <cellStyle name="표준 2 88" xfId="20882"/>
    <cellStyle name="표준 2 89" xfId="20883"/>
    <cellStyle name="표준 2 9" xfId="1997"/>
    <cellStyle name="표준 2 9 2" xfId="1998"/>
    <cellStyle name="표준 2 9 3" xfId="1999"/>
    <cellStyle name="표준 2 9 4" xfId="2000"/>
    <cellStyle name="표준 2 9 5" xfId="2001"/>
    <cellStyle name="표준 2 90" xfId="20884"/>
    <cellStyle name="표준 2 91" xfId="20885"/>
    <cellStyle name="표준 2 92" xfId="20886"/>
    <cellStyle name="표준 2 93" xfId="20887"/>
    <cellStyle name="표준 2 94" xfId="20888"/>
    <cellStyle name="표준 2 95" xfId="20889"/>
    <cellStyle name="표준 2 96" xfId="20890"/>
    <cellStyle name="표준 2 97" xfId="20891"/>
    <cellStyle name="표준 2 98" xfId="20892"/>
    <cellStyle name="표준 2 99" xfId="20893"/>
    <cellStyle name="표준 2_235호_발송명단" xfId="2002"/>
    <cellStyle name="표준 20" xfId="2003"/>
    <cellStyle name="표준 20 10" xfId="2004"/>
    <cellStyle name="표준 20 11" xfId="2005"/>
    <cellStyle name="표준 20 12" xfId="2006"/>
    <cellStyle name="표준 20 13" xfId="2007"/>
    <cellStyle name="표준 20 14" xfId="2008"/>
    <cellStyle name="표준 20 15" xfId="2009"/>
    <cellStyle name="표준 20 16" xfId="2010"/>
    <cellStyle name="표준 20 17" xfId="2011"/>
    <cellStyle name="표준 20 18" xfId="2012"/>
    <cellStyle name="표준 20 19" xfId="2013"/>
    <cellStyle name="표준 20 2" xfId="2014"/>
    <cellStyle name="표준 20 2 2" xfId="2015"/>
    <cellStyle name="표준 20 20" xfId="2016"/>
    <cellStyle name="표준 20 21" xfId="2017"/>
    <cellStyle name="표준 20 22" xfId="2018"/>
    <cellStyle name="표준 20 23" xfId="2019"/>
    <cellStyle name="표준 20 24" xfId="2020"/>
    <cellStyle name="표준 20 25" xfId="2021"/>
    <cellStyle name="표준 20 26" xfId="2022"/>
    <cellStyle name="표준 20 27" xfId="2023"/>
    <cellStyle name="표준 20 28" xfId="2024"/>
    <cellStyle name="표준 20 29" xfId="2025"/>
    <cellStyle name="표준 20 3" xfId="2026"/>
    <cellStyle name="표준 20 3 2" xfId="2027"/>
    <cellStyle name="표준 20 3 3" xfId="2028"/>
    <cellStyle name="표준 20 3 4" xfId="2029"/>
    <cellStyle name="표준 20 30" xfId="2030"/>
    <cellStyle name="표준 20 31" xfId="2031"/>
    <cellStyle name="표준 20 32" xfId="2032"/>
    <cellStyle name="표준 20 33" xfId="2033"/>
    <cellStyle name="표준 20 34" xfId="2034"/>
    <cellStyle name="표준 20 35" xfId="2035"/>
    <cellStyle name="표준 20 36" xfId="2036"/>
    <cellStyle name="표준 20 37" xfId="2037"/>
    <cellStyle name="표준 20 38" xfId="2038"/>
    <cellStyle name="표준 20 39" xfId="2039"/>
    <cellStyle name="표준 20 4" xfId="2040"/>
    <cellStyle name="표준 20 4 2" xfId="2041"/>
    <cellStyle name="표준 20 4 3" xfId="2042"/>
    <cellStyle name="표준 20 4 4" xfId="2043"/>
    <cellStyle name="표준 20 40" xfId="2044"/>
    <cellStyle name="표준 20 41" xfId="2045"/>
    <cellStyle name="표준 20 42" xfId="2046"/>
    <cellStyle name="표준 20 43" xfId="2047"/>
    <cellStyle name="표준 20 44" xfId="2048"/>
    <cellStyle name="표준 20 45" xfId="2049"/>
    <cellStyle name="표준 20 46" xfId="2050"/>
    <cellStyle name="표준 20 47" xfId="2051"/>
    <cellStyle name="표준 20 48" xfId="2052"/>
    <cellStyle name="표준 20 49" xfId="2053"/>
    <cellStyle name="표준 20 5" xfId="2054"/>
    <cellStyle name="표준 20 50" xfId="2055"/>
    <cellStyle name="표준 20 6" xfId="2056"/>
    <cellStyle name="표준 20 7" xfId="2057"/>
    <cellStyle name="표준 20 8" xfId="2058"/>
    <cellStyle name="표준 20 9" xfId="2059"/>
    <cellStyle name="표준 21" xfId="2060"/>
    <cellStyle name="표준 21 10" xfId="2061"/>
    <cellStyle name="표준 21 11" xfId="2062"/>
    <cellStyle name="표준 21 12" xfId="2063"/>
    <cellStyle name="표준 21 13" xfId="2064"/>
    <cellStyle name="표준 21 14" xfId="2065"/>
    <cellStyle name="표준 21 15" xfId="2066"/>
    <cellStyle name="표준 21 16" xfId="2067"/>
    <cellStyle name="표준 21 17" xfId="2068"/>
    <cellStyle name="표준 21 18" xfId="2069"/>
    <cellStyle name="표준 21 19" xfId="2070"/>
    <cellStyle name="표준 21 2" xfId="2071"/>
    <cellStyle name="표준 21 2 2" xfId="2072"/>
    <cellStyle name="표준 21 2 3" xfId="2073"/>
    <cellStyle name="표준 21 20" xfId="2074"/>
    <cellStyle name="표준 21 21" xfId="2075"/>
    <cellStyle name="표준 21 22" xfId="2076"/>
    <cellStyle name="표준 21 23" xfId="2077"/>
    <cellStyle name="표준 21 24" xfId="2078"/>
    <cellStyle name="표준 21 25" xfId="2079"/>
    <cellStyle name="표준 21 26" xfId="2080"/>
    <cellStyle name="표준 21 27" xfId="2081"/>
    <cellStyle name="표준 21 28" xfId="2082"/>
    <cellStyle name="표준 21 29" xfId="2083"/>
    <cellStyle name="표준 21 3" xfId="2084"/>
    <cellStyle name="표준 21 3 2" xfId="2085"/>
    <cellStyle name="표준 21 3 3" xfId="2086"/>
    <cellStyle name="표준 21 30" xfId="2087"/>
    <cellStyle name="표준 21 31" xfId="2088"/>
    <cellStyle name="표준 21 32" xfId="2089"/>
    <cellStyle name="표준 21 33" xfId="2090"/>
    <cellStyle name="표준 21 34" xfId="2091"/>
    <cellStyle name="표준 21 35" xfId="2092"/>
    <cellStyle name="표준 21 36" xfId="2093"/>
    <cellStyle name="표준 21 37" xfId="2094"/>
    <cellStyle name="표준 21 38" xfId="2095"/>
    <cellStyle name="표준 21 39" xfId="2096"/>
    <cellStyle name="표준 21 4" xfId="2097"/>
    <cellStyle name="표준 21 40" xfId="2098"/>
    <cellStyle name="표준 21 41" xfId="2099"/>
    <cellStyle name="표준 21 42" xfId="2100"/>
    <cellStyle name="표준 21 43" xfId="2101"/>
    <cellStyle name="표준 21 44" xfId="2102"/>
    <cellStyle name="표준 21 45" xfId="2103"/>
    <cellStyle name="표준 21 46" xfId="2104"/>
    <cellStyle name="표준 21 47" xfId="2105"/>
    <cellStyle name="표준 21 48" xfId="2106"/>
    <cellStyle name="표준 21 49" xfId="2107"/>
    <cellStyle name="표준 21 5" xfId="2108"/>
    <cellStyle name="표준 21 50" xfId="2109"/>
    <cellStyle name="표준 21 6" xfId="2110"/>
    <cellStyle name="표준 21 7" xfId="2111"/>
    <cellStyle name="표준 21 8" xfId="2112"/>
    <cellStyle name="표준 21 9" xfId="2113"/>
    <cellStyle name="표준 22" xfId="2114"/>
    <cellStyle name="표준 22 10" xfId="2115"/>
    <cellStyle name="표준 22 11" xfId="2116"/>
    <cellStyle name="표준 22 12" xfId="2117"/>
    <cellStyle name="표준 22 13" xfId="2118"/>
    <cellStyle name="표준 22 14" xfId="2119"/>
    <cellStyle name="표준 22 15" xfId="2120"/>
    <cellStyle name="표준 22 16" xfId="2121"/>
    <cellStyle name="표준 22 17" xfId="2122"/>
    <cellStyle name="표준 22 18" xfId="2123"/>
    <cellStyle name="표준 22 19" xfId="2124"/>
    <cellStyle name="표준 22 2" xfId="2125"/>
    <cellStyle name="표준 22 2 2" xfId="2126"/>
    <cellStyle name="표준 22 2 3" xfId="2127"/>
    <cellStyle name="표준 22 20" xfId="2128"/>
    <cellStyle name="표준 22 21" xfId="2129"/>
    <cellStyle name="표준 22 22" xfId="2130"/>
    <cellStyle name="표준 22 23" xfId="2131"/>
    <cellStyle name="표준 22 24" xfId="2132"/>
    <cellStyle name="표준 22 25" xfId="2133"/>
    <cellStyle name="표준 22 26" xfId="2134"/>
    <cellStyle name="표준 22 27" xfId="2135"/>
    <cellStyle name="표준 22 28" xfId="2136"/>
    <cellStyle name="표준 22 29" xfId="2137"/>
    <cellStyle name="표준 22 3" xfId="2138"/>
    <cellStyle name="표준 22 3 2" xfId="2139"/>
    <cellStyle name="표준 22 3 3" xfId="2140"/>
    <cellStyle name="표준 22 30" xfId="2141"/>
    <cellStyle name="표준 22 31" xfId="2142"/>
    <cellStyle name="표준 22 32" xfId="2143"/>
    <cellStyle name="표준 22 33" xfId="2144"/>
    <cellStyle name="표준 22 34" xfId="2145"/>
    <cellStyle name="표준 22 35" xfId="2146"/>
    <cellStyle name="표준 22 36" xfId="2147"/>
    <cellStyle name="표준 22 37" xfId="2148"/>
    <cellStyle name="표준 22 38" xfId="2149"/>
    <cellStyle name="표준 22 39" xfId="2150"/>
    <cellStyle name="표준 22 4" xfId="2151"/>
    <cellStyle name="표준 22 40" xfId="2152"/>
    <cellStyle name="표준 22 41" xfId="2153"/>
    <cellStyle name="표준 22 42" xfId="2154"/>
    <cellStyle name="표준 22 43" xfId="2155"/>
    <cellStyle name="표준 22 44" xfId="2156"/>
    <cellStyle name="표준 22 45" xfId="2157"/>
    <cellStyle name="표준 22 46" xfId="2158"/>
    <cellStyle name="표준 22 47" xfId="2159"/>
    <cellStyle name="표준 22 48" xfId="2160"/>
    <cellStyle name="표준 22 49" xfId="2161"/>
    <cellStyle name="표준 22 5" xfId="2162"/>
    <cellStyle name="표준 22 6" xfId="2163"/>
    <cellStyle name="표준 22 7" xfId="2164"/>
    <cellStyle name="표준 22 8" xfId="2165"/>
    <cellStyle name="표준 22 9" xfId="2166"/>
    <cellStyle name="표준 23" xfId="2167"/>
    <cellStyle name="표준 23 10" xfId="2168"/>
    <cellStyle name="표준 23 11" xfId="2169"/>
    <cellStyle name="표준 23 12" xfId="2170"/>
    <cellStyle name="표준 23 13" xfId="2171"/>
    <cellStyle name="표준 23 14" xfId="2172"/>
    <cellStyle name="표준 23 15" xfId="2173"/>
    <cellStyle name="표준 23 16" xfId="2174"/>
    <cellStyle name="표준 23 17" xfId="2175"/>
    <cellStyle name="표준 23 18" xfId="2176"/>
    <cellStyle name="표준 23 19" xfId="2177"/>
    <cellStyle name="표준 23 2" xfId="2178"/>
    <cellStyle name="표준 23 2 2" xfId="2179"/>
    <cellStyle name="표준 23 2 2 2" xfId="2180"/>
    <cellStyle name="표준 23 2 3" xfId="2181"/>
    <cellStyle name="표준 23 20" xfId="2182"/>
    <cellStyle name="표준 23 21" xfId="2183"/>
    <cellStyle name="표준 23 22" xfId="2184"/>
    <cellStyle name="표준 23 23" xfId="2185"/>
    <cellStyle name="표준 23 24" xfId="2186"/>
    <cellStyle name="표준 23 25" xfId="2187"/>
    <cellStyle name="표준 23 26" xfId="2188"/>
    <cellStyle name="표준 23 27" xfId="2189"/>
    <cellStyle name="표준 23 28" xfId="2190"/>
    <cellStyle name="표준 23 29" xfId="2191"/>
    <cellStyle name="표준 23 3" xfId="2192"/>
    <cellStyle name="표준 23 3 2" xfId="2193"/>
    <cellStyle name="표준 23 30" xfId="2194"/>
    <cellStyle name="표준 23 31" xfId="2195"/>
    <cellStyle name="표준 23 32" xfId="2196"/>
    <cellStyle name="표준 23 33" xfId="2197"/>
    <cellStyle name="표준 23 34" xfId="2198"/>
    <cellStyle name="표준 23 35" xfId="2199"/>
    <cellStyle name="표준 23 36" xfId="2200"/>
    <cellStyle name="표준 23 37" xfId="2201"/>
    <cellStyle name="표준 23 38" xfId="2202"/>
    <cellStyle name="표준 23 39" xfId="2203"/>
    <cellStyle name="표준 23 4" xfId="2204"/>
    <cellStyle name="표준 23 4 2" xfId="2205"/>
    <cellStyle name="표준 23 4 3" xfId="2206"/>
    <cellStyle name="표준 23 4 4" xfId="2207"/>
    <cellStyle name="표준 23 5" xfId="2208"/>
    <cellStyle name="표준 23 6" xfId="2209"/>
    <cellStyle name="표준 23 7" xfId="2210"/>
    <cellStyle name="표준 23 8" xfId="2211"/>
    <cellStyle name="표준 23 9" xfId="2212"/>
    <cellStyle name="표준 24" xfId="2213"/>
    <cellStyle name="표준 24 10" xfId="2214"/>
    <cellStyle name="표준 24 11" xfId="2215"/>
    <cellStyle name="표준 24 12" xfId="2216"/>
    <cellStyle name="표준 24 13" xfId="2217"/>
    <cellStyle name="표준 24 14" xfId="2218"/>
    <cellStyle name="표준 24 15" xfId="2219"/>
    <cellStyle name="표준 24 16" xfId="2220"/>
    <cellStyle name="표준 24 17" xfId="2221"/>
    <cellStyle name="표준 24 18" xfId="2222"/>
    <cellStyle name="표준 24 19" xfId="2223"/>
    <cellStyle name="표준 24 2" xfId="2224"/>
    <cellStyle name="표준 24 2 2" xfId="2225"/>
    <cellStyle name="표준 24 2 2 2" xfId="2226"/>
    <cellStyle name="표준 24 2 3" xfId="2227"/>
    <cellStyle name="표준 24 20" xfId="2228"/>
    <cellStyle name="표준 24 21" xfId="2229"/>
    <cellStyle name="표준 24 22" xfId="2230"/>
    <cellStyle name="표준 24 23" xfId="2231"/>
    <cellStyle name="표준 24 24" xfId="2232"/>
    <cellStyle name="표준 24 25" xfId="2233"/>
    <cellStyle name="표준 24 26" xfId="2234"/>
    <cellStyle name="표준 24 27" xfId="2235"/>
    <cellStyle name="표준 24 28" xfId="2236"/>
    <cellStyle name="표준 24 29" xfId="2237"/>
    <cellStyle name="표준 24 3" xfId="2238"/>
    <cellStyle name="표준 24 3 2" xfId="2239"/>
    <cellStyle name="표준 24 30" xfId="2240"/>
    <cellStyle name="표준 24 31" xfId="2241"/>
    <cellStyle name="표준 24 32" xfId="2242"/>
    <cellStyle name="표준 24 33" xfId="2243"/>
    <cellStyle name="표준 24 34" xfId="2244"/>
    <cellStyle name="표준 24 35" xfId="2245"/>
    <cellStyle name="표준 24 36" xfId="2246"/>
    <cellStyle name="표준 24 37" xfId="2247"/>
    <cellStyle name="표준 24 38" xfId="2248"/>
    <cellStyle name="표준 24 39" xfId="2249"/>
    <cellStyle name="표준 24 4" xfId="2250"/>
    <cellStyle name="표준 24 4 2" xfId="2251"/>
    <cellStyle name="표준 24 4 3" xfId="2252"/>
    <cellStyle name="표준 24 5" xfId="2253"/>
    <cellStyle name="표준 24 6" xfId="2254"/>
    <cellStyle name="표준 24 7" xfId="2255"/>
    <cellStyle name="표준 24 8" xfId="2256"/>
    <cellStyle name="표준 24 9" xfId="2257"/>
    <cellStyle name="표준 25" xfId="2258"/>
    <cellStyle name="표준 25 10" xfId="2259"/>
    <cellStyle name="표준 25 11" xfId="2260"/>
    <cellStyle name="표준 25 12" xfId="2261"/>
    <cellStyle name="표준 25 13" xfId="2262"/>
    <cellStyle name="표준 25 14" xfId="2263"/>
    <cellStyle name="표준 25 15" xfId="2264"/>
    <cellStyle name="표준 25 16" xfId="2265"/>
    <cellStyle name="표준 25 17" xfId="2266"/>
    <cellStyle name="표준 25 18" xfId="2267"/>
    <cellStyle name="표준 25 19" xfId="2268"/>
    <cellStyle name="표준 25 2" xfId="2269"/>
    <cellStyle name="표준 25 2 2" xfId="2270"/>
    <cellStyle name="표준 25 2 3" xfId="2271"/>
    <cellStyle name="표준 25 20" xfId="2272"/>
    <cellStyle name="표준 25 21" xfId="2273"/>
    <cellStyle name="표준 25 22" xfId="2274"/>
    <cellStyle name="표준 25 23" xfId="2275"/>
    <cellStyle name="표준 25 24" xfId="2276"/>
    <cellStyle name="표준 25 25" xfId="2277"/>
    <cellStyle name="표준 25 26" xfId="2278"/>
    <cellStyle name="표준 25 27" xfId="2279"/>
    <cellStyle name="표준 25 28" xfId="2280"/>
    <cellStyle name="표준 25 29" xfId="2281"/>
    <cellStyle name="표준 25 3" xfId="2282"/>
    <cellStyle name="표준 25 30" xfId="2283"/>
    <cellStyle name="표준 25 31" xfId="2284"/>
    <cellStyle name="표준 25 32" xfId="2285"/>
    <cellStyle name="표준 25 33" xfId="2286"/>
    <cellStyle name="표준 25 34" xfId="2287"/>
    <cellStyle name="표준 25 35" xfId="2288"/>
    <cellStyle name="표준 25 36" xfId="2289"/>
    <cellStyle name="표준 25 37" xfId="2290"/>
    <cellStyle name="표준 25 38" xfId="2291"/>
    <cellStyle name="표준 25 39" xfId="2292"/>
    <cellStyle name="표준 25 4" xfId="2293"/>
    <cellStyle name="표준 25 5" xfId="2294"/>
    <cellStyle name="표준 25 6" xfId="2295"/>
    <cellStyle name="표준 25 7" xfId="2296"/>
    <cellStyle name="표준 25 8" xfId="2297"/>
    <cellStyle name="표준 25 9" xfId="2298"/>
    <cellStyle name="표준 26" xfId="2299"/>
    <cellStyle name="표준 26 10" xfId="2300"/>
    <cellStyle name="표준 26 11" xfId="2301"/>
    <cellStyle name="표준 26 12" xfId="2302"/>
    <cellStyle name="표준 26 13" xfId="2303"/>
    <cellStyle name="표준 26 14" xfId="2304"/>
    <cellStyle name="표준 26 15" xfId="2305"/>
    <cellStyle name="표준 26 16" xfId="2306"/>
    <cellStyle name="표준 26 17" xfId="2307"/>
    <cellStyle name="표준 26 18" xfId="2308"/>
    <cellStyle name="표준 26 19" xfId="2309"/>
    <cellStyle name="표준 26 2" xfId="2310"/>
    <cellStyle name="표준 26 2 2" xfId="2311"/>
    <cellStyle name="표준 26 2 3" xfId="2312"/>
    <cellStyle name="표준 26 20" xfId="2313"/>
    <cellStyle name="표준 26 21" xfId="2314"/>
    <cellStyle name="표준 26 22" xfId="2315"/>
    <cellStyle name="표준 26 23" xfId="2316"/>
    <cellStyle name="표준 26 24" xfId="2317"/>
    <cellStyle name="표준 26 25" xfId="2318"/>
    <cellStyle name="표준 26 26" xfId="2319"/>
    <cellStyle name="표준 26 27" xfId="2320"/>
    <cellStyle name="표준 26 28" xfId="2321"/>
    <cellStyle name="표준 26 29" xfId="2322"/>
    <cellStyle name="표준 26 3" xfId="2323"/>
    <cellStyle name="표준 26 30" xfId="2324"/>
    <cellStyle name="표준 26 31" xfId="2325"/>
    <cellStyle name="표준 26 32" xfId="2326"/>
    <cellStyle name="표준 26 33" xfId="2327"/>
    <cellStyle name="표준 26 34" xfId="2328"/>
    <cellStyle name="표준 26 35" xfId="2329"/>
    <cellStyle name="표준 26 36" xfId="2330"/>
    <cellStyle name="표준 26 37" xfId="2331"/>
    <cellStyle name="표준 26 38" xfId="2332"/>
    <cellStyle name="표준 26 39" xfId="2333"/>
    <cellStyle name="표준 26 4" xfId="2334"/>
    <cellStyle name="표준 26 40" xfId="2335"/>
    <cellStyle name="표준 26 41" xfId="2336"/>
    <cellStyle name="표준 26 5" xfId="2337"/>
    <cellStyle name="표준 26 6" xfId="2338"/>
    <cellStyle name="표준 26 7" xfId="2339"/>
    <cellStyle name="표준 26 8" xfId="2340"/>
    <cellStyle name="표준 26 9" xfId="2341"/>
    <cellStyle name="표준 27" xfId="2342"/>
    <cellStyle name="표준 27 10" xfId="2343"/>
    <cellStyle name="표준 27 11" xfId="2344"/>
    <cellStyle name="표준 27 12" xfId="2345"/>
    <cellStyle name="표준 27 13" xfId="2346"/>
    <cellStyle name="표준 27 14" xfId="2347"/>
    <cellStyle name="표준 27 15" xfId="2348"/>
    <cellStyle name="표준 27 16" xfId="2349"/>
    <cellStyle name="표준 27 17" xfId="2350"/>
    <cellStyle name="표준 27 18" xfId="2351"/>
    <cellStyle name="표준 27 19" xfId="2352"/>
    <cellStyle name="표준 27 2" xfId="2353"/>
    <cellStyle name="표준 27 2 2" xfId="2354"/>
    <cellStyle name="표준 27 2 3" xfId="2355"/>
    <cellStyle name="표준 27 20" xfId="2356"/>
    <cellStyle name="표준 27 21" xfId="2357"/>
    <cellStyle name="표준 27 22" xfId="2358"/>
    <cellStyle name="표준 27 23" xfId="2359"/>
    <cellStyle name="표준 27 24" xfId="2360"/>
    <cellStyle name="표준 27 25" xfId="2361"/>
    <cellStyle name="표준 27 26" xfId="2362"/>
    <cellStyle name="표준 27 27" xfId="2363"/>
    <cellStyle name="표준 27 28" xfId="2364"/>
    <cellStyle name="표준 27 29" xfId="2365"/>
    <cellStyle name="표준 27 3" xfId="2366"/>
    <cellStyle name="표준 27 30" xfId="2367"/>
    <cellStyle name="표준 27 31" xfId="2368"/>
    <cellStyle name="표준 27 32" xfId="2369"/>
    <cellStyle name="표준 27 33" xfId="2370"/>
    <cellStyle name="표준 27 34" xfId="2371"/>
    <cellStyle name="표준 27 35" xfId="2372"/>
    <cellStyle name="표준 27 36" xfId="2373"/>
    <cellStyle name="표준 27 37" xfId="2374"/>
    <cellStyle name="표준 27 38" xfId="2375"/>
    <cellStyle name="표준 27 39" xfId="2376"/>
    <cellStyle name="표준 27 4" xfId="2377"/>
    <cellStyle name="표준 27 5" xfId="2378"/>
    <cellStyle name="표준 27 6" xfId="2379"/>
    <cellStyle name="표준 27 7" xfId="2380"/>
    <cellStyle name="표준 27 8" xfId="2381"/>
    <cellStyle name="표준 27 9" xfId="2382"/>
    <cellStyle name="표준 28" xfId="2383"/>
    <cellStyle name="표준 28 10" xfId="2384"/>
    <cellStyle name="표준 28 11" xfId="2385"/>
    <cellStyle name="표준 28 12" xfId="2386"/>
    <cellStyle name="표준 28 13" xfId="2387"/>
    <cellStyle name="표준 28 14" xfId="2388"/>
    <cellStyle name="표준 28 15" xfId="2389"/>
    <cellStyle name="표준 28 16" xfId="2390"/>
    <cellStyle name="표준 28 17" xfId="2391"/>
    <cellStyle name="표준 28 18" xfId="2392"/>
    <cellStyle name="표준 28 19" xfId="2393"/>
    <cellStyle name="표준 28 2" xfId="2394"/>
    <cellStyle name="표준 28 2 2" xfId="2395"/>
    <cellStyle name="표준 28 2 3" xfId="2396"/>
    <cellStyle name="표준 28 2 3 2" xfId="2397"/>
    <cellStyle name="표준 28 2 4" xfId="2398"/>
    <cellStyle name="표준 28 20" xfId="2399"/>
    <cellStyle name="표준 28 21" xfId="2400"/>
    <cellStyle name="표준 28 22" xfId="2401"/>
    <cellStyle name="표준 28 23" xfId="2402"/>
    <cellStyle name="표준 28 24" xfId="2403"/>
    <cellStyle name="표준 28 25" xfId="2404"/>
    <cellStyle name="표준 28 26" xfId="2405"/>
    <cellStyle name="표준 28 27" xfId="2406"/>
    <cellStyle name="표준 28 28" xfId="2407"/>
    <cellStyle name="표준 28 29" xfId="2408"/>
    <cellStyle name="표준 28 3" xfId="2409"/>
    <cellStyle name="표준 28 3 2" xfId="2410"/>
    <cellStyle name="표준 28 30" xfId="2411"/>
    <cellStyle name="표준 28 31" xfId="2412"/>
    <cellStyle name="표준 28 32" xfId="2413"/>
    <cellStyle name="표준 28 33" xfId="2414"/>
    <cellStyle name="표준 28 34" xfId="2415"/>
    <cellStyle name="표준 28 35" xfId="2416"/>
    <cellStyle name="표준 28 36" xfId="2417"/>
    <cellStyle name="표준 28 37" xfId="2418"/>
    <cellStyle name="표준 28 38" xfId="2419"/>
    <cellStyle name="표준 28 39" xfId="2420"/>
    <cellStyle name="표준 28 4" xfId="2421"/>
    <cellStyle name="표준 28 5" xfId="2422"/>
    <cellStyle name="표준 28 6" xfId="2423"/>
    <cellStyle name="표준 28 7" xfId="2424"/>
    <cellStyle name="표준 28 7 2" xfId="2425"/>
    <cellStyle name="표준 28 7 3" xfId="2426"/>
    <cellStyle name="표준 28 8" xfId="2427"/>
    <cellStyle name="표준 28 9" xfId="2428"/>
    <cellStyle name="표준 29" xfId="2429"/>
    <cellStyle name="표준 29 10" xfId="2430"/>
    <cellStyle name="표준 29 11" xfId="2431"/>
    <cellStyle name="표준 29 12" xfId="2432"/>
    <cellStyle name="표준 29 13" xfId="2433"/>
    <cellStyle name="표준 29 14" xfId="2434"/>
    <cellStyle name="표준 29 15" xfId="2435"/>
    <cellStyle name="표준 29 16" xfId="2436"/>
    <cellStyle name="표준 29 17" xfId="2437"/>
    <cellStyle name="표준 29 18" xfId="2438"/>
    <cellStyle name="표준 29 19" xfId="2439"/>
    <cellStyle name="표준 29 2" xfId="2440"/>
    <cellStyle name="표준 29 2 2" xfId="2441"/>
    <cellStyle name="표준 29 2 3" xfId="2442"/>
    <cellStyle name="표준 29 20" xfId="2443"/>
    <cellStyle name="표준 29 21" xfId="2444"/>
    <cellStyle name="표준 29 22" xfId="2445"/>
    <cellStyle name="표준 29 23" xfId="2446"/>
    <cellStyle name="표준 29 24" xfId="2447"/>
    <cellStyle name="표준 29 25" xfId="2448"/>
    <cellStyle name="표준 29 26" xfId="2449"/>
    <cellStyle name="표준 29 27" xfId="2450"/>
    <cellStyle name="표준 29 28" xfId="2451"/>
    <cellStyle name="표준 29 29" xfId="2452"/>
    <cellStyle name="표준 29 3" xfId="2453"/>
    <cellStyle name="표준 29 30" xfId="2454"/>
    <cellStyle name="표준 29 31" xfId="2455"/>
    <cellStyle name="표준 29 32" xfId="2456"/>
    <cellStyle name="표준 29 33" xfId="2457"/>
    <cellStyle name="표준 29 34" xfId="2458"/>
    <cellStyle name="표준 29 35" xfId="2459"/>
    <cellStyle name="표준 29 36" xfId="2460"/>
    <cellStyle name="표준 29 37" xfId="2461"/>
    <cellStyle name="표준 29 38" xfId="2462"/>
    <cellStyle name="표준 29 39" xfId="2463"/>
    <cellStyle name="표준 29 4" xfId="2464"/>
    <cellStyle name="표준 29 4 2" xfId="2465"/>
    <cellStyle name="표준 29 4 3" xfId="2466"/>
    <cellStyle name="표준 29 5" xfId="2467"/>
    <cellStyle name="표준 29 6" xfId="2468"/>
    <cellStyle name="표준 29 7" xfId="2469"/>
    <cellStyle name="표준 29 8" xfId="2470"/>
    <cellStyle name="표준 29 9" xfId="2471"/>
    <cellStyle name="표준 3" xfId="2472"/>
    <cellStyle name="표준 3 10" xfId="2473"/>
    <cellStyle name="표준 3 11" xfId="2474"/>
    <cellStyle name="표준 3 12" xfId="2475"/>
    <cellStyle name="표준 3 13" xfId="2476"/>
    <cellStyle name="표준 3 14" xfId="2477"/>
    <cellStyle name="표준 3 15" xfId="2478"/>
    <cellStyle name="표준 3 16" xfId="2479"/>
    <cellStyle name="표준 3 16 2" xfId="2480"/>
    <cellStyle name="표준 3 16 3" xfId="2481"/>
    <cellStyle name="표준 3 17" xfId="2482"/>
    <cellStyle name="표준 3 17 2" xfId="2483"/>
    <cellStyle name="표준 3 17 3" xfId="2484"/>
    <cellStyle name="표준 3 18" xfId="2485"/>
    <cellStyle name="표준 3 18 2" xfId="2486"/>
    <cellStyle name="표준 3 18 3" xfId="2487"/>
    <cellStyle name="표준 3 19" xfId="2488"/>
    <cellStyle name="표준 3 19 2" xfId="2489"/>
    <cellStyle name="표준 3 19 3" xfId="2490"/>
    <cellStyle name="표준 3 2" xfId="2491"/>
    <cellStyle name="표준 3 2 2" xfId="2492"/>
    <cellStyle name="표준 3 2 2 10" xfId="20894"/>
    <cellStyle name="표준 3 2 2 2" xfId="2493"/>
    <cellStyle name="표준 3 2 2 3" xfId="2494"/>
    <cellStyle name="표준 3 2 2 3 2" xfId="2495"/>
    <cellStyle name="표준 3 2 2 3 2 2" xfId="2496"/>
    <cellStyle name="표준 3 2 2 3 2 2 2" xfId="2497"/>
    <cellStyle name="표준 3 2 2 3 2 2 2 2" xfId="2498"/>
    <cellStyle name="표준 3 2 2 3 2 2 2 2 2" xfId="20895"/>
    <cellStyle name="표준 3 2 2 3 2 2 2 3" xfId="20896"/>
    <cellStyle name="표준 3 2 2 3 2 2 3" xfId="2499"/>
    <cellStyle name="표준 3 2 2 3 2 2 3 2" xfId="20897"/>
    <cellStyle name="표준 3 2 2 3 2 2 4" xfId="20898"/>
    <cellStyle name="표준 3 2 2 3 2 3" xfId="2500"/>
    <cellStyle name="표준 3 2 2 3 2 3 2" xfId="2501"/>
    <cellStyle name="표준 3 2 2 3 2 3 2 2" xfId="20899"/>
    <cellStyle name="표준 3 2 2 3 2 3 3" xfId="20900"/>
    <cellStyle name="표준 3 2 2 3 2 4" xfId="2502"/>
    <cellStyle name="표준 3 2 2 3 2 4 2" xfId="20901"/>
    <cellStyle name="표준 3 2 2 3 2 5" xfId="20902"/>
    <cellStyle name="표준 3 2 2 3 3" xfId="2503"/>
    <cellStyle name="표준 3 2 2 3 3 2" xfId="2504"/>
    <cellStyle name="표준 3 2 2 3 3 2 2" xfId="2505"/>
    <cellStyle name="표준 3 2 2 3 3 2 2 2" xfId="20903"/>
    <cellStyle name="표준 3 2 2 3 3 2 3" xfId="20904"/>
    <cellStyle name="표준 3 2 2 3 3 3" xfId="2506"/>
    <cellStyle name="표준 3 2 2 3 3 3 2" xfId="20905"/>
    <cellStyle name="표준 3 2 2 3 3 4" xfId="20906"/>
    <cellStyle name="표준 3 2 2 3 4" xfId="2507"/>
    <cellStyle name="표준 3 2 2 3 4 2" xfId="2508"/>
    <cellStyle name="표준 3 2 2 3 4 2 2" xfId="20907"/>
    <cellStyle name="표준 3 2 2 3 4 3" xfId="20908"/>
    <cellStyle name="표준 3 2 2 3 5" xfId="2509"/>
    <cellStyle name="표준 3 2 2 3 5 2" xfId="20909"/>
    <cellStyle name="표준 3 2 2 3 6" xfId="20910"/>
    <cellStyle name="표준 3 2 2 4" xfId="2510"/>
    <cellStyle name="표준 3 2 2 5" xfId="2511"/>
    <cellStyle name="표준 3 2 2 5 2" xfId="2512"/>
    <cellStyle name="표준 3 2 2 5 2 2" xfId="2513"/>
    <cellStyle name="표준 3 2 2 5 2 2 2" xfId="2514"/>
    <cellStyle name="표준 3 2 2 5 2 2 2 2" xfId="20911"/>
    <cellStyle name="표준 3 2 2 5 2 2 3" xfId="20912"/>
    <cellStyle name="표준 3 2 2 5 2 3" xfId="2515"/>
    <cellStyle name="표준 3 2 2 5 2 3 2" xfId="20913"/>
    <cellStyle name="표준 3 2 2 5 2 4" xfId="20914"/>
    <cellStyle name="표준 3 2 2 5 3" xfId="2516"/>
    <cellStyle name="표준 3 2 2 5 3 2" xfId="2517"/>
    <cellStyle name="표준 3 2 2 5 3 2 2" xfId="20915"/>
    <cellStyle name="표준 3 2 2 5 3 3" xfId="20916"/>
    <cellStyle name="표준 3 2 2 5 4" xfId="2518"/>
    <cellStyle name="표준 3 2 2 5 5" xfId="2519"/>
    <cellStyle name="표준 3 2 2 5 5 2" xfId="20917"/>
    <cellStyle name="표준 3 2 2 5 6" xfId="20918"/>
    <cellStyle name="표준 3 2 2 6" xfId="2520"/>
    <cellStyle name="표준 3 2 2 6 2" xfId="2521"/>
    <cellStyle name="표준 3 2 2 6 2 2" xfId="2522"/>
    <cellStyle name="표준 3 2 2 6 2 2 2" xfId="20919"/>
    <cellStyle name="표준 3 2 2 6 2 3" xfId="20920"/>
    <cellStyle name="표준 3 2 2 6 3" xfId="2523"/>
    <cellStyle name="표준 3 2 2 6 3 2" xfId="20921"/>
    <cellStyle name="표준 3 2 2 6 4" xfId="20922"/>
    <cellStyle name="표준 3 2 2 7" xfId="2524"/>
    <cellStyle name="표준 3 2 2 7 2" xfId="2525"/>
    <cellStyle name="표준 3 2 2 7 2 2" xfId="20923"/>
    <cellStyle name="표준 3 2 2 7 3" xfId="20924"/>
    <cellStyle name="표준 3 2 2 8" xfId="2526"/>
    <cellStyle name="표준 3 2 2 8 2" xfId="20925"/>
    <cellStyle name="표준 3 2 2 9" xfId="20926"/>
    <cellStyle name="표준 3 2 3" xfId="2527"/>
    <cellStyle name="표준 3 2 4" xfId="2528"/>
    <cellStyle name="표준 3 2 5" xfId="2529"/>
    <cellStyle name="표준 3 2 6" xfId="2530"/>
    <cellStyle name="표준 3 2 7" xfId="2531"/>
    <cellStyle name="표준 3 20" xfId="2532"/>
    <cellStyle name="표준 3 20 2" xfId="2533"/>
    <cellStyle name="표준 3 20 3" xfId="2534"/>
    <cellStyle name="표준 3 21" xfId="2535"/>
    <cellStyle name="표준 3 21 2" xfId="2536"/>
    <cellStyle name="표준 3 22" xfId="2537"/>
    <cellStyle name="표준 3 23" xfId="2538"/>
    <cellStyle name="표준 3 24" xfId="2539"/>
    <cellStyle name="표준 3 25" xfId="2540"/>
    <cellStyle name="표준 3 26" xfId="2541"/>
    <cellStyle name="표준 3 27" xfId="2542"/>
    <cellStyle name="표준 3 28" xfId="2543"/>
    <cellStyle name="표준 3 29" xfId="2544"/>
    <cellStyle name="표준 3 3" xfId="2545"/>
    <cellStyle name="표준 3 3 2" xfId="2546"/>
    <cellStyle name="표준 3 3 3" xfId="2547"/>
    <cellStyle name="표준 3 3 4" xfId="2548"/>
    <cellStyle name="표준 3 3 4 2" xfId="2549"/>
    <cellStyle name="표준 3 3 5" xfId="2550"/>
    <cellStyle name="표준 3 3 6" xfId="2551"/>
    <cellStyle name="표준 3 3 6 2" xfId="2552"/>
    <cellStyle name="표준 3 3 7" xfId="2553"/>
    <cellStyle name="표준 3 30" xfId="2554"/>
    <cellStyle name="표준 3 31" xfId="2555"/>
    <cellStyle name="표준 3 32" xfId="2556"/>
    <cellStyle name="표준 3 33" xfId="2557"/>
    <cellStyle name="표준 3 33 10" xfId="2558"/>
    <cellStyle name="표준 3 33 11" xfId="2559"/>
    <cellStyle name="표준 3 33 12" xfId="2560"/>
    <cellStyle name="표준 3 33 13" xfId="2561"/>
    <cellStyle name="표준 3 33 14" xfId="2562"/>
    <cellStyle name="표준 3 33 15" xfId="2563"/>
    <cellStyle name="표준 3 33 16" xfId="2564"/>
    <cellStyle name="표준 3 33 17" xfId="2565"/>
    <cellStyle name="표준 3 33 18" xfId="2566"/>
    <cellStyle name="표준 3 33 19" xfId="2567"/>
    <cellStyle name="표준 3 33 2" xfId="2568"/>
    <cellStyle name="표준 3 33 2 2" xfId="2569"/>
    <cellStyle name="표준 3 33 2 2 2" xfId="2570"/>
    <cellStyle name="표준 3 33 2 2 3" xfId="2571"/>
    <cellStyle name="표준 3 33 2 2 4" xfId="2572"/>
    <cellStyle name="표준 3 33 2 2 5" xfId="2573"/>
    <cellStyle name="표준 3 33 2 2 6" xfId="2574"/>
    <cellStyle name="표준 3 33 2 3" xfId="2575"/>
    <cellStyle name="표준 3 33 2 4" xfId="2576"/>
    <cellStyle name="표준 3 33 2 5" xfId="2577"/>
    <cellStyle name="표준 3 33 2 6" xfId="2578"/>
    <cellStyle name="표준 3 33 20" xfId="2579"/>
    <cellStyle name="표준 3 33 21" xfId="2580"/>
    <cellStyle name="표준 3 33 22" xfId="2581"/>
    <cellStyle name="표준 3 33 3" xfId="2582"/>
    <cellStyle name="표준 3 33 4" xfId="2583"/>
    <cellStyle name="표준 3 33 5" xfId="2584"/>
    <cellStyle name="표준 3 33 6" xfId="2585"/>
    <cellStyle name="표준 3 33 7" xfId="2586"/>
    <cellStyle name="표준 3 33 8" xfId="2587"/>
    <cellStyle name="표준 3 33 9" xfId="2588"/>
    <cellStyle name="표준 3 34" xfId="2589"/>
    <cellStyle name="표준 3 34 2" xfId="2590"/>
    <cellStyle name="표준 3 34 2 2" xfId="2591"/>
    <cellStyle name="표준 3 34 2 3" xfId="2592"/>
    <cellStyle name="표준 3 34 2 4" xfId="2593"/>
    <cellStyle name="표준 3 34 2 5" xfId="2594"/>
    <cellStyle name="표준 3 34 2 6" xfId="2595"/>
    <cellStyle name="표준 3 34 3" xfId="2596"/>
    <cellStyle name="표준 3 34 4" xfId="2597"/>
    <cellStyle name="표준 3 34 5" xfId="2598"/>
    <cellStyle name="표준 3 34 6" xfId="2599"/>
    <cellStyle name="표준 3 35" xfId="2600"/>
    <cellStyle name="표준 3 36" xfId="2601"/>
    <cellStyle name="표준 3 37" xfId="2602"/>
    <cellStyle name="표준 3 38" xfId="2603"/>
    <cellStyle name="표준 3 39" xfId="2604"/>
    <cellStyle name="표준 3 4" xfId="2605"/>
    <cellStyle name="표준 3 4 2" xfId="2606"/>
    <cellStyle name="표준 3 4 3" xfId="2607"/>
    <cellStyle name="표준 3 4 4" xfId="2608"/>
    <cellStyle name="표준 3 4 5" xfId="2609"/>
    <cellStyle name="표준 3 4 6" xfId="2610"/>
    <cellStyle name="표준 3 40" xfId="2611"/>
    <cellStyle name="표준 3 41" xfId="2612"/>
    <cellStyle name="표준 3 42" xfId="2613"/>
    <cellStyle name="표준 3 43" xfId="2614"/>
    <cellStyle name="표준 3 44" xfId="2615"/>
    <cellStyle name="표준 3 45" xfId="2616"/>
    <cellStyle name="표준 3 46" xfId="2617"/>
    <cellStyle name="표준 3 47" xfId="2618"/>
    <cellStyle name="표준 3 48" xfId="2619"/>
    <cellStyle name="표준 3 49" xfId="2620"/>
    <cellStyle name="표준 3 5" xfId="2621"/>
    <cellStyle name="표준 3 5 2" xfId="2622"/>
    <cellStyle name="표준 3 5 3" xfId="2623"/>
    <cellStyle name="표준 3 5 4" xfId="2624"/>
    <cellStyle name="표준 3 5 5" xfId="2625"/>
    <cellStyle name="표준 3 5 6" xfId="2626"/>
    <cellStyle name="표준 3 50" xfId="2627"/>
    <cellStyle name="표준 3 51" xfId="2628"/>
    <cellStyle name="표준 3 52" xfId="2629"/>
    <cellStyle name="표준 3 53" xfId="2630"/>
    <cellStyle name="표준 3 54" xfId="2631"/>
    <cellStyle name="표준 3 55" xfId="2632"/>
    <cellStyle name="표준 3 56" xfId="20927"/>
    <cellStyle name="표준 3 6" xfId="2633"/>
    <cellStyle name="표준 3 6 2" xfId="2634"/>
    <cellStyle name="표준 3 6 3" xfId="2635"/>
    <cellStyle name="표준 3 6 4" xfId="2636"/>
    <cellStyle name="표준 3 6 5" xfId="2637"/>
    <cellStyle name="표준 3 7" xfId="2638"/>
    <cellStyle name="표준 3 7 2" xfId="2639"/>
    <cellStyle name="표준 3 7 3" xfId="2640"/>
    <cellStyle name="표준 3 8" xfId="2641"/>
    <cellStyle name="표준 3 9" xfId="2642"/>
    <cellStyle name="표준 30" xfId="2643"/>
    <cellStyle name="표준 30 10" xfId="2644"/>
    <cellStyle name="표준 30 11" xfId="2645"/>
    <cellStyle name="표준 30 12" xfId="2646"/>
    <cellStyle name="표준 30 13" xfId="2647"/>
    <cellStyle name="표준 30 14" xfId="2648"/>
    <cellStyle name="표준 30 15" xfId="2649"/>
    <cellStyle name="표준 30 16" xfId="2650"/>
    <cellStyle name="표준 30 17" xfId="2651"/>
    <cellStyle name="표준 30 18" xfId="2652"/>
    <cellStyle name="표준 30 19" xfId="2653"/>
    <cellStyle name="표준 30 2" xfId="2654"/>
    <cellStyle name="표준 30 2 2" xfId="2655"/>
    <cellStyle name="표준 30 2 3" xfId="2656"/>
    <cellStyle name="표준 30 20" xfId="2657"/>
    <cellStyle name="표준 30 21" xfId="2658"/>
    <cellStyle name="표준 30 22" xfId="2659"/>
    <cellStyle name="표준 30 23" xfId="2660"/>
    <cellStyle name="표준 30 24" xfId="2661"/>
    <cellStyle name="표준 30 25" xfId="2662"/>
    <cellStyle name="표준 30 26" xfId="2663"/>
    <cellStyle name="표준 30 27" xfId="2664"/>
    <cellStyle name="표준 30 28" xfId="2665"/>
    <cellStyle name="표준 30 29" xfId="2666"/>
    <cellStyle name="표준 30 3" xfId="2667"/>
    <cellStyle name="표준 30 30" xfId="2668"/>
    <cellStyle name="표준 30 31" xfId="2669"/>
    <cellStyle name="표준 30 32" xfId="2670"/>
    <cellStyle name="표준 30 33" xfId="2671"/>
    <cellStyle name="표준 30 34" xfId="2672"/>
    <cellStyle name="표준 30 35" xfId="2673"/>
    <cellStyle name="표준 30 36" xfId="2674"/>
    <cellStyle name="표준 30 37" xfId="2675"/>
    <cellStyle name="표준 30 38" xfId="2676"/>
    <cellStyle name="표준 30 39" xfId="2677"/>
    <cellStyle name="표준 30 4" xfId="2678"/>
    <cellStyle name="표준 30 5" xfId="2679"/>
    <cellStyle name="표준 30 6" xfId="2680"/>
    <cellStyle name="표준 30 7" xfId="2681"/>
    <cellStyle name="표준 30 8" xfId="2682"/>
    <cellStyle name="표준 30 9" xfId="2683"/>
    <cellStyle name="표준 31" xfId="2684"/>
    <cellStyle name="표준 31 10" xfId="2685"/>
    <cellStyle name="표준 31 11" xfId="2686"/>
    <cellStyle name="표준 31 12" xfId="2687"/>
    <cellStyle name="표준 31 13" xfId="2688"/>
    <cellStyle name="표준 31 14" xfId="2689"/>
    <cellStyle name="표준 31 15" xfId="2690"/>
    <cellStyle name="표준 31 16" xfId="2691"/>
    <cellStyle name="표준 31 17" xfId="2692"/>
    <cellStyle name="표준 31 18" xfId="2693"/>
    <cellStyle name="표준 31 19" xfId="2694"/>
    <cellStyle name="표준 31 2" xfId="2695"/>
    <cellStyle name="표준 31 2 10" xfId="2696"/>
    <cellStyle name="표준 31 2 11" xfId="2697"/>
    <cellStyle name="표준 31 2 12" xfId="2698"/>
    <cellStyle name="표준 31 2 13" xfId="2699"/>
    <cellStyle name="표준 31 2 14" xfId="2700"/>
    <cellStyle name="표준 31 2 15" xfId="2701"/>
    <cellStyle name="표준 31 2 16" xfId="2702"/>
    <cellStyle name="표준 31 2 17" xfId="2703"/>
    <cellStyle name="표준 31 2 18" xfId="2704"/>
    <cellStyle name="표준 31 2 19" xfId="2705"/>
    <cellStyle name="표준 31 2 2" xfId="2706"/>
    <cellStyle name="표준 31 2 2 10" xfId="2707"/>
    <cellStyle name="표준 31 2 2 10 2" xfId="2708"/>
    <cellStyle name="표준 31 2 2 10 2 2" xfId="2709"/>
    <cellStyle name="표준 31 2 2 10 2 2 2" xfId="2710"/>
    <cellStyle name="표준 31 2 2 10 2 2 2 2" xfId="2711"/>
    <cellStyle name="표준 31 2 2 10 2 2 2 2 2" xfId="2712"/>
    <cellStyle name="표준 31 2 2 10 2 2 2 2 2 2" xfId="2713"/>
    <cellStyle name="표준 31 2 2 10 2 2 2 2 2 2 2" xfId="20928"/>
    <cellStyle name="표준 31 2 2 10 2 2 2 2 2 3" xfId="20929"/>
    <cellStyle name="표준 31 2 2 10 2 2 2 2 3" xfId="2714"/>
    <cellStyle name="표준 31 2 2 10 2 2 2 2 3 2" xfId="20930"/>
    <cellStyle name="표준 31 2 2 10 2 2 2 2 4" xfId="20931"/>
    <cellStyle name="표준 31 2 2 10 2 2 2 3" xfId="2715"/>
    <cellStyle name="표준 31 2 2 10 2 2 2 3 2" xfId="2716"/>
    <cellStyle name="표준 31 2 2 10 2 2 2 3 2 2" xfId="20932"/>
    <cellStyle name="표준 31 2 2 10 2 2 2 3 3" xfId="20933"/>
    <cellStyle name="표준 31 2 2 10 2 2 2 4" xfId="2717"/>
    <cellStyle name="표준 31 2 2 10 2 2 2 4 2" xfId="20934"/>
    <cellStyle name="표준 31 2 2 10 2 2 2 5" xfId="20935"/>
    <cellStyle name="표준 31 2 2 10 2 2 3" xfId="2718"/>
    <cellStyle name="표준 31 2 2 10 2 2 3 2" xfId="2719"/>
    <cellStyle name="표준 31 2 2 10 2 2 3 2 2" xfId="2720"/>
    <cellStyle name="표준 31 2 2 10 2 2 3 2 2 2" xfId="20936"/>
    <cellStyle name="표준 31 2 2 10 2 2 3 2 3" xfId="20937"/>
    <cellStyle name="표준 31 2 2 10 2 2 3 3" xfId="2721"/>
    <cellStyle name="표준 31 2 2 10 2 2 3 3 2" xfId="20938"/>
    <cellStyle name="표준 31 2 2 10 2 2 3 4" xfId="20939"/>
    <cellStyle name="표준 31 2 2 10 2 2 4" xfId="2722"/>
    <cellStyle name="표준 31 2 2 10 2 2 4 2" xfId="2723"/>
    <cellStyle name="표준 31 2 2 10 2 2 4 2 2" xfId="20940"/>
    <cellStyle name="표준 31 2 2 10 2 2 4 3" xfId="20941"/>
    <cellStyle name="표준 31 2 2 10 2 2 5" xfId="2724"/>
    <cellStyle name="표준 31 2 2 10 2 2 5 2" xfId="20942"/>
    <cellStyle name="표준 31 2 2 10 2 2 6" xfId="20943"/>
    <cellStyle name="표준 31 2 2 10 2 3" xfId="2725"/>
    <cellStyle name="표준 31 2 2 10 2 3 2" xfId="2726"/>
    <cellStyle name="표준 31 2 2 10 2 3 2 2" xfId="2727"/>
    <cellStyle name="표준 31 2 2 10 2 3 2 2 2" xfId="2728"/>
    <cellStyle name="표준 31 2 2 10 2 3 2 2 2 2" xfId="20944"/>
    <cellStyle name="표준 31 2 2 10 2 3 2 2 3" xfId="20945"/>
    <cellStyle name="표준 31 2 2 10 2 3 2 3" xfId="2729"/>
    <cellStyle name="표준 31 2 2 10 2 3 2 3 2" xfId="20946"/>
    <cellStyle name="표준 31 2 2 10 2 3 2 4" xfId="20947"/>
    <cellStyle name="표준 31 2 2 10 2 3 3" xfId="2730"/>
    <cellStyle name="표준 31 2 2 10 2 3 3 2" xfId="2731"/>
    <cellStyle name="표준 31 2 2 10 2 3 3 2 2" xfId="20948"/>
    <cellStyle name="표준 31 2 2 10 2 3 3 3" xfId="20949"/>
    <cellStyle name="표준 31 2 2 10 2 3 4" xfId="2732"/>
    <cellStyle name="표준 31 2 2 10 2 3 4 2" xfId="20950"/>
    <cellStyle name="표준 31 2 2 10 2 3 5" xfId="20951"/>
    <cellStyle name="표준 31 2 2 10 2 4" xfId="2733"/>
    <cellStyle name="표준 31 2 2 10 2 4 2" xfId="2734"/>
    <cellStyle name="표준 31 2 2 10 2 4 2 2" xfId="2735"/>
    <cellStyle name="표준 31 2 2 10 2 4 2 2 2" xfId="20952"/>
    <cellStyle name="표준 31 2 2 10 2 4 2 3" xfId="20953"/>
    <cellStyle name="표준 31 2 2 10 2 4 3" xfId="2736"/>
    <cellStyle name="표준 31 2 2 10 2 4 3 2" xfId="20954"/>
    <cellStyle name="표준 31 2 2 10 2 4 4" xfId="20955"/>
    <cellStyle name="표준 31 2 2 10 2 5" xfId="2737"/>
    <cellStyle name="표준 31 2 2 10 2 5 2" xfId="2738"/>
    <cellStyle name="표준 31 2 2 10 2 5 2 2" xfId="20956"/>
    <cellStyle name="표준 31 2 2 10 2 5 3" xfId="20957"/>
    <cellStyle name="표준 31 2 2 10 2 6" xfId="2739"/>
    <cellStyle name="표준 31 2 2 10 2 6 2" xfId="20958"/>
    <cellStyle name="표준 31 2 2 10 2 7" xfId="20959"/>
    <cellStyle name="표준 31 2 2 10 3" xfId="2740"/>
    <cellStyle name="표준 31 2 2 10 3 2" xfId="2741"/>
    <cellStyle name="표준 31 2 2 10 3 2 2" xfId="2742"/>
    <cellStyle name="표준 31 2 2 10 3 2 2 2" xfId="2743"/>
    <cellStyle name="표준 31 2 2 10 3 2 2 2 2" xfId="2744"/>
    <cellStyle name="표준 31 2 2 10 3 2 2 2 2 2" xfId="20960"/>
    <cellStyle name="표준 31 2 2 10 3 2 2 2 3" xfId="20961"/>
    <cellStyle name="표준 31 2 2 10 3 2 2 3" xfId="2745"/>
    <cellStyle name="표준 31 2 2 10 3 2 2 3 2" xfId="20962"/>
    <cellStyle name="표준 31 2 2 10 3 2 2 4" xfId="20963"/>
    <cellStyle name="표준 31 2 2 10 3 2 3" xfId="2746"/>
    <cellStyle name="표준 31 2 2 10 3 2 3 2" xfId="2747"/>
    <cellStyle name="표준 31 2 2 10 3 2 3 2 2" xfId="20964"/>
    <cellStyle name="표준 31 2 2 10 3 2 3 3" xfId="20965"/>
    <cellStyle name="표준 31 2 2 10 3 2 4" xfId="2748"/>
    <cellStyle name="표준 31 2 2 10 3 2 4 2" xfId="20966"/>
    <cellStyle name="표준 31 2 2 10 3 2 5" xfId="20967"/>
    <cellStyle name="표준 31 2 2 10 3 3" xfId="2749"/>
    <cellStyle name="표준 31 2 2 10 3 3 2" xfId="2750"/>
    <cellStyle name="표준 31 2 2 10 3 3 2 2" xfId="2751"/>
    <cellStyle name="표준 31 2 2 10 3 3 2 2 2" xfId="20968"/>
    <cellStyle name="표준 31 2 2 10 3 3 2 3" xfId="20969"/>
    <cellStyle name="표준 31 2 2 10 3 3 3" xfId="2752"/>
    <cellStyle name="표준 31 2 2 10 3 3 3 2" xfId="20970"/>
    <cellStyle name="표준 31 2 2 10 3 3 4" xfId="20971"/>
    <cellStyle name="표준 31 2 2 10 3 4" xfId="2753"/>
    <cellStyle name="표준 31 2 2 10 3 4 2" xfId="2754"/>
    <cellStyle name="표준 31 2 2 10 3 4 2 2" xfId="20972"/>
    <cellStyle name="표준 31 2 2 10 3 4 3" xfId="20973"/>
    <cellStyle name="표준 31 2 2 10 3 5" xfId="2755"/>
    <cellStyle name="표준 31 2 2 10 3 5 2" xfId="20974"/>
    <cellStyle name="표준 31 2 2 10 3 6" xfId="20975"/>
    <cellStyle name="표준 31 2 2 10 4" xfId="2756"/>
    <cellStyle name="표준 31 2 2 10 4 2" xfId="2757"/>
    <cellStyle name="표준 31 2 2 10 4 2 2" xfId="2758"/>
    <cellStyle name="표준 31 2 2 10 4 2 2 2" xfId="2759"/>
    <cellStyle name="표준 31 2 2 10 4 2 2 2 2" xfId="20976"/>
    <cellStyle name="표준 31 2 2 10 4 2 2 3" xfId="20977"/>
    <cellStyle name="표준 31 2 2 10 4 2 3" xfId="2760"/>
    <cellStyle name="표준 31 2 2 10 4 2 3 2" xfId="20978"/>
    <cellStyle name="표준 31 2 2 10 4 2 4" xfId="20979"/>
    <cellStyle name="표준 31 2 2 10 4 3" xfId="2761"/>
    <cellStyle name="표준 31 2 2 10 4 3 2" xfId="2762"/>
    <cellStyle name="표준 31 2 2 10 4 3 2 2" xfId="20980"/>
    <cellStyle name="표준 31 2 2 10 4 3 3" xfId="20981"/>
    <cellStyle name="표준 31 2 2 10 4 4" xfId="2763"/>
    <cellStyle name="표준 31 2 2 10 4 4 2" xfId="20982"/>
    <cellStyle name="표준 31 2 2 10 4 5" xfId="20983"/>
    <cellStyle name="표준 31 2 2 10 5" xfId="2764"/>
    <cellStyle name="표준 31 2 2 10 5 2" xfId="2765"/>
    <cellStyle name="표준 31 2 2 10 5 2 2" xfId="2766"/>
    <cellStyle name="표준 31 2 2 10 5 2 2 2" xfId="20984"/>
    <cellStyle name="표준 31 2 2 10 5 2 3" xfId="20985"/>
    <cellStyle name="표준 31 2 2 10 5 3" xfId="2767"/>
    <cellStyle name="표준 31 2 2 10 5 3 2" xfId="20986"/>
    <cellStyle name="표준 31 2 2 10 5 4" xfId="20987"/>
    <cellStyle name="표준 31 2 2 10 6" xfId="2768"/>
    <cellStyle name="표준 31 2 2 10 6 2" xfId="2769"/>
    <cellStyle name="표준 31 2 2 10 6 2 2" xfId="20988"/>
    <cellStyle name="표준 31 2 2 10 6 3" xfId="20989"/>
    <cellStyle name="표준 31 2 2 10 7" xfId="2770"/>
    <cellStyle name="표준 31 2 2 10 7 2" xfId="20990"/>
    <cellStyle name="표준 31 2 2 10 8" xfId="20991"/>
    <cellStyle name="표준 31 2 2 11" xfId="2771"/>
    <cellStyle name="표준 31 2 2 11 2" xfId="2772"/>
    <cellStyle name="표준 31 2 2 11 2 2" xfId="2773"/>
    <cellStyle name="표준 31 2 2 11 2 2 2" xfId="2774"/>
    <cellStyle name="표준 31 2 2 11 2 2 2 2" xfId="2775"/>
    <cellStyle name="표준 31 2 2 11 2 2 2 2 2" xfId="2776"/>
    <cellStyle name="표준 31 2 2 11 2 2 2 2 2 2" xfId="2777"/>
    <cellStyle name="표준 31 2 2 11 2 2 2 2 2 2 2" xfId="20992"/>
    <cellStyle name="표준 31 2 2 11 2 2 2 2 2 3" xfId="20993"/>
    <cellStyle name="표준 31 2 2 11 2 2 2 2 3" xfId="2778"/>
    <cellStyle name="표준 31 2 2 11 2 2 2 2 3 2" xfId="20994"/>
    <cellStyle name="표준 31 2 2 11 2 2 2 2 4" xfId="20995"/>
    <cellStyle name="표준 31 2 2 11 2 2 2 3" xfId="2779"/>
    <cellStyle name="표준 31 2 2 11 2 2 2 3 2" xfId="2780"/>
    <cellStyle name="표준 31 2 2 11 2 2 2 3 2 2" xfId="20996"/>
    <cellStyle name="표준 31 2 2 11 2 2 2 3 3" xfId="20997"/>
    <cellStyle name="표준 31 2 2 11 2 2 2 4" xfId="2781"/>
    <cellStyle name="표준 31 2 2 11 2 2 2 4 2" xfId="20998"/>
    <cellStyle name="표준 31 2 2 11 2 2 2 5" xfId="20999"/>
    <cellStyle name="표준 31 2 2 11 2 2 3" xfId="2782"/>
    <cellStyle name="표준 31 2 2 11 2 2 3 2" xfId="2783"/>
    <cellStyle name="표준 31 2 2 11 2 2 3 2 2" xfId="2784"/>
    <cellStyle name="표준 31 2 2 11 2 2 3 2 2 2" xfId="21000"/>
    <cellStyle name="표준 31 2 2 11 2 2 3 2 3" xfId="21001"/>
    <cellStyle name="표준 31 2 2 11 2 2 3 3" xfId="2785"/>
    <cellStyle name="표준 31 2 2 11 2 2 3 3 2" xfId="21002"/>
    <cellStyle name="표준 31 2 2 11 2 2 3 4" xfId="21003"/>
    <cellStyle name="표준 31 2 2 11 2 2 4" xfId="2786"/>
    <cellStyle name="표준 31 2 2 11 2 2 4 2" xfId="2787"/>
    <cellStyle name="표준 31 2 2 11 2 2 4 2 2" xfId="21004"/>
    <cellStyle name="표준 31 2 2 11 2 2 4 3" xfId="21005"/>
    <cellStyle name="표준 31 2 2 11 2 2 5" xfId="2788"/>
    <cellStyle name="표준 31 2 2 11 2 2 5 2" xfId="21006"/>
    <cellStyle name="표준 31 2 2 11 2 2 6" xfId="21007"/>
    <cellStyle name="표준 31 2 2 11 2 3" xfId="2789"/>
    <cellStyle name="표준 31 2 2 11 2 3 2" xfId="2790"/>
    <cellStyle name="표준 31 2 2 11 2 3 2 2" xfId="2791"/>
    <cellStyle name="표준 31 2 2 11 2 3 2 2 2" xfId="2792"/>
    <cellStyle name="표준 31 2 2 11 2 3 2 2 2 2" xfId="21008"/>
    <cellStyle name="표준 31 2 2 11 2 3 2 2 3" xfId="21009"/>
    <cellStyle name="표준 31 2 2 11 2 3 2 3" xfId="2793"/>
    <cellStyle name="표준 31 2 2 11 2 3 2 3 2" xfId="21010"/>
    <cellStyle name="표준 31 2 2 11 2 3 2 4" xfId="21011"/>
    <cellStyle name="표준 31 2 2 11 2 3 3" xfId="2794"/>
    <cellStyle name="표준 31 2 2 11 2 3 3 2" xfId="2795"/>
    <cellStyle name="표준 31 2 2 11 2 3 3 2 2" xfId="21012"/>
    <cellStyle name="표준 31 2 2 11 2 3 3 3" xfId="21013"/>
    <cellStyle name="표준 31 2 2 11 2 3 4" xfId="2796"/>
    <cellStyle name="표준 31 2 2 11 2 3 4 2" xfId="21014"/>
    <cellStyle name="표준 31 2 2 11 2 3 5" xfId="21015"/>
    <cellStyle name="표준 31 2 2 11 2 4" xfId="2797"/>
    <cellStyle name="표준 31 2 2 11 2 4 2" xfId="2798"/>
    <cellStyle name="표준 31 2 2 11 2 4 2 2" xfId="2799"/>
    <cellStyle name="표준 31 2 2 11 2 4 2 2 2" xfId="21016"/>
    <cellStyle name="표준 31 2 2 11 2 4 2 3" xfId="21017"/>
    <cellStyle name="표준 31 2 2 11 2 4 3" xfId="2800"/>
    <cellStyle name="표준 31 2 2 11 2 4 3 2" xfId="21018"/>
    <cellStyle name="표준 31 2 2 11 2 4 4" xfId="21019"/>
    <cellStyle name="표준 31 2 2 11 2 5" xfId="2801"/>
    <cellStyle name="표준 31 2 2 11 2 5 2" xfId="2802"/>
    <cellStyle name="표준 31 2 2 11 2 5 2 2" xfId="21020"/>
    <cellStyle name="표준 31 2 2 11 2 5 3" xfId="21021"/>
    <cellStyle name="표준 31 2 2 11 2 6" xfId="2803"/>
    <cellStyle name="표준 31 2 2 11 2 6 2" xfId="21022"/>
    <cellStyle name="표준 31 2 2 11 2 7" xfId="21023"/>
    <cellStyle name="표준 31 2 2 11 3" xfId="2804"/>
    <cellStyle name="표준 31 2 2 11 3 2" xfId="2805"/>
    <cellStyle name="표준 31 2 2 11 3 2 2" xfId="2806"/>
    <cellStyle name="표준 31 2 2 11 3 2 2 2" xfId="2807"/>
    <cellStyle name="표준 31 2 2 11 3 2 2 2 2" xfId="2808"/>
    <cellStyle name="표준 31 2 2 11 3 2 2 2 2 2" xfId="21024"/>
    <cellStyle name="표준 31 2 2 11 3 2 2 2 3" xfId="21025"/>
    <cellStyle name="표준 31 2 2 11 3 2 2 3" xfId="2809"/>
    <cellStyle name="표준 31 2 2 11 3 2 2 3 2" xfId="21026"/>
    <cellStyle name="표준 31 2 2 11 3 2 2 4" xfId="21027"/>
    <cellStyle name="표준 31 2 2 11 3 2 3" xfId="2810"/>
    <cellStyle name="표준 31 2 2 11 3 2 3 2" xfId="2811"/>
    <cellStyle name="표준 31 2 2 11 3 2 3 2 2" xfId="21028"/>
    <cellStyle name="표준 31 2 2 11 3 2 3 3" xfId="21029"/>
    <cellStyle name="표준 31 2 2 11 3 2 4" xfId="2812"/>
    <cellStyle name="표준 31 2 2 11 3 2 4 2" xfId="21030"/>
    <cellStyle name="표준 31 2 2 11 3 2 5" xfId="21031"/>
    <cellStyle name="표준 31 2 2 11 3 3" xfId="2813"/>
    <cellStyle name="표준 31 2 2 11 3 3 2" xfId="2814"/>
    <cellStyle name="표준 31 2 2 11 3 3 2 2" xfId="2815"/>
    <cellStyle name="표준 31 2 2 11 3 3 2 2 2" xfId="21032"/>
    <cellStyle name="표준 31 2 2 11 3 3 2 3" xfId="21033"/>
    <cellStyle name="표준 31 2 2 11 3 3 3" xfId="2816"/>
    <cellStyle name="표준 31 2 2 11 3 3 3 2" xfId="21034"/>
    <cellStyle name="표준 31 2 2 11 3 3 4" xfId="21035"/>
    <cellStyle name="표준 31 2 2 11 3 4" xfId="2817"/>
    <cellStyle name="표준 31 2 2 11 3 4 2" xfId="2818"/>
    <cellStyle name="표준 31 2 2 11 3 4 2 2" xfId="21036"/>
    <cellStyle name="표준 31 2 2 11 3 4 3" xfId="21037"/>
    <cellStyle name="표준 31 2 2 11 3 5" xfId="2819"/>
    <cellStyle name="표준 31 2 2 11 3 5 2" xfId="21038"/>
    <cellStyle name="표준 31 2 2 11 3 6" xfId="21039"/>
    <cellStyle name="표준 31 2 2 11 4" xfId="2820"/>
    <cellStyle name="표준 31 2 2 11 4 2" xfId="2821"/>
    <cellStyle name="표준 31 2 2 11 4 2 2" xfId="2822"/>
    <cellStyle name="표준 31 2 2 11 4 2 2 2" xfId="2823"/>
    <cellStyle name="표준 31 2 2 11 4 2 2 2 2" xfId="21040"/>
    <cellStyle name="표준 31 2 2 11 4 2 2 3" xfId="21041"/>
    <cellStyle name="표준 31 2 2 11 4 2 3" xfId="2824"/>
    <cellStyle name="표준 31 2 2 11 4 2 3 2" xfId="21042"/>
    <cellStyle name="표준 31 2 2 11 4 2 4" xfId="21043"/>
    <cellStyle name="표준 31 2 2 11 4 3" xfId="2825"/>
    <cellStyle name="표준 31 2 2 11 4 3 2" xfId="2826"/>
    <cellStyle name="표준 31 2 2 11 4 3 2 2" xfId="21044"/>
    <cellStyle name="표준 31 2 2 11 4 3 3" xfId="21045"/>
    <cellStyle name="표준 31 2 2 11 4 4" xfId="2827"/>
    <cellStyle name="표준 31 2 2 11 4 4 2" xfId="21046"/>
    <cellStyle name="표준 31 2 2 11 4 5" xfId="21047"/>
    <cellStyle name="표준 31 2 2 11 5" xfId="2828"/>
    <cellStyle name="표준 31 2 2 11 5 2" xfId="2829"/>
    <cellStyle name="표준 31 2 2 11 5 2 2" xfId="2830"/>
    <cellStyle name="표준 31 2 2 11 5 2 2 2" xfId="21048"/>
    <cellStyle name="표준 31 2 2 11 5 2 3" xfId="21049"/>
    <cellStyle name="표준 31 2 2 11 5 3" xfId="2831"/>
    <cellStyle name="표준 31 2 2 11 5 3 2" xfId="21050"/>
    <cellStyle name="표준 31 2 2 11 5 4" xfId="21051"/>
    <cellStyle name="표준 31 2 2 11 6" xfId="2832"/>
    <cellStyle name="표준 31 2 2 11 6 2" xfId="2833"/>
    <cellStyle name="표준 31 2 2 11 6 2 2" xfId="21052"/>
    <cellStyle name="표준 31 2 2 11 6 3" xfId="21053"/>
    <cellStyle name="표준 31 2 2 11 7" xfId="2834"/>
    <cellStyle name="표준 31 2 2 11 7 2" xfId="21054"/>
    <cellStyle name="표준 31 2 2 11 8" xfId="21055"/>
    <cellStyle name="표준 31 2 2 12" xfId="2835"/>
    <cellStyle name="표준 31 2 2 12 2" xfId="2836"/>
    <cellStyle name="표준 31 2 2 12 2 2" xfId="2837"/>
    <cellStyle name="표준 31 2 2 12 2 2 2" xfId="2838"/>
    <cellStyle name="표준 31 2 2 12 2 2 2 2" xfId="2839"/>
    <cellStyle name="표준 31 2 2 12 2 2 2 2 2" xfId="2840"/>
    <cellStyle name="표준 31 2 2 12 2 2 2 2 2 2" xfId="2841"/>
    <cellStyle name="표준 31 2 2 12 2 2 2 2 2 2 2" xfId="21056"/>
    <cellStyle name="표준 31 2 2 12 2 2 2 2 2 3" xfId="21057"/>
    <cellStyle name="표준 31 2 2 12 2 2 2 2 3" xfId="2842"/>
    <cellStyle name="표준 31 2 2 12 2 2 2 2 3 2" xfId="21058"/>
    <cellStyle name="표준 31 2 2 12 2 2 2 2 4" xfId="21059"/>
    <cellStyle name="표준 31 2 2 12 2 2 2 3" xfId="2843"/>
    <cellStyle name="표준 31 2 2 12 2 2 2 3 2" xfId="2844"/>
    <cellStyle name="표준 31 2 2 12 2 2 2 3 2 2" xfId="21060"/>
    <cellStyle name="표준 31 2 2 12 2 2 2 3 3" xfId="21061"/>
    <cellStyle name="표준 31 2 2 12 2 2 2 4" xfId="2845"/>
    <cellStyle name="표준 31 2 2 12 2 2 2 4 2" xfId="21062"/>
    <cellStyle name="표준 31 2 2 12 2 2 2 5" xfId="21063"/>
    <cellStyle name="표준 31 2 2 12 2 2 3" xfId="2846"/>
    <cellStyle name="표준 31 2 2 12 2 2 3 2" xfId="2847"/>
    <cellStyle name="표준 31 2 2 12 2 2 3 2 2" xfId="2848"/>
    <cellStyle name="표준 31 2 2 12 2 2 3 2 2 2" xfId="21064"/>
    <cellStyle name="표준 31 2 2 12 2 2 3 2 3" xfId="21065"/>
    <cellStyle name="표준 31 2 2 12 2 2 3 3" xfId="2849"/>
    <cellStyle name="표준 31 2 2 12 2 2 3 3 2" xfId="21066"/>
    <cellStyle name="표준 31 2 2 12 2 2 3 4" xfId="21067"/>
    <cellStyle name="표준 31 2 2 12 2 2 4" xfId="2850"/>
    <cellStyle name="표준 31 2 2 12 2 2 4 2" xfId="2851"/>
    <cellStyle name="표준 31 2 2 12 2 2 4 2 2" xfId="21068"/>
    <cellStyle name="표준 31 2 2 12 2 2 4 3" xfId="21069"/>
    <cellStyle name="표준 31 2 2 12 2 2 5" xfId="2852"/>
    <cellStyle name="표준 31 2 2 12 2 2 5 2" xfId="21070"/>
    <cellStyle name="표준 31 2 2 12 2 2 6" xfId="21071"/>
    <cellStyle name="표준 31 2 2 12 2 3" xfId="2853"/>
    <cellStyle name="표준 31 2 2 12 2 3 2" xfId="2854"/>
    <cellStyle name="표준 31 2 2 12 2 3 2 2" xfId="2855"/>
    <cellStyle name="표준 31 2 2 12 2 3 2 2 2" xfId="2856"/>
    <cellStyle name="표준 31 2 2 12 2 3 2 2 2 2" xfId="21072"/>
    <cellStyle name="표준 31 2 2 12 2 3 2 2 3" xfId="21073"/>
    <cellStyle name="표준 31 2 2 12 2 3 2 3" xfId="2857"/>
    <cellStyle name="표준 31 2 2 12 2 3 2 3 2" xfId="21074"/>
    <cellStyle name="표준 31 2 2 12 2 3 2 4" xfId="21075"/>
    <cellStyle name="표준 31 2 2 12 2 3 3" xfId="2858"/>
    <cellStyle name="표준 31 2 2 12 2 3 3 2" xfId="2859"/>
    <cellStyle name="표준 31 2 2 12 2 3 3 2 2" xfId="21076"/>
    <cellStyle name="표준 31 2 2 12 2 3 3 3" xfId="21077"/>
    <cellStyle name="표준 31 2 2 12 2 3 4" xfId="2860"/>
    <cellStyle name="표준 31 2 2 12 2 3 4 2" xfId="21078"/>
    <cellStyle name="표준 31 2 2 12 2 3 5" xfId="21079"/>
    <cellStyle name="표준 31 2 2 12 2 4" xfId="2861"/>
    <cellStyle name="표준 31 2 2 12 2 4 2" xfId="2862"/>
    <cellStyle name="표준 31 2 2 12 2 4 2 2" xfId="2863"/>
    <cellStyle name="표준 31 2 2 12 2 4 2 2 2" xfId="21080"/>
    <cellStyle name="표준 31 2 2 12 2 4 2 3" xfId="21081"/>
    <cellStyle name="표준 31 2 2 12 2 4 3" xfId="2864"/>
    <cellStyle name="표준 31 2 2 12 2 4 3 2" xfId="21082"/>
    <cellStyle name="표준 31 2 2 12 2 4 4" xfId="21083"/>
    <cellStyle name="표준 31 2 2 12 2 5" xfId="2865"/>
    <cellStyle name="표준 31 2 2 12 2 5 2" xfId="2866"/>
    <cellStyle name="표준 31 2 2 12 2 5 2 2" xfId="21084"/>
    <cellStyle name="표준 31 2 2 12 2 5 3" xfId="21085"/>
    <cellStyle name="표준 31 2 2 12 2 6" xfId="2867"/>
    <cellStyle name="표준 31 2 2 12 2 6 2" xfId="21086"/>
    <cellStyle name="표준 31 2 2 12 2 7" xfId="21087"/>
    <cellStyle name="표준 31 2 2 12 3" xfId="2868"/>
    <cellStyle name="표준 31 2 2 12 3 2" xfId="2869"/>
    <cellStyle name="표준 31 2 2 12 3 2 2" xfId="2870"/>
    <cellStyle name="표준 31 2 2 12 3 2 2 2" xfId="2871"/>
    <cellStyle name="표준 31 2 2 12 3 2 2 2 2" xfId="2872"/>
    <cellStyle name="표준 31 2 2 12 3 2 2 2 2 2" xfId="21088"/>
    <cellStyle name="표준 31 2 2 12 3 2 2 2 3" xfId="21089"/>
    <cellStyle name="표준 31 2 2 12 3 2 2 3" xfId="2873"/>
    <cellStyle name="표준 31 2 2 12 3 2 2 3 2" xfId="21090"/>
    <cellStyle name="표준 31 2 2 12 3 2 2 4" xfId="21091"/>
    <cellStyle name="표준 31 2 2 12 3 2 3" xfId="2874"/>
    <cellStyle name="표준 31 2 2 12 3 2 3 2" xfId="2875"/>
    <cellStyle name="표준 31 2 2 12 3 2 3 2 2" xfId="21092"/>
    <cellStyle name="표준 31 2 2 12 3 2 3 3" xfId="21093"/>
    <cellStyle name="표준 31 2 2 12 3 2 4" xfId="2876"/>
    <cellStyle name="표준 31 2 2 12 3 2 4 2" xfId="21094"/>
    <cellStyle name="표준 31 2 2 12 3 2 5" xfId="21095"/>
    <cellStyle name="표준 31 2 2 12 3 3" xfId="2877"/>
    <cellStyle name="표준 31 2 2 12 3 3 2" xfId="2878"/>
    <cellStyle name="표준 31 2 2 12 3 3 2 2" xfId="2879"/>
    <cellStyle name="표준 31 2 2 12 3 3 2 2 2" xfId="21096"/>
    <cellStyle name="표준 31 2 2 12 3 3 2 3" xfId="21097"/>
    <cellStyle name="표준 31 2 2 12 3 3 3" xfId="2880"/>
    <cellStyle name="표준 31 2 2 12 3 3 3 2" xfId="21098"/>
    <cellStyle name="표준 31 2 2 12 3 3 4" xfId="21099"/>
    <cellStyle name="표준 31 2 2 12 3 4" xfId="2881"/>
    <cellStyle name="표준 31 2 2 12 3 4 2" xfId="2882"/>
    <cellStyle name="표준 31 2 2 12 3 4 2 2" xfId="21100"/>
    <cellStyle name="표준 31 2 2 12 3 4 3" xfId="21101"/>
    <cellStyle name="표준 31 2 2 12 3 5" xfId="2883"/>
    <cellStyle name="표준 31 2 2 12 3 5 2" xfId="21102"/>
    <cellStyle name="표준 31 2 2 12 3 6" xfId="21103"/>
    <cellStyle name="표준 31 2 2 12 4" xfId="2884"/>
    <cellStyle name="표준 31 2 2 12 4 2" xfId="2885"/>
    <cellStyle name="표준 31 2 2 12 4 2 2" xfId="2886"/>
    <cellStyle name="표준 31 2 2 12 4 2 2 2" xfId="2887"/>
    <cellStyle name="표준 31 2 2 12 4 2 2 2 2" xfId="21104"/>
    <cellStyle name="표준 31 2 2 12 4 2 2 3" xfId="21105"/>
    <cellStyle name="표준 31 2 2 12 4 2 3" xfId="2888"/>
    <cellStyle name="표준 31 2 2 12 4 2 3 2" xfId="21106"/>
    <cellStyle name="표준 31 2 2 12 4 2 4" xfId="21107"/>
    <cellStyle name="표준 31 2 2 12 4 3" xfId="2889"/>
    <cellStyle name="표준 31 2 2 12 4 3 2" xfId="2890"/>
    <cellStyle name="표준 31 2 2 12 4 3 2 2" xfId="21108"/>
    <cellStyle name="표준 31 2 2 12 4 3 3" xfId="21109"/>
    <cellStyle name="표준 31 2 2 12 4 4" xfId="2891"/>
    <cellStyle name="표준 31 2 2 12 4 4 2" xfId="21110"/>
    <cellStyle name="표준 31 2 2 12 4 5" xfId="21111"/>
    <cellStyle name="표준 31 2 2 12 5" xfId="2892"/>
    <cellStyle name="표준 31 2 2 12 5 2" xfId="2893"/>
    <cellStyle name="표준 31 2 2 12 5 2 2" xfId="2894"/>
    <cellStyle name="표준 31 2 2 12 5 2 2 2" xfId="21112"/>
    <cellStyle name="표준 31 2 2 12 5 2 3" xfId="21113"/>
    <cellStyle name="표준 31 2 2 12 5 3" xfId="2895"/>
    <cellStyle name="표준 31 2 2 12 5 3 2" xfId="21114"/>
    <cellStyle name="표준 31 2 2 12 5 4" xfId="21115"/>
    <cellStyle name="표준 31 2 2 12 6" xfId="2896"/>
    <cellStyle name="표준 31 2 2 12 6 2" xfId="2897"/>
    <cellStyle name="표준 31 2 2 12 6 2 2" xfId="21116"/>
    <cellStyle name="표준 31 2 2 12 6 3" xfId="21117"/>
    <cellStyle name="표준 31 2 2 12 7" xfId="2898"/>
    <cellStyle name="표준 31 2 2 12 7 2" xfId="21118"/>
    <cellStyle name="표준 31 2 2 12 8" xfId="21119"/>
    <cellStyle name="표준 31 2 2 13" xfId="2899"/>
    <cellStyle name="표준 31 2 2 13 2" xfId="2900"/>
    <cellStyle name="표준 31 2 2 13 2 2" xfId="2901"/>
    <cellStyle name="표준 31 2 2 13 2 2 2" xfId="2902"/>
    <cellStyle name="표준 31 2 2 13 2 2 2 2" xfId="2903"/>
    <cellStyle name="표준 31 2 2 13 2 2 2 2 2" xfId="2904"/>
    <cellStyle name="표준 31 2 2 13 2 2 2 2 2 2" xfId="2905"/>
    <cellStyle name="표준 31 2 2 13 2 2 2 2 2 2 2" xfId="21120"/>
    <cellStyle name="표준 31 2 2 13 2 2 2 2 2 3" xfId="21121"/>
    <cellStyle name="표준 31 2 2 13 2 2 2 2 3" xfId="2906"/>
    <cellStyle name="표준 31 2 2 13 2 2 2 2 3 2" xfId="21122"/>
    <cellStyle name="표준 31 2 2 13 2 2 2 2 4" xfId="21123"/>
    <cellStyle name="표준 31 2 2 13 2 2 2 3" xfId="2907"/>
    <cellStyle name="표준 31 2 2 13 2 2 2 3 2" xfId="2908"/>
    <cellStyle name="표준 31 2 2 13 2 2 2 3 2 2" xfId="21124"/>
    <cellStyle name="표준 31 2 2 13 2 2 2 3 3" xfId="21125"/>
    <cellStyle name="표준 31 2 2 13 2 2 2 4" xfId="2909"/>
    <cellStyle name="표준 31 2 2 13 2 2 2 4 2" xfId="21126"/>
    <cellStyle name="표준 31 2 2 13 2 2 2 5" xfId="21127"/>
    <cellStyle name="표준 31 2 2 13 2 2 3" xfId="2910"/>
    <cellStyle name="표준 31 2 2 13 2 2 3 2" xfId="2911"/>
    <cellStyle name="표준 31 2 2 13 2 2 3 2 2" xfId="2912"/>
    <cellStyle name="표준 31 2 2 13 2 2 3 2 2 2" xfId="21128"/>
    <cellStyle name="표준 31 2 2 13 2 2 3 2 3" xfId="21129"/>
    <cellStyle name="표준 31 2 2 13 2 2 3 3" xfId="2913"/>
    <cellStyle name="표준 31 2 2 13 2 2 3 3 2" xfId="21130"/>
    <cellStyle name="표준 31 2 2 13 2 2 3 4" xfId="21131"/>
    <cellStyle name="표준 31 2 2 13 2 2 4" xfId="2914"/>
    <cellStyle name="표준 31 2 2 13 2 2 4 2" xfId="2915"/>
    <cellStyle name="표준 31 2 2 13 2 2 4 2 2" xfId="21132"/>
    <cellStyle name="표준 31 2 2 13 2 2 4 3" xfId="21133"/>
    <cellStyle name="표준 31 2 2 13 2 2 5" xfId="2916"/>
    <cellStyle name="표준 31 2 2 13 2 2 5 2" xfId="21134"/>
    <cellStyle name="표준 31 2 2 13 2 2 6" xfId="21135"/>
    <cellStyle name="표준 31 2 2 13 2 3" xfId="2917"/>
    <cellStyle name="표준 31 2 2 13 2 3 2" xfId="2918"/>
    <cellStyle name="표준 31 2 2 13 2 3 2 2" xfId="2919"/>
    <cellStyle name="표준 31 2 2 13 2 3 2 2 2" xfId="2920"/>
    <cellStyle name="표준 31 2 2 13 2 3 2 2 2 2" xfId="21136"/>
    <cellStyle name="표준 31 2 2 13 2 3 2 2 3" xfId="21137"/>
    <cellStyle name="표준 31 2 2 13 2 3 2 3" xfId="2921"/>
    <cellStyle name="표준 31 2 2 13 2 3 2 3 2" xfId="21138"/>
    <cellStyle name="표준 31 2 2 13 2 3 2 4" xfId="21139"/>
    <cellStyle name="표준 31 2 2 13 2 3 3" xfId="2922"/>
    <cellStyle name="표준 31 2 2 13 2 3 3 2" xfId="2923"/>
    <cellStyle name="표준 31 2 2 13 2 3 3 2 2" xfId="21140"/>
    <cellStyle name="표준 31 2 2 13 2 3 3 3" xfId="21141"/>
    <cellStyle name="표준 31 2 2 13 2 3 4" xfId="2924"/>
    <cellStyle name="표준 31 2 2 13 2 3 4 2" xfId="21142"/>
    <cellStyle name="표준 31 2 2 13 2 3 5" xfId="21143"/>
    <cellStyle name="표준 31 2 2 13 2 4" xfId="2925"/>
    <cellStyle name="표준 31 2 2 13 2 4 2" xfId="2926"/>
    <cellStyle name="표준 31 2 2 13 2 4 2 2" xfId="2927"/>
    <cellStyle name="표준 31 2 2 13 2 4 2 2 2" xfId="21144"/>
    <cellStyle name="표준 31 2 2 13 2 4 2 3" xfId="21145"/>
    <cellStyle name="표준 31 2 2 13 2 4 3" xfId="2928"/>
    <cellStyle name="표준 31 2 2 13 2 4 3 2" xfId="21146"/>
    <cellStyle name="표준 31 2 2 13 2 4 4" xfId="21147"/>
    <cellStyle name="표준 31 2 2 13 2 5" xfId="2929"/>
    <cellStyle name="표준 31 2 2 13 2 5 2" xfId="2930"/>
    <cellStyle name="표준 31 2 2 13 2 5 2 2" xfId="21148"/>
    <cellStyle name="표준 31 2 2 13 2 5 3" xfId="21149"/>
    <cellStyle name="표준 31 2 2 13 2 6" xfId="2931"/>
    <cellStyle name="표준 31 2 2 13 2 6 2" xfId="21150"/>
    <cellStyle name="표준 31 2 2 13 2 7" xfId="21151"/>
    <cellStyle name="표준 31 2 2 13 3" xfId="2932"/>
    <cellStyle name="표준 31 2 2 13 3 2" xfId="2933"/>
    <cellStyle name="표준 31 2 2 13 3 2 2" xfId="2934"/>
    <cellStyle name="표준 31 2 2 13 3 2 2 2" xfId="2935"/>
    <cellStyle name="표준 31 2 2 13 3 2 2 2 2" xfId="2936"/>
    <cellStyle name="표준 31 2 2 13 3 2 2 2 2 2" xfId="21152"/>
    <cellStyle name="표준 31 2 2 13 3 2 2 2 3" xfId="21153"/>
    <cellStyle name="표준 31 2 2 13 3 2 2 3" xfId="2937"/>
    <cellStyle name="표준 31 2 2 13 3 2 2 3 2" xfId="21154"/>
    <cellStyle name="표준 31 2 2 13 3 2 2 4" xfId="21155"/>
    <cellStyle name="표준 31 2 2 13 3 2 3" xfId="2938"/>
    <cellStyle name="표준 31 2 2 13 3 2 3 2" xfId="2939"/>
    <cellStyle name="표준 31 2 2 13 3 2 3 2 2" xfId="21156"/>
    <cellStyle name="표준 31 2 2 13 3 2 3 3" xfId="21157"/>
    <cellStyle name="표준 31 2 2 13 3 2 4" xfId="2940"/>
    <cellStyle name="표준 31 2 2 13 3 2 4 2" xfId="21158"/>
    <cellStyle name="표준 31 2 2 13 3 2 5" xfId="21159"/>
    <cellStyle name="표준 31 2 2 13 3 3" xfId="2941"/>
    <cellStyle name="표준 31 2 2 13 3 3 2" xfId="2942"/>
    <cellStyle name="표준 31 2 2 13 3 3 2 2" xfId="2943"/>
    <cellStyle name="표준 31 2 2 13 3 3 2 2 2" xfId="21160"/>
    <cellStyle name="표준 31 2 2 13 3 3 2 3" xfId="21161"/>
    <cellStyle name="표준 31 2 2 13 3 3 3" xfId="2944"/>
    <cellStyle name="표준 31 2 2 13 3 3 3 2" xfId="21162"/>
    <cellStyle name="표준 31 2 2 13 3 3 4" xfId="21163"/>
    <cellStyle name="표준 31 2 2 13 3 4" xfId="2945"/>
    <cellStyle name="표준 31 2 2 13 3 4 2" xfId="2946"/>
    <cellStyle name="표준 31 2 2 13 3 4 2 2" xfId="21164"/>
    <cellStyle name="표준 31 2 2 13 3 4 3" xfId="21165"/>
    <cellStyle name="표준 31 2 2 13 3 5" xfId="2947"/>
    <cellStyle name="표준 31 2 2 13 3 5 2" xfId="21166"/>
    <cellStyle name="표준 31 2 2 13 3 6" xfId="21167"/>
    <cellStyle name="표준 31 2 2 13 4" xfId="2948"/>
    <cellStyle name="표준 31 2 2 13 4 2" xfId="2949"/>
    <cellStyle name="표준 31 2 2 13 4 2 2" xfId="2950"/>
    <cellStyle name="표준 31 2 2 13 4 2 2 2" xfId="2951"/>
    <cellStyle name="표준 31 2 2 13 4 2 2 2 2" xfId="21168"/>
    <cellStyle name="표준 31 2 2 13 4 2 2 3" xfId="21169"/>
    <cellStyle name="표준 31 2 2 13 4 2 3" xfId="2952"/>
    <cellStyle name="표준 31 2 2 13 4 2 3 2" xfId="21170"/>
    <cellStyle name="표준 31 2 2 13 4 2 4" xfId="21171"/>
    <cellStyle name="표준 31 2 2 13 4 3" xfId="2953"/>
    <cellStyle name="표준 31 2 2 13 4 3 2" xfId="2954"/>
    <cellStyle name="표준 31 2 2 13 4 3 2 2" xfId="21172"/>
    <cellStyle name="표준 31 2 2 13 4 3 3" xfId="21173"/>
    <cellStyle name="표준 31 2 2 13 4 4" xfId="2955"/>
    <cellStyle name="표준 31 2 2 13 4 4 2" xfId="21174"/>
    <cellStyle name="표준 31 2 2 13 4 5" xfId="21175"/>
    <cellStyle name="표준 31 2 2 13 5" xfId="2956"/>
    <cellStyle name="표준 31 2 2 13 5 2" xfId="2957"/>
    <cellStyle name="표준 31 2 2 13 5 2 2" xfId="2958"/>
    <cellStyle name="표준 31 2 2 13 5 2 2 2" xfId="21176"/>
    <cellStyle name="표준 31 2 2 13 5 2 3" xfId="21177"/>
    <cellStyle name="표준 31 2 2 13 5 3" xfId="2959"/>
    <cellStyle name="표준 31 2 2 13 5 3 2" xfId="21178"/>
    <cellStyle name="표준 31 2 2 13 5 4" xfId="21179"/>
    <cellStyle name="표준 31 2 2 13 6" xfId="2960"/>
    <cellStyle name="표준 31 2 2 13 6 2" xfId="2961"/>
    <cellStyle name="표준 31 2 2 13 6 2 2" xfId="21180"/>
    <cellStyle name="표준 31 2 2 13 6 3" xfId="21181"/>
    <cellStyle name="표준 31 2 2 13 7" xfId="2962"/>
    <cellStyle name="표준 31 2 2 13 7 2" xfId="21182"/>
    <cellStyle name="표준 31 2 2 13 8" xfId="21183"/>
    <cellStyle name="표준 31 2 2 14" xfId="2963"/>
    <cellStyle name="표준 31 2 2 14 2" xfId="2964"/>
    <cellStyle name="표준 31 2 2 14 2 2" xfId="2965"/>
    <cellStyle name="표준 31 2 2 14 2 2 2" xfId="2966"/>
    <cellStyle name="표준 31 2 2 14 2 2 2 2" xfId="2967"/>
    <cellStyle name="표준 31 2 2 14 2 2 2 2 2" xfId="2968"/>
    <cellStyle name="표준 31 2 2 14 2 2 2 2 2 2" xfId="2969"/>
    <cellStyle name="표준 31 2 2 14 2 2 2 2 2 2 2" xfId="21184"/>
    <cellStyle name="표준 31 2 2 14 2 2 2 2 2 3" xfId="21185"/>
    <cellStyle name="표준 31 2 2 14 2 2 2 2 3" xfId="2970"/>
    <cellStyle name="표준 31 2 2 14 2 2 2 2 3 2" xfId="21186"/>
    <cellStyle name="표준 31 2 2 14 2 2 2 2 4" xfId="21187"/>
    <cellStyle name="표준 31 2 2 14 2 2 2 3" xfId="2971"/>
    <cellStyle name="표준 31 2 2 14 2 2 2 3 2" xfId="2972"/>
    <cellStyle name="표준 31 2 2 14 2 2 2 3 2 2" xfId="21188"/>
    <cellStyle name="표준 31 2 2 14 2 2 2 3 3" xfId="21189"/>
    <cellStyle name="표준 31 2 2 14 2 2 2 4" xfId="2973"/>
    <cellStyle name="표준 31 2 2 14 2 2 2 4 2" xfId="21190"/>
    <cellStyle name="표준 31 2 2 14 2 2 2 5" xfId="21191"/>
    <cellStyle name="표준 31 2 2 14 2 2 3" xfId="2974"/>
    <cellStyle name="표준 31 2 2 14 2 2 3 2" xfId="2975"/>
    <cellStyle name="표준 31 2 2 14 2 2 3 2 2" xfId="2976"/>
    <cellStyle name="표준 31 2 2 14 2 2 3 2 2 2" xfId="21192"/>
    <cellStyle name="표준 31 2 2 14 2 2 3 2 3" xfId="21193"/>
    <cellStyle name="표준 31 2 2 14 2 2 3 3" xfId="2977"/>
    <cellStyle name="표준 31 2 2 14 2 2 3 3 2" xfId="21194"/>
    <cellStyle name="표준 31 2 2 14 2 2 3 4" xfId="21195"/>
    <cellStyle name="표준 31 2 2 14 2 2 4" xfId="2978"/>
    <cellStyle name="표준 31 2 2 14 2 2 4 2" xfId="2979"/>
    <cellStyle name="표준 31 2 2 14 2 2 4 2 2" xfId="21196"/>
    <cellStyle name="표준 31 2 2 14 2 2 4 3" xfId="21197"/>
    <cellStyle name="표준 31 2 2 14 2 2 5" xfId="2980"/>
    <cellStyle name="표준 31 2 2 14 2 2 5 2" xfId="21198"/>
    <cellStyle name="표준 31 2 2 14 2 2 6" xfId="21199"/>
    <cellStyle name="표준 31 2 2 14 2 3" xfId="2981"/>
    <cellStyle name="표준 31 2 2 14 2 3 2" xfId="2982"/>
    <cellStyle name="표준 31 2 2 14 2 3 2 2" xfId="2983"/>
    <cellStyle name="표준 31 2 2 14 2 3 2 2 2" xfId="2984"/>
    <cellStyle name="표준 31 2 2 14 2 3 2 2 2 2" xfId="21200"/>
    <cellStyle name="표준 31 2 2 14 2 3 2 2 3" xfId="21201"/>
    <cellStyle name="표준 31 2 2 14 2 3 2 3" xfId="2985"/>
    <cellStyle name="표준 31 2 2 14 2 3 2 3 2" xfId="21202"/>
    <cellStyle name="표준 31 2 2 14 2 3 2 4" xfId="21203"/>
    <cellStyle name="표준 31 2 2 14 2 3 3" xfId="2986"/>
    <cellStyle name="표준 31 2 2 14 2 3 3 2" xfId="2987"/>
    <cellStyle name="표준 31 2 2 14 2 3 3 2 2" xfId="21204"/>
    <cellStyle name="표준 31 2 2 14 2 3 3 3" xfId="21205"/>
    <cellStyle name="표준 31 2 2 14 2 3 4" xfId="2988"/>
    <cellStyle name="표준 31 2 2 14 2 3 4 2" xfId="21206"/>
    <cellStyle name="표준 31 2 2 14 2 3 5" xfId="21207"/>
    <cellStyle name="표준 31 2 2 14 2 4" xfId="2989"/>
    <cellStyle name="표준 31 2 2 14 2 4 2" xfId="2990"/>
    <cellStyle name="표준 31 2 2 14 2 4 2 2" xfId="2991"/>
    <cellStyle name="표준 31 2 2 14 2 4 2 2 2" xfId="21208"/>
    <cellStyle name="표준 31 2 2 14 2 4 2 3" xfId="21209"/>
    <cellStyle name="표준 31 2 2 14 2 4 3" xfId="2992"/>
    <cellStyle name="표준 31 2 2 14 2 4 3 2" xfId="21210"/>
    <cellStyle name="표준 31 2 2 14 2 4 4" xfId="21211"/>
    <cellStyle name="표준 31 2 2 14 2 5" xfId="2993"/>
    <cellStyle name="표준 31 2 2 14 2 5 2" xfId="2994"/>
    <cellStyle name="표준 31 2 2 14 2 5 2 2" xfId="21212"/>
    <cellStyle name="표준 31 2 2 14 2 5 3" xfId="21213"/>
    <cellStyle name="표준 31 2 2 14 2 6" xfId="2995"/>
    <cellStyle name="표준 31 2 2 14 2 6 2" xfId="21214"/>
    <cellStyle name="표준 31 2 2 14 2 7" xfId="21215"/>
    <cellStyle name="표준 31 2 2 14 3" xfId="2996"/>
    <cellStyle name="표준 31 2 2 14 3 2" xfId="2997"/>
    <cellStyle name="표준 31 2 2 14 3 2 2" xfId="2998"/>
    <cellStyle name="표준 31 2 2 14 3 2 2 2" xfId="2999"/>
    <cellStyle name="표준 31 2 2 14 3 2 2 2 2" xfId="3000"/>
    <cellStyle name="표준 31 2 2 14 3 2 2 2 2 2" xfId="21216"/>
    <cellStyle name="표준 31 2 2 14 3 2 2 2 3" xfId="21217"/>
    <cellStyle name="표준 31 2 2 14 3 2 2 3" xfId="3001"/>
    <cellStyle name="표준 31 2 2 14 3 2 2 3 2" xfId="21218"/>
    <cellStyle name="표준 31 2 2 14 3 2 2 4" xfId="21219"/>
    <cellStyle name="표준 31 2 2 14 3 2 3" xfId="3002"/>
    <cellStyle name="표준 31 2 2 14 3 2 3 2" xfId="3003"/>
    <cellStyle name="표준 31 2 2 14 3 2 3 2 2" xfId="21220"/>
    <cellStyle name="표준 31 2 2 14 3 2 3 3" xfId="21221"/>
    <cellStyle name="표준 31 2 2 14 3 2 4" xfId="3004"/>
    <cellStyle name="표준 31 2 2 14 3 2 4 2" xfId="21222"/>
    <cellStyle name="표준 31 2 2 14 3 2 5" xfId="21223"/>
    <cellStyle name="표준 31 2 2 14 3 3" xfId="3005"/>
    <cellStyle name="표준 31 2 2 14 3 3 2" xfId="3006"/>
    <cellStyle name="표준 31 2 2 14 3 3 2 2" xfId="3007"/>
    <cellStyle name="표준 31 2 2 14 3 3 2 2 2" xfId="21224"/>
    <cellStyle name="표준 31 2 2 14 3 3 2 3" xfId="21225"/>
    <cellStyle name="표준 31 2 2 14 3 3 3" xfId="3008"/>
    <cellStyle name="표준 31 2 2 14 3 3 3 2" xfId="21226"/>
    <cellStyle name="표준 31 2 2 14 3 3 4" xfId="21227"/>
    <cellStyle name="표준 31 2 2 14 3 4" xfId="3009"/>
    <cellStyle name="표준 31 2 2 14 3 4 2" xfId="3010"/>
    <cellStyle name="표준 31 2 2 14 3 4 2 2" xfId="21228"/>
    <cellStyle name="표준 31 2 2 14 3 4 3" xfId="21229"/>
    <cellStyle name="표준 31 2 2 14 3 5" xfId="3011"/>
    <cellStyle name="표준 31 2 2 14 3 5 2" xfId="21230"/>
    <cellStyle name="표준 31 2 2 14 3 6" xfId="21231"/>
    <cellStyle name="표준 31 2 2 14 4" xfId="3012"/>
    <cellStyle name="표준 31 2 2 14 4 2" xfId="3013"/>
    <cellStyle name="표준 31 2 2 14 4 2 2" xfId="3014"/>
    <cellStyle name="표준 31 2 2 14 4 2 2 2" xfId="3015"/>
    <cellStyle name="표준 31 2 2 14 4 2 2 2 2" xfId="21232"/>
    <cellStyle name="표준 31 2 2 14 4 2 2 3" xfId="21233"/>
    <cellStyle name="표준 31 2 2 14 4 2 3" xfId="3016"/>
    <cellStyle name="표준 31 2 2 14 4 2 3 2" xfId="21234"/>
    <cellStyle name="표준 31 2 2 14 4 2 4" xfId="21235"/>
    <cellStyle name="표준 31 2 2 14 4 3" xfId="3017"/>
    <cellStyle name="표준 31 2 2 14 4 3 2" xfId="3018"/>
    <cellStyle name="표준 31 2 2 14 4 3 2 2" xfId="21236"/>
    <cellStyle name="표준 31 2 2 14 4 3 3" xfId="21237"/>
    <cellStyle name="표준 31 2 2 14 4 4" xfId="3019"/>
    <cellStyle name="표준 31 2 2 14 4 4 2" xfId="21238"/>
    <cellStyle name="표준 31 2 2 14 4 5" xfId="21239"/>
    <cellStyle name="표준 31 2 2 14 5" xfId="3020"/>
    <cellStyle name="표준 31 2 2 14 5 2" xfId="3021"/>
    <cellStyle name="표준 31 2 2 14 5 2 2" xfId="3022"/>
    <cellStyle name="표준 31 2 2 14 5 2 2 2" xfId="21240"/>
    <cellStyle name="표준 31 2 2 14 5 2 3" xfId="21241"/>
    <cellStyle name="표준 31 2 2 14 5 3" xfId="3023"/>
    <cellStyle name="표준 31 2 2 14 5 3 2" xfId="21242"/>
    <cellStyle name="표준 31 2 2 14 5 4" xfId="21243"/>
    <cellStyle name="표준 31 2 2 14 6" xfId="3024"/>
    <cellStyle name="표준 31 2 2 14 6 2" xfId="3025"/>
    <cellStyle name="표준 31 2 2 14 6 2 2" xfId="21244"/>
    <cellStyle name="표준 31 2 2 14 6 3" xfId="21245"/>
    <cellStyle name="표준 31 2 2 14 7" xfId="3026"/>
    <cellStyle name="표준 31 2 2 14 7 2" xfId="21246"/>
    <cellStyle name="표준 31 2 2 14 8" xfId="21247"/>
    <cellStyle name="표준 31 2 2 15" xfId="3027"/>
    <cellStyle name="표준 31 2 2 15 2" xfId="3028"/>
    <cellStyle name="표준 31 2 2 15 2 2" xfId="3029"/>
    <cellStyle name="표준 31 2 2 15 2 2 2" xfId="3030"/>
    <cellStyle name="표준 31 2 2 15 2 2 2 2" xfId="3031"/>
    <cellStyle name="표준 31 2 2 15 2 2 2 2 2" xfId="3032"/>
    <cellStyle name="표준 31 2 2 15 2 2 2 2 2 2" xfId="3033"/>
    <cellStyle name="표준 31 2 2 15 2 2 2 2 2 2 2" xfId="21248"/>
    <cellStyle name="표준 31 2 2 15 2 2 2 2 2 3" xfId="21249"/>
    <cellStyle name="표준 31 2 2 15 2 2 2 2 3" xfId="3034"/>
    <cellStyle name="표준 31 2 2 15 2 2 2 2 3 2" xfId="21250"/>
    <cellStyle name="표준 31 2 2 15 2 2 2 2 4" xfId="21251"/>
    <cellStyle name="표준 31 2 2 15 2 2 2 3" xfId="3035"/>
    <cellStyle name="표준 31 2 2 15 2 2 2 3 2" xfId="3036"/>
    <cellStyle name="표준 31 2 2 15 2 2 2 3 2 2" xfId="21252"/>
    <cellStyle name="표준 31 2 2 15 2 2 2 3 3" xfId="21253"/>
    <cellStyle name="표준 31 2 2 15 2 2 2 4" xfId="3037"/>
    <cellStyle name="표준 31 2 2 15 2 2 2 4 2" xfId="21254"/>
    <cellStyle name="표준 31 2 2 15 2 2 2 5" xfId="21255"/>
    <cellStyle name="표준 31 2 2 15 2 2 3" xfId="3038"/>
    <cellStyle name="표준 31 2 2 15 2 2 3 2" xfId="3039"/>
    <cellStyle name="표준 31 2 2 15 2 2 3 2 2" xfId="3040"/>
    <cellStyle name="표준 31 2 2 15 2 2 3 2 2 2" xfId="21256"/>
    <cellStyle name="표준 31 2 2 15 2 2 3 2 3" xfId="21257"/>
    <cellStyle name="표준 31 2 2 15 2 2 3 3" xfId="3041"/>
    <cellStyle name="표준 31 2 2 15 2 2 3 3 2" xfId="21258"/>
    <cellStyle name="표준 31 2 2 15 2 2 3 4" xfId="21259"/>
    <cellStyle name="표준 31 2 2 15 2 2 4" xfId="3042"/>
    <cellStyle name="표준 31 2 2 15 2 2 4 2" xfId="3043"/>
    <cellStyle name="표준 31 2 2 15 2 2 4 2 2" xfId="21260"/>
    <cellStyle name="표준 31 2 2 15 2 2 4 3" xfId="21261"/>
    <cellStyle name="표준 31 2 2 15 2 2 5" xfId="3044"/>
    <cellStyle name="표준 31 2 2 15 2 2 5 2" xfId="21262"/>
    <cellStyle name="표준 31 2 2 15 2 2 6" xfId="21263"/>
    <cellStyle name="표준 31 2 2 15 2 3" xfId="3045"/>
    <cellStyle name="표준 31 2 2 15 2 3 2" xfId="3046"/>
    <cellStyle name="표준 31 2 2 15 2 3 2 2" xfId="3047"/>
    <cellStyle name="표준 31 2 2 15 2 3 2 2 2" xfId="3048"/>
    <cellStyle name="표준 31 2 2 15 2 3 2 2 2 2" xfId="21264"/>
    <cellStyle name="표준 31 2 2 15 2 3 2 2 3" xfId="21265"/>
    <cellStyle name="표준 31 2 2 15 2 3 2 3" xfId="3049"/>
    <cellStyle name="표준 31 2 2 15 2 3 2 3 2" xfId="21266"/>
    <cellStyle name="표준 31 2 2 15 2 3 2 4" xfId="21267"/>
    <cellStyle name="표준 31 2 2 15 2 3 3" xfId="3050"/>
    <cellStyle name="표준 31 2 2 15 2 3 3 2" xfId="3051"/>
    <cellStyle name="표준 31 2 2 15 2 3 3 2 2" xfId="21268"/>
    <cellStyle name="표준 31 2 2 15 2 3 3 3" xfId="21269"/>
    <cellStyle name="표준 31 2 2 15 2 3 4" xfId="3052"/>
    <cellStyle name="표준 31 2 2 15 2 3 4 2" xfId="21270"/>
    <cellStyle name="표준 31 2 2 15 2 3 5" xfId="21271"/>
    <cellStyle name="표준 31 2 2 15 2 4" xfId="3053"/>
    <cellStyle name="표준 31 2 2 15 2 4 2" xfId="3054"/>
    <cellStyle name="표준 31 2 2 15 2 4 2 2" xfId="3055"/>
    <cellStyle name="표준 31 2 2 15 2 4 2 2 2" xfId="21272"/>
    <cellStyle name="표준 31 2 2 15 2 4 2 3" xfId="21273"/>
    <cellStyle name="표준 31 2 2 15 2 4 3" xfId="3056"/>
    <cellStyle name="표준 31 2 2 15 2 4 3 2" xfId="21274"/>
    <cellStyle name="표준 31 2 2 15 2 4 4" xfId="21275"/>
    <cellStyle name="표준 31 2 2 15 2 5" xfId="3057"/>
    <cellStyle name="표준 31 2 2 15 2 5 2" xfId="3058"/>
    <cellStyle name="표준 31 2 2 15 2 5 2 2" xfId="21276"/>
    <cellStyle name="표준 31 2 2 15 2 5 3" xfId="21277"/>
    <cellStyle name="표준 31 2 2 15 2 6" xfId="3059"/>
    <cellStyle name="표준 31 2 2 15 2 6 2" xfId="21278"/>
    <cellStyle name="표준 31 2 2 15 2 7" xfId="21279"/>
    <cellStyle name="표준 31 2 2 15 3" xfId="3060"/>
    <cellStyle name="표준 31 2 2 15 3 2" xfId="3061"/>
    <cellStyle name="표준 31 2 2 15 3 2 2" xfId="3062"/>
    <cellStyle name="표준 31 2 2 15 3 2 2 2" xfId="3063"/>
    <cellStyle name="표준 31 2 2 15 3 2 2 2 2" xfId="3064"/>
    <cellStyle name="표준 31 2 2 15 3 2 2 2 2 2" xfId="21280"/>
    <cellStyle name="표준 31 2 2 15 3 2 2 2 3" xfId="21281"/>
    <cellStyle name="표준 31 2 2 15 3 2 2 3" xfId="3065"/>
    <cellStyle name="표준 31 2 2 15 3 2 2 3 2" xfId="21282"/>
    <cellStyle name="표준 31 2 2 15 3 2 2 4" xfId="21283"/>
    <cellStyle name="표준 31 2 2 15 3 2 3" xfId="3066"/>
    <cellStyle name="표준 31 2 2 15 3 2 3 2" xfId="3067"/>
    <cellStyle name="표준 31 2 2 15 3 2 3 2 2" xfId="21284"/>
    <cellStyle name="표준 31 2 2 15 3 2 3 3" xfId="21285"/>
    <cellStyle name="표준 31 2 2 15 3 2 4" xfId="3068"/>
    <cellStyle name="표준 31 2 2 15 3 2 4 2" xfId="21286"/>
    <cellStyle name="표준 31 2 2 15 3 2 5" xfId="21287"/>
    <cellStyle name="표준 31 2 2 15 3 3" xfId="3069"/>
    <cellStyle name="표준 31 2 2 15 3 3 2" xfId="3070"/>
    <cellStyle name="표준 31 2 2 15 3 3 2 2" xfId="3071"/>
    <cellStyle name="표준 31 2 2 15 3 3 2 2 2" xfId="21288"/>
    <cellStyle name="표준 31 2 2 15 3 3 2 3" xfId="21289"/>
    <cellStyle name="표준 31 2 2 15 3 3 3" xfId="3072"/>
    <cellStyle name="표준 31 2 2 15 3 3 3 2" xfId="21290"/>
    <cellStyle name="표준 31 2 2 15 3 3 4" xfId="21291"/>
    <cellStyle name="표준 31 2 2 15 3 4" xfId="3073"/>
    <cellStyle name="표준 31 2 2 15 3 4 2" xfId="3074"/>
    <cellStyle name="표준 31 2 2 15 3 4 2 2" xfId="21292"/>
    <cellStyle name="표준 31 2 2 15 3 4 3" xfId="21293"/>
    <cellStyle name="표준 31 2 2 15 3 5" xfId="3075"/>
    <cellStyle name="표준 31 2 2 15 3 5 2" xfId="21294"/>
    <cellStyle name="표준 31 2 2 15 3 6" xfId="21295"/>
    <cellStyle name="표준 31 2 2 15 4" xfId="3076"/>
    <cellStyle name="표준 31 2 2 15 4 2" xfId="3077"/>
    <cellStyle name="표준 31 2 2 15 4 2 2" xfId="3078"/>
    <cellStyle name="표준 31 2 2 15 4 2 2 2" xfId="3079"/>
    <cellStyle name="표준 31 2 2 15 4 2 2 2 2" xfId="21296"/>
    <cellStyle name="표준 31 2 2 15 4 2 2 3" xfId="21297"/>
    <cellStyle name="표준 31 2 2 15 4 2 3" xfId="3080"/>
    <cellStyle name="표준 31 2 2 15 4 2 3 2" xfId="21298"/>
    <cellStyle name="표준 31 2 2 15 4 2 4" xfId="21299"/>
    <cellStyle name="표준 31 2 2 15 4 3" xfId="3081"/>
    <cellStyle name="표준 31 2 2 15 4 3 2" xfId="3082"/>
    <cellStyle name="표준 31 2 2 15 4 3 2 2" xfId="21300"/>
    <cellStyle name="표준 31 2 2 15 4 3 3" xfId="21301"/>
    <cellStyle name="표준 31 2 2 15 4 4" xfId="3083"/>
    <cellStyle name="표준 31 2 2 15 4 4 2" xfId="21302"/>
    <cellStyle name="표준 31 2 2 15 4 5" xfId="21303"/>
    <cellStyle name="표준 31 2 2 15 5" xfId="3084"/>
    <cellStyle name="표준 31 2 2 15 5 2" xfId="3085"/>
    <cellStyle name="표준 31 2 2 15 5 2 2" xfId="3086"/>
    <cellStyle name="표준 31 2 2 15 5 2 2 2" xfId="21304"/>
    <cellStyle name="표준 31 2 2 15 5 2 3" xfId="21305"/>
    <cellStyle name="표준 31 2 2 15 5 3" xfId="3087"/>
    <cellStyle name="표준 31 2 2 15 5 3 2" xfId="21306"/>
    <cellStyle name="표준 31 2 2 15 5 4" xfId="21307"/>
    <cellStyle name="표준 31 2 2 15 6" xfId="3088"/>
    <cellStyle name="표준 31 2 2 15 6 2" xfId="3089"/>
    <cellStyle name="표준 31 2 2 15 6 2 2" xfId="21308"/>
    <cellStyle name="표준 31 2 2 15 6 3" xfId="21309"/>
    <cellStyle name="표준 31 2 2 15 7" xfId="3090"/>
    <cellStyle name="표준 31 2 2 15 7 2" xfId="21310"/>
    <cellStyle name="표준 31 2 2 15 8" xfId="21311"/>
    <cellStyle name="표준 31 2 2 16" xfId="3091"/>
    <cellStyle name="표준 31 2 2 16 2" xfId="3092"/>
    <cellStyle name="표준 31 2 2 16 2 2" xfId="3093"/>
    <cellStyle name="표준 31 2 2 16 2 2 2" xfId="3094"/>
    <cellStyle name="표준 31 2 2 16 2 2 2 2" xfId="3095"/>
    <cellStyle name="표준 31 2 2 16 2 2 2 2 2" xfId="3096"/>
    <cellStyle name="표준 31 2 2 16 2 2 2 2 2 2" xfId="3097"/>
    <cellStyle name="표준 31 2 2 16 2 2 2 2 2 2 2" xfId="21312"/>
    <cellStyle name="표준 31 2 2 16 2 2 2 2 2 3" xfId="21313"/>
    <cellStyle name="표준 31 2 2 16 2 2 2 2 3" xfId="3098"/>
    <cellStyle name="표준 31 2 2 16 2 2 2 2 3 2" xfId="21314"/>
    <cellStyle name="표준 31 2 2 16 2 2 2 2 4" xfId="21315"/>
    <cellStyle name="표준 31 2 2 16 2 2 2 3" xfId="3099"/>
    <cellStyle name="표준 31 2 2 16 2 2 2 3 2" xfId="3100"/>
    <cellStyle name="표준 31 2 2 16 2 2 2 3 2 2" xfId="21316"/>
    <cellStyle name="표준 31 2 2 16 2 2 2 3 3" xfId="21317"/>
    <cellStyle name="표준 31 2 2 16 2 2 2 4" xfId="3101"/>
    <cellStyle name="표준 31 2 2 16 2 2 2 4 2" xfId="21318"/>
    <cellStyle name="표준 31 2 2 16 2 2 2 5" xfId="21319"/>
    <cellStyle name="표준 31 2 2 16 2 2 3" xfId="3102"/>
    <cellStyle name="표준 31 2 2 16 2 2 3 2" xfId="3103"/>
    <cellStyle name="표준 31 2 2 16 2 2 3 2 2" xfId="3104"/>
    <cellStyle name="표준 31 2 2 16 2 2 3 2 2 2" xfId="21320"/>
    <cellStyle name="표준 31 2 2 16 2 2 3 2 3" xfId="21321"/>
    <cellStyle name="표준 31 2 2 16 2 2 3 3" xfId="3105"/>
    <cellStyle name="표준 31 2 2 16 2 2 3 3 2" xfId="21322"/>
    <cellStyle name="표준 31 2 2 16 2 2 3 4" xfId="21323"/>
    <cellStyle name="표준 31 2 2 16 2 2 4" xfId="3106"/>
    <cellStyle name="표준 31 2 2 16 2 2 4 2" xfId="3107"/>
    <cellStyle name="표준 31 2 2 16 2 2 4 2 2" xfId="21324"/>
    <cellStyle name="표준 31 2 2 16 2 2 4 3" xfId="21325"/>
    <cellStyle name="표준 31 2 2 16 2 2 5" xfId="3108"/>
    <cellStyle name="표준 31 2 2 16 2 2 5 2" xfId="21326"/>
    <cellStyle name="표준 31 2 2 16 2 2 6" xfId="21327"/>
    <cellStyle name="표준 31 2 2 16 2 3" xfId="3109"/>
    <cellStyle name="표준 31 2 2 16 2 3 2" xfId="3110"/>
    <cellStyle name="표준 31 2 2 16 2 3 2 2" xfId="3111"/>
    <cellStyle name="표준 31 2 2 16 2 3 2 2 2" xfId="3112"/>
    <cellStyle name="표준 31 2 2 16 2 3 2 2 2 2" xfId="21328"/>
    <cellStyle name="표준 31 2 2 16 2 3 2 2 3" xfId="21329"/>
    <cellStyle name="표준 31 2 2 16 2 3 2 3" xfId="3113"/>
    <cellStyle name="표준 31 2 2 16 2 3 2 3 2" xfId="21330"/>
    <cellStyle name="표준 31 2 2 16 2 3 2 4" xfId="21331"/>
    <cellStyle name="표준 31 2 2 16 2 3 3" xfId="3114"/>
    <cellStyle name="표준 31 2 2 16 2 3 3 2" xfId="3115"/>
    <cellStyle name="표준 31 2 2 16 2 3 3 2 2" xfId="21332"/>
    <cellStyle name="표준 31 2 2 16 2 3 3 3" xfId="21333"/>
    <cellStyle name="표준 31 2 2 16 2 3 4" xfId="3116"/>
    <cellStyle name="표준 31 2 2 16 2 3 4 2" xfId="21334"/>
    <cellStyle name="표준 31 2 2 16 2 3 5" xfId="21335"/>
    <cellStyle name="표준 31 2 2 16 2 4" xfId="3117"/>
    <cellStyle name="표준 31 2 2 16 2 4 2" xfId="3118"/>
    <cellStyle name="표준 31 2 2 16 2 4 2 2" xfId="3119"/>
    <cellStyle name="표준 31 2 2 16 2 4 2 2 2" xfId="21336"/>
    <cellStyle name="표준 31 2 2 16 2 4 2 3" xfId="21337"/>
    <cellStyle name="표준 31 2 2 16 2 4 3" xfId="3120"/>
    <cellStyle name="표준 31 2 2 16 2 4 3 2" xfId="21338"/>
    <cellStyle name="표준 31 2 2 16 2 4 4" xfId="21339"/>
    <cellStyle name="표준 31 2 2 16 2 5" xfId="3121"/>
    <cellStyle name="표준 31 2 2 16 2 5 2" xfId="3122"/>
    <cellStyle name="표준 31 2 2 16 2 5 2 2" xfId="21340"/>
    <cellStyle name="표준 31 2 2 16 2 5 3" xfId="21341"/>
    <cellStyle name="표준 31 2 2 16 2 6" xfId="3123"/>
    <cellStyle name="표준 31 2 2 16 2 6 2" xfId="21342"/>
    <cellStyle name="표준 31 2 2 16 2 7" xfId="21343"/>
    <cellStyle name="표준 31 2 2 16 3" xfId="3124"/>
    <cellStyle name="표준 31 2 2 16 3 2" xfId="3125"/>
    <cellStyle name="표준 31 2 2 16 3 2 2" xfId="3126"/>
    <cellStyle name="표준 31 2 2 16 3 2 2 2" xfId="3127"/>
    <cellStyle name="표준 31 2 2 16 3 2 2 2 2" xfId="3128"/>
    <cellStyle name="표준 31 2 2 16 3 2 2 2 2 2" xfId="21344"/>
    <cellStyle name="표준 31 2 2 16 3 2 2 2 3" xfId="21345"/>
    <cellStyle name="표준 31 2 2 16 3 2 2 3" xfId="3129"/>
    <cellStyle name="표준 31 2 2 16 3 2 2 3 2" xfId="21346"/>
    <cellStyle name="표준 31 2 2 16 3 2 2 4" xfId="21347"/>
    <cellStyle name="표준 31 2 2 16 3 2 3" xfId="3130"/>
    <cellStyle name="표준 31 2 2 16 3 2 3 2" xfId="3131"/>
    <cellStyle name="표준 31 2 2 16 3 2 3 2 2" xfId="21348"/>
    <cellStyle name="표준 31 2 2 16 3 2 3 3" xfId="21349"/>
    <cellStyle name="표준 31 2 2 16 3 2 4" xfId="3132"/>
    <cellStyle name="표준 31 2 2 16 3 2 4 2" xfId="21350"/>
    <cellStyle name="표준 31 2 2 16 3 2 5" xfId="21351"/>
    <cellStyle name="표준 31 2 2 16 3 3" xfId="3133"/>
    <cellStyle name="표준 31 2 2 16 3 3 2" xfId="3134"/>
    <cellStyle name="표준 31 2 2 16 3 3 2 2" xfId="3135"/>
    <cellStyle name="표준 31 2 2 16 3 3 2 2 2" xfId="21352"/>
    <cellStyle name="표준 31 2 2 16 3 3 2 3" xfId="21353"/>
    <cellStyle name="표준 31 2 2 16 3 3 3" xfId="3136"/>
    <cellStyle name="표준 31 2 2 16 3 3 3 2" xfId="21354"/>
    <cellStyle name="표준 31 2 2 16 3 3 4" xfId="21355"/>
    <cellStyle name="표준 31 2 2 16 3 4" xfId="3137"/>
    <cellStyle name="표준 31 2 2 16 3 4 2" xfId="3138"/>
    <cellStyle name="표준 31 2 2 16 3 4 2 2" xfId="21356"/>
    <cellStyle name="표준 31 2 2 16 3 4 3" xfId="21357"/>
    <cellStyle name="표준 31 2 2 16 3 5" xfId="3139"/>
    <cellStyle name="표준 31 2 2 16 3 5 2" xfId="21358"/>
    <cellStyle name="표준 31 2 2 16 3 6" xfId="21359"/>
    <cellStyle name="표준 31 2 2 16 4" xfId="3140"/>
    <cellStyle name="표준 31 2 2 16 4 2" xfId="3141"/>
    <cellStyle name="표준 31 2 2 16 4 2 2" xfId="3142"/>
    <cellStyle name="표준 31 2 2 16 4 2 2 2" xfId="3143"/>
    <cellStyle name="표준 31 2 2 16 4 2 2 2 2" xfId="21360"/>
    <cellStyle name="표준 31 2 2 16 4 2 2 3" xfId="21361"/>
    <cellStyle name="표준 31 2 2 16 4 2 3" xfId="3144"/>
    <cellStyle name="표준 31 2 2 16 4 2 3 2" xfId="21362"/>
    <cellStyle name="표준 31 2 2 16 4 2 4" xfId="21363"/>
    <cellStyle name="표준 31 2 2 16 4 3" xfId="3145"/>
    <cellStyle name="표준 31 2 2 16 4 3 2" xfId="3146"/>
    <cellStyle name="표준 31 2 2 16 4 3 2 2" xfId="21364"/>
    <cellStyle name="표준 31 2 2 16 4 3 3" xfId="21365"/>
    <cellStyle name="표준 31 2 2 16 4 4" xfId="3147"/>
    <cellStyle name="표준 31 2 2 16 4 4 2" xfId="21366"/>
    <cellStyle name="표준 31 2 2 16 4 5" xfId="21367"/>
    <cellStyle name="표준 31 2 2 16 5" xfId="3148"/>
    <cellStyle name="표준 31 2 2 16 5 2" xfId="3149"/>
    <cellStyle name="표준 31 2 2 16 5 2 2" xfId="3150"/>
    <cellStyle name="표준 31 2 2 16 5 2 2 2" xfId="21368"/>
    <cellStyle name="표준 31 2 2 16 5 2 3" xfId="21369"/>
    <cellStyle name="표준 31 2 2 16 5 3" xfId="3151"/>
    <cellStyle name="표준 31 2 2 16 5 3 2" xfId="21370"/>
    <cellStyle name="표준 31 2 2 16 5 4" xfId="21371"/>
    <cellStyle name="표준 31 2 2 16 6" xfId="3152"/>
    <cellStyle name="표준 31 2 2 16 6 2" xfId="3153"/>
    <cellStyle name="표준 31 2 2 16 6 2 2" xfId="21372"/>
    <cellStyle name="표준 31 2 2 16 6 3" xfId="21373"/>
    <cellStyle name="표준 31 2 2 16 7" xfId="3154"/>
    <cellStyle name="표준 31 2 2 16 7 2" xfId="21374"/>
    <cellStyle name="표준 31 2 2 16 8" xfId="21375"/>
    <cellStyle name="표준 31 2 2 17" xfId="3155"/>
    <cellStyle name="표준 31 2 2 17 2" xfId="3156"/>
    <cellStyle name="표준 31 2 2 17 2 2" xfId="3157"/>
    <cellStyle name="표준 31 2 2 17 2 2 2" xfId="3158"/>
    <cellStyle name="표준 31 2 2 17 2 2 2 2" xfId="3159"/>
    <cellStyle name="표준 31 2 2 17 2 2 2 2 2" xfId="3160"/>
    <cellStyle name="표준 31 2 2 17 2 2 2 2 2 2" xfId="3161"/>
    <cellStyle name="표준 31 2 2 17 2 2 2 2 2 2 2" xfId="21376"/>
    <cellStyle name="표준 31 2 2 17 2 2 2 2 2 3" xfId="21377"/>
    <cellStyle name="표준 31 2 2 17 2 2 2 2 3" xfId="3162"/>
    <cellStyle name="표준 31 2 2 17 2 2 2 2 3 2" xfId="21378"/>
    <cellStyle name="표준 31 2 2 17 2 2 2 2 4" xfId="21379"/>
    <cellStyle name="표준 31 2 2 17 2 2 2 3" xfId="3163"/>
    <cellStyle name="표준 31 2 2 17 2 2 2 3 2" xfId="3164"/>
    <cellStyle name="표준 31 2 2 17 2 2 2 3 2 2" xfId="21380"/>
    <cellStyle name="표준 31 2 2 17 2 2 2 3 3" xfId="21381"/>
    <cellStyle name="표준 31 2 2 17 2 2 2 4" xfId="3165"/>
    <cellStyle name="표준 31 2 2 17 2 2 2 4 2" xfId="21382"/>
    <cellStyle name="표준 31 2 2 17 2 2 2 5" xfId="21383"/>
    <cellStyle name="표준 31 2 2 17 2 2 3" xfId="3166"/>
    <cellStyle name="표준 31 2 2 17 2 2 3 2" xfId="3167"/>
    <cellStyle name="표준 31 2 2 17 2 2 3 2 2" xfId="3168"/>
    <cellStyle name="표준 31 2 2 17 2 2 3 2 2 2" xfId="21384"/>
    <cellStyle name="표준 31 2 2 17 2 2 3 2 3" xfId="21385"/>
    <cellStyle name="표준 31 2 2 17 2 2 3 3" xfId="3169"/>
    <cellStyle name="표준 31 2 2 17 2 2 3 3 2" xfId="21386"/>
    <cellStyle name="표준 31 2 2 17 2 2 3 4" xfId="21387"/>
    <cellStyle name="표준 31 2 2 17 2 2 4" xfId="3170"/>
    <cellStyle name="표준 31 2 2 17 2 2 4 2" xfId="3171"/>
    <cellStyle name="표준 31 2 2 17 2 2 4 2 2" xfId="21388"/>
    <cellStyle name="표준 31 2 2 17 2 2 4 3" xfId="21389"/>
    <cellStyle name="표준 31 2 2 17 2 2 5" xfId="3172"/>
    <cellStyle name="표준 31 2 2 17 2 2 5 2" xfId="21390"/>
    <cellStyle name="표준 31 2 2 17 2 2 6" xfId="21391"/>
    <cellStyle name="표준 31 2 2 17 2 3" xfId="3173"/>
    <cellStyle name="표준 31 2 2 17 2 3 2" xfId="3174"/>
    <cellStyle name="표준 31 2 2 17 2 3 2 2" xfId="3175"/>
    <cellStyle name="표준 31 2 2 17 2 3 2 2 2" xfId="3176"/>
    <cellStyle name="표준 31 2 2 17 2 3 2 2 2 2" xfId="21392"/>
    <cellStyle name="표준 31 2 2 17 2 3 2 2 3" xfId="21393"/>
    <cellStyle name="표준 31 2 2 17 2 3 2 3" xfId="3177"/>
    <cellStyle name="표준 31 2 2 17 2 3 2 3 2" xfId="21394"/>
    <cellStyle name="표준 31 2 2 17 2 3 2 4" xfId="21395"/>
    <cellStyle name="표준 31 2 2 17 2 3 3" xfId="3178"/>
    <cellStyle name="표준 31 2 2 17 2 3 3 2" xfId="3179"/>
    <cellStyle name="표준 31 2 2 17 2 3 3 2 2" xfId="21396"/>
    <cellStyle name="표준 31 2 2 17 2 3 3 3" xfId="21397"/>
    <cellStyle name="표준 31 2 2 17 2 3 4" xfId="3180"/>
    <cellStyle name="표준 31 2 2 17 2 3 4 2" xfId="21398"/>
    <cellStyle name="표준 31 2 2 17 2 3 5" xfId="21399"/>
    <cellStyle name="표준 31 2 2 17 2 4" xfId="3181"/>
    <cellStyle name="표준 31 2 2 17 2 4 2" xfId="3182"/>
    <cellStyle name="표준 31 2 2 17 2 4 2 2" xfId="3183"/>
    <cellStyle name="표준 31 2 2 17 2 4 2 2 2" xfId="21400"/>
    <cellStyle name="표준 31 2 2 17 2 4 2 3" xfId="21401"/>
    <cellStyle name="표준 31 2 2 17 2 4 3" xfId="3184"/>
    <cellStyle name="표준 31 2 2 17 2 4 3 2" xfId="21402"/>
    <cellStyle name="표준 31 2 2 17 2 4 4" xfId="21403"/>
    <cellStyle name="표준 31 2 2 17 2 5" xfId="3185"/>
    <cellStyle name="표준 31 2 2 17 2 5 2" xfId="3186"/>
    <cellStyle name="표준 31 2 2 17 2 5 2 2" xfId="21404"/>
    <cellStyle name="표준 31 2 2 17 2 5 3" xfId="21405"/>
    <cellStyle name="표준 31 2 2 17 2 6" xfId="3187"/>
    <cellStyle name="표준 31 2 2 17 2 6 2" xfId="21406"/>
    <cellStyle name="표준 31 2 2 17 2 7" xfId="21407"/>
    <cellStyle name="표준 31 2 2 17 3" xfId="3188"/>
    <cellStyle name="표준 31 2 2 17 3 2" xfId="3189"/>
    <cellStyle name="표준 31 2 2 17 3 2 2" xfId="3190"/>
    <cellStyle name="표준 31 2 2 17 3 2 2 2" xfId="3191"/>
    <cellStyle name="표준 31 2 2 17 3 2 2 2 2" xfId="3192"/>
    <cellStyle name="표준 31 2 2 17 3 2 2 2 2 2" xfId="21408"/>
    <cellStyle name="표준 31 2 2 17 3 2 2 2 3" xfId="21409"/>
    <cellStyle name="표준 31 2 2 17 3 2 2 3" xfId="3193"/>
    <cellStyle name="표준 31 2 2 17 3 2 2 3 2" xfId="21410"/>
    <cellStyle name="표준 31 2 2 17 3 2 2 4" xfId="21411"/>
    <cellStyle name="표준 31 2 2 17 3 2 3" xfId="3194"/>
    <cellStyle name="표준 31 2 2 17 3 2 3 2" xfId="3195"/>
    <cellStyle name="표준 31 2 2 17 3 2 3 2 2" xfId="21412"/>
    <cellStyle name="표준 31 2 2 17 3 2 3 3" xfId="21413"/>
    <cellStyle name="표준 31 2 2 17 3 2 4" xfId="3196"/>
    <cellStyle name="표준 31 2 2 17 3 2 4 2" xfId="21414"/>
    <cellStyle name="표준 31 2 2 17 3 2 5" xfId="21415"/>
    <cellStyle name="표준 31 2 2 17 3 3" xfId="3197"/>
    <cellStyle name="표준 31 2 2 17 3 3 2" xfId="3198"/>
    <cellStyle name="표준 31 2 2 17 3 3 2 2" xfId="3199"/>
    <cellStyle name="표준 31 2 2 17 3 3 2 2 2" xfId="21416"/>
    <cellStyle name="표준 31 2 2 17 3 3 2 3" xfId="21417"/>
    <cellStyle name="표준 31 2 2 17 3 3 3" xfId="3200"/>
    <cellStyle name="표준 31 2 2 17 3 3 3 2" xfId="21418"/>
    <cellStyle name="표준 31 2 2 17 3 3 4" xfId="21419"/>
    <cellStyle name="표준 31 2 2 17 3 4" xfId="3201"/>
    <cellStyle name="표준 31 2 2 17 3 4 2" xfId="3202"/>
    <cellStyle name="표준 31 2 2 17 3 4 2 2" xfId="21420"/>
    <cellStyle name="표준 31 2 2 17 3 4 3" xfId="21421"/>
    <cellStyle name="표준 31 2 2 17 3 5" xfId="3203"/>
    <cellStyle name="표준 31 2 2 17 3 5 2" xfId="21422"/>
    <cellStyle name="표준 31 2 2 17 3 6" xfId="21423"/>
    <cellStyle name="표준 31 2 2 17 4" xfId="3204"/>
    <cellStyle name="표준 31 2 2 17 4 2" xfId="3205"/>
    <cellStyle name="표준 31 2 2 17 4 2 2" xfId="3206"/>
    <cellStyle name="표준 31 2 2 17 4 2 2 2" xfId="3207"/>
    <cellStyle name="표준 31 2 2 17 4 2 2 2 2" xfId="21424"/>
    <cellStyle name="표준 31 2 2 17 4 2 2 3" xfId="21425"/>
    <cellStyle name="표준 31 2 2 17 4 2 3" xfId="3208"/>
    <cellStyle name="표준 31 2 2 17 4 2 3 2" xfId="21426"/>
    <cellStyle name="표준 31 2 2 17 4 2 4" xfId="21427"/>
    <cellStyle name="표준 31 2 2 17 4 3" xfId="3209"/>
    <cellStyle name="표준 31 2 2 17 4 3 2" xfId="3210"/>
    <cellStyle name="표준 31 2 2 17 4 3 2 2" xfId="21428"/>
    <cellStyle name="표준 31 2 2 17 4 3 3" xfId="21429"/>
    <cellStyle name="표준 31 2 2 17 4 4" xfId="3211"/>
    <cellStyle name="표준 31 2 2 17 4 4 2" xfId="21430"/>
    <cellStyle name="표준 31 2 2 17 4 5" xfId="21431"/>
    <cellStyle name="표준 31 2 2 17 5" xfId="3212"/>
    <cellStyle name="표준 31 2 2 17 5 2" xfId="3213"/>
    <cellStyle name="표준 31 2 2 17 5 2 2" xfId="3214"/>
    <cellStyle name="표준 31 2 2 17 5 2 2 2" xfId="21432"/>
    <cellStyle name="표준 31 2 2 17 5 2 3" xfId="21433"/>
    <cellStyle name="표준 31 2 2 17 5 3" xfId="3215"/>
    <cellStyle name="표준 31 2 2 17 5 3 2" xfId="21434"/>
    <cellStyle name="표준 31 2 2 17 5 4" xfId="21435"/>
    <cellStyle name="표준 31 2 2 17 6" xfId="3216"/>
    <cellStyle name="표준 31 2 2 17 6 2" xfId="3217"/>
    <cellStyle name="표준 31 2 2 17 6 2 2" xfId="21436"/>
    <cellStyle name="표준 31 2 2 17 6 3" xfId="21437"/>
    <cellStyle name="표준 31 2 2 17 7" xfId="3218"/>
    <cellStyle name="표준 31 2 2 17 7 2" xfId="21438"/>
    <cellStyle name="표준 31 2 2 17 8" xfId="21439"/>
    <cellStyle name="표준 31 2 2 18" xfId="3219"/>
    <cellStyle name="표준 31 2 2 18 2" xfId="3220"/>
    <cellStyle name="표준 31 2 2 18 2 2" xfId="3221"/>
    <cellStyle name="표준 31 2 2 18 2 2 2" xfId="3222"/>
    <cellStyle name="표준 31 2 2 18 2 2 2 2" xfId="3223"/>
    <cellStyle name="표준 31 2 2 18 2 2 2 2 2" xfId="3224"/>
    <cellStyle name="표준 31 2 2 18 2 2 2 2 2 2" xfId="3225"/>
    <cellStyle name="표준 31 2 2 18 2 2 2 2 2 2 2" xfId="21440"/>
    <cellStyle name="표준 31 2 2 18 2 2 2 2 2 3" xfId="21441"/>
    <cellStyle name="표준 31 2 2 18 2 2 2 2 3" xfId="3226"/>
    <cellStyle name="표준 31 2 2 18 2 2 2 2 3 2" xfId="21442"/>
    <cellStyle name="표준 31 2 2 18 2 2 2 2 4" xfId="21443"/>
    <cellStyle name="표준 31 2 2 18 2 2 2 3" xfId="3227"/>
    <cellStyle name="표준 31 2 2 18 2 2 2 3 2" xfId="3228"/>
    <cellStyle name="표준 31 2 2 18 2 2 2 3 2 2" xfId="21444"/>
    <cellStyle name="표준 31 2 2 18 2 2 2 3 3" xfId="21445"/>
    <cellStyle name="표준 31 2 2 18 2 2 2 4" xfId="3229"/>
    <cellStyle name="표준 31 2 2 18 2 2 2 4 2" xfId="21446"/>
    <cellStyle name="표준 31 2 2 18 2 2 2 5" xfId="21447"/>
    <cellStyle name="표준 31 2 2 18 2 2 3" xfId="3230"/>
    <cellStyle name="표준 31 2 2 18 2 2 3 2" xfId="3231"/>
    <cellStyle name="표준 31 2 2 18 2 2 3 2 2" xfId="3232"/>
    <cellStyle name="표준 31 2 2 18 2 2 3 2 2 2" xfId="21448"/>
    <cellStyle name="표준 31 2 2 18 2 2 3 2 3" xfId="21449"/>
    <cellStyle name="표준 31 2 2 18 2 2 3 3" xfId="3233"/>
    <cellStyle name="표준 31 2 2 18 2 2 3 3 2" xfId="21450"/>
    <cellStyle name="표준 31 2 2 18 2 2 3 4" xfId="21451"/>
    <cellStyle name="표준 31 2 2 18 2 2 4" xfId="3234"/>
    <cellStyle name="표준 31 2 2 18 2 2 4 2" xfId="3235"/>
    <cellStyle name="표준 31 2 2 18 2 2 4 2 2" xfId="21452"/>
    <cellStyle name="표준 31 2 2 18 2 2 4 3" xfId="21453"/>
    <cellStyle name="표준 31 2 2 18 2 2 5" xfId="3236"/>
    <cellStyle name="표준 31 2 2 18 2 2 5 2" xfId="21454"/>
    <cellStyle name="표준 31 2 2 18 2 2 6" xfId="21455"/>
    <cellStyle name="표준 31 2 2 18 2 3" xfId="3237"/>
    <cellStyle name="표준 31 2 2 18 2 3 2" xfId="3238"/>
    <cellStyle name="표준 31 2 2 18 2 3 2 2" xfId="3239"/>
    <cellStyle name="표준 31 2 2 18 2 3 2 2 2" xfId="3240"/>
    <cellStyle name="표준 31 2 2 18 2 3 2 2 2 2" xfId="21456"/>
    <cellStyle name="표준 31 2 2 18 2 3 2 2 3" xfId="21457"/>
    <cellStyle name="표준 31 2 2 18 2 3 2 3" xfId="3241"/>
    <cellStyle name="표준 31 2 2 18 2 3 2 3 2" xfId="21458"/>
    <cellStyle name="표준 31 2 2 18 2 3 2 4" xfId="21459"/>
    <cellStyle name="표준 31 2 2 18 2 3 3" xfId="3242"/>
    <cellStyle name="표준 31 2 2 18 2 3 3 2" xfId="3243"/>
    <cellStyle name="표준 31 2 2 18 2 3 3 2 2" xfId="21460"/>
    <cellStyle name="표준 31 2 2 18 2 3 3 3" xfId="21461"/>
    <cellStyle name="표준 31 2 2 18 2 3 4" xfId="3244"/>
    <cellStyle name="표준 31 2 2 18 2 3 4 2" xfId="21462"/>
    <cellStyle name="표준 31 2 2 18 2 3 5" xfId="21463"/>
    <cellStyle name="표준 31 2 2 18 2 4" xfId="3245"/>
    <cellStyle name="표준 31 2 2 18 2 4 2" xfId="3246"/>
    <cellStyle name="표준 31 2 2 18 2 4 2 2" xfId="3247"/>
    <cellStyle name="표준 31 2 2 18 2 4 2 2 2" xfId="21464"/>
    <cellStyle name="표준 31 2 2 18 2 4 2 3" xfId="21465"/>
    <cellStyle name="표준 31 2 2 18 2 4 3" xfId="3248"/>
    <cellStyle name="표준 31 2 2 18 2 4 3 2" xfId="21466"/>
    <cellStyle name="표준 31 2 2 18 2 4 4" xfId="21467"/>
    <cellStyle name="표준 31 2 2 18 2 5" xfId="3249"/>
    <cellStyle name="표준 31 2 2 18 2 5 2" xfId="3250"/>
    <cellStyle name="표준 31 2 2 18 2 5 2 2" xfId="21468"/>
    <cellStyle name="표준 31 2 2 18 2 5 3" xfId="21469"/>
    <cellStyle name="표준 31 2 2 18 2 6" xfId="3251"/>
    <cellStyle name="표준 31 2 2 18 2 6 2" xfId="21470"/>
    <cellStyle name="표준 31 2 2 18 2 7" xfId="21471"/>
    <cellStyle name="표준 31 2 2 18 3" xfId="3252"/>
    <cellStyle name="표준 31 2 2 18 3 2" xfId="3253"/>
    <cellStyle name="표준 31 2 2 18 3 2 2" xfId="3254"/>
    <cellStyle name="표준 31 2 2 18 3 2 2 2" xfId="3255"/>
    <cellStyle name="표준 31 2 2 18 3 2 2 2 2" xfId="3256"/>
    <cellStyle name="표준 31 2 2 18 3 2 2 2 2 2" xfId="21472"/>
    <cellStyle name="표준 31 2 2 18 3 2 2 2 3" xfId="21473"/>
    <cellStyle name="표준 31 2 2 18 3 2 2 3" xfId="3257"/>
    <cellStyle name="표준 31 2 2 18 3 2 2 3 2" xfId="21474"/>
    <cellStyle name="표준 31 2 2 18 3 2 2 4" xfId="21475"/>
    <cellStyle name="표준 31 2 2 18 3 2 3" xfId="3258"/>
    <cellStyle name="표준 31 2 2 18 3 2 3 2" xfId="3259"/>
    <cellStyle name="표준 31 2 2 18 3 2 3 2 2" xfId="21476"/>
    <cellStyle name="표준 31 2 2 18 3 2 3 3" xfId="21477"/>
    <cellStyle name="표준 31 2 2 18 3 2 4" xfId="3260"/>
    <cellStyle name="표준 31 2 2 18 3 2 4 2" xfId="21478"/>
    <cellStyle name="표준 31 2 2 18 3 2 5" xfId="21479"/>
    <cellStyle name="표준 31 2 2 18 3 3" xfId="3261"/>
    <cellStyle name="표준 31 2 2 18 3 3 2" xfId="3262"/>
    <cellStyle name="표준 31 2 2 18 3 3 2 2" xfId="3263"/>
    <cellStyle name="표준 31 2 2 18 3 3 2 2 2" xfId="21480"/>
    <cellStyle name="표준 31 2 2 18 3 3 2 3" xfId="21481"/>
    <cellStyle name="표준 31 2 2 18 3 3 3" xfId="3264"/>
    <cellStyle name="표준 31 2 2 18 3 3 3 2" xfId="21482"/>
    <cellStyle name="표준 31 2 2 18 3 3 4" xfId="21483"/>
    <cellStyle name="표준 31 2 2 18 3 4" xfId="3265"/>
    <cellStyle name="표준 31 2 2 18 3 4 2" xfId="3266"/>
    <cellStyle name="표준 31 2 2 18 3 4 2 2" xfId="21484"/>
    <cellStyle name="표준 31 2 2 18 3 4 3" xfId="21485"/>
    <cellStyle name="표준 31 2 2 18 3 5" xfId="3267"/>
    <cellStyle name="표준 31 2 2 18 3 5 2" xfId="21486"/>
    <cellStyle name="표준 31 2 2 18 3 6" xfId="21487"/>
    <cellStyle name="표준 31 2 2 18 4" xfId="3268"/>
    <cellStyle name="표준 31 2 2 18 4 2" xfId="3269"/>
    <cellStyle name="표준 31 2 2 18 4 2 2" xfId="3270"/>
    <cellStyle name="표준 31 2 2 18 4 2 2 2" xfId="3271"/>
    <cellStyle name="표준 31 2 2 18 4 2 2 2 2" xfId="21488"/>
    <cellStyle name="표준 31 2 2 18 4 2 2 3" xfId="21489"/>
    <cellStyle name="표준 31 2 2 18 4 2 3" xfId="3272"/>
    <cellStyle name="표준 31 2 2 18 4 2 3 2" xfId="21490"/>
    <cellStyle name="표준 31 2 2 18 4 2 4" xfId="21491"/>
    <cellStyle name="표준 31 2 2 18 4 3" xfId="3273"/>
    <cellStyle name="표준 31 2 2 18 4 3 2" xfId="3274"/>
    <cellStyle name="표준 31 2 2 18 4 3 2 2" xfId="21492"/>
    <cellStyle name="표준 31 2 2 18 4 3 3" xfId="21493"/>
    <cellStyle name="표준 31 2 2 18 4 4" xfId="3275"/>
    <cellStyle name="표준 31 2 2 18 4 4 2" xfId="21494"/>
    <cellStyle name="표준 31 2 2 18 4 5" xfId="21495"/>
    <cellStyle name="표준 31 2 2 18 5" xfId="3276"/>
    <cellStyle name="표준 31 2 2 18 5 2" xfId="3277"/>
    <cellStyle name="표준 31 2 2 18 5 2 2" xfId="3278"/>
    <cellStyle name="표준 31 2 2 18 5 2 2 2" xfId="21496"/>
    <cellStyle name="표준 31 2 2 18 5 2 3" xfId="21497"/>
    <cellStyle name="표준 31 2 2 18 5 3" xfId="3279"/>
    <cellStyle name="표준 31 2 2 18 5 3 2" xfId="21498"/>
    <cellStyle name="표준 31 2 2 18 5 4" xfId="21499"/>
    <cellStyle name="표준 31 2 2 18 6" xfId="3280"/>
    <cellStyle name="표준 31 2 2 18 6 2" xfId="3281"/>
    <cellStyle name="표준 31 2 2 18 6 2 2" xfId="21500"/>
    <cellStyle name="표준 31 2 2 18 6 3" xfId="21501"/>
    <cellStyle name="표준 31 2 2 18 7" xfId="3282"/>
    <cellStyle name="표준 31 2 2 18 7 2" xfId="21502"/>
    <cellStyle name="표준 31 2 2 18 8" xfId="21503"/>
    <cellStyle name="표준 31 2 2 19" xfId="3283"/>
    <cellStyle name="표준 31 2 2 19 2" xfId="3284"/>
    <cellStyle name="표준 31 2 2 19 2 2" xfId="3285"/>
    <cellStyle name="표준 31 2 2 19 2 2 2" xfId="3286"/>
    <cellStyle name="표준 31 2 2 19 2 2 2 2" xfId="3287"/>
    <cellStyle name="표준 31 2 2 19 2 2 2 2 2" xfId="3288"/>
    <cellStyle name="표준 31 2 2 19 2 2 2 2 2 2" xfId="3289"/>
    <cellStyle name="표준 31 2 2 19 2 2 2 2 2 2 2" xfId="21504"/>
    <cellStyle name="표준 31 2 2 19 2 2 2 2 2 3" xfId="21505"/>
    <cellStyle name="표준 31 2 2 19 2 2 2 2 3" xfId="3290"/>
    <cellStyle name="표준 31 2 2 19 2 2 2 2 3 2" xfId="21506"/>
    <cellStyle name="표준 31 2 2 19 2 2 2 2 4" xfId="21507"/>
    <cellStyle name="표준 31 2 2 19 2 2 2 3" xfId="3291"/>
    <cellStyle name="표준 31 2 2 19 2 2 2 3 2" xfId="3292"/>
    <cellStyle name="표준 31 2 2 19 2 2 2 3 2 2" xfId="21508"/>
    <cellStyle name="표준 31 2 2 19 2 2 2 3 3" xfId="21509"/>
    <cellStyle name="표준 31 2 2 19 2 2 2 4" xfId="3293"/>
    <cellStyle name="표준 31 2 2 19 2 2 2 4 2" xfId="21510"/>
    <cellStyle name="표준 31 2 2 19 2 2 2 5" xfId="21511"/>
    <cellStyle name="표준 31 2 2 19 2 2 3" xfId="3294"/>
    <cellStyle name="표준 31 2 2 19 2 2 3 2" xfId="3295"/>
    <cellStyle name="표준 31 2 2 19 2 2 3 2 2" xfId="3296"/>
    <cellStyle name="표준 31 2 2 19 2 2 3 2 2 2" xfId="21512"/>
    <cellStyle name="표준 31 2 2 19 2 2 3 2 3" xfId="21513"/>
    <cellStyle name="표준 31 2 2 19 2 2 3 3" xfId="3297"/>
    <cellStyle name="표준 31 2 2 19 2 2 3 3 2" xfId="21514"/>
    <cellStyle name="표준 31 2 2 19 2 2 3 4" xfId="21515"/>
    <cellStyle name="표준 31 2 2 19 2 2 4" xfId="3298"/>
    <cellStyle name="표준 31 2 2 19 2 2 4 2" xfId="3299"/>
    <cellStyle name="표준 31 2 2 19 2 2 4 2 2" xfId="21516"/>
    <cellStyle name="표준 31 2 2 19 2 2 4 3" xfId="21517"/>
    <cellStyle name="표준 31 2 2 19 2 2 5" xfId="3300"/>
    <cellStyle name="표준 31 2 2 19 2 2 5 2" xfId="21518"/>
    <cellStyle name="표준 31 2 2 19 2 2 6" xfId="21519"/>
    <cellStyle name="표준 31 2 2 19 2 3" xfId="3301"/>
    <cellStyle name="표준 31 2 2 19 2 3 2" xfId="3302"/>
    <cellStyle name="표준 31 2 2 19 2 3 2 2" xfId="3303"/>
    <cellStyle name="표준 31 2 2 19 2 3 2 2 2" xfId="3304"/>
    <cellStyle name="표준 31 2 2 19 2 3 2 2 2 2" xfId="21520"/>
    <cellStyle name="표준 31 2 2 19 2 3 2 2 3" xfId="21521"/>
    <cellStyle name="표준 31 2 2 19 2 3 2 3" xfId="3305"/>
    <cellStyle name="표준 31 2 2 19 2 3 2 3 2" xfId="21522"/>
    <cellStyle name="표준 31 2 2 19 2 3 2 4" xfId="21523"/>
    <cellStyle name="표준 31 2 2 19 2 3 3" xfId="3306"/>
    <cellStyle name="표준 31 2 2 19 2 3 3 2" xfId="3307"/>
    <cellStyle name="표준 31 2 2 19 2 3 3 2 2" xfId="21524"/>
    <cellStyle name="표준 31 2 2 19 2 3 3 3" xfId="21525"/>
    <cellStyle name="표준 31 2 2 19 2 3 4" xfId="3308"/>
    <cellStyle name="표준 31 2 2 19 2 3 4 2" xfId="21526"/>
    <cellStyle name="표준 31 2 2 19 2 3 5" xfId="21527"/>
    <cellStyle name="표준 31 2 2 19 2 4" xfId="3309"/>
    <cellStyle name="표준 31 2 2 19 2 4 2" xfId="3310"/>
    <cellStyle name="표준 31 2 2 19 2 4 2 2" xfId="3311"/>
    <cellStyle name="표준 31 2 2 19 2 4 2 2 2" xfId="21528"/>
    <cellStyle name="표준 31 2 2 19 2 4 2 3" xfId="21529"/>
    <cellStyle name="표준 31 2 2 19 2 4 3" xfId="3312"/>
    <cellStyle name="표준 31 2 2 19 2 4 3 2" xfId="21530"/>
    <cellStyle name="표준 31 2 2 19 2 4 4" xfId="21531"/>
    <cellStyle name="표준 31 2 2 19 2 5" xfId="3313"/>
    <cellStyle name="표준 31 2 2 19 2 5 2" xfId="3314"/>
    <cellStyle name="표준 31 2 2 19 2 5 2 2" xfId="21532"/>
    <cellStyle name="표준 31 2 2 19 2 5 3" xfId="21533"/>
    <cellStyle name="표준 31 2 2 19 2 6" xfId="3315"/>
    <cellStyle name="표준 31 2 2 19 2 6 2" xfId="21534"/>
    <cellStyle name="표준 31 2 2 19 2 7" xfId="21535"/>
    <cellStyle name="표준 31 2 2 19 3" xfId="3316"/>
    <cellStyle name="표준 31 2 2 19 3 2" xfId="3317"/>
    <cellStyle name="표준 31 2 2 19 3 2 2" xfId="3318"/>
    <cellStyle name="표준 31 2 2 19 3 2 2 2" xfId="3319"/>
    <cellStyle name="표준 31 2 2 19 3 2 2 2 2" xfId="3320"/>
    <cellStyle name="표준 31 2 2 19 3 2 2 2 2 2" xfId="21536"/>
    <cellStyle name="표준 31 2 2 19 3 2 2 2 3" xfId="21537"/>
    <cellStyle name="표준 31 2 2 19 3 2 2 3" xfId="3321"/>
    <cellStyle name="표준 31 2 2 19 3 2 2 3 2" xfId="21538"/>
    <cellStyle name="표준 31 2 2 19 3 2 2 4" xfId="21539"/>
    <cellStyle name="표준 31 2 2 19 3 2 3" xfId="3322"/>
    <cellStyle name="표준 31 2 2 19 3 2 3 2" xfId="3323"/>
    <cellStyle name="표준 31 2 2 19 3 2 3 2 2" xfId="21540"/>
    <cellStyle name="표준 31 2 2 19 3 2 3 3" xfId="21541"/>
    <cellStyle name="표준 31 2 2 19 3 2 4" xfId="3324"/>
    <cellStyle name="표준 31 2 2 19 3 2 4 2" xfId="21542"/>
    <cellStyle name="표준 31 2 2 19 3 2 5" xfId="21543"/>
    <cellStyle name="표준 31 2 2 19 3 3" xfId="3325"/>
    <cellStyle name="표준 31 2 2 19 3 3 2" xfId="3326"/>
    <cellStyle name="표준 31 2 2 19 3 3 2 2" xfId="3327"/>
    <cellStyle name="표준 31 2 2 19 3 3 2 2 2" xfId="21544"/>
    <cellStyle name="표준 31 2 2 19 3 3 2 3" xfId="21545"/>
    <cellStyle name="표준 31 2 2 19 3 3 3" xfId="3328"/>
    <cellStyle name="표준 31 2 2 19 3 3 3 2" xfId="21546"/>
    <cellStyle name="표준 31 2 2 19 3 3 4" xfId="21547"/>
    <cellStyle name="표준 31 2 2 19 3 4" xfId="3329"/>
    <cellStyle name="표준 31 2 2 19 3 4 2" xfId="3330"/>
    <cellStyle name="표준 31 2 2 19 3 4 2 2" xfId="21548"/>
    <cellStyle name="표준 31 2 2 19 3 4 3" xfId="21549"/>
    <cellStyle name="표준 31 2 2 19 3 5" xfId="3331"/>
    <cellStyle name="표준 31 2 2 19 3 5 2" xfId="21550"/>
    <cellStyle name="표준 31 2 2 19 3 6" xfId="21551"/>
    <cellStyle name="표준 31 2 2 19 4" xfId="3332"/>
    <cellStyle name="표준 31 2 2 19 4 2" xfId="3333"/>
    <cellStyle name="표준 31 2 2 19 4 2 2" xfId="3334"/>
    <cellStyle name="표준 31 2 2 19 4 2 2 2" xfId="3335"/>
    <cellStyle name="표준 31 2 2 19 4 2 2 2 2" xfId="21552"/>
    <cellStyle name="표준 31 2 2 19 4 2 2 3" xfId="21553"/>
    <cellStyle name="표준 31 2 2 19 4 2 3" xfId="3336"/>
    <cellStyle name="표준 31 2 2 19 4 2 3 2" xfId="21554"/>
    <cellStyle name="표준 31 2 2 19 4 2 4" xfId="21555"/>
    <cellStyle name="표준 31 2 2 19 4 3" xfId="3337"/>
    <cellStyle name="표준 31 2 2 19 4 3 2" xfId="3338"/>
    <cellStyle name="표준 31 2 2 19 4 3 2 2" xfId="21556"/>
    <cellStyle name="표준 31 2 2 19 4 3 3" xfId="21557"/>
    <cellStyle name="표준 31 2 2 19 4 4" xfId="3339"/>
    <cellStyle name="표준 31 2 2 19 4 4 2" xfId="21558"/>
    <cellStyle name="표준 31 2 2 19 4 5" xfId="21559"/>
    <cellStyle name="표준 31 2 2 19 5" xfId="3340"/>
    <cellStyle name="표준 31 2 2 19 5 2" xfId="3341"/>
    <cellStyle name="표준 31 2 2 19 5 2 2" xfId="3342"/>
    <cellStyle name="표준 31 2 2 19 5 2 2 2" xfId="21560"/>
    <cellStyle name="표준 31 2 2 19 5 2 3" xfId="21561"/>
    <cellStyle name="표준 31 2 2 19 5 3" xfId="3343"/>
    <cellStyle name="표준 31 2 2 19 5 3 2" xfId="21562"/>
    <cellStyle name="표준 31 2 2 19 5 4" xfId="21563"/>
    <cellStyle name="표준 31 2 2 19 6" xfId="3344"/>
    <cellStyle name="표준 31 2 2 19 6 2" xfId="3345"/>
    <cellStyle name="표준 31 2 2 19 6 2 2" xfId="21564"/>
    <cellStyle name="표준 31 2 2 19 6 3" xfId="21565"/>
    <cellStyle name="표준 31 2 2 19 7" xfId="3346"/>
    <cellStyle name="표준 31 2 2 19 7 2" xfId="21566"/>
    <cellStyle name="표준 31 2 2 19 8" xfId="21567"/>
    <cellStyle name="표준 31 2 2 2" xfId="3347"/>
    <cellStyle name="표준 31 2 2 2 2" xfId="3348"/>
    <cellStyle name="표준 31 2 2 2 2 2" xfId="3349"/>
    <cellStyle name="표준 31 2 2 2 2 2 2" xfId="3350"/>
    <cellStyle name="표준 31 2 2 2 2 2 2 2" xfId="3351"/>
    <cellStyle name="표준 31 2 2 2 2 2 2 2 2" xfId="3352"/>
    <cellStyle name="표준 31 2 2 2 2 2 2 2 2 2" xfId="3353"/>
    <cellStyle name="표준 31 2 2 2 2 2 2 2 2 2 2" xfId="21568"/>
    <cellStyle name="표준 31 2 2 2 2 2 2 2 2 3" xfId="21569"/>
    <cellStyle name="표준 31 2 2 2 2 2 2 2 3" xfId="3354"/>
    <cellStyle name="표준 31 2 2 2 2 2 2 2 3 2" xfId="21570"/>
    <cellStyle name="표준 31 2 2 2 2 2 2 2 4" xfId="21571"/>
    <cellStyle name="표준 31 2 2 2 2 2 2 3" xfId="3355"/>
    <cellStyle name="표준 31 2 2 2 2 2 2 3 2" xfId="3356"/>
    <cellStyle name="표준 31 2 2 2 2 2 2 3 2 2" xfId="21572"/>
    <cellStyle name="표준 31 2 2 2 2 2 2 3 3" xfId="21573"/>
    <cellStyle name="표준 31 2 2 2 2 2 2 4" xfId="3357"/>
    <cellStyle name="표준 31 2 2 2 2 2 2 4 2" xfId="21574"/>
    <cellStyle name="표준 31 2 2 2 2 2 2 5" xfId="21575"/>
    <cellStyle name="표준 31 2 2 2 2 2 3" xfId="3358"/>
    <cellStyle name="표준 31 2 2 2 2 2 3 2" xfId="3359"/>
    <cellStyle name="표준 31 2 2 2 2 2 3 2 2" xfId="3360"/>
    <cellStyle name="표준 31 2 2 2 2 2 3 2 2 2" xfId="21576"/>
    <cellStyle name="표준 31 2 2 2 2 2 3 2 3" xfId="21577"/>
    <cellStyle name="표준 31 2 2 2 2 2 3 3" xfId="3361"/>
    <cellStyle name="표준 31 2 2 2 2 2 3 3 2" xfId="21578"/>
    <cellStyle name="표준 31 2 2 2 2 2 3 4" xfId="21579"/>
    <cellStyle name="표준 31 2 2 2 2 2 4" xfId="3362"/>
    <cellStyle name="표준 31 2 2 2 2 2 4 2" xfId="3363"/>
    <cellStyle name="표준 31 2 2 2 2 2 4 2 2" xfId="21580"/>
    <cellStyle name="표준 31 2 2 2 2 2 4 3" xfId="21581"/>
    <cellStyle name="표준 31 2 2 2 2 2 5" xfId="3364"/>
    <cellStyle name="표준 31 2 2 2 2 2 5 2" xfId="21582"/>
    <cellStyle name="표준 31 2 2 2 2 2 6" xfId="21583"/>
    <cellStyle name="표준 31 2 2 2 2 3" xfId="3365"/>
    <cellStyle name="표준 31 2 2 2 2 3 2" xfId="3366"/>
    <cellStyle name="표준 31 2 2 2 2 3 2 2" xfId="3367"/>
    <cellStyle name="표준 31 2 2 2 2 3 2 2 2" xfId="3368"/>
    <cellStyle name="표준 31 2 2 2 2 3 2 2 2 2" xfId="21584"/>
    <cellStyle name="표준 31 2 2 2 2 3 2 2 3" xfId="21585"/>
    <cellStyle name="표준 31 2 2 2 2 3 2 3" xfId="3369"/>
    <cellStyle name="표준 31 2 2 2 2 3 2 3 2" xfId="21586"/>
    <cellStyle name="표준 31 2 2 2 2 3 2 4" xfId="21587"/>
    <cellStyle name="표준 31 2 2 2 2 3 3" xfId="3370"/>
    <cellStyle name="표준 31 2 2 2 2 3 3 2" xfId="3371"/>
    <cellStyle name="표준 31 2 2 2 2 3 3 2 2" xfId="21588"/>
    <cellStyle name="표준 31 2 2 2 2 3 3 3" xfId="21589"/>
    <cellStyle name="표준 31 2 2 2 2 3 4" xfId="3372"/>
    <cellStyle name="표준 31 2 2 2 2 3 4 2" xfId="21590"/>
    <cellStyle name="표준 31 2 2 2 2 3 5" xfId="21591"/>
    <cellStyle name="표준 31 2 2 2 2 4" xfId="3373"/>
    <cellStyle name="표준 31 2 2 2 2 4 2" xfId="3374"/>
    <cellStyle name="표준 31 2 2 2 2 4 2 2" xfId="3375"/>
    <cellStyle name="표준 31 2 2 2 2 4 2 2 2" xfId="21592"/>
    <cellStyle name="표준 31 2 2 2 2 4 2 3" xfId="21593"/>
    <cellStyle name="표준 31 2 2 2 2 4 3" xfId="3376"/>
    <cellStyle name="표준 31 2 2 2 2 4 3 2" xfId="21594"/>
    <cellStyle name="표준 31 2 2 2 2 4 4" xfId="21595"/>
    <cellStyle name="표준 31 2 2 2 2 5" xfId="3377"/>
    <cellStyle name="표준 31 2 2 2 2 5 2" xfId="3378"/>
    <cellStyle name="표준 31 2 2 2 2 5 2 2" xfId="21596"/>
    <cellStyle name="표준 31 2 2 2 2 5 3" xfId="21597"/>
    <cellStyle name="표준 31 2 2 2 2 6" xfId="3379"/>
    <cellStyle name="표준 31 2 2 2 2 6 2" xfId="21598"/>
    <cellStyle name="표준 31 2 2 2 2 7" xfId="21599"/>
    <cellStyle name="표준 31 2 2 2 3" xfId="3380"/>
    <cellStyle name="표준 31 2 2 2 3 2" xfId="3381"/>
    <cellStyle name="표준 31 2 2 2 3 2 2" xfId="3382"/>
    <cellStyle name="표준 31 2 2 2 3 2 2 2" xfId="3383"/>
    <cellStyle name="표준 31 2 2 2 3 2 2 2 2" xfId="3384"/>
    <cellStyle name="표준 31 2 2 2 3 2 2 2 2 2" xfId="21600"/>
    <cellStyle name="표준 31 2 2 2 3 2 2 2 3" xfId="21601"/>
    <cellStyle name="표준 31 2 2 2 3 2 2 3" xfId="3385"/>
    <cellStyle name="표준 31 2 2 2 3 2 2 3 2" xfId="21602"/>
    <cellStyle name="표준 31 2 2 2 3 2 2 4" xfId="21603"/>
    <cellStyle name="표준 31 2 2 2 3 2 3" xfId="3386"/>
    <cellStyle name="표준 31 2 2 2 3 2 3 2" xfId="3387"/>
    <cellStyle name="표준 31 2 2 2 3 2 3 2 2" xfId="21604"/>
    <cellStyle name="표준 31 2 2 2 3 2 3 3" xfId="21605"/>
    <cellStyle name="표준 31 2 2 2 3 2 4" xfId="3388"/>
    <cellStyle name="표준 31 2 2 2 3 2 4 2" xfId="21606"/>
    <cellStyle name="표준 31 2 2 2 3 2 5" xfId="21607"/>
    <cellStyle name="표준 31 2 2 2 3 3" xfId="3389"/>
    <cellStyle name="표준 31 2 2 2 3 3 2" xfId="3390"/>
    <cellStyle name="표준 31 2 2 2 3 3 2 2" xfId="3391"/>
    <cellStyle name="표준 31 2 2 2 3 3 2 2 2" xfId="21608"/>
    <cellStyle name="표준 31 2 2 2 3 3 2 3" xfId="21609"/>
    <cellStyle name="표준 31 2 2 2 3 3 3" xfId="3392"/>
    <cellStyle name="표준 31 2 2 2 3 3 3 2" xfId="21610"/>
    <cellStyle name="표준 31 2 2 2 3 3 4" xfId="21611"/>
    <cellStyle name="표준 31 2 2 2 3 4" xfId="3393"/>
    <cellStyle name="표준 31 2 2 2 3 4 2" xfId="3394"/>
    <cellStyle name="표준 31 2 2 2 3 4 2 2" xfId="21612"/>
    <cellStyle name="표준 31 2 2 2 3 4 3" xfId="21613"/>
    <cellStyle name="표준 31 2 2 2 3 5" xfId="3395"/>
    <cellStyle name="표준 31 2 2 2 3 5 2" xfId="21614"/>
    <cellStyle name="표준 31 2 2 2 3 6" xfId="21615"/>
    <cellStyle name="표준 31 2 2 2 4" xfId="3396"/>
    <cellStyle name="표준 31 2 2 2 4 2" xfId="3397"/>
    <cellStyle name="표준 31 2 2 2 4 2 2" xfId="3398"/>
    <cellStyle name="표준 31 2 2 2 4 2 2 2" xfId="3399"/>
    <cellStyle name="표준 31 2 2 2 4 2 2 2 2" xfId="21616"/>
    <cellStyle name="표준 31 2 2 2 4 2 2 3" xfId="21617"/>
    <cellStyle name="표준 31 2 2 2 4 2 3" xfId="3400"/>
    <cellStyle name="표준 31 2 2 2 4 2 3 2" xfId="21618"/>
    <cellStyle name="표준 31 2 2 2 4 2 4" xfId="21619"/>
    <cellStyle name="표준 31 2 2 2 4 3" xfId="3401"/>
    <cellStyle name="표준 31 2 2 2 4 3 2" xfId="3402"/>
    <cellStyle name="표준 31 2 2 2 4 3 2 2" xfId="21620"/>
    <cellStyle name="표준 31 2 2 2 4 3 3" xfId="21621"/>
    <cellStyle name="표준 31 2 2 2 4 4" xfId="3403"/>
    <cellStyle name="표준 31 2 2 2 4 4 2" xfId="21622"/>
    <cellStyle name="표준 31 2 2 2 4 5" xfId="21623"/>
    <cellStyle name="표준 31 2 2 2 5" xfId="3404"/>
    <cellStyle name="표준 31 2 2 2 5 2" xfId="3405"/>
    <cellStyle name="표준 31 2 2 2 5 2 2" xfId="3406"/>
    <cellStyle name="표준 31 2 2 2 5 2 2 2" xfId="21624"/>
    <cellStyle name="표준 31 2 2 2 5 2 3" xfId="21625"/>
    <cellStyle name="표준 31 2 2 2 5 3" xfId="3407"/>
    <cellStyle name="표준 31 2 2 2 5 3 2" xfId="21626"/>
    <cellStyle name="표준 31 2 2 2 5 4" xfId="21627"/>
    <cellStyle name="표준 31 2 2 2 6" xfId="3408"/>
    <cellStyle name="표준 31 2 2 2 6 2" xfId="3409"/>
    <cellStyle name="표준 31 2 2 2 6 2 2" xfId="21628"/>
    <cellStyle name="표준 31 2 2 2 6 3" xfId="21629"/>
    <cellStyle name="표준 31 2 2 2 7" xfId="3410"/>
    <cellStyle name="표준 31 2 2 2 7 2" xfId="21630"/>
    <cellStyle name="표준 31 2 2 2 8" xfId="21631"/>
    <cellStyle name="표준 31 2 2 20" xfId="3411"/>
    <cellStyle name="표준 31 2 2 20 2" xfId="3412"/>
    <cellStyle name="표준 31 2 2 20 2 2" xfId="3413"/>
    <cellStyle name="표준 31 2 2 20 2 2 2" xfId="3414"/>
    <cellStyle name="표준 31 2 2 20 2 2 2 2" xfId="3415"/>
    <cellStyle name="표준 31 2 2 20 2 2 2 2 2" xfId="3416"/>
    <cellStyle name="표준 31 2 2 20 2 2 2 2 2 2" xfId="3417"/>
    <cellStyle name="표준 31 2 2 20 2 2 2 2 2 2 2" xfId="21632"/>
    <cellStyle name="표준 31 2 2 20 2 2 2 2 2 3" xfId="21633"/>
    <cellStyle name="표준 31 2 2 20 2 2 2 2 3" xfId="3418"/>
    <cellStyle name="표준 31 2 2 20 2 2 2 2 3 2" xfId="21634"/>
    <cellStyle name="표준 31 2 2 20 2 2 2 2 4" xfId="21635"/>
    <cellStyle name="표준 31 2 2 20 2 2 2 3" xfId="3419"/>
    <cellStyle name="표준 31 2 2 20 2 2 2 3 2" xfId="3420"/>
    <cellStyle name="표준 31 2 2 20 2 2 2 3 2 2" xfId="21636"/>
    <cellStyle name="표준 31 2 2 20 2 2 2 3 3" xfId="21637"/>
    <cellStyle name="표준 31 2 2 20 2 2 2 4" xfId="3421"/>
    <cellStyle name="표준 31 2 2 20 2 2 2 4 2" xfId="21638"/>
    <cellStyle name="표준 31 2 2 20 2 2 2 5" xfId="21639"/>
    <cellStyle name="표준 31 2 2 20 2 2 3" xfId="3422"/>
    <cellStyle name="표준 31 2 2 20 2 2 3 2" xfId="3423"/>
    <cellStyle name="표준 31 2 2 20 2 2 3 2 2" xfId="3424"/>
    <cellStyle name="표준 31 2 2 20 2 2 3 2 2 2" xfId="21640"/>
    <cellStyle name="표준 31 2 2 20 2 2 3 2 3" xfId="21641"/>
    <cellStyle name="표준 31 2 2 20 2 2 3 3" xfId="3425"/>
    <cellStyle name="표준 31 2 2 20 2 2 3 3 2" xfId="21642"/>
    <cellStyle name="표준 31 2 2 20 2 2 3 4" xfId="21643"/>
    <cellStyle name="표준 31 2 2 20 2 2 4" xfId="3426"/>
    <cellStyle name="표준 31 2 2 20 2 2 4 2" xfId="3427"/>
    <cellStyle name="표준 31 2 2 20 2 2 4 2 2" xfId="21644"/>
    <cellStyle name="표준 31 2 2 20 2 2 4 3" xfId="21645"/>
    <cellStyle name="표준 31 2 2 20 2 2 5" xfId="3428"/>
    <cellStyle name="표준 31 2 2 20 2 2 5 2" xfId="21646"/>
    <cellStyle name="표준 31 2 2 20 2 2 6" xfId="21647"/>
    <cellStyle name="표준 31 2 2 20 2 3" xfId="3429"/>
    <cellStyle name="표준 31 2 2 20 2 3 2" xfId="3430"/>
    <cellStyle name="표준 31 2 2 20 2 3 2 2" xfId="3431"/>
    <cellStyle name="표준 31 2 2 20 2 3 2 2 2" xfId="3432"/>
    <cellStyle name="표준 31 2 2 20 2 3 2 2 2 2" xfId="21648"/>
    <cellStyle name="표준 31 2 2 20 2 3 2 2 3" xfId="21649"/>
    <cellStyle name="표준 31 2 2 20 2 3 2 3" xfId="3433"/>
    <cellStyle name="표준 31 2 2 20 2 3 2 3 2" xfId="21650"/>
    <cellStyle name="표준 31 2 2 20 2 3 2 4" xfId="21651"/>
    <cellStyle name="표준 31 2 2 20 2 3 3" xfId="3434"/>
    <cellStyle name="표준 31 2 2 20 2 3 3 2" xfId="3435"/>
    <cellStyle name="표준 31 2 2 20 2 3 3 2 2" xfId="21652"/>
    <cellStyle name="표준 31 2 2 20 2 3 3 3" xfId="21653"/>
    <cellStyle name="표준 31 2 2 20 2 3 4" xfId="3436"/>
    <cellStyle name="표준 31 2 2 20 2 3 4 2" xfId="21654"/>
    <cellStyle name="표준 31 2 2 20 2 3 5" xfId="21655"/>
    <cellStyle name="표준 31 2 2 20 2 4" xfId="3437"/>
    <cellStyle name="표준 31 2 2 20 2 4 2" xfId="3438"/>
    <cellStyle name="표준 31 2 2 20 2 4 2 2" xfId="3439"/>
    <cellStyle name="표준 31 2 2 20 2 4 2 2 2" xfId="21656"/>
    <cellStyle name="표준 31 2 2 20 2 4 2 3" xfId="21657"/>
    <cellStyle name="표준 31 2 2 20 2 4 3" xfId="3440"/>
    <cellStyle name="표준 31 2 2 20 2 4 3 2" xfId="21658"/>
    <cellStyle name="표준 31 2 2 20 2 4 4" xfId="21659"/>
    <cellStyle name="표준 31 2 2 20 2 5" xfId="3441"/>
    <cellStyle name="표준 31 2 2 20 2 5 2" xfId="3442"/>
    <cellStyle name="표준 31 2 2 20 2 5 2 2" xfId="21660"/>
    <cellStyle name="표준 31 2 2 20 2 5 3" xfId="21661"/>
    <cellStyle name="표준 31 2 2 20 2 6" xfId="3443"/>
    <cellStyle name="표준 31 2 2 20 2 6 2" xfId="21662"/>
    <cellStyle name="표준 31 2 2 20 2 7" xfId="21663"/>
    <cellStyle name="표준 31 2 2 20 3" xfId="3444"/>
    <cellStyle name="표준 31 2 2 20 3 2" xfId="3445"/>
    <cellStyle name="표준 31 2 2 20 3 2 2" xfId="3446"/>
    <cellStyle name="표준 31 2 2 20 3 2 2 2" xfId="3447"/>
    <cellStyle name="표준 31 2 2 20 3 2 2 2 2" xfId="3448"/>
    <cellStyle name="표준 31 2 2 20 3 2 2 2 2 2" xfId="21664"/>
    <cellStyle name="표준 31 2 2 20 3 2 2 2 3" xfId="21665"/>
    <cellStyle name="표준 31 2 2 20 3 2 2 3" xfId="3449"/>
    <cellStyle name="표준 31 2 2 20 3 2 2 3 2" xfId="21666"/>
    <cellStyle name="표준 31 2 2 20 3 2 2 4" xfId="21667"/>
    <cellStyle name="표준 31 2 2 20 3 2 3" xfId="3450"/>
    <cellStyle name="표준 31 2 2 20 3 2 3 2" xfId="3451"/>
    <cellStyle name="표준 31 2 2 20 3 2 3 2 2" xfId="21668"/>
    <cellStyle name="표준 31 2 2 20 3 2 3 3" xfId="21669"/>
    <cellStyle name="표준 31 2 2 20 3 2 4" xfId="3452"/>
    <cellStyle name="표준 31 2 2 20 3 2 4 2" xfId="21670"/>
    <cellStyle name="표준 31 2 2 20 3 2 5" xfId="21671"/>
    <cellStyle name="표준 31 2 2 20 3 3" xfId="3453"/>
    <cellStyle name="표준 31 2 2 20 3 3 2" xfId="3454"/>
    <cellStyle name="표준 31 2 2 20 3 3 2 2" xfId="3455"/>
    <cellStyle name="표준 31 2 2 20 3 3 2 2 2" xfId="21672"/>
    <cellStyle name="표준 31 2 2 20 3 3 2 3" xfId="21673"/>
    <cellStyle name="표준 31 2 2 20 3 3 3" xfId="3456"/>
    <cellStyle name="표준 31 2 2 20 3 3 3 2" xfId="21674"/>
    <cellStyle name="표준 31 2 2 20 3 3 4" xfId="21675"/>
    <cellStyle name="표준 31 2 2 20 3 4" xfId="3457"/>
    <cellStyle name="표준 31 2 2 20 3 4 2" xfId="3458"/>
    <cellStyle name="표준 31 2 2 20 3 4 2 2" xfId="21676"/>
    <cellStyle name="표준 31 2 2 20 3 4 3" xfId="21677"/>
    <cellStyle name="표준 31 2 2 20 3 5" xfId="3459"/>
    <cellStyle name="표준 31 2 2 20 3 5 2" xfId="21678"/>
    <cellStyle name="표준 31 2 2 20 3 6" xfId="21679"/>
    <cellStyle name="표준 31 2 2 20 4" xfId="3460"/>
    <cellStyle name="표준 31 2 2 20 4 2" xfId="3461"/>
    <cellStyle name="표준 31 2 2 20 4 2 2" xfId="3462"/>
    <cellStyle name="표준 31 2 2 20 4 2 2 2" xfId="3463"/>
    <cellStyle name="표준 31 2 2 20 4 2 2 2 2" xfId="21680"/>
    <cellStyle name="표준 31 2 2 20 4 2 2 3" xfId="21681"/>
    <cellStyle name="표준 31 2 2 20 4 2 3" xfId="3464"/>
    <cellStyle name="표준 31 2 2 20 4 2 3 2" xfId="21682"/>
    <cellStyle name="표준 31 2 2 20 4 2 4" xfId="21683"/>
    <cellStyle name="표준 31 2 2 20 4 3" xfId="3465"/>
    <cellStyle name="표준 31 2 2 20 4 3 2" xfId="3466"/>
    <cellStyle name="표준 31 2 2 20 4 3 2 2" xfId="21684"/>
    <cellStyle name="표준 31 2 2 20 4 3 3" xfId="21685"/>
    <cellStyle name="표준 31 2 2 20 4 4" xfId="3467"/>
    <cellStyle name="표준 31 2 2 20 4 4 2" xfId="21686"/>
    <cellStyle name="표준 31 2 2 20 4 5" xfId="21687"/>
    <cellStyle name="표준 31 2 2 20 5" xfId="3468"/>
    <cellStyle name="표준 31 2 2 20 5 2" xfId="3469"/>
    <cellStyle name="표준 31 2 2 20 5 2 2" xfId="3470"/>
    <cellStyle name="표준 31 2 2 20 5 2 2 2" xfId="21688"/>
    <cellStyle name="표준 31 2 2 20 5 2 3" xfId="21689"/>
    <cellStyle name="표준 31 2 2 20 5 3" xfId="3471"/>
    <cellStyle name="표준 31 2 2 20 5 3 2" xfId="21690"/>
    <cellStyle name="표준 31 2 2 20 5 4" xfId="21691"/>
    <cellStyle name="표준 31 2 2 20 6" xfId="3472"/>
    <cellStyle name="표준 31 2 2 20 6 2" xfId="3473"/>
    <cellStyle name="표준 31 2 2 20 6 2 2" xfId="21692"/>
    <cellStyle name="표준 31 2 2 20 6 3" xfId="21693"/>
    <cellStyle name="표준 31 2 2 20 7" xfId="3474"/>
    <cellStyle name="표준 31 2 2 20 7 2" xfId="21694"/>
    <cellStyle name="표준 31 2 2 20 8" xfId="21695"/>
    <cellStyle name="표준 31 2 2 21" xfId="3475"/>
    <cellStyle name="표준 31 2 2 21 2" xfId="3476"/>
    <cellStyle name="표준 31 2 2 21 2 2" xfId="3477"/>
    <cellStyle name="표준 31 2 2 21 2 2 2" xfId="3478"/>
    <cellStyle name="표준 31 2 2 21 2 2 2 2" xfId="3479"/>
    <cellStyle name="표준 31 2 2 21 2 2 2 2 2" xfId="3480"/>
    <cellStyle name="표준 31 2 2 21 2 2 2 2 2 2" xfId="3481"/>
    <cellStyle name="표준 31 2 2 21 2 2 2 2 2 2 2" xfId="21696"/>
    <cellStyle name="표준 31 2 2 21 2 2 2 2 2 3" xfId="21697"/>
    <cellStyle name="표준 31 2 2 21 2 2 2 2 3" xfId="3482"/>
    <cellStyle name="표준 31 2 2 21 2 2 2 2 3 2" xfId="21698"/>
    <cellStyle name="표준 31 2 2 21 2 2 2 2 4" xfId="21699"/>
    <cellStyle name="표준 31 2 2 21 2 2 2 3" xfId="3483"/>
    <cellStyle name="표준 31 2 2 21 2 2 2 3 2" xfId="3484"/>
    <cellStyle name="표준 31 2 2 21 2 2 2 3 2 2" xfId="21700"/>
    <cellStyle name="표준 31 2 2 21 2 2 2 3 3" xfId="21701"/>
    <cellStyle name="표준 31 2 2 21 2 2 2 4" xfId="3485"/>
    <cellStyle name="표준 31 2 2 21 2 2 2 4 2" xfId="21702"/>
    <cellStyle name="표준 31 2 2 21 2 2 2 5" xfId="21703"/>
    <cellStyle name="표준 31 2 2 21 2 2 3" xfId="3486"/>
    <cellStyle name="표준 31 2 2 21 2 2 3 2" xfId="3487"/>
    <cellStyle name="표준 31 2 2 21 2 2 3 2 2" xfId="3488"/>
    <cellStyle name="표준 31 2 2 21 2 2 3 2 2 2" xfId="21704"/>
    <cellStyle name="표준 31 2 2 21 2 2 3 2 3" xfId="21705"/>
    <cellStyle name="표준 31 2 2 21 2 2 3 3" xfId="3489"/>
    <cellStyle name="표준 31 2 2 21 2 2 3 3 2" xfId="21706"/>
    <cellStyle name="표준 31 2 2 21 2 2 3 4" xfId="21707"/>
    <cellStyle name="표준 31 2 2 21 2 2 4" xfId="3490"/>
    <cellStyle name="표준 31 2 2 21 2 2 4 2" xfId="3491"/>
    <cellStyle name="표준 31 2 2 21 2 2 4 2 2" xfId="21708"/>
    <cellStyle name="표준 31 2 2 21 2 2 4 3" xfId="21709"/>
    <cellStyle name="표준 31 2 2 21 2 2 5" xfId="3492"/>
    <cellStyle name="표준 31 2 2 21 2 2 5 2" xfId="21710"/>
    <cellStyle name="표준 31 2 2 21 2 2 6" xfId="21711"/>
    <cellStyle name="표준 31 2 2 21 2 3" xfId="3493"/>
    <cellStyle name="표준 31 2 2 21 2 3 2" xfId="3494"/>
    <cellStyle name="표준 31 2 2 21 2 3 2 2" xfId="3495"/>
    <cellStyle name="표준 31 2 2 21 2 3 2 2 2" xfId="3496"/>
    <cellStyle name="표준 31 2 2 21 2 3 2 2 2 2" xfId="21712"/>
    <cellStyle name="표준 31 2 2 21 2 3 2 2 3" xfId="21713"/>
    <cellStyle name="표준 31 2 2 21 2 3 2 3" xfId="3497"/>
    <cellStyle name="표준 31 2 2 21 2 3 2 3 2" xfId="21714"/>
    <cellStyle name="표준 31 2 2 21 2 3 2 4" xfId="21715"/>
    <cellStyle name="표준 31 2 2 21 2 3 3" xfId="3498"/>
    <cellStyle name="표준 31 2 2 21 2 3 3 2" xfId="3499"/>
    <cellStyle name="표준 31 2 2 21 2 3 3 2 2" xfId="21716"/>
    <cellStyle name="표준 31 2 2 21 2 3 3 3" xfId="21717"/>
    <cellStyle name="표준 31 2 2 21 2 3 4" xfId="3500"/>
    <cellStyle name="표준 31 2 2 21 2 3 4 2" xfId="21718"/>
    <cellStyle name="표준 31 2 2 21 2 3 5" xfId="21719"/>
    <cellStyle name="표준 31 2 2 21 2 4" xfId="3501"/>
    <cellStyle name="표준 31 2 2 21 2 4 2" xfId="3502"/>
    <cellStyle name="표준 31 2 2 21 2 4 2 2" xfId="3503"/>
    <cellStyle name="표준 31 2 2 21 2 4 2 2 2" xfId="21720"/>
    <cellStyle name="표준 31 2 2 21 2 4 2 3" xfId="21721"/>
    <cellStyle name="표준 31 2 2 21 2 4 3" xfId="3504"/>
    <cellStyle name="표준 31 2 2 21 2 4 3 2" xfId="21722"/>
    <cellStyle name="표준 31 2 2 21 2 4 4" xfId="21723"/>
    <cellStyle name="표준 31 2 2 21 2 5" xfId="3505"/>
    <cellStyle name="표준 31 2 2 21 2 5 2" xfId="3506"/>
    <cellStyle name="표준 31 2 2 21 2 5 2 2" xfId="21724"/>
    <cellStyle name="표준 31 2 2 21 2 5 3" xfId="21725"/>
    <cellStyle name="표준 31 2 2 21 2 6" xfId="3507"/>
    <cellStyle name="표준 31 2 2 21 2 6 2" xfId="21726"/>
    <cellStyle name="표준 31 2 2 21 2 7" xfId="21727"/>
    <cellStyle name="표준 31 2 2 21 3" xfId="3508"/>
    <cellStyle name="표준 31 2 2 21 3 2" xfId="3509"/>
    <cellStyle name="표준 31 2 2 21 3 2 2" xfId="3510"/>
    <cellStyle name="표준 31 2 2 21 3 2 2 2" xfId="3511"/>
    <cellStyle name="표준 31 2 2 21 3 2 2 2 2" xfId="3512"/>
    <cellStyle name="표준 31 2 2 21 3 2 2 2 2 2" xfId="21728"/>
    <cellStyle name="표준 31 2 2 21 3 2 2 2 3" xfId="21729"/>
    <cellStyle name="표준 31 2 2 21 3 2 2 3" xfId="3513"/>
    <cellStyle name="표준 31 2 2 21 3 2 2 3 2" xfId="21730"/>
    <cellStyle name="표준 31 2 2 21 3 2 2 4" xfId="21731"/>
    <cellStyle name="표준 31 2 2 21 3 2 3" xfId="3514"/>
    <cellStyle name="표준 31 2 2 21 3 2 3 2" xfId="3515"/>
    <cellStyle name="표준 31 2 2 21 3 2 3 2 2" xfId="21732"/>
    <cellStyle name="표준 31 2 2 21 3 2 3 3" xfId="21733"/>
    <cellStyle name="표준 31 2 2 21 3 2 4" xfId="3516"/>
    <cellStyle name="표준 31 2 2 21 3 2 4 2" xfId="21734"/>
    <cellStyle name="표준 31 2 2 21 3 2 5" xfId="21735"/>
    <cellStyle name="표준 31 2 2 21 3 3" xfId="3517"/>
    <cellStyle name="표준 31 2 2 21 3 3 2" xfId="3518"/>
    <cellStyle name="표준 31 2 2 21 3 3 2 2" xfId="3519"/>
    <cellStyle name="표준 31 2 2 21 3 3 2 2 2" xfId="21736"/>
    <cellStyle name="표준 31 2 2 21 3 3 2 3" xfId="21737"/>
    <cellStyle name="표준 31 2 2 21 3 3 3" xfId="3520"/>
    <cellStyle name="표준 31 2 2 21 3 3 3 2" xfId="21738"/>
    <cellStyle name="표준 31 2 2 21 3 3 4" xfId="21739"/>
    <cellStyle name="표준 31 2 2 21 3 4" xfId="3521"/>
    <cellStyle name="표준 31 2 2 21 3 4 2" xfId="3522"/>
    <cellStyle name="표준 31 2 2 21 3 4 2 2" xfId="21740"/>
    <cellStyle name="표준 31 2 2 21 3 4 3" xfId="21741"/>
    <cellStyle name="표준 31 2 2 21 3 5" xfId="3523"/>
    <cellStyle name="표준 31 2 2 21 3 5 2" xfId="21742"/>
    <cellStyle name="표준 31 2 2 21 3 6" xfId="21743"/>
    <cellStyle name="표준 31 2 2 21 4" xfId="3524"/>
    <cellStyle name="표준 31 2 2 21 4 2" xfId="3525"/>
    <cellStyle name="표준 31 2 2 21 4 2 2" xfId="3526"/>
    <cellStyle name="표준 31 2 2 21 4 2 2 2" xfId="3527"/>
    <cellStyle name="표준 31 2 2 21 4 2 2 2 2" xfId="21744"/>
    <cellStyle name="표준 31 2 2 21 4 2 2 3" xfId="21745"/>
    <cellStyle name="표준 31 2 2 21 4 2 3" xfId="3528"/>
    <cellStyle name="표준 31 2 2 21 4 2 3 2" xfId="21746"/>
    <cellStyle name="표준 31 2 2 21 4 2 4" xfId="21747"/>
    <cellStyle name="표준 31 2 2 21 4 3" xfId="3529"/>
    <cellStyle name="표준 31 2 2 21 4 3 2" xfId="3530"/>
    <cellStyle name="표준 31 2 2 21 4 3 2 2" xfId="21748"/>
    <cellStyle name="표준 31 2 2 21 4 3 3" xfId="21749"/>
    <cellStyle name="표준 31 2 2 21 4 4" xfId="3531"/>
    <cellStyle name="표준 31 2 2 21 4 4 2" xfId="21750"/>
    <cellStyle name="표준 31 2 2 21 4 5" xfId="21751"/>
    <cellStyle name="표준 31 2 2 21 5" xfId="3532"/>
    <cellStyle name="표준 31 2 2 21 5 2" xfId="3533"/>
    <cellStyle name="표준 31 2 2 21 5 2 2" xfId="3534"/>
    <cellStyle name="표준 31 2 2 21 5 2 2 2" xfId="21752"/>
    <cellStyle name="표준 31 2 2 21 5 2 3" xfId="21753"/>
    <cellStyle name="표준 31 2 2 21 5 3" xfId="3535"/>
    <cellStyle name="표준 31 2 2 21 5 3 2" xfId="21754"/>
    <cellStyle name="표준 31 2 2 21 5 4" xfId="21755"/>
    <cellStyle name="표준 31 2 2 21 6" xfId="3536"/>
    <cellStyle name="표준 31 2 2 21 6 2" xfId="3537"/>
    <cellStyle name="표준 31 2 2 21 6 2 2" xfId="21756"/>
    <cellStyle name="표준 31 2 2 21 6 3" xfId="21757"/>
    <cellStyle name="표준 31 2 2 21 7" xfId="3538"/>
    <cellStyle name="표준 31 2 2 21 7 2" xfId="21758"/>
    <cellStyle name="표준 31 2 2 21 8" xfId="21759"/>
    <cellStyle name="표준 31 2 2 22" xfId="3539"/>
    <cellStyle name="표준 31 2 2 22 2" xfId="3540"/>
    <cellStyle name="표준 31 2 2 22 2 2" xfId="3541"/>
    <cellStyle name="표준 31 2 2 22 2 2 2" xfId="3542"/>
    <cellStyle name="표준 31 2 2 22 2 2 2 2" xfId="3543"/>
    <cellStyle name="표준 31 2 2 22 2 2 2 2 2" xfId="3544"/>
    <cellStyle name="표준 31 2 2 22 2 2 2 2 2 2" xfId="3545"/>
    <cellStyle name="표준 31 2 2 22 2 2 2 2 2 2 2" xfId="21760"/>
    <cellStyle name="표준 31 2 2 22 2 2 2 2 2 3" xfId="21761"/>
    <cellStyle name="표준 31 2 2 22 2 2 2 2 3" xfId="3546"/>
    <cellStyle name="표준 31 2 2 22 2 2 2 2 3 2" xfId="21762"/>
    <cellStyle name="표준 31 2 2 22 2 2 2 2 4" xfId="21763"/>
    <cellStyle name="표준 31 2 2 22 2 2 2 3" xfId="3547"/>
    <cellStyle name="표준 31 2 2 22 2 2 2 3 2" xfId="3548"/>
    <cellStyle name="표준 31 2 2 22 2 2 2 3 2 2" xfId="21764"/>
    <cellStyle name="표준 31 2 2 22 2 2 2 3 3" xfId="21765"/>
    <cellStyle name="표준 31 2 2 22 2 2 2 4" xfId="3549"/>
    <cellStyle name="표준 31 2 2 22 2 2 2 4 2" xfId="21766"/>
    <cellStyle name="표준 31 2 2 22 2 2 2 5" xfId="21767"/>
    <cellStyle name="표준 31 2 2 22 2 2 3" xfId="3550"/>
    <cellStyle name="표준 31 2 2 22 2 2 3 2" xfId="3551"/>
    <cellStyle name="표준 31 2 2 22 2 2 3 2 2" xfId="3552"/>
    <cellStyle name="표준 31 2 2 22 2 2 3 2 2 2" xfId="21768"/>
    <cellStyle name="표준 31 2 2 22 2 2 3 2 3" xfId="21769"/>
    <cellStyle name="표준 31 2 2 22 2 2 3 3" xfId="3553"/>
    <cellStyle name="표준 31 2 2 22 2 2 3 3 2" xfId="21770"/>
    <cellStyle name="표준 31 2 2 22 2 2 3 4" xfId="21771"/>
    <cellStyle name="표준 31 2 2 22 2 2 4" xfId="3554"/>
    <cellStyle name="표준 31 2 2 22 2 2 4 2" xfId="3555"/>
    <cellStyle name="표준 31 2 2 22 2 2 4 2 2" xfId="21772"/>
    <cellStyle name="표준 31 2 2 22 2 2 4 3" xfId="21773"/>
    <cellStyle name="표준 31 2 2 22 2 2 5" xfId="3556"/>
    <cellStyle name="표준 31 2 2 22 2 2 5 2" xfId="21774"/>
    <cellStyle name="표준 31 2 2 22 2 2 6" xfId="21775"/>
    <cellStyle name="표준 31 2 2 22 2 3" xfId="3557"/>
    <cellStyle name="표준 31 2 2 22 2 3 2" xfId="3558"/>
    <cellStyle name="표준 31 2 2 22 2 3 2 2" xfId="3559"/>
    <cellStyle name="표준 31 2 2 22 2 3 2 2 2" xfId="3560"/>
    <cellStyle name="표준 31 2 2 22 2 3 2 2 2 2" xfId="21776"/>
    <cellStyle name="표준 31 2 2 22 2 3 2 2 3" xfId="21777"/>
    <cellStyle name="표준 31 2 2 22 2 3 2 3" xfId="3561"/>
    <cellStyle name="표준 31 2 2 22 2 3 2 3 2" xfId="21778"/>
    <cellStyle name="표준 31 2 2 22 2 3 2 4" xfId="21779"/>
    <cellStyle name="표준 31 2 2 22 2 3 3" xfId="3562"/>
    <cellStyle name="표준 31 2 2 22 2 3 3 2" xfId="3563"/>
    <cellStyle name="표준 31 2 2 22 2 3 3 2 2" xfId="21780"/>
    <cellStyle name="표준 31 2 2 22 2 3 3 3" xfId="21781"/>
    <cellStyle name="표준 31 2 2 22 2 3 4" xfId="3564"/>
    <cellStyle name="표준 31 2 2 22 2 3 4 2" xfId="21782"/>
    <cellStyle name="표준 31 2 2 22 2 3 5" xfId="21783"/>
    <cellStyle name="표준 31 2 2 22 2 4" xfId="3565"/>
    <cellStyle name="표준 31 2 2 22 2 4 2" xfId="3566"/>
    <cellStyle name="표준 31 2 2 22 2 4 2 2" xfId="3567"/>
    <cellStyle name="표준 31 2 2 22 2 4 2 2 2" xfId="21784"/>
    <cellStyle name="표준 31 2 2 22 2 4 2 3" xfId="21785"/>
    <cellStyle name="표준 31 2 2 22 2 4 3" xfId="3568"/>
    <cellStyle name="표준 31 2 2 22 2 4 3 2" xfId="21786"/>
    <cellStyle name="표준 31 2 2 22 2 4 4" xfId="21787"/>
    <cellStyle name="표준 31 2 2 22 2 5" xfId="3569"/>
    <cellStyle name="표준 31 2 2 22 2 5 2" xfId="3570"/>
    <cellStyle name="표준 31 2 2 22 2 5 2 2" xfId="21788"/>
    <cellStyle name="표준 31 2 2 22 2 5 3" xfId="21789"/>
    <cellStyle name="표준 31 2 2 22 2 6" xfId="3571"/>
    <cellStyle name="표준 31 2 2 22 2 6 2" xfId="21790"/>
    <cellStyle name="표준 31 2 2 22 2 7" xfId="21791"/>
    <cellStyle name="표준 31 2 2 22 3" xfId="3572"/>
    <cellStyle name="표준 31 2 2 22 3 2" xfId="3573"/>
    <cellStyle name="표준 31 2 2 22 3 2 2" xfId="3574"/>
    <cellStyle name="표준 31 2 2 22 3 2 2 2" xfId="3575"/>
    <cellStyle name="표준 31 2 2 22 3 2 2 2 2" xfId="3576"/>
    <cellStyle name="표준 31 2 2 22 3 2 2 2 2 2" xfId="21792"/>
    <cellStyle name="표준 31 2 2 22 3 2 2 2 3" xfId="21793"/>
    <cellStyle name="표준 31 2 2 22 3 2 2 3" xfId="3577"/>
    <cellStyle name="표준 31 2 2 22 3 2 2 3 2" xfId="21794"/>
    <cellStyle name="표준 31 2 2 22 3 2 2 4" xfId="21795"/>
    <cellStyle name="표준 31 2 2 22 3 2 3" xfId="3578"/>
    <cellStyle name="표준 31 2 2 22 3 2 3 2" xfId="3579"/>
    <cellStyle name="표준 31 2 2 22 3 2 3 2 2" xfId="21796"/>
    <cellStyle name="표준 31 2 2 22 3 2 3 3" xfId="21797"/>
    <cellStyle name="표준 31 2 2 22 3 2 4" xfId="3580"/>
    <cellStyle name="표준 31 2 2 22 3 2 4 2" xfId="21798"/>
    <cellStyle name="표준 31 2 2 22 3 2 5" xfId="21799"/>
    <cellStyle name="표준 31 2 2 22 3 3" xfId="3581"/>
    <cellStyle name="표준 31 2 2 22 3 3 2" xfId="3582"/>
    <cellStyle name="표준 31 2 2 22 3 3 2 2" xfId="3583"/>
    <cellStyle name="표준 31 2 2 22 3 3 2 2 2" xfId="21800"/>
    <cellStyle name="표준 31 2 2 22 3 3 2 3" xfId="21801"/>
    <cellStyle name="표준 31 2 2 22 3 3 3" xfId="3584"/>
    <cellStyle name="표준 31 2 2 22 3 3 3 2" xfId="21802"/>
    <cellStyle name="표준 31 2 2 22 3 3 4" xfId="21803"/>
    <cellStyle name="표준 31 2 2 22 3 4" xfId="3585"/>
    <cellStyle name="표준 31 2 2 22 3 4 2" xfId="3586"/>
    <cellStyle name="표준 31 2 2 22 3 4 2 2" xfId="21804"/>
    <cellStyle name="표준 31 2 2 22 3 4 3" xfId="21805"/>
    <cellStyle name="표준 31 2 2 22 3 5" xfId="3587"/>
    <cellStyle name="표준 31 2 2 22 3 5 2" xfId="21806"/>
    <cellStyle name="표준 31 2 2 22 3 6" xfId="21807"/>
    <cellStyle name="표준 31 2 2 22 4" xfId="3588"/>
    <cellStyle name="표준 31 2 2 22 4 2" xfId="3589"/>
    <cellStyle name="표준 31 2 2 22 4 2 2" xfId="3590"/>
    <cellStyle name="표준 31 2 2 22 4 2 2 2" xfId="3591"/>
    <cellStyle name="표준 31 2 2 22 4 2 2 2 2" xfId="21808"/>
    <cellStyle name="표준 31 2 2 22 4 2 2 3" xfId="21809"/>
    <cellStyle name="표준 31 2 2 22 4 2 3" xfId="3592"/>
    <cellStyle name="표준 31 2 2 22 4 2 3 2" xfId="21810"/>
    <cellStyle name="표준 31 2 2 22 4 2 4" xfId="21811"/>
    <cellStyle name="표준 31 2 2 22 4 3" xfId="3593"/>
    <cellStyle name="표준 31 2 2 22 4 3 2" xfId="3594"/>
    <cellStyle name="표준 31 2 2 22 4 3 2 2" xfId="21812"/>
    <cellStyle name="표준 31 2 2 22 4 3 3" xfId="21813"/>
    <cellStyle name="표준 31 2 2 22 4 4" xfId="3595"/>
    <cellStyle name="표준 31 2 2 22 4 4 2" xfId="21814"/>
    <cellStyle name="표준 31 2 2 22 4 5" xfId="21815"/>
    <cellStyle name="표준 31 2 2 22 5" xfId="3596"/>
    <cellStyle name="표준 31 2 2 22 5 2" xfId="3597"/>
    <cellStyle name="표준 31 2 2 22 5 2 2" xfId="3598"/>
    <cellStyle name="표준 31 2 2 22 5 2 2 2" xfId="21816"/>
    <cellStyle name="표준 31 2 2 22 5 2 3" xfId="21817"/>
    <cellStyle name="표준 31 2 2 22 5 3" xfId="3599"/>
    <cellStyle name="표준 31 2 2 22 5 3 2" xfId="21818"/>
    <cellStyle name="표준 31 2 2 22 5 4" xfId="21819"/>
    <cellStyle name="표준 31 2 2 22 6" xfId="3600"/>
    <cellStyle name="표준 31 2 2 22 6 2" xfId="3601"/>
    <cellStyle name="표준 31 2 2 22 6 2 2" xfId="21820"/>
    <cellStyle name="표준 31 2 2 22 6 3" xfId="21821"/>
    <cellStyle name="표준 31 2 2 22 7" xfId="3602"/>
    <cellStyle name="표준 31 2 2 22 7 2" xfId="21822"/>
    <cellStyle name="표준 31 2 2 22 8" xfId="21823"/>
    <cellStyle name="표준 31 2 2 23" xfId="3603"/>
    <cellStyle name="표준 31 2 2 23 2" xfId="3604"/>
    <cellStyle name="표준 31 2 2 23 2 2" xfId="3605"/>
    <cellStyle name="표준 31 2 2 23 2 2 2" xfId="3606"/>
    <cellStyle name="표준 31 2 2 23 2 2 2 2" xfId="3607"/>
    <cellStyle name="표준 31 2 2 23 2 2 2 2 2" xfId="3608"/>
    <cellStyle name="표준 31 2 2 23 2 2 2 2 2 2" xfId="3609"/>
    <cellStyle name="표준 31 2 2 23 2 2 2 2 2 2 2" xfId="21824"/>
    <cellStyle name="표준 31 2 2 23 2 2 2 2 2 3" xfId="21825"/>
    <cellStyle name="표준 31 2 2 23 2 2 2 2 3" xfId="3610"/>
    <cellStyle name="표준 31 2 2 23 2 2 2 2 3 2" xfId="21826"/>
    <cellStyle name="표준 31 2 2 23 2 2 2 2 4" xfId="21827"/>
    <cellStyle name="표준 31 2 2 23 2 2 2 3" xfId="3611"/>
    <cellStyle name="표준 31 2 2 23 2 2 2 3 2" xfId="3612"/>
    <cellStyle name="표준 31 2 2 23 2 2 2 3 2 2" xfId="21828"/>
    <cellStyle name="표준 31 2 2 23 2 2 2 3 3" xfId="21829"/>
    <cellStyle name="표준 31 2 2 23 2 2 2 4" xfId="3613"/>
    <cellStyle name="표준 31 2 2 23 2 2 2 4 2" xfId="21830"/>
    <cellStyle name="표준 31 2 2 23 2 2 2 5" xfId="21831"/>
    <cellStyle name="표준 31 2 2 23 2 2 3" xfId="3614"/>
    <cellStyle name="표준 31 2 2 23 2 2 3 2" xfId="3615"/>
    <cellStyle name="표준 31 2 2 23 2 2 3 2 2" xfId="3616"/>
    <cellStyle name="표준 31 2 2 23 2 2 3 2 2 2" xfId="21832"/>
    <cellStyle name="표준 31 2 2 23 2 2 3 2 3" xfId="21833"/>
    <cellStyle name="표준 31 2 2 23 2 2 3 3" xfId="3617"/>
    <cellStyle name="표준 31 2 2 23 2 2 3 3 2" xfId="21834"/>
    <cellStyle name="표준 31 2 2 23 2 2 3 4" xfId="21835"/>
    <cellStyle name="표준 31 2 2 23 2 2 4" xfId="3618"/>
    <cellStyle name="표준 31 2 2 23 2 2 4 2" xfId="3619"/>
    <cellStyle name="표준 31 2 2 23 2 2 4 2 2" xfId="21836"/>
    <cellStyle name="표준 31 2 2 23 2 2 4 3" xfId="21837"/>
    <cellStyle name="표준 31 2 2 23 2 2 5" xfId="3620"/>
    <cellStyle name="표준 31 2 2 23 2 2 5 2" xfId="21838"/>
    <cellStyle name="표준 31 2 2 23 2 2 6" xfId="21839"/>
    <cellStyle name="표준 31 2 2 23 2 3" xfId="3621"/>
    <cellStyle name="표준 31 2 2 23 2 3 2" xfId="3622"/>
    <cellStyle name="표준 31 2 2 23 2 3 2 2" xfId="3623"/>
    <cellStyle name="표준 31 2 2 23 2 3 2 2 2" xfId="3624"/>
    <cellStyle name="표준 31 2 2 23 2 3 2 2 2 2" xfId="21840"/>
    <cellStyle name="표준 31 2 2 23 2 3 2 2 3" xfId="21841"/>
    <cellStyle name="표준 31 2 2 23 2 3 2 3" xfId="3625"/>
    <cellStyle name="표준 31 2 2 23 2 3 2 3 2" xfId="21842"/>
    <cellStyle name="표준 31 2 2 23 2 3 2 4" xfId="21843"/>
    <cellStyle name="표준 31 2 2 23 2 3 3" xfId="3626"/>
    <cellStyle name="표준 31 2 2 23 2 3 3 2" xfId="3627"/>
    <cellStyle name="표준 31 2 2 23 2 3 3 2 2" xfId="21844"/>
    <cellStyle name="표준 31 2 2 23 2 3 3 3" xfId="21845"/>
    <cellStyle name="표준 31 2 2 23 2 3 4" xfId="3628"/>
    <cellStyle name="표준 31 2 2 23 2 3 4 2" xfId="21846"/>
    <cellStyle name="표준 31 2 2 23 2 3 5" xfId="21847"/>
    <cellStyle name="표준 31 2 2 23 2 4" xfId="3629"/>
    <cellStyle name="표준 31 2 2 23 2 4 2" xfId="3630"/>
    <cellStyle name="표준 31 2 2 23 2 4 2 2" xfId="3631"/>
    <cellStyle name="표준 31 2 2 23 2 4 2 2 2" xfId="21848"/>
    <cellStyle name="표준 31 2 2 23 2 4 2 3" xfId="21849"/>
    <cellStyle name="표준 31 2 2 23 2 4 3" xfId="3632"/>
    <cellStyle name="표준 31 2 2 23 2 4 3 2" xfId="21850"/>
    <cellStyle name="표준 31 2 2 23 2 4 4" xfId="21851"/>
    <cellStyle name="표준 31 2 2 23 2 5" xfId="3633"/>
    <cellStyle name="표준 31 2 2 23 2 5 2" xfId="3634"/>
    <cellStyle name="표준 31 2 2 23 2 5 2 2" xfId="21852"/>
    <cellStyle name="표준 31 2 2 23 2 5 3" xfId="21853"/>
    <cellStyle name="표준 31 2 2 23 2 6" xfId="3635"/>
    <cellStyle name="표준 31 2 2 23 2 6 2" xfId="21854"/>
    <cellStyle name="표준 31 2 2 23 2 7" xfId="21855"/>
    <cellStyle name="표준 31 2 2 23 3" xfId="3636"/>
    <cellStyle name="표준 31 2 2 23 3 2" xfId="3637"/>
    <cellStyle name="표준 31 2 2 23 3 2 2" xfId="3638"/>
    <cellStyle name="표준 31 2 2 23 3 2 2 2" xfId="3639"/>
    <cellStyle name="표준 31 2 2 23 3 2 2 2 2" xfId="3640"/>
    <cellStyle name="표준 31 2 2 23 3 2 2 2 2 2" xfId="21856"/>
    <cellStyle name="표준 31 2 2 23 3 2 2 2 3" xfId="21857"/>
    <cellStyle name="표준 31 2 2 23 3 2 2 3" xfId="3641"/>
    <cellStyle name="표준 31 2 2 23 3 2 2 3 2" xfId="21858"/>
    <cellStyle name="표준 31 2 2 23 3 2 2 4" xfId="21859"/>
    <cellStyle name="표준 31 2 2 23 3 2 3" xfId="3642"/>
    <cellStyle name="표준 31 2 2 23 3 2 3 2" xfId="3643"/>
    <cellStyle name="표준 31 2 2 23 3 2 3 2 2" xfId="21860"/>
    <cellStyle name="표준 31 2 2 23 3 2 3 3" xfId="21861"/>
    <cellStyle name="표준 31 2 2 23 3 2 4" xfId="3644"/>
    <cellStyle name="표준 31 2 2 23 3 2 4 2" xfId="21862"/>
    <cellStyle name="표준 31 2 2 23 3 2 5" xfId="21863"/>
    <cellStyle name="표준 31 2 2 23 3 3" xfId="3645"/>
    <cellStyle name="표준 31 2 2 23 3 3 2" xfId="3646"/>
    <cellStyle name="표준 31 2 2 23 3 3 2 2" xfId="3647"/>
    <cellStyle name="표준 31 2 2 23 3 3 2 2 2" xfId="21864"/>
    <cellStyle name="표준 31 2 2 23 3 3 2 3" xfId="21865"/>
    <cellStyle name="표준 31 2 2 23 3 3 3" xfId="3648"/>
    <cellStyle name="표준 31 2 2 23 3 3 3 2" xfId="21866"/>
    <cellStyle name="표준 31 2 2 23 3 3 4" xfId="21867"/>
    <cellStyle name="표준 31 2 2 23 3 4" xfId="3649"/>
    <cellStyle name="표준 31 2 2 23 3 4 2" xfId="3650"/>
    <cellStyle name="표준 31 2 2 23 3 4 2 2" xfId="21868"/>
    <cellStyle name="표준 31 2 2 23 3 4 3" xfId="21869"/>
    <cellStyle name="표준 31 2 2 23 3 5" xfId="3651"/>
    <cellStyle name="표준 31 2 2 23 3 5 2" xfId="21870"/>
    <cellStyle name="표준 31 2 2 23 3 6" xfId="21871"/>
    <cellStyle name="표준 31 2 2 23 4" xfId="3652"/>
    <cellStyle name="표준 31 2 2 23 4 2" xfId="3653"/>
    <cellStyle name="표준 31 2 2 23 4 2 2" xfId="3654"/>
    <cellStyle name="표준 31 2 2 23 4 2 2 2" xfId="3655"/>
    <cellStyle name="표준 31 2 2 23 4 2 2 2 2" xfId="21872"/>
    <cellStyle name="표준 31 2 2 23 4 2 2 3" xfId="21873"/>
    <cellStyle name="표준 31 2 2 23 4 2 3" xfId="3656"/>
    <cellStyle name="표준 31 2 2 23 4 2 3 2" xfId="21874"/>
    <cellStyle name="표준 31 2 2 23 4 2 4" xfId="21875"/>
    <cellStyle name="표준 31 2 2 23 4 3" xfId="3657"/>
    <cellStyle name="표준 31 2 2 23 4 3 2" xfId="3658"/>
    <cellStyle name="표준 31 2 2 23 4 3 2 2" xfId="21876"/>
    <cellStyle name="표준 31 2 2 23 4 3 3" xfId="21877"/>
    <cellStyle name="표준 31 2 2 23 4 4" xfId="3659"/>
    <cellStyle name="표준 31 2 2 23 4 4 2" xfId="21878"/>
    <cellStyle name="표준 31 2 2 23 4 5" xfId="21879"/>
    <cellStyle name="표준 31 2 2 23 5" xfId="3660"/>
    <cellStyle name="표준 31 2 2 23 5 2" xfId="3661"/>
    <cellStyle name="표준 31 2 2 23 5 2 2" xfId="3662"/>
    <cellStyle name="표준 31 2 2 23 5 2 2 2" xfId="21880"/>
    <cellStyle name="표준 31 2 2 23 5 2 3" xfId="21881"/>
    <cellStyle name="표준 31 2 2 23 5 3" xfId="3663"/>
    <cellStyle name="표준 31 2 2 23 5 3 2" xfId="21882"/>
    <cellStyle name="표준 31 2 2 23 5 4" xfId="21883"/>
    <cellStyle name="표준 31 2 2 23 6" xfId="3664"/>
    <cellStyle name="표준 31 2 2 23 6 2" xfId="3665"/>
    <cellStyle name="표준 31 2 2 23 6 2 2" xfId="21884"/>
    <cellStyle name="표준 31 2 2 23 6 3" xfId="21885"/>
    <cellStyle name="표준 31 2 2 23 7" xfId="3666"/>
    <cellStyle name="표준 31 2 2 23 7 2" xfId="21886"/>
    <cellStyle name="표준 31 2 2 23 8" xfId="21887"/>
    <cellStyle name="표준 31 2 2 24" xfId="3667"/>
    <cellStyle name="표준 31 2 2 24 2" xfId="3668"/>
    <cellStyle name="표준 31 2 2 24 2 2" xfId="3669"/>
    <cellStyle name="표준 31 2 2 24 2 2 2" xfId="3670"/>
    <cellStyle name="표준 31 2 2 24 2 2 2 2" xfId="3671"/>
    <cellStyle name="표준 31 2 2 24 2 2 2 2 2" xfId="3672"/>
    <cellStyle name="표준 31 2 2 24 2 2 2 2 2 2" xfId="3673"/>
    <cellStyle name="표준 31 2 2 24 2 2 2 2 2 2 2" xfId="21888"/>
    <cellStyle name="표준 31 2 2 24 2 2 2 2 2 3" xfId="21889"/>
    <cellStyle name="표준 31 2 2 24 2 2 2 2 3" xfId="3674"/>
    <cellStyle name="표준 31 2 2 24 2 2 2 2 3 2" xfId="21890"/>
    <cellStyle name="표준 31 2 2 24 2 2 2 2 4" xfId="21891"/>
    <cellStyle name="표준 31 2 2 24 2 2 2 3" xfId="3675"/>
    <cellStyle name="표준 31 2 2 24 2 2 2 3 2" xfId="3676"/>
    <cellStyle name="표준 31 2 2 24 2 2 2 3 2 2" xfId="21892"/>
    <cellStyle name="표준 31 2 2 24 2 2 2 3 3" xfId="21893"/>
    <cellStyle name="표준 31 2 2 24 2 2 2 4" xfId="3677"/>
    <cellStyle name="표준 31 2 2 24 2 2 2 4 2" xfId="21894"/>
    <cellStyle name="표준 31 2 2 24 2 2 2 5" xfId="21895"/>
    <cellStyle name="표준 31 2 2 24 2 2 3" xfId="3678"/>
    <cellStyle name="표준 31 2 2 24 2 2 3 2" xfId="3679"/>
    <cellStyle name="표준 31 2 2 24 2 2 3 2 2" xfId="3680"/>
    <cellStyle name="표준 31 2 2 24 2 2 3 2 2 2" xfId="21896"/>
    <cellStyle name="표준 31 2 2 24 2 2 3 2 3" xfId="21897"/>
    <cellStyle name="표준 31 2 2 24 2 2 3 3" xfId="3681"/>
    <cellStyle name="표준 31 2 2 24 2 2 3 3 2" xfId="21898"/>
    <cellStyle name="표준 31 2 2 24 2 2 3 4" xfId="21899"/>
    <cellStyle name="표준 31 2 2 24 2 2 4" xfId="3682"/>
    <cellStyle name="표준 31 2 2 24 2 2 4 2" xfId="3683"/>
    <cellStyle name="표준 31 2 2 24 2 2 4 2 2" xfId="21900"/>
    <cellStyle name="표준 31 2 2 24 2 2 4 3" xfId="21901"/>
    <cellStyle name="표준 31 2 2 24 2 2 5" xfId="3684"/>
    <cellStyle name="표준 31 2 2 24 2 2 5 2" xfId="21902"/>
    <cellStyle name="표준 31 2 2 24 2 2 6" xfId="21903"/>
    <cellStyle name="표준 31 2 2 24 2 3" xfId="3685"/>
    <cellStyle name="표준 31 2 2 24 2 3 2" xfId="3686"/>
    <cellStyle name="표준 31 2 2 24 2 3 2 2" xfId="3687"/>
    <cellStyle name="표준 31 2 2 24 2 3 2 2 2" xfId="3688"/>
    <cellStyle name="표준 31 2 2 24 2 3 2 2 2 2" xfId="21904"/>
    <cellStyle name="표준 31 2 2 24 2 3 2 2 3" xfId="21905"/>
    <cellStyle name="표준 31 2 2 24 2 3 2 3" xfId="3689"/>
    <cellStyle name="표준 31 2 2 24 2 3 2 3 2" xfId="21906"/>
    <cellStyle name="표준 31 2 2 24 2 3 2 4" xfId="21907"/>
    <cellStyle name="표준 31 2 2 24 2 3 3" xfId="3690"/>
    <cellStyle name="표준 31 2 2 24 2 3 3 2" xfId="3691"/>
    <cellStyle name="표준 31 2 2 24 2 3 3 2 2" xfId="21908"/>
    <cellStyle name="표준 31 2 2 24 2 3 3 3" xfId="21909"/>
    <cellStyle name="표준 31 2 2 24 2 3 4" xfId="3692"/>
    <cellStyle name="표준 31 2 2 24 2 3 4 2" xfId="21910"/>
    <cellStyle name="표준 31 2 2 24 2 3 5" xfId="21911"/>
    <cellStyle name="표준 31 2 2 24 2 4" xfId="3693"/>
    <cellStyle name="표준 31 2 2 24 2 4 2" xfId="3694"/>
    <cellStyle name="표준 31 2 2 24 2 4 2 2" xfId="3695"/>
    <cellStyle name="표준 31 2 2 24 2 4 2 2 2" xfId="21912"/>
    <cellStyle name="표준 31 2 2 24 2 4 2 3" xfId="21913"/>
    <cellStyle name="표준 31 2 2 24 2 4 3" xfId="3696"/>
    <cellStyle name="표준 31 2 2 24 2 4 3 2" xfId="21914"/>
    <cellStyle name="표준 31 2 2 24 2 4 4" xfId="21915"/>
    <cellStyle name="표준 31 2 2 24 2 5" xfId="3697"/>
    <cellStyle name="표준 31 2 2 24 2 5 2" xfId="3698"/>
    <cellStyle name="표준 31 2 2 24 2 5 2 2" xfId="21916"/>
    <cellStyle name="표준 31 2 2 24 2 5 3" xfId="21917"/>
    <cellStyle name="표준 31 2 2 24 2 6" xfId="3699"/>
    <cellStyle name="표준 31 2 2 24 2 6 2" xfId="21918"/>
    <cellStyle name="표준 31 2 2 24 2 7" xfId="21919"/>
    <cellStyle name="표준 31 2 2 24 3" xfId="3700"/>
    <cellStyle name="표준 31 2 2 24 3 2" xfId="3701"/>
    <cellStyle name="표준 31 2 2 24 3 2 2" xfId="3702"/>
    <cellStyle name="표준 31 2 2 24 3 2 2 2" xfId="3703"/>
    <cellStyle name="표준 31 2 2 24 3 2 2 2 2" xfId="3704"/>
    <cellStyle name="표준 31 2 2 24 3 2 2 2 2 2" xfId="21920"/>
    <cellStyle name="표준 31 2 2 24 3 2 2 2 3" xfId="21921"/>
    <cellStyle name="표준 31 2 2 24 3 2 2 3" xfId="3705"/>
    <cellStyle name="표준 31 2 2 24 3 2 2 3 2" xfId="21922"/>
    <cellStyle name="표준 31 2 2 24 3 2 2 4" xfId="21923"/>
    <cellStyle name="표준 31 2 2 24 3 2 3" xfId="3706"/>
    <cellStyle name="표준 31 2 2 24 3 2 3 2" xfId="3707"/>
    <cellStyle name="표준 31 2 2 24 3 2 3 2 2" xfId="21924"/>
    <cellStyle name="표준 31 2 2 24 3 2 3 3" xfId="21925"/>
    <cellStyle name="표준 31 2 2 24 3 2 4" xfId="3708"/>
    <cellStyle name="표준 31 2 2 24 3 2 4 2" xfId="21926"/>
    <cellStyle name="표준 31 2 2 24 3 2 5" xfId="21927"/>
    <cellStyle name="표준 31 2 2 24 3 3" xfId="3709"/>
    <cellStyle name="표준 31 2 2 24 3 3 2" xfId="3710"/>
    <cellStyle name="표준 31 2 2 24 3 3 2 2" xfId="3711"/>
    <cellStyle name="표준 31 2 2 24 3 3 2 2 2" xfId="21928"/>
    <cellStyle name="표준 31 2 2 24 3 3 2 3" xfId="21929"/>
    <cellStyle name="표준 31 2 2 24 3 3 3" xfId="3712"/>
    <cellStyle name="표준 31 2 2 24 3 3 3 2" xfId="21930"/>
    <cellStyle name="표준 31 2 2 24 3 3 4" xfId="21931"/>
    <cellStyle name="표준 31 2 2 24 3 4" xfId="3713"/>
    <cellStyle name="표준 31 2 2 24 3 4 2" xfId="3714"/>
    <cellStyle name="표준 31 2 2 24 3 4 2 2" xfId="21932"/>
    <cellStyle name="표준 31 2 2 24 3 4 3" xfId="21933"/>
    <cellStyle name="표준 31 2 2 24 3 5" xfId="3715"/>
    <cellStyle name="표준 31 2 2 24 3 5 2" xfId="21934"/>
    <cellStyle name="표준 31 2 2 24 3 6" xfId="21935"/>
    <cellStyle name="표준 31 2 2 24 4" xfId="3716"/>
    <cellStyle name="표준 31 2 2 24 4 2" xfId="3717"/>
    <cellStyle name="표준 31 2 2 24 4 2 2" xfId="3718"/>
    <cellStyle name="표준 31 2 2 24 4 2 2 2" xfId="3719"/>
    <cellStyle name="표준 31 2 2 24 4 2 2 2 2" xfId="21936"/>
    <cellStyle name="표준 31 2 2 24 4 2 2 3" xfId="21937"/>
    <cellStyle name="표준 31 2 2 24 4 2 3" xfId="3720"/>
    <cellStyle name="표준 31 2 2 24 4 2 3 2" xfId="21938"/>
    <cellStyle name="표준 31 2 2 24 4 2 4" xfId="21939"/>
    <cellStyle name="표준 31 2 2 24 4 3" xfId="3721"/>
    <cellStyle name="표준 31 2 2 24 4 3 2" xfId="3722"/>
    <cellStyle name="표준 31 2 2 24 4 3 2 2" xfId="21940"/>
    <cellStyle name="표준 31 2 2 24 4 3 3" xfId="21941"/>
    <cellStyle name="표준 31 2 2 24 4 4" xfId="3723"/>
    <cellStyle name="표준 31 2 2 24 4 4 2" xfId="21942"/>
    <cellStyle name="표준 31 2 2 24 4 5" xfId="21943"/>
    <cellStyle name="표준 31 2 2 24 5" xfId="3724"/>
    <cellStyle name="표준 31 2 2 24 5 2" xfId="3725"/>
    <cellStyle name="표준 31 2 2 24 5 2 2" xfId="3726"/>
    <cellStyle name="표준 31 2 2 24 5 2 2 2" xfId="21944"/>
    <cellStyle name="표준 31 2 2 24 5 2 3" xfId="21945"/>
    <cellStyle name="표준 31 2 2 24 5 3" xfId="3727"/>
    <cellStyle name="표준 31 2 2 24 5 3 2" xfId="21946"/>
    <cellStyle name="표준 31 2 2 24 5 4" xfId="21947"/>
    <cellStyle name="표준 31 2 2 24 6" xfId="3728"/>
    <cellStyle name="표준 31 2 2 24 6 2" xfId="3729"/>
    <cellStyle name="표준 31 2 2 24 6 2 2" xfId="21948"/>
    <cellStyle name="표준 31 2 2 24 6 3" xfId="21949"/>
    <cellStyle name="표준 31 2 2 24 7" xfId="3730"/>
    <cellStyle name="표준 31 2 2 24 7 2" xfId="21950"/>
    <cellStyle name="표준 31 2 2 24 8" xfId="21951"/>
    <cellStyle name="표준 31 2 2 25" xfId="3731"/>
    <cellStyle name="표준 31 2 2 25 2" xfId="3732"/>
    <cellStyle name="표준 31 2 2 25 2 2" xfId="3733"/>
    <cellStyle name="표준 31 2 2 25 2 2 2" xfId="3734"/>
    <cellStyle name="표준 31 2 2 25 2 2 2 2" xfId="3735"/>
    <cellStyle name="표준 31 2 2 25 2 2 2 2 2" xfId="3736"/>
    <cellStyle name="표준 31 2 2 25 2 2 2 2 2 2" xfId="3737"/>
    <cellStyle name="표준 31 2 2 25 2 2 2 2 2 2 2" xfId="21952"/>
    <cellStyle name="표준 31 2 2 25 2 2 2 2 2 3" xfId="21953"/>
    <cellStyle name="표준 31 2 2 25 2 2 2 2 3" xfId="3738"/>
    <cellStyle name="표준 31 2 2 25 2 2 2 2 3 2" xfId="21954"/>
    <cellStyle name="표준 31 2 2 25 2 2 2 2 4" xfId="21955"/>
    <cellStyle name="표준 31 2 2 25 2 2 2 3" xfId="3739"/>
    <cellStyle name="표준 31 2 2 25 2 2 2 3 2" xfId="3740"/>
    <cellStyle name="표준 31 2 2 25 2 2 2 3 2 2" xfId="21956"/>
    <cellStyle name="표준 31 2 2 25 2 2 2 3 3" xfId="21957"/>
    <cellStyle name="표준 31 2 2 25 2 2 2 4" xfId="3741"/>
    <cellStyle name="표준 31 2 2 25 2 2 2 4 2" xfId="21958"/>
    <cellStyle name="표준 31 2 2 25 2 2 2 5" xfId="21959"/>
    <cellStyle name="표준 31 2 2 25 2 2 3" xfId="3742"/>
    <cellStyle name="표준 31 2 2 25 2 2 3 2" xfId="3743"/>
    <cellStyle name="표준 31 2 2 25 2 2 3 2 2" xfId="3744"/>
    <cellStyle name="표준 31 2 2 25 2 2 3 2 2 2" xfId="21960"/>
    <cellStyle name="표준 31 2 2 25 2 2 3 2 3" xfId="21961"/>
    <cellStyle name="표준 31 2 2 25 2 2 3 3" xfId="3745"/>
    <cellStyle name="표준 31 2 2 25 2 2 3 3 2" xfId="21962"/>
    <cellStyle name="표준 31 2 2 25 2 2 3 4" xfId="21963"/>
    <cellStyle name="표준 31 2 2 25 2 2 4" xfId="3746"/>
    <cellStyle name="표준 31 2 2 25 2 2 4 2" xfId="3747"/>
    <cellStyle name="표준 31 2 2 25 2 2 4 2 2" xfId="21964"/>
    <cellStyle name="표준 31 2 2 25 2 2 4 3" xfId="21965"/>
    <cellStyle name="표준 31 2 2 25 2 2 5" xfId="3748"/>
    <cellStyle name="표준 31 2 2 25 2 2 5 2" xfId="21966"/>
    <cellStyle name="표준 31 2 2 25 2 2 6" xfId="21967"/>
    <cellStyle name="표준 31 2 2 25 2 3" xfId="3749"/>
    <cellStyle name="표준 31 2 2 25 2 3 2" xfId="3750"/>
    <cellStyle name="표준 31 2 2 25 2 3 2 2" xfId="3751"/>
    <cellStyle name="표준 31 2 2 25 2 3 2 2 2" xfId="3752"/>
    <cellStyle name="표준 31 2 2 25 2 3 2 2 2 2" xfId="21968"/>
    <cellStyle name="표준 31 2 2 25 2 3 2 2 3" xfId="21969"/>
    <cellStyle name="표준 31 2 2 25 2 3 2 3" xfId="3753"/>
    <cellStyle name="표준 31 2 2 25 2 3 2 3 2" xfId="21970"/>
    <cellStyle name="표준 31 2 2 25 2 3 2 4" xfId="21971"/>
    <cellStyle name="표준 31 2 2 25 2 3 3" xfId="3754"/>
    <cellStyle name="표준 31 2 2 25 2 3 3 2" xfId="3755"/>
    <cellStyle name="표준 31 2 2 25 2 3 3 2 2" xfId="21972"/>
    <cellStyle name="표준 31 2 2 25 2 3 3 3" xfId="21973"/>
    <cellStyle name="표준 31 2 2 25 2 3 4" xfId="3756"/>
    <cellStyle name="표준 31 2 2 25 2 3 4 2" xfId="21974"/>
    <cellStyle name="표준 31 2 2 25 2 3 5" xfId="21975"/>
    <cellStyle name="표준 31 2 2 25 2 4" xfId="3757"/>
    <cellStyle name="표준 31 2 2 25 2 4 2" xfId="3758"/>
    <cellStyle name="표준 31 2 2 25 2 4 2 2" xfId="3759"/>
    <cellStyle name="표준 31 2 2 25 2 4 2 2 2" xfId="21976"/>
    <cellStyle name="표준 31 2 2 25 2 4 2 3" xfId="21977"/>
    <cellStyle name="표준 31 2 2 25 2 4 3" xfId="3760"/>
    <cellStyle name="표준 31 2 2 25 2 4 3 2" xfId="21978"/>
    <cellStyle name="표준 31 2 2 25 2 4 4" xfId="21979"/>
    <cellStyle name="표준 31 2 2 25 2 5" xfId="3761"/>
    <cellStyle name="표준 31 2 2 25 2 5 2" xfId="3762"/>
    <cellStyle name="표준 31 2 2 25 2 5 2 2" xfId="21980"/>
    <cellStyle name="표준 31 2 2 25 2 5 3" xfId="21981"/>
    <cellStyle name="표준 31 2 2 25 2 6" xfId="3763"/>
    <cellStyle name="표준 31 2 2 25 2 6 2" xfId="21982"/>
    <cellStyle name="표준 31 2 2 25 2 7" xfId="21983"/>
    <cellStyle name="표준 31 2 2 25 3" xfId="3764"/>
    <cellStyle name="표준 31 2 2 25 3 2" xfId="3765"/>
    <cellStyle name="표준 31 2 2 25 3 2 2" xfId="3766"/>
    <cellStyle name="표준 31 2 2 25 3 2 2 2" xfId="3767"/>
    <cellStyle name="표준 31 2 2 25 3 2 2 2 2" xfId="3768"/>
    <cellStyle name="표준 31 2 2 25 3 2 2 2 2 2" xfId="21984"/>
    <cellStyle name="표준 31 2 2 25 3 2 2 2 3" xfId="21985"/>
    <cellStyle name="표준 31 2 2 25 3 2 2 3" xfId="3769"/>
    <cellStyle name="표준 31 2 2 25 3 2 2 3 2" xfId="21986"/>
    <cellStyle name="표준 31 2 2 25 3 2 2 4" xfId="21987"/>
    <cellStyle name="표준 31 2 2 25 3 2 3" xfId="3770"/>
    <cellStyle name="표준 31 2 2 25 3 2 3 2" xfId="3771"/>
    <cellStyle name="표준 31 2 2 25 3 2 3 2 2" xfId="21988"/>
    <cellStyle name="표준 31 2 2 25 3 2 3 3" xfId="21989"/>
    <cellStyle name="표준 31 2 2 25 3 2 4" xfId="3772"/>
    <cellStyle name="표준 31 2 2 25 3 2 4 2" xfId="21990"/>
    <cellStyle name="표준 31 2 2 25 3 2 5" xfId="21991"/>
    <cellStyle name="표준 31 2 2 25 3 3" xfId="3773"/>
    <cellStyle name="표준 31 2 2 25 3 3 2" xfId="3774"/>
    <cellStyle name="표준 31 2 2 25 3 3 2 2" xfId="3775"/>
    <cellStyle name="표준 31 2 2 25 3 3 2 2 2" xfId="21992"/>
    <cellStyle name="표준 31 2 2 25 3 3 2 3" xfId="21993"/>
    <cellStyle name="표준 31 2 2 25 3 3 3" xfId="3776"/>
    <cellStyle name="표준 31 2 2 25 3 3 3 2" xfId="21994"/>
    <cellStyle name="표준 31 2 2 25 3 3 4" xfId="21995"/>
    <cellStyle name="표준 31 2 2 25 3 4" xfId="3777"/>
    <cellStyle name="표준 31 2 2 25 3 4 2" xfId="3778"/>
    <cellStyle name="표준 31 2 2 25 3 4 2 2" xfId="21996"/>
    <cellStyle name="표준 31 2 2 25 3 4 3" xfId="21997"/>
    <cellStyle name="표준 31 2 2 25 3 5" xfId="3779"/>
    <cellStyle name="표준 31 2 2 25 3 5 2" xfId="21998"/>
    <cellStyle name="표준 31 2 2 25 3 6" xfId="21999"/>
    <cellStyle name="표준 31 2 2 25 4" xfId="3780"/>
    <cellStyle name="표준 31 2 2 25 4 2" xfId="3781"/>
    <cellStyle name="표준 31 2 2 25 4 2 2" xfId="3782"/>
    <cellStyle name="표준 31 2 2 25 4 2 2 2" xfId="3783"/>
    <cellStyle name="표준 31 2 2 25 4 2 2 2 2" xfId="22000"/>
    <cellStyle name="표준 31 2 2 25 4 2 2 3" xfId="22001"/>
    <cellStyle name="표준 31 2 2 25 4 2 3" xfId="3784"/>
    <cellStyle name="표준 31 2 2 25 4 2 3 2" xfId="22002"/>
    <cellStyle name="표준 31 2 2 25 4 2 4" xfId="22003"/>
    <cellStyle name="표준 31 2 2 25 4 3" xfId="3785"/>
    <cellStyle name="표준 31 2 2 25 4 3 2" xfId="3786"/>
    <cellStyle name="표준 31 2 2 25 4 3 2 2" xfId="22004"/>
    <cellStyle name="표준 31 2 2 25 4 3 3" xfId="22005"/>
    <cellStyle name="표준 31 2 2 25 4 4" xfId="3787"/>
    <cellStyle name="표준 31 2 2 25 4 4 2" xfId="22006"/>
    <cellStyle name="표준 31 2 2 25 4 5" xfId="22007"/>
    <cellStyle name="표준 31 2 2 25 5" xfId="3788"/>
    <cellStyle name="표준 31 2 2 25 5 2" xfId="3789"/>
    <cellStyle name="표준 31 2 2 25 5 2 2" xfId="3790"/>
    <cellStyle name="표준 31 2 2 25 5 2 2 2" xfId="22008"/>
    <cellStyle name="표준 31 2 2 25 5 2 3" xfId="22009"/>
    <cellStyle name="표준 31 2 2 25 5 3" xfId="3791"/>
    <cellStyle name="표준 31 2 2 25 5 3 2" xfId="22010"/>
    <cellStyle name="표준 31 2 2 25 5 4" xfId="22011"/>
    <cellStyle name="표준 31 2 2 25 6" xfId="3792"/>
    <cellStyle name="표준 31 2 2 25 6 2" xfId="3793"/>
    <cellStyle name="표준 31 2 2 25 6 2 2" xfId="22012"/>
    <cellStyle name="표준 31 2 2 25 6 3" xfId="22013"/>
    <cellStyle name="표준 31 2 2 25 7" xfId="3794"/>
    <cellStyle name="표준 31 2 2 25 7 2" xfId="22014"/>
    <cellStyle name="표준 31 2 2 25 8" xfId="22015"/>
    <cellStyle name="표준 31 2 2 26" xfId="3795"/>
    <cellStyle name="표준 31 2 2 26 2" xfId="3796"/>
    <cellStyle name="표준 31 2 2 26 2 2" xfId="3797"/>
    <cellStyle name="표준 31 2 2 26 2 2 2" xfId="3798"/>
    <cellStyle name="표준 31 2 2 26 2 2 2 2" xfId="3799"/>
    <cellStyle name="표준 31 2 2 26 2 2 2 2 2" xfId="3800"/>
    <cellStyle name="표준 31 2 2 26 2 2 2 2 2 2" xfId="3801"/>
    <cellStyle name="표준 31 2 2 26 2 2 2 2 2 2 2" xfId="22016"/>
    <cellStyle name="표준 31 2 2 26 2 2 2 2 2 3" xfId="22017"/>
    <cellStyle name="표준 31 2 2 26 2 2 2 2 3" xfId="3802"/>
    <cellStyle name="표준 31 2 2 26 2 2 2 2 3 2" xfId="22018"/>
    <cellStyle name="표준 31 2 2 26 2 2 2 2 4" xfId="22019"/>
    <cellStyle name="표준 31 2 2 26 2 2 2 3" xfId="3803"/>
    <cellStyle name="표준 31 2 2 26 2 2 2 3 2" xfId="3804"/>
    <cellStyle name="표준 31 2 2 26 2 2 2 3 2 2" xfId="22020"/>
    <cellStyle name="표준 31 2 2 26 2 2 2 3 3" xfId="22021"/>
    <cellStyle name="표준 31 2 2 26 2 2 2 4" xfId="3805"/>
    <cellStyle name="표준 31 2 2 26 2 2 2 4 2" xfId="22022"/>
    <cellStyle name="표준 31 2 2 26 2 2 2 5" xfId="22023"/>
    <cellStyle name="표준 31 2 2 26 2 2 3" xfId="3806"/>
    <cellStyle name="표준 31 2 2 26 2 2 3 2" xfId="3807"/>
    <cellStyle name="표준 31 2 2 26 2 2 3 2 2" xfId="3808"/>
    <cellStyle name="표준 31 2 2 26 2 2 3 2 2 2" xfId="22024"/>
    <cellStyle name="표준 31 2 2 26 2 2 3 2 3" xfId="22025"/>
    <cellStyle name="표준 31 2 2 26 2 2 3 3" xfId="3809"/>
    <cellStyle name="표준 31 2 2 26 2 2 3 3 2" xfId="22026"/>
    <cellStyle name="표준 31 2 2 26 2 2 3 4" xfId="22027"/>
    <cellStyle name="표준 31 2 2 26 2 2 4" xfId="3810"/>
    <cellStyle name="표준 31 2 2 26 2 2 4 2" xfId="3811"/>
    <cellStyle name="표준 31 2 2 26 2 2 4 2 2" xfId="22028"/>
    <cellStyle name="표준 31 2 2 26 2 2 4 3" xfId="22029"/>
    <cellStyle name="표준 31 2 2 26 2 2 5" xfId="3812"/>
    <cellStyle name="표준 31 2 2 26 2 2 5 2" xfId="22030"/>
    <cellStyle name="표준 31 2 2 26 2 2 6" xfId="22031"/>
    <cellStyle name="표준 31 2 2 26 2 3" xfId="3813"/>
    <cellStyle name="표준 31 2 2 26 2 3 2" xfId="3814"/>
    <cellStyle name="표준 31 2 2 26 2 3 2 2" xfId="3815"/>
    <cellStyle name="표준 31 2 2 26 2 3 2 2 2" xfId="3816"/>
    <cellStyle name="표준 31 2 2 26 2 3 2 2 2 2" xfId="22032"/>
    <cellStyle name="표준 31 2 2 26 2 3 2 2 3" xfId="22033"/>
    <cellStyle name="표준 31 2 2 26 2 3 2 3" xfId="3817"/>
    <cellStyle name="표준 31 2 2 26 2 3 2 3 2" xfId="22034"/>
    <cellStyle name="표준 31 2 2 26 2 3 2 4" xfId="22035"/>
    <cellStyle name="표준 31 2 2 26 2 3 3" xfId="3818"/>
    <cellStyle name="표준 31 2 2 26 2 3 3 2" xfId="3819"/>
    <cellStyle name="표준 31 2 2 26 2 3 3 2 2" xfId="22036"/>
    <cellStyle name="표준 31 2 2 26 2 3 3 3" xfId="22037"/>
    <cellStyle name="표준 31 2 2 26 2 3 4" xfId="3820"/>
    <cellStyle name="표준 31 2 2 26 2 3 4 2" xfId="22038"/>
    <cellStyle name="표준 31 2 2 26 2 3 5" xfId="22039"/>
    <cellStyle name="표준 31 2 2 26 2 4" xfId="3821"/>
    <cellStyle name="표준 31 2 2 26 2 4 2" xfId="3822"/>
    <cellStyle name="표준 31 2 2 26 2 4 2 2" xfId="3823"/>
    <cellStyle name="표준 31 2 2 26 2 4 2 2 2" xfId="22040"/>
    <cellStyle name="표준 31 2 2 26 2 4 2 3" xfId="22041"/>
    <cellStyle name="표준 31 2 2 26 2 4 3" xfId="3824"/>
    <cellStyle name="표준 31 2 2 26 2 4 3 2" xfId="22042"/>
    <cellStyle name="표준 31 2 2 26 2 4 4" xfId="22043"/>
    <cellStyle name="표준 31 2 2 26 2 5" xfId="3825"/>
    <cellStyle name="표준 31 2 2 26 2 5 2" xfId="3826"/>
    <cellStyle name="표준 31 2 2 26 2 5 2 2" xfId="22044"/>
    <cellStyle name="표준 31 2 2 26 2 5 3" xfId="22045"/>
    <cellStyle name="표준 31 2 2 26 2 6" xfId="3827"/>
    <cellStyle name="표준 31 2 2 26 2 6 2" xfId="22046"/>
    <cellStyle name="표준 31 2 2 26 2 7" xfId="22047"/>
    <cellStyle name="표준 31 2 2 26 3" xfId="3828"/>
    <cellStyle name="표준 31 2 2 26 3 2" xfId="3829"/>
    <cellStyle name="표준 31 2 2 26 3 2 2" xfId="3830"/>
    <cellStyle name="표준 31 2 2 26 3 2 2 2" xfId="3831"/>
    <cellStyle name="표준 31 2 2 26 3 2 2 2 2" xfId="3832"/>
    <cellStyle name="표준 31 2 2 26 3 2 2 2 2 2" xfId="22048"/>
    <cellStyle name="표준 31 2 2 26 3 2 2 2 3" xfId="22049"/>
    <cellStyle name="표준 31 2 2 26 3 2 2 3" xfId="3833"/>
    <cellStyle name="표준 31 2 2 26 3 2 2 3 2" xfId="22050"/>
    <cellStyle name="표준 31 2 2 26 3 2 2 4" xfId="22051"/>
    <cellStyle name="표준 31 2 2 26 3 2 3" xfId="3834"/>
    <cellStyle name="표준 31 2 2 26 3 2 3 2" xfId="3835"/>
    <cellStyle name="표준 31 2 2 26 3 2 3 2 2" xfId="22052"/>
    <cellStyle name="표준 31 2 2 26 3 2 3 3" xfId="22053"/>
    <cellStyle name="표준 31 2 2 26 3 2 4" xfId="3836"/>
    <cellStyle name="표준 31 2 2 26 3 2 4 2" xfId="22054"/>
    <cellStyle name="표준 31 2 2 26 3 2 5" xfId="22055"/>
    <cellStyle name="표준 31 2 2 26 3 3" xfId="3837"/>
    <cellStyle name="표준 31 2 2 26 3 3 2" xfId="3838"/>
    <cellStyle name="표준 31 2 2 26 3 3 2 2" xfId="3839"/>
    <cellStyle name="표준 31 2 2 26 3 3 2 2 2" xfId="22056"/>
    <cellStyle name="표준 31 2 2 26 3 3 2 3" xfId="22057"/>
    <cellStyle name="표준 31 2 2 26 3 3 3" xfId="3840"/>
    <cellStyle name="표준 31 2 2 26 3 3 3 2" xfId="22058"/>
    <cellStyle name="표준 31 2 2 26 3 3 4" xfId="22059"/>
    <cellStyle name="표준 31 2 2 26 3 4" xfId="3841"/>
    <cellStyle name="표준 31 2 2 26 3 4 2" xfId="3842"/>
    <cellStyle name="표준 31 2 2 26 3 4 2 2" xfId="22060"/>
    <cellStyle name="표준 31 2 2 26 3 4 3" xfId="22061"/>
    <cellStyle name="표준 31 2 2 26 3 5" xfId="3843"/>
    <cellStyle name="표준 31 2 2 26 3 5 2" xfId="22062"/>
    <cellStyle name="표준 31 2 2 26 3 6" xfId="22063"/>
    <cellStyle name="표준 31 2 2 26 4" xfId="3844"/>
    <cellStyle name="표준 31 2 2 26 4 2" xfId="3845"/>
    <cellStyle name="표준 31 2 2 26 4 2 2" xfId="3846"/>
    <cellStyle name="표준 31 2 2 26 4 2 2 2" xfId="3847"/>
    <cellStyle name="표준 31 2 2 26 4 2 2 2 2" xfId="22064"/>
    <cellStyle name="표준 31 2 2 26 4 2 2 3" xfId="22065"/>
    <cellStyle name="표준 31 2 2 26 4 2 3" xfId="3848"/>
    <cellStyle name="표준 31 2 2 26 4 2 3 2" xfId="22066"/>
    <cellStyle name="표준 31 2 2 26 4 2 4" xfId="22067"/>
    <cellStyle name="표준 31 2 2 26 4 3" xfId="3849"/>
    <cellStyle name="표준 31 2 2 26 4 3 2" xfId="3850"/>
    <cellStyle name="표준 31 2 2 26 4 3 2 2" xfId="22068"/>
    <cellStyle name="표준 31 2 2 26 4 3 3" xfId="22069"/>
    <cellStyle name="표준 31 2 2 26 4 4" xfId="3851"/>
    <cellStyle name="표준 31 2 2 26 4 4 2" xfId="22070"/>
    <cellStyle name="표준 31 2 2 26 4 5" xfId="22071"/>
    <cellStyle name="표준 31 2 2 26 5" xfId="3852"/>
    <cellStyle name="표준 31 2 2 26 5 2" xfId="3853"/>
    <cellStyle name="표준 31 2 2 26 5 2 2" xfId="3854"/>
    <cellStyle name="표준 31 2 2 26 5 2 2 2" xfId="22072"/>
    <cellStyle name="표준 31 2 2 26 5 2 3" xfId="22073"/>
    <cellStyle name="표준 31 2 2 26 5 3" xfId="3855"/>
    <cellStyle name="표준 31 2 2 26 5 3 2" xfId="22074"/>
    <cellStyle name="표준 31 2 2 26 5 4" xfId="22075"/>
    <cellStyle name="표준 31 2 2 26 6" xfId="3856"/>
    <cellStyle name="표준 31 2 2 26 6 2" xfId="3857"/>
    <cellStyle name="표준 31 2 2 26 6 2 2" xfId="22076"/>
    <cellStyle name="표준 31 2 2 26 6 3" xfId="22077"/>
    <cellStyle name="표준 31 2 2 26 7" xfId="3858"/>
    <cellStyle name="표준 31 2 2 26 7 2" xfId="22078"/>
    <cellStyle name="표준 31 2 2 26 8" xfId="22079"/>
    <cellStyle name="표준 31 2 2 27" xfId="3859"/>
    <cellStyle name="표준 31 2 2 27 2" xfId="3860"/>
    <cellStyle name="표준 31 2 2 27 2 2" xfId="3861"/>
    <cellStyle name="표준 31 2 2 27 2 2 2" xfId="3862"/>
    <cellStyle name="표준 31 2 2 27 2 2 2 2" xfId="3863"/>
    <cellStyle name="표준 31 2 2 27 2 2 2 2 2" xfId="3864"/>
    <cellStyle name="표준 31 2 2 27 2 2 2 2 2 2" xfId="3865"/>
    <cellStyle name="표준 31 2 2 27 2 2 2 2 2 2 2" xfId="22080"/>
    <cellStyle name="표준 31 2 2 27 2 2 2 2 2 3" xfId="22081"/>
    <cellStyle name="표준 31 2 2 27 2 2 2 2 3" xfId="3866"/>
    <cellStyle name="표준 31 2 2 27 2 2 2 2 3 2" xfId="22082"/>
    <cellStyle name="표준 31 2 2 27 2 2 2 2 4" xfId="22083"/>
    <cellStyle name="표준 31 2 2 27 2 2 2 3" xfId="3867"/>
    <cellStyle name="표준 31 2 2 27 2 2 2 3 2" xfId="3868"/>
    <cellStyle name="표준 31 2 2 27 2 2 2 3 2 2" xfId="22084"/>
    <cellStyle name="표준 31 2 2 27 2 2 2 3 3" xfId="22085"/>
    <cellStyle name="표준 31 2 2 27 2 2 2 4" xfId="3869"/>
    <cellStyle name="표준 31 2 2 27 2 2 2 4 2" xfId="22086"/>
    <cellStyle name="표준 31 2 2 27 2 2 2 5" xfId="22087"/>
    <cellStyle name="표준 31 2 2 27 2 2 3" xfId="3870"/>
    <cellStyle name="표준 31 2 2 27 2 2 3 2" xfId="3871"/>
    <cellStyle name="표준 31 2 2 27 2 2 3 2 2" xfId="3872"/>
    <cellStyle name="표준 31 2 2 27 2 2 3 2 2 2" xfId="22088"/>
    <cellStyle name="표준 31 2 2 27 2 2 3 2 3" xfId="22089"/>
    <cellStyle name="표준 31 2 2 27 2 2 3 3" xfId="3873"/>
    <cellStyle name="표준 31 2 2 27 2 2 3 3 2" xfId="22090"/>
    <cellStyle name="표준 31 2 2 27 2 2 3 4" xfId="22091"/>
    <cellStyle name="표준 31 2 2 27 2 2 4" xfId="3874"/>
    <cellStyle name="표준 31 2 2 27 2 2 4 2" xfId="3875"/>
    <cellStyle name="표준 31 2 2 27 2 2 4 2 2" xfId="22092"/>
    <cellStyle name="표준 31 2 2 27 2 2 4 3" xfId="22093"/>
    <cellStyle name="표준 31 2 2 27 2 2 5" xfId="3876"/>
    <cellStyle name="표준 31 2 2 27 2 2 5 2" xfId="22094"/>
    <cellStyle name="표준 31 2 2 27 2 2 6" xfId="22095"/>
    <cellStyle name="표준 31 2 2 27 2 3" xfId="3877"/>
    <cellStyle name="표준 31 2 2 27 2 3 2" xfId="3878"/>
    <cellStyle name="표준 31 2 2 27 2 3 2 2" xfId="3879"/>
    <cellStyle name="표준 31 2 2 27 2 3 2 2 2" xfId="3880"/>
    <cellStyle name="표준 31 2 2 27 2 3 2 2 2 2" xfId="22096"/>
    <cellStyle name="표준 31 2 2 27 2 3 2 2 3" xfId="22097"/>
    <cellStyle name="표준 31 2 2 27 2 3 2 3" xfId="3881"/>
    <cellStyle name="표준 31 2 2 27 2 3 2 3 2" xfId="22098"/>
    <cellStyle name="표준 31 2 2 27 2 3 2 4" xfId="22099"/>
    <cellStyle name="표준 31 2 2 27 2 3 3" xfId="3882"/>
    <cellStyle name="표준 31 2 2 27 2 3 3 2" xfId="3883"/>
    <cellStyle name="표준 31 2 2 27 2 3 3 2 2" xfId="22100"/>
    <cellStyle name="표준 31 2 2 27 2 3 3 3" xfId="22101"/>
    <cellStyle name="표준 31 2 2 27 2 3 4" xfId="3884"/>
    <cellStyle name="표준 31 2 2 27 2 3 4 2" xfId="22102"/>
    <cellStyle name="표준 31 2 2 27 2 3 5" xfId="22103"/>
    <cellStyle name="표준 31 2 2 27 2 4" xfId="3885"/>
    <cellStyle name="표준 31 2 2 27 2 4 2" xfId="3886"/>
    <cellStyle name="표준 31 2 2 27 2 4 2 2" xfId="3887"/>
    <cellStyle name="표준 31 2 2 27 2 4 2 2 2" xfId="22104"/>
    <cellStyle name="표준 31 2 2 27 2 4 2 3" xfId="22105"/>
    <cellStyle name="표준 31 2 2 27 2 4 3" xfId="3888"/>
    <cellStyle name="표준 31 2 2 27 2 4 3 2" xfId="22106"/>
    <cellStyle name="표준 31 2 2 27 2 4 4" xfId="22107"/>
    <cellStyle name="표준 31 2 2 27 2 5" xfId="3889"/>
    <cellStyle name="표준 31 2 2 27 2 5 2" xfId="3890"/>
    <cellStyle name="표준 31 2 2 27 2 5 2 2" xfId="22108"/>
    <cellStyle name="표준 31 2 2 27 2 5 3" xfId="22109"/>
    <cellStyle name="표준 31 2 2 27 2 6" xfId="3891"/>
    <cellStyle name="표준 31 2 2 27 2 6 2" xfId="22110"/>
    <cellStyle name="표준 31 2 2 27 2 7" xfId="22111"/>
    <cellStyle name="표준 31 2 2 27 3" xfId="3892"/>
    <cellStyle name="표준 31 2 2 27 3 2" xfId="3893"/>
    <cellStyle name="표준 31 2 2 27 3 2 2" xfId="3894"/>
    <cellStyle name="표준 31 2 2 27 3 2 2 2" xfId="3895"/>
    <cellStyle name="표준 31 2 2 27 3 2 2 2 2" xfId="3896"/>
    <cellStyle name="표준 31 2 2 27 3 2 2 2 2 2" xfId="22112"/>
    <cellStyle name="표준 31 2 2 27 3 2 2 2 3" xfId="22113"/>
    <cellStyle name="표준 31 2 2 27 3 2 2 3" xfId="3897"/>
    <cellStyle name="표준 31 2 2 27 3 2 2 3 2" xfId="22114"/>
    <cellStyle name="표준 31 2 2 27 3 2 2 4" xfId="22115"/>
    <cellStyle name="표준 31 2 2 27 3 2 3" xfId="3898"/>
    <cellStyle name="표준 31 2 2 27 3 2 3 2" xfId="3899"/>
    <cellStyle name="표준 31 2 2 27 3 2 3 2 2" xfId="22116"/>
    <cellStyle name="표준 31 2 2 27 3 2 3 3" xfId="22117"/>
    <cellStyle name="표준 31 2 2 27 3 2 4" xfId="3900"/>
    <cellStyle name="표준 31 2 2 27 3 2 4 2" xfId="22118"/>
    <cellStyle name="표준 31 2 2 27 3 2 5" xfId="22119"/>
    <cellStyle name="표준 31 2 2 27 3 3" xfId="3901"/>
    <cellStyle name="표준 31 2 2 27 3 3 2" xfId="3902"/>
    <cellStyle name="표준 31 2 2 27 3 3 2 2" xfId="3903"/>
    <cellStyle name="표준 31 2 2 27 3 3 2 2 2" xfId="22120"/>
    <cellStyle name="표준 31 2 2 27 3 3 2 3" xfId="22121"/>
    <cellStyle name="표준 31 2 2 27 3 3 3" xfId="3904"/>
    <cellStyle name="표준 31 2 2 27 3 3 3 2" xfId="22122"/>
    <cellStyle name="표준 31 2 2 27 3 3 4" xfId="22123"/>
    <cellStyle name="표준 31 2 2 27 3 4" xfId="3905"/>
    <cellStyle name="표준 31 2 2 27 3 4 2" xfId="3906"/>
    <cellStyle name="표준 31 2 2 27 3 4 2 2" xfId="22124"/>
    <cellStyle name="표준 31 2 2 27 3 4 3" xfId="22125"/>
    <cellStyle name="표준 31 2 2 27 3 5" xfId="3907"/>
    <cellStyle name="표준 31 2 2 27 3 5 2" xfId="22126"/>
    <cellStyle name="표준 31 2 2 27 3 6" xfId="22127"/>
    <cellStyle name="표준 31 2 2 27 4" xfId="3908"/>
    <cellStyle name="표준 31 2 2 27 4 2" xfId="3909"/>
    <cellStyle name="표준 31 2 2 27 4 2 2" xfId="3910"/>
    <cellStyle name="표준 31 2 2 27 4 2 2 2" xfId="3911"/>
    <cellStyle name="표준 31 2 2 27 4 2 2 2 2" xfId="22128"/>
    <cellStyle name="표준 31 2 2 27 4 2 2 3" xfId="22129"/>
    <cellStyle name="표준 31 2 2 27 4 2 3" xfId="3912"/>
    <cellStyle name="표준 31 2 2 27 4 2 3 2" xfId="22130"/>
    <cellStyle name="표준 31 2 2 27 4 2 4" xfId="22131"/>
    <cellStyle name="표준 31 2 2 27 4 3" xfId="3913"/>
    <cellStyle name="표준 31 2 2 27 4 3 2" xfId="3914"/>
    <cellStyle name="표준 31 2 2 27 4 3 2 2" xfId="22132"/>
    <cellStyle name="표준 31 2 2 27 4 3 3" xfId="22133"/>
    <cellStyle name="표준 31 2 2 27 4 4" xfId="3915"/>
    <cellStyle name="표준 31 2 2 27 4 4 2" xfId="22134"/>
    <cellStyle name="표준 31 2 2 27 4 5" xfId="22135"/>
    <cellStyle name="표준 31 2 2 27 5" xfId="3916"/>
    <cellStyle name="표준 31 2 2 27 5 2" xfId="3917"/>
    <cellStyle name="표준 31 2 2 27 5 2 2" xfId="3918"/>
    <cellStyle name="표준 31 2 2 27 5 2 2 2" xfId="22136"/>
    <cellStyle name="표준 31 2 2 27 5 2 3" xfId="22137"/>
    <cellStyle name="표준 31 2 2 27 5 3" xfId="3919"/>
    <cellStyle name="표준 31 2 2 27 5 3 2" xfId="22138"/>
    <cellStyle name="표준 31 2 2 27 5 4" xfId="22139"/>
    <cellStyle name="표준 31 2 2 27 6" xfId="3920"/>
    <cellStyle name="표준 31 2 2 27 6 2" xfId="3921"/>
    <cellStyle name="표준 31 2 2 27 6 2 2" xfId="22140"/>
    <cellStyle name="표준 31 2 2 27 6 3" xfId="22141"/>
    <cellStyle name="표준 31 2 2 27 7" xfId="3922"/>
    <cellStyle name="표준 31 2 2 27 7 2" xfId="22142"/>
    <cellStyle name="표준 31 2 2 27 8" xfId="22143"/>
    <cellStyle name="표준 31 2 2 28" xfId="3923"/>
    <cellStyle name="표준 31 2 2 29" xfId="3924"/>
    <cellStyle name="표준 31 2 2 3" xfId="3925"/>
    <cellStyle name="표준 31 2 2 3 2" xfId="3926"/>
    <cellStyle name="표준 31 2 2 3 2 2" xfId="3927"/>
    <cellStyle name="표준 31 2 2 3 2 2 2" xfId="3928"/>
    <cellStyle name="표준 31 2 2 3 2 2 2 2" xfId="3929"/>
    <cellStyle name="표준 31 2 2 3 2 2 2 2 2" xfId="3930"/>
    <cellStyle name="표준 31 2 2 3 2 2 2 2 2 2" xfId="3931"/>
    <cellStyle name="표준 31 2 2 3 2 2 2 2 2 2 2" xfId="22144"/>
    <cellStyle name="표준 31 2 2 3 2 2 2 2 2 3" xfId="22145"/>
    <cellStyle name="표준 31 2 2 3 2 2 2 2 3" xfId="3932"/>
    <cellStyle name="표준 31 2 2 3 2 2 2 2 3 2" xfId="22146"/>
    <cellStyle name="표준 31 2 2 3 2 2 2 2 4" xfId="22147"/>
    <cellStyle name="표준 31 2 2 3 2 2 2 3" xfId="3933"/>
    <cellStyle name="표준 31 2 2 3 2 2 2 3 2" xfId="3934"/>
    <cellStyle name="표준 31 2 2 3 2 2 2 3 2 2" xfId="22148"/>
    <cellStyle name="표준 31 2 2 3 2 2 2 3 3" xfId="22149"/>
    <cellStyle name="표준 31 2 2 3 2 2 2 4" xfId="3935"/>
    <cellStyle name="표준 31 2 2 3 2 2 2 4 2" xfId="22150"/>
    <cellStyle name="표준 31 2 2 3 2 2 2 5" xfId="22151"/>
    <cellStyle name="표준 31 2 2 3 2 2 3" xfId="3936"/>
    <cellStyle name="표준 31 2 2 3 2 2 3 2" xfId="3937"/>
    <cellStyle name="표준 31 2 2 3 2 2 3 2 2" xfId="3938"/>
    <cellStyle name="표준 31 2 2 3 2 2 3 2 2 2" xfId="22152"/>
    <cellStyle name="표준 31 2 2 3 2 2 3 2 3" xfId="22153"/>
    <cellStyle name="표준 31 2 2 3 2 2 3 3" xfId="3939"/>
    <cellStyle name="표준 31 2 2 3 2 2 3 3 2" xfId="22154"/>
    <cellStyle name="표준 31 2 2 3 2 2 3 4" xfId="22155"/>
    <cellStyle name="표준 31 2 2 3 2 2 4" xfId="3940"/>
    <cellStyle name="표준 31 2 2 3 2 2 4 2" xfId="3941"/>
    <cellStyle name="표준 31 2 2 3 2 2 4 2 2" xfId="22156"/>
    <cellStyle name="표준 31 2 2 3 2 2 4 3" xfId="22157"/>
    <cellStyle name="표준 31 2 2 3 2 2 5" xfId="3942"/>
    <cellStyle name="표준 31 2 2 3 2 2 5 2" xfId="22158"/>
    <cellStyle name="표준 31 2 2 3 2 2 6" xfId="22159"/>
    <cellStyle name="표준 31 2 2 3 2 3" xfId="3943"/>
    <cellStyle name="표준 31 2 2 3 2 3 2" xfId="3944"/>
    <cellStyle name="표준 31 2 2 3 2 3 2 2" xfId="3945"/>
    <cellStyle name="표준 31 2 2 3 2 3 2 2 2" xfId="3946"/>
    <cellStyle name="표준 31 2 2 3 2 3 2 2 2 2" xfId="22160"/>
    <cellStyle name="표준 31 2 2 3 2 3 2 2 3" xfId="22161"/>
    <cellStyle name="표준 31 2 2 3 2 3 2 3" xfId="3947"/>
    <cellStyle name="표준 31 2 2 3 2 3 2 3 2" xfId="22162"/>
    <cellStyle name="표준 31 2 2 3 2 3 2 4" xfId="22163"/>
    <cellStyle name="표준 31 2 2 3 2 3 3" xfId="3948"/>
    <cellStyle name="표준 31 2 2 3 2 3 3 2" xfId="3949"/>
    <cellStyle name="표준 31 2 2 3 2 3 3 2 2" xfId="22164"/>
    <cellStyle name="표준 31 2 2 3 2 3 3 3" xfId="22165"/>
    <cellStyle name="표준 31 2 2 3 2 3 4" xfId="3950"/>
    <cellStyle name="표준 31 2 2 3 2 3 4 2" xfId="22166"/>
    <cellStyle name="표준 31 2 2 3 2 3 5" xfId="22167"/>
    <cellStyle name="표준 31 2 2 3 2 4" xfId="3951"/>
    <cellStyle name="표준 31 2 2 3 2 4 2" xfId="3952"/>
    <cellStyle name="표준 31 2 2 3 2 4 2 2" xfId="3953"/>
    <cellStyle name="표준 31 2 2 3 2 4 2 2 2" xfId="22168"/>
    <cellStyle name="표준 31 2 2 3 2 4 2 3" xfId="22169"/>
    <cellStyle name="표준 31 2 2 3 2 4 3" xfId="3954"/>
    <cellStyle name="표준 31 2 2 3 2 4 3 2" xfId="22170"/>
    <cellStyle name="표준 31 2 2 3 2 4 4" xfId="22171"/>
    <cellStyle name="표준 31 2 2 3 2 5" xfId="3955"/>
    <cellStyle name="표준 31 2 2 3 2 5 2" xfId="3956"/>
    <cellStyle name="표준 31 2 2 3 2 5 2 2" xfId="22172"/>
    <cellStyle name="표준 31 2 2 3 2 5 3" xfId="22173"/>
    <cellStyle name="표준 31 2 2 3 2 6" xfId="3957"/>
    <cellStyle name="표준 31 2 2 3 2 6 2" xfId="22174"/>
    <cellStyle name="표준 31 2 2 3 2 7" xfId="22175"/>
    <cellStyle name="표준 31 2 2 3 3" xfId="3958"/>
    <cellStyle name="표준 31 2 2 3 3 2" xfId="3959"/>
    <cellStyle name="표준 31 2 2 3 3 2 2" xfId="3960"/>
    <cellStyle name="표준 31 2 2 3 3 2 2 2" xfId="3961"/>
    <cellStyle name="표준 31 2 2 3 3 2 2 2 2" xfId="3962"/>
    <cellStyle name="표준 31 2 2 3 3 2 2 2 2 2" xfId="22176"/>
    <cellStyle name="표준 31 2 2 3 3 2 2 2 3" xfId="22177"/>
    <cellStyle name="표준 31 2 2 3 3 2 2 3" xfId="3963"/>
    <cellStyle name="표준 31 2 2 3 3 2 2 3 2" xfId="22178"/>
    <cellStyle name="표준 31 2 2 3 3 2 2 4" xfId="22179"/>
    <cellStyle name="표준 31 2 2 3 3 2 3" xfId="3964"/>
    <cellStyle name="표준 31 2 2 3 3 2 3 2" xfId="3965"/>
    <cellStyle name="표준 31 2 2 3 3 2 3 2 2" xfId="22180"/>
    <cellStyle name="표준 31 2 2 3 3 2 3 3" xfId="22181"/>
    <cellStyle name="표준 31 2 2 3 3 2 4" xfId="3966"/>
    <cellStyle name="표준 31 2 2 3 3 2 4 2" xfId="22182"/>
    <cellStyle name="표준 31 2 2 3 3 2 5" xfId="22183"/>
    <cellStyle name="표준 31 2 2 3 3 3" xfId="3967"/>
    <cellStyle name="표준 31 2 2 3 3 3 2" xfId="3968"/>
    <cellStyle name="표준 31 2 2 3 3 3 2 2" xfId="3969"/>
    <cellStyle name="표준 31 2 2 3 3 3 2 2 2" xfId="22184"/>
    <cellStyle name="표준 31 2 2 3 3 3 2 3" xfId="22185"/>
    <cellStyle name="표준 31 2 2 3 3 3 3" xfId="3970"/>
    <cellStyle name="표준 31 2 2 3 3 3 3 2" xfId="22186"/>
    <cellStyle name="표준 31 2 2 3 3 3 4" xfId="22187"/>
    <cellStyle name="표준 31 2 2 3 3 4" xfId="3971"/>
    <cellStyle name="표준 31 2 2 3 3 4 2" xfId="3972"/>
    <cellStyle name="표준 31 2 2 3 3 4 2 2" xfId="22188"/>
    <cellStyle name="표준 31 2 2 3 3 4 3" xfId="22189"/>
    <cellStyle name="표준 31 2 2 3 3 5" xfId="3973"/>
    <cellStyle name="표준 31 2 2 3 3 5 2" xfId="22190"/>
    <cellStyle name="표준 31 2 2 3 3 6" xfId="22191"/>
    <cellStyle name="표준 31 2 2 3 4" xfId="3974"/>
    <cellStyle name="표준 31 2 2 3 4 2" xfId="3975"/>
    <cellStyle name="표준 31 2 2 3 4 2 2" xfId="3976"/>
    <cellStyle name="표준 31 2 2 3 4 2 2 2" xfId="3977"/>
    <cellStyle name="표준 31 2 2 3 4 2 2 2 2" xfId="22192"/>
    <cellStyle name="표준 31 2 2 3 4 2 2 3" xfId="22193"/>
    <cellStyle name="표준 31 2 2 3 4 2 3" xfId="3978"/>
    <cellStyle name="표준 31 2 2 3 4 2 3 2" xfId="22194"/>
    <cellStyle name="표준 31 2 2 3 4 2 4" xfId="22195"/>
    <cellStyle name="표준 31 2 2 3 4 3" xfId="3979"/>
    <cellStyle name="표준 31 2 2 3 4 3 2" xfId="3980"/>
    <cellStyle name="표준 31 2 2 3 4 3 2 2" xfId="22196"/>
    <cellStyle name="표준 31 2 2 3 4 3 3" xfId="22197"/>
    <cellStyle name="표준 31 2 2 3 4 4" xfId="3981"/>
    <cellStyle name="표준 31 2 2 3 4 4 2" xfId="22198"/>
    <cellStyle name="표준 31 2 2 3 4 5" xfId="22199"/>
    <cellStyle name="표준 31 2 2 3 5" xfId="3982"/>
    <cellStyle name="표준 31 2 2 3 5 2" xfId="3983"/>
    <cellStyle name="표준 31 2 2 3 5 2 2" xfId="3984"/>
    <cellStyle name="표준 31 2 2 3 5 2 2 2" xfId="22200"/>
    <cellStyle name="표준 31 2 2 3 5 2 3" xfId="22201"/>
    <cellStyle name="표준 31 2 2 3 5 3" xfId="3985"/>
    <cellStyle name="표준 31 2 2 3 5 3 2" xfId="22202"/>
    <cellStyle name="표준 31 2 2 3 5 4" xfId="22203"/>
    <cellStyle name="표준 31 2 2 3 6" xfId="3986"/>
    <cellStyle name="표준 31 2 2 3 6 2" xfId="3987"/>
    <cellStyle name="표준 31 2 2 3 6 2 2" xfId="22204"/>
    <cellStyle name="표준 31 2 2 3 6 3" xfId="22205"/>
    <cellStyle name="표준 31 2 2 3 7" xfId="3988"/>
    <cellStyle name="표준 31 2 2 3 7 2" xfId="22206"/>
    <cellStyle name="표준 31 2 2 3 8" xfId="22207"/>
    <cellStyle name="표준 31 2 2 30" xfId="3989"/>
    <cellStyle name="표준 31 2 2 31" xfId="3990"/>
    <cellStyle name="표준 31 2 2 32" xfId="3991"/>
    <cellStyle name="표준 31 2 2 33" xfId="3992"/>
    <cellStyle name="표준 31 2 2 34" xfId="3993"/>
    <cellStyle name="표준 31 2 2 35" xfId="3994"/>
    <cellStyle name="표준 31 2 2 36" xfId="3995"/>
    <cellStyle name="표준 31 2 2 37" xfId="3996"/>
    <cellStyle name="표준 31 2 2 38" xfId="3997"/>
    <cellStyle name="표준 31 2 2 39" xfId="3998"/>
    <cellStyle name="표준 31 2 2 4" xfId="3999"/>
    <cellStyle name="표준 31 2 2 4 2" xfId="4000"/>
    <cellStyle name="표준 31 2 2 4 2 2" xfId="4001"/>
    <cellStyle name="표준 31 2 2 4 2 2 2" xfId="4002"/>
    <cellStyle name="표준 31 2 2 4 2 2 2 2" xfId="4003"/>
    <cellStyle name="표준 31 2 2 4 2 2 2 2 2" xfId="4004"/>
    <cellStyle name="표준 31 2 2 4 2 2 2 2 2 2" xfId="4005"/>
    <cellStyle name="표준 31 2 2 4 2 2 2 2 2 2 2" xfId="22208"/>
    <cellStyle name="표준 31 2 2 4 2 2 2 2 2 3" xfId="22209"/>
    <cellStyle name="표준 31 2 2 4 2 2 2 2 3" xfId="4006"/>
    <cellStyle name="표준 31 2 2 4 2 2 2 2 3 2" xfId="22210"/>
    <cellStyle name="표준 31 2 2 4 2 2 2 2 4" xfId="22211"/>
    <cellStyle name="표준 31 2 2 4 2 2 2 3" xfId="4007"/>
    <cellStyle name="표준 31 2 2 4 2 2 2 3 2" xfId="4008"/>
    <cellStyle name="표준 31 2 2 4 2 2 2 3 2 2" xfId="22212"/>
    <cellStyle name="표준 31 2 2 4 2 2 2 3 3" xfId="22213"/>
    <cellStyle name="표준 31 2 2 4 2 2 2 4" xfId="4009"/>
    <cellStyle name="표준 31 2 2 4 2 2 2 4 2" xfId="22214"/>
    <cellStyle name="표준 31 2 2 4 2 2 2 5" xfId="22215"/>
    <cellStyle name="표준 31 2 2 4 2 2 3" xfId="4010"/>
    <cellStyle name="표준 31 2 2 4 2 2 3 2" xfId="4011"/>
    <cellStyle name="표준 31 2 2 4 2 2 3 2 2" xfId="4012"/>
    <cellStyle name="표준 31 2 2 4 2 2 3 2 2 2" xfId="22216"/>
    <cellStyle name="표준 31 2 2 4 2 2 3 2 3" xfId="22217"/>
    <cellStyle name="표준 31 2 2 4 2 2 3 3" xfId="4013"/>
    <cellStyle name="표준 31 2 2 4 2 2 3 3 2" xfId="22218"/>
    <cellStyle name="표준 31 2 2 4 2 2 3 4" xfId="22219"/>
    <cellStyle name="표준 31 2 2 4 2 2 4" xfId="4014"/>
    <cellStyle name="표준 31 2 2 4 2 2 4 2" xfId="4015"/>
    <cellStyle name="표준 31 2 2 4 2 2 4 2 2" xfId="22220"/>
    <cellStyle name="표준 31 2 2 4 2 2 4 3" xfId="22221"/>
    <cellStyle name="표준 31 2 2 4 2 2 5" xfId="4016"/>
    <cellStyle name="표준 31 2 2 4 2 2 5 2" xfId="22222"/>
    <cellStyle name="표준 31 2 2 4 2 2 6" xfId="22223"/>
    <cellStyle name="표준 31 2 2 4 2 3" xfId="4017"/>
    <cellStyle name="표준 31 2 2 4 2 3 2" xfId="4018"/>
    <cellStyle name="표준 31 2 2 4 2 3 2 2" xfId="4019"/>
    <cellStyle name="표준 31 2 2 4 2 3 2 2 2" xfId="4020"/>
    <cellStyle name="표준 31 2 2 4 2 3 2 2 2 2" xfId="22224"/>
    <cellStyle name="표준 31 2 2 4 2 3 2 2 3" xfId="22225"/>
    <cellStyle name="표준 31 2 2 4 2 3 2 3" xfId="4021"/>
    <cellStyle name="표준 31 2 2 4 2 3 2 3 2" xfId="22226"/>
    <cellStyle name="표준 31 2 2 4 2 3 2 4" xfId="22227"/>
    <cellStyle name="표준 31 2 2 4 2 3 3" xfId="4022"/>
    <cellStyle name="표준 31 2 2 4 2 3 3 2" xfId="4023"/>
    <cellStyle name="표준 31 2 2 4 2 3 3 2 2" xfId="22228"/>
    <cellStyle name="표준 31 2 2 4 2 3 3 3" xfId="22229"/>
    <cellStyle name="표준 31 2 2 4 2 3 4" xfId="4024"/>
    <cellStyle name="표준 31 2 2 4 2 3 4 2" xfId="22230"/>
    <cellStyle name="표준 31 2 2 4 2 3 5" xfId="22231"/>
    <cellStyle name="표준 31 2 2 4 2 4" xfId="4025"/>
    <cellStyle name="표준 31 2 2 4 2 4 2" xfId="4026"/>
    <cellStyle name="표준 31 2 2 4 2 4 2 2" xfId="4027"/>
    <cellStyle name="표준 31 2 2 4 2 4 2 2 2" xfId="22232"/>
    <cellStyle name="표준 31 2 2 4 2 4 2 3" xfId="22233"/>
    <cellStyle name="표준 31 2 2 4 2 4 3" xfId="4028"/>
    <cellStyle name="표준 31 2 2 4 2 4 3 2" xfId="22234"/>
    <cellStyle name="표준 31 2 2 4 2 4 4" xfId="22235"/>
    <cellStyle name="표준 31 2 2 4 2 5" xfId="4029"/>
    <cellStyle name="표준 31 2 2 4 2 5 2" xfId="4030"/>
    <cellStyle name="표준 31 2 2 4 2 5 2 2" xfId="22236"/>
    <cellStyle name="표준 31 2 2 4 2 5 3" xfId="22237"/>
    <cellStyle name="표준 31 2 2 4 2 6" xfId="4031"/>
    <cellStyle name="표준 31 2 2 4 2 6 2" xfId="22238"/>
    <cellStyle name="표준 31 2 2 4 2 7" xfId="22239"/>
    <cellStyle name="표준 31 2 2 4 3" xfId="4032"/>
    <cellStyle name="표준 31 2 2 4 3 2" xfId="4033"/>
    <cellStyle name="표준 31 2 2 4 3 2 2" xfId="4034"/>
    <cellStyle name="표준 31 2 2 4 3 2 2 2" xfId="4035"/>
    <cellStyle name="표준 31 2 2 4 3 2 2 2 2" xfId="4036"/>
    <cellStyle name="표준 31 2 2 4 3 2 2 2 2 2" xfId="22240"/>
    <cellStyle name="표준 31 2 2 4 3 2 2 2 3" xfId="22241"/>
    <cellStyle name="표준 31 2 2 4 3 2 2 3" xfId="4037"/>
    <cellStyle name="표준 31 2 2 4 3 2 2 3 2" xfId="22242"/>
    <cellStyle name="표준 31 2 2 4 3 2 2 4" xfId="22243"/>
    <cellStyle name="표준 31 2 2 4 3 2 3" xfId="4038"/>
    <cellStyle name="표준 31 2 2 4 3 2 3 2" xfId="4039"/>
    <cellStyle name="표준 31 2 2 4 3 2 3 2 2" xfId="22244"/>
    <cellStyle name="표준 31 2 2 4 3 2 3 3" xfId="22245"/>
    <cellStyle name="표준 31 2 2 4 3 2 4" xfId="4040"/>
    <cellStyle name="표준 31 2 2 4 3 2 4 2" xfId="22246"/>
    <cellStyle name="표준 31 2 2 4 3 2 5" xfId="22247"/>
    <cellStyle name="표준 31 2 2 4 3 3" xfId="4041"/>
    <cellStyle name="표준 31 2 2 4 3 3 2" xfId="4042"/>
    <cellStyle name="표준 31 2 2 4 3 3 2 2" xfId="4043"/>
    <cellStyle name="표준 31 2 2 4 3 3 2 2 2" xfId="22248"/>
    <cellStyle name="표준 31 2 2 4 3 3 2 3" xfId="22249"/>
    <cellStyle name="표준 31 2 2 4 3 3 3" xfId="4044"/>
    <cellStyle name="표준 31 2 2 4 3 3 3 2" xfId="22250"/>
    <cellStyle name="표준 31 2 2 4 3 3 4" xfId="22251"/>
    <cellStyle name="표준 31 2 2 4 3 4" xfId="4045"/>
    <cellStyle name="표준 31 2 2 4 3 4 2" xfId="4046"/>
    <cellStyle name="표준 31 2 2 4 3 4 2 2" xfId="22252"/>
    <cellStyle name="표준 31 2 2 4 3 4 3" xfId="22253"/>
    <cellStyle name="표준 31 2 2 4 3 5" xfId="4047"/>
    <cellStyle name="표준 31 2 2 4 3 5 2" xfId="22254"/>
    <cellStyle name="표준 31 2 2 4 3 6" xfId="22255"/>
    <cellStyle name="표준 31 2 2 4 4" xfId="4048"/>
    <cellStyle name="표준 31 2 2 4 4 2" xfId="4049"/>
    <cellStyle name="표준 31 2 2 4 4 2 2" xfId="4050"/>
    <cellStyle name="표준 31 2 2 4 4 2 2 2" xfId="4051"/>
    <cellStyle name="표준 31 2 2 4 4 2 2 2 2" xfId="22256"/>
    <cellStyle name="표준 31 2 2 4 4 2 2 3" xfId="22257"/>
    <cellStyle name="표준 31 2 2 4 4 2 3" xfId="4052"/>
    <cellStyle name="표준 31 2 2 4 4 2 3 2" xfId="22258"/>
    <cellStyle name="표준 31 2 2 4 4 2 4" xfId="22259"/>
    <cellStyle name="표준 31 2 2 4 4 3" xfId="4053"/>
    <cellStyle name="표준 31 2 2 4 4 3 2" xfId="4054"/>
    <cellStyle name="표준 31 2 2 4 4 3 2 2" xfId="22260"/>
    <cellStyle name="표준 31 2 2 4 4 3 3" xfId="22261"/>
    <cellStyle name="표준 31 2 2 4 4 4" xfId="4055"/>
    <cellStyle name="표준 31 2 2 4 4 4 2" xfId="22262"/>
    <cellStyle name="표준 31 2 2 4 4 5" xfId="22263"/>
    <cellStyle name="표준 31 2 2 4 5" xfId="4056"/>
    <cellStyle name="표준 31 2 2 4 5 2" xfId="4057"/>
    <cellStyle name="표준 31 2 2 4 5 2 2" xfId="4058"/>
    <cellStyle name="표준 31 2 2 4 5 2 2 2" xfId="22264"/>
    <cellStyle name="표준 31 2 2 4 5 2 3" xfId="22265"/>
    <cellStyle name="표준 31 2 2 4 5 3" xfId="4059"/>
    <cellStyle name="표준 31 2 2 4 5 3 2" xfId="22266"/>
    <cellStyle name="표준 31 2 2 4 5 4" xfId="22267"/>
    <cellStyle name="표준 31 2 2 4 6" xfId="4060"/>
    <cellStyle name="표준 31 2 2 4 6 2" xfId="4061"/>
    <cellStyle name="표준 31 2 2 4 6 2 2" xfId="22268"/>
    <cellStyle name="표준 31 2 2 4 6 3" xfId="22269"/>
    <cellStyle name="표준 31 2 2 4 7" xfId="4062"/>
    <cellStyle name="표준 31 2 2 4 7 2" xfId="22270"/>
    <cellStyle name="표준 31 2 2 4 8" xfId="22271"/>
    <cellStyle name="표준 31 2 2 40" xfId="4063"/>
    <cellStyle name="표준 31 2 2 41" xfId="4064"/>
    <cellStyle name="표준 31 2 2 42" xfId="4065"/>
    <cellStyle name="표준 31 2 2 5" xfId="4066"/>
    <cellStyle name="표준 31 2 2 5 2" xfId="4067"/>
    <cellStyle name="표준 31 2 2 5 2 2" xfId="4068"/>
    <cellStyle name="표준 31 2 2 5 2 2 2" xfId="4069"/>
    <cellStyle name="표준 31 2 2 5 2 2 2 2" xfId="4070"/>
    <cellStyle name="표준 31 2 2 5 2 2 2 2 2" xfId="4071"/>
    <cellStyle name="표준 31 2 2 5 2 2 2 2 2 2" xfId="4072"/>
    <cellStyle name="표준 31 2 2 5 2 2 2 2 2 2 2" xfId="22272"/>
    <cellStyle name="표준 31 2 2 5 2 2 2 2 2 3" xfId="22273"/>
    <cellStyle name="표준 31 2 2 5 2 2 2 2 3" xfId="4073"/>
    <cellStyle name="표준 31 2 2 5 2 2 2 2 3 2" xfId="22274"/>
    <cellStyle name="표준 31 2 2 5 2 2 2 2 4" xfId="22275"/>
    <cellStyle name="표준 31 2 2 5 2 2 2 3" xfId="4074"/>
    <cellStyle name="표준 31 2 2 5 2 2 2 3 2" xfId="4075"/>
    <cellStyle name="표준 31 2 2 5 2 2 2 3 2 2" xfId="22276"/>
    <cellStyle name="표준 31 2 2 5 2 2 2 3 3" xfId="22277"/>
    <cellStyle name="표준 31 2 2 5 2 2 2 4" xfId="4076"/>
    <cellStyle name="표준 31 2 2 5 2 2 2 4 2" xfId="22278"/>
    <cellStyle name="표준 31 2 2 5 2 2 2 5" xfId="22279"/>
    <cellStyle name="표준 31 2 2 5 2 2 3" xfId="4077"/>
    <cellStyle name="표준 31 2 2 5 2 2 3 2" xfId="4078"/>
    <cellStyle name="표준 31 2 2 5 2 2 3 2 2" xfId="4079"/>
    <cellStyle name="표준 31 2 2 5 2 2 3 2 2 2" xfId="22280"/>
    <cellStyle name="표준 31 2 2 5 2 2 3 2 3" xfId="22281"/>
    <cellStyle name="표준 31 2 2 5 2 2 3 3" xfId="4080"/>
    <cellStyle name="표준 31 2 2 5 2 2 3 3 2" xfId="22282"/>
    <cellStyle name="표준 31 2 2 5 2 2 3 4" xfId="22283"/>
    <cellStyle name="표준 31 2 2 5 2 2 4" xfId="4081"/>
    <cellStyle name="표준 31 2 2 5 2 2 4 2" xfId="4082"/>
    <cellStyle name="표준 31 2 2 5 2 2 4 2 2" xfId="22284"/>
    <cellStyle name="표준 31 2 2 5 2 2 4 3" xfId="22285"/>
    <cellStyle name="표준 31 2 2 5 2 2 5" xfId="4083"/>
    <cellStyle name="표준 31 2 2 5 2 2 5 2" xfId="22286"/>
    <cellStyle name="표준 31 2 2 5 2 2 6" xfId="22287"/>
    <cellStyle name="표준 31 2 2 5 2 3" xfId="4084"/>
    <cellStyle name="표준 31 2 2 5 2 3 2" xfId="4085"/>
    <cellStyle name="표준 31 2 2 5 2 3 2 2" xfId="4086"/>
    <cellStyle name="표준 31 2 2 5 2 3 2 2 2" xfId="4087"/>
    <cellStyle name="표준 31 2 2 5 2 3 2 2 2 2" xfId="22288"/>
    <cellStyle name="표준 31 2 2 5 2 3 2 2 3" xfId="22289"/>
    <cellStyle name="표준 31 2 2 5 2 3 2 3" xfId="4088"/>
    <cellStyle name="표준 31 2 2 5 2 3 2 3 2" xfId="22290"/>
    <cellStyle name="표준 31 2 2 5 2 3 2 4" xfId="22291"/>
    <cellStyle name="표준 31 2 2 5 2 3 3" xfId="4089"/>
    <cellStyle name="표준 31 2 2 5 2 3 3 2" xfId="4090"/>
    <cellStyle name="표준 31 2 2 5 2 3 3 2 2" xfId="22292"/>
    <cellStyle name="표준 31 2 2 5 2 3 3 3" xfId="22293"/>
    <cellStyle name="표준 31 2 2 5 2 3 4" xfId="4091"/>
    <cellStyle name="표준 31 2 2 5 2 3 4 2" xfId="22294"/>
    <cellStyle name="표준 31 2 2 5 2 3 5" xfId="22295"/>
    <cellStyle name="표준 31 2 2 5 2 4" xfId="4092"/>
    <cellStyle name="표준 31 2 2 5 2 4 2" xfId="4093"/>
    <cellStyle name="표준 31 2 2 5 2 4 2 2" xfId="4094"/>
    <cellStyle name="표준 31 2 2 5 2 4 2 2 2" xfId="22296"/>
    <cellStyle name="표준 31 2 2 5 2 4 2 3" xfId="22297"/>
    <cellStyle name="표준 31 2 2 5 2 4 3" xfId="4095"/>
    <cellStyle name="표준 31 2 2 5 2 4 3 2" xfId="22298"/>
    <cellStyle name="표준 31 2 2 5 2 4 4" xfId="22299"/>
    <cellStyle name="표준 31 2 2 5 2 5" xfId="4096"/>
    <cellStyle name="표준 31 2 2 5 2 5 2" xfId="4097"/>
    <cellStyle name="표준 31 2 2 5 2 5 2 2" xfId="22300"/>
    <cellStyle name="표준 31 2 2 5 2 5 3" xfId="22301"/>
    <cellStyle name="표준 31 2 2 5 2 6" xfId="4098"/>
    <cellStyle name="표준 31 2 2 5 2 6 2" xfId="22302"/>
    <cellStyle name="표준 31 2 2 5 2 7" xfId="22303"/>
    <cellStyle name="표준 31 2 2 5 3" xfId="4099"/>
    <cellStyle name="표준 31 2 2 5 3 2" xfId="4100"/>
    <cellStyle name="표준 31 2 2 5 3 2 2" xfId="4101"/>
    <cellStyle name="표준 31 2 2 5 3 2 2 2" xfId="4102"/>
    <cellStyle name="표준 31 2 2 5 3 2 2 2 2" xfId="4103"/>
    <cellStyle name="표준 31 2 2 5 3 2 2 2 2 2" xfId="22304"/>
    <cellStyle name="표준 31 2 2 5 3 2 2 2 3" xfId="22305"/>
    <cellStyle name="표준 31 2 2 5 3 2 2 3" xfId="4104"/>
    <cellStyle name="표준 31 2 2 5 3 2 2 3 2" xfId="22306"/>
    <cellStyle name="표준 31 2 2 5 3 2 2 4" xfId="22307"/>
    <cellStyle name="표준 31 2 2 5 3 2 3" xfId="4105"/>
    <cellStyle name="표준 31 2 2 5 3 2 3 2" xfId="4106"/>
    <cellStyle name="표준 31 2 2 5 3 2 3 2 2" xfId="22308"/>
    <cellStyle name="표준 31 2 2 5 3 2 3 3" xfId="22309"/>
    <cellStyle name="표준 31 2 2 5 3 2 4" xfId="4107"/>
    <cellStyle name="표준 31 2 2 5 3 2 4 2" xfId="22310"/>
    <cellStyle name="표준 31 2 2 5 3 2 5" xfId="22311"/>
    <cellStyle name="표준 31 2 2 5 3 3" xfId="4108"/>
    <cellStyle name="표준 31 2 2 5 3 3 2" xfId="4109"/>
    <cellStyle name="표준 31 2 2 5 3 3 2 2" xfId="4110"/>
    <cellStyle name="표준 31 2 2 5 3 3 2 2 2" xfId="22312"/>
    <cellStyle name="표준 31 2 2 5 3 3 2 3" xfId="22313"/>
    <cellStyle name="표준 31 2 2 5 3 3 3" xfId="4111"/>
    <cellStyle name="표준 31 2 2 5 3 3 3 2" xfId="22314"/>
    <cellStyle name="표준 31 2 2 5 3 3 4" xfId="22315"/>
    <cellStyle name="표준 31 2 2 5 3 4" xfId="4112"/>
    <cellStyle name="표준 31 2 2 5 3 4 2" xfId="4113"/>
    <cellStyle name="표준 31 2 2 5 3 4 2 2" xfId="22316"/>
    <cellStyle name="표준 31 2 2 5 3 4 3" xfId="22317"/>
    <cellStyle name="표준 31 2 2 5 3 5" xfId="4114"/>
    <cellStyle name="표준 31 2 2 5 3 5 2" xfId="22318"/>
    <cellStyle name="표준 31 2 2 5 3 6" xfId="22319"/>
    <cellStyle name="표준 31 2 2 5 4" xfId="4115"/>
    <cellStyle name="표준 31 2 2 5 4 2" xfId="4116"/>
    <cellStyle name="표준 31 2 2 5 4 2 2" xfId="4117"/>
    <cellStyle name="표준 31 2 2 5 4 2 2 2" xfId="4118"/>
    <cellStyle name="표준 31 2 2 5 4 2 2 2 2" xfId="22320"/>
    <cellStyle name="표준 31 2 2 5 4 2 2 3" xfId="22321"/>
    <cellStyle name="표준 31 2 2 5 4 2 3" xfId="4119"/>
    <cellStyle name="표준 31 2 2 5 4 2 3 2" xfId="22322"/>
    <cellStyle name="표준 31 2 2 5 4 2 4" xfId="22323"/>
    <cellStyle name="표준 31 2 2 5 4 3" xfId="4120"/>
    <cellStyle name="표준 31 2 2 5 4 3 2" xfId="4121"/>
    <cellStyle name="표준 31 2 2 5 4 3 2 2" xfId="22324"/>
    <cellStyle name="표준 31 2 2 5 4 3 3" xfId="22325"/>
    <cellStyle name="표준 31 2 2 5 4 4" xfId="4122"/>
    <cellStyle name="표준 31 2 2 5 4 4 2" xfId="22326"/>
    <cellStyle name="표준 31 2 2 5 4 5" xfId="22327"/>
    <cellStyle name="표준 31 2 2 5 5" xfId="4123"/>
    <cellStyle name="표준 31 2 2 5 5 2" xfId="4124"/>
    <cellStyle name="표준 31 2 2 5 5 2 2" xfId="4125"/>
    <cellStyle name="표준 31 2 2 5 5 2 2 2" xfId="22328"/>
    <cellStyle name="표준 31 2 2 5 5 2 3" xfId="22329"/>
    <cellStyle name="표준 31 2 2 5 5 3" xfId="4126"/>
    <cellStyle name="표준 31 2 2 5 5 3 2" xfId="22330"/>
    <cellStyle name="표준 31 2 2 5 5 4" xfId="22331"/>
    <cellStyle name="표준 31 2 2 5 6" xfId="4127"/>
    <cellStyle name="표준 31 2 2 5 6 2" xfId="4128"/>
    <cellStyle name="표준 31 2 2 5 6 2 2" xfId="22332"/>
    <cellStyle name="표준 31 2 2 5 6 3" xfId="22333"/>
    <cellStyle name="표준 31 2 2 5 7" xfId="4129"/>
    <cellStyle name="표준 31 2 2 5 7 2" xfId="22334"/>
    <cellStyle name="표준 31 2 2 5 8" xfId="22335"/>
    <cellStyle name="표준 31 2 2 6" xfId="4130"/>
    <cellStyle name="표준 31 2 2 6 2" xfId="4131"/>
    <cellStyle name="표준 31 2 2 6 2 2" xfId="4132"/>
    <cellStyle name="표준 31 2 2 6 2 2 2" xfId="4133"/>
    <cellStyle name="표준 31 2 2 6 2 2 2 2" xfId="4134"/>
    <cellStyle name="표준 31 2 2 6 2 2 2 2 2" xfId="4135"/>
    <cellStyle name="표준 31 2 2 6 2 2 2 2 2 2" xfId="4136"/>
    <cellStyle name="표준 31 2 2 6 2 2 2 2 2 2 2" xfId="22336"/>
    <cellStyle name="표준 31 2 2 6 2 2 2 2 2 3" xfId="22337"/>
    <cellStyle name="표준 31 2 2 6 2 2 2 2 3" xfId="4137"/>
    <cellStyle name="표준 31 2 2 6 2 2 2 2 3 2" xfId="22338"/>
    <cellStyle name="표준 31 2 2 6 2 2 2 2 4" xfId="22339"/>
    <cellStyle name="표준 31 2 2 6 2 2 2 3" xfId="4138"/>
    <cellStyle name="표준 31 2 2 6 2 2 2 3 2" xfId="4139"/>
    <cellStyle name="표준 31 2 2 6 2 2 2 3 2 2" xfId="22340"/>
    <cellStyle name="표준 31 2 2 6 2 2 2 3 3" xfId="22341"/>
    <cellStyle name="표준 31 2 2 6 2 2 2 4" xfId="4140"/>
    <cellStyle name="표준 31 2 2 6 2 2 2 4 2" xfId="22342"/>
    <cellStyle name="표준 31 2 2 6 2 2 2 5" xfId="22343"/>
    <cellStyle name="표준 31 2 2 6 2 2 3" xfId="4141"/>
    <cellStyle name="표준 31 2 2 6 2 2 3 2" xfId="4142"/>
    <cellStyle name="표준 31 2 2 6 2 2 3 2 2" xfId="4143"/>
    <cellStyle name="표준 31 2 2 6 2 2 3 2 2 2" xfId="22344"/>
    <cellStyle name="표준 31 2 2 6 2 2 3 2 3" xfId="22345"/>
    <cellStyle name="표준 31 2 2 6 2 2 3 3" xfId="4144"/>
    <cellStyle name="표준 31 2 2 6 2 2 3 3 2" xfId="22346"/>
    <cellStyle name="표준 31 2 2 6 2 2 3 4" xfId="22347"/>
    <cellStyle name="표준 31 2 2 6 2 2 4" xfId="4145"/>
    <cellStyle name="표준 31 2 2 6 2 2 4 2" xfId="4146"/>
    <cellStyle name="표준 31 2 2 6 2 2 4 2 2" xfId="22348"/>
    <cellStyle name="표준 31 2 2 6 2 2 4 3" xfId="22349"/>
    <cellStyle name="표준 31 2 2 6 2 2 5" xfId="4147"/>
    <cellStyle name="표준 31 2 2 6 2 2 5 2" xfId="22350"/>
    <cellStyle name="표준 31 2 2 6 2 2 6" xfId="22351"/>
    <cellStyle name="표준 31 2 2 6 2 3" xfId="4148"/>
    <cellStyle name="표준 31 2 2 6 2 3 2" xfId="4149"/>
    <cellStyle name="표준 31 2 2 6 2 3 2 2" xfId="4150"/>
    <cellStyle name="표준 31 2 2 6 2 3 2 2 2" xfId="4151"/>
    <cellStyle name="표준 31 2 2 6 2 3 2 2 2 2" xfId="22352"/>
    <cellStyle name="표준 31 2 2 6 2 3 2 2 3" xfId="22353"/>
    <cellStyle name="표준 31 2 2 6 2 3 2 3" xfId="4152"/>
    <cellStyle name="표준 31 2 2 6 2 3 2 3 2" xfId="22354"/>
    <cellStyle name="표준 31 2 2 6 2 3 2 4" xfId="22355"/>
    <cellStyle name="표준 31 2 2 6 2 3 3" xfId="4153"/>
    <cellStyle name="표준 31 2 2 6 2 3 3 2" xfId="4154"/>
    <cellStyle name="표준 31 2 2 6 2 3 3 2 2" xfId="22356"/>
    <cellStyle name="표준 31 2 2 6 2 3 3 3" xfId="22357"/>
    <cellStyle name="표준 31 2 2 6 2 3 4" xfId="4155"/>
    <cellStyle name="표준 31 2 2 6 2 3 4 2" xfId="22358"/>
    <cellStyle name="표준 31 2 2 6 2 3 5" xfId="22359"/>
    <cellStyle name="표준 31 2 2 6 2 4" xfId="4156"/>
    <cellStyle name="표준 31 2 2 6 2 4 2" xfId="4157"/>
    <cellStyle name="표준 31 2 2 6 2 4 2 2" xfId="4158"/>
    <cellStyle name="표준 31 2 2 6 2 4 2 2 2" xfId="22360"/>
    <cellStyle name="표준 31 2 2 6 2 4 2 3" xfId="22361"/>
    <cellStyle name="표준 31 2 2 6 2 4 3" xfId="4159"/>
    <cellStyle name="표준 31 2 2 6 2 4 3 2" xfId="22362"/>
    <cellStyle name="표준 31 2 2 6 2 4 4" xfId="22363"/>
    <cellStyle name="표준 31 2 2 6 2 5" xfId="4160"/>
    <cellStyle name="표준 31 2 2 6 2 5 2" xfId="4161"/>
    <cellStyle name="표준 31 2 2 6 2 5 2 2" xfId="22364"/>
    <cellStyle name="표준 31 2 2 6 2 5 3" xfId="22365"/>
    <cellStyle name="표준 31 2 2 6 2 6" xfId="4162"/>
    <cellStyle name="표준 31 2 2 6 2 6 2" xfId="22366"/>
    <cellStyle name="표준 31 2 2 6 2 7" xfId="22367"/>
    <cellStyle name="표준 31 2 2 6 3" xfId="4163"/>
    <cellStyle name="표준 31 2 2 6 3 2" xfId="4164"/>
    <cellStyle name="표준 31 2 2 6 3 2 2" xfId="4165"/>
    <cellStyle name="표준 31 2 2 6 3 2 2 2" xfId="4166"/>
    <cellStyle name="표준 31 2 2 6 3 2 2 2 2" xfId="4167"/>
    <cellStyle name="표준 31 2 2 6 3 2 2 2 2 2" xfId="22368"/>
    <cellStyle name="표준 31 2 2 6 3 2 2 2 3" xfId="22369"/>
    <cellStyle name="표준 31 2 2 6 3 2 2 3" xfId="4168"/>
    <cellStyle name="표준 31 2 2 6 3 2 2 3 2" xfId="22370"/>
    <cellStyle name="표준 31 2 2 6 3 2 2 4" xfId="22371"/>
    <cellStyle name="표준 31 2 2 6 3 2 3" xfId="4169"/>
    <cellStyle name="표준 31 2 2 6 3 2 3 2" xfId="4170"/>
    <cellStyle name="표준 31 2 2 6 3 2 3 2 2" xfId="22372"/>
    <cellStyle name="표준 31 2 2 6 3 2 3 3" xfId="22373"/>
    <cellStyle name="표준 31 2 2 6 3 2 4" xfId="4171"/>
    <cellStyle name="표준 31 2 2 6 3 2 4 2" xfId="22374"/>
    <cellStyle name="표준 31 2 2 6 3 2 5" xfId="22375"/>
    <cellStyle name="표준 31 2 2 6 3 3" xfId="4172"/>
    <cellStyle name="표준 31 2 2 6 3 3 2" xfId="4173"/>
    <cellStyle name="표준 31 2 2 6 3 3 2 2" xfId="4174"/>
    <cellStyle name="표준 31 2 2 6 3 3 2 2 2" xfId="22376"/>
    <cellStyle name="표준 31 2 2 6 3 3 2 3" xfId="22377"/>
    <cellStyle name="표준 31 2 2 6 3 3 3" xfId="4175"/>
    <cellStyle name="표준 31 2 2 6 3 3 3 2" xfId="22378"/>
    <cellStyle name="표준 31 2 2 6 3 3 4" xfId="22379"/>
    <cellStyle name="표준 31 2 2 6 3 4" xfId="4176"/>
    <cellStyle name="표준 31 2 2 6 3 4 2" xfId="4177"/>
    <cellStyle name="표준 31 2 2 6 3 4 2 2" xfId="22380"/>
    <cellStyle name="표준 31 2 2 6 3 4 3" xfId="22381"/>
    <cellStyle name="표준 31 2 2 6 3 5" xfId="4178"/>
    <cellStyle name="표준 31 2 2 6 3 5 2" xfId="22382"/>
    <cellStyle name="표준 31 2 2 6 3 6" xfId="22383"/>
    <cellStyle name="표준 31 2 2 6 4" xfId="4179"/>
    <cellStyle name="표준 31 2 2 6 4 2" xfId="4180"/>
    <cellStyle name="표준 31 2 2 6 4 2 2" xfId="4181"/>
    <cellStyle name="표준 31 2 2 6 4 2 2 2" xfId="4182"/>
    <cellStyle name="표준 31 2 2 6 4 2 2 2 2" xfId="22384"/>
    <cellStyle name="표준 31 2 2 6 4 2 2 3" xfId="22385"/>
    <cellStyle name="표준 31 2 2 6 4 2 3" xfId="4183"/>
    <cellStyle name="표준 31 2 2 6 4 2 3 2" xfId="22386"/>
    <cellStyle name="표준 31 2 2 6 4 2 4" xfId="22387"/>
    <cellStyle name="표준 31 2 2 6 4 3" xfId="4184"/>
    <cellStyle name="표준 31 2 2 6 4 3 2" xfId="4185"/>
    <cellStyle name="표준 31 2 2 6 4 3 2 2" xfId="22388"/>
    <cellStyle name="표준 31 2 2 6 4 3 3" xfId="22389"/>
    <cellStyle name="표준 31 2 2 6 4 4" xfId="4186"/>
    <cellStyle name="표준 31 2 2 6 4 4 2" xfId="22390"/>
    <cellStyle name="표준 31 2 2 6 4 5" xfId="22391"/>
    <cellStyle name="표준 31 2 2 6 5" xfId="4187"/>
    <cellStyle name="표준 31 2 2 6 5 2" xfId="4188"/>
    <cellStyle name="표준 31 2 2 6 5 2 2" xfId="4189"/>
    <cellStyle name="표준 31 2 2 6 5 2 2 2" xfId="22392"/>
    <cellStyle name="표준 31 2 2 6 5 2 3" xfId="22393"/>
    <cellStyle name="표준 31 2 2 6 5 3" xfId="4190"/>
    <cellStyle name="표준 31 2 2 6 5 3 2" xfId="22394"/>
    <cellStyle name="표준 31 2 2 6 5 4" xfId="22395"/>
    <cellStyle name="표준 31 2 2 6 6" xfId="4191"/>
    <cellStyle name="표준 31 2 2 6 6 2" xfId="4192"/>
    <cellStyle name="표준 31 2 2 6 6 2 2" xfId="22396"/>
    <cellStyle name="표준 31 2 2 6 6 3" xfId="22397"/>
    <cellStyle name="표준 31 2 2 6 7" xfId="4193"/>
    <cellStyle name="표준 31 2 2 6 7 2" xfId="22398"/>
    <cellStyle name="표준 31 2 2 6 8" xfId="22399"/>
    <cellStyle name="표준 31 2 2 7" xfId="4194"/>
    <cellStyle name="표준 31 2 2 7 2" xfId="4195"/>
    <cellStyle name="표준 31 2 2 7 2 2" xfId="4196"/>
    <cellStyle name="표준 31 2 2 7 2 2 2" xfId="4197"/>
    <cellStyle name="표준 31 2 2 7 2 2 2 2" xfId="4198"/>
    <cellStyle name="표준 31 2 2 7 2 2 2 2 2" xfId="4199"/>
    <cellStyle name="표준 31 2 2 7 2 2 2 2 2 2" xfId="4200"/>
    <cellStyle name="표준 31 2 2 7 2 2 2 2 2 2 2" xfId="22400"/>
    <cellStyle name="표준 31 2 2 7 2 2 2 2 2 3" xfId="22401"/>
    <cellStyle name="표준 31 2 2 7 2 2 2 2 3" xfId="4201"/>
    <cellStyle name="표준 31 2 2 7 2 2 2 2 3 2" xfId="22402"/>
    <cellStyle name="표준 31 2 2 7 2 2 2 2 4" xfId="22403"/>
    <cellStyle name="표준 31 2 2 7 2 2 2 3" xfId="4202"/>
    <cellStyle name="표준 31 2 2 7 2 2 2 3 2" xfId="4203"/>
    <cellStyle name="표준 31 2 2 7 2 2 2 3 2 2" xfId="22404"/>
    <cellStyle name="표준 31 2 2 7 2 2 2 3 3" xfId="22405"/>
    <cellStyle name="표준 31 2 2 7 2 2 2 4" xfId="4204"/>
    <cellStyle name="표준 31 2 2 7 2 2 2 4 2" xfId="22406"/>
    <cellStyle name="표준 31 2 2 7 2 2 2 5" xfId="22407"/>
    <cellStyle name="표준 31 2 2 7 2 2 3" xfId="4205"/>
    <cellStyle name="표준 31 2 2 7 2 2 3 2" xfId="4206"/>
    <cellStyle name="표준 31 2 2 7 2 2 3 2 2" xfId="4207"/>
    <cellStyle name="표준 31 2 2 7 2 2 3 2 2 2" xfId="22408"/>
    <cellStyle name="표준 31 2 2 7 2 2 3 2 3" xfId="22409"/>
    <cellStyle name="표준 31 2 2 7 2 2 3 3" xfId="4208"/>
    <cellStyle name="표준 31 2 2 7 2 2 3 3 2" xfId="22410"/>
    <cellStyle name="표준 31 2 2 7 2 2 3 4" xfId="22411"/>
    <cellStyle name="표준 31 2 2 7 2 2 4" xfId="4209"/>
    <cellStyle name="표준 31 2 2 7 2 2 4 2" xfId="4210"/>
    <cellStyle name="표준 31 2 2 7 2 2 4 2 2" xfId="22412"/>
    <cellStyle name="표준 31 2 2 7 2 2 4 3" xfId="22413"/>
    <cellStyle name="표준 31 2 2 7 2 2 5" xfId="4211"/>
    <cellStyle name="표준 31 2 2 7 2 2 5 2" xfId="22414"/>
    <cellStyle name="표준 31 2 2 7 2 2 6" xfId="22415"/>
    <cellStyle name="표준 31 2 2 7 2 3" xfId="4212"/>
    <cellStyle name="표준 31 2 2 7 2 3 2" xfId="4213"/>
    <cellStyle name="표준 31 2 2 7 2 3 2 2" xfId="4214"/>
    <cellStyle name="표준 31 2 2 7 2 3 2 2 2" xfId="4215"/>
    <cellStyle name="표준 31 2 2 7 2 3 2 2 2 2" xfId="22416"/>
    <cellStyle name="표준 31 2 2 7 2 3 2 2 3" xfId="22417"/>
    <cellStyle name="표준 31 2 2 7 2 3 2 3" xfId="4216"/>
    <cellStyle name="표준 31 2 2 7 2 3 2 3 2" xfId="22418"/>
    <cellStyle name="표준 31 2 2 7 2 3 2 4" xfId="22419"/>
    <cellStyle name="표준 31 2 2 7 2 3 3" xfId="4217"/>
    <cellStyle name="표준 31 2 2 7 2 3 3 2" xfId="4218"/>
    <cellStyle name="표준 31 2 2 7 2 3 3 2 2" xfId="22420"/>
    <cellStyle name="표준 31 2 2 7 2 3 3 3" xfId="22421"/>
    <cellStyle name="표준 31 2 2 7 2 3 4" xfId="4219"/>
    <cellStyle name="표준 31 2 2 7 2 3 4 2" xfId="22422"/>
    <cellStyle name="표준 31 2 2 7 2 3 5" xfId="22423"/>
    <cellStyle name="표준 31 2 2 7 2 4" xfId="4220"/>
    <cellStyle name="표준 31 2 2 7 2 4 2" xfId="4221"/>
    <cellStyle name="표준 31 2 2 7 2 4 2 2" xfId="4222"/>
    <cellStyle name="표준 31 2 2 7 2 4 2 2 2" xfId="22424"/>
    <cellStyle name="표준 31 2 2 7 2 4 2 3" xfId="22425"/>
    <cellStyle name="표준 31 2 2 7 2 4 3" xfId="4223"/>
    <cellStyle name="표준 31 2 2 7 2 4 3 2" xfId="22426"/>
    <cellStyle name="표준 31 2 2 7 2 4 4" xfId="22427"/>
    <cellStyle name="표준 31 2 2 7 2 5" xfId="4224"/>
    <cellStyle name="표준 31 2 2 7 2 5 2" xfId="4225"/>
    <cellStyle name="표준 31 2 2 7 2 5 2 2" xfId="22428"/>
    <cellStyle name="표준 31 2 2 7 2 5 3" xfId="22429"/>
    <cellStyle name="표준 31 2 2 7 2 6" xfId="4226"/>
    <cellStyle name="표준 31 2 2 7 2 6 2" xfId="22430"/>
    <cellStyle name="표준 31 2 2 7 2 7" xfId="22431"/>
    <cellStyle name="표준 31 2 2 7 3" xfId="4227"/>
    <cellStyle name="표준 31 2 2 7 3 2" xfId="4228"/>
    <cellStyle name="표준 31 2 2 7 3 2 2" xfId="4229"/>
    <cellStyle name="표준 31 2 2 7 3 2 2 2" xfId="4230"/>
    <cellStyle name="표준 31 2 2 7 3 2 2 2 2" xfId="4231"/>
    <cellStyle name="표준 31 2 2 7 3 2 2 2 2 2" xfId="22432"/>
    <cellStyle name="표준 31 2 2 7 3 2 2 2 3" xfId="22433"/>
    <cellStyle name="표준 31 2 2 7 3 2 2 3" xfId="4232"/>
    <cellStyle name="표준 31 2 2 7 3 2 2 3 2" xfId="22434"/>
    <cellStyle name="표준 31 2 2 7 3 2 2 4" xfId="22435"/>
    <cellStyle name="표준 31 2 2 7 3 2 3" xfId="4233"/>
    <cellStyle name="표준 31 2 2 7 3 2 3 2" xfId="4234"/>
    <cellStyle name="표준 31 2 2 7 3 2 3 2 2" xfId="22436"/>
    <cellStyle name="표준 31 2 2 7 3 2 3 3" xfId="22437"/>
    <cellStyle name="표준 31 2 2 7 3 2 4" xfId="4235"/>
    <cellStyle name="표준 31 2 2 7 3 2 4 2" xfId="22438"/>
    <cellStyle name="표준 31 2 2 7 3 2 5" xfId="22439"/>
    <cellStyle name="표준 31 2 2 7 3 3" xfId="4236"/>
    <cellStyle name="표준 31 2 2 7 3 3 2" xfId="4237"/>
    <cellStyle name="표준 31 2 2 7 3 3 2 2" xfId="4238"/>
    <cellStyle name="표준 31 2 2 7 3 3 2 2 2" xfId="22440"/>
    <cellStyle name="표준 31 2 2 7 3 3 2 3" xfId="22441"/>
    <cellStyle name="표준 31 2 2 7 3 3 3" xfId="4239"/>
    <cellStyle name="표준 31 2 2 7 3 3 3 2" xfId="22442"/>
    <cellStyle name="표준 31 2 2 7 3 3 4" xfId="22443"/>
    <cellStyle name="표준 31 2 2 7 3 4" xfId="4240"/>
    <cellStyle name="표준 31 2 2 7 3 4 2" xfId="4241"/>
    <cellStyle name="표준 31 2 2 7 3 4 2 2" xfId="22444"/>
    <cellStyle name="표준 31 2 2 7 3 4 3" xfId="22445"/>
    <cellStyle name="표준 31 2 2 7 3 5" xfId="4242"/>
    <cellStyle name="표준 31 2 2 7 3 5 2" xfId="22446"/>
    <cellStyle name="표준 31 2 2 7 3 6" xfId="22447"/>
    <cellStyle name="표준 31 2 2 7 4" xfId="4243"/>
    <cellStyle name="표준 31 2 2 7 4 2" xfId="4244"/>
    <cellStyle name="표준 31 2 2 7 4 2 2" xfId="4245"/>
    <cellStyle name="표준 31 2 2 7 4 2 2 2" xfId="4246"/>
    <cellStyle name="표준 31 2 2 7 4 2 2 2 2" xfId="22448"/>
    <cellStyle name="표준 31 2 2 7 4 2 2 3" xfId="22449"/>
    <cellStyle name="표준 31 2 2 7 4 2 3" xfId="4247"/>
    <cellStyle name="표준 31 2 2 7 4 2 3 2" xfId="22450"/>
    <cellStyle name="표준 31 2 2 7 4 2 4" xfId="22451"/>
    <cellStyle name="표준 31 2 2 7 4 3" xfId="4248"/>
    <cellStyle name="표준 31 2 2 7 4 3 2" xfId="4249"/>
    <cellStyle name="표준 31 2 2 7 4 3 2 2" xfId="22452"/>
    <cellStyle name="표준 31 2 2 7 4 3 3" xfId="22453"/>
    <cellStyle name="표준 31 2 2 7 4 4" xfId="4250"/>
    <cellStyle name="표준 31 2 2 7 4 4 2" xfId="22454"/>
    <cellStyle name="표준 31 2 2 7 4 5" xfId="22455"/>
    <cellStyle name="표준 31 2 2 7 5" xfId="4251"/>
    <cellStyle name="표준 31 2 2 7 5 2" xfId="4252"/>
    <cellStyle name="표준 31 2 2 7 5 2 2" xfId="4253"/>
    <cellStyle name="표준 31 2 2 7 5 2 2 2" xfId="22456"/>
    <cellStyle name="표준 31 2 2 7 5 2 3" xfId="22457"/>
    <cellStyle name="표준 31 2 2 7 5 3" xfId="4254"/>
    <cellStyle name="표준 31 2 2 7 5 3 2" xfId="22458"/>
    <cellStyle name="표준 31 2 2 7 5 4" xfId="22459"/>
    <cellStyle name="표준 31 2 2 7 6" xfId="4255"/>
    <cellStyle name="표준 31 2 2 7 6 2" xfId="4256"/>
    <cellStyle name="표준 31 2 2 7 6 2 2" xfId="22460"/>
    <cellStyle name="표준 31 2 2 7 6 3" xfId="22461"/>
    <cellStyle name="표준 31 2 2 7 7" xfId="4257"/>
    <cellStyle name="표준 31 2 2 7 7 2" xfId="22462"/>
    <cellStyle name="표준 31 2 2 7 8" xfId="22463"/>
    <cellStyle name="표준 31 2 2 8" xfId="4258"/>
    <cellStyle name="표준 31 2 2 8 2" xfId="4259"/>
    <cellStyle name="표준 31 2 2 8 2 2" xfId="4260"/>
    <cellStyle name="표준 31 2 2 8 2 2 2" xfId="4261"/>
    <cellStyle name="표준 31 2 2 8 2 2 2 2" xfId="4262"/>
    <cellStyle name="표준 31 2 2 8 2 2 2 2 2" xfId="4263"/>
    <cellStyle name="표준 31 2 2 8 2 2 2 2 2 2" xfId="4264"/>
    <cellStyle name="표준 31 2 2 8 2 2 2 2 2 2 2" xfId="22464"/>
    <cellStyle name="표준 31 2 2 8 2 2 2 2 2 3" xfId="22465"/>
    <cellStyle name="표준 31 2 2 8 2 2 2 2 3" xfId="4265"/>
    <cellStyle name="표준 31 2 2 8 2 2 2 2 3 2" xfId="22466"/>
    <cellStyle name="표준 31 2 2 8 2 2 2 2 4" xfId="22467"/>
    <cellStyle name="표준 31 2 2 8 2 2 2 3" xfId="4266"/>
    <cellStyle name="표준 31 2 2 8 2 2 2 3 2" xfId="4267"/>
    <cellStyle name="표준 31 2 2 8 2 2 2 3 2 2" xfId="22468"/>
    <cellStyle name="표준 31 2 2 8 2 2 2 3 3" xfId="22469"/>
    <cellStyle name="표준 31 2 2 8 2 2 2 4" xfId="4268"/>
    <cellStyle name="표준 31 2 2 8 2 2 2 4 2" xfId="22470"/>
    <cellStyle name="표준 31 2 2 8 2 2 2 5" xfId="22471"/>
    <cellStyle name="표준 31 2 2 8 2 2 3" xfId="4269"/>
    <cellStyle name="표준 31 2 2 8 2 2 3 2" xfId="4270"/>
    <cellStyle name="표준 31 2 2 8 2 2 3 2 2" xfId="4271"/>
    <cellStyle name="표준 31 2 2 8 2 2 3 2 2 2" xfId="22472"/>
    <cellStyle name="표준 31 2 2 8 2 2 3 2 3" xfId="22473"/>
    <cellStyle name="표준 31 2 2 8 2 2 3 3" xfId="4272"/>
    <cellStyle name="표준 31 2 2 8 2 2 3 3 2" xfId="22474"/>
    <cellStyle name="표준 31 2 2 8 2 2 3 4" xfId="22475"/>
    <cellStyle name="표준 31 2 2 8 2 2 4" xfId="4273"/>
    <cellStyle name="표준 31 2 2 8 2 2 4 2" xfId="4274"/>
    <cellStyle name="표준 31 2 2 8 2 2 4 2 2" xfId="22476"/>
    <cellStyle name="표준 31 2 2 8 2 2 4 3" xfId="22477"/>
    <cellStyle name="표준 31 2 2 8 2 2 5" xfId="4275"/>
    <cellStyle name="표준 31 2 2 8 2 2 5 2" xfId="22478"/>
    <cellStyle name="표준 31 2 2 8 2 2 6" xfId="22479"/>
    <cellStyle name="표준 31 2 2 8 2 3" xfId="4276"/>
    <cellStyle name="표준 31 2 2 8 2 3 2" xfId="4277"/>
    <cellStyle name="표준 31 2 2 8 2 3 2 2" xfId="4278"/>
    <cellStyle name="표준 31 2 2 8 2 3 2 2 2" xfId="4279"/>
    <cellStyle name="표준 31 2 2 8 2 3 2 2 2 2" xfId="22480"/>
    <cellStyle name="표준 31 2 2 8 2 3 2 2 3" xfId="22481"/>
    <cellStyle name="표준 31 2 2 8 2 3 2 3" xfId="4280"/>
    <cellStyle name="표준 31 2 2 8 2 3 2 3 2" xfId="22482"/>
    <cellStyle name="표준 31 2 2 8 2 3 2 4" xfId="22483"/>
    <cellStyle name="표준 31 2 2 8 2 3 3" xfId="4281"/>
    <cellStyle name="표준 31 2 2 8 2 3 3 2" xfId="4282"/>
    <cellStyle name="표준 31 2 2 8 2 3 3 2 2" xfId="22484"/>
    <cellStyle name="표준 31 2 2 8 2 3 3 3" xfId="22485"/>
    <cellStyle name="표준 31 2 2 8 2 3 4" xfId="4283"/>
    <cellStyle name="표준 31 2 2 8 2 3 4 2" xfId="22486"/>
    <cellStyle name="표준 31 2 2 8 2 3 5" xfId="22487"/>
    <cellStyle name="표준 31 2 2 8 2 4" xfId="4284"/>
    <cellStyle name="표준 31 2 2 8 2 4 2" xfId="4285"/>
    <cellStyle name="표준 31 2 2 8 2 4 2 2" xfId="4286"/>
    <cellStyle name="표준 31 2 2 8 2 4 2 2 2" xfId="22488"/>
    <cellStyle name="표준 31 2 2 8 2 4 2 3" xfId="22489"/>
    <cellStyle name="표준 31 2 2 8 2 4 3" xfId="4287"/>
    <cellStyle name="표준 31 2 2 8 2 4 3 2" xfId="22490"/>
    <cellStyle name="표준 31 2 2 8 2 4 4" xfId="22491"/>
    <cellStyle name="표준 31 2 2 8 2 5" xfId="4288"/>
    <cellStyle name="표준 31 2 2 8 2 5 2" xfId="4289"/>
    <cellStyle name="표준 31 2 2 8 2 5 2 2" xfId="22492"/>
    <cellStyle name="표준 31 2 2 8 2 5 3" xfId="22493"/>
    <cellStyle name="표준 31 2 2 8 2 6" xfId="4290"/>
    <cellStyle name="표준 31 2 2 8 2 6 2" xfId="22494"/>
    <cellStyle name="표준 31 2 2 8 2 7" xfId="22495"/>
    <cellStyle name="표준 31 2 2 8 3" xfId="4291"/>
    <cellStyle name="표준 31 2 2 8 3 2" xfId="4292"/>
    <cellStyle name="표준 31 2 2 8 3 2 2" xfId="4293"/>
    <cellStyle name="표준 31 2 2 8 3 2 2 2" xfId="4294"/>
    <cellStyle name="표준 31 2 2 8 3 2 2 2 2" xfId="4295"/>
    <cellStyle name="표준 31 2 2 8 3 2 2 2 2 2" xfId="22496"/>
    <cellStyle name="표준 31 2 2 8 3 2 2 2 3" xfId="22497"/>
    <cellStyle name="표준 31 2 2 8 3 2 2 3" xfId="4296"/>
    <cellStyle name="표준 31 2 2 8 3 2 2 3 2" xfId="22498"/>
    <cellStyle name="표준 31 2 2 8 3 2 2 4" xfId="22499"/>
    <cellStyle name="표준 31 2 2 8 3 2 3" xfId="4297"/>
    <cellStyle name="표준 31 2 2 8 3 2 3 2" xfId="4298"/>
    <cellStyle name="표준 31 2 2 8 3 2 3 2 2" xfId="22500"/>
    <cellStyle name="표준 31 2 2 8 3 2 3 3" xfId="22501"/>
    <cellStyle name="표준 31 2 2 8 3 2 4" xfId="4299"/>
    <cellStyle name="표준 31 2 2 8 3 2 4 2" xfId="22502"/>
    <cellStyle name="표준 31 2 2 8 3 2 5" xfId="22503"/>
    <cellStyle name="표준 31 2 2 8 3 3" xfId="4300"/>
    <cellStyle name="표준 31 2 2 8 3 3 2" xfId="4301"/>
    <cellStyle name="표준 31 2 2 8 3 3 2 2" xfId="4302"/>
    <cellStyle name="표준 31 2 2 8 3 3 2 2 2" xfId="22504"/>
    <cellStyle name="표준 31 2 2 8 3 3 2 3" xfId="22505"/>
    <cellStyle name="표준 31 2 2 8 3 3 3" xfId="4303"/>
    <cellStyle name="표준 31 2 2 8 3 3 3 2" xfId="22506"/>
    <cellStyle name="표준 31 2 2 8 3 3 4" xfId="22507"/>
    <cellStyle name="표준 31 2 2 8 3 4" xfId="4304"/>
    <cellStyle name="표준 31 2 2 8 3 4 2" xfId="4305"/>
    <cellStyle name="표준 31 2 2 8 3 4 2 2" xfId="22508"/>
    <cellStyle name="표준 31 2 2 8 3 4 3" xfId="22509"/>
    <cellStyle name="표준 31 2 2 8 3 5" xfId="4306"/>
    <cellStyle name="표준 31 2 2 8 3 5 2" xfId="22510"/>
    <cellStyle name="표준 31 2 2 8 3 6" xfId="22511"/>
    <cellStyle name="표준 31 2 2 8 4" xfId="4307"/>
    <cellStyle name="표준 31 2 2 8 4 2" xfId="4308"/>
    <cellStyle name="표준 31 2 2 8 4 2 2" xfId="4309"/>
    <cellStyle name="표준 31 2 2 8 4 2 2 2" xfId="4310"/>
    <cellStyle name="표준 31 2 2 8 4 2 2 2 2" xfId="22512"/>
    <cellStyle name="표준 31 2 2 8 4 2 2 3" xfId="22513"/>
    <cellStyle name="표준 31 2 2 8 4 2 3" xfId="4311"/>
    <cellStyle name="표준 31 2 2 8 4 2 3 2" xfId="22514"/>
    <cellStyle name="표준 31 2 2 8 4 2 4" xfId="22515"/>
    <cellStyle name="표준 31 2 2 8 4 3" xfId="4312"/>
    <cellStyle name="표준 31 2 2 8 4 3 2" xfId="4313"/>
    <cellStyle name="표준 31 2 2 8 4 3 2 2" xfId="22516"/>
    <cellStyle name="표준 31 2 2 8 4 3 3" xfId="22517"/>
    <cellStyle name="표준 31 2 2 8 4 4" xfId="4314"/>
    <cellStyle name="표준 31 2 2 8 4 4 2" xfId="22518"/>
    <cellStyle name="표준 31 2 2 8 4 5" xfId="22519"/>
    <cellStyle name="표준 31 2 2 8 5" xfId="4315"/>
    <cellStyle name="표준 31 2 2 8 5 2" xfId="4316"/>
    <cellStyle name="표준 31 2 2 8 5 2 2" xfId="4317"/>
    <cellStyle name="표준 31 2 2 8 5 2 2 2" xfId="22520"/>
    <cellStyle name="표준 31 2 2 8 5 2 3" xfId="22521"/>
    <cellStyle name="표준 31 2 2 8 5 3" xfId="4318"/>
    <cellStyle name="표준 31 2 2 8 5 3 2" xfId="22522"/>
    <cellStyle name="표준 31 2 2 8 5 4" xfId="22523"/>
    <cellStyle name="표준 31 2 2 8 6" xfId="4319"/>
    <cellStyle name="표준 31 2 2 8 6 2" xfId="4320"/>
    <cellStyle name="표준 31 2 2 8 6 2 2" xfId="22524"/>
    <cellStyle name="표준 31 2 2 8 6 3" xfId="22525"/>
    <cellStyle name="표준 31 2 2 8 7" xfId="4321"/>
    <cellStyle name="표준 31 2 2 8 7 2" xfId="22526"/>
    <cellStyle name="표준 31 2 2 8 8" xfId="22527"/>
    <cellStyle name="표준 31 2 2 9" xfId="4322"/>
    <cellStyle name="표준 31 2 2 9 2" xfId="4323"/>
    <cellStyle name="표준 31 2 2 9 2 2" xfId="4324"/>
    <cellStyle name="표준 31 2 2 9 2 2 2" xfId="4325"/>
    <cellStyle name="표준 31 2 2 9 2 2 2 2" xfId="4326"/>
    <cellStyle name="표준 31 2 2 9 2 2 2 2 2" xfId="4327"/>
    <cellStyle name="표준 31 2 2 9 2 2 2 2 2 2" xfId="4328"/>
    <cellStyle name="표준 31 2 2 9 2 2 2 2 2 2 2" xfId="22528"/>
    <cellStyle name="표준 31 2 2 9 2 2 2 2 2 3" xfId="22529"/>
    <cellStyle name="표준 31 2 2 9 2 2 2 2 3" xfId="4329"/>
    <cellStyle name="표준 31 2 2 9 2 2 2 2 3 2" xfId="22530"/>
    <cellStyle name="표준 31 2 2 9 2 2 2 2 4" xfId="22531"/>
    <cellStyle name="표준 31 2 2 9 2 2 2 3" xfId="4330"/>
    <cellStyle name="표준 31 2 2 9 2 2 2 3 2" xfId="4331"/>
    <cellStyle name="표준 31 2 2 9 2 2 2 3 2 2" xfId="22532"/>
    <cellStyle name="표준 31 2 2 9 2 2 2 3 3" xfId="22533"/>
    <cellStyle name="표준 31 2 2 9 2 2 2 4" xfId="4332"/>
    <cellStyle name="표준 31 2 2 9 2 2 2 4 2" xfId="22534"/>
    <cellStyle name="표준 31 2 2 9 2 2 2 5" xfId="22535"/>
    <cellStyle name="표준 31 2 2 9 2 2 3" xfId="4333"/>
    <cellStyle name="표준 31 2 2 9 2 2 3 2" xfId="4334"/>
    <cellStyle name="표준 31 2 2 9 2 2 3 2 2" xfId="4335"/>
    <cellStyle name="표준 31 2 2 9 2 2 3 2 2 2" xfId="22536"/>
    <cellStyle name="표준 31 2 2 9 2 2 3 2 3" xfId="22537"/>
    <cellStyle name="표준 31 2 2 9 2 2 3 3" xfId="4336"/>
    <cellStyle name="표준 31 2 2 9 2 2 3 3 2" xfId="22538"/>
    <cellStyle name="표준 31 2 2 9 2 2 3 4" xfId="22539"/>
    <cellStyle name="표준 31 2 2 9 2 2 4" xfId="4337"/>
    <cellStyle name="표준 31 2 2 9 2 2 4 2" xfId="4338"/>
    <cellStyle name="표준 31 2 2 9 2 2 4 2 2" xfId="22540"/>
    <cellStyle name="표준 31 2 2 9 2 2 4 3" xfId="22541"/>
    <cellStyle name="표준 31 2 2 9 2 2 5" xfId="4339"/>
    <cellStyle name="표준 31 2 2 9 2 2 5 2" xfId="22542"/>
    <cellStyle name="표준 31 2 2 9 2 2 6" xfId="22543"/>
    <cellStyle name="표준 31 2 2 9 2 3" xfId="4340"/>
    <cellStyle name="표준 31 2 2 9 2 3 2" xfId="4341"/>
    <cellStyle name="표준 31 2 2 9 2 3 2 2" xfId="4342"/>
    <cellStyle name="표준 31 2 2 9 2 3 2 2 2" xfId="4343"/>
    <cellStyle name="표준 31 2 2 9 2 3 2 2 2 2" xfId="22544"/>
    <cellStyle name="표준 31 2 2 9 2 3 2 2 3" xfId="22545"/>
    <cellStyle name="표준 31 2 2 9 2 3 2 3" xfId="4344"/>
    <cellStyle name="표준 31 2 2 9 2 3 2 3 2" xfId="22546"/>
    <cellStyle name="표준 31 2 2 9 2 3 2 4" xfId="22547"/>
    <cellStyle name="표준 31 2 2 9 2 3 3" xfId="4345"/>
    <cellStyle name="표준 31 2 2 9 2 3 3 2" xfId="4346"/>
    <cellStyle name="표준 31 2 2 9 2 3 3 2 2" xfId="22548"/>
    <cellStyle name="표준 31 2 2 9 2 3 3 3" xfId="22549"/>
    <cellStyle name="표준 31 2 2 9 2 3 4" xfId="4347"/>
    <cellStyle name="표준 31 2 2 9 2 3 4 2" xfId="22550"/>
    <cellStyle name="표준 31 2 2 9 2 3 5" xfId="22551"/>
    <cellStyle name="표준 31 2 2 9 2 4" xfId="4348"/>
    <cellStyle name="표준 31 2 2 9 2 4 2" xfId="4349"/>
    <cellStyle name="표준 31 2 2 9 2 4 2 2" xfId="4350"/>
    <cellStyle name="표준 31 2 2 9 2 4 2 2 2" xfId="22552"/>
    <cellStyle name="표준 31 2 2 9 2 4 2 3" xfId="22553"/>
    <cellStyle name="표준 31 2 2 9 2 4 3" xfId="4351"/>
    <cellStyle name="표준 31 2 2 9 2 4 3 2" xfId="22554"/>
    <cellStyle name="표준 31 2 2 9 2 4 4" xfId="22555"/>
    <cellStyle name="표준 31 2 2 9 2 5" xfId="4352"/>
    <cellStyle name="표준 31 2 2 9 2 5 2" xfId="4353"/>
    <cellStyle name="표준 31 2 2 9 2 5 2 2" xfId="22556"/>
    <cellStyle name="표준 31 2 2 9 2 5 3" xfId="22557"/>
    <cellStyle name="표준 31 2 2 9 2 6" xfId="4354"/>
    <cellStyle name="표준 31 2 2 9 2 6 2" xfId="22558"/>
    <cellStyle name="표준 31 2 2 9 2 7" xfId="22559"/>
    <cellStyle name="표준 31 2 2 9 3" xfId="4355"/>
    <cellStyle name="표준 31 2 2 9 3 2" xfId="4356"/>
    <cellStyle name="표준 31 2 2 9 3 2 2" xfId="4357"/>
    <cellStyle name="표준 31 2 2 9 3 2 2 2" xfId="4358"/>
    <cellStyle name="표준 31 2 2 9 3 2 2 2 2" xfId="4359"/>
    <cellStyle name="표준 31 2 2 9 3 2 2 2 2 2" xfId="22560"/>
    <cellStyle name="표준 31 2 2 9 3 2 2 2 3" xfId="22561"/>
    <cellStyle name="표준 31 2 2 9 3 2 2 3" xfId="4360"/>
    <cellStyle name="표준 31 2 2 9 3 2 2 3 2" xfId="22562"/>
    <cellStyle name="표준 31 2 2 9 3 2 2 4" xfId="22563"/>
    <cellStyle name="표준 31 2 2 9 3 2 3" xfId="4361"/>
    <cellStyle name="표준 31 2 2 9 3 2 3 2" xfId="4362"/>
    <cellStyle name="표준 31 2 2 9 3 2 3 2 2" xfId="22564"/>
    <cellStyle name="표준 31 2 2 9 3 2 3 3" xfId="22565"/>
    <cellStyle name="표준 31 2 2 9 3 2 4" xfId="4363"/>
    <cellStyle name="표준 31 2 2 9 3 2 4 2" xfId="22566"/>
    <cellStyle name="표준 31 2 2 9 3 2 5" xfId="22567"/>
    <cellStyle name="표준 31 2 2 9 3 3" xfId="4364"/>
    <cellStyle name="표준 31 2 2 9 3 3 2" xfId="4365"/>
    <cellStyle name="표준 31 2 2 9 3 3 2 2" xfId="4366"/>
    <cellStyle name="표준 31 2 2 9 3 3 2 2 2" xfId="22568"/>
    <cellStyle name="표준 31 2 2 9 3 3 2 3" xfId="22569"/>
    <cellStyle name="표준 31 2 2 9 3 3 3" xfId="4367"/>
    <cellStyle name="표준 31 2 2 9 3 3 3 2" xfId="22570"/>
    <cellStyle name="표준 31 2 2 9 3 3 4" xfId="22571"/>
    <cellStyle name="표준 31 2 2 9 3 4" xfId="4368"/>
    <cellStyle name="표준 31 2 2 9 3 4 2" xfId="4369"/>
    <cellStyle name="표준 31 2 2 9 3 4 2 2" xfId="22572"/>
    <cellStyle name="표준 31 2 2 9 3 4 3" xfId="22573"/>
    <cellStyle name="표준 31 2 2 9 3 5" xfId="4370"/>
    <cellStyle name="표준 31 2 2 9 3 5 2" xfId="22574"/>
    <cellStyle name="표준 31 2 2 9 3 6" xfId="22575"/>
    <cellStyle name="표준 31 2 2 9 4" xfId="4371"/>
    <cellStyle name="표준 31 2 2 9 4 2" xfId="4372"/>
    <cellStyle name="표준 31 2 2 9 4 2 2" xfId="4373"/>
    <cellStyle name="표준 31 2 2 9 4 2 2 2" xfId="4374"/>
    <cellStyle name="표준 31 2 2 9 4 2 2 2 2" xfId="22576"/>
    <cellStyle name="표준 31 2 2 9 4 2 2 3" xfId="22577"/>
    <cellStyle name="표준 31 2 2 9 4 2 3" xfId="4375"/>
    <cellStyle name="표준 31 2 2 9 4 2 3 2" xfId="22578"/>
    <cellStyle name="표준 31 2 2 9 4 2 4" xfId="22579"/>
    <cellStyle name="표준 31 2 2 9 4 3" xfId="4376"/>
    <cellStyle name="표준 31 2 2 9 4 3 2" xfId="4377"/>
    <cellStyle name="표준 31 2 2 9 4 3 2 2" xfId="22580"/>
    <cellStyle name="표준 31 2 2 9 4 3 3" xfId="22581"/>
    <cellStyle name="표준 31 2 2 9 4 4" xfId="4378"/>
    <cellStyle name="표준 31 2 2 9 4 4 2" xfId="22582"/>
    <cellStyle name="표준 31 2 2 9 4 5" xfId="22583"/>
    <cellStyle name="표준 31 2 2 9 5" xfId="4379"/>
    <cellStyle name="표준 31 2 2 9 5 2" xfId="4380"/>
    <cellStyle name="표준 31 2 2 9 5 2 2" xfId="4381"/>
    <cellStyle name="표준 31 2 2 9 5 2 2 2" xfId="22584"/>
    <cellStyle name="표준 31 2 2 9 5 2 3" xfId="22585"/>
    <cellStyle name="표준 31 2 2 9 5 3" xfId="4382"/>
    <cellStyle name="표준 31 2 2 9 5 3 2" xfId="22586"/>
    <cellStyle name="표준 31 2 2 9 5 4" xfId="22587"/>
    <cellStyle name="표준 31 2 2 9 6" xfId="4383"/>
    <cellStyle name="표준 31 2 2 9 6 2" xfId="4384"/>
    <cellStyle name="표준 31 2 2 9 6 2 2" xfId="22588"/>
    <cellStyle name="표준 31 2 2 9 6 3" xfId="22589"/>
    <cellStyle name="표준 31 2 2 9 7" xfId="4385"/>
    <cellStyle name="표준 31 2 2 9 7 2" xfId="22590"/>
    <cellStyle name="표준 31 2 2 9 8" xfId="22591"/>
    <cellStyle name="표준 31 2 20" xfId="4386"/>
    <cellStyle name="표준 31 2 21" xfId="4387"/>
    <cellStyle name="표준 31 2 22" xfId="4388"/>
    <cellStyle name="표준 31 2 23" xfId="4389"/>
    <cellStyle name="표준 31 2 24" xfId="4390"/>
    <cellStyle name="표준 31 2 25" xfId="4391"/>
    <cellStyle name="표준 31 2 26" xfId="4392"/>
    <cellStyle name="표준 31 2 27" xfId="4393"/>
    <cellStyle name="표준 31 2 28" xfId="4394"/>
    <cellStyle name="표준 31 2 29" xfId="4395"/>
    <cellStyle name="표준 31 2 3" xfId="4396"/>
    <cellStyle name="표준 31 2 30" xfId="4397"/>
    <cellStyle name="표준 31 2 31" xfId="4398"/>
    <cellStyle name="표준 31 2 32" xfId="4399"/>
    <cellStyle name="표준 31 2 33" xfId="4400"/>
    <cellStyle name="표준 31 2 34" xfId="4401"/>
    <cellStyle name="표준 31 2 35" xfId="4402"/>
    <cellStyle name="표준 31 2 36" xfId="4403"/>
    <cellStyle name="표준 31 2 37" xfId="4404"/>
    <cellStyle name="표준 31 2 38" xfId="4405"/>
    <cellStyle name="표준 31 2 39" xfId="4406"/>
    <cellStyle name="표준 31 2 4" xfId="4407"/>
    <cellStyle name="표준 31 2 40" xfId="4408"/>
    <cellStyle name="표준 31 2 41" xfId="4409"/>
    <cellStyle name="표준 31 2 42" xfId="4410"/>
    <cellStyle name="표준 31 2 42 2" xfId="4411"/>
    <cellStyle name="표준 31 2 42 2 2" xfId="4412"/>
    <cellStyle name="표준 31 2 42 2 2 2" xfId="4413"/>
    <cellStyle name="표준 31 2 42 2 2 2 2" xfId="4414"/>
    <cellStyle name="표준 31 2 42 2 2 2 2 2" xfId="4415"/>
    <cellStyle name="표준 31 2 42 2 2 2 2 2 2" xfId="4416"/>
    <cellStyle name="표준 31 2 42 2 2 2 2 2 2 2" xfId="22592"/>
    <cellStyle name="표준 31 2 42 2 2 2 2 2 3" xfId="22593"/>
    <cellStyle name="표준 31 2 42 2 2 2 2 3" xfId="4417"/>
    <cellStyle name="표준 31 2 42 2 2 2 2 3 2" xfId="22594"/>
    <cellStyle name="표준 31 2 42 2 2 2 2 4" xfId="22595"/>
    <cellStyle name="표준 31 2 42 2 2 2 3" xfId="4418"/>
    <cellStyle name="표준 31 2 42 2 2 2 3 2" xfId="4419"/>
    <cellStyle name="표준 31 2 42 2 2 2 3 2 2" xfId="22596"/>
    <cellStyle name="표준 31 2 42 2 2 2 3 3" xfId="22597"/>
    <cellStyle name="표준 31 2 42 2 2 2 4" xfId="4420"/>
    <cellStyle name="표준 31 2 42 2 2 2 4 2" xfId="22598"/>
    <cellStyle name="표준 31 2 42 2 2 2 5" xfId="22599"/>
    <cellStyle name="표준 31 2 42 2 2 3" xfId="4421"/>
    <cellStyle name="표준 31 2 42 2 2 3 2" xfId="4422"/>
    <cellStyle name="표준 31 2 42 2 2 3 2 2" xfId="4423"/>
    <cellStyle name="표준 31 2 42 2 2 3 2 2 2" xfId="22600"/>
    <cellStyle name="표준 31 2 42 2 2 3 2 3" xfId="22601"/>
    <cellStyle name="표준 31 2 42 2 2 3 3" xfId="4424"/>
    <cellStyle name="표준 31 2 42 2 2 3 3 2" xfId="22602"/>
    <cellStyle name="표준 31 2 42 2 2 3 4" xfId="22603"/>
    <cellStyle name="표준 31 2 42 2 2 4" xfId="4425"/>
    <cellStyle name="표준 31 2 42 2 2 4 2" xfId="4426"/>
    <cellStyle name="표준 31 2 42 2 2 4 2 2" xfId="22604"/>
    <cellStyle name="표준 31 2 42 2 2 4 3" xfId="22605"/>
    <cellStyle name="표준 31 2 42 2 2 5" xfId="4427"/>
    <cellStyle name="표준 31 2 42 2 2 5 2" xfId="22606"/>
    <cellStyle name="표준 31 2 42 2 2 6" xfId="22607"/>
    <cellStyle name="표준 31 2 42 2 3" xfId="4428"/>
    <cellStyle name="표준 31 2 42 2 3 2" xfId="4429"/>
    <cellStyle name="표준 31 2 42 2 3 2 2" xfId="4430"/>
    <cellStyle name="표준 31 2 42 2 3 2 2 2" xfId="4431"/>
    <cellStyle name="표준 31 2 42 2 3 2 2 2 2" xfId="22608"/>
    <cellStyle name="표준 31 2 42 2 3 2 2 3" xfId="22609"/>
    <cellStyle name="표준 31 2 42 2 3 2 3" xfId="4432"/>
    <cellStyle name="표준 31 2 42 2 3 2 3 2" xfId="22610"/>
    <cellStyle name="표준 31 2 42 2 3 2 4" xfId="22611"/>
    <cellStyle name="표준 31 2 42 2 3 3" xfId="4433"/>
    <cellStyle name="표준 31 2 42 2 3 3 2" xfId="4434"/>
    <cellStyle name="표준 31 2 42 2 3 3 2 2" xfId="22612"/>
    <cellStyle name="표준 31 2 42 2 3 3 3" xfId="22613"/>
    <cellStyle name="표준 31 2 42 2 3 4" xfId="4435"/>
    <cellStyle name="표준 31 2 42 2 3 4 2" xfId="22614"/>
    <cellStyle name="표준 31 2 42 2 3 5" xfId="22615"/>
    <cellStyle name="표준 31 2 42 2 4" xfId="4436"/>
    <cellStyle name="표준 31 2 42 2 4 2" xfId="4437"/>
    <cellStyle name="표준 31 2 42 2 4 2 2" xfId="4438"/>
    <cellStyle name="표준 31 2 42 2 4 2 2 2" xfId="22616"/>
    <cellStyle name="표준 31 2 42 2 4 2 3" xfId="22617"/>
    <cellStyle name="표준 31 2 42 2 4 3" xfId="4439"/>
    <cellStyle name="표준 31 2 42 2 4 3 2" xfId="22618"/>
    <cellStyle name="표준 31 2 42 2 4 4" xfId="22619"/>
    <cellStyle name="표준 31 2 42 2 5" xfId="4440"/>
    <cellStyle name="표준 31 2 42 2 5 2" xfId="4441"/>
    <cellStyle name="표준 31 2 42 2 5 2 2" xfId="22620"/>
    <cellStyle name="표준 31 2 42 2 5 3" xfId="22621"/>
    <cellStyle name="표준 31 2 42 2 6" xfId="4442"/>
    <cellStyle name="표준 31 2 42 2 6 2" xfId="22622"/>
    <cellStyle name="표준 31 2 42 2 7" xfId="22623"/>
    <cellStyle name="표준 31 2 42 3" xfId="4443"/>
    <cellStyle name="표준 31 2 42 3 2" xfId="4444"/>
    <cellStyle name="표준 31 2 42 3 2 2" xfId="4445"/>
    <cellStyle name="표준 31 2 42 3 2 2 2" xfId="4446"/>
    <cellStyle name="표준 31 2 42 3 2 2 2 2" xfId="4447"/>
    <cellStyle name="표준 31 2 42 3 2 2 2 2 2" xfId="22624"/>
    <cellStyle name="표준 31 2 42 3 2 2 2 3" xfId="22625"/>
    <cellStyle name="표준 31 2 42 3 2 2 3" xfId="4448"/>
    <cellStyle name="표준 31 2 42 3 2 2 3 2" xfId="22626"/>
    <cellStyle name="표준 31 2 42 3 2 2 4" xfId="22627"/>
    <cellStyle name="표준 31 2 42 3 2 3" xfId="4449"/>
    <cellStyle name="표준 31 2 42 3 2 3 2" xfId="4450"/>
    <cellStyle name="표준 31 2 42 3 2 3 2 2" xfId="22628"/>
    <cellStyle name="표준 31 2 42 3 2 3 3" xfId="22629"/>
    <cellStyle name="표준 31 2 42 3 2 4" xfId="4451"/>
    <cellStyle name="표준 31 2 42 3 2 4 2" xfId="22630"/>
    <cellStyle name="표준 31 2 42 3 2 5" xfId="22631"/>
    <cellStyle name="표준 31 2 42 3 3" xfId="4452"/>
    <cellStyle name="표준 31 2 42 3 3 2" xfId="4453"/>
    <cellStyle name="표준 31 2 42 3 3 2 2" xfId="4454"/>
    <cellStyle name="표준 31 2 42 3 3 2 2 2" xfId="22632"/>
    <cellStyle name="표준 31 2 42 3 3 2 3" xfId="22633"/>
    <cellStyle name="표준 31 2 42 3 3 3" xfId="4455"/>
    <cellStyle name="표준 31 2 42 3 3 3 2" xfId="22634"/>
    <cellStyle name="표준 31 2 42 3 3 4" xfId="22635"/>
    <cellStyle name="표준 31 2 42 3 4" xfId="4456"/>
    <cellStyle name="표준 31 2 42 3 4 2" xfId="4457"/>
    <cellStyle name="표준 31 2 42 3 4 2 2" xfId="22636"/>
    <cellStyle name="표준 31 2 42 3 4 3" xfId="22637"/>
    <cellStyle name="표준 31 2 42 3 5" xfId="4458"/>
    <cellStyle name="표준 31 2 42 3 5 2" xfId="22638"/>
    <cellStyle name="표준 31 2 42 3 6" xfId="22639"/>
    <cellStyle name="표준 31 2 42 4" xfId="4459"/>
    <cellStyle name="표준 31 2 42 4 2" xfId="4460"/>
    <cellStyle name="표준 31 2 42 4 2 2" xfId="4461"/>
    <cellStyle name="표준 31 2 42 4 2 2 2" xfId="4462"/>
    <cellStyle name="표준 31 2 42 4 2 2 2 2" xfId="22640"/>
    <cellStyle name="표준 31 2 42 4 2 2 3" xfId="22641"/>
    <cellStyle name="표준 31 2 42 4 2 3" xfId="4463"/>
    <cellStyle name="표준 31 2 42 4 2 3 2" xfId="22642"/>
    <cellStyle name="표준 31 2 42 4 2 4" xfId="22643"/>
    <cellStyle name="표준 31 2 42 4 3" xfId="4464"/>
    <cellStyle name="표준 31 2 42 4 3 2" xfId="4465"/>
    <cellStyle name="표준 31 2 42 4 3 2 2" xfId="22644"/>
    <cellStyle name="표준 31 2 42 4 3 3" xfId="22645"/>
    <cellStyle name="표준 31 2 42 4 4" xfId="4466"/>
    <cellStyle name="표준 31 2 42 4 4 2" xfId="22646"/>
    <cellStyle name="표준 31 2 42 4 5" xfId="22647"/>
    <cellStyle name="표준 31 2 42 5" xfId="4467"/>
    <cellStyle name="표준 31 2 42 5 2" xfId="4468"/>
    <cellStyle name="표준 31 2 42 5 2 2" xfId="4469"/>
    <cellStyle name="표준 31 2 42 5 2 2 2" xfId="22648"/>
    <cellStyle name="표준 31 2 42 5 2 3" xfId="22649"/>
    <cellStyle name="표준 31 2 42 5 3" xfId="4470"/>
    <cellStyle name="표준 31 2 42 5 3 2" xfId="22650"/>
    <cellStyle name="표준 31 2 42 5 4" xfId="22651"/>
    <cellStyle name="표준 31 2 42 6" xfId="4471"/>
    <cellStyle name="표준 31 2 42 6 2" xfId="4472"/>
    <cellStyle name="표준 31 2 42 6 2 2" xfId="22652"/>
    <cellStyle name="표준 31 2 42 6 3" xfId="22653"/>
    <cellStyle name="표준 31 2 42 7" xfId="4473"/>
    <cellStyle name="표준 31 2 42 7 2" xfId="22654"/>
    <cellStyle name="표준 31 2 42 8" xfId="22655"/>
    <cellStyle name="표준 31 2 43" xfId="4474"/>
    <cellStyle name="표준 31 2 43 2" xfId="4475"/>
    <cellStyle name="표준 31 2 43 2 2" xfId="4476"/>
    <cellStyle name="표준 31 2 43 2 2 2" xfId="4477"/>
    <cellStyle name="표준 31 2 43 2 2 2 2" xfId="4478"/>
    <cellStyle name="표준 31 2 43 2 2 2 2 2" xfId="4479"/>
    <cellStyle name="표준 31 2 43 2 2 2 2 2 2" xfId="22656"/>
    <cellStyle name="표준 31 2 43 2 2 2 2 3" xfId="22657"/>
    <cellStyle name="표준 31 2 43 2 2 2 3" xfId="4480"/>
    <cellStyle name="표준 31 2 43 2 2 2 3 2" xfId="22658"/>
    <cellStyle name="표준 31 2 43 2 2 2 4" xfId="22659"/>
    <cellStyle name="표준 31 2 43 2 2 3" xfId="4481"/>
    <cellStyle name="표준 31 2 43 2 2 3 2" xfId="4482"/>
    <cellStyle name="표준 31 2 43 2 2 3 2 2" xfId="22660"/>
    <cellStyle name="표준 31 2 43 2 2 3 3" xfId="22661"/>
    <cellStyle name="표준 31 2 43 2 2 4" xfId="4483"/>
    <cellStyle name="표준 31 2 43 2 2 4 2" xfId="22662"/>
    <cellStyle name="표준 31 2 43 2 2 5" xfId="22663"/>
    <cellStyle name="표준 31 2 43 2 3" xfId="4484"/>
    <cellStyle name="표준 31 2 43 2 3 2" xfId="4485"/>
    <cellStyle name="표준 31 2 43 2 3 2 2" xfId="4486"/>
    <cellStyle name="표준 31 2 43 2 3 2 2 2" xfId="22664"/>
    <cellStyle name="표준 31 2 43 2 3 2 3" xfId="22665"/>
    <cellStyle name="표준 31 2 43 2 3 3" xfId="4487"/>
    <cellStyle name="표준 31 2 43 2 3 3 2" xfId="22666"/>
    <cellStyle name="표준 31 2 43 2 3 4" xfId="22667"/>
    <cellStyle name="표준 31 2 43 2 4" xfId="4488"/>
    <cellStyle name="표준 31 2 43 2 4 2" xfId="4489"/>
    <cellStyle name="표준 31 2 43 2 4 2 2" xfId="22668"/>
    <cellStyle name="표준 31 2 43 2 4 3" xfId="22669"/>
    <cellStyle name="표준 31 2 43 2 5" xfId="4490"/>
    <cellStyle name="표준 31 2 43 2 5 2" xfId="22670"/>
    <cellStyle name="표준 31 2 43 2 6" xfId="22671"/>
    <cellStyle name="표준 31 2 43 3" xfId="4491"/>
    <cellStyle name="표준 31 2 43 3 2" xfId="4492"/>
    <cellStyle name="표준 31 2 43 3 2 2" xfId="4493"/>
    <cellStyle name="표준 31 2 43 3 2 2 2" xfId="4494"/>
    <cellStyle name="표준 31 2 43 3 2 2 2 2" xfId="22672"/>
    <cellStyle name="표준 31 2 43 3 2 2 3" xfId="22673"/>
    <cellStyle name="표준 31 2 43 3 2 3" xfId="4495"/>
    <cellStyle name="표준 31 2 43 3 2 3 2" xfId="22674"/>
    <cellStyle name="표준 31 2 43 3 2 4" xfId="22675"/>
    <cellStyle name="표준 31 2 43 3 3" xfId="4496"/>
    <cellStyle name="표준 31 2 43 3 3 2" xfId="4497"/>
    <cellStyle name="표준 31 2 43 3 3 2 2" xfId="22676"/>
    <cellStyle name="표준 31 2 43 3 3 3" xfId="22677"/>
    <cellStyle name="표준 31 2 43 3 4" xfId="4498"/>
    <cellStyle name="표준 31 2 43 3 4 2" xfId="22678"/>
    <cellStyle name="표준 31 2 43 3 5" xfId="22679"/>
    <cellStyle name="표준 31 2 43 4" xfId="4499"/>
    <cellStyle name="표준 31 2 43 4 2" xfId="4500"/>
    <cellStyle name="표준 31 2 43 4 2 2" xfId="4501"/>
    <cellStyle name="표준 31 2 43 4 2 2 2" xfId="22680"/>
    <cellStyle name="표준 31 2 43 4 2 3" xfId="22681"/>
    <cellStyle name="표준 31 2 43 4 3" xfId="4502"/>
    <cellStyle name="표준 31 2 43 4 3 2" xfId="22682"/>
    <cellStyle name="표준 31 2 43 4 4" xfId="22683"/>
    <cellStyle name="표준 31 2 43 5" xfId="4503"/>
    <cellStyle name="표준 31 2 43 5 2" xfId="4504"/>
    <cellStyle name="표준 31 2 43 5 2 2" xfId="22684"/>
    <cellStyle name="표준 31 2 43 5 3" xfId="22685"/>
    <cellStyle name="표준 31 2 43 6" xfId="4505"/>
    <cellStyle name="표준 31 2 43 6 2" xfId="22686"/>
    <cellStyle name="표준 31 2 43 7" xfId="22687"/>
    <cellStyle name="표준 31 2 44" xfId="4506"/>
    <cellStyle name="표준 31 2 44 2" xfId="4507"/>
    <cellStyle name="표준 31 2 44 2 2" xfId="4508"/>
    <cellStyle name="표준 31 2 44 2 2 2" xfId="4509"/>
    <cellStyle name="표준 31 2 44 2 2 2 2" xfId="4510"/>
    <cellStyle name="표준 31 2 44 2 2 2 2 2" xfId="22688"/>
    <cellStyle name="표준 31 2 44 2 2 2 3" xfId="22689"/>
    <cellStyle name="표준 31 2 44 2 2 3" xfId="4511"/>
    <cellStyle name="표준 31 2 44 2 2 3 2" xfId="22690"/>
    <cellStyle name="표준 31 2 44 2 2 4" xfId="22691"/>
    <cellStyle name="표준 31 2 44 2 3" xfId="4512"/>
    <cellStyle name="표준 31 2 44 2 3 2" xfId="4513"/>
    <cellStyle name="표준 31 2 44 2 3 2 2" xfId="22692"/>
    <cellStyle name="표준 31 2 44 2 3 3" xfId="22693"/>
    <cellStyle name="표준 31 2 44 2 4" xfId="4514"/>
    <cellStyle name="표준 31 2 44 2 4 2" xfId="22694"/>
    <cellStyle name="표준 31 2 44 2 5" xfId="22695"/>
    <cellStyle name="표준 31 2 44 3" xfId="4515"/>
    <cellStyle name="표준 31 2 44 3 2" xfId="4516"/>
    <cellStyle name="표준 31 2 44 3 2 2" xfId="4517"/>
    <cellStyle name="표준 31 2 44 3 2 2 2" xfId="22696"/>
    <cellStyle name="표준 31 2 44 3 2 3" xfId="22697"/>
    <cellStyle name="표준 31 2 44 3 3" xfId="4518"/>
    <cellStyle name="표준 31 2 44 3 3 2" xfId="22698"/>
    <cellStyle name="표준 31 2 44 3 4" xfId="22699"/>
    <cellStyle name="표준 31 2 44 4" xfId="4519"/>
    <cellStyle name="표준 31 2 44 4 2" xfId="4520"/>
    <cellStyle name="표준 31 2 44 4 2 2" xfId="22700"/>
    <cellStyle name="표준 31 2 44 4 3" xfId="22701"/>
    <cellStyle name="표준 31 2 44 5" xfId="4521"/>
    <cellStyle name="표준 31 2 44 5 2" xfId="22702"/>
    <cellStyle name="표준 31 2 44 6" xfId="22703"/>
    <cellStyle name="표준 31 2 45" xfId="4522"/>
    <cellStyle name="표준 31 2 45 2" xfId="4523"/>
    <cellStyle name="표준 31 2 45 2 2" xfId="4524"/>
    <cellStyle name="표준 31 2 45 2 2 2" xfId="4525"/>
    <cellStyle name="표준 31 2 45 2 2 2 2" xfId="22704"/>
    <cellStyle name="표준 31 2 45 2 2 3" xfId="22705"/>
    <cellStyle name="표준 31 2 45 2 3" xfId="4526"/>
    <cellStyle name="표준 31 2 45 2 3 2" xfId="22706"/>
    <cellStyle name="표준 31 2 45 2 4" xfId="22707"/>
    <cellStyle name="표준 31 2 45 3" xfId="4527"/>
    <cellStyle name="표준 31 2 45 3 2" xfId="4528"/>
    <cellStyle name="표준 31 2 45 3 2 2" xfId="22708"/>
    <cellStyle name="표준 31 2 45 3 3" xfId="22709"/>
    <cellStyle name="표준 31 2 45 4" xfId="4529"/>
    <cellStyle name="표준 31 2 45 4 2" xfId="22710"/>
    <cellStyle name="표준 31 2 45 5" xfId="22711"/>
    <cellStyle name="표준 31 2 46" xfId="4530"/>
    <cellStyle name="표준 31 2 46 2" xfId="4531"/>
    <cellStyle name="표준 31 2 46 2 2" xfId="4532"/>
    <cellStyle name="표준 31 2 46 2 2 2" xfId="22712"/>
    <cellStyle name="표준 31 2 46 2 3" xfId="22713"/>
    <cellStyle name="표준 31 2 46 3" xfId="4533"/>
    <cellStyle name="표준 31 2 46 3 2" xfId="22714"/>
    <cellStyle name="표준 31 2 46 4" xfId="22715"/>
    <cellStyle name="표준 31 2 47" xfId="4534"/>
    <cellStyle name="표준 31 2 47 2" xfId="4535"/>
    <cellStyle name="표준 31 2 47 2 2" xfId="22716"/>
    <cellStyle name="표준 31 2 47 3" xfId="22717"/>
    <cellStyle name="표준 31 2 48" xfId="4536"/>
    <cellStyle name="표준 31 2 49" xfId="4537"/>
    <cellStyle name="표준 31 2 5" xfId="4538"/>
    <cellStyle name="표준 31 2 6" xfId="4539"/>
    <cellStyle name="표준 31 2 7" xfId="4540"/>
    <cellStyle name="표준 31 2 8" xfId="4541"/>
    <cellStyle name="표준 31 2 9" xfId="4542"/>
    <cellStyle name="표준 31 20" xfId="4543"/>
    <cellStyle name="표준 31 21" xfId="4544"/>
    <cellStyle name="표준 31 22" xfId="4545"/>
    <cellStyle name="표준 31 23" xfId="4546"/>
    <cellStyle name="표준 31 24" xfId="4547"/>
    <cellStyle name="표준 31 25" xfId="4548"/>
    <cellStyle name="표준 31 26" xfId="4549"/>
    <cellStyle name="표준 31 27" xfId="4550"/>
    <cellStyle name="표준 31 28" xfId="4551"/>
    <cellStyle name="표준 31 29" xfId="4552"/>
    <cellStyle name="표준 31 3" xfId="4553"/>
    <cellStyle name="표준 31 30" xfId="4554"/>
    <cellStyle name="표준 31 31" xfId="4555"/>
    <cellStyle name="표준 31 32" xfId="4556"/>
    <cellStyle name="표준 31 33" xfId="4557"/>
    <cellStyle name="표준 31 34" xfId="4558"/>
    <cellStyle name="표준 31 35" xfId="4559"/>
    <cellStyle name="표준 31 36" xfId="4560"/>
    <cellStyle name="표준 31 37" xfId="4561"/>
    <cellStyle name="표준 31 38" xfId="4562"/>
    <cellStyle name="표준 31 39" xfId="4563"/>
    <cellStyle name="표준 31 4" xfId="4564"/>
    <cellStyle name="표준 31 40" xfId="4565"/>
    <cellStyle name="표준 31 41" xfId="4566"/>
    <cellStyle name="표준 31 42" xfId="4567"/>
    <cellStyle name="표준 31 43" xfId="4568"/>
    <cellStyle name="표준 31 44" xfId="4569"/>
    <cellStyle name="표준 31 45" xfId="4570"/>
    <cellStyle name="표준 31 46" xfId="4571"/>
    <cellStyle name="표준 31 47" xfId="4572"/>
    <cellStyle name="표준 31 48" xfId="4573"/>
    <cellStyle name="표준 31 49" xfId="4574"/>
    <cellStyle name="표준 31 5" xfId="4575"/>
    <cellStyle name="표준 31 5 2" xfId="4576"/>
    <cellStyle name="표준 31 5 3" xfId="4577"/>
    <cellStyle name="표준 31 50" xfId="4578"/>
    <cellStyle name="표준 31 51" xfId="4579"/>
    <cellStyle name="표준 31 52" xfId="4580"/>
    <cellStyle name="표준 31 6" xfId="4581"/>
    <cellStyle name="표준 31 7" xfId="4582"/>
    <cellStyle name="표준 31 8" xfId="4583"/>
    <cellStyle name="표준 31 9" xfId="4584"/>
    <cellStyle name="표준 32" xfId="4585"/>
    <cellStyle name="표준 32 10" xfId="4586"/>
    <cellStyle name="표준 32 11" xfId="4587"/>
    <cellStyle name="표준 32 12" xfId="4588"/>
    <cellStyle name="표준 32 13" xfId="4589"/>
    <cellStyle name="표준 32 14" xfId="4590"/>
    <cellStyle name="표준 32 15" xfId="4591"/>
    <cellStyle name="표준 32 16" xfId="4592"/>
    <cellStyle name="표준 32 17" xfId="4593"/>
    <cellStyle name="표준 32 18" xfId="4594"/>
    <cellStyle name="표준 32 19" xfId="4595"/>
    <cellStyle name="표준 32 2" xfId="4596"/>
    <cellStyle name="표준 32 2 10" xfId="4597"/>
    <cellStyle name="표준 32 2 10 2" xfId="4598"/>
    <cellStyle name="표준 32 2 10 2 2" xfId="4599"/>
    <cellStyle name="표준 32 2 10 2 2 2" xfId="4600"/>
    <cellStyle name="표준 32 2 10 2 2 2 2" xfId="4601"/>
    <cellStyle name="표준 32 2 10 2 2 2 2 2" xfId="4602"/>
    <cellStyle name="표준 32 2 10 2 2 2 2 2 2" xfId="4603"/>
    <cellStyle name="표준 32 2 10 2 2 2 2 2 2 2" xfId="22718"/>
    <cellStyle name="표준 32 2 10 2 2 2 2 2 3" xfId="22719"/>
    <cellStyle name="표준 32 2 10 2 2 2 2 3" xfId="4604"/>
    <cellStyle name="표준 32 2 10 2 2 2 2 3 2" xfId="22720"/>
    <cellStyle name="표준 32 2 10 2 2 2 2 4" xfId="22721"/>
    <cellStyle name="표준 32 2 10 2 2 2 3" xfId="4605"/>
    <cellStyle name="표준 32 2 10 2 2 2 3 2" xfId="4606"/>
    <cellStyle name="표준 32 2 10 2 2 2 3 2 2" xfId="22722"/>
    <cellStyle name="표준 32 2 10 2 2 2 3 3" xfId="22723"/>
    <cellStyle name="표준 32 2 10 2 2 2 4" xfId="4607"/>
    <cellStyle name="표준 32 2 10 2 2 2 4 2" xfId="22724"/>
    <cellStyle name="표준 32 2 10 2 2 2 5" xfId="22725"/>
    <cellStyle name="표준 32 2 10 2 2 3" xfId="4608"/>
    <cellStyle name="표준 32 2 10 2 2 3 2" xfId="4609"/>
    <cellStyle name="표준 32 2 10 2 2 3 2 2" xfId="4610"/>
    <cellStyle name="표준 32 2 10 2 2 3 2 2 2" xfId="22726"/>
    <cellStyle name="표준 32 2 10 2 2 3 2 3" xfId="22727"/>
    <cellStyle name="표준 32 2 10 2 2 3 3" xfId="4611"/>
    <cellStyle name="표준 32 2 10 2 2 3 3 2" xfId="22728"/>
    <cellStyle name="표준 32 2 10 2 2 3 4" xfId="22729"/>
    <cellStyle name="표준 32 2 10 2 2 4" xfId="4612"/>
    <cellStyle name="표준 32 2 10 2 2 4 2" xfId="4613"/>
    <cellStyle name="표준 32 2 10 2 2 4 2 2" xfId="22730"/>
    <cellStyle name="표준 32 2 10 2 2 4 3" xfId="22731"/>
    <cellStyle name="표준 32 2 10 2 2 5" xfId="4614"/>
    <cellStyle name="표준 32 2 10 2 2 5 2" xfId="22732"/>
    <cellStyle name="표준 32 2 10 2 2 6" xfId="22733"/>
    <cellStyle name="표준 32 2 10 2 3" xfId="4615"/>
    <cellStyle name="표준 32 2 10 2 3 2" xfId="4616"/>
    <cellStyle name="표준 32 2 10 2 3 2 2" xfId="4617"/>
    <cellStyle name="표준 32 2 10 2 3 2 2 2" xfId="4618"/>
    <cellStyle name="표준 32 2 10 2 3 2 2 2 2" xfId="22734"/>
    <cellStyle name="표준 32 2 10 2 3 2 2 3" xfId="22735"/>
    <cellStyle name="표준 32 2 10 2 3 2 3" xfId="4619"/>
    <cellStyle name="표준 32 2 10 2 3 2 3 2" xfId="22736"/>
    <cellStyle name="표준 32 2 10 2 3 2 4" xfId="22737"/>
    <cellStyle name="표준 32 2 10 2 3 3" xfId="4620"/>
    <cellStyle name="표준 32 2 10 2 3 3 2" xfId="4621"/>
    <cellStyle name="표준 32 2 10 2 3 3 2 2" xfId="22738"/>
    <cellStyle name="표준 32 2 10 2 3 3 3" xfId="22739"/>
    <cellStyle name="표준 32 2 10 2 3 4" xfId="4622"/>
    <cellStyle name="표준 32 2 10 2 3 4 2" xfId="22740"/>
    <cellStyle name="표준 32 2 10 2 3 5" xfId="22741"/>
    <cellStyle name="표준 32 2 10 2 4" xfId="4623"/>
    <cellStyle name="표준 32 2 10 2 4 2" xfId="4624"/>
    <cellStyle name="표준 32 2 10 2 4 2 2" xfId="4625"/>
    <cellStyle name="표준 32 2 10 2 4 2 2 2" xfId="22742"/>
    <cellStyle name="표준 32 2 10 2 4 2 3" xfId="22743"/>
    <cellStyle name="표준 32 2 10 2 4 3" xfId="4626"/>
    <cellStyle name="표준 32 2 10 2 4 3 2" xfId="22744"/>
    <cellStyle name="표준 32 2 10 2 4 4" xfId="22745"/>
    <cellStyle name="표준 32 2 10 2 5" xfId="4627"/>
    <cellStyle name="표준 32 2 10 2 5 2" xfId="4628"/>
    <cellStyle name="표준 32 2 10 2 5 2 2" xfId="22746"/>
    <cellStyle name="표준 32 2 10 2 5 3" xfId="22747"/>
    <cellStyle name="표준 32 2 10 2 6" xfId="4629"/>
    <cellStyle name="표준 32 2 10 2 6 2" xfId="22748"/>
    <cellStyle name="표준 32 2 10 2 7" xfId="22749"/>
    <cellStyle name="표준 32 2 10 3" xfId="4630"/>
    <cellStyle name="표준 32 2 10 3 2" xfId="4631"/>
    <cellStyle name="표준 32 2 10 3 2 2" xfId="4632"/>
    <cellStyle name="표준 32 2 10 3 2 2 2" xfId="4633"/>
    <cellStyle name="표준 32 2 10 3 2 2 2 2" xfId="4634"/>
    <cellStyle name="표준 32 2 10 3 2 2 2 2 2" xfId="22750"/>
    <cellStyle name="표준 32 2 10 3 2 2 2 3" xfId="22751"/>
    <cellStyle name="표준 32 2 10 3 2 2 3" xfId="4635"/>
    <cellStyle name="표준 32 2 10 3 2 2 3 2" xfId="22752"/>
    <cellStyle name="표준 32 2 10 3 2 2 4" xfId="22753"/>
    <cellStyle name="표준 32 2 10 3 2 3" xfId="4636"/>
    <cellStyle name="표준 32 2 10 3 2 3 2" xfId="4637"/>
    <cellStyle name="표준 32 2 10 3 2 3 2 2" xfId="22754"/>
    <cellStyle name="표준 32 2 10 3 2 3 3" xfId="22755"/>
    <cellStyle name="표준 32 2 10 3 2 4" xfId="4638"/>
    <cellStyle name="표준 32 2 10 3 2 4 2" xfId="22756"/>
    <cellStyle name="표준 32 2 10 3 2 5" xfId="22757"/>
    <cellStyle name="표준 32 2 10 3 3" xfId="4639"/>
    <cellStyle name="표준 32 2 10 3 3 2" xfId="4640"/>
    <cellStyle name="표준 32 2 10 3 3 2 2" xfId="4641"/>
    <cellStyle name="표준 32 2 10 3 3 2 2 2" xfId="22758"/>
    <cellStyle name="표준 32 2 10 3 3 2 3" xfId="22759"/>
    <cellStyle name="표준 32 2 10 3 3 3" xfId="4642"/>
    <cellStyle name="표준 32 2 10 3 3 3 2" xfId="22760"/>
    <cellStyle name="표준 32 2 10 3 3 4" xfId="22761"/>
    <cellStyle name="표준 32 2 10 3 4" xfId="4643"/>
    <cellStyle name="표준 32 2 10 3 4 2" xfId="4644"/>
    <cellStyle name="표준 32 2 10 3 4 2 2" xfId="22762"/>
    <cellStyle name="표준 32 2 10 3 4 3" xfId="22763"/>
    <cellStyle name="표준 32 2 10 3 5" xfId="4645"/>
    <cellStyle name="표준 32 2 10 3 5 2" xfId="22764"/>
    <cellStyle name="표준 32 2 10 3 6" xfId="22765"/>
    <cellStyle name="표준 32 2 10 4" xfId="4646"/>
    <cellStyle name="표준 32 2 10 4 2" xfId="4647"/>
    <cellStyle name="표준 32 2 10 4 2 2" xfId="4648"/>
    <cellStyle name="표준 32 2 10 4 2 2 2" xfId="4649"/>
    <cellStyle name="표준 32 2 10 4 2 2 2 2" xfId="22766"/>
    <cellStyle name="표준 32 2 10 4 2 2 3" xfId="22767"/>
    <cellStyle name="표준 32 2 10 4 2 3" xfId="4650"/>
    <cellStyle name="표준 32 2 10 4 2 3 2" xfId="22768"/>
    <cellStyle name="표준 32 2 10 4 2 4" xfId="22769"/>
    <cellStyle name="표준 32 2 10 4 3" xfId="4651"/>
    <cellStyle name="표준 32 2 10 4 3 2" xfId="4652"/>
    <cellStyle name="표준 32 2 10 4 3 2 2" xfId="22770"/>
    <cellStyle name="표준 32 2 10 4 3 3" xfId="22771"/>
    <cellStyle name="표준 32 2 10 4 4" xfId="4653"/>
    <cellStyle name="표준 32 2 10 4 4 2" xfId="22772"/>
    <cellStyle name="표준 32 2 10 4 5" xfId="22773"/>
    <cellStyle name="표준 32 2 10 5" xfId="4654"/>
    <cellStyle name="표준 32 2 10 5 2" xfId="4655"/>
    <cellStyle name="표준 32 2 10 5 2 2" xfId="4656"/>
    <cellStyle name="표준 32 2 10 5 2 2 2" xfId="22774"/>
    <cellStyle name="표준 32 2 10 5 2 3" xfId="22775"/>
    <cellStyle name="표준 32 2 10 5 3" xfId="4657"/>
    <cellStyle name="표준 32 2 10 5 3 2" xfId="22776"/>
    <cellStyle name="표준 32 2 10 5 4" xfId="22777"/>
    <cellStyle name="표준 32 2 10 6" xfId="4658"/>
    <cellStyle name="표준 32 2 10 6 2" xfId="4659"/>
    <cellStyle name="표준 32 2 10 6 2 2" xfId="22778"/>
    <cellStyle name="표준 32 2 10 6 3" xfId="22779"/>
    <cellStyle name="표준 32 2 10 7" xfId="4660"/>
    <cellStyle name="표준 32 2 10 7 2" xfId="22780"/>
    <cellStyle name="표준 32 2 10 8" xfId="22781"/>
    <cellStyle name="표준 32 2 11" xfId="4661"/>
    <cellStyle name="표준 32 2 11 2" xfId="4662"/>
    <cellStyle name="표준 32 2 11 2 2" xfId="4663"/>
    <cellStyle name="표준 32 2 11 2 2 2" xfId="4664"/>
    <cellStyle name="표준 32 2 11 2 2 2 2" xfId="4665"/>
    <cellStyle name="표준 32 2 11 2 2 2 2 2" xfId="4666"/>
    <cellStyle name="표준 32 2 11 2 2 2 2 2 2" xfId="4667"/>
    <cellStyle name="표준 32 2 11 2 2 2 2 2 2 2" xfId="22782"/>
    <cellStyle name="표준 32 2 11 2 2 2 2 2 3" xfId="22783"/>
    <cellStyle name="표준 32 2 11 2 2 2 2 3" xfId="4668"/>
    <cellStyle name="표준 32 2 11 2 2 2 2 3 2" xfId="22784"/>
    <cellStyle name="표준 32 2 11 2 2 2 2 4" xfId="22785"/>
    <cellStyle name="표준 32 2 11 2 2 2 3" xfId="4669"/>
    <cellStyle name="표준 32 2 11 2 2 2 3 2" xfId="4670"/>
    <cellStyle name="표준 32 2 11 2 2 2 3 2 2" xfId="22786"/>
    <cellStyle name="표준 32 2 11 2 2 2 3 3" xfId="22787"/>
    <cellStyle name="표준 32 2 11 2 2 2 4" xfId="4671"/>
    <cellStyle name="표준 32 2 11 2 2 2 4 2" xfId="22788"/>
    <cellStyle name="표준 32 2 11 2 2 2 5" xfId="22789"/>
    <cellStyle name="표준 32 2 11 2 2 3" xfId="4672"/>
    <cellStyle name="표준 32 2 11 2 2 3 2" xfId="4673"/>
    <cellStyle name="표준 32 2 11 2 2 3 2 2" xfId="4674"/>
    <cellStyle name="표준 32 2 11 2 2 3 2 2 2" xfId="22790"/>
    <cellStyle name="표준 32 2 11 2 2 3 2 3" xfId="22791"/>
    <cellStyle name="표준 32 2 11 2 2 3 3" xfId="4675"/>
    <cellStyle name="표준 32 2 11 2 2 3 3 2" xfId="22792"/>
    <cellStyle name="표준 32 2 11 2 2 3 4" xfId="22793"/>
    <cellStyle name="표준 32 2 11 2 2 4" xfId="4676"/>
    <cellStyle name="표준 32 2 11 2 2 4 2" xfId="4677"/>
    <cellStyle name="표준 32 2 11 2 2 4 2 2" xfId="22794"/>
    <cellStyle name="표준 32 2 11 2 2 4 3" xfId="22795"/>
    <cellStyle name="표준 32 2 11 2 2 5" xfId="4678"/>
    <cellStyle name="표준 32 2 11 2 2 5 2" xfId="22796"/>
    <cellStyle name="표준 32 2 11 2 2 6" xfId="22797"/>
    <cellStyle name="표준 32 2 11 2 3" xfId="4679"/>
    <cellStyle name="표준 32 2 11 2 3 2" xfId="4680"/>
    <cellStyle name="표준 32 2 11 2 3 2 2" xfId="4681"/>
    <cellStyle name="표준 32 2 11 2 3 2 2 2" xfId="4682"/>
    <cellStyle name="표준 32 2 11 2 3 2 2 2 2" xfId="22798"/>
    <cellStyle name="표준 32 2 11 2 3 2 2 3" xfId="22799"/>
    <cellStyle name="표준 32 2 11 2 3 2 3" xfId="4683"/>
    <cellStyle name="표준 32 2 11 2 3 2 3 2" xfId="22800"/>
    <cellStyle name="표준 32 2 11 2 3 2 4" xfId="22801"/>
    <cellStyle name="표준 32 2 11 2 3 3" xfId="4684"/>
    <cellStyle name="표준 32 2 11 2 3 3 2" xfId="4685"/>
    <cellStyle name="표준 32 2 11 2 3 3 2 2" xfId="22802"/>
    <cellStyle name="표준 32 2 11 2 3 3 3" xfId="22803"/>
    <cellStyle name="표준 32 2 11 2 3 4" xfId="4686"/>
    <cellStyle name="표준 32 2 11 2 3 4 2" xfId="22804"/>
    <cellStyle name="표준 32 2 11 2 3 5" xfId="22805"/>
    <cellStyle name="표준 32 2 11 2 4" xfId="4687"/>
    <cellStyle name="표준 32 2 11 2 4 2" xfId="4688"/>
    <cellStyle name="표준 32 2 11 2 4 2 2" xfId="4689"/>
    <cellStyle name="표준 32 2 11 2 4 2 2 2" xfId="22806"/>
    <cellStyle name="표준 32 2 11 2 4 2 3" xfId="22807"/>
    <cellStyle name="표준 32 2 11 2 4 3" xfId="4690"/>
    <cellStyle name="표준 32 2 11 2 4 3 2" xfId="22808"/>
    <cellStyle name="표준 32 2 11 2 4 4" xfId="22809"/>
    <cellStyle name="표준 32 2 11 2 5" xfId="4691"/>
    <cellStyle name="표준 32 2 11 2 5 2" xfId="4692"/>
    <cellStyle name="표준 32 2 11 2 5 2 2" xfId="22810"/>
    <cellStyle name="표준 32 2 11 2 5 3" xfId="22811"/>
    <cellStyle name="표준 32 2 11 2 6" xfId="4693"/>
    <cellStyle name="표준 32 2 11 2 6 2" xfId="22812"/>
    <cellStyle name="표준 32 2 11 2 7" xfId="22813"/>
    <cellStyle name="표준 32 2 11 3" xfId="4694"/>
    <cellStyle name="표준 32 2 11 3 2" xfId="4695"/>
    <cellStyle name="표준 32 2 11 3 2 2" xfId="4696"/>
    <cellStyle name="표준 32 2 11 3 2 2 2" xfId="4697"/>
    <cellStyle name="표준 32 2 11 3 2 2 2 2" xfId="4698"/>
    <cellStyle name="표준 32 2 11 3 2 2 2 2 2" xfId="22814"/>
    <cellStyle name="표준 32 2 11 3 2 2 2 3" xfId="22815"/>
    <cellStyle name="표준 32 2 11 3 2 2 3" xfId="4699"/>
    <cellStyle name="표준 32 2 11 3 2 2 3 2" xfId="22816"/>
    <cellStyle name="표준 32 2 11 3 2 2 4" xfId="22817"/>
    <cellStyle name="표준 32 2 11 3 2 3" xfId="4700"/>
    <cellStyle name="표준 32 2 11 3 2 3 2" xfId="4701"/>
    <cellStyle name="표준 32 2 11 3 2 3 2 2" xfId="22818"/>
    <cellStyle name="표준 32 2 11 3 2 3 3" xfId="22819"/>
    <cellStyle name="표준 32 2 11 3 2 4" xfId="4702"/>
    <cellStyle name="표준 32 2 11 3 2 4 2" xfId="22820"/>
    <cellStyle name="표준 32 2 11 3 2 5" xfId="22821"/>
    <cellStyle name="표준 32 2 11 3 3" xfId="4703"/>
    <cellStyle name="표준 32 2 11 3 3 2" xfId="4704"/>
    <cellStyle name="표준 32 2 11 3 3 2 2" xfId="4705"/>
    <cellStyle name="표준 32 2 11 3 3 2 2 2" xfId="22822"/>
    <cellStyle name="표준 32 2 11 3 3 2 3" xfId="22823"/>
    <cellStyle name="표준 32 2 11 3 3 3" xfId="4706"/>
    <cellStyle name="표준 32 2 11 3 3 3 2" xfId="22824"/>
    <cellStyle name="표준 32 2 11 3 3 4" xfId="22825"/>
    <cellStyle name="표준 32 2 11 3 4" xfId="4707"/>
    <cellStyle name="표준 32 2 11 3 4 2" xfId="4708"/>
    <cellStyle name="표준 32 2 11 3 4 2 2" xfId="22826"/>
    <cellStyle name="표준 32 2 11 3 4 3" xfId="22827"/>
    <cellStyle name="표준 32 2 11 3 5" xfId="4709"/>
    <cellStyle name="표준 32 2 11 3 5 2" xfId="22828"/>
    <cellStyle name="표준 32 2 11 3 6" xfId="22829"/>
    <cellStyle name="표준 32 2 11 4" xfId="4710"/>
    <cellStyle name="표준 32 2 11 4 2" xfId="4711"/>
    <cellStyle name="표준 32 2 11 4 2 2" xfId="4712"/>
    <cellStyle name="표준 32 2 11 4 2 2 2" xfId="4713"/>
    <cellStyle name="표준 32 2 11 4 2 2 2 2" xfId="22830"/>
    <cellStyle name="표준 32 2 11 4 2 2 3" xfId="22831"/>
    <cellStyle name="표준 32 2 11 4 2 3" xfId="4714"/>
    <cellStyle name="표준 32 2 11 4 2 3 2" xfId="22832"/>
    <cellStyle name="표준 32 2 11 4 2 4" xfId="22833"/>
    <cellStyle name="표준 32 2 11 4 3" xfId="4715"/>
    <cellStyle name="표준 32 2 11 4 3 2" xfId="4716"/>
    <cellStyle name="표준 32 2 11 4 3 2 2" xfId="22834"/>
    <cellStyle name="표준 32 2 11 4 3 3" xfId="22835"/>
    <cellStyle name="표준 32 2 11 4 4" xfId="4717"/>
    <cellStyle name="표준 32 2 11 4 4 2" xfId="22836"/>
    <cellStyle name="표준 32 2 11 4 5" xfId="22837"/>
    <cellStyle name="표준 32 2 11 5" xfId="4718"/>
    <cellStyle name="표준 32 2 11 5 2" xfId="4719"/>
    <cellStyle name="표준 32 2 11 5 2 2" xfId="4720"/>
    <cellStyle name="표준 32 2 11 5 2 2 2" xfId="22838"/>
    <cellStyle name="표준 32 2 11 5 2 3" xfId="22839"/>
    <cellStyle name="표준 32 2 11 5 3" xfId="4721"/>
    <cellStyle name="표준 32 2 11 5 3 2" xfId="22840"/>
    <cellStyle name="표준 32 2 11 5 4" xfId="22841"/>
    <cellStyle name="표준 32 2 11 6" xfId="4722"/>
    <cellStyle name="표준 32 2 11 6 2" xfId="4723"/>
    <cellStyle name="표준 32 2 11 6 2 2" xfId="22842"/>
    <cellStyle name="표준 32 2 11 6 3" xfId="22843"/>
    <cellStyle name="표준 32 2 11 7" xfId="4724"/>
    <cellStyle name="표준 32 2 11 7 2" xfId="22844"/>
    <cellStyle name="표준 32 2 11 8" xfId="22845"/>
    <cellStyle name="표준 32 2 12" xfId="4725"/>
    <cellStyle name="표준 32 2 12 2" xfId="4726"/>
    <cellStyle name="표준 32 2 12 2 2" xfId="4727"/>
    <cellStyle name="표준 32 2 12 2 2 2" xfId="4728"/>
    <cellStyle name="표준 32 2 12 2 2 2 2" xfId="4729"/>
    <cellStyle name="표준 32 2 12 2 2 2 2 2" xfId="4730"/>
    <cellStyle name="표준 32 2 12 2 2 2 2 2 2" xfId="4731"/>
    <cellStyle name="표준 32 2 12 2 2 2 2 2 2 2" xfId="22846"/>
    <cellStyle name="표준 32 2 12 2 2 2 2 2 3" xfId="22847"/>
    <cellStyle name="표준 32 2 12 2 2 2 2 3" xfId="4732"/>
    <cellStyle name="표준 32 2 12 2 2 2 2 3 2" xfId="22848"/>
    <cellStyle name="표준 32 2 12 2 2 2 2 4" xfId="22849"/>
    <cellStyle name="표준 32 2 12 2 2 2 3" xfId="4733"/>
    <cellStyle name="표준 32 2 12 2 2 2 3 2" xfId="4734"/>
    <cellStyle name="표준 32 2 12 2 2 2 3 2 2" xfId="22850"/>
    <cellStyle name="표준 32 2 12 2 2 2 3 3" xfId="22851"/>
    <cellStyle name="표준 32 2 12 2 2 2 4" xfId="4735"/>
    <cellStyle name="표준 32 2 12 2 2 2 4 2" xfId="22852"/>
    <cellStyle name="표준 32 2 12 2 2 2 5" xfId="22853"/>
    <cellStyle name="표준 32 2 12 2 2 3" xfId="4736"/>
    <cellStyle name="표준 32 2 12 2 2 3 2" xfId="4737"/>
    <cellStyle name="표준 32 2 12 2 2 3 2 2" xfId="4738"/>
    <cellStyle name="표준 32 2 12 2 2 3 2 2 2" xfId="22854"/>
    <cellStyle name="표준 32 2 12 2 2 3 2 3" xfId="22855"/>
    <cellStyle name="표준 32 2 12 2 2 3 3" xfId="4739"/>
    <cellStyle name="표준 32 2 12 2 2 3 3 2" xfId="22856"/>
    <cellStyle name="표준 32 2 12 2 2 3 4" xfId="22857"/>
    <cellStyle name="표준 32 2 12 2 2 4" xfId="4740"/>
    <cellStyle name="표준 32 2 12 2 2 4 2" xfId="4741"/>
    <cellStyle name="표준 32 2 12 2 2 4 2 2" xfId="22858"/>
    <cellStyle name="표준 32 2 12 2 2 4 3" xfId="22859"/>
    <cellStyle name="표준 32 2 12 2 2 5" xfId="4742"/>
    <cellStyle name="표준 32 2 12 2 2 5 2" xfId="22860"/>
    <cellStyle name="표준 32 2 12 2 2 6" xfId="22861"/>
    <cellStyle name="표준 32 2 12 2 3" xfId="4743"/>
    <cellStyle name="표준 32 2 12 2 3 2" xfId="4744"/>
    <cellStyle name="표준 32 2 12 2 3 2 2" xfId="4745"/>
    <cellStyle name="표준 32 2 12 2 3 2 2 2" xfId="4746"/>
    <cellStyle name="표준 32 2 12 2 3 2 2 2 2" xfId="22862"/>
    <cellStyle name="표준 32 2 12 2 3 2 2 3" xfId="22863"/>
    <cellStyle name="표준 32 2 12 2 3 2 3" xfId="4747"/>
    <cellStyle name="표준 32 2 12 2 3 2 3 2" xfId="22864"/>
    <cellStyle name="표준 32 2 12 2 3 2 4" xfId="22865"/>
    <cellStyle name="표준 32 2 12 2 3 3" xfId="4748"/>
    <cellStyle name="표준 32 2 12 2 3 3 2" xfId="4749"/>
    <cellStyle name="표준 32 2 12 2 3 3 2 2" xfId="22866"/>
    <cellStyle name="표준 32 2 12 2 3 3 3" xfId="22867"/>
    <cellStyle name="표준 32 2 12 2 3 4" xfId="4750"/>
    <cellStyle name="표준 32 2 12 2 3 4 2" xfId="22868"/>
    <cellStyle name="표준 32 2 12 2 3 5" xfId="22869"/>
    <cellStyle name="표준 32 2 12 2 4" xfId="4751"/>
    <cellStyle name="표준 32 2 12 2 4 2" xfId="4752"/>
    <cellStyle name="표준 32 2 12 2 4 2 2" xfId="4753"/>
    <cellStyle name="표준 32 2 12 2 4 2 2 2" xfId="22870"/>
    <cellStyle name="표준 32 2 12 2 4 2 3" xfId="22871"/>
    <cellStyle name="표준 32 2 12 2 4 3" xfId="4754"/>
    <cellStyle name="표준 32 2 12 2 4 3 2" xfId="22872"/>
    <cellStyle name="표준 32 2 12 2 4 4" xfId="22873"/>
    <cellStyle name="표준 32 2 12 2 5" xfId="4755"/>
    <cellStyle name="표준 32 2 12 2 5 2" xfId="4756"/>
    <cellStyle name="표준 32 2 12 2 5 2 2" xfId="22874"/>
    <cellStyle name="표준 32 2 12 2 5 3" xfId="22875"/>
    <cellStyle name="표준 32 2 12 2 6" xfId="4757"/>
    <cellStyle name="표준 32 2 12 2 6 2" xfId="22876"/>
    <cellStyle name="표준 32 2 12 2 7" xfId="22877"/>
    <cellStyle name="표준 32 2 12 3" xfId="4758"/>
    <cellStyle name="표준 32 2 12 3 2" xfId="4759"/>
    <cellStyle name="표준 32 2 12 3 2 2" xfId="4760"/>
    <cellStyle name="표준 32 2 12 3 2 2 2" xfId="4761"/>
    <cellStyle name="표준 32 2 12 3 2 2 2 2" xfId="4762"/>
    <cellStyle name="표준 32 2 12 3 2 2 2 2 2" xfId="22878"/>
    <cellStyle name="표준 32 2 12 3 2 2 2 3" xfId="22879"/>
    <cellStyle name="표준 32 2 12 3 2 2 3" xfId="4763"/>
    <cellStyle name="표준 32 2 12 3 2 2 3 2" xfId="22880"/>
    <cellStyle name="표준 32 2 12 3 2 2 4" xfId="22881"/>
    <cellStyle name="표준 32 2 12 3 2 3" xfId="4764"/>
    <cellStyle name="표준 32 2 12 3 2 3 2" xfId="4765"/>
    <cellStyle name="표준 32 2 12 3 2 3 2 2" xfId="22882"/>
    <cellStyle name="표준 32 2 12 3 2 3 3" xfId="22883"/>
    <cellStyle name="표준 32 2 12 3 2 4" xfId="4766"/>
    <cellStyle name="표준 32 2 12 3 2 4 2" xfId="22884"/>
    <cellStyle name="표준 32 2 12 3 2 5" xfId="22885"/>
    <cellStyle name="표준 32 2 12 3 3" xfId="4767"/>
    <cellStyle name="표준 32 2 12 3 3 2" xfId="4768"/>
    <cellStyle name="표준 32 2 12 3 3 2 2" xfId="4769"/>
    <cellStyle name="표준 32 2 12 3 3 2 2 2" xfId="22886"/>
    <cellStyle name="표준 32 2 12 3 3 2 3" xfId="22887"/>
    <cellStyle name="표준 32 2 12 3 3 3" xfId="4770"/>
    <cellStyle name="표준 32 2 12 3 3 3 2" xfId="22888"/>
    <cellStyle name="표준 32 2 12 3 3 4" xfId="22889"/>
    <cellStyle name="표준 32 2 12 3 4" xfId="4771"/>
    <cellStyle name="표준 32 2 12 3 4 2" xfId="4772"/>
    <cellStyle name="표준 32 2 12 3 4 2 2" xfId="22890"/>
    <cellStyle name="표준 32 2 12 3 4 3" xfId="22891"/>
    <cellStyle name="표준 32 2 12 3 5" xfId="4773"/>
    <cellStyle name="표준 32 2 12 3 5 2" xfId="22892"/>
    <cellStyle name="표준 32 2 12 3 6" xfId="22893"/>
    <cellStyle name="표준 32 2 12 4" xfId="4774"/>
    <cellStyle name="표준 32 2 12 4 2" xfId="4775"/>
    <cellStyle name="표준 32 2 12 4 2 2" xfId="4776"/>
    <cellStyle name="표준 32 2 12 4 2 2 2" xfId="4777"/>
    <cellStyle name="표준 32 2 12 4 2 2 2 2" xfId="22894"/>
    <cellStyle name="표준 32 2 12 4 2 2 3" xfId="22895"/>
    <cellStyle name="표준 32 2 12 4 2 3" xfId="4778"/>
    <cellStyle name="표준 32 2 12 4 2 3 2" xfId="22896"/>
    <cellStyle name="표준 32 2 12 4 2 4" xfId="22897"/>
    <cellStyle name="표준 32 2 12 4 3" xfId="4779"/>
    <cellStyle name="표준 32 2 12 4 3 2" xfId="4780"/>
    <cellStyle name="표준 32 2 12 4 3 2 2" xfId="22898"/>
    <cellStyle name="표준 32 2 12 4 3 3" xfId="22899"/>
    <cellStyle name="표준 32 2 12 4 4" xfId="4781"/>
    <cellStyle name="표준 32 2 12 4 4 2" xfId="22900"/>
    <cellStyle name="표준 32 2 12 4 5" xfId="22901"/>
    <cellStyle name="표준 32 2 12 5" xfId="4782"/>
    <cellStyle name="표준 32 2 12 5 2" xfId="4783"/>
    <cellStyle name="표준 32 2 12 5 2 2" xfId="4784"/>
    <cellStyle name="표준 32 2 12 5 2 2 2" xfId="22902"/>
    <cellStyle name="표준 32 2 12 5 2 3" xfId="22903"/>
    <cellStyle name="표준 32 2 12 5 3" xfId="4785"/>
    <cellStyle name="표준 32 2 12 5 3 2" xfId="22904"/>
    <cellStyle name="표준 32 2 12 5 4" xfId="22905"/>
    <cellStyle name="표준 32 2 12 6" xfId="4786"/>
    <cellStyle name="표준 32 2 12 6 2" xfId="4787"/>
    <cellStyle name="표준 32 2 12 6 2 2" xfId="22906"/>
    <cellStyle name="표준 32 2 12 6 3" xfId="22907"/>
    <cellStyle name="표준 32 2 12 7" xfId="4788"/>
    <cellStyle name="표준 32 2 12 7 2" xfId="22908"/>
    <cellStyle name="표준 32 2 12 8" xfId="22909"/>
    <cellStyle name="표준 32 2 13" xfId="4789"/>
    <cellStyle name="표준 32 2 13 2" xfId="4790"/>
    <cellStyle name="표준 32 2 13 2 2" xfId="4791"/>
    <cellStyle name="표준 32 2 13 2 2 2" xfId="4792"/>
    <cellStyle name="표준 32 2 13 2 2 2 2" xfId="4793"/>
    <cellStyle name="표준 32 2 13 2 2 2 2 2" xfId="4794"/>
    <cellStyle name="표준 32 2 13 2 2 2 2 2 2" xfId="4795"/>
    <cellStyle name="표준 32 2 13 2 2 2 2 2 2 2" xfId="22910"/>
    <cellStyle name="표준 32 2 13 2 2 2 2 2 3" xfId="22911"/>
    <cellStyle name="표준 32 2 13 2 2 2 2 3" xfId="4796"/>
    <cellStyle name="표준 32 2 13 2 2 2 2 3 2" xfId="22912"/>
    <cellStyle name="표준 32 2 13 2 2 2 2 4" xfId="22913"/>
    <cellStyle name="표준 32 2 13 2 2 2 3" xfId="4797"/>
    <cellStyle name="표준 32 2 13 2 2 2 3 2" xfId="4798"/>
    <cellStyle name="표준 32 2 13 2 2 2 3 2 2" xfId="22914"/>
    <cellStyle name="표준 32 2 13 2 2 2 3 3" xfId="22915"/>
    <cellStyle name="표준 32 2 13 2 2 2 4" xfId="4799"/>
    <cellStyle name="표준 32 2 13 2 2 2 4 2" xfId="22916"/>
    <cellStyle name="표준 32 2 13 2 2 2 5" xfId="22917"/>
    <cellStyle name="표준 32 2 13 2 2 3" xfId="4800"/>
    <cellStyle name="표준 32 2 13 2 2 3 2" xfId="4801"/>
    <cellStyle name="표준 32 2 13 2 2 3 2 2" xfId="4802"/>
    <cellStyle name="표준 32 2 13 2 2 3 2 2 2" xfId="22918"/>
    <cellStyle name="표준 32 2 13 2 2 3 2 3" xfId="22919"/>
    <cellStyle name="표준 32 2 13 2 2 3 3" xfId="4803"/>
    <cellStyle name="표준 32 2 13 2 2 3 3 2" xfId="22920"/>
    <cellStyle name="표준 32 2 13 2 2 3 4" xfId="22921"/>
    <cellStyle name="표준 32 2 13 2 2 4" xfId="4804"/>
    <cellStyle name="표준 32 2 13 2 2 4 2" xfId="4805"/>
    <cellStyle name="표준 32 2 13 2 2 4 2 2" xfId="22922"/>
    <cellStyle name="표준 32 2 13 2 2 4 3" xfId="22923"/>
    <cellStyle name="표준 32 2 13 2 2 5" xfId="4806"/>
    <cellStyle name="표준 32 2 13 2 2 5 2" xfId="22924"/>
    <cellStyle name="표준 32 2 13 2 2 6" xfId="22925"/>
    <cellStyle name="표준 32 2 13 2 3" xfId="4807"/>
    <cellStyle name="표준 32 2 13 2 3 2" xfId="4808"/>
    <cellStyle name="표준 32 2 13 2 3 2 2" xfId="4809"/>
    <cellStyle name="표준 32 2 13 2 3 2 2 2" xfId="4810"/>
    <cellStyle name="표준 32 2 13 2 3 2 2 2 2" xfId="22926"/>
    <cellStyle name="표준 32 2 13 2 3 2 2 3" xfId="22927"/>
    <cellStyle name="표준 32 2 13 2 3 2 3" xfId="4811"/>
    <cellStyle name="표준 32 2 13 2 3 2 3 2" xfId="22928"/>
    <cellStyle name="표준 32 2 13 2 3 2 4" xfId="22929"/>
    <cellStyle name="표준 32 2 13 2 3 3" xfId="4812"/>
    <cellStyle name="표준 32 2 13 2 3 3 2" xfId="4813"/>
    <cellStyle name="표준 32 2 13 2 3 3 2 2" xfId="22930"/>
    <cellStyle name="표준 32 2 13 2 3 3 3" xfId="22931"/>
    <cellStyle name="표준 32 2 13 2 3 4" xfId="4814"/>
    <cellStyle name="표준 32 2 13 2 3 4 2" xfId="22932"/>
    <cellStyle name="표준 32 2 13 2 3 5" xfId="22933"/>
    <cellStyle name="표준 32 2 13 2 4" xfId="4815"/>
    <cellStyle name="표준 32 2 13 2 4 2" xfId="4816"/>
    <cellStyle name="표준 32 2 13 2 4 2 2" xfId="4817"/>
    <cellStyle name="표준 32 2 13 2 4 2 2 2" xfId="22934"/>
    <cellStyle name="표준 32 2 13 2 4 2 3" xfId="22935"/>
    <cellStyle name="표준 32 2 13 2 4 3" xfId="4818"/>
    <cellStyle name="표준 32 2 13 2 4 3 2" xfId="22936"/>
    <cellStyle name="표준 32 2 13 2 4 4" xfId="22937"/>
    <cellStyle name="표준 32 2 13 2 5" xfId="4819"/>
    <cellStyle name="표준 32 2 13 2 5 2" xfId="4820"/>
    <cellStyle name="표준 32 2 13 2 5 2 2" xfId="22938"/>
    <cellStyle name="표준 32 2 13 2 5 3" xfId="22939"/>
    <cellStyle name="표준 32 2 13 2 6" xfId="4821"/>
    <cellStyle name="표준 32 2 13 2 6 2" xfId="22940"/>
    <cellStyle name="표준 32 2 13 2 7" xfId="22941"/>
    <cellStyle name="표준 32 2 13 3" xfId="4822"/>
    <cellStyle name="표준 32 2 13 3 2" xfId="4823"/>
    <cellStyle name="표준 32 2 13 3 2 2" xfId="4824"/>
    <cellStyle name="표준 32 2 13 3 2 2 2" xfId="4825"/>
    <cellStyle name="표준 32 2 13 3 2 2 2 2" xfId="4826"/>
    <cellStyle name="표준 32 2 13 3 2 2 2 2 2" xfId="22942"/>
    <cellStyle name="표준 32 2 13 3 2 2 2 3" xfId="22943"/>
    <cellStyle name="표준 32 2 13 3 2 2 3" xfId="4827"/>
    <cellStyle name="표준 32 2 13 3 2 2 3 2" xfId="22944"/>
    <cellStyle name="표준 32 2 13 3 2 2 4" xfId="22945"/>
    <cellStyle name="표준 32 2 13 3 2 3" xfId="4828"/>
    <cellStyle name="표준 32 2 13 3 2 3 2" xfId="4829"/>
    <cellStyle name="표준 32 2 13 3 2 3 2 2" xfId="22946"/>
    <cellStyle name="표준 32 2 13 3 2 3 3" xfId="22947"/>
    <cellStyle name="표준 32 2 13 3 2 4" xfId="4830"/>
    <cellStyle name="표준 32 2 13 3 2 4 2" xfId="22948"/>
    <cellStyle name="표준 32 2 13 3 2 5" xfId="22949"/>
    <cellStyle name="표준 32 2 13 3 3" xfId="4831"/>
    <cellStyle name="표준 32 2 13 3 3 2" xfId="4832"/>
    <cellStyle name="표준 32 2 13 3 3 2 2" xfId="4833"/>
    <cellStyle name="표준 32 2 13 3 3 2 2 2" xfId="22950"/>
    <cellStyle name="표준 32 2 13 3 3 2 3" xfId="22951"/>
    <cellStyle name="표준 32 2 13 3 3 3" xfId="4834"/>
    <cellStyle name="표준 32 2 13 3 3 3 2" xfId="22952"/>
    <cellStyle name="표준 32 2 13 3 3 4" xfId="22953"/>
    <cellStyle name="표준 32 2 13 3 4" xfId="4835"/>
    <cellStyle name="표준 32 2 13 3 4 2" xfId="4836"/>
    <cellStyle name="표준 32 2 13 3 4 2 2" xfId="22954"/>
    <cellStyle name="표준 32 2 13 3 4 3" xfId="22955"/>
    <cellStyle name="표준 32 2 13 3 5" xfId="4837"/>
    <cellStyle name="표준 32 2 13 3 5 2" xfId="22956"/>
    <cellStyle name="표준 32 2 13 3 6" xfId="22957"/>
    <cellStyle name="표준 32 2 13 4" xfId="4838"/>
    <cellStyle name="표준 32 2 13 4 2" xfId="4839"/>
    <cellStyle name="표준 32 2 13 4 2 2" xfId="4840"/>
    <cellStyle name="표준 32 2 13 4 2 2 2" xfId="4841"/>
    <cellStyle name="표준 32 2 13 4 2 2 2 2" xfId="22958"/>
    <cellStyle name="표준 32 2 13 4 2 2 3" xfId="22959"/>
    <cellStyle name="표준 32 2 13 4 2 3" xfId="4842"/>
    <cellStyle name="표준 32 2 13 4 2 3 2" xfId="22960"/>
    <cellStyle name="표준 32 2 13 4 2 4" xfId="22961"/>
    <cellStyle name="표준 32 2 13 4 3" xfId="4843"/>
    <cellStyle name="표준 32 2 13 4 3 2" xfId="4844"/>
    <cellStyle name="표준 32 2 13 4 3 2 2" xfId="22962"/>
    <cellStyle name="표준 32 2 13 4 3 3" xfId="22963"/>
    <cellStyle name="표준 32 2 13 4 4" xfId="4845"/>
    <cellStyle name="표준 32 2 13 4 4 2" xfId="22964"/>
    <cellStyle name="표준 32 2 13 4 5" xfId="22965"/>
    <cellStyle name="표준 32 2 13 5" xfId="4846"/>
    <cellStyle name="표준 32 2 13 5 2" xfId="4847"/>
    <cellStyle name="표준 32 2 13 5 2 2" xfId="4848"/>
    <cellStyle name="표준 32 2 13 5 2 2 2" xfId="22966"/>
    <cellStyle name="표준 32 2 13 5 2 3" xfId="22967"/>
    <cellStyle name="표준 32 2 13 5 3" xfId="4849"/>
    <cellStyle name="표준 32 2 13 5 3 2" xfId="22968"/>
    <cellStyle name="표준 32 2 13 5 4" xfId="22969"/>
    <cellStyle name="표준 32 2 13 6" xfId="4850"/>
    <cellStyle name="표준 32 2 13 6 2" xfId="4851"/>
    <cellStyle name="표준 32 2 13 6 2 2" xfId="22970"/>
    <cellStyle name="표준 32 2 13 6 3" xfId="22971"/>
    <cellStyle name="표준 32 2 13 7" xfId="4852"/>
    <cellStyle name="표준 32 2 13 7 2" xfId="22972"/>
    <cellStyle name="표준 32 2 13 8" xfId="22973"/>
    <cellStyle name="표준 32 2 14" xfId="4853"/>
    <cellStyle name="표준 32 2 14 2" xfId="4854"/>
    <cellStyle name="표준 32 2 14 2 2" xfId="4855"/>
    <cellStyle name="표준 32 2 14 2 2 2" xfId="4856"/>
    <cellStyle name="표준 32 2 14 2 2 2 2" xfId="4857"/>
    <cellStyle name="표준 32 2 14 2 2 2 2 2" xfId="4858"/>
    <cellStyle name="표준 32 2 14 2 2 2 2 2 2" xfId="4859"/>
    <cellStyle name="표준 32 2 14 2 2 2 2 2 2 2" xfId="22974"/>
    <cellStyle name="표준 32 2 14 2 2 2 2 2 3" xfId="22975"/>
    <cellStyle name="표준 32 2 14 2 2 2 2 3" xfId="4860"/>
    <cellStyle name="표준 32 2 14 2 2 2 2 3 2" xfId="22976"/>
    <cellStyle name="표준 32 2 14 2 2 2 2 4" xfId="22977"/>
    <cellStyle name="표준 32 2 14 2 2 2 3" xfId="4861"/>
    <cellStyle name="표준 32 2 14 2 2 2 3 2" xfId="4862"/>
    <cellStyle name="표준 32 2 14 2 2 2 3 2 2" xfId="22978"/>
    <cellStyle name="표준 32 2 14 2 2 2 3 3" xfId="22979"/>
    <cellStyle name="표준 32 2 14 2 2 2 4" xfId="4863"/>
    <cellStyle name="표준 32 2 14 2 2 2 4 2" xfId="22980"/>
    <cellStyle name="표준 32 2 14 2 2 2 5" xfId="22981"/>
    <cellStyle name="표준 32 2 14 2 2 3" xfId="4864"/>
    <cellStyle name="표준 32 2 14 2 2 3 2" xfId="4865"/>
    <cellStyle name="표준 32 2 14 2 2 3 2 2" xfId="4866"/>
    <cellStyle name="표준 32 2 14 2 2 3 2 2 2" xfId="22982"/>
    <cellStyle name="표준 32 2 14 2 2 3 2 3" xfId="22983"/>
    <cellStyle name="표준 32 2 14 2 2 3 3" xfId="4867"/>
    <cellStyle name="표준 32 2 14 2 2 3 3 2" xfId="22984"/>
    <cellStyle name="표준 32 2 14 2 2 3 4" xfId="22985"/>
    <cellStyle name="표준 32 2 14 2 2 4" xfId="4868"/>
    <cellStyle name="표준 32 2 14 2 2 4 2" xfId="4869"/>
    <cellStyle name="표준 32 2 14 2 2 4 2 2" xfId="22986"/>
    <cellStyle name="표준 32 2 14 2 2 4 3" xfId="22987"/>
    <cellStyle name="표준 32 2 14 2 2 5" xfId="4870"/>
    <cellStyle name="표준 32 2 14 2 2 5 2" xfId="22988"/>
    <cellStyle name="표준 32 2 14 2 2 6" xfId="22989"/>
    <cellStyle name="표준 32 2 14 2 3" xfId="4871"/>
    <cellStyle name="표준 32 2 14 2 3 2" xfId="4872"/>
    <cellStyle name="표준 32 2 14 2 3 2 2" xfId="4873"/>
    <cellStyle name="표준 32 2 14 2 3 2 2 2" xfId="4874"/>
    <cellStyle name="표준 32 2 14 2 3 2 2 2 2" xfId="22990"/>
    <cellStyle name="표준 32 2 14 2 3 2 2 3" xfId="22991"/>
    <cellStyle name="표준 32 2 14 2 3 2 3" xfId="4875"/>
    <cellStyle name="표준 32 2 14 2 3 2 3 2" xfId="22992"/>
    <cellStyle name="표준 32 2 14 2 3 2 4" xfId="22993"/>
    <cellStyle name="표준 32 2 14 2 3 3" xfId="4876"/>
    <cellStyle name="표준 32 2 14 2 3 3 2" xfId="4877"/>
    <cellStyle name="표준 32 2 14 2 3 3 2 2" xfId="22994"/>
    <cellStyle name="표준 32 2 14 2 3 3 3" xfId="22995"/>
    <cellStyle name="표준 32 2 14 2 3 4" xfId="4878"/>
    <cellStyle name="표준 32 2 14 2 3 4 2" xfId="22996"/>
    <cellStyle name="표준 32 2 14 2 3 5" xfId="22997"/>
    <cellStyle name="표준 32 2 14 2 4" xfId="4879"/>
    <cellStyle name="표준 32 2 14 2 4 2" xfId="4880"/>
    <cellStyle name="표준 32 2 14 2 4 2 2" xfId="4881"/>
    <cellStyle name="표준 32 2 14 2 4 2 2 2" xfId="22998"/>
    <cellStyle name="표준 32 2 14 2 4 2 3" xfId="22999"/>
    <cellStyle name="표준 32 2 14 2 4 3" xfId="4882"/>
    <cellStyle name="표준 32 2 14 2 4 3 2" xfId="23000"/>
    <cellStyle name="표준 32 2 14 2 4 4" xfId="23001"/>
    <cellStyle name="표준 32 2 14 2 5" xfId="4883"/>
    <cellStyle name="표준 32 2 14 2 5 2" xfId="4884"/>
    <cellStyle name="표준 32 2 14 2 5 2 2" xfId="23002"/>
    <cellStyle name="표준 32 2 14 2 5 3" xfId="23003"/>
    <cellStyle name="표준 32 2 14 2 6" xfId="4885"/>
    <cellStyle name="표준 32 2 14 2 6 2" xfId="23004"/>
    <cellStyle name="표준 32 2 14 2 7" xfId="23005"/>
    <cellStyle name="표준 32 2 14 3" xfId="4886"/>
    <cellStyle name="표준 32 2 14 3 2" xfId="4887"/>
    <cellStyle name="표준 32 2 14 3 2 2" xfId="4888"/>
    <cellStyle name="표준 32 2 14 3 2 2 2" xfId="4889"/>
    <cellStyle name="표준 32 2 14 3 2 2 2 2" xfId="4890"/>
    <cellStyle name="표준 32 2 14 3 2 2 2 2 2" xfId="23006"/>
    <cellStyle name="표준 32 2 14 3 2 2 2 3" xfId="23007"/>
    <cellStyle name="표준 32 2 14 3 2 2 3" xfId="4891"/>
    <cellStyle name="표준 32 2 14 3 2 2 3 2" xfId="23008"/>
    <cellStyle name="표준 32 2 14 3 2 2 4" xfId="23009"/>
    <cellStyle name="표준 32 2 14 3 2 3" xfId="4892"/>
    <cellStyle name="표준 32 2 14 3 2 3 2" xfId="4893"/>
    <cellStyle name="표준 32 2 14 3 2 3 2 2" xfId="23010"/>
    <cellStyle name="표준 32 2 14 3 2 3 3" xfId="23011"/>
    <cellStyle name="표준 32 2 14 3 2 4" xfId="4894"/>
    <cellStyle name="표준 32 2 14 3 2 4 2" xfId="23012"/>
    <cellStyle name="표준 32 2 14 3 2 5" xfId="23013"/>
    <cellStyle name="표준 32 2 14 3 3" xfId="4895"/>
    <cellStyle name="표준 32 2 14 3 3 2" xfId="4896"/>
    <cellStyle name="표준 32 2 14 3 3 2 2" xfId="4897"/>
    <cellStyle name="표준 32 2 14 3 3 2 2 2" xfId="23014"/>
    <cellStyle name="표준 32 2 14 3 3 2 3" xfId="23015"/>
    <cellStyle name="표준 32 2 14 3 3 3" xfId="4898"/>
    <cellStyle name="표준 32 2 14 3 3 3 2" xfId="23016"/>
    <cellStyle name="표준 32 2 14 3 3 4" xfId="23017"/>
    <cellStyle name="표준 32 2 14 3 4" xfId="4899"/>
    <cellStyle name="표준 32 2 14 3 4 2" xfId="4900"/>
    <cellStyle name="표준 32 2 14 3 4 2 2" xfId="23018"/>
    <cellStyle name="표준 32 2 14 3 4 3" xfId="23019"/>
    <cellStyle name="표준 32 2 14 3 5" xfId="4901"/>
    <cellStyle name="표준 32 2 14 3 5 2" xfId="23020"/>
    <cellStyle name="표준 32 2 14 3 6" xfId="23021"/>
    <cellStyle name="표준 32 2 14 4" xfId="4902"/>
    <cellStyle name="표준 32 2 14 4 2" xfId="4903"/>
    <cellStyle name="표준 32 2 14 4 2 2" xfId="4904"/>
    <cellStyle name="표준 32 2 14 4 2 2 2" xfId="4905"/>
    <cellStyle name="표준 32 2 14 4 2 2 2 2" xfId="23022"/>
    <cellStyle name="표준 32 2 14 4 2 2 3" xfId="23023"/>
    <cellStyle name="표준 32 2 14 4 2 3" xfId="4906"/>
    <cellStyle name="표준 32 2 14 4 2 3 2" xfId="23024"/>
    <cellStyle name="표준 32 2 14 4 2 4" xfId="23025"/>
    <cellStyle name="표준 32 2 14 4 3" xfId="4907"/>
    <cellStyle name="표준 32 2 14 4 3 2" xfId="4908"/>
    <cellStyle name="표준 32 2 14 4 3 2 2" xfId="23026"/>
    <cellStyle name="표준 32 2 14 4 3 3" xfId="23027"/>
    <cellStyle name="표준 32 2 14 4 4" xfId="4909"/>
    <cellStyle name="표준 32 2 14 4 4 2" xfId="23028"/>
    <cellStyle name="표준 32 2 14 4 5" xfId="23029"/>
    <cellStyle name="표준 32 2 14 5" xfId="4910"/>
    <cellStyle name="표준 32 2 14 5 2" xfId="4911"/>
    <cellStyle name="표준 32 2 14 5 2 2" xfId="4912"/>
    <cellStyle name="표준 32 2 14 5 2 2 2" xfId="23030"/>
    <cellStyle name="표준 32 2 14 5 2 3" xfId="23031"/>
    <cellStyle name="표준 32 2 14 5 3" xfId="4913"/>
    <cellStyle name="표준 32 2 14 5 3 2" xfId="23032"/>
    <cellStyle name="표준 32 2 14 5 4" xfId="23033"/>
    <cellStyle name="표준 32 2 14 6" xfId="4914"/>
    <cellStyle name="표준 32 2 14 6 2" xfId="4915"/>
    <cellStyle name="표준 32 2 14 6 2 2" xfId="23034"/>
    <cellStyle name="표준 32 2 14 6 3" xfId="23035"/>
    <cellStyle name="표준 32 2 14 7" xfId="4916"/>
    <cellStyle name="표준 32 2 14 7 2" xfId="23036"/>
    <cellStyle name="표준 32 2 14 8" xfId="23037"/>
    <cellStyle name="표준 32 2 15" xfId="4917"/>
    <cellStyle name="표준 32 2 15 2" xfId="4918"/>
    <cellStyle name="표준 32 2 15 2 2" xfId="4919"/>
    <cellStyle name="표준 32 2 15 2 2 2" xfId="4920"/>
    <cellStyle name="표준 32 2 15 2 2 2 2" xfId="4921"/>
    <cellStyle name="표준 32 2 15 2 2 2 2 2" xfId="4922"/>
    <cellStyle name="표준 32 2 15 2 2 2 2 2 2" xfId="4923"/>
    <cellStyle name="표준 32 2 15 2 2 2 2 2 2 2" xfId="23038"/>
    <cellStyle name="표준 32 2 15 2 2 2 2 2 3" xfId="23039"/>
    <cellStyle name="표준 32 2 15 2 2 2 2 3" xfId="4924"/>
    <cellStyle name="표준 32 2 15 2 2 2 2 3 2" xfId="23040"/>
    <cellStyle name="표준 32 2 15 2 2 2 2 4" xfId="23041"/>
    <cellStyle name="표준 32 2 15 2 2 2 3" xfId="4925"/>
    <cellStyle name="표준 32 2 15 2 2 2 3 2" xfId="4926"/>
    <cellStyle name="표준 32 2 15 2 2 2 3 2 2" xfId="23042"/>
    <cellStyle name="표준 32 2 15 2 2 2 3 3" xfId="23043"/>
    <cellStyle name="표준 32 2 15 2 2 2 4" xfId="4927"/>
    <cellStyle name="표준 32 2 15 2 2 2 4 2" xfId="23044"/>
    <cellStyle name="표준 32 2 15 2 2 2 5" xfId="23045"/>
    <cellStyle name="표준 32 2 15 2 2 3" xfId="4928"/>
    <cellStyle name="표준 32 2 15 2 2 3 2" xfId="4929"/>
    <cellStyle name="표준 32 2 15 2 2 3 2 2" xfId="4930"/>
    <cellStyle name="표준 32 2 15 2 2 3 2 2 2" xfId="23046"/>
    <cellStyle name="표준 32 2 15 2 2 3 2 3" xfId="23047"/>
    <cellStyle name="표준 32 2 15 2 2 3 3" xfId="4931"/>
    <cellStyle name="표준 32 2 15 2 2 3 3 2" xfId="23048"/>
    <cellStyle name="표준 32 2 15 2 2 3 4" xfId="23049"/>
    <cellStyle name="표준 32 2 15 2 2 4" xfId="4932"/>
    <cellStyle name="표준 32 2 15 2 2 4 2" xfId="4933"/>
    <cellStyle name="표준 32 2 15 2 2 4 2 2" xfId="23050"/>
    <cellStyle name="표준 32 2 15 2 2 4 3" xfId="23051"/>
    <cellStyle name="표준 32 2 15 2 2 5" xfId="4934"/>
    <cellStyle name="표준 32 2 15 2 2 5 2" xfId="23052"/>
    <cellStyle name="표준 32 2 15 2 2 6" xfId="23053"/>
    <cellStyle name="표준 32 2 15 2 3" xfId="4935"/>
    <cellStyle name="표준 32 2 15 2 3 2" xfId="4936"/>
    <cellStyle name="표준 32 2 15 2 3 2 2" xfId="4937"/>
    <cellStyle name="표준 32 2 15 2 3 2 2 2" xfId="4938"/>
    <cellStyle name="표준 32 2 15 2 3 2 2 2 2" xfId="23054"/>
    <cellStyle name="표준 32 2 15 2 3 2 2 3" xfId="23055"/>
    <cellStyle name="표준 32 2 15 2 3 2 3" xfId="4939"/>
    <cellStyle name="표준 32 2 15 2 3 2 3 2" xfId="23056"/>
    <cellStyle name="표준 32 2 15 2 3 2 4" xfId="23057"/>
    <cellStyle name="표준 32 2 15 2 3 3" xfId="4940"/>
    <cellStyle name="표준 32 2 15 2 3 3 2" xfId="4941"/>
    <cellStyle name="표준 32 2 15 2 3 3 2 2" xfId="23058"/>
    <cellStyle name="표준 32 2 15 2 3 3 3" xfId="23059"/>
    <cellStyle name="표준 32 2 15 2 3 4" xfId="4942"/>
    <cellStyle name="표준 32 2 15 2 3 4 2" xfId="23060"/>
    <cellStyle name="표준 32 2 15 2 3 5" xfId="23061"/>
    <cellStyle name="표준 32 2 15 2 4" xfId="4943"/>
    <cellStyle name="표준 32 2 15 2 4 2" xfId="4944"/>
    <cellStyle name="표준 32 2 15 2 4 2 2" xfId="4945"/>
    <cellStyle name="표준 32 2 15 2 4 2 2 2" xfId="23062"/>
    <cellStyle name="표준 32 2 15 2 4 2 3" xfId="23063"/>
    <cellStyle name="표준 32 2 15 2 4 3" xfId="4946"/>
    <cellStyle name="표준 32 2 15 2 4 3 2" xfId="23064"/>
    <cellStyle name="표준 32 2 15 2 4 4" xfId="23065"/>
    <cellStyle name="표준 32 2 15 2 5" xfId="4947"/>
    <cellStyle name="표준 32 2 15 2 5 2" xfId="4948"/>
    <cellStyle name="표준 32 2 15 2 5 2 2" xfId="23066"/>
    <cellStyle name="표준 32 2 15 2 5 3" xfId="23067"/>
    <cellStyle name="표준 32 2 15 2 6" xfId="4949"/>
    <cellStyle name="표준 32 2 15 2 6 2" xfId="23068"/>
    <cellStyle name="표준 32 2 15 2 7" xfId="23069"/>
    <cellStyle name="표준 32 2 15 3" xfId="4950"/>
    <cellStyle name="표준 32 2 15 3 2" xfId="4951"/>
    <cellStyle name="표준 32 2 15 3 2 2" xfId="4952"/>
    <cellStyle name="표준 32 2 15 3 2 2 2" xfId="4953"/>
    <cellStyle name="표준 32 2 15 3 2 2 2 2" xfId="4954"/>
    <cellStyle name="표준 32 2 15 3 2 2 2 2 2" xfId="23070"/>
    <cellStyle name="표준 32 2 15 3 2 2 2 3" xfId="23071"/>
    <cellStyle name="표준 32 2 15 3 2 2 3" xfId="4955"/>
    <cellStyle name="표준 32 2 15 3 2 2 3 2" xfId="23072"/>
    <cellStyle name="표준 32 2 15 3 2 2 4" xfId="23073"/>
    <cellStyle name="표준 32 2 15 3 2 3" xfId="4956"/>
    <cellStyle name="표준 32 2 15 3 2 3 2" xfId="4957"/>
    <cellStyle name="표준 32 2 15 3 2 3 2 2" xfId="23074"/>
    <cellStyle name="표준 32 2 15 3 2 3 3" xfId="23075"/>
    <cellStyle name="표준 32 2 15 3 2 4" xfId="4958"/>
    <cellStyle name="표준 32 2 15 3 2 4 2" xfId="23076"/>
    <cellStyle name="표준 32 2 15 3 2 5" xfId="23077"/>
    <cellStyle name="표준 32 2 15 3 3" xfId="4959"/>
    <cellStyle name="표준 32 2 15 3 3 2" xfId="4960"/>
    <cellStyle name="표준 32 2 15 3 3 2 2" xfId="4961"/>
    <cellStyle name="표준 32 2 15 3 3 2 2 2" xfId="23078"/>
    <cellStyle name="표준 32 2 15 3 3 2 3" xfId="23079"/>
    <cellStyle name="표준 32 2 15 3 3 3" xfId="4962"/>
    <cellStyle name="표준 32 2 15 3 3 3 2" xfId="23080"/>
    <cellStyle name="표준 32 2 15 3 3 4" xfId="23081"/>
    <cellStyle name="표준 32 2 15 3 4" xfId="4963"/>
    <cellStyle name="표준 32 2 15 3 4 2" xfId="4964"/>
    <cellStyle name="표준 32 2 15 3 4 2 2" xfId="23082"/>
    <cellStyle name="표준 32 2 15 3 4 3" xfId="23083"/>
    <cellStyle name="표준 32 2 15 3 5" xfId="4965"/>
    <cellStyle name="표준 32 2 15 3 5 2" xfId="23084"/>
    <cellStyle name="표준 32 2 15 3 6" xfId="23085"/>
    <cellStyle name="표준 32 2 15 4" xfId="4966"/>
    <cellStyle name="표준 32 2 15 4 2" xfId="4967"/>
    <cellStyle name="표준 32 2 15 4 2 2" xfId="4968"/>
    <cellStyle name="표준 32 2 15 4 2 2 2" xfId="4969"/>
    <cellStyle name="표준 32 2 15 4 2 2 2 2" xfId="23086"/>
    <cellStyle name="표준 32 2 15 4 2 2 3" xfId="23087"/>
    <cellStyle name="표준 32 2 15 4 2 3" xfId="4970"/>
    <cellStyle name="표준 32 2 15 4 2 3 2" xfId="23088"/>
    <cellStyle name="표준 32 2 15 4 2 4" xfId="23089"/>
    <cellStyle name="표준 32 2 15 4 3" xfId="4971"/>
    <cellStyle name="표준 32 2 15 4 3 2" xfId="4972"/>
    <cellStyle name="표준 32 2 15 4 3 2 2" xfId="23090"/>
    <cellStyle name="표준 32 2 15 4 3 3" xfId="23091"/>
    <cellStyle name="표준 32 2 15 4 4" xfId="4973"/>
    <cellStyle name="표준 32 2 15 4 4 2" xfId="23092"/>
    <cellStyle name="표준 32 2 15 4 5" xfId="23093"/>
    <cellStyle name="표준 32 2 15 5" xfId="4974"/>
    <cellStyle name="표준 32 2 15 5 2" xfId="4975"/>
    <cellStyle name="표준 32 2 15 5 2 2" xfId="4976"/>
    <cellStyle name="표준 32 2 15 5 2 2 2" xfId="23094"/>
    <cellStyle name="표준 32 2 15 5 2 3" xfId="23095"/>
    <cellStyle name="표준 32 2 15 5 3" xfId="4977"/>
    <cellStyle name="표준 32 2 15 5 3 2" xfId="23096"/>
    <cellStyle name="표준 32 2 15 5 4" xfId="23097"/>
    <cellStyle name="표준 32 2 15 6" xfId="4978"/>
    <cellStyle name="표준 32 2 15 6 2" xfId="4979"/>
    <cellStyle name="표준 32 2 15 6 2 2" xfId="23098"/>
    <cellStyle name="표준 32 2 15 6 3" xfId="23099"/>
    <cellStyle name="표준 32 2 15 7" xfId="4980"/>
    <cellStyle name="표준 32 2 15 7 2" xfId="23100"/>
    <cellStyle name="표준 32 2 15 8" xfId="23101"/>
    <cellStyle name="표준 32 2 16" xfId="4981"/>
    <cellStyle name="표준 32 2 16 2" xfId="4982"/>
    <cellStyle name="표준 32 2 16 2 2" xfId="4983"/>
    <cellStyle name="표준 32 2 16 2 2 2" xfId="4984"/>
    <cellStyle name="표준 32 2 16 2 2 2 2" xfId="4985"/>
    <cellStyle name="표준 32 2 16 2 2 2 2 2" xfId="4986"/>
    <cellStyle name="표준 32 2 16 2 2 2 2 2 2" xfId="4987"/>
    <cellStyle name="표준 32 2 16 2 2 2 2 2 2 2" xfId="23102"/>
    <cellStyle name="표준 32 2 16 2 2 2 2 2 3" xfId="23103"/>
    <cellStyle name="표준 32 2 16 2 2 2 2 3" xfId="4988"/>
    <cellStyle name="표준 32 2 16 2 2 2 2 3 2" xfId="23104"/>
    <cellStyle name="표준 32 2 16 2 2 2 2 4" xfId="23105"/>
    <cellStyle name="표준 32 2 16 2 2 2 3" xfId="4989"/>
    <cellStyle name="표준 32 2 16 2 2 2 3 2" xfId="4990"/>
    <cellStyle name="표준 32 2 16 2 2 2 3 2 2" xfId="23106"/>
    <cellStyle name="표준 32 2 16 2 2 2 3 3" xfId="23107"/>
    <cellStyle name="표준 32 2 16 2 2 2 4" xfId="4991"/>
    <cellStyle name="표준 32 2 16 2 2 2 4 2" xfId="23108"/>
    <cellStyle name="표준 32 2 16 2 2 2 5" xfId="23109"/>
    <cellStyle name="표준 32 2 16 2 2 3" xfId="4992"/>
    <cellStyle name="표준 32 2 16 2 2 3 2" xfId="4993"/>
    <cellStyle name="표준 32 2 16 2 2 3 2 2" xfId="4994"/>
    <cellStyle name="표준 32 2 16 2 2 3 2 2 2" xfId="23110"/>
    <cellStyle name="표준 32 2 16 2 2 3 2 3" xfId="23111"/>
    <cellStyle name="표준 32 2 16 2 2 3 3" xfId="4995"/>
    <cellStyle name="표준 32 2 16 2 2 3 3 2" xfId="23112"/>
    <cellStyle name="표준 32 2 16 2 2 3 4" xfId="23113"/>
    <cellStyle name="표준 32 2 16 2 2 4" xfId="4996"/>
    <cellStyle name="표준 32 2 16 2 2 4 2" xfId="4997"/>
    <cellStyle name="표준 32 2 16 2 2 4 2 2" xfId="23114"/>
    <cellStyle name="표준 32 2 16 2 2 4 3" xfId="23115"/>
    <cellStyle name="표준 32 2 16 2 2 5" xfId="4998"/>
    <cellStyle name="표준 32 2 16 2 2 5 2" xfId="23116"/>
    <cellStyle name="표준 32 2 16 2 2 6" xfId="23117"/>
    <cellStyle name="표준 32 2 16 2 3" xfId="4999"/>
    <cellStyle name="표준 32 2 16 2 3 2" xfId="5000"/>
    <cellStyle name="표준 32 2 16 2 3 2 2" xfId="5001"/>
    <cellStyle name="표준 32 2 16 2 3 2 2 2" xfId="5002"/>
    <cellStyle name="표준 32 2 16 2 3 2 2 2 2" xfId="23118"/>
    <cellStyle name="표준 32 2 16 2 3 2 2 3" xfId="23119"/>
    <cellStyle name="표준 32 2 16 2 3 2 3" xfId="5003"/>
    <cellStyle name="표준 32 2 16 2 3 2 3 2" xfId="23120"/>
    <cellStyle name="표준 32 2 16 2 3 2 4" xfId="23121"/>
    <cellStyle name="표준 32 2 16 2 3 3" xfId="5004"/>
    <cellStyle name="표준 32 2 16 2 3 3 2" xfId="5005"/>
    <cellStyle name="표준 32 2 16 2 3 3 2 2" xfId="23122"/>
    <cellStyle name="표준 32 2 16 2 3 3 3" xfId="23123"/>
    <cellStyle name="표준 32 2 16 2 3 4" xfId="5006"/>
    <cellStyle name="표준 32 2 16 2 3 4 2" xfId="23124"/>
    <cellStyle name="표준 32 2 16 2 3 5" xfId="23125"/>
    <cellStyle name="표준 32 2 16 2 4" xfId="5007"/>
    <cellStyle name="표준 32 2 16 2 4 2" xfId="5008"/>
    <cellStyle name="표준 32 2 16 2 4 2 2" xfId="5009"/>
    <cellStyle name="표준 32 2 16 2 4 2 2 2" xfId="23126"/>
    <cellStyle name="표준 32 2 16 2 4 2 3" xfId="23127"/>
    <cellStyle name="표준 32 2 16 2 4 3" xfId="5010"/>
    <cellStyle name="표준 32 2 16 2 4 3 2" xfId="23128"/>
    <cellStyle name="표준 32 2 16 2 4 4" xfId="23129"/>
    <cellStyle name="표준 32 2 16 2 5" xfId="5011"/>
    <cellStyle name="표준 32 2 16 2 5 2" xfId="5012"/>
    <cellStyle name="표준 32 2 16 2 5 2 2" xfId="23130"/>
    <cellStyle name="표준 32 2 16 2 5 3" xfId="23131"/>
    <cellStyle name="표준 32 2 16 2 6" xfId="5013"/>
    <cellStyle name="표준 32 2 16 2 6 2" xfId="23132"/>
    <cellStyle name="표준 32 2 16 2 7" xfId="23133"/>
    <cellStyle name="표준 32 2 16 3" xfId="5014"/>
    <cellStyle name="표준 32 2 16 3 2" xfId="5015"/>
    <cellStyle name="표준 32 2 16 3 2 2" xfId="5016"/>
    <cellStyle name="표준 32 2 16 3 2 2 2" xfId="5017"/>
    <cellStyle name="표준 32 2 16 3 2 2 2 2" xfId="5018"/>
    <cellStyle name="표준 32 2 16 3 2 2 2 2 2" xfId="23134"/>
    <cellStyle name="표준 32 2 16 3 2 2 2 3" xfId="23135"/>
    <cellStyle name="표준 32 2 16 3 2 2 3" xfId="5019"/>
    <cellStyle name="표준 32 2 16 3 2 2 3 2" xfId="23136"/>
    <cellStyle name="표준 32 2 16 3 2 2 4" xfId="23137"/>
    <cellStyle name="표준 32 2 16 3 2 3" xfId="5020"/>
    <cellStyle name="표준 32 2 16 3 2 3 2" xfId="5021"/>
    <cellStyle name="표준 32 2 16 3 2 3 2 2" xfId="23138"/>
    <cellStyle name="표준 32 2 16 3 2 3 3" xfId="23139"/>
    <cellStyle name="표준 32 2 16 3 2 4" xfId="5022"/>
    <cellStyle name="표준 32 2 16 3 2 4 2" xfId="23140"/>
    <cellStyle name="표준 32 2 16 3 2 5" xfId="23141"/>
    <cellStyle name="표준 32 2 16 3 3" xfId="5023"/>
    <cellStyle name="표준 32 2 16 3 3 2" xfId="5024"/>
    <cellStyle name="표준 32 2 16 3 3 2 2" xfId="5025"/>
    <cellStyle name="표준 32 2 16 3 3 2 2 2" xfId="23142"/>
    <cellStyle name="표준 32 2 16 3 3 2 3" xfId="23143"/>
    <cellStyle name="표준 32 2 16 3 3 3" xfId="5026"/>
    <cellStyle name="표준 32 2 16 3 3 3 2" xfId="23144"/>
    <cellStyle name="표준 32 2 16 3 3 4" xfId="23145"/>
    <cellStyle name="표준 32 2 16 3 4" xfId="5027"/>
    <cellStyle name="표준 32 2 16 3 4 2" xfId="5028"/>
    <cellStyle name="표준 32 2 16 3 4 2 2" xfId="23146"/>
    <cellStyle name="표준 32 2 16 3 4 3" xfId="23147"/>
    <cellStyle name="표준 32 2 16 3 5" xfId="5029"/>
    <cellStyle name="표준 32 2 16 3 5 2" xfId="23148"/>
    <cellStyle name="표준 32 2 16 3 6" xfId="23149"/>
    <cellStyle name="표준 32 2 16 4" xfId="5030"/>
    <cellStyle name="표준 32 2 16 4 2" xfId="5031"/>
    <cellStyle name="표준 32 2 16 4 2 2" xfId="5032"/>
    <cellStyle name="표준 32 2 16 4 2 2 2" xfId="5033"/>
    <cellStyle name="표준 32 2 16 4 2 2 2 2" xfId="23150"/>
    <cellStyle name="표준 32 2 16 4 2 2 3" xfId="23151"/>
    <cellStyle name="표준 32 2 16 4 2 3" xfId="5034"/>
    <cellStyle name="표준 32 2 16 4 2 3 2" xfId="23152"/>
    <cellStyle name="표준 32 2 16 4 2 4" xfId="23153"/>
    <cellStyle name="표준 32 2 16 4 3" xfId="5035"/>
    <cellStyle name="표준 32 2 16 4 3 2" xfId="5036"/>
    <cellStyle name="표준 32 2 16 4 3 2 2" xfId="23154"/>
    <cellStyle name="표준 32 2 16 4 3 3" xfId="23155"/>
    <cellStyle name="표준 32 2 16 4 4" xfId="5037"/>
    <cellStyle name="표준 32 2 16 4 4 2" xfId="23156"/>
    <cellStyle name="표준 32 2 16 4 5" xfId="23157"/>
    <cellStyle name="표준 32 2 16 5" xfId="5038"/>
    <cellStyle name="표준 32 2 16 5 2" xfId="5039"/>
    <cellStyle name="표준 32 2 16 5 2 2" xfId="5040"/>
    <cellStyle name="표준 32 2 16 5 2 2 2" xfId="23158"/>
    <cellStyle name="표준 32 2 16 5 2 3" xfId="23159"/>
    <cellStyle name="표준 32 2 16 5 3" xfId="5041"/>
    <cellStyle name="표준 32 2 16 5 3 2" xfId="23160"/>
    <cellStyle name="표준 32 2 16 5 4" xfId="23161"/>
    <cellStyle name="표준 32 2 16 6" xfId="5042"/>
    <cellStyle name="표준 32 2 16 6 2" xfId="5043"/>
    <cellStyle name="표준 32 2 16 6 2 2" xfId="23162"/>
    <cellStyle name="표준 32 2 16 6 3" xfId="23163"/>
    <cellStyle name="표준 32 2 16 7" xfId="5044"/>
    <cellStyle name="표준 32 2 16 7 2" xfId="23164"/>
    <cellStyle name="표준 32 2 16 8" xfId="23165"/>
    <cellStyle name="표준 32 2 17" xfId="5045"/>
    <cellStyle name="표준 32 2 17 2" xfId="5046"/>
    <cellStyle name="표준 32 2 17 2 2" xfId="5047"/>
    <cellStyle name="표준 32 2 17 2 2 2" xfId="5048"/>
    <cellStyle name="표준 32 2 17 2 2 2 2" xfId="5049"/>
    <cellStyle name="표준 32 2 17 2 2 2 2 2" xfId="5050"/>
    <cellStyle name="표준 32 2 17 2 2 2 2 2 2" xfId="5051"/>
    <cellStyle name="표준 32 2 17 2 2 2 2 2 2 2" xfId="23166"/>
    <cellStyle name="표준 32 2 17 2 2 2 2 2 3" xfId="23167"/>
    <cellStyle name="표준 32 2 17 2 2 2 2 3" xfId="5052"/>
    <cellStyle name="표준 32 2 17 2 2 2 2 3 2" xfId="23168"/>
    <cellStyle name="표준 32 2 17 2 2 2 2 4" xfId="23169"/>
    <cellStyle name="표준 32 2 17 2 2 2 3" xfId="5053"/>
    <cellStyle name="표준 32 2 17 2 2 2 3 2" xfId="5054"/>
    <cellStyle name="표준 32 2 17 2 2 2 3 2 2" xfId="23170"/>
    <cellStyle name="표준 32 2 17 2 2 2 3 3" xfId="23171"/>
    <cellStyle name="표준 32 2 17 2 2 2 4" xfId="5055"/>
    <cellStyle name="표준 32 2 17 2 2 2 4 2" xfId="23172"/>
    <cellStyle name="표준 32 2 17 2 2 2 5" xfId="23173"/>
    <cellStyle name="표준 32 2 17 2 2 3" xfId="5056"/>
    <cellStyle name="표준 32 2 17 2 2 3 2" xfId="5057"/>
    <cellStyle name="표준 32 2 17 2 2 3 2 2" xfId="5058"/>
    <cellStyle name="표준 32 2 17 2 2 3 2 2 2" xfId="23174"/>
    <cellStyle name="표준 32 2 17 2 2 3 2 3" xfId="23175"/>
    <cellStyle name="표준 32 2 17 2 2 3 3" xfId="5059"/>
    <cellStyle name="표준 32 2 17 2 2 3 3 2" xfId="23176"/>
    <cellStyle name="표준 32 2 17 2 2 3 4" xfId="23177"/>
    <cellStyle name="표준 32 2 17 2 2 4" xfId="5060"/>
    <cellStyle name="표준 32 2 17 2 2 4 2" xfId="5061"/>
    <cellStyle name="표준 32 2 17 2 2 4 2 2" xfId="23178"/>
    <cellStyle name="표준 32 2 17 2 2 4 3" xfId="23179"/>
    <cellStyle name="표준 32 2 17 2 2 5" xfId="5062"/>
    <cellStyle name="표준 32 2 17 2 2 5 2" xfId="23180"/>
    <cellStyle name="표준 32 2 17 2 2 6" xfId="23181"/>
    <cellStyle name="표준 32 2 17 2 3" xfId="5063"/>
    <cellStyle name="표준 32 2 17 2 3 2" xfId="5064"/>
    <cellStyle name="표준 32 2 17 2 3 2 2" xfId="5065"/>
    <cellStyle name="표준 32 2 17 2 3 2 2 2" xfId="5066"/>
    <cellStyle name="표준 32 2 17 2 3 2 2 2 2" xfId="23182"/>
    <cellStyle name="표준 32 2 17 2 3 2 2 3" xfId="23183"/>
    <cellStyle name="표준 32 2 17 2 3 2 3" xfId="5067"/>
    <cellStyle name="표준 32 2 17 2 3 2 3 2" xfId="23184"/>
    <cellStyle name="표준 32 2 17 2 3 2 4" xfId="23185"/>
    <cellStyle name="표준 32 2 17 2 3 3" xfId="5068"/>
    <cellStyle name="표준 32 2 17 2 3 3 2" xfId="5069"/>
    <cellStyle name="표준 32 2 17 2 3 3 2 2" xfId="23186"/>
    <cellStyle name="표준 32 2 17 2 3 3 3" xfId="23187"/>
    <cellStyle name="표준 32 2 17 2 3 4" xfId="5070"/>
    <cellStyle name="표준 32 2 17 2 3 4 2" xfId="23188"/>
    <cellStyle name="표준 32 2 17 2 3 5" xfId="23189"/>
    <cellStyle name="표준 32 2 17 2 4" xfId="5071"/>
    <cellStyle name="표준 32 2 17 2 4 2" xfId="5072"/>
    <cellStyle name="표준 32 2 17 2 4 2 2" xfId="5073"/>
    <cellStyle name="표준 32 2 17 2 4 2 2 2" xfId="23190"/>
    <cellStyle name="표준 32 2 17 2 4 2 3" xfId="23191"/>
    <cellStyle name="표준 32 2 17 2 4 3" xfId="5074"/>
    <cellStyle name="표준 32 2 17 2 4 3 2" xfId="23192"/>
    <cellStyle name="표준 32 2 17 2 4 4" xfId="23193"/>
    <cellStyle name="표준 32 2 17 2 5" xfId="5075"/>
    <cellStyle name="표준 32 2 17 2 5 2" xfId="5076"/>
    <cellStyle name="표준 32 2 17 2 5 2 2" xfId="23194"/>
    <cellStyle name="표준 32 2 17 2 5 3" xfId="23195"/>
    <cellStyle name="표준 32 2 17 2 6" xfId="5077"/>
    <cellStyle name="표준 32 2 17 2 6 2" xfId="23196"/>
    <cellStyle name="표준 32 2 17 2 7" xfId="23197"/>
    <cellStyle name="표준 32 2 17 3" xfId="5078"/>
    <cellStyle name="표준 32 2 17 3 2" xfId="5079"/>
    <cellStyle name="표준 32 2 17 3 2 2" xfId="5080"/>
    <cellStyle name="표준 32 2 17 3 2 2 2" xfId="5081"/>
    <cellStyle name="표준 32 2 17 3 2 2 2 2" xfId="5082"/>
    <cellStyle name="표준 32 2 17 3 2 2 2 2 2" xfId="23198"/>
    <cellStyle name="표준 32 2 17 3 2 2 2 3" xfId="23199"/>
    <cellStyle name="표준 32 2 17 3 2 2 3" xfId="5083"/>
    <cellStyle name="표준 32 2 17 3 2 2 3 2" xfId="23200"/>
    <cellStyle name="표준 32 2 17 3 2 2 4" xfId="23201"/>
    <cellStyle name="표준 32 2 17 3 2 3" xfId="5084"/>
    <cellStyle name="표준 32 2 17 3 2 3 2" xfId="5085"/>
    <cellStyle name="표준 32 2 17 3 2 3 2 2" xfId="23202"/>
    <cellStyle name="표준 32 2 17 3 2 3 3" xfId="23203"/>
    <cellStyle name="표준 32 2 17 3 2 4" xfId="5086"/>
    <cellStyle name="표준 32 2 17 3 2 4 2" xfId="23204"/>
    <cellStyle name="표준 32 2 17 3 2 5" xfId="23205"/>
    <cellStyle name="표준 32 2 17 3 3" xfId="5087"/>
    <cellStyle name="표준 32 2 17 3 3 2" xfId="5088"/>
    <cellStyle name="표준 32 2 17 3 3 2 2" xfId="5089"/>
    <cellStyle name="표준 32 2 17 3 3 2 2 2" xfId="23206"/>
    <cellStyle name="표준 32 2 17 3 3 2 3" xfId="23207"/>
    <cellStyle name="표준 32 2 17 3 3 3" xfId="5090"/>
    <cellStyle name="표준 32 2 17 3 3 3 2" xfId="23208"/>
    <cellStyle name="표준 32 2 17 3 3 4" xfId="23209"/>
    <cellStyle name="표준 32 2 17 3 4" xfId="5091"/>
    <cellStyle name="표준 32 2 17 3 4 2" xfId="5092"/>
    <cellStyle name="표준 32 2 17 3 4 2 2" xfId="23210"/>
    <cellStyle name="표준 32 2 17 3 4 3" xfId="23211"/>
    <cellStyle name="표준 32 2 17 3 5" xfId="5093"/>
    <cellStyle name="표준 32 2 17 3 5 2" xfId="23212"/>
    <cellStyle name="표준 32 2 17 3 6" xfId="23213"/>
    <cellStyle name="표준 32 2 17 4" xfId="5094"/>
    <cellStyle name="표준 32 2 17 4 2" xfId="5095"/>
    <cellStyle name="표준 32 2 17 4 2 2" xfId="5096"/>
    <cellStyle name="표준 32 2 17 4 2 2 2" xfId="5097"/>
    <cellStyle name="표준 32 2 17 4 2 2 2 2" xfId="23214"/>
    <cellStyle name="표준 32 2 17 4 2 2 3" xfId="23215"/>
    <cellStyle name="표준 32 2 17 4 2 3" xfId="5098"/>
    <cellStyle name="표준 32 2 17 4 2 3 2" xfId="23216"/>
    <cellStyle name="표준 32 2 17 4 2 4" xfId="23217"/>
    <cellStyle name="표준 32 2 17 4 3" xfId="5099"/>
    <cellStyle name="표준 32 2 17 4 3 2" xfId="5100"/>
    <cellStyle name="표준 32 2 17 4 3 2 2" xfId="23218"/>
    <cellStyle name="표준 32 2 17 4 3 3" xfId="23219"/>
    <cellStyle name="표준 32 2 17 4 4" xfId="5101"/>
    <cellStyle name="표준 32 2 17 4 4 2" xfId="23220"/>
    <cellStyle name="표준 32 2 17 4 5" xfId="23221"/>
    <cellStyle name="표준 32 2 17 5" xfId="5102"/>
    <cellStyle name="표준 32 2 17 5 2" xfId="5103"/>
    <cellStyle name="표준 32 2 17 5 2 2" xfId="5104"/>
    <cellStyle name="표준 32 2 17 5 2 2 2" xfId="23222"/>
    <cellStyle name="표준 32 2 17 5 2 3" xfId="23223"/>
    <cellStyle name="표준 32 2 17 5 3" xfId="5105"/>
    <cellStyle name="표준 32 2 17 5 3 2" xfId="23224"/>
    <cellStyle name="표준 32 2 17 5 4" xfId="23225"/>
    <cellStyle name="표준 32 2 17 6" xfId="5106"/>
    <cellStyle name="표준 32 2 17 6 2" xfId="5107"/>
    <cellStyle name="표준 32 2 17 6 2 2" xfId="23226"/>
    <cellStyle name="표준 32 2 17 6 3" xfId="23227"/>
    <cellStyle name="표준 32 2 17 7" xfId="5108"/>
    <cellStyle name="표준 32 2 17 7 2" xfId="23228"/>
    <cellStyle name="표준 32 2 17 8" xfId="23229"/>
    <cellStyle name="표준 32 2 18" xfId="5109"/>
    <cellStyle name="표준 32 2 18 2" xfId="5110"/>
    <cellStyle name="표준 32 2 18 2 2" xfId="5111"/>
    <cellStyle name="표준 32 2 18 2 2 2" xfId="5112"/>
    <cellStyle name="표준 32 2 18 2 2 2 2" xfId="5113"/>
    <cellStyle name="표준 32 2 18 2 2 2 2 2" xfId="5114"/>
    <cellStyle name="표준 32 2 18 2 2 2 2 2 2" xfId="5115"/>
    <cellStyle name="표준 32 2 18 2 2 2 2 2 2 2" xfId="23230"/>
    <cellStyle name="표준 32 2 18 2 2 2 2 2 3" xfId="23231"/>
    <cellStyle name="표준 32 2 18 2 2 2 2 3" xfId="5116"/>
    <cellStyle name="표준 32 2 18 2 2 2 2 3 2" xfId="23232"/>
    <cellStyle name="표준 32 2 18 2 2 2 2 4" xfId="23233"/>
    <cellStyle name="표준 32 2 18 2 2 2 3" xfId="5117"/>
    <cellStyle name="표준 32 2 18 2 2 2 3 2" xfId="5118"/>
    <cellStyle name="표준 32 2 18 2 2 2 3 2 2" xfId="23234"/>
    <cellStyle name="표준 32 2 18 2 2 2 3 3" xfId="23235"/>
    <cellStyle name="표준 32 2 18 2 2 2 4" xfId="5119"/>
    <cellStyle name="표준 32 2 18 2 2 2 4 2" xfId="23236"/>
    <cellStyle name="표준 32 2 18 2 2 2 5" xfId="23237"/>
    <cellStyle name="표준 32 2 18 2 2 3" xfId="5120"/>
    <cellStyle name="표준 32 2 18 2 2 3 2" xfId="5121"/>
    <cellStyle name="표준 32 2 18 2 2 3 2 2" xfId="5122"/>
    <cellStyle name="표준 32 2 18 2 2 3 2 2 2" xfId="23238"/>
    <cellStyle name="표준 32 2 18 2 2 3 2 3" xfId="23239"/>
    <cellStyle name="표준 32 2 18 2 2 3 3" xfId="5123"/>
    <cellStyle name="표준 32 2 18 2 2 3 3 2" xfId="23240"/>
    <cellStyle name="표준 32 2 18 2 2 3 4" xfId="23241"/>
    <cellStyle name="표준 32 2 18 2 2 4" xfId="5124"/>
    <cellStyle name="표준 32 2 18 2 2 4 2" xfId="5125"/>
    <cellStyle name="표준 32 2 18 2 2 4 2 2" xfId="23242"/>
    <cellStyle name="표준 32 2 18 2 2 4 3" xfId="23243"/>
    <cellStyle name="표준 32 2 18 2 2 5" xfId="5126"/>
    <cellStyle name="표준 32 2 18 2 2 5 2" xfId="23244"/>
    <cellStyle name="표준 32 2 18 2 2 6" xfId="23245"/>
    <cellStyle name="표준 32 2 18 2 3" xfId="5127"/>
    <cellStyle name="표준 32 2 18 2 3 2" xfId="5128"/>
    <cellStyle name="표준 32 2 18 2 3 2 2" xfId="5129"/>
    <cellStyle name="표준 32 2 18 2 3 2 2 2" xfId="5130"/>
    <cellStyle name="표준 32 2 18 2 3 2 2 2 2" xfId="23246"/>
    <cellStyle name="표준 32 2 18 2 3 2 2 3" xfId="23247"/>
    <cellStyle name="표준 32 2 18 2 3 2 3" xfId="5131"/>
    <cellStyle name="표준 32 2 18 2 3 2 3 2" xfId="23248"/>
    <cellStyle name="표준 32 2 18 2 3 2 4" xfId="23249"/>
    <cellStyle name="표준 32 2 18 2 3 3" xfId="5132"/>
    <cellStyle name="표준 32 2 18 2 3 3 2" xfId="5133"/>
    <cellStyle name="표준 32 2 18 2 3 3 2 2" xfId="23250"/>
    <cellStyle name="표준 32 2 18 2 3 3 3" xfId="23251"/>
    <cellStyle name="표준 32 2 18 2 3 4" xfId="5134"/>
    <cellStyle name="표준 32 2 18 2 3 4 2" xfId="23252"/>
    <cellStyle name="표준 32 2 18 2 3 5" xfId="23253"/>
    <cellStyle name="표준 32 2 18 2 4" xfId="5135"/>
    <cellStyle name="표준 32 2 18 2 4 2" xfId="5136"/>
    <cellStyle name="표준 32 2 18 2 4 2 2" xfId="5137"/>
    <cellStyle name="표준 32 2 18 2 4 2 2 2" xfId="23254"/>
    <cellStyle name="표준 32 2 18 2 4 2 3" xfId="23255"/>
    <cellStyle name="표준 32 2 18 2 4 3" xfId="5138"/>
    <cellStyle name="표준 32 2 18 2 4 3 2" xfId="23256"/>
    <cellStyle name="표준 32 2 18 2 4 4" xfId="23257"/>
    <cellStyle name="표준 32 2 18 2 5" xfId="5139"/>
    <cellStyle name="표준 32 2 18 2 5 2" xfId="5140"/>
    <cellStyle name="표준 32 2 18 2 5 2 2" xfId="23258"/>
    <cellStyle name="표준 32 2 18 2 5 3" xfId="23259"/>
    <cellStyle name="표준 32 2 18 2 6" xfId="5141"/>
    <cellStyle name="표준 32 2 18 2 6 2" xfId="23260"/>
    <cellStyle name="표준 32 2 18 2 7" xfId="23261"/>
    <cellStyle name="표준 32 2 18 3" xfId="5142"/>
    <cellStyle name="표준 32 2 18 3 2" xfId="5143"/>
    <cellStyle name="표준 32 2 18 3 2 2" xfId="5144"/>
    <cellStyle name="표준 32 2 18 3 2 2 2" xfId="5145"/>
    <cellStyle name="표준 32 2 18 3 2 2 2 2" xfId="5146"/>
    <cellStyle name="표준 32 2 18 3 2 2 2 2 2" xfId="23262"/>
    <cellStyle name="표준 32 2 18 3 2 2 2 3" xfId="23263"/>
    <cellStyle name="표준 32 2 18 3 2 2 3" xfId="5147"/>
    <cellStyle name="표준 32 2 18 3 2 2 3 2" xfId="23264"/>
    <cellStyle name="표준 32 2 18 3 2 2 4" xfId="23265"/>
    <cellStyle name="표준 32 2 18 3 2 3" xfId="5148"/>
    <cellStyle name="표준 32 2 18 3 2 3 2" xfId="5149"/>
    <cellStyle name="표준 32 2 18 3 2 3 2 2" xfId="23266"/>
    <cellStyle name="표준 32 2 18 3 2 3 3" xfId="23267"/>
    <cellStyle name="표준 32 2 18 3 2 4" xfId="5150"/>
    <cellStyle name="표준 32 2 18 3 2 4 2" xfId="23268"/>
    <cellStyle name="표준 32 2 18 3 2 5" xfId="23269"/>
    <cellStyle name="표준 32 2 18 3 3" xfId="5151"/>
    <cellStyle name="표준 32 2 18 3 3 2" xfId="5152"/>
    <cellStyle name="표준 32 2 18 3 3 2 2" xfId="5153"/>
    <cellStyle name="표준 32 2 18 3 3 2 2 2" xfId="23270"/>
    <cellStyle name="표준 32 2 18 3 3 2 3" xfId="23271"/>
    <cellStyle name="표준 32 2 18 3 3 3" xfId="5154"/>
    <cellStyle name="표준 32 2 18 3 3 3 2" xfId="23272"/>
    <cellStyle name="표준 32 2 18 3 3 4" xfId="23273"/>
    <cellStyle name="표준 32 2 18 3 4" xfId="5155"/>
    <cellStyle name="표준 32 2 18 3 4 2" xfId="5156"/>
    <cellStyle name="표준 32 2 18 3 4 2 2" xfId="23274"/>
    <cellStyle name="표준 32 2 18 3 4 3" xfId="23275"/>
    <cellStyle name="표준 32 2 18 3 5" xfId="5157"/>
    <cellStyle name="표준 32 2 18 3 5 2" xfId="23276"/>
    <cellStyle name="표준 32 2 18 3 6" xfId="23277"/>
    <cellStyle name="표준 32 2 18 4" xfId="5158"/>
    <cellStyle name="표준 32 2 18 4 2" xfId="5159"/>
    <cellStyle name="표준 32 2 18 4 2 2" xfId="5160"/>
    <cellStyle name="표준 32 2 18 4 2 2 2" xfId="5161"/>
    <cellStyle name="표준 32 2 18 4 2 2 2 2" xfId="23278"/>
    <cellStyle name="표준 32 2 18 4 2 2 3" xfId="23279"/>
    <cellStyle name="표준 32 2 18 4 2 3" xfId="5162"/>
    <cellStyle name="표준 32 2 18 4 2 3 2" xfId="23280"/>
    <cellStyle name="표준 32 2 18 4 2 4" xfId="23281"/>
    <cellStyle name="표준 32 2 18 4 3" xfId="5163"/>
    <cellStyle name="표준 32 2 18 4 3 2" xfId="5164"/>
    <cellStyle name="표준 32 2 18 4 3 2 2" xfId="23282"/>
    <cellStyle name="표준 32 2 18 4 3 3" xfId="23283"/>
    <cellStyle name="표준 32 2 18 4 4" xfId="5165"/>
    <cellStyle name="표준 32 2 18 4 4 2" xfId="23284"/>
    <cellStyle name="표준 32 2 18 4 5" xfId="23285"/>
    <cellStyle name="표준 32 2 18 5" xfId="5166"/>
    <cellStyle name="표준 32 2 18 5 2" xfId="5167"/>
    <cellStyle name="표준 32 2 18 5 2 2" xfId="5168"/>
    <cellStyle name="표준 32 2 18 5 2 2 2" xfId="23286"/>
    <cellStyle name="표준 32 2 18 5 2 3" xfId="23287"/>
    <cellStyle name="표준 32 2 18 5 3" xfId="5169"/>
    <cellStyle name="표준 32 2 18 5 3 2" xfId="23288"/>
    <cellStyle name="표준 32 2 18 5 4" xfId="23289"/>
    <cellStyle name="표준 32 2 18 6" xfId="5170"/>
    <cellStyle name="표준 32 2 18 6 2" xfId="5171"/>
    <cellStyle name="표준 32 2 18 6 2 2" xfId="23290"/>
    <cellStyle name="표준 32 2 18 6 3" xfId="23291"/>
    <cellStyle name="표준 32 2 18 7" xfId="5172"/>
    <cellStyle name="표준 32 2 18 7 2" xfId="23292"/>
    <cellStyle name="표준 32 2 18 8" xfId="23293"/>
    <cellStyle name="표준 32 2 19" xfId="5173"/>
    <cellStyle name="표준 32 2 19 2" xfId="5174"/>
    <cellStyle name="표준 32 2 19 2 2" xfId="5175"/>
    <cellStyle name="표준 32 2 19 2 2 2" xfId="5176"/>
    <cellStyle name="표준 32 2 19 2 2 2 2" xfId="5177"/>
    <cellStyle name="표준 32 2 19 2 2 2 2 2" xfId="5178"/>
    <cellStyle name="표준 32 2 19 2 2 2 2 2 2" xfId="5179"/>
    <cellStyle name="표준 32 2 19 2 2 2 2 2 2 2" xfId="23294"/>
    <cellStyle name="표준 32 2 19 2 2 2 2 2 3" xfId="23295"/>
    <cellStyle name="표준 32 2 19 2 2 2 2 3" xfId="5180"/>
    <cellStyle name="표준 32 2 19 2 2 2 2 3 2" xfId="23296"/>
    <cellStyle name="표준 32 2 19 2 2 2 2 4" xfId="23297"/>
    <cellStyle name="표준 32 2 19 2 2 2 3" xfId="5181"/>
    <cellStyle name="표준 32 2 19 2 2 2 3 2" xfId="5182"/>
    <cellStyle name="표준 32 2 19 2 2 2 3 2 2" xfId="23298"/>
    <cellStyle name="표준 32 2 19 2 2 2 3 3" xfId="23299"/>
    <cellStyle name="표준 32 2 19 2 2 2 4" xfId="5183"/>
    <cellStyle name="표준 32 2 19 2 2 2 4 2" xfId="23300"/>
    <cellStyle name="표준 32 2 19 2 2 2 5" xfId="23301"/>
    <cellStyle name="표준 32 2 19 2 2 3" xfId="5184"/>
    <cellStyle name="표준 32 2 19 2 2 3 2" xfId="5185"/>
    <cellStyle name="표준 32 2 19 2 2 3 2 2" xfId="5186"/>
    <cellStyle name="표준 32 2 19 2 2 3 2 2 2" xfId="23302"/>
    <cellStyle name="표준 32 2 19 2 2 3 2 3" xfId="23303"/>
    <cellStyle name="표준 32 2 19 2 2 3 3" xfId="5187"/>
    <cellStyle name="표준 32 2 19 2 2 3 3 2" xfId="23304"/>
    <cellStyle name="표준 32 2 19 2 2 3 4" xfId="23305"/>
    <cellStyle name="표준 32 2 19 2 2 4" xfId="5188"/>
    <cellStyle name="표준 32 2 19 2 2 4 2" xfId="5189"/>
    <cellStyle name="표준 32 2 19 2 2 4 2 2" xfId="23306"/>
    <cellStyle name="표준 32 2 19 2 2 4 3" xfId="23307"/>
    <cellStyle name="표준 32 2 19 2 2 5" xfId="5190"/>
    <cellStyle name="표준 32 2 19 2 2 5 2" xfId="23308"/>
    <cellStyle name="표준 32 2 19 2 2 6" xfId="23309"/>
    <cellStyle name="표준 32 2 19 2 3" xfId="5191"/>
    <cellStyle name="표준 32 2 19 2 3 2" xfId="5192"/>
    <cellStyle name="표준 32 2 19 2 3 2 2" xfId="5193"/>
    <cellStyle name="표준 32 2 19 2 3 2 2 2" xfId="5194"/>
    <cellStyle name="표준 32 2 19 2 3 2 2 2 2" xfId="23310"/>
    <cellStyle name="표준 32 2 19 2 3 2 2 3" xfId="23311"/>
    <cellStyle name="표준 32 2 19 2 3 2 3" xfId="5195"/>
    <cellStyle name="표준 32 2 19 2 3 2 3 2" xfId="23312"/>
    <cellStyle name="표준 32 2 19 2 3 2 4" xfId="23313"/>
    <cellStyle name="표준 32 2 19 2 3 3" xfId="5196"/>
    <cellStyle name="표준 32 2 19 2 3 3 2" xfId="5197"/>
    <cellStyle name="표준 32 2 19 2 3 3 2 2" xfId="23314"/>
    <cellStyle name="표준 32 2 19 2 3 3 3" xfId="23315"/>
    <cellStyle name="표준 32 2 19 2 3 4" xfId="5198"/>
    <cellStyle name="표준 32 2 19 2 3 4 2" xfId="23316"/>
    <cellStyle name="표준 32 2 19 2 3 5" xfId="23317"/>
    <cellStyle name="표준 32 2 19 2 4" xfId="5199"/>
    <cellStyle name="표준 32 2 19 2 4 2" xfId="5200"/>
    <cellStyle name="표준 32 2 19 2 4 2 2" xfId="5201"/>
    <cellStyle name="표준 32 2 19 2 4 2 2 2" xfId="23318"/>
    <cellStyle name="표준 32 2 19 2 4 2 3" xfId="23319"/>
    <cellStyle name="표준 32 2 19 2 4 3" xfId="5202"/>
    <cellStyle name="표준 32 2 19 2 4 3 2" xfId="23320"/>
    <cellStyle name="표준 32 2 19 2 4 4" xfId="23321"/>
    <cellStyle name="표준 32 2 19 2 5" xfId="5203"/>
    <cellStyle name="표준 32 2 19 2 5 2" xfId="5204"/>
    <cellStyle name="표준 32 2 19 2 5 2 2" xfId="23322"/>
    <cellStyle name="표준 32 2 19 2 5 3" xfId="23323"/>
    <cellStyle name="표준 32 2 19 2 6" xfId="5205"/>
    <cellStyle name="표준 32 2 19 2 6 2" xfId="23324"/>
    <cellStyle name="표준 32 2 19 2 7" xfId="23325"/>
    <cellStyle name="표준 32 2 19 3" xfId="5206"/>
    <cellStyle name="표준 32 2 19 3 2" xfId="5207"/>
    <cellStyle name="표준 32 2 19 3 2 2" xfId="5208"/>
    <cellStyle name="표준 32 2 19 3 2 2 2" xfId="5209"/>
    <cellStyle name="표준 32 2 19 3 2 2 2 2" xfId="5210"/>
    <cellStyle name="표준 32 2 19 3 2 2 2 2 2" xfId="23326"/>
    <cellStyle name="표준 32 2 19 3 2 2 2 3" xfId="23327"/>
    <cellStyle name="표준 32 2 19 3 2 2 3" xfId="5211"/>
    <cellStyle name="표준 32 2 19 3 2 2 3 2" xfId="23328"/>
    <cellStyle name="표준 32 2 19 3 2 2 4" xfId="23329"/>
    <cellStyle name="표준 32 2 19 3 2 3" xfId="5212"/>
    <cellStyle name="표준 32 2 19 3 2 3 2" xfId="5213"/>
    <cellStyle name="표준 32 2 19 3 2 3 2 2" xfId="23330"/>
    <cellStyle name="표준 32 2 19 3 2 3 3" xfId="23331"/>
    <cellStyle name="표준 32 2 19 3 2 4" xfId="5214"/>
    <cellStyle name="표준 32 2 19 3 2 4 2" xfId="23332"/>
    <cellStyle name="표준 32 2 19 3 2 5" xfId="23333"/>
    <cellStyle name="표준 32 2 19 3 3" xfId="5215"/>
    <cellStyle name="표준 32 2 19 3 3 2" xfId="5216"/>
    <cellStyle name="표준 32 2 19 3 3 2 2" xfId="5217"/>
    <cellStyle name="표준 32 2 19 3 3 2 2 2" xfId="23334"/>
    <cellStyle name="표준 32 2 19 3 3 2 3" xfId="23335"/>
    <cellStyle name="표준 32 2 19 3 3 3" xfId="5218"/>
    <cellStyle name="표준 32 2 19 3 3 3 2" xfId="23336"/>
    <cellStyle name="표준 32 2 19 3 3 4" xfId="23337"/>
    <cellStyle name="표준 32 2 19 3 4" xfId="5219"/>
    <cellStyle name="표준 32 2 19 3 4 2" xfId="5220"/>
    <cellStyle name="표준 32 2 19 3 4 2 2" xfId="23338"/>
    <cellStyle name="표준 32 2 19 3 4 3" xfId="23339"/>
    <cellStyle name="표준 32 2 19 3 5" xfId="5221"/>
    <cellStyle name="표준 32 2 19 3 5 2" xfId="23340"/>
    <cellStyle name="표준 32 2 19 3 6" xfId="23341"/>
    <cellStyle name="표준 32 2 19 4" xfId="5222"/>
    <cellStyle name="표준 32 2 19 4 2" xfId="5223"/>
    <cellStyle name="표준 32 2 19 4 2 2" xfId="5224"/>
    <cellStyle name="표준 32 2 19 4 2 2 2" xfId="5225"/>
    <cellStyle name="표준 32 2 19 4 2 2 2 2" xfId="23342"/>
    <cellStyle name="표준 32 2 19 4 2 2 3" xfId="23343"/>
    <cellStyle name="표준 32 2 19 4 2 3" xfId="5226"/>
    <cellStyle name="표준 32 2 19 4 2 3 2" xfId="23344"/>
    <cellStyle name="표준 32 2 19 4 2 4" xfId="23345"/>
    <cellStyle name="표준 32 2 19 4 3" xfId="5227"/>
    <cellStyle name="표준 32 2 19 4 3 2" xfId="5228"/>
    <cellStyle name="표준 32 2 19 4 3 2 2" xfId="23346"/>
    <cellStyle name="표준 32 2 19 4 3 3" xfId="23347"/>
    <cellStyle name="표준 32 2 19 4 4" xfId="5229"/>
    <cellStyle name="표준 32 2 19 4 4 2" xfId="23348"/>
    <cellStyle name="표준 32 2 19 4 5" xfId="23349"/>
    <cellStyle name="표준 32 2 19 5" xfId="5230"/>
    <cellStyle name="표준 32 2 19 5 2" xfId="5231"/>
    <cellStyle name="표준 32 2 19 5 2 2" xfId="5232"/>
    <cellStyle name="표준 32 2 19 5 2 2 2" xfId="23350"/>
    <cellStyle name="표준 32 2 19 5 2 3" xfId="23351"/>
    <cellStyle name="표준 32 2 19 5 3" xfId="5233"/>
    <cellStyle name="표준 32 2 19 5 3 2" xfId="23352"/>
    <cellStyle name="표준 32 2 19 5 4" xfId="23353"/>
    <cellStyle name="표준 32 2 19 6" xfId="5234"/>
    <cellStyle name="표준 32 2 19 6 2" xfId="5235"/>
    <cellStyle name="표준 32 2 19 6 2 2" xfId="23354"/>
    <cellStyle name="표준 32 2 19 6 3" xfId="23355"/>
    <cellStyle name="표준 32 2 19 7" xfId="5236"/>
    <cellStyle name="표준 32 2 19 7 2" xfId="23356"/>
    <cellStyle name="표준 32 2 19 8" xfId="23357"/>
    <cellStyle name="표준 32 2 2" xfId="5237"/>
    <cellStyle name="표준 32 2 2 10" xfId="5238"/>
    <cellStyle name="표준 32 2 2 11" xfId="5239"/>
    <cellStyle name="표준 32 2 2 12" xfId="5240"/>
    <cellStyle name="표준 32 2 2 13" xfId="5241"/>
    <cellStyle name="표준 32 2 2 14" xfId="5242"/>
    <cellStyle name="표준 32 2 2 15" xfId="5243"/>
    <cellStyle name="표준 32 2 2 16" xfId="5244"/>
    <cellStyle name="표준 32 2 2 17" xfId="5245"/>
    <cellStyle name="표준 32 2 2 18" xfId="5246"/>
    <cellStyle name="표준 32 2 2 19" xfId="5247"/>
    <cellStyle name="표준 32 2 2 2" xfId="5248"/>
    <cellStyle name="표준 32 2 2 20" xfId="5249"/>
    <cellStyle name="표준 32 2 2 21" xfId="5250"/>
    <cellStyle name="표준 32 2 2 22" xfId="5251"/>
    <cellStyle name="표준 32 2 2 23" xfId="5252"/>
    <cellStyle name="표준 32 2 2 24" xfId="5253"/>
    <cellStyle name="표준 32 2 2 25" xfId="5254"/>
    <cellStyle name="표준 32 2 2 26" xfId="5255"/>
    <cellStyle name="표준 32 2 2 27" xfId="5256"/>
    <cellStyle name="표준 32 2 2 28" xfId="5257"/>
    <cellStyle name="표준 32 2 2 29" xfId="5258"/>
    <cellStyle name="표준 32 2 2 3" xfId="5259"/>
    <cellStyle name="표준 32 2 2 30" xfId="5260"/>
    <cellStyle name="표준 32 2 2 31" xfId="5261"/>
    <cellStyle name="표준 32 2 2 32" xfId="5262"/>
    <cellStyle name="표준 32 2 2 33" xfId="5263"/>
    <cellStyle name="표준 32 2 2 34" xfId="5264"/>
    <cellStyle name="표준 32 2 2 35" xfId="5265"/>
    <cellStyle name="표준 32 2 2 36" xfId="5266"/>
    <cellStyle name="표준 32 2 2 37" xfId="5267"/>
    <cellStyle name="표준 32 2 2 38" xfId="5268"/>
    <cellStyle name="표준 32 2 2 39" xfId="5269"/>
    <cellStyle name="표준 32 2 2 4" xfId="5270"/>
    <cellStyle name="표준 32 2 2 40" xfId="5271"/>
    <cellStyle name="표준 32 2 2 41" xfId="5272"/>
    <cellStyle name="표준 32 2 2 42" xfId="5273"/>
    <cellStyle name="표준 32 2 2 42 2" xfId="5274"/>
    <cellStyle name="표준 32 2 2 42 2 2" xfId="5275"/>
    <cellStyle name="표준 32 2 2 42 2 2 2" xfId="5276"/>
    <cellStyle name="표준 32 2 2 42 2 2 2 2" xfId="5277"/>
    <cellStyle name="표준 32 2 2 42 2 2 2 2 2" xfId="5278"/>
    <cellStyle name="표준 32 2 2 42 2 2 2 2 2 2" xfId="5279"/>
    <cellStyle name="표준 32 2 2 42 2 2 2 2 2 2 2" xfId="23358"/>
    <cellStyle name="표준 32 2 2 42 2 2 2 2 2 3" xfId="23359"/>
    <cellStyle name="표준 32 2 2 42 2 2 2 2 3" xfId="5280"/>
    <cellStyle name="표준 32 2 2 42 2 2 2 2 3 2" xfId="23360"/>
    <cellStyle name="표준 32 2 2 42 2 2 2 2 4" xfId="23361"/>
    <cellStyle name="표준 32 2 2 42 2 2 2 3" xfId="5281"/>
    <cellStyle name="표준 32 2 2 42 2 2 2 3 2" xfId="5282"/>
    <cellStyle name="표준 32 2 2 42 2 2 2 3 2 2" xfId="23362"/>
    <cellStyle name="표준 32 2 2 42 2 2 2 3 3" xfId="23363"/>
    <cellStyle name="표준 32 2 2 42 2 2 2 4" xfId="5283"/>
    <cellStyle name="표준 32 2 2 42 2 2 2 4 2" xfId="23364"/>
    <cellStyle name="표준 32 2 2 42 2 2 2 5" xfId="23365"/>
    <cellStyle name="표준 32 2 2 42 2 2 3" xfId="5284"/>
    <cellStyle name="표준 32 2 2 42 2 2 3 2" xfId="5285"/>
    <cellStyle name="표준 32 2 2 42 2 2 3 2 2" xfId="5286"/>
    <cellStyle name="표준 32 2 2 42 2 2 3 2 2 2" xfId="23366"/>
    <cellStyle name="표준 32 2 2 42 2 2 3 2 3" xfId="23367"/>
    <cellStyle name="표준 32 2 2 42 2 2 3 3" xfId="5287"/>
    <cellStyle name="표준 32 2 2 42 2 2 3 3 2" xfId="23368"/>
    <cellStyle name="표준 32 2 2 42 2 2 3 4" xfId="23369"/>
    <cellStyle name="표준 32 2 2 42 2 2 4" xfId="5288"/>
    <cellStyle name="표준 32 2 2 42 2 2 4 2" xfId="5289"/>
    <cellStyle name="표준 32 2 2 42 2 2 4 2 2" xfId="23370"/>
    <cellStyle name="표준 32 2 2 42 2 2 4 3" xfId="23371"/>
    <cellStyle name="표준 32 2 2 42 2 2 5" xfId="5290"/>
    <cellStyle name="표준 32 2 2 42 2 2 5 2" xfId="23372"/>
    <cellStyle name="표준 32 2 2 42 2 2 6" xfId="23373"/>
    <cellStyle name="표준 32 2 2 42 2 3" xfId="5291"/>
    <cellStyle name="표준 32 2 2 42 2 3 2" xfId="5292"/>
    <cellStyle name="표준 32 2 2 42 2 3 2 2" xfId="5293"/>
    <cellStyle name="표준 32 2 2 42 2 3 2 2 2" xfId="5294"/>
    <cellStyle name="표준 32 2 2 42 2 3 2 2 2 2" xfId="23374"/>
    <cellStyle name="표준 32 2 2 42 2 3 2 2 3" xfId="23375"/>
    <cellStyle name="표준 32 2 2 42 2 3 2 3" xfId="5295"/>
    <cellStyle name="표준 32 2 2 42 2 3 2 3 2" xfId="23376"/>
    <cellStyle name="표준 32 2 2 42 2 3 2 4" xfId="23377"/>
    <cellStyle name="표준 32 2 2 42 2 3 3" xfId="5296"/>
    <cellStyle name="표준 32 2 2 42 2 3 3 2" xfId="5297"/>
    <cellStyle name="표준 32 2 2 42 2 3 3 2 2" xfId="23378"/>
    <cellStyle name="표준 32 2 2 42 2 3 3 3" xfId="23379"/>
    <cellStyle name="표준 32 2 2 42 2 3 4" xfId="5298"/>
    <cellStyle name="표준 32 2 2 42 2 3 4 2" xfId="23380"/>
    <cellStyle name="표준 32 2 2 42 2 3 5" xfId="23381"/>
    <cellStyle name="표준 32 2 2 42 2 4" xfId="5299"/>
    <cellStyle name="표준 32 2 2 42 2 4 2" xfId="5300"/>
    <cellStyle name="표준 32 2 2 42 2 4 2 2" xfId="5301"/>
    <cellStyle name="표준 32 2 2 42 2 4 2 2 2" xfId="23382"/>
    <cellStyle name="표준 32 2 2 42 2 4 2 3" xfId="23383"/>
    <cellStyle name="표준 32 2 2 42 2 4 3" xfId="5302"/>
    <cellStyle name="표준 32 2 2 42 2 4 3 2" xfId="23384"/>
    <cellStyle name="표준 32 2 2 42 2 4 4" xfId="23385"/>
    <cellStyle name="표준 32 2 2 42 2 5" xfId="5303"/>
    <cellStyle name="표준 32 2 2 42 2 5 2" xfId="5304"/>
    <cellStyle name="표준 32 2 2 42 2 5 2 2" xfId="23386"/>
    <cellStyle name="표준 32 2 2 42 2 5 3" xfId="23387"/>
    <cellStyle name="표준 32 2 2 42 2 6" xfId="5305"/>
    <cellStyle name="표준 32 2 2 42 2 6 2" xfId="23388"/>
    <cellStyle name="표준 32 2 2 42 2 7" xfId="23389"/>
    <cellStyle name="표준 32 2 2 42 3" xfId="5306"/>
    <cellStyle name="표준 32 2 2 42 3 2" xfId="5307"/>
    <cellStyle name="표준 32 2 2 42 3 2 2" xfId="5308"/>
    <cellStyle name="표준 32 2 2 42 3 2 2 2" xfId="5309"/>
    <cellStyle name="표준 32 2 2 42 3 2 2 2 2" xfId="5310"/>
    <cellStyle name="표준 32 2 2 42 3 2 2 2 2 2" xfId="23390"/>
    <cellStyle name="표준 32 2 2 42 3 2 2 2 3" xfId="23391"/>
    <cellStyle name="표준 32 2 2 42 3 2 2 3" xfId="5311"/>
    <cellStyle name="표준 32 2 2 42 3 2 2 3 2" xfId="23392"/>
    <cellStyle name="표준 32 2 2 42 3 2 2 4" xfId="23393"/>
    <cellStyle name="표준 32 2 2 42 3 2 3" xfId="5312"/>
    <cellStyle name="표준 32 2 2 42 3 2 3 2" xfId="5313"/>
    <cellStyle name="표준 32 2 2 42 3 2 3 2 2" xfId="23394"/>
    <cellStyle name="표준 32 2 2 42 3 2 3 3" xfId="23395"/>
    <cellStyle name="표준 32 2 2 42 3 2 4" xfId="5314"/>
    <cellStyle name="표준 32 2 2 42 3 2 4 2" xfId="23396"/>
    <cellStyle name="표준 32 2 2 42 3 2 5" xfId="23397"/>
    <cellStyle name="표준 32 2 2 42 3 3" xfId="5315"/>
    <cellStyle name="표준 32 2 2 42 3 3 2" xfId="5316"/>
    <cellStyle name="표준 32 2 2 42 3 3 2 2" xfId="5317"/>
    <cellStyle name="표준 32 2 2 42 3 3 2 2 2" xfId="23398"/>
    <cellStyle name="표준 32 2 2 42 3 3 2 3" xfId="23399"/>
    <cellStyle name="표준 32 2 2 42 3 3 3" xfId="5318"/>
    <cellStyle name="표준 32 2 2 42 3 3 3 2" xfId="23400"/>
    <cellStyle name="표준 32 2 2 42 3 3 4" xfId="23401"/>
    <cellStyle name="표준 32 2 2 42 3 4" xfId="5319"/>
    <cellStyle name="표준 32 2 2 42 3 4 2" xfId="5320"/>
    <cellStyle name="표준 32 2 2 42 3 4 2 2" xfId="23402"/>
    <cellStyle name="표준 32 2 2 42 3 4 3" xfId="23403"/>
    <cellStyle name="표준 32 2 2 42 3 5" xfId="5321"/>
    <cellStyle name="표준 32 2 2 42 3 5 2" xfId="23404"/>
    <cellStyle name="표준 32 2 2 42 3 6" xfId="23405"/>
    <cellStyle name="표준 32 2 2 42 4" xfId="5322"/>
    <cellStyle name="표준 32 2 2 42 4 2" xfId="5323"/>
    <cellStyle name="표준 32 2 2 42 4 2 2" xfId="5324"/>
    <cellStyle name="표준 32 2 2 42 4 2 2 2" xfId="5325"/>
    <cellStyle name="표준 32 2 2 42 4 2 2 2 2" xfId="23406"/>
    <cellStyle name="표준 32 2 2 42 4 2 2 3" xfId="23407"/>
    <cellStyle name="표준 32 2 2 42 4 2 3" xfId="5326"/>
    <cellStyle name="표준 32 2 2 42 4 2 3 2" xfId="23408"/>
    <cellStyle name="표준 32 2 2 42 4 2 4" xfId="23409"/>
    <cellStyle name="표준 32 2 2 42 4 3" xfId="5327"/>
    <cellStyle name="표준 32 2 2 42 4 3 2" xfId="5328"/>
    <cellStyle name="표준 32 2 2 42 4 3 2 2" xfId="23410"/>
    <cellStyle name="표준 32 2 2 42 4 3 3" xfId="23411"/>
    <cellStyle name="표준 32 2 2 42 4 4" xfId="5329"/>
    <cellStyle name="표준 32 2 2 42 4 4 2" xfId="23412"/>
    <cellStyle name="표준 32 2 2 42 4 5" xfId="23413"/>
    <cellStyle name="표준 32 2 2 42 5" xfId="5330"/>
    <cellStyle name="표준 32 2 2 42 5 2" xfId="5331"/>
    <cellStyle name="표준 32 2 2 42 5 2 2" xfId="5332"/>
    <cellStyle name="표준 32 2 2 42 5 2 2 2" xfId="23414"/>
    <cellStyle name="표준 32 2 2 42 5 2 3" xfId="23415"/>
    <cellStyle name="표준 32 2 2 42 5 3" xfId="5333"/>
    <cellStyle name="표준 32 2 2 42 5 3 2" xfId="23416"/>
    <cellStyle name="표준 32 2 2 42 5 4" xfId="23417"/>
    <cellStyle name="표준 32 2 2 42 6" xfId="5334"/>
    <cellStyle name="표준 32 2 2 42 6 2" xfId="5335"/>
    <cellStyle name="표준 32 2 2 42 6 2 2" xfId="23418"/>
    <cellStyle name="표준 32 2 2 42 6 3" xfId="23419"/>
    <cellStyle name="표준 32 2 2 42 7" xfId="5336"/>
    <cellStyle name="표준 32 2 2 42 7 2" xfId="23420"/>
    <cellStyle name="표준 32 2 2 42 8" xfId="23421"/>
    <cellStyle name="표준 32 2 2 43" xfId="5337"/>
    <cellStyle name="표준 32 2 2 43 2" xfId="5338"/>
    <cellStyle name="표준 32 2 2 43 2 2" xfId="5339"/>
    <cellStyle name="표준 32 2 2 43 2 2 2" xfId="5340"/>
    <cellStyle name="표준 32 2 2 43 2 2 2 2" xfId="5341"/>
    <cellStyle name="표준 32 2 2 43 2 2 2 2 2" xfId="5342"/>
    <cellStyle name="표준 32 2 2 43 2 2 2 2 2 2" xfId="23422"/>
    <cellStyle name="표준 32 2 2 43 2 2 2 2 3" xfId="23423"/>
    <cellStyle name="표준 32 2 2 43 2 2 2 3" xfId="5343"/>
    <cellStyle name="표준 32 2 2 43 2 2 2 3 2" xfId="23424"/>
    <cellStyle name="표준 32 2 2 43 2 2 2 4" xfId="23425"/>
    <cellStyle name="표준 32 2 2 43 2 2 3" xfId="5344"/>
    <cellStyle name="표준 32 2 2 43 2 2 3 2" xfId="5345"/>
    <cellStyle name="표준 32 2 2 43 2 2 3 2 2" xfId="23426"/>
    <cellStyle name="표준 32 2 2 43 2 2 3 3" xfId="23427"/>
    <cellStyle name="표준 32 2 2 43 2 2 4" xfId="5346"/>
    <cellStyle name="표준 32 2 2 43 2 2 4 2" xfId="23428"/>
    <cellStyle name="표준 32 2 2 43 2 2 5" xfId="23429"/>
    <cellStyle name="표준 32 2 2 43 2 3" xfId="5347"/>
    <cellStyle name="표준 32 2 2 43 2 3 2" xfId="5348"/>
    <cellStyle name="표준 32 2 2 43 2 3 2 2" xfId="5349"/>
    <cellStyle name="표준 32 2 2 43 2 3 2 2 2" xfId="23430"/>
    <cellStyle name="표준 32 2 2 43 2 3 2 3" xfId="23431"/>
    <cellStyle name="표준 32 2 2 43 2 3 3" xfId="5350"/>
    <cellStyle name="표준 32 2 2 43 2 3 3 2" xfId="23432"/>
    <cellStyle name="표준 32 2 2 43 2 3 4" xfId="23433"/>
    <cellStyle name="표준 32 2 2 43 2 4" xfId="5351"/>
    <cellStyle name="표준 32 2 2 43 2 4 2" xfId="5352"/>
    <cellStyle name="표준 32 2 2 43 2 4 2 2" xfId="23434"/>
    <cellStyle name="표준 32 2 2 43 2 4 3" xfId="23435"/>
    <cellStyle name="표준 32 2 2 43 2 5" xfId="5353"/>
    <cellStyle name="표준 32 2 2 43 2 5 2" xfId="23436"/>
    <cellStyle name="표준 32 2 2 43 2 6" xfId="23437"/>
    <cellStyle name="표준 32 2 2 43 3" xfId="5354"/>
    <cellStyle name="표준 32 2 2 43 3 2" xfId="5355"/>
    <cellStyle name="표준 32 2 2 43 3 2 2" xfId="5356"/>
    <cellStyle name="표준 32 2 2 43 3 2 2 2" xfId="5357"/>
    <cellStyle name="표준 32 2 2 43 3 2 2 2 2" xfId="23438"/>
    <cellStyle name="표준 32 2 2 43 3 2 2 3" xfId="23439"/>
    <cellStyle name="표준 32 2 2 43 3 2 3" xfId="5358"/>
    <cellStyle name="표준 32 2 2 43 3 2 3 2" xfId="23440"/>
    <cellStyle name="표준 32 2 2 43 3 2 4" xfId="23441"/>
    <cellStyle name="표준 32 2 2 43 3 3" xfId="5359"/>
    <cellStyle name="표준 32 2 2 43 3 3 2" xfId="5360"/>
    <cellStyle name="표준 32 2 2 43 3 3 2 2" xfId="23442"/>
    <cellStyle name="표준 32 2 2 43 3 3 3" xfId="23443"/>
    <cellStyle name="표준 32 2 2 43 3 4" xfId="5361"/>
    <cellStyle name="표준 32 2 2 43 3 4 2" xfId="23444"/>
    <cellStyle name="표준 32 2 2 43 3 5" xfId="23445"/>
    <cellStyle name="표준 32 2 2 43 4" xfId="5362"/>
    <cellStyle name="표준 32 2 2 43 4 2" xfId="5363"/>
    <cellStyle name="표준 32 2 2 43 4 2 2" xfId="5364"/>
    <cellStyle name="표준 32 2 2 43 4 2 2 2" xfId="23446"/>
    <cellStyle name="표준 32 2 2 43 4 2 3" xfId="23447"/>
    <cellStyle name="표준 32 2 2 43 4 3" xfId="5365"/>
    <cellStyle name="표준 32 2 2 43 4 3 2" xfId="23448"/>
    <cellStyle name="표준 32 2 2 43 4 4" xfId="23449"/>
    <cellStyle name="표준 32 2 2 43 5" xfId="5366"/>
    <cellStyle name="표준 32 2 2 43 5 2" xfId="5367"/>
    <cellStyle name="표준 32 2 2 43 5 2 2" xfId="23450"/>
    <cellStyle name="표준 32 2 2 43 5 3" xfId="23451"/>
    <cellStyle name="표준 32 2 2 43 6" xfId="5368"/>
    <cellStyle name="표준 32 2 2 43 6 2" xfId="23452"/>
    <cellStyle name="표준 32 2 2 43 7" xfId="23453"/>
    <cellStyle name="표준 32 2 2 44" xfId="5369"/>
    <cellStyle name="표준 32 2 2 44 2" xfId="5370"/>
    <cellStyle name="표준 32 2 2 44 2 2" xfId="5371"/>
    <cellStyle name="표준 32 2 2 44 2 2 2" xfId="5372"/>
    <cellStyle name="표준 32 2 2 44 2 2 2 2" xfId="5373"/>
    <cellStyle name="표준 32 2 2 44 2 2 2 2 2" xfId="23454"/>
    <cellStyle name="표준 32 2 2 44 2 2 2 3" xfId="23455"/>
    <cellStyle name="표준 32 2 2 44 2 2 3" xfId="5374"/>
    <cellStyle name="표준 32 2 2 44 2 2 3 2" xfId="23456"/>
    <cellStyle name="표준 32 2 2 44 2 2 4" xfId="23457"/>
    <cellStyle name="표준 32 2 2 44 2 3" xfId="5375"/>
    <cellStyle name="표준 32 2 2 44 2 3 2" xfId="5376"/>
    <cellStyle name="표준 32 2 2 44 2 3 2 2" xfId="23458"/>
    <cellStyle name="표준 32 2 2 44 2 3 3" xfId="23459"/>
    <cellStyle name="표준 32 2 2 44 2 4" xfId="5377"/>
    <cellStyle name="표준 32 2 2 44 2 4 2" xfId="23460"/>
    <cellStyle name="표준 32 2 2 44 2 5" xfId="23461"/>
    <cellStyle name="표준 32 2 2 44 3" xfId="5378"/>
    <cellStyle name="표준 32 2 2 44 3 2" xfId="5379"/>
    <cellStyle name="표준 32 2 2 44 3 2 2" xfId="5380"/>
    <cellStyle name="표준 32 2 2 44 3 2 2 2" xfId="23462"/>
    <cellStyle name="표준 32 2 2 44 3 2 3" xfId="23463"/>
    <cellStyle name="표준 32 2 2 44 3 3" xfId="5381"/>
    <cellStyle name="표준 32 2 2 44 3 3 2" xfId="23464"/>
    <cellStyle name="표준 32 2 2 44 3 4" xfId="23465"/>
    <cellStyle name="표준 32 2 2 44 4" xfId="5382"/>
    <cellStyle name="표준 32 2 2 44 4 2" xfId="5383"/>
    <cellStyle name="표준 32 2 2 44 4 2 2" xfId="23466"/>
    <cellStyle name="표준 32 2 2 44 4 3" xfId="23467"/>
    <cellStyle name="표준 32 2 2 44 5" xfId="5384"/>
    <cellStyle name="표준 32 2 2 44 5 2" xfId="23468"/>
    <cellStyle name="표준 32 2 2 44 6" xfId="23469"/>
    <cellStyle name="표준 32 2 2 45" xfId="5385"/>
    <cellStyle name="표준 32 2 2 45 2" xfId="5386"/>
    <cellStyle name="표준 32 2 2 45 2 2" xfId="5387"/>
    <cellStyle name="표준 32 2 2 45 2 2 2" xfId="5388"/>
    <cellStyle name="표준 32 2 2 45 2 2 2 2" xfId="23470"/>
    <cellStyle name="표준 32 2 2 45 2 2 3" xfId="23471"/>
    <cellStyle name="표준 32 2 2 45 2 3" xfId="5389"/>
    <cellStyle name="표준 32 2 2 45 2 3 2" xfId="23472"/>
    <cellStyle name="표준 32 2 2 45 2 4" xfId="23473"/>
    <cellStyle name="표준 32 2 2 45 3" xfId="5390"/>
    <cellStyle name="표준 32 2 2 45 3 2" xfId="5391"/>
    <cellStyle name="표준 32 2 2 45 3 2 2" xfId="23474"/>
    <cellStyle name="표준 32 2 2 45 3 3" xfId="23475"/>
    <cellStyle name="표준 32 2 2 45 4" xfId="5392"/>
    <cellStyle name="표준 32 2 2 45 4 2" xfId="23476"/>
    <cellStyle name="표준 32 2 2 45 5" xfId="23477"/>
    <cellStyle name="표준 32 2 2 46" xfId="5393"/>
    <cellStyle name="표준 32 2 2 46 2" xfId="5394"/>
    <cellStyle name="표준 32 2 2 46 2 2" xfId="5395"/>
    <cellStyle name="표준 32 2 2 46 2 2 2" xfId="23478"/>
    <cellStyle name="표준 32 2 2 46 2 3" xfId="23479"/>
    <cellStyle name="표준 32 2 2 46 3" xfId="5396"/>
    <cellStyle name="표준 32 2 2 46 3 2" xfId="23480"/>
    <cellStyle name="표준 32 2 2 46 4" xfId="23481"/>
    <cellStyle name="표준 32 2 2 47" xfId="5397"/>
    <cellStyle name="표준 32 2 2 47 2" xfId="5398"/>
    <cellStyle name="표준 32 2 2 47 2 2" xfId="23482"/>
    <cellStyle name="표준 32 2 2 47 3" xfId="23483"/>
    <cellStyle name="표준 32 2 2 5" xfId="5399"/>
    <cellStyle name="표준 32 2 2 6" xfId="5400"/>
    <cellStyle name="표준 32 2 2 7" xfId="5401"/>
    <cellStyle name="표준 32 2 2 8" xfId="5402"/>
    <cellStyle name="표준 32 2 2 9" xfId="5403"/>
    <cellStyle name="표준 32 2 20" xfId="5404"/>
    <cellStyle name="표준 32 2 20 2" xfId="5405"/>
    <cellStyle name="표준 32 2 20 2 2" xfId="5406"/>
    <cellStyle name="표준 32 2 20 2 2 2" xfId="5407"/>
    <cellStyle name="표준 32 2 20 2 2 2 2" xfId="5408"/>
    <cellStyle name="표준 32 2 20 2 2 2 2 2" xfId="5409"/>
    <cellStyle name="표준 32 2 20 2 2 2 2 2 2" xfId="5410"/>
    <cellStyle name="표준 32 2 20 2 2 2 2 2 2 2" xfId="23484"/>
    <cellStyle name="표준 32 2 20 2 2 2 2 2 3" xfId="23485"/>
    <cellStyle name="표준 32 2 20 2 2 2 2 3" xfId="5411"/>
    <cellStyle name="표준 32 2 20 2 2 2 2 3 2" xfId="23486"/>
    <cellStyle name="표준 32 2 20 2 2 2 2 4" xfId="23487"/>
    <cellStyle name="표준 32 2 20 2 2 2 3" xfId="5412"/>
    <cellStyle name="표준 32 2 20 2 2 2 3 2" xfId="5413"/>
    <cellStyle name="표준 32 2 20 2 2 2 3 2 2" xfId="23488"/>
    <cellStyle name="표준 32 2 20 2 2 2 3 3" xfId="23489"/>
    <cellStyle name="표준 32 2 20 2 2 2 4" xfId="5414"/>
    <cellStyle name="표준 32 2 20 2 2 2 4 2" xfId="23490"/>
    <cellStyle name="표준 32 2 20 2 2 2 5" xfId="23491"/>
    <cellStyle name="표준 32 2 20 2 2 3" xfId="5415"/>
    <cellStyle name="표준 32 2 20 2 2 3 2" xfId="5416"/>
    <cellStyle name="표준 32 2 20 2 2 3 2 2" xfId="5417"/>
    <cellStyle name="표준 32 2 20 2 2 3 2 2 2" xfId="23492"/>
    <cellStyle name="표준 32 2 20 2 2 3 2 3" xfId="23493"/>
    <cellStyle name="표준 32 2 20 2 2 3 3" xfId="5418"/>
    <cellStyle name="표준 32 2 20 2 2 3 3 2" xfId="23494"/>
    <cellStyle name="표준 32 2 20 2 2 3 4" xfId="23495"/>
    <cellStyle name="표준 32 2 20 2 2 4" xfId="5419"/>
    <cellStyle name="표준 32 2 20 2 2 4 2" xfId="5420"/>
    <cellStyle name="표준 32 2 20 2 2 4 2 2" xfId="23496"/>
    <cellStyle name="표준 32 2 20 2 2 4 3" xfId="23497"/>
    <cellStyle name="표준 32 2 20 2 2 5" xfId="5421"/>
    <cellStyle name="표준 32 2 20 2 2 5 2" xfId="23498"/>
    <cellStyle name="표준 32 2 20 2 2 6" xfId="23499"/>
    <cellStyle name="표준 32 2 20 2 3" xfId="5422"/>
    <cellStyle name="표준 32 2 20 2 3 2" xfId="5423"/>
    <cellStyle name="표준 32 2 20 2 3 2 2" xfId="5424"/>
    <cellStyle name="표준 32 2 20 2 3 2 2 2" xfId="5425"/>
    <cellStyle name="표준 32 2 20 2 3 2 2 2 2" xfId="23500"/>
    <cellStyle name="표준 32 2 20 2 3 2 2 3" xfId="23501"/>
    <cellStyle name="표준 32 2 20 2 3 2 3" xfId="5426"/>
    <cellStyle name="표준 32 2 20 2 3 2 3 2" xfId="23502"/>
    <cellStyle name="표준 32 2 20 2 3 2 4" xfId="23503"/>
    <cellStyle name="표준 32 2 20 2 3 3" xfId="5427"/>
    <cellStyle name="표준 32 2 20 2 3 3 2" xfId="5428"/>
    <cellStyle name="표준 32 2 20 2 3 3 2 2" xfId="23504"/>
    <cellStyle name="표준 32 2 20 2 3 3 3" xfId="23505"/>
    <cellStyle name="표준 32 2 20 2 3 4" xfId="5429"/>
    <cellStyle name="표준 32 2 20 2 3 4 2" xfId="23506"/>
    <cellStyle name="표준 32 2 20 2 3 5" xfId="23507"/>
    <cellStyle name="표준 32 2 20 2 4" xfId="5430"/>
    <cellStyle name="표준 32 2 20 2 4 2" xfId="5431"/>
    <cellStyle name="표준 32 2 20 2 4 2 2" xfId="5432"/>
    <cellStyle name="표준 32 2 20 2 4 2 2 2" xfId="23508"/>
    <cellStyle name="표준 32 2 20 2 4 2 3" xfId="23509"/>
    <cellStyle name="표준 32 2 20 2 4 3" xfId="5433"/>
    <cellStyle name="표준 32 2 20 2 4 3 2" xfId="23510"/>
    <cellStyle name="표준 32 2 20 2 4 4" xfId="23511"/>
    <cellStyle name="표준 32 2 20 2 5" xfId="5434"/>
    <cellStyle name="표준 32 2 20 2 5 2" xfId="5435"/>
    <cellStyle name="표준 32 2 20 2 5 2 2" xfId="23512"/>
    <cellStyle name="표준 32 2 20 2 5 3" xfId="23513"/>
    <cellStyle name="표준 32 2 20 2 6" xfId="5436"/>
    <cellStyle name="표준 32 2 20 2 6 2" xfId="23514"/>
    <cellStyle name="표준 32 2 20 2 7" xfId="23515"/>
    <cellStyle name="표준 32 2 20 3" xfId="5437"/>
    <cellStyle name="표준 32 2 20 3 2" xfId="5438"/>
    <cellStyle name="표준 32 2 20 3 2 2" xfId="5439"/>
    <cellStyle name="표준 32 2 20 3 2 2 2" xfId="5440"/>
    <cellStyle name="표준 32 2 20 3 2 2 2 2" xfId="5441"/>
    <cellStyle name="표준 32 2 20 3 2 2 2 2 2" xfId="23516"/>
    <cellStyle name="표준 32 2 20 3 2 2 2 3" xfId="23517"/>
    <cellStyle name="표준 32 2 20 3 2 2 3" xfId="5442"/>
    <cellStyle name="표준 32 2 20 3 2 2 3 2" xfId="23518"/>
    <cellStyle name="표준 32 2 20 3 2 2 4" xfId="23519"/>
    <cellStyle name="표준 32 2 20 3 2 3" xfId="5443"/>
    <cellStyle name="표준 32 2 20 3 2 3 2" xfId="5444"/>
    <cellStyle name="표준 32 2 20 3 2 3 2 2" xfId="23520"/>
    <cellStyle name="표준 32 2 20 3 2 3 3" xfId="23521"/>
    <cellStyle name="표준 32 2 20 3 2 4" xfId="5445"/>
    <cellStyle name="표준 32 2 20 3 2 4 2" xfId="23522"/>
    <cellStyle name="표준 32 2 20 3 2 5" xfId="23523"/>
    <cellStyle name="표준 32 2 20 3 3" xfId="5446"/>
    <cellStyle name="표준 32 2 20 3 3 2" xfId="5447"/>
    <cellStyle name="표준 32 2 20 3 3 2 2" xfId="5448"/>
    <cellStyle name="표준 32 2 20 3 3 2 2 2" xfId="23524"/>
    <cellStyle name="표준 32 2 20 3 3 2 3" xfId="23525"/>
    <cellStyle name="표준 32 2 20 3 3 3" xfId="5449"/>
    <cellStyle name="표준 32 2 20 3 3 3 2" xfId="23526"/>
    <cellStyle name="표준 32 2 20 3 3 4" xfId="23527"/>
    <cellStyle name="표준 32 2 20 3 4" xfId="5450"/>
    <cellStyle name="표준 32 2 20 3 4 2" xfId="5451"/>
    <cellStyle name="표준 32 2 20 3 4 2 2" xfId="23528"/>
    <cellStyle name="표준 32 2 20 3 4 3" xfId="23529"/>
    <cellStyle name="표준 32 2 20 3 5" xfId="5452"/>
    <cellStyle name="표준 32 2 20 3 5 2" xfId="23530"/>
    <cellStyle name="표준 32 2 20 3 6" xfId="23531"/>
    <cellStyle name="표준 32 2 20 4" xfId="5453"/>
    <cellStyle name="표준 32 2 20 4 2" xfId="5454"/>
    <cellStyle name="표준 32 2 20 4 2 2" xfId="5455"/>
    <cellStyle name="표준 32 2 20 4 2 2 2" xfId="5456"/>
    <cellStyle name="표준 32 2 20 4 2 2 2 2" xfId="23532"/>
    <cellStyle name="표준 32 2 20 4 2 2 3" xfId="23533"/>
    <cellStyle name="표준 32 2 20 4 2 3" xfId="5457"/>
    <cellStyle name="표준 32 2 20 4 2 3 2" xfId="23534"/>
    <cellStyle name="표준 32 2 20 4 2 4" xfId="23535"/>
    <cellStyle name="표준 32 2 20 4 3" xfId="5458"/>
    <cellStyle name="표준 32 2 20 4 3 2" xfId="5459"/>
    <cellStyle name="표준 32 2 20 4 3 2 2" xfId="23536"/>
    <cellStyle name="표준 32 2 20 4 3 3" xfId="23537"/>
    <cellStyle name="표준 32 2 20 4 4" xfId="5460"/>
    <cellStyle name="표준 32 2 20 4 4 2" xfId="23538"/>
    <cellStyle name="표준 32 2 20 4 5" xfId="23539"/>
    <cellStyle name="표준 32 2 20 5" xfId="5461"/>
    <cellStyle name="표준 32 2 20 5 2" xfId="5462"/>
    <cellStyle name="표준 32 2 20 5 2 2" xfId="5463"/>
    <cellStyle name="표준 32 2 20 5 2 2 2" xfId="23540"/>
    <cellStyle name="표준 32 2 20 5 2 3" xfId="23541"/>
    <cellStyle name="표준 32 2 20 5 3" xfId="5464"/>
    <cellStyle name="표준 32 2 20 5 3 2" xfId="23542"/>
    <cellStyle name="표준 32 2 20 5 4" xfId="23543"/>
    <cellStyle name="표준 32 2 20 6" xfId="5465"/>
    <cellStyle name="표준 32 2 20 6 2" xfId="5466"/>
    <cellStyle name="표준 32 2 20 6 2 2" xfId="23544"/>
    <cellStyle name="표준 32 2 20 6 3" xfId="23545"/>
    <cellStyle name="표준 32 2 20 7" xfId="5467"/>
    <cellStyle name="표준 32 2 20 7 2" xfId="23546"/>
    <cellStyle name="표준 32 2 20 8" xfId="23547"/>
    <cellStyle name="표준 32 2 21" xfId="5468"/>
    <cellStyle name="표준 32 2 21 2" xfId="5469"/>
    <cellStyle name="표준 32 2 21 2 2" xfId="5470"/>
    <cellStyle name="표준 32 2 21 2 2 2" xfId="5471"/>
    <cellStyle name="표준 32 2 21 2 2 2 2" xfId="5472"/>
    <cellStyle name="표준 32 2 21 2 2 2 2 2" xfId="5473"/>
    <cellStyle name="표준 32 2 21 2 2 2 2 2 2" xfId="5474"/>
    <cellStyle name="표준 32 2 21 2 2 2 2 2 2 2" xfId="23548"/>
    <cellStyle name="표준 32 2 21 2 2 2 2 2 3" xfId="23549"/>
    <cellStyle name="표준 32 2 21 2 2 2 2 3" xfId="5475"/>
    <cellStyle name="표준 32 2 21 2 2 2 2 3 2" xfId="23550"/>
    <cellStyle name="표준 32 2 21 2 2 2 2 4" xfId="23551"/>
    <cellStyle name="표준 32 2 21 2 2 2 3" xfId="5476"/>
    <cellStyle name="표준 32 2 21 2 2 2 3 2" xfId="5477"/>
    <cellStyle name="표준 32 2 21 2 2 2 3 2 2" xfId="23552"/>
    <cellStyle name="표준 32 2 21 2 2 2 3 3" xfId="23553"/>
    <cellStyle name="표준 32 2 21 2 2 2 4" xfId="5478"/>
    <cellStyle name="표준 32 2 21 2 2 2 4 2" xfId="23554"/>
    <cellStyle name="표준 32 2 21 2 2 2 5" xfId="23555"/>
    <cellStyle name="표준 32 2 21 2 2 3" xfId="5479"/>
    <cellStyle name="표준 32 2 21 2 2 3 2" xfId="5480"/>
    <cellStyle name="표준 32 2 21 2 2 3 2 2" xfId="5481"/>
    <cellStyle name="표준 32 2 21 2 2 3 2 2 2" xfId="23556"/>
    <cellStyle name="표준 32 2 21 2 2 3 2 3" xfId="23557"/>
    <cellStyle name="표준 32 2 21 2 2 3 3" xfId="5482"/>
    <cellStyle name="표준 32 2 21 2 2 3 3 2" xfId="23558"/>
    <cellStyle name="표준 32 2 21 2 2 3 4" xfId="23559"/>
    <cellStyle name="표준 32 2 21 2 2 4" xfId="5483"/>
    <cellStyle name="표준 32 2 21 2 2 4 2" xfId="5484"/>
    <cellStyle name="표준 32 2 21 2 2 4 2 2" xfId="23560"/>
    <cellStyle name="표준 32 2 21 2 2 4 3" xfId="23561"/>
    <cellStyle name="표준 32 2 21 2 2 5" xfId="5485"/>
    <cellStyle name="표준 32 2 21 2 2 5 2" xfId="23562"/>
    <cellStyle name="표준 32 2 21 2 2 6" xfId="23563"/>
    <cellStyle name="표준 32 2 21 2 3" xfId="5486"/>
    <cellStyle name="표준 32 2 21 2 3 2" xfId="5487"/>
    <cellStyle name="표준 32 2 21 2 3 2 2" xfId="5488"/>
    <cellStyle name="표준 32 2 21 2 3 2 2 2" xfId="5489"/>
    <cellStyle name="표준 32 2 21 2 3 2 2 2 2" xfId="23564"/>
    <cellStyle name="표준 32 2 21 2 3 2 2 3" xfId="23565"/>
    <cellStyle name="표준 32 2 21 2 3 2 3" xfId="5490"/>
    <cellStyle name="표준 32 2 21 2 3 2 3 2" xfId="23566"/>
    <cellStyle name="표준 32 2 21 2 3 2 4" xfId="23567"/>
    <cellStyle name="표준 32 2 21 2 3 3" xfId="5491"/>
    <cellStyle name="표준 32 2 21 2 3 3 2" xfId="5492"/>
    <cellStyle name="표준 32 2 21 2 3 3 2 2" xfId="23568"/>
    <cellStyle name="표준 32 2 21 2 3 3 3" xfId="23569"/>
    <cellStyle name="표준 32 2 21 2 3 4" xfId="5493"/>
    <cellStyle name="표준 32 2 21 2 3 4 2" xfId="23570"/>
    <cellStyle name="표준 32 2 21 2 3 5" xfId="23571"/>
    <cellStyle name="표준 32 2 21 2 4" xfId="5494"/>
    <cellStyle name="표준 32 2 21 2 4 2" xfId="5495"/>
    <cellStyle name="표준 32 2 21 2 4 2 2" xfId="5496"/>
    <cellStyle name="표준 32 2 21 2 4 2 2 2" xfId="23572"/>
    <cellStyle name="표준 32 2 21 2 4 2 3" xfId="23573"/>
    <cellStyle name="표준 32 2 21 2 4 3" xfId="5497"/>
    <cellStyle name="표준 32 2 21 2 4 3 2" xfId="23574"/>
    <cellStyle name="표준 32 2 21 2 4 4" xfId="23575"/>
    <cellStyle name="표준 32 2 21 2 5" xfId="5498"/>
    <cellStyle name="표준 32 2 21 2 5 2" xfId="5499"/>
    <cellStyle name="표준 32 2 21 2 5 2 2" xfId="23576"/>
    <cellStyle name="표준 32 2 21 2 5 3" xfId="23577"/>
    <cellStyle name="표준 32 2 21 2 6" xfId="5500"/>
    <cellStyle name="표준 32 2 21 2 6 2" xfId="23578"/>
    <cellStyle name="표준 32 2 21 2 7" xfId="23579"/>
    <cellStyle name="표준 32 2 21 3" xfId="5501"/>
    <cellStyle name="표준 32 2 21 3 2" xfId="5502"/>
    <cellStyle name="표준 32 2 21 3 2 2" xfId="5503"/>
    <cellStyle name="표준 32 2 21 3 2 2 2" xfId="5504"/>
    <cellStyle name="표준 32 2 21 3 2 2 2 2" xfId="5505"/>
    <cellStyle name="표준 32 2 21 3 2 2 2 2 2" xfId="23580"/>
    <cellStyle name="표준 32 2 21 3 2 2 2 3" xfId="23581"/>
    <cellStyle name="표준 32 2 21 3 2 2 3" xfId="5506"/>
    <cellStyle name="표준 32 2 21 3 2 2 3 2" xfId="23582"/>
    <cellStyle name="표준 32 2 21 3 2 2 4" xfId="23583"/>
    <cellStyle name="표준 32 2 21 3 2 3" xfId="5507"/>
    <cellStyle name="표준 32 2 21 3 2 3 2" xfId="5508"/>
    <cellStyle name="표준 32 2 21 3 2 3 2 2" xfId="23584"/>
    <cellStyle name="표준 32 2 21 3 2 3 3" xfId="23585"/>
    <cellStyle name="표준 32 2 21 3 2 4" xfId="5509"/>
    <cellStyle name="표준 32 2 21 3 2 4 2" xfId="23586"/>
    <cellStyle name="표준 32 2 21 3 2 5" xfId="23587"/>
    <cellStyle name="표준 32 2 21 3 3" xfId="5510"/>
    <cellStyle name="표준 32 2 21 3 3 2" xfId="5511"/>
    <cellStyle name="표준 32 2 21 3 3 2 2" xfId="5512"/>
    <cellStyle name="표준 32 2 21 3 3 2 2 2" xfId="23588"/>
    <cellStyle name="표준 32 2 21 3 3 2 3" xfId="23589"/>
    <cellStyle name="표준 32 2 21 3 3 3" xfId="5513"/>
    <cellStyle name="표준 32 2 21 3 3 3 2" xfId="23590"/>
    <cellStyle name="표준 32 2 21 3 3 4" xfId="23591"/>
    <cellStyle name="표준 32 2 21 3 4" xfId="5514"/>
    <cellStyle name="표준 32 2 21 3 4 2" xfId="5515"/>
    <cellStyle name="표준 32 2 21 3 4 2 2" xfId="23592"/>
    <cellStyle name="표준 32 2 21 3 4 3" xfId="23593"/>
    <cellStyle name="표준 32 2 21 3 5" xfId="5516"/>
    <cellStyle name="표준 32 2 21 3 5 2" xfId="23594"/>
    <cellStyle name="표준 32 2 21 3 6" xfId="23595"/>
    <cellStyle name="표준 32 2 21 4" xfId="5517"/>
    <cellStyle name="표준 32 2 21 4 2" xfId="5518"/>
    <cellStyle name="표준 32 2 21 4 2 2" xfId="5519"/>
    <cellStyle name="표준 32 2 21 4 2 2 2" xfId="5520"/>
    <cellStyle name="표준 32 2 21 4 2 2 2 2" xfId="23596"/>
    <cellStyle name="표준 32 2 21 4 2 2 3" xfId="23597"/>
    <cellStyle name="표준 32 2 21 4 2 3" xfId="5521"/>
    <cellStyle name="표준 32 2 21 4 2 3 2" xfId="23598"/>
    <cellStyle name="표준 32 2 21 4 2 4" xfId="23599"/>
    <cellStyle name="표준 32 2 21 4 3" xfId="5522"/>
    <cellStyle name="표준 32 2 21 4 3 2" xfId="5523"/>
    <cellStyle name="표준 32 2 21 4 3 2 2" xfId="23600"/>
    <cellStyle name="표준 32 2 21 4 3 3" xfId="23601"/>
    <cellStyle name="표준 32 2 21 4 4" xfId="5524"/>
    <cellStyle name="표준 32 2 21 4 4 2" xfId="23602"/>
    <cellStyle name="표준 32 2 21 4 5" xfId="23603"/>
    <cellStyle name="표준 32 2 21 5" xfId="5525"/>
    <cellStyle name="표준 32 2 21 5 2" xfId="5526"/>
    <cellStyle name="표준 32 2 21 5 2 2" xfId="5527"/>
    <cellStyle name="표준 32 2 21 5 2 2 2" xfId="23604"/>
    <cellStyle name="표준 32 2 21 5 2 3" xfId="23605"/>
    <cellStyle name="표준 32 2 21 5 3" xfId="5528"/>
    <cellStyle name="표준 32 2 21 5 3 2" xfId="23606"/>
    <cellStyle name="표준 32 2 21 5 4" xfId="23607"/>
    <cellStyle name="표준 32 2 21 6" xfId="5529"/>
    <cellStyle name="표준 32 2 21 6 2" xfId="5530"/>
    <cellStyle name="표준 32 2 21 6 2 2" xfId="23608"/>
    <cellStyle name="표준 32 2 21 6 3" xfId="23609"/>
    <cellStyle name="표준 32 2 21 7" xfId="5531"/>
    <cellStyle name="표준 32 2 21 7 2" xfId="23610"/>
    <cellStyle name="표준 32 2 21 8" xfId="23611"/>
    <cellStyle name="표준 32 2 22" xfId="5532"/>
    <cellStyle name="표준 32 2 22 2" xfId="5533"/>
    <cellStyle name="표준 32 2 22 2 2" xfId="5534"/>
    <cellStyle name="표준 32 2 22 2 2 2" xfId="5535"/>
    <cellStyle name="표준 32 2 22 2 2 2 2" xfId="5536"/>
    <cellStyle name="표준 32 2 22 2 2 2 2 2" xfId="5537"/>
    <cellStyle name="표준 32 2 22 2 2 2 2 2 2" xfId="5538"/>
    <cellStyle name="표준 32 2 22 2 2 2 2 2 2 2" xfId="23612"/>
    <cellStyle name="표준 32 2 22 2 2 2 2 2 3" xfId="23613"/>
    <cellStyle name="표준 32 2 22 2 2 2 2 3" xfId="5539"/>
    <cellStyle name="표준 32 2 22 2 2 2 2 3 2" xfId="23614"/>
    <cellStyle name="표준 32 2 22 2 2 2 2 4" xfId="23615"/>
    <cellStyle name="표준 32 2 22 2 2 2 3" xfId="5540"/>
    <cellStyle name="표준 32 2 22 2 2 2 3 2" xfId="5541"/>
    <cellStyle name="표준 32 2 22 2 2 2 3 2 2" xfId="23616"/>
    <cellStyle name="표준 32 2 22 2 2 2 3 3" xfId="23617"/>
    <cellStyle name="표준 32 2 22 2 2 2 4" xfId="5542"/>
    <cellStyle name="표준 32 2 22 2 2 2 4 2" xfId="23618"/>
    <cellStyle name="표준 32 2 22 2 2 2 5" xfId="23619"/>
    <cellStyle name="표준 32 2 22 2 2 3" xfId="5543"/>
    <cellStyle name="표준 32 2 22 2 2 3 2" xfId="5544"/>
    <cellStyle name="표준 32 2 22 2 2 3 2 2" xfId="5545"/>
    <cellStyle name="표준 32 2 22 2 2 3 2 2 2" xfId="23620"/>
    <cellStyle name="표준 32 2 22 2 2 3 2 3" xfId="23621"/>
    <cellStyle name="표준 32 2 22 2 2 3 3" xfId="5546"/>
    <cellStyle name="표준 32 2 22 2 2 3 3 2" xfId="23622"/>
    <cellStyle name="표준 32 2 22 2 2 3 4" xfId="23623"/>
    <cellStyle name="표준 32 2 22 2 2 4" xfId="5547"/>
    <cellStyle name="표준 32 2 22 2 2 4 2" xfId="5548"/>
    <cellStyle name="표준 32 2 22 2 2 4 2 2" xfId="23624"/>
    <cellStyle name="표준 32 2 22 2 2 4 3" xfId="23625"/>
    <cellStyle name="표준 32 2 22 2 2 5" xfId="5549"/>
    <cellStyle name="표준 32 2 22 2 2 5 2" xfId="23626"/>
    <cellStyle name="표준 32 2 22 2 2 6" xfId="23627"/>
    <cellStyle name="표준 32 2 22 2 3" xfId="5550"/>
    <cellStyle name="표준 32 2 22 2 3 2" xfId="5551"/>
    <cellStyle name="표준 32 2 22 2 3 2 2" xfId="5552"/>
    <cellStyle name="표준 32 2 22 2 3 2 2 2" xfId="5553"/>
    <cellStyle name="표준 32 2 22 2 3 2 2 2 2" xfId="23628"/>
    <cellStyle name="표준 32 2 22 2 3 2 2 3" xfId="23629"/>
    <cellStyle name="표준 32 2 22 2 3 2 3" xfId="5554"/>
    <cellStyle name="표준 32 2 22 2 3 2 3 2" xfId="23630"/>
    <cellStyle name="표준 32 2 22 2 3 2 4" xfId="23631"/>
    <cellStyle name="표준 32 2 22 2 3 3" xfId="5555"/>
    <cellStyle name="표준 32 2 22 2 3 3 2" xfId="5556"/>
    <cellStyle name="표준 32 2 22 2 3 3 2 2" xfId="23632"/>
    <cellStyle name="표준 32 2 22 2 3 3 3" xfId="23633"/>
    <cellStyle name="표준 32 2 22 2 3 4" xfId="5557"/>
    <cellStyle name="표준 32 2 22 2 3 4 2" xfId="23634"/>
    <cellStyle name="표준 32 2 22 2 3 5" xfId="23635"/>
    <cellStyle name="표준 32 2 22 2 4" xfId="5558"/>
    <cellStyle name="표준 32 2 22 2 4 2" xfId="5559"/>
    <cellStyle name="표준 32 2 22 2 4 2 2" xfId="5560"/>
    <cellStyle name="표준 32 2 22 2 4 2 2 2" xfId="23636"/>
    <cellStyle name="표준 32 2 22 2 4 2 3" xfId="23637"/>
    <cellStyle name="표준 32 2 22 2 4 3" xfId="5561"/>
    <cellStyle name="표준 32 2 22 2 4 3 2" xfId="23638"/>
    <cellStyle name="표준 32 2 22 2 4 4" xfId="23639"/>
    <cellStyle name="표준 32 2 22 2 5" xfId="5562"/>
    <cellStyle name="표준 32 2 22 2 5 2" xfId="5563"/>
    <cellStyle name="표준 32 2 22 2 5 2 2" xfId="23640"/>
    <cellStyle name="표준 32 2 22 2 5 3" xfId="23641"/>
    <cellStyle name="표준 32 2 22 2 6" xfId="5564"/>
    <cellStyle name="표준 32 2 22 2 6 2" xfId="23642"/>
    <cellStyle name="표준 32 2 22 2 7" xfId="23643"/>
    <cellStyle name="표준 32 2 22 3" xfId="5565"/>
    <cellStyle name="표준 32 2 22 3 2" xfId="5566"/>
    <cellStyle name="표준 32 2 22 3 2 2" xfId="5567"/>
    <cellStyle name="표준 32 2 22 3 2 2 2" xfId="5568"/>
    <cellStyle name="표준 32 2 22 3 2 2 2 2" xfId="5569"/>
    <cellStyle name="표준 32 2 22 3 2 2 2 2 2" xfId="23644"/>
    <cellStyle name="표준 32 2 22 3 2 2 2 3" xfId="23645"/>
    <cellStyle name="표준 32 2 22 3 2 2 3" xfId="5570"/>
    <cellStyle name="표준 32 2 22 3 2 2 3 2" xfId="23646"/>
    <cellStyle name="표준 32 2 22 3 2 2 4" xfId="23647"/>
    <cellStyle name="표준 32 2 22 3 2 3" xfId="5571"/>
    <cellStyle name="표준 32 2 22 3 2 3 2" xfId="5572"/>
    <cellStyle name="표준 32 2 22 3 2 3 2 2" xfId="23648"/>
    <cellStyle name="표준 32 2 22 3 2 3 3" xfId="23649"/>
    <cellStyle name="표준 32 2 22 3 2 4" xfId="5573"/>
    <cellStyle name="표준 32 2 22 3 2 4 2" xfId="23650"/>
    <cellStyle name="표준 32 2 22 3 2 5" xfId="23651"/>
    <cellStyle name="표준 32 2 22 3 3" xfId="5574"/>
    <cellStyle name="표준 32 2 22 3 3 2" xfId="5575"/>
    <cellStyle name="표준 32 2 22 3 3 2 2" xfId="5576"/>
    <cellStyle name="표준 32 2 22 3 3 2 2 2" xfId="23652"/>
    <cellStyle name="표준 32 2 22 3 3 2 3" xfId="23653"/>
    <cellStyle name="표준 32 2 22 3 3 3" xfId="5577"/>
    <cellStyle name="표준 32 2 22 3 3 3 2" xfId="23654"/>
    <cellStyle name="표준 32 2 22 3 3 4" xfId="23655"/>
    <cellStyle name="표준 32 2 22 3 4" xfId="5578"/>
    <cellStyle name="표준 32 2 22 3 4 2" xfId="5579"/>
    <cellStyle name="표준 32 2 22 3 4 2 2" xfId="23656"/>
    <cellStyle name="표준 32 2 22 3 4 3" xfId="23657"/>
    <cellStyle name="표준 32 2 22 3 5" xfId="5580"/>
    <cellStyle name="표준 32 2 22 3 5 2" xfId="23658"/>
    <cellStyle name="표준 32 2 22 3 6" xfId="23659"/>
    <cellStyle name="표준 32 2 22 4" xfId="5581"/>
    <cellStyle name="표준 32 2 22 4 2" xfId="5582"/>
    <cellStyle name="표준 32 2 22 4 2 2" xfId="5583"/>
    <cellStyle name="표준 32 2 22 4 2 2 2" xfId="5584"/>
    <cellStyle name="표준 32 2 22 4 2 2 2 2" xfId="23660"/>
    <cellStyle name="표준 32 2 22 4 2 2 3" xfId="23661"/>
    <cellStyle name="표준 32 2 22 4 2 3" xfId="5585"/>
    <cellStyle name="표준 32 2 22 4 2 3 2" xfId="23662"/>
    <cellStyle name="표준 32 2 22 4 2 4" xfId="23663"/>
    <cellStyle name="표준 32 2 22 4 3" xfId="5586"/>
    <cellStyle name="표준 32 2 22 4 3 2" xfId="5587"/>
    <cellStyle name="표준 32 2 22 4 3 2 2" xfId="23664"/>
    <cellStyle name="표준 32 2 22 4 3 3" xfId="23665"/>
    <cellStyle name="표준 32 2 22 4 4" xfId="5588"/>
    <cellStyle name="표준 32 2 22 4 4 2" xfId="23666"/>
    <cellStyle name="표준 32 2 22 4 5" xfId="23667"/>
    <cellStyle name="표준 32 2 22 5" xfId="5589"/>
    <cellStyle name="표준 32 2 22 5 2" xfId="5590"/>
    <cellStyle name="표준 32 2 22 5 2 2" xfId="5591"/>
    <cellStyle name="표준 32 2 22 5 2 2 2" xfId="23668"/>
    <cellStyle name="표준 32 2 22 5 2 3" xfId="23669"/>
    <cellStyle name="표준 32 2 22 5 3" xfId="5592"/>
    <cellStyle name="표준 32 2 22 5 3 2" xfId="23670"/>
    <cellStyle name="표준 32 2 22 5 4" xfId="23671"/>
    <cellStyle name="표준 32 2 22 6" xfId="5593"/>
    <cellStyle name="표준 32 2 22 6 2" xfId="5594"/>
    <cellStyle name="표준 32 2 22 6 2 2" xfId="23672"/>
    <cellStyle name="표준 32 2 22 6 3" xfId="23673"/>
    <cellStyle name="표준 32 2 22 7" xfId="5595"/>
    <cellStyle name="표준 32 2 22 7 2" xfId="23674"/>
    <cellStyle name="표준 32 2 22 8" xfId="23675"/>
    <cellStyle name="표준 32 2 23" xfId="5596"/>
    <cellStyle name="표준 32 2 23 2" xfId="5597"/>
    <cellStyle name="표준 32 2 23 2 2" xfId="5598"/>
    <cellStyle name="표준 32 2 23 2 2 2" xfId="5599"/>
    <cellStyle name="표준 32 2 23 2 2 2 2" xfId="5600"/>
    <cellStyle name="표준 32 2 23 2 2 2 2 2" xfId="5601"/>
    <cellStyle name="표준 32 2 23 2 2 2 2 2 2" xfId="5602"/>
    <cellStyle name="표준 32 2 23 2 2 2 2 2 2 2" xfId="23676"/>
    <cellStyle name="표준 32 2 23 2 2 2 2 2 3" xfId="23677"/>
    <cellStyle name="표준 32 2 23 2 2 2 2 3" xfId="5603"/>
    <cellStyle name="표준 32 2 23 2 2 2 2 3 2" xfId="23678"/>
    <cellStyle name="표준 32 2 23 2 2 2 2 4" xfId="23679"/>
    <cellStyle name="표준 32 2 23 2 2 2 3" xfId="5604"/>
    <cellStyle name="표준 32 2 23 2 2 2 3 2" xfId="5605"/>
    <cellStyle name="표준 32 2 23 2 2 2 3 2 2" xfId="23680"/>
    <cellStyle name="표준 32 2 23 2 2 2 3 3" xfId="23681"/>
    <cellStyle name="표준 32 2 23 2 2 2 4" xfId="5606"/>
    <cellStyle name="표준 32 2 23 2 2 2 4 2" xfId="23682"/>
    <cellStyle name="표준 32 2 23 2 2 2 5" xfId="23683"/>
    <cellStyle name="표준 32 2 23 2 2 3" xfId="5607"/>
    <cellStyle name="표준 32 2 23 2 2 3 2" xfId="5608"/>
    <cellStyle name="표준 32 2 23 2 2 3 2 2" xfId="5609"/>
    <cellStyle name="표준 32 2 23 2 2 3 2 2 2" xfId="23684"/>
    <cellStyle name="표준 32 2 23 2 2 3 2 3" xfId="23685"/>
    <cellStyle name="표준 32 2 23 2 2 3 3" xfId="5610"/>
    <cellStyle name="표준 32 2 23 2 2 3 3 2" xfId="23686"/>
    <cellStyle name="표준 32 2 23 2 2 3 4" xfId="23687"/>
    <cellStyle name="표준 32 2 23 2 2 4" xfId="5611"/>
    <cellStyle name="표준 32 2 23 2 2 4 2" xfId="5612"/>
    <cellStyle name="표준 32 2 23 2 2 4 2 2" xfId="23688"/>
    <cellStyle name="표준 32 2 23 2 2 4 3" xfId="23689"/>
    <cellStyle name="표준 32 2 23 2 2 5" xfId="5613"/>
    <cellStyle name="표준 32 2 23 2 2 5 2" xfId="23690"/>
    <cellStyle name="표준 32 2 23 2 2 6" xfId="23691"/>
    <cellStyle name="표준 32 2 23 2 3" xfId="5614"/>
    <cellStyle name="표준 32 2 23 2 3 2" xfId="5615"/>
    <cellStyle name="표준 32 2 23 2 3 2 2" xfId="5616"/>
    <cellStyle name="표준 32 2 23 2 3 2 2 2" xfId="5617"/>
    <cellStyle name="표준 32 2 23 2 3 2 2 2 2" xfId="23692"/>
    <cellStyle name="표준 32 2 23 2 3 2 2 3" xfId="23693"/>
    <cellStyle name="표준 32 2 23 2 3 2 3" xfId="5618"/>
    <cellStyle name="표준 32 2 23 2 3 2 3 2" xfId="23694"/>
    <cellStyle name="표준 32 2 23 2 3 2 4" xfId="23695"/>
    <cellStyle name="표준 32 2 23 2 3 3" xfId="5619"/>
    <cellStyle name="표준 32 2 23 2 3 3 2" xfId="5620"/>
    <cellStyle name="표준 32 2 23 2 3 3 2 2" xfId="23696"/>
    <cellStyle name="표준 32 2 23 2 3 3 3" xfId="23697"/>
    <cellStyle name="표준 32 2 23 2 3 4" xfId="5621"/>
    <cellStyle name="표준 32 2 23 2 3 4 2" xfId="23698"/>
    <cellStyle name="표준 32 2 23 2 3 5" xfId="23699"/>
    <cellStyle name="표준 32 2 23 2 4" xfId="5622"/>
    <cellStyle name="표준 32 2 23 2 4 2" xfId="5623"/>
    <cellStyle name="표준 32 2 23 2 4 2 2" xfId="5624"/>
    <cellStyle name="표준 32 2 23 2 4 2 2 2" xfId="23700"/>
    <cellStyle name="표준 32 2 23 2 4 2 3" xfId="23701"/>
    <cellStyle name="표준 32 2 23 2 4 3" xfId="5625"/>
    <cellStyle name="표준 32 2 23 2 4 3 2" xfId="23702"/>
    <cellStyle name="표준 32 2 23 2 4 4" xfId="23703"/>
    <cellStyle name="표준 32 2 23 2 5" xfId="5626"/>
    <cellStyle name="표준 32 2 23 2 5 2" xfId="5627"/>
    <cellStyle name="표준 32 2 23 2 5 2 2" xfId="23704"/>
    <cellStyle name="표준 32 2 23 2 5 3" xfId="23705"/>
    <cellStyle name="표준 32 2 23 2 6" xfId="5628"/>
    <cellStyle name="표준 32 2 23 2 6 2" xfId="23706"/>
    <cellStyle name="표준 32 2 23 2 7" xfId="23707"/>
    <cellStyle name="표준 32 2 23 3" xfId="5629"/>
    <cellStyle name="표준 32 2 23 3 2" xfId="5630"/>
    <cellStyle name="표준 32 2 23 3 2 2" xfId="5631"/>
    <cellStyle name="표준 32 2 23 3 2 2 2" xfId="5632"/>
    <cellStyle name="표준 32 2 23 3 2 2 2 2" xfId="5633"/>
    <cellStyle name="표준 32 2 23 3 2 2 2 2 2" xfId="23708"/>
    <cellStyle name="표준 32 2 23 3 2 2 2 3" xfId="23709"/>
    <cellStyle name="표준 32 2 23 3 2 2 3" xfId="5634"/>
    <cellStyle name="표준 32 2 23 3 2 2 3 2" xfId="23710"/>
    <cellStyle name="표준 32 2 23 3 2 2 4" xfId="23711"/>
    <cellStyle name="표준 32 2 23 3 2 3" xfId="5635"/>
    <cellStyle name="표준 32 2 23 3 2 3 2" xfId="5636"/>
    <cellStyle name="표준 32 2 23 3 2 3 2 2" xfId="23712"/>
    <cellStyle name="표준 32 2 23 3 2 3 3" xfId="23713"/>
    <cellStyle name="표준 32 2 23 3 2 4" xfId="5637"/>
    <cellStyle name="표준 32 2 23 3 2 4 2" xfId="23714"/>
    <cellStyle name="표준 32 2 23 3 2 5" xfId="23715"/>
    <cellStyle name="표준 32 2 23 3 3" xfId="5638"/>
    <cellStyle name="표준 32 2 23 3 3 2" xfId="5639"/>
    <cellStyle name="표준 32 2 23 3 3 2 2" xfId="5640"/>
    <cellStyle name="표준 32 2 23 3 3 2 2 2" xfId="23716"/>
    <cellStyle name="표준 32 2 23 3 3 2 3" xfId="23717"/>
    <cellStyle name="표준 32 2 23 3 3 3" xfId="5641"/>
    <cellStyle name="표준 32 2 23 3 3 3 2" xfId="23718"/>
    <cellStyle name="표준 32 2 23 3 3 4" xfId="23719"/>
    <cellStyle name="표준 32 2 23 3 4" xfId="5642"/>
    <cellStyle name="표준 32 2 23 3 4 2" xfId="5643"/>
    <cellStyle name="표준 32 2 23 3 4 2 2" xfId="23720"/>
    <cellStyle name="표준 32 2 23 3 4 3" xfId="23721"/>
    <cellStyle name="표준 32 2 23 3 5" xfId="5644"/>
    <cellStyle name="표준 32 2 23 3 5 2" xfId="23722"/>
    <cellStyle name="표준 32 2 23 3 6" xfId="23723"/>
    <cellStyle name="표준 32 2 23 4" xfId="5645"/>
    <cellStyle name="표준 32 2 23 4 2" xfId="5646"/>
    <cellStyle name="표준 32 2 23 4 2 2" xfId="5647"/>
    <cellStyle name="표준 32 2 23 4 2 2 2" xfId="5648"/>
    <cellStyle name="표준 32 2 23 4 2 2 2 2" xfId="23724"/>
    <cellStyle name="표준 32 2 23 4 2 2 3" xfId="23725"/>
    <cellStyle name="표준 32 2 23 4 2 3" xfId="5649"/>
    <cellStyle name="표준 32 2 23 4 2 3 2" xfId="23726"/>
    <cellStyle name="표준 32 2 23 4 2 4" xfId="23727"/>
    <cellStyle name="표준 32 2 23 4 3" xfId="5650"/>
    <cellStyle name="표준 32 2 23 4 3 2" xfId="5651"/>
    <cellStyle name="표준 32 2 23 4 3 2 2" xfId="23728"/>
    <cellStyle name="표준 32 2 23 4 3 3" xfId="23729"/>
    <cellStyle name="표준 32 2 23 4 4" xfId="5652"/>
    <cellStyle name="표준 32 2 23 4 4 2" xfId="23730"/>
    <cellStyle name="표준 32 2 23 4 5" xfId="23731"/>
    <cellStyle name="표준 32 2 23 5" xfId="5653"/>
    <cellStyle name="표준 32 2 23 5 2" xfId="5654"/>
    <cellStyle name="표준 32 2 23 5 2 2" xfId="5655"/>
    <cellStyle name="표준 32 2 23 5 2 2 2" xfId="23732"/>
    <cellStyle name="표준 32 2 23 5 2 3" xfId="23733"/>
    <cellStyle name="표준 32 2 23 5 3" xfId="5656"/>
    <cellStyle name="표준 32 2 23 5 3 2" xfId="23734"/>
    <cellStyle name="표준 32 2 23 5 4" xfId="23735"/>
    <cellStyle name="표준 32 2 23 6" xfId="5657"/>
    <cellStyle name="표준 32 2 23 6 2" xfId="5658"/>
    <cellStyle name="표준 32 2 23 6 2 2" xfId="23736"/>
    <cellStyle name="표준 32 2 23 6 3" xfId="23737"/>
    <cellStyle name="표준 32 2 23 7" xfId="5659"/>
    <cellStyle name="표준 32 2 23 7 2" xfId="23738"/>
    <cellStyle name="표준 32 2 23 8" xfId="23739"/>
    <cellStyle name="표준 32 2 24" xfId="5660"/>
    <cellStyle name="표준 32 2 24 2" xfId="5661"/>
    <cellStyle name="표준 32 2 24 2 2" xfId="5662"/>
    <cellStyle name="표준 32 2 24 2 2 2" xfId="5663"/>
    <cellStyle name="표준 32 2 24 2 2 2 2" xfId="5664"/>
    <cellStyle name="표준 32 2 24 2 2 2 2 2" xfId="5665"/>
    <cellStyle name="표준 32 2 24 2 2 2 2 2 2" xfId="5666"/>
    <cellStyle name="표준 32 2 24 2 2 2 2 2 2 2" xfId="23740"/>
    <cellStyle name="표준 32 2 24 2 2 2 2 2 3" xfId="23741"/>
    <cellStyle name="표준 32 2 24 2 2 2 2 3" xfId="5667"/>
    <cellStyle name="표준 32 2 24 2 2 2 2 3 2" xfId="23742"/>
    <cellStyle name="표준 32 2 24 2 2 2 2 4" xfId="23743"/>
    <cellStyle name="표준 32 2 24 2 2 2 3" xfId="5668"/>
    <cellStyle name="표준 32 2 24 2 2 2 3 2" xfId="5669"/>
    <cellStyle name="표준 32 2 24 2 2 2 3 2 2" xfId="23744"/>
    <cellStyle name="표준 32 2 24 2 2 2 3 3" xfId="23745"/>
    <cellStyle name="표준 32 2 24 2 2 2 4" xfId="5670"/>
    <cellStyle name="표준 32 2 24 2 2 2 4 2" xfId="23746"/>
    <cellStyle name="표준 32 2 24 2 2 2 5" xfId="23747"/>
    <cellStyle name="표준 32 2 24 2 2 3" xfId="5671"/>
    <cellStyle name="표준 32 2 24 2 2 3 2" xfId="5672"/>
    <cellStyle name="표준 32 2 24 2 2 3 2 2" xfId="5673"/>
    <cellStyle name="표준 32 2 24 2 2 3 2 2 2" xfId="23748"/>
    <cellStyle name="표준 32 2 24 2 2 3 2 3" xfId="23749"/>
    <cellStyle name="표준 32 2 24 2 2 3 3" xfId="5674"/>
    <cellStyle name="표준 32 2 24 2 2 3 3 2" xfId="23750"/>
    <cellStyle name="표준 32 2 24 2 2 3 4" xfId="23751"/>
    <cellStyle name="표준 32 2 24 2 2 4" xfId="5675"/>
    <cellStyle name="표준 32 2 24 2 2 4 2" xfId="5676"/>
    <cellStyle name="표준 32 2 24 2 2 4 2 2" xfId="23752"/>
    <cellStyle name="표준 32 2 24 2 2 4 3" xfId="23753"/>
    <cellStyle name="표준 32 2 24 2 2 5" xfId="5677"/>
    <cellStyle name="표준 32 2 24 2 2 5 2" xfId="23754"/>
    <cellStyle name="표준 32 2 24 2 2 6" xfId="23755"/>
    <cellStyle name="표준 32 2 24 2 3" xfId="5678"/>
    <cellStyle name="표준 32 2 24 2 3 2" xfId="5679"/>
    <cellStyle name="표준 32 2 24 2 3 2 2" xfId="5680"/>
    <cellStyle name="표준 32 2 24 2 3 2 2 2" xfId="5681"/>
    <cellStyle name="표준 32 2 24 2 3 2 2 2 2" xfId="23756"/>
    <cellStyle name="표준 32 2 24 2 3 2 2 3" xfId="23757"/>
    <cellStyle name="표준 32 2 24 2 3 2 3" xfId="5682"/>
    <cellStyle name="표준 32 2 24 2 3 2 3 2" xfId="23758"/>
    <cellStyle name="표준 32 2 24 2 3 2 4" xfId="23759"/>
    <cellStyle name="표준 32 2 24 2 3 3" xfId="5683"/>
    <cellStyle name="표준 32 2 24 2 3 3 2" xfId="5684"/>
    <cellStyle name="표준 32 2 24 2 3 3 2 2" xfId="23760"/>
    <cellStyle name="표준 32 2 24 2 3 3 3" xfId="23761"/>
    <cellStyle name="표준 32 2 24 2 3 4" xfId="5685"/>
    <cellStyle name="표준 32 2 24 2 3 4 2" xfId="23762"/>
    <cellStyle name="표준 32 2 24 2 3 5" xfId="23763"/>
    <cellStyle name="표준 32 2 24 2 4" xfId="5686"/>
    <cellStyle name="표준 32 2 24 2 4 2" xfId="5687"/>
    <cellStyle name="표준 32 2 24 2 4 2 2" xfId="5688"/>
    <cellStyle name="표준 32 2 24 2 4 2 2 2" xfId="23764"/>
    <cellStyle name="표준 32 2 24 2 4 2 3" xfId="23765"/>
    <cellStyle name="표준 32 2 24 2 4 3" xfId="5689"/>
    <cellStyle name="표준 32 2 24 2 4 3 2" xfId="23766"/>
    <cellStyle name="표준 32 2 24 2 4 4" xfId="23767"/>
    <cellStyle name="표준 32 2 24 2 5" xfId="5690"/>
    <cellStyle name="표준 32 2 24 2 5 2" xfId="5691"/>
    <cellStyle name="표준 32 2 24 2 5 2 2" xfId="23768"/>
    <cellStyle name="표준 32 2 24 2 5 3" xfId="23769"/>
    <cellStyle name="표준 32 2 24 2 6" xfId="5692"/>
    <cellStyle name="표준 32 2 24 2 6 2" xfId="23770"/>
    <cellStyle name="표준 32 2 24 2 7" xfId="23771"/>
    <cellStyle name="표준 32 2 24 3" xfId="5693"/>
    <cellStyle name="표준 32 2 24 3 2" xfId="5694"/>
    <cellStyle name="표준 32 2 24 3 2 2" xfId="5695"/>
    <cellStyle name="표준 32 2 24 3 2 2 2" xfId="5696"/>
    <cellStyle name="표준 32 2 24 3 2 2 2 2" xfId="5697"/>
    <cellStyle name="표준 32 2 24 3 2 2 2 2 2" xfId="23772"/>
    <cellStyle name="표준 32 2 24 3 2 2 2 3" xfId="23773"/>
    <cellStyle name="표준 32 2 24 3 2 2 3" xfId="5698"/>
    <cellStyle name="표준 32 2 24 3 2 2 3 2" xfId="23774"/>
    <cellStyle name="표준 32 2 24 3 2 2 4" xfId="23775"/>
    <cellStyle name="표준 32 2 24 3 2 3" xfId="5699"/>
    <cellStyle name="표준 32 2 24 3 2 3 2" xfId="5700"/>
    <cellStyle name="표준 32 2 24 3 2 3 2 2" xfId="23776"/>
    <cellStyle name="표준 32 2 24 3 2 3 3" xfId="23777"/>
    <cellStyle name="표준 32 2 24 3 2 4" xfId="5701"/>
    <cellStyle name="표준 32 2 24 3 2 4 2" xfId="23778"/>
    <cellStyle name="표준 32 2 24 3 2 5" xfId="23779"/>
    <cellStyle name="표준 32 2 24 3 3" xfId="5702"/>
    <cellStyle name="표준 32 2 24 3 3 2" xfId="5703"/>
    <cellStyle name="표준 32 2 24 3 3 2 2" xfId="5704"/>
    <cellStyle name="표준 32 2 24 3 3 2 2 2" xfId="23780"/>
    <cellStyle name="표준 32 2 24 3 3 2 3" xfId="23781"/>
    <cellStyle name="표준 32 2 24 3 3 3" xfId="5705"/>
    <cellStyle name="표준 32 2 24 3 3 3 2" xfId="23782"/>
    <cellStyle name="표준 32 2 24 3 3 4" xfId="23783"/>
    <cellStyle name="표준 32 2 24 3 4" xfId="5706"/>
    <cellStyle name="표준 32 2 24 3 4 2" xfId="5707"/>
    <cellStyle name="표준 32 2 24 3 4 2 2" xfId="23784"/>
    <cellStyle name="표준 32 2 24 3 4 3" xfId="23785"/>
    <cellStyle name="표준 32 2 24 3 5" xfId="5708"/>
    <cellStyle name="표준 32 2 24 3 5 2" xfId="23786"/>
    <cellStyle name="표준 32 2 24 3 6" xfId="23787"/>
    <cellStyle name="표준 32 2 24 4" xfId="5709"/>
    <cellStyle name="표준 32 2 24 4 2" xfId="5710"/>
    <cellStyle name="표준 32 2 24 4 2 2" xfId="5711"/>
    <cellStyle name="표준 32 2 24 4 2 2 2" xfId="5712"/>
    <cellStyle name="표준 32 2 24 4 2 2 2 2" xfId="23788"/>
    <cellStyle name="표준 32 2 24 4 2 2 3" xfId="23789"/>
    <cellStyle name="표준 32 2 24 4 2 3" xfId="5713"/>
    <cellStyle name="표준 32 2 24 4 2 3 2" xfId="23790"/>
    <cellStyle name="표준 32 2 24 4 2 4" xfId="23791"/>
    <cellStyle name="표준 32 2 24 4 3" xfId="5714"/>
    <cellStyle name="표준 32 2 24 4 3 2" xfId="5715"/>
    <cellStyle name="표준 32 2 24 4 3 2 2" xfId="23792"/>
    <cellStyle name="표준 32 2 24 4 3 3" xfId="23793"/>
    <cellStyle name="표준 32 2 24 4 4" xfId="5716"/>
    <cellStyle name="표준 32 2 24 4 4 2" xfId="23794"/>
    <cellStyle name="표준 32 2 24 4 5" xfId="23795"/>
    <cellStyle name="표준 32 2 24 5" xfId="5717"/>
    <cellStyle name="표준 32 2 24 5 2" xfId="5718"/>
    <cellStyle name="표준 32 2 24 5 2 2" xfId="5719"/>
    <cellStyle name="표준 32 2 24 5 2 2 2" xfId="23796"/>
    <cellStyle name="표준 32 2 24 5 2 3" xfId="23797"/>
    <cellStyle name="표준 32 2 24 5 3" xfId="5720"/>
    <cellStyle name="표준 32 2 24 5 3 2" xfId="23798"/>
    <cellStyle name="표준 32 2 24 5 4" xfId="23799"/>
    <cellStyle name="표준 32 2 24 6" xfId="5721"/>
    <cellStyle name="표준 32 2 24 6 2" xfId="5722"/>
    <cellStyle name="표준 32 2 24 6 2 2" xfId="23800"/>
    <cellStyle name="표준 32 2 24 6 3" xfId="23801"/>
    <cellStyle name="표준 32 2 24 7" xfId="5723"/>
    <cellStyle name="표준 32 2 24 7 2" xfId="23802"/>
    <cellStyle name="표준 32 2 24 8" xfId="23803"/>
    <cellStyle name="표준 32 2 25" xfId="5724"/>
    <cellStyle name="표준 32 2 25 2" xfId="5725"/>
    <cellStyle name="표준 32 2 25 2 2" xfId="5726"/>
    <cellStyle name="표준 32 2 25 2 2 2" xfId="5727"/>
    <cellStyle name="표준 32 2 25 2 2 2 2" xfId="5728"/>
    <cellStyle name="표준 32 2 25 2 2 2 2 2" xfId="5729"/>
    <cellStyle name="표준 32 2 25 2 2 2 2 2 2" xfId="5730"/>
    <cellStyle name="표준 32 2 25 2 2 2 2 2 2 2" xfId="23804"/>
    <cellStyle name="표준 32 2 25 2 2 2 2 2 3" xfId="23805"/>
    <cellStyle name="표준 32 2 25 2 2 2 2 3" xfId="5731"/>
    <cellStyle name="표준 32 2 25 2 2 2 2 3 2" xfId="23806"/>
    <cellStyle name="표준 32 2 25 2 2 2 2 4" xfId="23807"/>
    <cellStyle name="표준 32 2 25 2 2 2 3" xfId="5732"/>
    <cellStyle name="표준 32 2 25 2 2 2 3 2" xfId="5733"/>
    <cellStyle name="표준 32 2 25 2 2 2 3 2 2" xfId="23808"/>
    <cellStyle name="표준 32 2 25 2 2 2 3 3" xfId="23809"/>
    <cellStyle name="표준 32 2 25 2 2 2 4" xfId="5734"/>
    <cellStyle name="표준 32 2 25 2 2 2 4 2" xfId="23810"/>
    <cellStyle name="표준 32 2 25 2 2 2 5" xfId="23811"/>
    <cellStyle name="표준 32 2 25 2 2 3" xfId="5735"/>
    <cellStyle name="표준 32 2 25 2 2 3 2" xfId="5736"/>
    <cellStyle name="표준 32 2 25 2 2 3 2 2" xfId="5737"/>
    <cellStyle name="표준 32 2 25 2 2 3 2 2 2" xfId="23812"/>
    <cellStyle name="표준 32 2 25 2 2 3 2 3" xfId="23813"/>
    <cellStyle name="표준 32 2 25 2 2 3 3" xfId="5738"/>
    <cellStyle name="표준 32 2 25 2 2 3 3 2" xfId="23814"/>
    <cellStyle name="표준 32 2 25 2 2 3 4" xfId="23815"/>
    <cellStyle name="표준 32 2 25 2 2 4" xfId="5739"/>
    <cellStyle name="표준 32 2 25 2 2 4 2" xfId="5740"/>
    <cellStyle name="표준 32 2 25 2 2 4 2 2" xfId="23816"/>
    <cellStyle name="표준 32 2 25 2 2 4 3" xfId="23817"/>
    <cellStyle name="표준 32 2 25 2 2 5" xfId="5741"/>
    <cellStyle name="표준 32 2 25 2 2 5 2" xfId="23818"/>
    <cellStyle name="표준 32 2 25 2 2 6" xfId="23819"/>
    <cellStyle name="표준 32 2 25 2 3" xfId="5742"/>
    <cellStyle name="표준 32 2 25 2 3 2" xfId="5743"/>
    <cellStyle name="표준 32 2 25 2 3 2 2" xfId="5744"/>
    <cellStyle name="표준 32 2 25 2 3 2 2 2" xfId="5745"/>
    <cellStyle name="표준 32 2 25 2 3 2 2 2 2" xfId="23820"/>
    <cellStyle name="표준 32 2 25 2 3 2 2 3" xfId="23821"/>
    <cellStyle name="표준 32 2 25 2 3 2 3" xfId="5746"/>
    <cellStyle name="표준 32 2 25 2 3 2 3 2" xfId="23822"/>
    <cellStyle name="표준 32 2 25 2 3 2 4" xfId="23823"/>
    <cellStyle name="표준 32 2 25 2 3 3" xfId="5747"/>
    <cellStyle name="표준 32 2 25 2 3 3 2" xfId="5748"/>
    <cellStyle name="표준 32 2 25 2 3 3 2 2" xfId="23824"/>
    <cellStyle name="표준 32 2 25 2 3 3 3" xfId="23825"/>
    <cellStyle name="표준 32 2 25 2 3 4" xfId="5749"/>
    <cellStyle name="표준 32 2 25 2 3 4 2" xfId="23826"/>
    <cellStyle name="표준 32 2 25 2 3 5" xfId="23827"/>
    <cellStyle name="표준 32 2 25 2 4" xfId="5750"/>
    <cellStyle name="표준 32 2 25 2 4 2" xfId="5751"/>
    <cellStyle name="표준 32 2 25 2 4 2 2" xfId="5752"/>
    <cellStyle name="표준 32 2 25 2 4 2 2 2" xfId="23828"/>
    <cellStyle name="표준 32 2 25 2 4 2 3" xfId="23829"/>
    <cellStyle name="표준 32 2 25 2 4 3" xfId="5753"/>
    <cellStyle name="표준 32 2 25 2 4 3 2" xfId="23830"/>
    <cellStyle name="표준 32 2 25 2 4 4" xfId="23831"/>
    <cellStyle name="표준 32 2 25 2 5" xfId="5754"/>
    <cellStyle name="표준 32 2 25 2 5 2" xfId="5755"/>
    <cellStyle name="표준 32 2 25 2 5 2 2" xfId="23832"/>
    <cellStyle name="표준 32 2 25 2 5 3" xfId="23833"/>
    <cellStyle name="표준 32 2 25 2 6" xfId="5756"/>
    <cellStyle name="표준 32 2 25 2 6 2" xfId="23834"/>
    <cellStyle name="표준 32 2 25 2 7" xfId="23835"/>
    <cellStyle name="표준 32 2 25 3" xfId="5757"/>
    <cellStyle name="표준 32 2 25 3 2" xfId="5758"/>
    <cellStyle name="표준 32 2 25 3 2 2" xfId="5759"/>
    <cellStyle name="표준 32 2 25 3 2 2 2" xfId="5760"/>
    <cellStyle name="표준 32 2 25 3 2 2 2 2" xfId="5761"/>
    <cellStyle name="표준 32 2 25 3 2 2 2 2 2" xfId="23836"/>
    <cellStyle name="표준 32 2 25 3 2 2 2 3" xfId="23837"/>
    <cellStyle name="표준 32 2 25 3 2 2 3" xfId="5762"/>
    <cellStyle name="표준 32 2 25 3 2 2 3 2" xfId="23838"/>
    <cellStyle name="표준 32 2 25 3 2 2 4" xfId="23839"/>
    <cellStyle name="표준 32 2 25 3 2 3" xfId="5763"/>
    <cellStyle name="표준 32 2 25 3 2 3 2" xfId="5764"/>
    <cellStyle name="표준 32 2 25 3 2 3 2 2" xfId="23840"/>
    <cellStyle name="표준 32 2 25 3 2 3 3" xfId="23841"/>
    <cellStyle name="표준 32 2 25 3 2 4" xfId="5765"/>
    <cellStyle name="표준 32 2 25 3 2 4 2" xfId="23842"/>
    <cellStyle name="표준 32 2 25 3 2 5" xfId="23843"/>
    <cellStyle name="표준 32 2 25 3 3" xfId="5766"/>
    <cellStyle name="표준 32 2 25 3 3 2" xfId="5767"/>
    <cellStyle name="표준 32 2 25 3 3 2 2" xfId="5768"/>
    <cellStyle name="표준 32 2 25 3 3 2 2 2" xfId="23844"/>
    <cellStyle name="표준 32 2 25 3 3 2 3" xfId="23845"/>
    <cellStyle name="표준 32 2 25 3 3 3" xfId="5769"/>
    <cellStyle name="표준 32 2 25 3 3 3 2" xfId="23846"/>
    <cellStyle name="표준 32 2 25 3 3 4" xfId="23847"/>
    <cellStyle name="표준 32 2 25 3 4" xfId="5770"/>
    <cellStyle name="표준 32 2 25 3 4 2" xfId="5771"/>
    <cellStyle name="표준 32 2 25 3 4 2 2" xfId="23848"/>
    <cellStyle name="표준 32 2 25 3 4 3" xfId="23849"/>
    <cellStyle name="표준 32 2 25 3 5" xfId="5772"/>
    <cellStyle name="표준 32 2 25 3 5 2" xfId="23850"/>
    <cellStyle name="표준 32 2 25 3 6" xfId="23851"/>
    <cellStyle name="표준 32 2 25 4" xfId="5773"/>
    <cellStyle name="표준 32 2 25 4 2" xfId="5774"/>
    <cellStyle name="표준 32 2 25 4 2 2" xfId="5775"/>
    <cellStyle name="표준 32 2 25 4 2 2 2" xfId="5776"/>
    <cellStyle name="표준 32 2 25 4 2 2 2 2" xfId="23852"/>
    <cellStyle name="표준 32 2 25 4 2 2 3" xfId="23853"/>
    <cellStyle name="표준 32 2 25 4 2 3" xfId="5777"/>
    <cellStyle name="표준 32 2 25 4 2 3 2" xfId="23854"/>
    <cellStyle name="표준 32 2 25 4 2 4" xfId="23855"/>
    <cellStyle name="표준 32 2 25 4 3" xfId="5778"/>
    <cellStyle name="표준 32 2 25 4 3 2" xfId="5779"/>
    <cellStyle name="표준 32 2 25 4 3 2 2" xfId="23856"/>
    <cellStyle name="표준 32 2 25 4 3 3" xfId="23857"/>
    <cellStyle name="표준 32 2 25 4 4" xfId="5780"/>
    <cellStyle name="표준 32 2 25 4 4 2" xfId="23858"/>
    <cellStyle name="표준 32 2 25 4 5" xfId="23859"/>
    <cellStyle name="표준 32 2 25 5" xfId="5781"/>
    <cellStyle name="표준 32 2 25 5 2" xfId="5782"/>
    <cellStyle name="표준 32 2 25 5 2 2" xfId="5783"/>
    <cellStyle name="표준 32 2 25 5 2 2 2" xfId="23860"/>
    <cellStyle name="표준 32 2 25 5 2 3" xfId="23861"/>
    <cellStyle name="표준 32 2 25 5 3" xfId="5784"/>
    <cellStyle name="표준 32 2 25 5 3 2" xfId="23862"/>
    <cellStyle name="표준 32 2 25 5 4" xfId="23863"/>
    <cellStyle name="표준 32 2 25 6" xfId="5785"/>
    <cellStyle name="표준 32 2 25 6 2" xfId="5786"/>
    <cellStyle name="표준 32 2 25 6 2 2" xfId="23864"/>
    <cellStyle name="표준 32 2 25 6 3" xfId="23865"/>
    <cellStyle name="표준 32 2 25 7" xfId="5787"/>
    <cellStyle name="표준 32 2 25 7 2" xfId="23866"/>
    <cellStyle name="표준 32 2 25 8" xfId="23867"/>
    <cellStyle name="표준 32 2 26" xfId="5788"/>
    <cellStyle name="표준 32 2 26 2" xfId="5789"/>
    <cellStyle name="표준 32 2 26 2 2" xfId="5790"/>
    <cellStyle name="표준 32 2 26 2 2 2" xfId="5791"/>
    <cellStyle name="표준 32 2 26 2 2 2 2" xfId="5792"/>
    <cellStyle name="표준 32 2 26 2 2 2 2 2" xfId="5793"/>
    <cellStyle name="표준 32 2 26 2 2 2 2 2 2" xfId="5794"/>
    <cellStyle name="표준 32 2 26 2 2 2 2 2 2 2" xfId="23868"/>
    <cellStyle name="표준 32 2 26 2 2 2 2 2 3" xfId="23869"/>
    <cellStyle name="표준 32 2 26 2 2 2 2 3" xfId="5795"/>
    <cellStyle name="표준 32 2 26 2 2 2 2 3 2" xfId="23870"/>
    <cellStyle name="표준 32 2 26 2 2 2 2 4" xfId="23871"/>
    <cellStyle name="표준 32 2 26 2 2 2 3" xfId="5796"/>
    <cellStyle name="표준 32 2 26 2 2 2 3 2" xfId="5797"/>
    <cellStyle name="표준 32 2 26 2 2 2 3 2 2" xfId="23872"/>
    <cellStyle name="표준 32 2 26 2 2 2 3 3" xfId="23873"/>
    <cellStyle name="표준 32 2 26 2 2 2 4" xfId="5798"/>
    <cellStyle name="표준 32 2 26 2 2 2 4 2" xfId="23874"/>
    <cellStyle name="표준 32 2 26 2 2 2 5" xfId="23875"/>
    <cellStyle name="표준 32 2 26 2 2 3" xfId="5799"/>
    <cellStyle name="표준 32 2 26 2 2 3 2" xfId="5800"/>
    <cellStyle name="표준 32 2 26 2 2 3 2 2" xfId="5801"/>
    <cellStyle name="표준 32 2 26 2 2 3 2 2 2" xfId="23876"/>
    <cellStyle name="표준 32 2 26 2 2 3 2 3" xfId="23877"/>
    <cellStyle name="표준 32 2 26 2 2 3 3" xfId="5802"/>
    <cellStyle name="표준 32 2 26 2 2 3 3 2" xfId="23878"/>
    <cellStyle name="표준 32 2 26 2 2 3 4" xfId="23879"/>
    <cellStyle name="표준 32 2 26 2 2 4" xfId="5803"/>
    <cellStyle name="표준 32 2 26 2 2 4 2" xfId="5804"/>
    <cellStyle name="표준 32 2 26 2 2 4 2 2" xfId="23880"/>
    <cellStyle name="표준 32 2 26 2 2 4 3" xfId="23881"/>
    <cellStyle name="표준 32 2 26 2 2 5" xfId="5805"/>
    <cellStyle name="표준 32 2 26 2 2 5 2" xfId="23882"/>
    <cellStyle name="표준 32 2 26 2 2 6" xfId="23883"/>
    <cellStyle name="표준 32 2 26 2 3" xfId="5806"/>
    <cellStyle name="표준 32 2 26 2 3 2" xfId="5807"/>
    <cellStyle name="표준 32 2 26 2 3 2 2" xfId="5808"/>
    <cellStyle name="표준 32 2 26 2 3 2 2 2" xfId="5809"/>
    <cellStyle name="표준 32 2 26 2 3 2 2 2 2" xfId="23884"/>
    <cellStyle name="표준 32 2 26 2 3 2 2 3" xfId="23885"/>
    <cellStyle name="표준 32 2 26 2 3 2 3" xfId="5810"/>
    <cellStyle name="표준 32 2 26 2 3 2 3 2" xfId="23886"/>
    <cellStyle name="표준 32 2 26 2 3 2 4" xfId="23887"/>
    <cellStyle name="표준 32 2 26 2 3 3" xfId="5811"/>
    <cellStyle name="표준 32 2 26 2 3 3 2" xfId="5812"/>
    <cellStyle name="표준 32 2 26 2 3 3 2 2" xfId="23888"/>
    <cellStyle name="표준 32 2 26 2 3 3 3" xfId="23889"/>
    <cellStyle name="표준 32 2 26 2 3 4" xfId="5813"/>
    <cellStyle name="표준 32 2 26 2 3 4 2" xfId="23890"/>
    <cellStyle name="표준 32 2 26 2 3 5" xfId="23891"/>
    <cellStyle name="표준 32 2 26 2 4" xfId="5814"/>
    <cellStyle name="표준 32 2 26 2 4 2" xfId="5815"/>
    <cellStyle name="표준 32 2 26 2 4 2 2" xfId="5816"/>
    <cellStyle name="표준 32 2 26 2 4 2 2 2" xfId="23892"/>
    <cellStyle name="표준 32 2 26 2 4 2 3" xfId="23893"/>
    <cellStyle name="표준 32 2 26 2 4 3" xfId="5817"/>
    <cellStyle name="표준 32 2 26 2 4 3 2" xfId="23894"/>
    <cellStyle name="표준 32 2 26 2 4 4" xfId="23895"/>
    <cellStyle name="표준 32 2 26 2 5" xfId="5818"/>
    <cellStyle name="표준 32 2 26 2 5 2" xfId="5819"/>
    <cellStyle name="표준 32 2 26 2 5 2 2" xfId="23896"/>
    <cellStyle name="표준 32 2 26 2 5 3" xfId="23897"/>
    <cellStyle name="표준 32 2 26 2 6" xfId="5820"/>
    <cellStyle name="표준 32 2 26 2 6 2" xfId="23898"/>
    <cellStyle name="표준 32 2 26 2 7" xfId="23899"/>
    <cellStyle name="표준 32 2 26 3" xfId="5821"/>
    <cellStyle name="표준 32 2 26 3 2" xfId="5822"/>
    <cellStyle name="표준 32 2 26 3 2 2" xfId="5823"/>
    <cellStyle name="표준 32 2 26 3 2 2 2" xfId="5824"/>
    <cellStyle name="표준 32 2 26 3 2 2 2 2" xfId="5825"/>
    <cellStyle name="표준 32 2 26 3 2 2 2 2 2" xfId="23900"/>
    <cellStyle name="표준 32 2 26 3 2 2 2 3" xfId="23901"/>
    <cellStyle name="표준 32 2 26 3 2 2 3" xfId="5826"/>
    <cellStyle name="표준 32 2 26 3 2 2 3 2" xfId="23902"/>
    <cellStyle name="표준 32 2 26 3 2 2 4" xfId="23903"/>
    <cellStyle name="표준 32 2 26 3 2 3" xfId="5827"/>
    <cellStyle name="표준 32 2 26 3 2 3 2" xfId="5828"/>
    <cellStyle name="표준 32 2 26 3 2 3 2 2" xfId="23904"/>
    <cellStyle name="표준 32 2 26 3 2 3 3" xfId="23905"/>
    <cellStyle name="표준 32 2 26 3 2 4" xfId="5829"/>
    <cellStyle name="표준 32 2 26 3 2 4 2" xfId="23906"/>
    <cellStyle name="표준 32 2 26 3 2 5" xfId="23907"/>
    <cellStyle name="표준 32 2 26 3 3" xfId="5830"/>
    <cellStyle name="표준 32 2 26 3 3 2" xfId="5831"/>
    <cellStyle name="표준 32 2 26 3 3 2 2" xfId="5832"/>
    <cellStyle name="표준 32 2 26 3 3 2 2 2" xfId="23908"/>
    <cellStyle name="표준 32 2 26 3 3 2 3" xfId="23909"/>
    <cellStyle name="표준 32 2 26 3 3 3" xfId="5833"/>
    <cellStyle name="표준 32 2 26 3 3 3 2" xfId="23910"/>
    <cellStyle name="표준 32 2 26 3 3 4" xfId="23911"/>
    <cellStyle name="표준 32 2 26 3 4" xfId="5834"/>
    <cellStyle name="표준 32 2 26 3 4 2" xfId="5835"/>
    <cellStyle name="표준 32 2 26 3 4 2 2" xfId="23912"/>
    <cellStyle name="표준 32 2 26 3 4 3" xfId="23913"/>
    <cellStyle name="표준 32 2 26 3 5" xfId="5836"/>
    <cellStyle name="표준 32 2 26 3 5 2" xfId="23914"/>
    <cellStyle name="표준 32 2 26 3 6" xfId="23915"/>
    <cellStyle name="표준 32 2 26 4" xfId="5837"/>
    <cellStyle name="표준 32 2 26 4 2" xfId="5838"/>
    <cellStyle name="표준 32 2 26 4 2 2" xfId="5839"/>
    <cellStyle name="표준 32 2 26 4 2 2 2" xfId="5840"/>
    <cellStyle name="표준 32 2 26 4 2 2 2 2" xfId="23916"/>
    <cellStyle name="표준 32 2 26 4 2 2 3" xfId="23917"/>
    <cellStyle name="표준 32 2 26 4 2 3" xfId="5841"/>
    <cellStyle name="표준 32 2 26 4 2 3 2" xfId="23918"/>
    <cellStyle name="표준 32 2 26 4 2 4" xfId="23919"/>
    <cellStyle name="표준 32 2 26 4 3" xfId="5842"/>
    <cellStyle name="표준 32 2 26 4 3 2" xfId="5843"/>
    <cellStyle name="표준 32 2 26 4 3 2 2" xfId="23920"/>
    <cellStyle name="표준 32 2 26 4 3 3" xfId="23921"/>
    <cellStyle name="표준 32 2 26 4 4" xfId="5844"/>
    <cellStyle name="표준 32 2 26 4 4 2" xfId="23922"/>
    <cellStyle name="표준 32 2 26 4 5" xfId="23923"/>
    <cellStyle name="표준 32 2 26 5" xfId="5845"/>
    <cellStyle name="표준 32 2 26 5 2" xfId="5846"/>
    <cellStyle name="표준 32 2 26 5 2 2" xfId="5847"/>
    <cellStyle name="표준 32 2 26 5 2 2 2" xfId="23924"/>
    <cellStyle name="표준 32 2 26 5 2 3" xfId="23925"/>
    <cellStyle name="표준 32 2 26 5 3" xfId="5848"/>
    <cellStyle name="표준 32 2 26 5 3 2" xfId="23926"/>
    <cellStyle name="표준 32 2 26 5 4" xfId="23927"/>
    <cellStyle name="표준 32 2 26 6" xfId="5849"/>
    <cellStyle name="표준 32 2 26 6 2" xfId="5850"/>
    <cellStyle name="표준 32 2 26 6 2 2" xfId="23928"/>
    <cellStyle name="표준 32 2 26 6 3" xfId="23929"/>
    <cellStyle name="표준 32 2 26 7" xfId="5851"/>
    <cellStyle name="표준 32 2 26 7 2" xfId="23930"/>
    <cellStyle name="표준 32 2 26 8" xfId="23931"/>
    <cellStyle name="표준 32 2 27" xfId="5852"/>
    <cellStyle name="표준 32 2 27 2" xfId="5853"/>
    <cellStyle name="표준 32 2 27 2 2" xfId="5854"/>
    <cellStyle name="표준 32 2 27 2 2 2" xfId="5855"/>
    <cellStyle name="표준 32 2 27 2 2 2 2" xfId="5856"/>
    <cellStyle name="표준 32 2 27 2 2 2 2 2" xfId="5857"/>
    <cellStyle name="표준 32 2 27 2 2 2 2 2 2" xfId="5858"/>
    <cellStyle name="표준 32 2 27 2 2 2 2 2 2 2" xfId="23932"/>
    <cellStyle name="표준 32 2 27 2 2 2 2 2 3" xfId="23933"/>
    <cellStyle name="표준 32 2 27 2 2 2 2 3" xfId="5859"/>
    <cellStyle name="표준 32 2 27 2 2 2 2 3 2" xfId="23934"/>
    <cellStyle name="표준 32 2 27 2 2 2 2 4" xfId="23935"/>
    <cellStyle name="표준 32 2 27 2 2 2 3" xfId="5860"/>
    <cellStyle name="표준 32 2 27 2 2 2 3 2" xfId="5861"/>
    <cellStyle name="표준 32 2 27 2 2 2 3 2 2" xfId="23936"/>
    <cellStyle name="표준 32 2 27 2 2 2 3 3" xfId="23937"/>
    <cellStyle name="표준 32 2 27 2 2 2 4" xfId="5862"/>
    <cellStyle name="표준 32 2 27 2 2 2 4 2" xfId="23938"/>
    <cellStyle name="표준 32 2 27 2 2 2 5" xfId="23939"/>
    <cellStyle name="표준 32 2 27 2 2 3" xfId="5863"/>
    <cellStyle name="표준 32 2 27 2 2 3 2" xfId="5864"/>
    <cellStyle name="표준 32 2 27 2 2 3 2 2" xfId="5865"/>
    <cellStyle name="표준 32 2 27 2 2 3 2 2 2" xfId="23940"/>
    <cellStyle name="표준 32 2 27 2 2 3 2 3" xfId="23941"/>
    <cellStyle name="표준 32 2 27 2 2 3 3" xfId="5866"/>
    <cellStyle name="표준 32 2 27 2 2 3 3 2" xfId="23942"/>
    <cellStyle name="표준 32 2 27 2 2 3 4" xfId="23943"/>
    <cellStyle name="표준 32 2 27 2 2 4" xfId="5867"/>
    <cellStyle name="표준 32 2 27 2 2 4 2" xfId="5868"/>
    <cellStyle name="표준 32 2 27 2 2 4 2 2" xfId="23944"/>
    <cellStyle name="표준 32 2 27 2 2 4 3" xfId="23945"/>
    <cellStyle name="표준 32 2 27 2 2 5" xfId="5869"/>
    <cellStyle name="표준 32 2 27 2 2 5 2" xfId="23946"/>
    <cellStyle name="표준 32 2 27 2 2 6" xfId="23947"/>
    <cellStyle name="표준 32 2 27 2 3" xfId="5870"/>
    <cellStyle name="표준 32 2 27 2 3 2" xfId="5871"/>
    <cellStyle name="표준 32 2 27 2 3 2 2" xfId="5872"/>
    <cellStyle name="표준 32 2 27 2 3 2 2 2" xfId="5873"/>
    <cellStyle name="표준 32 2 27 2 3 2 2 2 2" xfId="23948"/>
    <cellStyle name="표준 32 2 27 2 3 2 2 3" xfId="23949"/>
    <cellStyle name="표준 32 2 27 2 3 2 3" xfId="5874"/>
    <cellStyle name="표준 32 2 27 2 3 2 3 2" xfId="23950"/>
    <cellStyle name="표준 32 2 27 2 3 2 4" xfId="23951"/>
    <cellStyle name="표준 32 2 27 2 3 3" xfId="5875"/>
    <cellStyle name="표준 32 2 27 2 3 3 2" xfId="5876"/>
    <cellStyle name="표준 32 2 27 2 3 3 2 2" xfId="23952"/>
    <cellStyle name="표준 32 2 27 2 3 3 3" xfId="23953"/>
    <cellStyle name="표준 32 2 27 2 3 4" xfId="5877"/>
    <cellStyle name="표준 32 2 27 2 3 4 2" xfId="23954"/>
    <cellStyle name="표준 32 2 27 2 3 5" xfId="23955"/>
    <cellStyle name="표준 32 2 27 2 4" xfId="5878"/>
    <cellStyle name="표준 32 2 27 2 4 2" xfId="5879"/>
    <cellStyle name="표준 32 2 27 2 4 2 2" xfId="5880"/>
    <cellStyle name="표준 32 2 27 2 4 2 2 2" xfId="23956"/>
    <cellStyle name="표준 32 2 27 2 4 2 3" xfId="23957"/>
    <cellStyle name="표준 32 2 27 2 4 3" xfId="5881"/>
    <cellStyle name="표준 32 2 27 2 4 3 2" xfId="23958"/>
    <cellStyle name="표준 32 2 27 2 4 4" xfId="23959"/>
    <cellStyle name="표준 32 2 27 2 5" xfId="5882"/>
    <cellStyle name="표준 32 2 27 2 5 2" xfId="5883"/>
    <cellStyle name="표준 32 2 27 2 5 2 2" xfId="23960"/>
    <cellStyle name="표준 32 2 27 2 5 3" xfId="23961"/>
    <cellStyle name="표준 32 2 27 2 6" xfId="5884"/>
    <cellStyle name="표준 32 2 27 2 6 2" xfId="23962"/>
    <cellStyle name="표준 32 2 27 2 7" xfId="23963"/>
    <cellStyle name="표준 32 2 27 3" xfId="5885"/>
    <cellStyle name="표준 32 2 27 3 2" xfId="5886"/>
    <cellStyle name="표준 32 2 27 3 2 2" xfId="5887"/>
    <cellStyle name="표준 32 2 27 3 2 2 2" xfId="5888"/>
    <cellStyle name="표준 32 2 27 3 2 2 2 2" xfId="5889"/>
    <cellStyle name="표준 32 2 27 3 2 2 2 2 2" xfId="23964"/>
    <cellStyle name="표준 32 2 27 3 2 2 2 3" xfId="23965"/>
    <cellStyle name="표준 32 2 27 3 2 2 3" xfId="5890"/>
    <cellStyle name="표준 32 2 27 3 2 2 3 2" xfId="23966"/>
    <cellStyle name="표준 32 2 27 3 2 2 4" xfId="23967"/>
    <cellStyle name="표준 32 2 27 3 2 3" xfId="5891"/>
    <cellStyle name="표준 32 2 27 3 2 3 2" xfId="5892"/>
    <cellStyle name="표준 32 2 27 3 2 3 2 2" xfId="23968"/>
    <cellStyle name="표준 32 2 27 3 2 3 3" xfId="23969"/>
    <cellStyle name="표준 32 2 27 3 2 4" xfId="5893"/>
    <cellStyle name="표준 32 2 27 3 2 4 2" xfId="23970"/>
    <cellStyle name="표준 32 2 27 3 2 5" xfId="23971"/>
    <cellStyle name="표준 32 2 27 3 3" xfId="5894"/>
    <cellStyle name="표준 32 2 27 3 3 2" xfId="5895"/>
    <cellStyle name="표준 32 2 27 3 3 2 2" xfId="5896"/>
    <cellStyle name="표준 32 2 27 3 3 2 2 2" xfId="23972"/>
    <cellStyle name="표준 32 2 27 3 3 2 3" xfId="23973"/>
    <cellStyle name="표준 32 2 27 3 3 3" xfId="5897"/>
    <cellStyle name="표준 32 2 27 3 3 3 2" xfId="23974"/>
    <cellStyle name="표준 32 2 27 3 3 4" xfId="23975"/>
    <cellStyle name="표준 32 2 27 3 4" xfId="5898"/>
    <cellStyle name="표준 32 2 27 3 4 2" xfId="5899"/>
    <cellStyle name="표준 32 2 27 3 4 2 2" xfId="23976"/>
    <cellStyle name="표준 32 2 27 3 4 3" xfId="23977"/>
    <cellStyle name="표준 32 2 27 3 5" xfId="5900"/>
    <cellStyle name="표준 32 2 27 3 5 2" xfId="23978"/>
    <cellStyle name="표준 32 2 27 3 6" xfId="23979"/>
    <cellStyle name="표준 32 2 27 4" xfId="5901"/>
    <cellStyle name="표준 32 2 27 4 2" xfId="5902"/>
    <cellStyle name="표준 32 2 27 4 2 2" xfId="5903"/>
    <cellStyle name="표준 32 2 27 4 2 2 2" xfId="5904"/>
    <cellStyle name="표준 32 2 27 4 2 2 2 2" xfId="23980"/>
    <cellStyle name="표준 32 2 27 4 2 2 3" xfId="23981"/>
    <cellStyle name="표준 32 2 27 4 2 3" xfId="5905"/>
    <cellStyle name="표준 32 2 27 4 2 3 2" xfId="23982"/>
    <cellStyle name="표준 32 2 27 4 2 4" xfId="23983"/>
    <cellStyle name="표준 32 2 27 4 3" xfId="5906"/>
    <cellStyle name="표준 32 2 27 4 3 2" xfId="5907"/>
    <cellStyle name="표준 32 2 27 4 3 2 2" xfId="23984"/>
    <cellStyle name="표준 32 2 27 4 3 3" xfId="23985"/>
    <cellStyle name="표준 32 2 27 4 4" xfId="5908"/>
    <cellStyle name="표준 32 2 27 4 4 2" xfId="23986"/>
    <cellStyle name="표준 32 2 27 4 5" xfId="23987"/>
    <cellStyle name="표준 32 2 27 5" xfId="5909"/>
    <cellStyle name="표준 32 2 27 5 2" xfId="5910"/>
    <cellStyle name="표준 32 2 27 5 2 2" xfId="5911"/>
    <cellStyle name="표준 32 2 27 5 2 2 2" xfId="23988"/>
    <cellStyle name="표준 32 2 27 5 2 3" xfId="23989"/>
    <cellStyle name="표준 32 2 27 5 3" xfId="5912"/>
    <cellStyle name="표준 32 2 27 5 3 2" xfId="23990"/>
    <cellStyle name="표준 32 2 27 5 4" xfId="23991"/>
    <cellStyle name="표준 32 2 27 6" xfId="5913"/>
    <cellStyle name="표준 32 2 27 6 2" xfId="5914"/>
    <cellStyle name="표준 32 2 27 6 2 2" xfId="23992"/>
    <cellStyle name="표준 32 2 27 6 3" xfId="23993"/>
    <cellStyle name="표준 32 2 27 7" xfId="5915"/>
    <cellStyle name="표준 32 2 27 7 2" xfId="23994"/>
    <cellStyle name="표준 32 2 27 8" xfId="23995"/>
    <cellStyle name="표준 32 2 28" xfId="5916"/>
    <cellStyle name="표준 32 2 29" xfId="5917"/>
    <cellStyle name="표준 32 2 3" xfId="5918"/>
    <cellStyle name="표준 32 2 3 2" xfId="5919"/>
    <cellStyle name="표준 32 2 3 2 2" xfId="5920"/>
    <cellStyle name="표준 32 2 3 2 2 2" xfId="5921"/>
    <cellStyle name="표준 32 2 3 2 2 2 2" xfId="5922"/>
    <cellStyle name="표준 32 2 3 2 2 2 2 2" xfId="5923"/>
    <cellStyle name="표준 32 2 3 2 2 2 2 2 2" xfId="5924"/>
    <cellStyle name="표준 32 2 3 2 2 2 2 2 2 2" xfId="23996"/>
    <cellStyle name="표준 32 2 3 2 2 2 2 2 3" xfId="23997"/>
    <cellStyle name="표준 32 2 3 2 2 2 2 3" xfId="5925"/>
    <cellStyle name="표준 32 2 3 2 2 2 2 3 2" xfId="23998"/>
    <cellStyle name="표준 32 2 3 2 2 2 2 4" xfId="23999"/>
    <cellStyle name="표준 32 2 3 2 2 2 3" xfId="5926"/>
    <cellStyle name="표준 32 2 3 2 2 2 3 2" xfId="5927"/>
    <cellStyle name="표준 32 2 3 2 2 2 3 2 2" xfId="24000"/>
    <cellStyle name="표준 32 2 3 2 2 2 3 3" xfId="24001"/>
    <cellStyle name="표준 32 2 3 2 2 2 4" xfId="5928"/>
    <cellStyle name="표준 32 2 3 2 2 2 4 2" xfId="24002"/>
    <cellStyle name="표준 32 2 3 2 2 2 5" xfId="24003"/>
    <cellStyle name="표준 32 2 3 2 2 3" xfId="5929"/>
    <cellStyle name="표준 32 2 3 2 2 3 2" xfId="5930"/>
    <cellStyle name="표준 32 2 3 2 2 3 2 2" xfId="5931"/>
    <cellStyle name="표준 32 2 3 2 2 3 2 2 2" xfId="24004"/>
    <cellStyle name="표준 32 2 3 2 2 3 2 3" xfId="24005"/>
    <cellStyle name="표준 32 2 3 2 2 3 3" xfId="5932"/>
    <cellStyle name="표준 32 2 3 2 2 3 3 2" xfId="24006"/>
    <cellStyle name="표준 32 2 3 2 2 3 4" xfId="24007"/>
    <cellStyle name="표준 32 2 3 2 2 4" xfId="5933"/>
    <cellStyle name="표준 32 2 3 2 2 4 2" xfId="5934"/>
    <cellStyle name="표준 32 2 3 2 2 4 2 2" xfId="24008"/>
    <cellStyle name="표준 32 2 3 2 2 4 3" xfId="24009"/>
    <cellStyle name="표준 32 2 3 2 2 5" xfId="5935"/>
    <cellStyle name="표준 32 2 3 2 2 5 2" xfId="24010"/>
    <cellStyle name="표준 32 2 3 2 2 6" xfId="24011"/>
    <cellStyle name="표준 32 2 3 2 3" xfId="5936"/>
    <cellStyle name="표준 32 2 3 2 3 2" xfId="5937"/>
    <cellStyle name="표준 32 2 3 2 3 2 2" xfId="5938"/>
    <cellStyle name="표준 32 2 3 2 3 2 2 2" xfId="5939"/>
    <cellStyle name="표준 32 2 3 2 3 2 2 2 2" xfId="24012"/>
    <cellStyle name="표준 32 2 3 2 3 2 2 3" xfId="24013"/>
    <cellStyle name="표준 32 2 3 2 3 2 3" xfId="5940"/>
    <cellStyle name="표준 32 2 3 2 3 2 3 2" xfId="24014"/>
    <cellStyle name="표준 32 2 3 2 3 2 4" xfId="24015"/>
    <cellStyle name="표준 32 2 3 2 3 3" xfId="5941"/>
    <cellStyle name="표준 32 2 3 2 3 3 2" xfId="5942"/>
    <cellStyle name="표준 32 2 3 2 3 3 2 2" xfId="24016"/>
    <cellStyle name="표준 32 2 3 2 3 3 3" xfId="24017"/>
    <cellStyle name="표준 32 2 3 2 3 4" xfId="5943"/>
    <cellStyle name="표준 32 2 3 2 3 4 2" xfId="24018"/>
    <cellStyle name="표준 32 2 3 2 3 5" xfId="24019"/>
    <cellStyle name="표준 32 2 3 2 4" xfId="5944"/>
    <cellStyle name="표준 32 2 3 2 4 2" xfId="5945"/>
    <cellStyle name="표준 32 2 3 2 4 2 2" xfId="5946"/>
    <cellStyle name="표준 32 2 3 2 4 2 2 2" xfId="24020"/>
    <cellStyle name="표준 32 2 3 2 4 2 3" xfId="24021"/>
    <cellStyle name="표준 32 2 3 2 4 3" xfId="5947"/>
    <cellStyle name="표준 32 2 3 2 4 3 2" xfId="24022"/>
    <cellStyle name="표준 32 2 3 2 4 4" xfId="24023"/>
    <cellStyle name="표준 32 2 3 2 5" xfId="5948"/>
    <cellStyle name="표준 32 2 3 2 5 2" xfId="5949"/>
    <cellStyle name="표준 32 2 3 2 5 2 2" xfId="24024"/>
    <cellStyle name="표준 32 2 3 2 5 3" xfId="24025"/>
    <cellStyle name="표준 32 2 3 2 6" xfId="5950"/>
    <cellStyle name="표준 32 2 3 2 6 2" xfId="24026"/>
    <cellStyle name="표준 32 2 3 2 7" xfId="24027"/>
    <cellStyle name="표준 32 2 3 3" xfId="5951"/>
    <cellStyle name="표준 32 2 3 3 2" xfId="5952"/>
    <cellStyle name="표준 32 2 3 3 2 2" xfId="5953"/>
    <cellStyle name="표준 32 2 3 3 2 2 2" xfId="5954"/>
    <cellStyle name="표준 32 2 3 3 2 2 2 2" xfId="5955"/>
    <cellStyle name="표준 32 2 3 3 2 2 2 2 2" xfId="24028"/>
    <cellStyle name="표준 32 2 3 3 2 2 2 3" xfId="24029"/>
    <cellStyle name="표준 32 2 3 3 2 2 3" xfId="5956"/>
    <cellStyle name="표준 32 2 3 3 2 2 3 2" xfId="24030"/>
    <cellStyle name="표준 32 2 3 3 2 2 4" xfId="24031"/>
    <cellStyle name="표준 32 2 3 3 2 3" xfId="5957"/>
    <cellStyle name="표준 32 2 3 3 2 3 2" xfId="5958"/>
    <cellStyle name="표준 32 2 3 3 2 3 2 2" xfId="24032"/>
    <cellStyle name="표준 32 2 3 3 2 3 3" xfId="24033"/>
    <cellStyle name="표준 32 2 3 3 2 4" xfId="5959"/>
    <cellStyle name="표준 32 2 3 3 2 4 2" xfId="24034"/>
    <cellStyle name="표준 32 2 3 3 2 5" xfId="24035"/>
    <cellStyle name="표준 32 2 3 3 3" xfId="5960"/>
    <cellStyle name="표준 32 2 3 3 3 2" xfId="5961"/>
    <cellStyle name="표준 32 2 3 3 3 2 2" xfId="5962"/>
    <cellStyle name="표준 32 2 3 3 3 2 2 2" xfId="24036"/>
    <cellStyle name="표준 32 2 3 3 3 2 3" xfId="24037"/>
    <cellStyle name="표준 32 2 3 3 3 3" xfId="5963"/>
    <cellStyle name="표준 32 2 3 3 3 3 2" xfId="24038"/>
    <cellStyle name="표준 32 2 3 3 3 4" xfId="24039"/>
    <cellStyle name="표준 32 2 3 3 4" xfId="5964"/>
    <cellStyle name="표준 32 2 3 3 4 2" xfId="5965"/>
    <cellStyle name="표준 32 2 3 3 4 2 2" xfId="24040"/>
    <cellStyle name="표준 32 2 3 3 4 3" xfId="24041"/>
    <cellStyle name="표준 32 2 3 3 5" xfId="5966"/>
    <cellStyle name="표준 32 2 3 3 5 2" xfId="24042"/>
    <cellStyle name="표준 32 2 3 3 6" xfId="24043"/>
    <cellStyle name="표준 32 2 3 4" xfId="5967"/>
    <cellStyle name="표준 32 2 3 4 2" xfId="5968"/>
    <cellStyle name="표준 32 2 3 4 2 2" xfId="5969"/>
    <cellStyle name="표준 32 2 3 4 2 2 2" xfId="5970"/>
    <cellStyle name="표준 32 2 3 4 2 2 2 2" xfId="24044"/>
    <cellStyle name="표준 32 2 3 4 2 2 3" xfId="24045"/>
    <cellStyle name="표준 32 2 3 4 2 3" xfId="5971"/>
    <cellStyle name="표준 32 2 3 4 2 3 2" xfId="24046"/>
    <cellStyle name="표준 32 2 3 4 2 4" xfId="24047"/>
    <cellStyle name="표준 32 2 3 4 3" xfId="5972"/>
    <cellStyle name="표준 32 2 3 4 3 2" xfId="5973"/>
    <cellStyle name="표준 32 2 3 4 3 2 2" xfId="24048"/>
    <cellStyle name="표준 32 2 3 4 3 3" xfId="24049"/>
    <cellStyle name="표준 32 2 3 4 4" xfId="5974"/>
    <cellStyle name="표준 32 2 3 4 4 2" xfId="24050"/>
    <cellStyle name="표준 32 2 3 4 5" xfId="24051"/>
    <cellStyle name="표준 32 2 3 5" xfId="5975"/>
    <cellStyle name="표준 32 2 3 5 2" xfId="5976"/>
    <cellStyle name="표준 32 2 3 5 2 2" xfId="5977"/>
    <cellStyle name="표준 32 2 3 5 2 2 2" xfId="24052"/>
    <cellStyle name="표준 32 2 3 5 2 3" xfId="24053"/>
    <cellStyle name="표준 32 2 3 5 3" xfId="5978"/>
    <cellStyle name="표준 32 2 3 5 3 2" xfId="24054"/>
    <cellStyle name="표준 32 2 3 5 4" xfId="24055"/>
    <cellStyle name="표준 32 2 3 6" xfId="5979"/>
    <cellStyle name="표준 32 2 3 6 2" xfId="5980"/>
    <cellStyle name="표준 32 2 3 6 2 2" xfId="24056"/>
    <cellStyle name="표준 32 2 3 6 3" xfId="24057"/>
    <cellStyle name="표준 32 2 3 7" xfId="5981"/>
    <cellStyle name="표준 32 2 3 7 2" xfId="24058"/>
    <cellStyle name="표준 32 2 3 8" xfId="24059"/>
    <cellStyle name="표준 32 2 4" xfId="5982"/>
    <cellStyle name="표준 32 2 4 2" xfId="5983"/>
    <cellStyle name="표준 32 2 4 2 2" xfId="5984"/>
    <cellStyle name="표준 32 2 4 2 2 2" xfId="5985"/>
    <cellStyle name="표준 32 2 4 2 2 2 2" xfId="5986"/>
    <cellStyle name="표준 32 2 4 2 2 2 2 2" xfId="5987"/>
    <cellStyle name="표준 32 2 4 2 2 2 2 2 2" xfId="5988"/>
    <cellStyle name="표준 32 2 4 2 2 2 2 2 2 2" xfId="24060"/>
    <cellStyle name="표준 32 2 4 2 2 2 2 2 3" xfId="24061"/>
    <cellStyle name="표준 32 2 4 2 2 2 2 3" xfId="5989"/>
    <cellStyle name="표준 32 2 4 2 2 2 2 3 2" xfId="24062"/>
    <cellStyle name="표준 32 2 4 2 2 2 2 4" xfId="24063"/>
    <cellStyle name="표준 32 2 4 2 2 2 3" xfId="5990"/>
    <cellStyle name="표준 32 2 4 2 2 2 3 2" xfId="5991"/>
    <cellStyle name="표준 32 2 4 2 2 2 3 2 2" xfId="24064"/>
    <cellStyle name="표준 32 2 4 2 2 2 3 3" xfId="24065"/>
    <cellStyle name="표준 32 2 4 2 2 2 4" xfId="5992"/>
    <cellStyle name="표준 32 2 4 2 2 2 4 2" xfId="24066"/>
    <cellStyle name="표준 32 2 4 2 2 2 5" xfId="24067"/>
    <cellStyle name="표준 32 2 4 2 2 3" xfId="5993"/>
    <cellStyle name="표준 32 2 4 2 2 3 2" xfId="5994"/>
    <cellStyle name="표준 32 2 4 2 2 3 2 2" xfId="5995"/>
    <cellStyle name="표준 32 2 4 2 2 3 2 2 2" xfId="24068"/>
    <cellStyle name="표준 32 2 4 2 2 3 2 3" xfId="24069"/>
    <cellStyle name="표준 32 2 4 2 2 3 3" xfId="5996"/>
    <cellStyle name="표준 32 2 4 2 2 3 3 2" xfId="24070"/>
    <cellStyle name="표준 32 2 4 2 2 3 4" xfId="24071"/>
    <cellStyle name="표준 32 2 4 2 2 4" xfId="5997"/>
    <cellStyle name="표준 32 2 4 2 2 4 2" xfId="5998"/>
    <cellStyle name="표준 32 2 4 2 2 4 2 2" xfId="24072"/>
    <cellStyle name="표준 32 2 4 2 2 4 3" xfId="24073"/>
    <cellStyle name="표준 32 2 4 2 2 5" xfId="5999"/>
    <cellStyle name="표준 32 2 4 2 2 5 2" xfId="24074"/>
    <cellStyle name="표준 32 2 4 2 2 6" xfId="24075"/>
    <cellStyle name="표준 32 2 4 2 3" xfId="6000"/>
    <cellStyle name="표준 32 2 4 2 3 2" xfId="6001"/>
    <cellStyle name="표준 32 2 4 2 3 2 2" xfId="6002"/>
    <cellStyle name="표준 32 2 4 2 3 2 2 2" xfId="6003"/>
    <cellStyle name="표준 32 2 4 2 3 2 2 2 2" xfId="24076"/>
    <cellStyle name="표준 32 2 4 2 3 2 2 3" xfId="24077"/>
    <cellStyle name="표준 32 2 4 2 3 2 3" xfId="6004"/>
    <cellStyle name="표준 32 2 4 2 3 2 3 2" xfId="24078"/>
    <cellStyle name="표준 32 2 4 2 3 2 4" xfId="24079"/>
    <cellStyle name="표준 32 2 4 2 3 3" xfId="6005"/>
    <cellStyle name="표준 32 2 4 2 3 3 2" xfId="6006"/>
    <cellStyle name="표준 32 2 4 2 3 3 2 2" xfId="24080"/>
    <cellStyle name="표준 32 2 4 2 3 3 3" xfId="24081"/>
    <cellStyle name="표준 32 2 4 2 3 4" xfId="6007"/>
    <cellStyle name="표준 32 2 4 2 3 4 2" xfId="24082"/>
    <cellStyle name="표준 32 2 4 2 3 5" xfId="24083"/>
    <cellStyle name="표준 32 2 4 2 4" xfId="6008"/>
    <cellStyle name="표준 32 2 4 2 4 2" xfId="6009"/>
    <cellStyle name="표준 32 2 4 2 4 2 2" xfId="6010"/>
    <cellStyle name="표준 32 2 4 2 4 2 2 2" xfId="24084"/>
    <cellStyle name="표준 32 2 4 2 4 2 3" xfId="24085"/>
    <cellStyle name="표준 32 2 4 2 4 3" xfId="6011"/>
    <cellStyle name="표준 32 2 4 2 4 3 2" xfId="24086"/>
    <cellStyle name="표준 32 2 4 2 4 4" xfId="24087"/>
    <cellStyle name="표준 32 2 4 2 5" xfId="6012"/>
    <cellStyle name="표준 32 2 4 2 5 2" xfId="6013"/>
    <cellStyle name="표준 32 2 4 2 5 2 2" xfId="24088"/>
    <cellStyle name="표준 32 2 4 2 5 3" xfId="24089"/>
    <cellStyle name="표준 32 2 4 2 6" xfId="6014"/>
    <cellStyle name="표준 32 2 4 2 6 2" xfId="24090"/>
    <cellStyle name="표준 32 2 4 2 7" xfId="24091"/>
    <cellStyle name="표준 32 2 4 3" xfId="6015"/>
    <cellStyle name="표준 32 2 4 3 2" xfId="6016"/>
    <cellStyle name="표준 32 2 4 3 2 2" xfId="6017"/>
    <cellStyle name="표준 32 2 4 3 2 2 2" xfId="6018"/>
    <cellStyle name="표준 32 2 4 3 2 2 2 2" xfId="6019"/>
    <cellStyle name="표준 32 2 4 3 2 2 2 2 2" xfId="24092"/>
    <cellStyle name="표준 32 2 4 3 2 2 2 3" xfId="24093"/>
    <cellStyle name="표준 32 2 4 3 2 2 3" xfId="6020"/>
    <cellStyle name="표준 32 2 4 3 2 2 3 2" xfId="24094"/>
    <cellStyle name="표준 32 2 4 3 2 2 4" xfId="24095"/>
    <cellStyle name="표준 32 2 4 3 2 3" xfId="6021"/>
    <cellStyle name="표준 32 2 4 3 2 3 2" xfId="6022"/>
    <cellStyle name="표준 32 2 4 3 2 3 2 2" xfId="24096"/>
    <cellStyle name="표준 32 2 4 3 2 3 3" xfId="24097"/>
    <cellStyle name="표준 32 2 4 3 2 4" xfId="6023"/>
    <cellStyle name="표준 32 2 4 3 2 4 2" xfId="24098"/>
    <cellStyle name="표준 32 2 4 3 2 5" xfId="24099"/>
    <cellStyle name="표준 32 2 4 3 3" xfId="6024"/>
    <cellStyle name="표준 32 2 4 3 3 2" xfId="6025"/>
    <cellStyle name="표준 32 2 4 3 3 2 2" xfId="6026"/>
    <cellStyle name="표준 32 2 4 3 3 2 2 2" xfId="24100"/>
    <cellStyle name="표준 32 2 4 3 3 2 3" xfId="24101"/>
    <cellStyle name="표준 32 2 4 3 3 3" xfId="6027"/>
    <cellStyle name="표준 32 2 4 3 3 3 2" xfId="24102"/>
    <cellStyle name="표준 32 2 4 3 3 4" xfId="24103"/>
    <cellStyle name="표준 32 2 4 3 4" xfId="6028"/>
    <cellStyle name="표준 32 2 4 3 4 2" xfId="6029"/>
    <cellStyle name="표준 32 2 4 3 4 2 2" xfId="24104"/>
    <cellStyle name="표준 32 2 4 3 4 3" xfId="24105"/>
    <cellStyle name="표준 32 2 4 3 5" xfId="6030"/>
    <cellStyle name="표준 32 2 4 3 5 2" xfId="24106"/>
    <cellStyle name="표준 32 2 4 3 6" xfId="24107"/>
    <cellStyle name="표준 32 2 4 4" xfId="6031"/>
    <cellStyle name="표준 32 2 4 4 2" xfId="6032"/>
    <cellStyle name="표준 32 2 4 4 2 2" xfId="6033"/>
    <cellStyle name="표준 32 2 4 4 2 2 2" xfId="6034"/>
    <cellStyle name="표준 32 2 4 4 2 2 2 2" xfId="24108"/>
    <cellStyle name="표준 32 2 4 4 2 2 3" xfId="24109"/>
    <cellStyle name="표준 32 2 4 4 2 3" xfId="6035"/>
    <cellStyle name="표준 32 2 4 4 2 3 2" xfId="24110"/>
    <cellStyle name="표준 32 2 4 4 2 4" xfId="24111"/>
    <cellStyle name="표준 32 2 4 4 3" xfId="6036"/>
    <cellStyle name="표준 32 2 4 4 3 2" xfId="6037"/>
    <cellStyle name="표준 32 2 4 4 3 2 2" xfId="24112"/>
    <cellStyle name="표준 32 2 4 4 3 3" xfId="24113"/>
    <cellStyle name="표준 32 2 4 4 4" xfId="6038"/>
    <cellStyle name="표준 32 2 4 4 4 2" xfId="24114"/>
    <cellStyle name="표준 32 2 4 4 5" xfId="24115"/>
    <cellStyle name="표준 32 2 4 5" xfId="6039"/>
    <cellStyle name="표준 32 2 4 5 2" xfId="6040"/>
    <cellStyle name="표준 32 2 4 5 2 2" xfId="6041"/>
    <cellStyle name="표준 32 2 4 5 2 2 2" xfId="24116"/>
    <cellStyle name="표준 32 2 4 5 2 3" xfId="24117"/>
    <cellStyle name="표준 32 2 4 5 3" xfId="6042"/>
    <cellStyle name="표준 32 2 4 5 3 2" xfId="24118"/>
    <cellStyle name="표준 32 2 4 5 4" xfId="24119"/>
    <cellStyle name="표준 32 2 4 6" xfId="6043"/>
    <cellStyle name="표준 32 2 4 6 2" xfId="6044"/>
    <cellStyle name="표준 32 2 4 6 2 2" xfId="24120"/>
    <cellStyle name="표준 32 2 4 6 3" xfId="24121"/>
    <cellStyle name="표준 32 2 4 7" xfId="6045"/>
    <cellStyle name="표준 32 2 4 7 2" xfId="24122"/>
    <cellStyle name="표준 32 2 4 8" xfId="24123"/>
    <cellStyle name="표준 32 2 5" xfId="6046"/>
    <cellStyle name="표준 32 2 5 2" xfId="6047"/>
    <cellStyle name="표준 32 2 5 2 2" xfId="6048"/>
    <cellStyle name="표준 32 2 5 2 2 2" xfId="6049"/>
    <cellStyle name="표준 32 2 5 2 2 2 2" xfId="6050"/>
    <cellStyle name="표준 32 2 5 2 2 2 2 2" xfId="6051"/>
    <cellStyle name="표준 32 2 5 2 2 2 2 2 2" xfId="6052"/>
    <cellStyle name="표준 32 2 5 2 2 2 2 2 2 2" xfId="24124"/>
    <cellStyle name="표준 32 2 5 2 2 2 2 2 3" xfId="24125"/>
    <cellStyle name="표준 32 2 5 2 2 2 2 3" xfId="6053"/>
    <cellStyle name="표준 32 2 5 2 2 2 2 3 2" xfId="24126"/>
    <cellStyle name="표준 32 2 5 2 2 2 2 4" xfId="24127"/>
    <cellStyle name="표준 32 2 5 2 2 2 3" xfId="6054"/>
    <cellStyle name="표준 32 2 5 2 2 2 3 2" xfId="6055"/>
    <cellStyle name="표준 32 2 5 2 2 2 3 2 2" xfId="24128"/>
    <cellStyle name="표준 32 2 5 2 2 2 3 3" xfId="24129"/>
    <cellStyle name="표준 32 2 5 2 2 2 4" xfId="6056"/>
    <cellStyle name="표준 32 2 5 2 2 2 4 2" xfId="24130"/>
    <cellStyle name="표준 32 2 5 2 2 2 5" xfId="24131"/>
    <cellStyle name="표준 32 2 5 2 2 3" xfId="6057"/>
    <cellStyle name="표준 32 2 5 2 2 3 2" xfId="6058"/>
    <cellStyle name="표준 32 2 5 2 2 3 2 2" xfId="6059"/>
    <cellStyle name="표준 32 2 5 2 2 3 2 2 2" xfId="24132"/>
    <cellStyle name="표준 32 2 5 2 2 3 2 3" xfId="24133"/>
    <cellStyle name="표준 32 2 5 2 2 3 3" xfId="6060"/>
    <cellStyle name="표준 32 2 5 2 2 3 3 2" xfId="24134"/>
    <cellStyle name="표준 32 2 5 2 2 3 4" xfId="24135"/>
    <cellStyle name="표준 32 2 5 2 2 4" xfId="6061"/>
    <cellStyle name="표준 32 2 5 2 2 4 2" xfId="6062"/>
    <cellStyle name="표준 32 2 5 2 2 4 2 2" xfId="24136"/>
    <cellStyle name="표준 32 2 5 2 2 4 3" xfId="24137"/>
    <cellStyle name="표준 32 2 5 2 2 5" xfId="6063"/>
    <cellStyle name="표준 32 2 5 2 2 5 2" xfId="24138"/>
    <cellStyle name="표준 32 2 5 2 2 6" xfId="24139"/>
    <cellStyle name="표준 32 2 5 2 3" xfId="6064"/>
    <cellStyle name="표준 32 2 5 2 3 2" xfId="6065"/>
    <cellStyle name="표준 32 2 5 2 3 2 2" xfId="6066"/>
    <cellStyle name="표준 32 2 5 2 3 2 2 2" xfId="6067"/>
    <cellStyle name="표준 32 2 5 2 3 2 2 2 2" xfId="24140"/>
    <cellStyle name="표준 32 2 5 2 3 2 2 3" xfId="24141"/>
    <cellStyle name="표준 32 2 5 2 3 2 3" xfId="6068"/>
    <cellStyle name="표준 32 2 5 2 3 2 3 2" xfId="24142"/>
    <cellStyle name="표준 32 2 5 2 3 2 4" xfId="24143"/>
    <cellStyle name="표준 32 2 5 2 3 3" xfId="6069"/>
    <cellStyle name="표준 32 2 5 2 3 3 2" xfId="6070"/>
    <cellStyle name="표준 32 2 5 2 3 3 2 2" xfId="24144"/>
    <cellStyle name="표준 32 2 5 2 3 3 3" xfId="24145"/>
    <cellStyle name="표준 32 2 5 2 3 4" xfId="6071"/>
    <cellStyle name="표준 32 2 5 2 3 4 2" xfId="24146"/>
    <cellStyle name="표준 32 2 5 2 3 5" xfId="24147"/>
    <cellStyle name="표준 32 2 5 2 4" xfId="6072"/>
    <cellStyle name="표준 32 2 5 2 4 2" xfId="6073"/>
    <cellStyle name="표준 32 2 5 2 4 2 2" xfId="6074"/>
    <cellStyle name="표준 32 2 5 2 4 2 2 2" xfId="24148"/>
    <cellStyle name="표준 32 2 5 2 4 2 3" xfId="24149"/>
    <cellStyle name="표준 32 2 5 2 4 3" xfId="6075"/>
    <cellStyle name="표준 32 2 5 2 4 3 2" xfId="24150"/>
    <cellStyle name="표준 32 2 5 2 4 4" xfId="24151"/>
    <cellStyle name="표준 32 2 5 2 5" xfId="6076"/>
    <cellStyle name="표준 32 2 5 2 5 2" xfId="6077"/>
    <cellStyle name="표준 32 2 5 2 5 2 2" xfId="24152"/>
    <cellStyle name="표준 32 2 5 2 5 3" xfId="24153"/>
    <cellStyle name="표준 32 2 5 2 6" xfId="6078"/>
    <cellStyle name="표준 32 2 5 2 6 2" xfId="24154"/>
    <cellStyle name="표준 32 2 5 2 7" xfId="24155"/>
    <cellStyle name="표준 32 2 5 3" xfId="6079"/>
    <cellStyle name="표준 32 2 5 3 2" xfId="6080"/>
    <cellStyle name="표준 32 2 5 3 2 2" xfId="6081"/>
    <cellStyle name="표준 32 2 5 3 2 2 2" xfId="6082"/>
    <cellStyle name="표준 32 2 5 3 2 2 2 2" xfId="6083"/>
    <cellStyle name="표준 32 2 5 3 2 2 2 2 2" xfId="24156"/>
    <cellStyle name="표준 32 2 5 3 2 2 2 3" xfId="24157"/>
    <cellStyle name="표준 32 2 5 3 2 2 3" xfId="6084"/>
    <cellStyle name="표준 32 2 5 3 2 2 3 2" xfId="24158"/>
    <cellStyle name="표준 32 2 5 3 2 2 4" xfId="24159"/>
    <cellStyle name="표준 32 2 5 3 2 3" xfId="6085"/>
    <cellStyle name="표준 32 2 5 3 2 3 2" xfId="6086"/>
    <cellStyle name="표준 32 2 5 3 2 3 2 2" xfId="24160"/>
    <cellStyle name="표준 32 2 5 3 2 3 3" xfId="24161"/>
    <cellStyle name="표준 32 2 5 3 2 4" xfId="6087"/>
    <cellStyle name="표준 32 2 5 3 2 4 2" xfId="24162"/>
    <cellStyle name="표준 32 2 5 3 2 5" xfId="24163"/>
    <cellStyle name="표준 32 2 5 3 3" xfId="6088"/>
    <cellStyle name="표준 32 2 5 3 3 2" xfId="6089"/>
    <cellStyle name="표준 32 2 5 3 3 2 2" xfId="6090"/>
    <cellStyle name="표준 32 2 5 3 3 2 2 2" xfId="24164"/>
    <cellStyle name="표준 32 2 5 3 3 2 3" xfId="24165"/>
    <cellStyle name="표준 32 2 5 3 3 3" xfId="6091"/>
    <cellStyle name="표준 32 2 5 3 3 3 2" xfId="24166"/>
    <cellStyle name="표준 32 2 5 3 3 4" xfId="24167"/>
    <cellStyle name="표준 32 2 5 3 4" xfId="6092"/>
    <cellStyle name="표준 32 2 5 3 4 2" xfId="6093"/>
    <cellStyle name="표준 32 2 5 3 4 2 2" xfId="24168"/>
    <cellStyle name="표준 32 2 5 3 4 3" xfId="24169"/>
    <cellStyle name="표준 32 2 5 3 5" xfId="6094"/>
    <cellStyle name="표준 32 2 5 3 5 2" xfId="24170"/>
    <cellStyle name="표준 32 2 5 3 6" xfId="24171"/>
    <cellStyle name="표준 32 2 5 4" xfId="6095"/>
    <cellStyle name="표준 32 2 5 4 2" xfId="6096"/>
    <cellStyle name="표준 32 2 5 4 2 2" xfId="6097"/>
    <cellStyle name="표준 32 2 5 4 2 2 2" xfId="6098"/>
    <cellStyle name="표준 32 2 5 4 2 2 2 2" xfId="24172"/>
    <cellStyle name="표준 32 2 5 4 2 2 3" xfId="24173"/>
    <cellStyle name="표준 32 2 5 4 2 3" xfId="6099"/>
    <cellStyle name="표준 32 2 5 4 2 3 2" xfId="24174"/>
    <cellStyle name="표준 32 2 5 4 2 4" xfId="24175"/>
    <cellStyle name="표준 32 2 5 4 3" xfId="6100"/>
    <cellStyle name="표준 32 2 5 4 3 2" xfId="6101"/>
    <cellStyle name="표준 32 2 5 4 3 2 2" xfId="24176"/>
    <cellStyle name="표준 32 2 5 4 3 3" xfId="24177"/>
    <cellStyle name="표준 32 2 5 4 4" xfId="6102"/>
    <cellStyle name="표준 32 2 5 4 4 2" xfId="24178"/>
    <cellStyle name="표준 32 2 5 4 5" xfId="24179"/>
    <cellStyle name="표준 32 2 5 5" xfId="6103"/>
    <cellStyle name="표준 32 2 5 5 2" xfId="6104"/>
    <cellStyle name="표준 32 2 5 5 2 2" xfId="6105"/>
    <cellStyle name="표준 32 2 5 5 2 2 2" xfId="24180"/>
    <cellStyle name="표준 32 2 5 5 2 3" xfId="24181"/>
    <cellStyle name="표준 32 2 5 5 3" xfId="6106"/>
    <cellStyle name="표준 32 2 5 5 3 2" xfId="24182"/>
    <cellStyle name="표준 32 2 5 5 4" xfId="24183"/>
    <cellStyle name="표준 32 2 5 6" xfId="6107"/>
    <cellStyle name="표준 32 2 5 6 2" xfId="6108"/>
    <cellStyle name="표준 32 2 5 6 2 2" xfId="24184"/>
    <cellStyle name="표준 32 2 5 6 3" xfId="24185"/>
    <cellStyle name="표준 32 2 5 7" xfId="6109"/>
    <cellStyle name="표준 32 2 5 7 2" xfId="24186"/>
    <cellStyle name="표준 32 2 5 8" xfId="24187"/>
    <cellStyle name="표준 32 2 6" xfId="6110"/>
    <cellStyle name="표준 32 2 6 2" xfId="6111"/>
    <cellStyle name="표준 32 2 6 2 2" xfId="6112"/>
    <cellStyle name="표준 32 2 6 2 2 2" xfId="6113"/>
    <cellStyle name="표준 32 2 6 2 2 2 2" xfId="6114"/>
    <cellStyle name="표준 32 2 6 2 2 2 2 2" xfId="6115"/>
    <cellStyle name="표준 32 2 6 2 2 2 2 2 2" xfId="6116"/>
    <cellStyle name="표준 32 2 6 2 2 2 2 2 2 2" xfId="24188"/>
    <cellStyle name="표준 32 2 6 2 2 2 2 2 3" xfId="24189"/>
    <cellStyle name="표준 32 2 6 2 2 2 2 3" xfId="6117"/>
    <cellStyle name="표준 32 2 6 2 2 2 2 3 2" xfId="24190"/>
    <cellStyle name="표준 32 2 6 2 2 2 2 4" xfId="24191"/>
    <cellStyle name="표준 32 2 6 2 2 2 3" xfId="6118"/>
    <cellStyle name="표준 32 2 6 2 2 2 3 2" xfId="6119"/>
    <cellStyle name="표준 32 2 6 2 2 2 3 2 2" xfId="24192"/>
    <cellStyle name="표준 32 2 6 2 2 2 3 3" xfId="24193"/>
    <cellStyle name="표준 32 2 6 2 2 2 4" xfId="6120"/>
    <cellStyle name="표준 32 2 6 2 2 2 4 2" xfId="24194"/>
    <cellStyle name="표준 32 2 6 2 2 2 5" xfId="24195"/>
    <cellStyle name="표준 32 2 6 2 2 3" xfId="6121"/>
    <cellStyle name="표준 32 2 6 2 2 3 2" xfId="6122"/>
    <cellStyle name="표준 32 2 6 2 2 3 2 2" xfId="6123"/>
    <cellStyle name="표준 32 2 6 2 2 3 2 2 2" xfId="24196"/>
    <cellStyle name="표준 32 2 6 2 2 3 2 3" xfId="24197"/>
    <cellStyle name="표준 32 2 6 2 2 3 3" xfId="6124"/>
    <cellStyle name="표준 32 2 6 2 2 3 3 2" xfId="24198"/>
    <cellStyle name="표준 32 2 6 2 2 3 4" xfId="24199"/>
    <cellStyle name="표준 32 2 6 2 2 4" xfId="6125"/>
    <cellStyle name="표준 32 2 6 2 2 4 2" xfId="6126"/>
    <cellStyle name="표준 32 2 6 2 2 4 2 2" xfId="24200"/>
    <cellStyle name="표준 32 2 6 2 2 4 3" xfId="24201"/>
    <cellStyle name="표준 32 2 6 2 2 5" xfId="6127"/>
    <cellStyle name="표준 32 2 6 2 2 5 2" xfId="24202"/>
    <cellStyle name="표준 32 2 6 2 2 6" xfId="24203"/>
    <cellStyle name="표준 32 2 6 2 3" xfId="6128"/>
    <cellStyle name="표준 32 2 6 2 3 2" xfId="6129"/>
    <cellStyle name="표준 32 2 6 2 3 2 2" xfId="6130"/>
    <cellStyle name="표준 32 2 6 2 3 2 2 2" xfId="6131"/>
    <cellStyle name="표준 32 2 6 2 3 2 2 2 2" xfId="24204"/>
    <cellStyle name="표준 32 2 6 2 3 2 2 3" xfId="24205"/>
    <cellStyle name="표준 32 2 6 2 3 2 3" xfId="6132"/>
    <cellStyle name="표준 32 2 6 2 3 2 3 2" xfId="24206"/>
    <cellStyle name="표준 32 2 6 2 3 2 4" xfId="24207"/>
    <cellStyle name="표준 32 2 6 2 3 3" xfId="6133"/>
    <cellStyle name="표준 32 2 6 2 3 3 2" xfId="6134"/>
    <cellStyle name="표준 32 2 6 2 3 3 2 2" xfId="24208"/>
    <cellStyle name="표준 32 2 6 2 3 3 3" xfId="24209"/>
    <cellStyle name="표준 32 2 6 2 3 4" xfId="6135"/>
    <cellStyle name="표준 32 2 6 2 3 4 2" xfId="24210"/>
    <cellStyle name="표준 32 2 6 2 3 5" xfId="24211"/>
    <cellStyle name="표준 32 2 6 2 4" xfId="6136"/>
    <cellStyle name="표준 32 2 6 2 4 2" xfId="6137"/>
    <cellStyle name="표준 32 2 6 2 4 2 2" xfId="6138"/>
    <cellStyle name="표준 32 2 6 2 4 2 2 2" xfId="24212"/>
    <cellStyle name="표준 32 2 6 2 4 2 3" xfId="24213"/>
    <cellStyle name="표준 32 2 6 2 4 3" xfId="6139"/>
    <cellStyle name="표준 32 2 6 2 4 3 2" xfId="24214"/>
    <cellStyle name="표준 32 2 6 2 4 4" xfId="24215"/>
    <cellStyle name="표준 32 2 6 2 5" xfId="6140"/>
    <cellStyle name="표준 32 2 6 2 5 2" xfId="6141"/>
    <cellStyle name="표준 32 2 6 2 5 2 2" xfId="24216"/>
    <cellStyle name="표준 32 2 6 2 5 3" xfId="24217"/>
    <cellStyle name="표준 32 2 6 2 6" xfId="6142"/>
    <cellStyle name="표준 32 2 6 2 6 2" xfId="24218"/>
    <cellStyle name="표준 32 2 6 2 7" xfId="24219"/>
    <cellStyle name="표준 32 2 6 3" xfId="6143"/>
    <cellStyle name="표준 32 2 6 3 2" xfId="6144"/>
    <cellStyle name="표준 32 2 6 3 2 2" xfId="6145"/>
    <cellStyle name="표준 32 2 6 3 2 2 2" xfId="6146"/>
    <cellStyle name="표준 32 2 6 3 2 2 2 2" xfId="6147"/>
    <cellStyle name="표준 32 2 6 3 2 2 2 2 2" xfId="24220"/>
    <cellStyle name="표준 32 2 6 3 2 2 2 3" xfId="24221"/>
    <cellStyle name="표준 32 2 6 3 2 2 3" xfId="6148"/>
    <cellStyle name="표준 32 2 6 3 2 2 3 2" xfId="24222"/>
    <cellStyle name="표준 32 2 6 3 2 2 4" xfId="24223"/>
    <cellStyle name="표준 32 2 6 3 2 3" xfId="6149"/>
    <cellStyle name="표준 32 2 6 3 2 3 2" xfId="6150"/>
    <cellStyle name="표준 32 2 6 3 2 3 2 2" xfId="24224"/>
    <cellStyle name="표준 32 2 6 3 2 3 3" xfId="24225"/>
    <cellStyle name="표준 32 2 6 3 2 4" xfId="6151"/>
    <cellStyle name="표준 32 2 6 3 2 4 2" xfId="24226"/>
    <cellStyle name="표준 32 2 6 3 2 5" xfId="24227"/>
    <cellStyle name="표준 32 2 6 3 3" xfId="6152"/>
    <cellStyle name="표준 32 2 6 3 3 2" xfId="6153"/>
    <cellStyle name="표준 32 2 6 3 3 2 2" xfId="6154"/>
    <cellStyle name="표준 32 2 6 3 3 2 2 2" xfId="24228"/>
    <cellStyle name="표준 32 2 6 3 3 2 3" xfId="24229"/>
    <cellStyle name="표준 32 2 6 3 3 3" xfId="6155"/>
    <cellStyle name="표준 32 2 6 3 3 3 2" xfId="24230"/>
    <cellStyle name="표준 32 2 6 3 3 4" xfId="24231"/>
    <cellStyle name="표준 32 2 6 3 4" xfId="6156"/>
    <cellStyle name="표준 32 2 6 3 4 2" xfId="6157"/>
    <cellStyle name="표준 32 2 6 3 4 2 2" xfId="24232"/>
    <cellStyle name="표준 32 2 6 3 4 3" xfId="24233"/>
    <cellStyle name="표준 32 2 6 3 5" xfId="6158"/>
    <cellStyle name="표준 32 2 6 3 5 2" xfId="24234"/>
    <cellStyle name="표준 32 2 6 3 6" xfId="24235"/>
    <cellStyle name="표준 32 2 6 4" xfId="6159"/>
    <cellStyle name="표준 32 2 6 4 2" xfId="6160"/>
    <cellStyle name="표준 32 2 6 4 2 2" xfId="6161"/>
    <cellStyle name="표준 32 2 6 4 2 2 2" xfId="6162"/>
    <cellStyle name="표준 32 2 6 4 2 2 2 2" xfId="24236"/>
    <cellStyle name="표준 32 2 6 4 2 2 3" xfId="24237"/>
    <cellStyle name="표준 32 2 6 4 2 3" xfId="6163"/>
    <cellStyle name="표준 32 2 6 4 2 3 2" xfId="24238"/>
    <cellStyle name="표준 32 2 6 4 2 4" xfId="24239"/>
    <cellStyle name="표준 32 2 6 4 3" xfId="6164"/>
    <cellStyle name="표준 32 2 6 4 3 2" xfId="6165"/>
    <cellStyle name="표준 32 2 6 4 3 2 2" xfId="24240"/>
    <cellStyle name="표준 32 2 6 4 3 3" xfId="24241"/>
    <cellStyle name="표준 32 2 6 4 4" xfId="6166"/>
    <cellStyle name="표준 32 2 6 4 4 2" xfId="24242"/>
    <cellStyle name="표준 32 2 6 4 5" xfId="24243"/>
    <cellStyle name="표준 32 2 6 5" xfId="6167"/>
    <cellStyle name="표준 32 2 6 5 2" xfId="6168"/>
    <cellStyle name="표준 32 2 6 5 2 2" xfId="6169"/>
    <cellStyle name="표준 32 2 6 5 2 2 2" xfId="24244"/>
    <cellStyle name="표준 32 2 6 5 2 3" xfId="24245"/>
    <cellStyle name="표준 32 2 6 5 3" xfId="6170"/>
    <cellStyle name="표준 32 2 6 5 3 2" xfId="24246"/>
    <cellStyle name="표준 32 2 6 5 4" xfId="24247"/>
    <cellStyle name="표준 32 2 6 6" xfId="6171"/>
    <cellStyle name="표준 32 2 6 6 2" xfId="6172"/>
    <cellStyle name="표준 32 2 6 6 2 2" xfId="24248"/>
    <cellStyle name="표준 32 2 6 6 3" xfId="24249"/>
    <cellStyle name="표준 32 2 6 7" xfId="6173"/>
    <cellStyle name="표준 32 2 6 7 2" xfId="24250"/>
    <cellStyle name="표준 32 2 6 8" xfId="24251"/>
    <cellStyle name="표준 32 2 7" xfId="6174"/>
    <cellStyle name="표준 32 2 7 2" xfId="6175"/>
    <cellStyle name="표준 32 2 7 2 2" xfId="6176"/>
    <cellStyle name="표준 32 2 7 2 2 2" xfId="6177"/>
    <cellStyle name="표준 32 2 7 2 2 2 2" xfId="6178"/>
    <cellStyle name="표준 32 2 7 2 2 2 2 2" xfId="6179"/>
    <cellStyle name="표준 32 2 7 2 2 2 2 2 2" xfId="6180"/>
    <cellStyle name="표준 32 2 7 2 2 2 2 2 2 2" xfId="24252"/>
    <cellStyle name="표준 32 2 7 2 2 2 2 2 3" xfId="24253"/>
    <cellStyle name="표준 32 2 7 2 2 2 2 3" xfId="6181"/>
    <cellStyle name="표준 32 2 7 2 2 2 2 3 2" xfId="24254"/>
    <cellStyle name="표준 32 2 7 2 2 2 2 4" xfId="24255"/>
    <cellStyle name="표준 32 2 7 2 2 2 3" xfId="6182"/>
    <cellStyle name="표준 32 2 7 2 2 2 3 2" xfId="6183"/>
    <cellStyle name="표준 32 2 7 2 2 2 3 2 2" xfId="24256"/>
    <cellStyle name="표준 32 2 7 2 2 2 3 3" xfId="24257"/>
    <cellStyle name="표준 32 2 7 2 2 2 4" xfId="6184"/>
    <cellStyle name="표준 32 2 7 2 2 2 4 2" xfId="24258"/>
    <cellStyle name="표준 32 2 7 2 2 2 5" xfId="24259"/>
    <cellStyle name="표준 32 2 7 2 2 3" xfId="6185"/>
    <cellStyle name="표준 32 2 7 2 2 3 2" xfId="6186"/>
    <cellStyle name="표준 32 2 7 2 2 3 2 2" xfId="6187"/>
    <cellStyle name="표준 32 2 7 2 2 3 2 2 2" xfId="24260"/>
    <cellStyle name="표준 32 2 7 2 2 3 2 3" xfId="24261"/>
    <cellStyle name="표준 32 2 7 2 2 3 3" xfId="6188"/>
    <cellStyle name="표준 32 2 7 2 2 3 3 2" xfId="24262"/>
    <cellStyle name="표준 32 2 7 2 2 3 4" xfId="24263"/>
    <cellStyle name="표준 32 2 7 2 2 4" xfId="6189"/>
    <cellStyle name="표준 32 2 7 2 2 4 2" xfId="6190"/>
    <cellStyle name="표준 32 2 7 2 2 4 2 2" xfId="24264"/>
    <cellStyle name="표준 32 2 7 2 2 4 3" xfId="24265"/>
    <cellStyle name="표준 32 2 7 2 2 5" xfId="6191"/>
    <cellStyle name="표준 32 2 7 2 2 5 2" xfId="24266"/>
    <cellStyle name="표준 32 2 7 2 2 6" xfId="24267"/>
    <cellStyle name="표준 32 2 7 2 3" xfId="6192"/>
    <cellStyle name="표준 32 2 7 2 3 2" xfId="6193"/>
    <cellStyle name="표준 32 2 7 2 3 2 2" xfId="6194"/>
    <cellStyle name="표준 32 2 7 2 3 2 2 2" xfId="6195"/>
    <cellStyle name="표준 32 2 7 2 3 2 2 2 2" xfId="24268"/>
    <cellStyle name="표준 32 2 7 2 3 2 2 3" xfId="24269"/>
    <cellStyle name="표준 32 2 7 2 3 2 3" xfId="6196"/>
    <cellStyle name="표준 32 2 7 2 3 2 3 2" xfId="24270"/>
    <cellStyle name="표준 32 2 7 2 3 2 4" xfId="24271"/>
    <cellStyle name="표준 32 2 7 2 3 3" xfId="6197"/>
    <cellStyle name="표준 32 2 7 2 3 3 2" xfId="6198"/>
    <cellStyle name="표준 32 2 7 2 3 3 2 2" xfId="24272"/>
    <cellStyle name="표준 32 2 7 2 3 3 3" xfId="24273"/>
    <cellStyle name="표준 32 2 7 2 3 4" xfId="6199"/>
    <cellStyle name="표준 32 2 7 2 3 4 2" xfId="24274"/>
    <cellStyle name="표준 32 2 7 2 3 5" xfId="24275"/>
    <cellStyle name="표준 32 2 7 2 4" xfId="6200"/>
    <cellStyle name="표준 32 2 7 2 4 2" xfId="6201"/>
    <cellStyle name="표준 32 2 7 2 4 2 2" xfId="6202"/>
    <cellStyle name="표준 32 2 7 2 4 2 2 2" xfId="24276"/>
    <cellStyle name="표준 32 2 7 2 4 2 3" xfId="24277"/>
    <cellStyle name="표준 32 2 7 2 4 3" xfId="6203"/>
    <cellStyle name="표준 32 2 7 2 4 3 2" xfId="24278"/>
    <cellStyle name="표준 32 2 7 2 4 4" xfId="24279"/>
    <cellStyle name="표준 32 2 7 2 5" xfId="6204"/>
    <cellStyle name="표준 32 2 7 2 5 2" xfId="6205"/>
    <cellStyle name="표준 32 2 7 2 5 2 2" xfId="24280"/>
    <cellStyle name="표준 32 2 7 2 5 3" xfId="24281"/>
    <cellStyle name="표준 32 2 7 2 6" xfId="6206"/>
    <cellStyle name="표준 32 2 7 2 6 2" xfId="24282"/>
    <cellStyle name="표준 32 2 7 2 7" xfId="24283"/>
    <cellStyle name="표준 32 2 7 3" xfId="6207"/>
    <cellStyle name="표준 32 2 7 3 2" xfId="6208"/>
    <cellStyle name="표준 32 2 7 3 2 2" xfId="6209"/>
    <cellStyle name="표준 32 2 7 3 2 2 2" xfId="6210"/>
    <cellStyle name="표준 32 2 7 3 2 2 2 2" xfId="6211"/>
    <cellStyle name="표준 32 2 7 3 2 2 2 2 2" xfId="24284"/>
    <cellStyle name="표준 32 2 7 3 2 2 2 3" xfId="24285"/>
    <cellStyle name="표준 32 2 7 3 2 2 3" xfId="6212"/>
    <cellStyle name="표준 32 2 7 3 2 2 3 2" xfId="24286"/>
    <cellStyle name="표준 32 2 7 3 2 2 4" xfId="24287"/>
    <cellStyle name="표준 32 2 7 3 2 3" xfId="6213"/>
    <cellStyle name="표준 32 2 7 3 2 3 2" xfId="6214"/>
    <cellStyle name="표준 32 2 7 3 2 3 2 2" xfId="24288"/>
    <cellStyle name="표준 32 2 7 3 2 3 3" xfId="24289"/>
    <cellStyle name="표준 32 2 7 3 2 4" xfId="6215"/>
    <cellStyle name="표준 32 2 7 3 2 4 2" xfId="24290"/>
    <cellStyle name="표준 32 2 7 3 2 5" xfId="24291"/>
    <cellStyle name="표준 32 2 7 3 3" xfId="6216"/>
    <cellStyle name="표준 32 2 7 3 3 2" xfId="6217"/>
    <cellStyle name="표준 32 2 7 3 3 2 2" xfId="6218"/>
    <cellStyle name="표준 32 2 7 3 3 2 2 2" xfId="24292"/>
    <cellStyle name="표준 32 2 7 3 3 2 3" xfId="24293"/>
    <cellStyle name="표준 32 2 7 3 3 3" xfId="6219"/>
    <cellStyle name="표준 32 2 7 3 3 3 2" xfId="24294"/>
    <cellStyle name="표준 32 2 7 3 3 4" xfId="24295"/>
    <cellStyle name="표준 32 2 7 3 4" xfId="6220"/>
    <cellStyle name="표준 32 2 7 3 4 2" xfId="6221"/>
    <cellStyle name="표준 32 2 7 3 4 2 2" xfId="24296"/>
    <cellStyle name="표준 32 2 7 3 4 3" xfId="24297"/>
    <cellStyle name="표준 32 2 7 3 5" xfId="6222"/>
    <cellStyle name="표준 32 2 7 3 5 2" xfId="24298"/>
    <cellStyle name="표준 32 2 7 3 6" xfId="24299"/>
    <cellStyle name="표준 32 2 7 4" xfId="6223"/>
    <cellStyle name="표준 32 2 7 4 2" xfId="6224"/>
    <cellStyle name="표준 32 2 7 4 2 2" xfId="6225"/>
    <cellStyle name="표준 32 2 7 4 2 2 2" xfId="6226"/>
    <cellStyle name="표준 32 2 7 4 2 2 2 2" xfId="24300"/>
    <cellStyle name="표준 32 2 7 4 2 2 3" xfId="24301"/>
    <cellStyle name="표준 32 2 7 4 2 3" xfId="6227"/>
    <cellStyle name="표준 32 2 7 4 2 3 2" xfId="24302"/>
    <cellStyle name="표준 32 2 7 4 2 4" xfId="24303"/>
    <cellStyle name="표준 32 2 7 4 3" xfId="6228"/>
    <cellStyle name="표준 32 2 7 4 3 2" xfId="6229"/>
    <cellStyle name="표준 32 2 7 4 3 2 2" xfId="24304"/>
    <cellStyle name="표준 32 2 7 4 3 3" xfId="24305"/>
    <cellStyle name="표준 32 2 7 4 4" xfId="6230"/>
    <cellStyle name="표준 32 2 7 4 4 2" xfId="24306"/>
    <cellStyle name="표준 32 2 7 4 5" xfId="24307"/>
    <cellStyle name="표준 32 2 7 5" xfId="6231"/>
    <cellStyle name="표준 32 2 7 5 2" xfId="6232"/>
    <cellStyle name="표준 32 2 7 5 2 2" xfId="6233"/>
    <cellStyle name="표준 32 2 7 5 2 2 2" xfId="24308"/>
    <cellStyle name="표준 32 2 7 5 2 3" xfId="24309"/>
    <cellStyle name="표준 32 2 7 5 3" xfId="6234"/>
    <cellStyle name="표준 32 2 7 5 3 2" xfId="24310"/>
    <cellStyle name="표준 32 2 7 5 4" xfId="24311"/>
    <cellStyle name="표준 32 2 7 6" xfId="6235"/>
    <cellStyle name="표준 32 2 7 6 2" xfId="6236"/>
    <cellStyle name="표준 32 2 7 6 2 2" xfId="24312"/>
    <cellStyle name="표준 32 2 7 6 3" xfId="24313"/>
    <cellStyle name="표준 32 2 7 7" xfId="6237"/>
    <cellStyle name="표준 32 2 7 7 2" xfId="24314"/>
    <cellStyle name="표준 32 2 7 8" xfId="24315"/>
    <cellStyle name="표준 32 2 8" xfId="6238"/>
    <cellStyle name="표준 32 2 8 2" xfId="6239"/>
    <cellStyle name="표준 32 2 8 2 2" xfId="6240"/>
    <cellStyle name="표준 32 2 8 2 2 2" xfId="6241"/>
    <cellStyle name="표준 32 2 8 2 2 2 2" xfId="6242"/>
    <cellStyle name="표준 32 2 8 2 2 2 2 2" xfId="6243"/>
    <cellStyle name="표준 32 2 8 2 2 2 2 2 2" xfId="6244"/>
    <cellStyle name="표준 32 2 8 2 2 2 2 2 2 2" xfId="24316"/>
    <cellStyle name="표준 32 2 8 2 2 2 2 2 3" xfId="24317"/>
    <cellStyle name="표준 32 2 8 2 2 2 2 3" xfId="6245"/>
    <cellStyle name="표준 32 2 8 2 2 2 2 3 2" xfId="24318"/>
    <cellStyle name="표준 32 2 8 2 2 2 2 4" xfId="24319"/>
    <cellStyle name="표준 32 2 8 2 2 2 3" xfId="6246"/>
    <cellStyle name="표준 32 2 8 2 2 2 3 2" xfId="6247"/>
    <cellStyle name="표준 32 2 8 2 2 2 3 2 2" xfId="24320"/>
    <cellStyle name="표준 32 2 8 2 2 2 3 3" xfId="24321"/>
    <cellStyle name="표준 32 2 8 2 2 2 4" xfId="6248"/>
    <cellStyle name="표준 32 2 8 2 2 2 4 2" xfId="24322"/>
    <cellStyle name="표준 32 2 8 2 2 2 5" xfId="24323"/>
    <cellStyle name="표준 32 2 8 2 2 3" xfId="6249"/>
    <cellStyle name="표준 32 2 8 2 2 3 2" xfId="6250"/>
    <cellStyle name="표준 32 2 8 2 2 3 2 2" xfId="6251"/>
    <cellStyle name="표준 32 2 8 2 2 3 2 2 2" xfId="24324"/>
    <cellStyle name="표준 32 2 8 2 2 3 2 3" xfId="24325"/>
    <cellStyle name="표준 32 2 8 2 2 3 3" xfId="6252"/>
    <cellStyle name="표준 32 2 8 2 2 3 3 2" xfId="24326"/>
    <cellStyle name="표준 32 2 8 2 2 3 4" xfId="24327"/>
    <cellStyle name="표준 32 2 8 2 2 4" xfId="6253"/>
    <cellStyle name="표준 32 2 8 2 2 4 2" xfId="6254"/>
    <cellStyle name="표준 32 2 8 2 2 4 2 2" xfId="24328"/>
    <cellStyle name="표준 32 2 8 2 2 4 3" xfId="24329"/>
    <cellStyle name="표준 32 2 8 2 2 5" xfId="6255"/>
    <cellStyle name="표준 32 2 8 2 2 5 2" xfId="24330"/>
    <cellStyle name="표준 32 2 8 2 2 6" xfId="24331"/>
    <cellStyle name="표준 32 2 8 2 3" xfId="6256"/>
    <cellStyle name="표준 32 2 8 2 3 2" xfId="6257"/>
    <cellStyle name="표준 32 2 8 2 3 2 2" xfId="6258"/>
    <cellStyle name="표준 32 2 8 2 3 2 2 2" xfId="6259"/>
    <cellStyle name="표준 32 2 8 2 3 2 2 2 2" xfId="24332"/>
    <cellStyle name="표준 32 2 8 2 3 2 2 3" xfId="24333"/>
    <cellStyle name="표준 32 2 8 2 3 2 3" xfId="6260"/>
    <cellStyle name="표준 32 2 8 2 3 2 3 2" xfId="24334"/>
    <cellStyle name="표준 32 2 8 2 3 2 4" xfId="24335"/>
    <cellStyle name="표준 32 2 8 2 3 3" xfId="6261"/>
    <cellStyle name="표준 32 2 8 2 3 3 2" xfId="6262"/>
    <cellStyle name="표준 32 2 8 2 3 3 2 2" xfId="24336"/>
    <cellStyle name="표준 32 2 8 2 3 3 3" xfId="24337"/>
    <cellStyle name="표준 32 2 8 2 3 4" xfId="6263"/>
    <cellStyle name="표준 32 2 8 2 3 4 2" xfId="24338"/>
    <cellStyle name="표준 32 2 8 2 3 5" xfId="24339"/>
    <cellStyle name="표준 32 2 8 2 4" xfId="6264"/>
    <cellStyle name="표준 32 2 8 2 4 2" xfId="6265"/>
    <cellStyle name="표준 32 2 8 2 4 2 2" xfId="6266"/>
    <cellStyle name="표준 32 2 8 2 4 2 2 2" xfId="24340"/>
    <cellStyle name="표준 32 2 8 2 4 2 3" xfId="24341"/>
    <cellStyle name="표준 32 2 8 2 4 3" xfId="6267"/>
    <cellStyle name="표준 32 2 8 2 4 3 2" xfId="24342"/>
    <cellStyle name="표준 32 2 8 2 4 4" xfId="24343"/>
    <cellStyle name="표준 32 2 8 2 5" xfId="6268"/>
    <cellStyle name="표준 32 2 8 2 5 2" xfId="6269"/>
    <cellStyle name="표준 32 2 8 2 5 2 2" xfId="24344"/>
    <cellStyle name="표준 32 2 8 2 5 3" xfId="24345"/>
    <cellStyle name="표준 32 2 8 2 6" xfId="6270"/>
    <cellStyle name="표준 32 2 8 2 6 2" xfId="24346"/>
    <cellStyle name="표준 32 2 8 2 7" xfId="24347"/>
    <cellStyle name="표준 32 2 8 3" xfId="6271"/>
    <cellStyle name="표준 32 2 8 3 2" xfId="6272"/>
    <cellStyle name="표준 32 2 8 3 2 2" xfId="6273"/>
    <cellStyle name="표준 32 2 8 3 2 2 2" xfId="6274"/>
    <cellStyle name="표준 32 2 8 3 2 2 2 2" xfId="6275"/>
    <cellStyle name="표준 32 2 8 3 2 2 2 2 2" xfId="24348"/>
    <cellStyle name="표준 32 2 8 3 2 2 2 3" xfId="24349"/>
    <cellStyle name="표준 32 2 8 3 2 2 3" xfId="6276"/>
    <cellStyle name="표준 32 2 8 3 2 2 3 2" xfId="24350"/>
    <cellStyle name="표준 32 2 8 3 2 2 4" xfId="24351"/>
    <cellStyle name="표준 32 2 8 3 2 3" xfId="6277"/>
    <cellStyle name="표준 32 2 8 3 2 3 2" xfId="6278"/>
    <cellStyle name="표준 32 2 8 3 2 3 2 2" xfId="24352"/>
    <cellStyle name="표준 32 2 8 3 2 3 3" xfId="24353"/>
    <cellStyle name="표준 32 2 8 3 2 4" xfId="6279"/>
    <cellStyle name="표준 32 2 8 3 2 4 2" xfId="24354"/>
    <cellStyle name="표준 32 2 8 3 2 5" xfId="24355"/>
    <cellStyle name="표준 32 2 8 3 3" xfId="6280"/>
    <cellStyle name="표준 32 2 8 3 3 2" xfId="6281"/>
    <cellStyle name="표준 32 2 8 3 3 2 2" xfId="6282"/>
    <cellStyle name="표준 32 2 8 3 3 2 2 2" xfId="24356"/>
    <cellStyle name="표준 32 2 8 3 3 2 3" xfId="24357"/>
    <cellStyle name="표준 32 2 8 3 3 3" xfId="6283"/>
    <cellStyle name="표준 32 2 8 3 3 3 2" xfId="24358"/>
    <cellStyle name="표준 32 2 8 3 3 4" xfId="24359"/>
    <cellStyle name="표준 32 2 8 3 4" xfId="6284"/>
    <cellStyle name="표준 32 2 8 3 4 2" xfId="6285"/>
    <cellStyle name="표준 32 2 8 3 4 2 2" xfId="24360"/>
    <cellStyle name="표준 32 2 8 3 4 3" xfId="24361"/>
    <cellStyle name="표준 32 2 8 3 5" xfId="6286"/>
    <cellStyle name="표준 32 2 8 3 5 2" xfId="24362"/>
    <cellStyle name="표준 32 2 8 3 6" xfId="24363"/>
    <cellStyle name="표준 32 2 8 4" xfId="6287"/>
    <cellStyle name="표준 32 2 8 4 2" xfId="6288"/>
    <cellStyle name="표준 32 2 8 4 2 2" xfId="6289"/>
    <cellStyle name="표준 32 2 8 4 2 2 2" xfId="6290"/>
    <cellStyle name="표준 32 2 8 4 2 2 2 2" xfId="24364"/>
    <cellStyle name="표준 32 2 8 4 2 2 3" xfId="24365"/>
    <cellStyle name="표준 32 2 8 4 2 3" xfId="6291"/>
    <cellStyle name="표준 32 2 8 4 2 3 2" xfId="24366"/>
    <cellStyle name="표준 32 2 8 4 2 4" xfId="24367"/>
    <cellStyle name="표준 32 2 8 4 3" xfId="6292"/>
    <cellStyle name="표준 32 2 8 4 3 2" xfId="6293"/>
    <cellStyle name="표준 32 2 8 4 3 2 2" xfId="24368"/>
    <cellStyle name="표준 32 2 8 4 3 3" xfId="24369"/>
    <cellStyle name="표준 32 2 8 4 4" xfId="6294"/>
    <cellStyle name="표준 32 2 8 4 4 2" xfId="24370"/>
    <cellStyle name="표준 32 2 8 4 5" xfId="24371"/>
    <cellStyle name="표준 32 2 8 5" xfId="6295"/>
    <cellStyle name="표준 32 2 8 5 2" xfId="6296"/>
    <cellStyle name="표준 32 2 8 5 2 2" xfId="6297"/>
    <cellStyle name="표준 32 2 8 5 2 2 2" xfId="24372"/>
    <cellStyle name="표준 32 2 8 5 2 3" xfId="24373"/>
    <cellStyle name="표준 32 2 8 5 3" xfId="6298"/>
    <cellStyle name="표준 32 2 8 5 3 2" xfId="24374"/>
    <cellStyle name="표준 32 2 8 5 4" xfId="24375"/>
    <cellStyle name="표준 32 2 8 6" xfId="6299"/>
    <cellStyle name="표준 32 2 8 6 2" xfId="6300"/>
    <cellStyle name="표준 32 2 8 6 2 2" xfId="24376"/>
    <cellStyle name="표준 32 2 8 6 3" xfId="24377"/>
    <cellStyle name="표준 32 2 8 7" xfId="6301"/>
    <cellStyle name="표준 32 2 8 7 2" xfId="24378"/>
    <cellStyle name="표준 32 2 8 8" xfId="24379"/>
    <cellStyle name="표준 32 2 9" xfId="6302"/>
    <cellStyle name="표준 32 2 9 2" xfId="6303"/>
    <cellStyle name="표준 32 2 9 2 2" xfId="6304"/>
    <cellStyle name="표준 32 2 9 2 2 2" xfId="6305"/>
    <cellStyle name="표준 32 2 9 2 2 2 2" xfId="6306"/>
    <cellStyle name="표준 32 2 9 2 2 2 2 2" xfId="6307"/>
    <cellStyle name="표준 32 2 9 2 2 2 2 2 2" xfId="6308"/>
    <cellStyle name="표준 32 2 9 2 2 2 2 2 2 2" xfId="24380"/>
    <cellStyle name="표준 32 2 9 2 2 2 2 2 3" xfId="24381"/>
    <cellStyle name="표준 32 2 9 2 2 2 2 3" xfId="6309"/>
    <cellStyle name="표준 32 2 9 2 2 2 2 3 2" xfId="24382"/>
    <cellStyle name="표준 32 2 9 2 2 2 2 4" xfId="24383"/>
    <cellStyle name="표준 32 2 9 2 2 2 3" xfId="6310"/>
    <cellStyle name="표준 32 2 9 2 2 2 3 2" xfId="6311"/>
    <cellStyle name="표준 32 2 9 2 2 2 3 2 2" xfId="24384"/>
    <cellStyle name="표준 32 2 9 2 2 2 3 3" xfId="24385"/>
    <cellStyle name="표준 32 2 9 2 2 2 4" xfId="6312"/>
    <cellStyle name="표준 32 2 9 2 2 2 4 2" xfId="24386"/>
    <cellStyle name="표준 32 2 9 2 2 2 5" xfId="24387"/>
    <cellStyle name="표준 32 2 9 2 2 3" xfId="6313"/>
    <cellStyle name="표준 32 2 9 2 2 3 2" xfId="6314"/>
    <cellStyle name="표준 32 2 9 2 2 3 2 2" xfId="6315"/>
    <cellStyle name="표준 32 2 9 2 2 3 2 2 2" xfId="24388"/>
    <cellStyle name="표준 32 2 9 2 2 3 2 3" xfId="24389"/>
    <cellStyle name="표준 32 2 9 2 2 3 3" xfId="6316"/>
    <cellStyle name="표준 32 2 9 2 2 3 3 2" xfId="24390"/>
    <cellStyle name="표준 32 2 9 2 2 3 4" xfId="24391"/>
    <cellStyle name="표준 32 2 9 2 2 4" xfId="6317"/>
    <cellStyle name="표준 32 2 9 2 2 4 2" xfId="6318"/>
    <cellStyle name="표준 32 2 9 2 2 4 2 2" xfId="24392"/>
    <cellStyle name="표준 32 2 9 2 2 4 3" xfId="24393"/>
    <cellStyle name="표준 32 2 9 2 2 5" xfId="6319"/>
    <cellStyle name="표준 32 2 9 2 2 5 2" xfId="24394"/>
    <cellStyle name="표준 32 2 9 2 2 6" xfId="24395"/>
    <cellStyle name="표준 32 2 9 2 3" xfId="6320"/>
    <cellStyle name="표준 32 2 9 2 3 2" xfId="6321"/>
    <cellStyle name="표준 32 2 9 2 3 2 2" xfId="6322"/>
    <cellStyle name="표준 32 2 9 2 3 2 2 2" xfId="6323"/>
    <cellStyle name="표준 32 2 9 2 3 2 2 2 2" xfId="24396"/>
    <cellStyle name="표준 32 2 9 2 3 2 2 3" xfId="24397"/>
    <cellStyle name="표준 32 2 9 2 3 2 3" xfId="6324"/>
    <cellStyle name="표준 32 2 9 2 3 2 3 2" xfId="24398"/>
    <cellStyle name="표준 32 2 9 2 3 2 4" xfId="24399"/>
    <cellStyle name="표준 32 2 9 2 3 3" xfId="6325"/>
    <cellStyle name="표준 32 2 9 2 3 3 2" xfId="6326"/>
    <cellStyle name="표준 32 2 9 2 3 3 2 2" xfId="24400"/>
    <cellStyle name="표준 32 2 9 2 3 3 3" xfId="24401"/>
    <cellStyle name="표준 32 2 9 2 3 4" xfId="6327"/>
    <cellStyle name="표준 32 2 9 2 3 4 2" xfId="24402"/>
    <cellStyle name="표준 32 2 9 2 3 5" xfId="24403"/>
    <cellStyle name="표준 32 2 9 2 4" xfId="6328"/>
    <cellStyle name="표준 32 2 9 2 4 2" xfId="6329"/>
    <cellStyle name="표준 32 2 9 2 4 2 2" xfId="6330"/>
    <cellStyle name="표준 32 2 9 2 4 2 2 2" xfId="24404"/>
    <cellStyle name="표준 32 2 9 2 4 2 3" xfId="24405"/>
    <cellStyle name="표준 32 2 9 2 4 3" xfId="6331"/>
    <cellStyle name="표준 32 2 9 2 4 3 2" xfId="24406"/>
    <cellStyle name="표준 32 2 9 2 4 4" xfId="24407"/>
    <cellStyle name="표준 32 2 9 2 5" xfId="6332"/>
    <cellStyle name="표준 32 2 9 2 5 2" xfId="6333"/>
    <cellStyle name="표준 32 2 9 2 5 2 2" xfId="24408"/>
    <cellStyle name="표준 32 2 9 2 5 3" xfId="24409"/>
    <cellStyle name="표준 32 2 9 2 6" xfId="6334"/>
    <cellStyle name="표준 32 2 9 2 6 2" xfId="24410"/>
    <cellStyle name="표준 32 2 9 2 7" xfId="24411"/>
    <cellStyle name="표준 32 2 9 3" xfId="6335"/>
    <cellStyle name="표준 32 2 9 3 2" xfId="6336"/>
    <cellStyle name="표준 32 2 9 3 2 2" xfId="6337"/>
    <cellStyle name="표준 32 2 9 3 2 2 2" xfId="6338"/>
    <cellStyle name="표준 32 2 9 3 2 2 2 2" xfId="6339"/>
    <cellStyle name="표준 32 2 9 3 2 2 2 2 2" xfId="24412"/>
    <cellStyle name="표준 32 2 9 3 2 2 2 3" xfId="24413"/>
    <cellStyle name="표준 32 2 9 3 2 2 3" xfId="6340"/>
    <cellStyle name="표준 32 2 9 3 2 2 3 2" xfId="24414"/>
    <cellStyle name="표준 32 2 9 3 2 2 4" xfId="24415"/>
    <cellStyle name="표준 32 2 9 3 2 3" xfId="6341"/>
    <cellStyle name="표준 32 2 9 3 2 3 2" xfId="6342"/>
    <cellStyle name="표준 32 2 9 3 2 3 2 2" xfId="24416"/>
    <cellStyle name="표준 32 2 9 3 2 3 3" xfId="24417"/>
    <cellStyle name="표준 32 2 9 3 2 4" xfId="6343"/>
    <cellStyle name="표준 32 2 9 3 2 4 2" xfId="24418"/>
    <cellStyle name="표준 32 2 9 3 2 5" xfId="24419"/>
    <cellStyle name="표준 32 2 9 3 3" xfId="6344"/>
    <cellStyle name="표준 32 2 9 3 3 2" xfId="6345"/>
    <cellStyle name="표준 32 2 9 3 3 2 2" xfId="6346"/>
    <cellStyle name="표준 32 2 9 3 3 2 2 2" xfId="24420"/>
    <cellStyle name="표준 32 2 9 3 3 2 3" xfId="24421"/>
    <cellStyle name="표준 32 2 9 3 3 3" xfId="6347"/>
    <cellStyle name="표준 32 2 9 3 3 3 2" xfId="24422"/>
    <cellStyle name="표준 32 2 9 3 3 4" xfId="24423"/>
    <cellStyle name="표준 32 2 9 3 4" xfId="6348"/>
    <cellStyle name="표준 32 2 9 3 4 2" xfId="6349"/>
    <cellStyle name="표준 32 2 9 3 4 2 2" xfId="24424"/>
    <cellStyle name="표준 32 2 9 3 4 3" xfId="24425"/>
    <cellStyle name="표준 32 2 9 3 5" xfId="6350"/>
    <cellStyle name="표준 32 2 9 3 5 2" xfId="24426"/>
    <cellStyle name="표준 32 2 9 3 6" xfId="24427"/>
    <cellStyle name="표준 32 2 9 4" xfId="6351"/>
    <cellStyle name="표준 32 2 9 4 2" xfId="6352"/>
    <cellStyle name="표준 32 2 9 4 2 2" xfId="6353"/>
    <cellStyle name="표준 32 2 9 4 2 2 2" xfId="6354"/>
    <cellStyle name="표준 32 2 9 4 2 2 2 2" xfId="24428"/>
    <cellStyle name="표준 32 2 9 4 2 2 3" xfId="24429"/>
    <cellStyle name="표준 32 2 9 4 2 3" xfId="6355"/>
    <cellStyle name="표준 32 2 9 4 2 3 2" xfId="24430"/>
    <cellStyle name="표준 32 2 9 4 2 4" xfId="24431"/>
    <cellStyle name="표준 32 2 9 4 3" xfId="6356"/>
    <cellStyle name="표준 32 2 9 4 3 2" xfId="6357"/>
    <cellStyle name="표준 32 2 9 4 3 2 2" xfId="24432"/>
    <cellStyle name="표준 32 2 9 4 3 3" xfId="24433"/>
    <cellStyle name="표준 32 2 9 4 4" xfId="6358"/>
    <cellStyle name="표준 32 2 9 4 4 2" xfId="24434"/>
    <cellStyle name="표준 32 2 9 4 5" xfId="24435"/>
    <cellStyle name="표준 32 2 9 5" xfId="6359"/>
    <cellStyle name="표준 32 2 9 5 2" xfId="6360"/>
    <cellStyle name="표준 32 2 9 5 2 2" xfId="6361"/>
    <cellStyle name="표준 32 2 9 5 2 2 2" xfId="24436"/>
    <cellStyle name="표준 32 2 9 5 2 3" xfId="24437"/>
    <cellStyle name="표준 32 2 9 5 3" xfId="6362"/>
    <cellStyle name="표준 32 2 9 5 3 2" xfId="24438"/>
    <cellStyle name="표준 32 2 9 5 4" xfId="24439"/>
    <cellStyle name="표준 32 2 9 6" xfId="6363"/>
    <cellStyle name="표준 32 2 9 6 2" xfId="6364"/>
    <cellStyle name="표준 32 2 9 6 2 2" xfId="24440"/>
    <cellStyle name="표준 32 2 9 6 3" xfId="24441"/>
    <cellStyle name="표준 32 2 9 7" xfId="6365"/>
    <cellStyle name="표준 32 2 9 7 2" xfId="24442"/>
    <cellStyle name="표준 32 2 9 8" xfId="24443"/>
    <cellStyle name="표준 32 20" xfId="6366"/>
    <cellStyle name="표준 32 21" xfId="6367"/>
    <cellStyle name="표준 32 22" xfId="6368"/>
    <cellStyle name="표준 32 23" xfId="6369"/>
    <cellStyle name="표준 32 24" xfId="6370"/>
    <cellStyle name="표준 32 25" xfId="6371"/>
    <cellStyle name="표준 32 26" xfId="6372"/>
    <cellStyle name="표준 32 27" xfId="6373"/>
    <cellStyle name="표준 32 28" xfId="6374"/>
    <cellStyle name="표준 32 29" xfId="6375"/>
    <cellStyle name="표준 32 3" xfId="6376"/>
    <cellStyle name="표준 32 30" xfId="6377"/>
    <cellStyle name="표준 32 31" xfId="6378"/>
    <cellStyle name="표준 32 32" xfId="6379"/>
    <cellStyle name="표준 32 33" xfId="6380"/>
    <cellStyle name="표준 32 34" xfId="6381"/>
    <cellStyle name="표준 32 35" xfId="6382"/>
    <cellStyle name="표준 32 36" xfId="6383"/>
    <cellStyle name="표준 32 37" xfId="6384"/>
    <cellStyle name="표준 32 38" xfId="6385"/>
    <cellStyle name="표준 32 39" xfId="6386"/>
    <cellStyle name="표준 32 4" xfId="6387"/>
    <cellStyle name="표준 32 40" xfId="6388"/>
    <cellStyle name="표준 32 41" xfId="6389"/>
    <cellStyle name="표준 32 42" xfId="6390"/>
    <cellStyle name="표준 32 43" xfId="6391"/>
    <cellStyle name="표준 32 44" xfId="6392"/>
    <cellStyle name="표준 32 45" xfId="6393"/>
    <cellStyle name="표준 32 46" xfId="6394"/>
    <cellStyle name="표준 32 47" xfId="6395"/>
    <cellStyle name="표준 32 48" xfId="6396"/>
    <cellStyle name="표준 32 49" xfId="6397"/>
    <cellStyle name="표준 32 5" xfId="6398"/>
    <cellStyle name="표준 32 50" xfId="6399"/>
    <cellStyle name="표준 32 51" xfId="6400"/>
    <cellStyle name="표준 32 52" xfId="6401"/>
    <cellStyle name="표준 32 52 2" xfId="6402"/>
    <cellStyle name="표준 32 52 2 2" xfId="6403"/>
    <cellStyle name="표준 32 52 2 2 2" xfId="6404"/>
    <cellStyle name="표준 32 52 2 2 2 2" xfId="6405"/>
    <cellStyle name="표준 32 52 2 2 2 2 2" xfId="6406"/>
    <cellStyle name="표준 32 52 2 2 2 2 2 2" xfId="6407"/>
    <cellStyle name="표준 32 52 2 2 2 2 2 2 2" xfId="24444"/>
    <cellStyle name="표준 32 52 2 2 2 2 2 3" xfId="24445"/>
    <cellStyle name="표준 32 52 2 2 2 2 3" xfId="6408"/>
    <cellStyle name="표준 32 52 2 2 2 2 3 2" xfId="24446"/>
    <cellStyle name="표준 32 52 2 2 2 2 4" xfId="24447"/>
    <cellStyle name="표준 32 52 2 2 2 3" xfId="6409"/>
    <cellStyle name="표준 32 52 2 2 2 3 2" xfId="6410"/>
    <cellStyle name="표준 32 52 2 2 2 3 2 2" xfId="24448"/>
    <cellStyle name="표준 32 52 2 2 2 3 3" xfId="24449"/>
    <cellStyle name="표준 32 52 2 2 2 4" xfId="6411"/>
    <cellStyle name="표준 32 52 2 2 2 4 2" xfId="24450"/>
    <cellStyle name="표준 32 52 2 2 2 5" xfId="24451"/>
    <cellStyle name="표준 32 52 2 2 3" xfId="6412"/>
    <cellStyle name="표준 32 52 2 2 3 2" xfId="6413"/>
    <cellStyle name="표준 32 52 2 2 3 2 2" xfId="6414"/>
    <cellStyle name="표준 32 52 2 2 3 2 2 2" xfId="24452"/>
    <cellStyle name="표준 32 52 2 2 3 2 3" xfId="24453"/>
    <cellStyle name="표준 32 52 2 2 3 3" xfId="6415"/>
    <cellStyle name="표준 32 52 2 2 3 3 2" xfId="24454"/>
    <cellStyle name="표준 32 52 2 2 3 4" xfId="24455"/>
    <cellStyle name="표준 32 52 2 2 4" xfId="6416"/>
    <cellStyle name="표준 32 52 2 2 4 2" xfId="6417"/>
    <cellStyle name="표준 32 52 2 2 4 2 2" xfId="24456"/>
    <cellStyle name="표준 32 52 2 2 4 3" xfId="24457"/>
    <cellStyle name="표준 32 52 2 2 5" xfId="6418"/>
    <cellStyle name="표준 32 52 2 2 5 2" xfId="24458"/>
    <cellStyle name="표준 32 52 2 2 6" xfId="24459"/>
    <cellStyle name="표준 32 52 2 3" xfId="6419"/>
    <cellStyle name="표준 32 52 2 3 2" xfId="6420"/>
    <cellStyle name="표준 32 52 2 3 2 2" xfId="6421"/>
    <cellStyle name="표준 32 52 2 3 2 2 2" xfId="6422"/>
    <cellStyle name="표준 32 52 2 3 2 2 2 2" xfId="24460"/>
    <cellStyle name="표준 32 52 2 3 2 2 3" xfId="24461"/>
    <cellStyle name="표준 32 52 2 3 2 3" xfId="6423"/>
    <cellStyle name="표준 32 52 2 3 2 3 2" xfId="24462"/>
    <cellStyle name="표준 32 52 2 3 2 4" xfId="24463"/>
    <cellStyle name="표준 32 52 2 3 3" xfId="6424"/>
    <cellStyle name="표준 32 52 2 3 3 2" xfId="6425"/>
    <cellStyle name="표준 32 52 2 3 3 2 2" xfId="24464"/>
    <cellStyle name="표준 32 52 2 3 3 3" xfId="24465"/>
    <cellStyle name="표준 32 52 2 3 4" xfId="6426"/>
    <cellStyle name="표준 32 52 2 3 4 2" xfId="24466"/>
    <cellStyle name="표준 32 52 2 3 5" xfId="24467"/>
    <cellStyle name="표준 32 52 2 4" xfId="6427"/>
    <cellStyle name="표준 32 52 2 4 2" xfId="6428"/>
    <cellStyle name="표준 32 52 2 4 2 2" xfId="6429"/>
    <cellStyle name="표준 32 52 2 4 2 2 2" xfId="24468"/>
    <cellStyle name="표준 32 52 2 4 2 3" xfId="24469"/>
    <cellStyle name="표준 32 52 2 4 3" xfId="6430"/>
    <cellStyle name="표준 32 52 2 4 3 2" xfId="24470"/>
    <cellStyle name="표준 32 52 2 4 4" xfId="24471"/>
    <cellStyle name="표준 32 52 2 5" xfId="6431"/>
    <cellStyle name="표준 32 52 2 5 2" xfId="6432"/>
    <cellStyle name="표준 32 52 2 5 2 2" xfId="24472"/>
    <cellStyle name="표준 32 52 2 5 3" xfId="24473"/>
    <cellStyle name="표준 32 52 2 6" xfId="6433"/>
    <cellStyle name="표준 32 52 2 6 2" xfId="24474"/>
    <cellStyle name="표준 32 52 2 7" xfId="24475"/>
    <cellStyle name="표준 32 52 3" xfId="6434"/>
    <cellStyle name="표준 32 52 3 2" xfId="6435"/>
    <cellStyle name="표준 32 52 3 2 2" xfId="6436"/>
    <cellStyle name="표준 32 52 3 2 2 2" xfId="6437"/>
    <cellStyle name="표준 32 52 3 2 2 2 2" xfId="6438"/>
    <cellStyle name="표준 32 52 3 2 2 2 2 2" xfId="24476"/>
    <cellStyle name="표준 32 52 3 2 2 2 3" xfId="24477"/>
    <cellStyle name="표준 32 52 3 2 2 3" xfId="6439"/>
    <cellStyle name="표준 32 52 3 2 2 3 2" xfId="24478"/>
    <cellStyle name="표준 32 52 3 2 2 4" xfId="24479"/>
    <cellStyle name="표준 32 52 3 2 3" xfId="6440"/>
    <cellStyle name="표준 32 52 3 2 3 2" xfId="6441"/>
    <cellStyle name="표준 32 52 3 2 3 2 2" xfId="24480"/>
    <cellStyle name="표준 32 52 3 2 3 3" xfId="24481"/>
    <cellStyle name="표준 32 52 3 2 4" xfId="6442"/>
    <cellStyle name="표준 32 52 3 2 4 2" xfId="24482"/>
    <cellStyle name="표준 32 52 3 2 5" xfId="24483"/>
    <cellStyle name="표준 32 52 3 3" xfId="6443"/>
    <cellStyle name="표준 32 52 3 3 2" xfId="6444"/>
    <cellStyle name="표준 32 52 3 3 2 2" xfId="6445"/>
    <cellStyle name="표준 32 52 3 3 2 2 2" xfId="24484"/>
    <cellStyle name="표준 32 52 3 3 2 3" xfId="24485"/>
    <cellStyle name="표준 32 52 3 3 3" xfId="6446"/>
    <cellStyle name="표준 32 52 3 3 3 2" xfId="24486"/>
    <cellStyle name="표준 32 52 3 3 4" xfId="24487"/>
    <cellStyle name="표준 32 52 3 4" xfId="6447"/>
    <cellStyle name="표준 32 52 3 4 2" xfId="6448"/>
    <cellStyle name="표준 32 52 3 4 2 2" xfId="24488"/>
    <cellStyle name="표준 32 52 3 4 3" xfId="24489"/>
    <cellStyle name="표준 32 52 3 5" xfId="6449"/>
    <cellStyle name="표준 32 52 3 5 2" xfId="24490"/>
    <cellStyle name="표준 32 52 3 6" xfId="24491"/>
    <cellStyle name="표준 32 52 4" xfId="6450"/>
    <cellStyle name="표준 32 52 4 2" xfId="6451"/>
    <cellStyle name="표준 32 52 4 2 2" xfId="6452"/>
    <cellStyle name="표준 32 52 4 2 2 2" xfId="6453"/>
    <cellStyle name="표준 32 52 4 2 2 2 2" xfId="24492"/>
    <cellStyle name="표준 32 52 4 2 2 3" xfId="24493"/>
    <cellStyle name="표준 32 52 4 2 3" xfId="6454"/>
    <cellStyle name="표준 32 52 4 2 3 2" xfId="24494"/>
    <cellStyle name="표준 32 52 4 2 4" xfId="24495"/>
    <cellStyle name="표준 32 52 4 3" xfId="6455"/>
    <cellStyle name="표준 32 52 4 3 2" xfId="6456"/>
    <cellStyle name="표준 32 52 4 3 2 2" xfId="24496"/>
    <cellStyle name="표준 32 52 4 3 3" xfId="24497"/>
    <cellStyle name="표준 32 52 4 4" xfId="6457"/>
    <cellStyle name="표준 32 52 4 4 2" xfId="24498"/>
    <cellStyle name="표준 32 52 4 5" xfId="24499"/>
    <cellStyle name="표준 32 52 5" xfId="6458"/>
    <cellStyle name="표준 32 52 5 2" xfId="6459"/>
    <cellStyle name="표준 32 52 5 2 2" xfId="6460"/>
    <cellStyle name="표준 32 52 5 2 2 2" xfId="24500"/>
    <cellStyle name="표준 32 52 5 2 3" xfId="24501"/>
    <cellStyle name="표준 32 52 5 3" xfId="6461"/>
    <cellStyle name="표준 32 52 5 3 2" xfId="24502"/>
    <cellStyle name="표준 32 52 5 4" xfId="24503"/>
    <cellStyle name="표준 32 52 6" xfId="6462"/>
    <cellStyle name="표준 32 52 6 2" xfId="6463"/>
    <cellStyle name="표준 32 52 6 2 2" xfId="24504"/>
    <cellStyle name="표준 32 52 6 3" xfId="24505"/>
    <cellStyle name="표준 32 52 7" xfId="6464"/>
    <cellStyle name="표준 32 52 7 2" xfId="24506"/>
    <cellStyle name="표준 32 52 8" xfId="24507"/>
    <cellStyle name="표준 32 53" xfId="6465"/>
    <cellStyle name="표준 32 53 2" xfId="6466"/>
    <cellStyle name="표준 32 53 2 2" xfId="6467"/>
    <cellStyle name="표준 32 53 2 2 2" xfId="6468"/>
    <cellStyle name="표준 32 53 2 2 2 2" xfId="6469"/>
    <cellStyle name="표준 32 53 2 2 2 2 2" xfId="6470"/>
    <cellStyle name="표준 32 53 2 2 2 2 2 2" xfId="24508"/>
    <cellStyle name="표준 32 53 2 2 2 2 3" xfId="24509"/>
    <cellStyle name="표준 32 53 2 2 2 3" xfId="6471"/>
    <cellStyle name="표준 32 53 2 2 2 3 2" xfId="24510"/>
    <cellStyle name="표준 32 53 2 2 2 4" xfId="24511"/>
    <cellStyle name="표준 32 53 2 2 3" xfId="6472"/>
    <cellStyle name="표준 32 53 2 2 3 2" xfId="6473"/>
    <cellStyle name="표준 32 53 2 2 3 2 2" xfId="24512"/>
    <cellStyle name="표준 32 53 2 2 3 3" xfId="24513"/>
    <cellStyle name="표준 32 53 2 2 4" xfId="6474"/>
    <cellStyle name="표준 32 53 2 2 4 2" xfId="24514"/>
    <cellStyle name="표준 32 53 2 2 5" xfId="24515"/>
    <cellStyle name="표준 32 53 2 3" xfId="6475"/>
    <cellStyle name="표준 32 53 2 3 2" xfId="6476"/>
    <cellStyle name="표준 32 53 2 3 2 2" xfId="6477"/>
    <cellStyle name="표준 32 53 2 3 2 2 2" xfId="24516"/>
    <cellStyle name="표준 32 53 2 3 2 3" xfId="24517"/>
    <cellStyle name="표준 32 53 2 3 3" xfId="6478"/>
    <cellStyle name="표준 32 53 2 3 3 2" xfId="24518"/>
    <cellStyle name="표준 32 53 2 3 4" xfId="24519"/>
    <cellStyle name="표준 32 53 2 4" xfId="6479"/>
    <cellStyle name="표준 32 53 2 4 2" xfId="6480"/>
    <cellStyle name="표준 32 53 2 4 2 2" xfId="24520"/>
    <cellStyle name="표준 32 53 2 4 3" xfId="24521"/>
    <cellStyle name="표준 32 53 2 5" xfId="6481"/>
    <cellStyle name="표준 32 53 2 5 2" xfId="24522"/>
    <cellStyle name="표준 32 53 2 6" xfId="24523"/>
    <cellStyle name="표준 32 53 3" xfId="6482"/>
    <cellStyle name="표준 32 53 3 2" xfId="6483"/>
    <cellStyle name="표준 32 53 3 2 2" xfId="6484"/>
    <cellStyle name="표준 32 53 3 2 2 2" xfId="6485"/>
    <cellStyle name="표준 32 53 3 2 2 2 2" xfId="24524"/>
    <cellStyle name="표준 32 53 3 2 2 3" xfId="24525"/>
    <cellStyle name="표준 32 53 3 2 3" xfId="6486"/>
    <cellStyle name="표준 32 53 3 2 3 2" xfId="24526"/>
    <cellStyle name="표준 32 53 3 2 4" xfId="24527"/>
    <cellStyle name="표준 32 53 3 3" xfId="6487"/>
    <cellStyle name="표준 32 53 3 3 2" xfId="6488"/>
    <cellStyle name="표준 32 53 3 3 2 2" xfId="24528"/>
    <cellStyle name="표준 32 53 3 3 3" xfId="24529"/>
    <cellStyle name="표준 32 53 3 4" xfId="6489"/>
    <cellStyle name="표준 32 53 3 4 2" xfId="24530"/>
    <cellStyle name="표준 32 53 3 5" xfId="24531"/>
    <cellStyle name="표준 32 53 4" xfId="6490"/>
    <cellStyle name="표준 32 53 4 2" xfId="6491"/>
    <cellStyle name="표준 32 53 4 2 2" xfId="6492"/>
    <cellStyle name="표준 32 53 4 2 2 2" xfId="24532"/>
    <cellStyle name="표준 32 53 4 2 3" xfId="24533"/>
    <cellStyle name="표준 32 53 4 3" xfId="6493"/>
    <cellStyle name="표준 32 53 4 3 2" xfId="24534"/>
    <cellStyle name="표준 32 53 4 4" xfId="24535"/>
    <cellStyle name="표준 32 53 5" xfId="6494"/>
    <cellStyle name="표준 32 53 5 2" xfId="6495"/>
    <cellStyle name="표준 32 53 5 2 2" xfId="24536"/>
    <cellStyle name="표준 32 53 5 3" xfId="24537"/>
    <cellStyle name="표준 32 53 6" xfId="6496"/>
    <cellStyle name="표준 32 53 6 2" xfId="24538"/>
    <cellStyle name="표준 32 53 7" xfId="24539"/>
    <cellStyle name="표준 32 54" xfId="6497"/>
    <cellStyle name="표준 32 54 2" xfId="6498"/>
    <cellStyle name="표준 32 54 2 2" xfId="6499"/>
    <cellStyle name="표준 32 54 2 2 2" xfId="6500"/>
    <cellStyle name="표준 32 54 2 2 2 2" xfId="6501"/>
    <cellStyle name="표준 32 54 2 2 2 2 2" xfId="24540"/>
    <cellStyle name="표준 32 54 2 2 2 3" xfId="24541"/>
    <cellStyle name="표준 32 54 2 2 3" xfId="6502"/>
    <cellStyle name="표준 32 54 2 2 3 2" xfId="24542"/>
    <cellStyle name="표준 32 54 2 2 4" xfId="24543"/>
    <cellStyle name="표준 32 54 2 3" xfId="6503"/>
    <cellStyle name="표준 32 54 2 3 2" xfId="6504"/>
    <cellStyle name="표준 32 54 2 3 2 2" xfId="24544"/>
    <cellStyle name="표준 32 54 2 3 3" xfId="24545"/>
    <cellStyle name="표준 32 54 2 4" xfId="6505"/>
    <cellStyle name="표준 32 54 2 4 2" xfId="24546"/>
    <cellStyle name="표준 32 54 2 5" xfId="24547"/>
    <cellStyle name="표준 32 54 3" xfId="6506"/>
    <cellStyle name="표준 32 54 3 2" xfId="6507"/>
    <cellStyle name="표준 32 54 3 2 2" xfId="6508"/>
    <cellStyle name="표준 32 54 3 2 2 2" xfId="24548"/>
    <cellStyle name="표준 32 54 3 2 3" xfId="24549"/>
    <cellStyle name="표준 32 54 3 3" xfId="6509"/>
    <cellStyle name="표준 32 54 3 3 2" xfId="24550"/>
    <cellStyle name="표준 32 54 3 4" xfId="24551"/>
    <cellStyle name="표준 32 54 4" xfId="6510"/>
    <cellStyle name="표준 32 54 4 2" xfId="6511"/>
    <cellStyle name="표준 32 54 4 2 2" xfId="24552"/>
    <cellStyle name="표준 32 54 4 3" xfId="24553"/>
    <cellStyle name="표준 32 54 5" xfId="6512"/>
    <cellStyle name="표준 32 54 5 2" xfId="24554"/>
    <cellStyle name="표준 32 54 6" xfId="24555"/>
    <cellStyle name="표준 32 55" xfId="6513"/>
    <cellStyle name="표준 32 55 2" xfId="6514"/>
    <cellStyle name="표준 32 55 2 2" xfId="6515"/>
    <cellStyle name="표준 32 55 2 2 2" xfId="6516"/>
    <cellStyle name="표준 32 55 2 2 2 2" xfId="24556"/>
    <cellStyle name="표준 32 55 2 2 3" xfId="24557"/>
    <cellStyle name="표준 32 55 2 3" xfId="6517"/>
    <cellStyle name="표준 32 55 2 3 2" xfId="24558"/>
    <cellStyle name="표준 32 55 2 4" xfId="24559"/>
    <cellStyle name="표준 32 55 3" xfId="6518"/>
    <cellStyle name="표준 32 55 3 2" xfId="6519"/>
    <cellStyle name="표준 32 55 3 2 2" xfId="24560"/>
    <cellStyle name="표준 32 55 3 3" xfId="24561"/>
    <cellStyle name="표준 32 55 4" xfId="6520"/>
    <cellStyle name="표준 32 55 4 2" xfId="24562"/>
    <cellStyle name="표준 32 55 5" xfId="24563"/>
    <cellStyle name="표준 32 56" xfId="6521"/>
    <cellStyle name="표준 32 56 2" xfId="6522"/>
    <cellStyle name="표준 32 56 2 2" xfId="6523"/>
    <cellStyle name="표준 32 56 2 2 2" xfId="24564"/>
    <cellStyle name="표준 32 56 2 3" xfId="24565"/>
    <cellStyle name="표준 32 56 3" xfId="6524"/>
    <cellStyle name="표준 32 56 3 2" xfId="24566"/>
    <cellStyle name="표준 32 56 4" xfId="24567"/>
    <cellStyle name="표준 32 57" xfId="6525"/>
    <cellStyle name="표준 32 57 2" xfId="6526"/>
    <cellStyle name="표준 32 57 2 2" xfId="24568"/>
    <cellStyle name="표준 32 57 3" xfId="24569"/>
    <cellStyle name="표준 32 6" xfId="6527"/>
    <cellStyle name="표준 32 7" xfId="6528"/>
    <cellStyle name="표준 32 8" xfId="6529"/>
    <cellStyle name="표준 32 9" xfId="6530"/>
    <cellStyle name="표준 33" xfId="6531"/>
    <cellStyle name="표준 33 10" xfId="6532"/>
    <cellStyle name="표준 33 11" xfId="6533"/>
    <cellStyle name="표준 33 12" xfId="6534"/>
    <cellStyle name="표준 33 13" xfId="6535"/>
    <cellStyle name="표준 33 14" xfId="6536"/>
    <cellStyle name="표준 33 15" xfId="6537"/>
    <cellStyle name="표준 33 16" xfId="6538"/>
    <cellStyle name="표준 33 17" xfId="6539"/>
    <cellStyle name="표준 33 18" xfId="6540"/>
    <cellStyle name="표준 33 19" xfId="6541"/>
    <cellStyle name="표준 33 2" xfId="6542"/>
    <cellStyle name="표준 33 2 10" xfId="6543"/>
    <cellStyle name="표준 33 2 10 2" xfId="6544"/>
    <cellStyle name="표준 33 2 10 2 2" xfId="6545"/>
    <cellStyle name="표준 33 2 10 2 2 2" xfId="6546"/>
    <cellStyle name="표준 33 2 10 2 2 2 2" xfId="6547"/>
    <cellStyle name="표준 33 2 10 2 2 2 2 2" xfId="6548"/>
    <cellStyle name="표준 33 2 10 2 2 2 2 2 2" xfId="6549"/>
    <cellStyle name="표준 33 2 10 2 2 2 2 2 2 2" xfId="24570"/>
    <cellStyle name="표준 33 2 10 2 2 2 2 2 3" xfId="24571"/>
    <cellStyle name="표준 33 2 10 2 2 2 2 3" xfId="6550"/>
    <cellStyle name="표준 33 2 10 2 2 2 2 3 2" xfId="24572"/>
    <cellStyle name="표준 33 2 10 2 2 2 2 4" xfId="24573"/>
    <cellStyle name="표준 33 2 10 2 2 2 3" xfId="6551"/>
    <cellStyle name="표준 33 2 10 2 2 2 3 2" xfId="6552"/>
    <cellStyle name="표준 33 2 10 2 2 2 3 2 2" xfId="24574"/>
    <cellStyle name="표준 33 2 10 2 2 2 3 3" xfId="24575"/>
    <cellStyle name="표준 33 2 10 2 2 2 4" xfId="6553"/>
    <cellStyle name="표준 33 2 10 2 2 2 4 2" xfId="24576"/>
    <cellStyle name="표준 33 2 10 2 2 2 5" xfId="24577"/>
    <cellStyle name="표준 33 2 10 2 2 3" xfId="6554"/>
    <cellStyle name="표준 33 2 10 2 2 3 2" xfId="6555"/>
    <cellStyle name="표준 33 2 10 2 2 3 2 2" xfId="6556"/>
    <cellStyle name="표준 33 2 10 2 2 3 2 2 2" xfId="24578"/>
    <cellStyle name="표준 33 2 10 2 2 3 2 3" xfId="24579"/>
    <cellStyle name="표준 33 2 10 2 2 3 3" xfId="6557"/>
    <cellStyle name="표준 33 2 10 2 2 3 3 2" xfId="24580"/>
    <cellStyle name="표준 33 2 10 2 2 3 4" xfId="24581"/>
    <cellStyle name="표준 33 2 10 2 2 4" xfId="6558"/>
    <cellStyle name="표준 33 2 10 2 2 4 2" xfId="6559"/>
    <cellStyle name="표준 33 2 10 2 2 4 2 2" xfId="24582"/>
    <cellStyle name="표준 33 2 10 2 2 4 3" xfId="24583"/>
    <cellStyle name="표준 33 2 10 2 2 5" xfId="6560"/>
    <cellStyle name="표준 33 2 10 2 2 5 2" xfId="24584"/>
    <cellStyle name="표준 33 2 10 2 2 6" xfId="24585"/>
    <cellStyle name="표준 33 2 10 2 3" xfId="6561"/>
    <cellStyle name="표준 33 2 10 2 3 2" xfId="6562"/>
    <cellStyle name="표준 33 2 10 2 3 2 2" xfId="6563"/>
    <cellStyle name="표준 33 2 10 2 3 2 2 2" xfId="6564"/>
    <cellStyle name="표준 33 2 10 2 3 2 2 2 2" xfId="24586"/>
    <cellStyle name="표준 33 2 10 2 3 2 2 3" xfId="24587"/>
    <cellStyle name="표준 33 2 10 2 3 2 3" xfId="6565"/>
    <cellStyle name="표준 33 2 10 2 3 2 3 2" xfId="24588"/>
    <cellStyle name="표준 33 2 10 2 3 2 4" xfId="24589"/>
    <cellStyle name="표준 33 2 10 2 3 3" xfId="6566"/>
    <cellStyle name="표준 33 2 10 2 3 3 2" xfId="6567"/>
    <cellStyle name="표준 33 2 10 2 3 3 2 2" xfId="24590"/>
    <cellStyle name="표준 33 2 10 2 3 3 3" xfId="24591"/>
    <cellStyle name="표준 33 2 10 2 3 4" xfId="6568"/>
    <cellStyle name="표준 33 2 10 2 3 4 2" xfId="24592"/>
    <cellStyle name="표준 33 2 10 2 3 5" xfId="24593"/>
    <cellStyle name="표준 33 2 10 2 4" xfId="6569"/>
    <cellStyle name="표준 33 2 10 2 4 2" xfId="6570"/>
    <cellStyle name="표준 33 2 10 2 4 2 2" xfId="6571"/>
    <cellStyle name="표준 33 2 10 2 4 2 2 2" xfId="24594"/>
    <cellStyle name="표준 33 2 10 2 4 2 3" xfId="24595"/>
    <cellStyle name="표준 33 2 10 2 4 3" xfId="6572"/>
    <cellStyle name="표준 33 2 10 2 4 3 2" xfId="24596"/>
    <cellStyle name="표준 33 2 10 2 4 4" xfId="24597"/>
    <cellStyle name="표준 33 2 10 2 5" xfId="6573"/>
    <cellStyle name="표준 33 2 10 2 5 2" xfId="6574"/>
    <cellStyle name="표준 33 2 10 2 5 2 2" xfId="24598"/>
    <cellStyle name="표준 33 2 10 2 5 3" xfId="24599"/>
    <cellStyle name="표준 33 2 10 2 6" xfId="6575"/>
    <cellStyle name="표준 33 2 10 2 6 2" xfId="24600"/>
    <cellStyle name="표준 33 2 10 2 7" xfId="24601"/>
    <cellStyle name="표준 33 2 10 3" xfId="6576"/>
    <cellStyle name="표준 33 2 10 3 2" xfId="6577"/>
    <cellStyle name="표준 33 2 10 3 2 2" xfId="6578"/>
    <cellStyle name="표준 33 2 10 3 2 2 2" xfId="6579"/>
    <cellStyle name="표준 33 2 10 3 2 2 2 2" xfId="6580"/>
    <cellStyle name="표준 33 2 10 3 2 2 2 2 2" xfId="24602"/>
    <cellStyle name="표준 33 2 10 3 2 2 2 3" xfId="24603"/>
    <cellStyle name="표준 33 2 10 3 2 2 3" xfId="6581"/>
    <cellStyle name="표준 33 2 10 3 2 2 3 2" xfId="24604"/>
    <cellStyle name="표준 33 2 10 3 2 2 4" xfId="24605"/>
    <cellStyle name="표준 33 2 10 3 2 3" xfId="6582"/>
    <cellStyle name="표준 33 2 10 3 2 3 2" xfId="6583"/>
    <cellStyle name="표준 33 2 10 3 2 3 2 2" xfId="24606"/>
    <cellStyle name="표준 33 2 10 3 2 3 3" xfId="24607"/>
    <cellStyle name="표준 33 2 10 3 2 4" xfId="6584"/>
    <cellStyle name="표준 33 2 10 3 2 4 2" xfId="24608"/>
    <cellStyle name="표준 33 2 10 3 2 5" xfId="24609"/>
    <cellStyle name="표준 33 2 10 3 3" xfId="6585"/>
    <cellStyle name="표준 33 2 10 3 3 2" xfId="6586"/>
    <cellStyle name="표준 33 2 10 3 3 2 2" xfId="6587"/>
    <cellStyle name="표준 33 2 10 3 3 2 2 2" xfId="24610"/>
    <cellStyle name="표준 33 2 10 3 3 2 3" xfId="24611"/>
    <cellStyle name="표준 33 2 10 3 3 3" xfId="6588"/>
    <cellStyle name="표준 33 2 10 3 3 3 2" xfId="24612"/>
    <cellStyle name="표준 33 2 10 3 3 4" xfId="24613"/>
    <cellStyle name="표준 33 2 10 3 4" xfId="6589"/>
    <cellStyle name="표준 33 2 10 3 4 2" xfId="6590"/>
    <cellStyle name="표준 33 2 10 3 4 2 2" xfId="24614"/>
    <cellStyle name="표준 33 2 10 3 4 3" xfId="24615"/>
    <cellStyle name="표준 33 2 10 3 5" xfId="6591"/>
    <cellStyle name="표준 33 2 10 3 5 2" xfId="24616"/>
    <cellStyle name="표준 33 2 10 3 6" xfId="24617"/>
    <cellStyle name="표준 33 2 10 4" xfId="6592"/>
    <cellStyle name="표준 33 2 10 4 2" xfId="6593"/>
    <cellStyle name="표준 33 2 10 4 2 2" xfId="6594"/>
    <cellStyle name="표준 33 2 10 4 2 2 2" xfId="6595"/>
    <cellStyle name="표준 33 2 10 4 2 2 2 2" xfId="24618"/>
    <cellStyle name="표준 33 2 10 4 2 2 3" xfId="24619"/>
    <cellStyle name="표준 33 2 10 4 2 3" xfId="6596"/>
    <cellStyle name="표준 33 2 10 4 2 3 2" xfId="24620"/>
    <cellStyle name="표준 33 2 10 4 2 4" xfId="24621"/>
    <cellStyle name="표준 33 2 10 4 3" xfId="6597"/>
    <cellStyle name="표준 33 2 10 4 3 2" xfId="6598"/>
    <cellStyle name="표준 33 2 10 4 3 2 2" xfId="24622"/>
    <cellStyle name="표준 33 2 10 4 3 3" xfId="24623"/>
    <cellStyle name="표준 33 2 10 4 4" xfId="6599"/>
    <cellStyle name="표준 33 2 10 4 4 2" xfId="24624"/>
    <cellStyle name="표준 33 2 10 4 5" xfId="24625"/>
    <cellStyle name="표준 33 2 10 5" xfId="6600"/>
    <cellStyle name="표준 33 2 10 5 2" xfId="6601"/>
    <cellStyle name="표준 33 2 10 5 2 2" xfId="6602"/>
    <cellStyle name="표준 33 2 10 5 2 2 2" xfId="24626"/>
    <cellStyle name="표준 33 2 10 5 2 3" xfId="24627"/>
    <cellStyle name="표준 33 2 10 5 3" xfId="6603"/>
    <cellStyle name="표준 33 2 10 5 3 2" xfId="24628"/>
    <cellStyle name="표준 33 2 10 5 4" xfId="24629"/>
    <cellStyle name="표준 33 2 10 6" xfId="6604"/>
    <cellStyle name="표준 33 2 10 6 2" xfId="6605"/>
    <cellStyle name="표준 33 2 10 6 2 2" xfId="24630"/>
    <cellStyle name="표준 33 2 10 6 3" xfId="24631"/>
    <cellStyle name="표준 33 2 10 7" xfId="6606"/>
    <cellStyle name="표준 33 2 10 7 2" xfId="24632"/>
    <cellStyle name="표준 33 2 10 8" xfId="24633"/>
    <cellStyle name="표준 33 2 11" xfId="6607"/>
    <cellStyle name="표준 33 2 11 2" xfId="6608"/>
    <cellStyle name="표준 33 2 11 2 2" xfId="6609"/>
    <cellStyle name="표준 33 2 11 2 2 2" xfId="6610"/>
    <cellStyle name="표준 33 2 11 2 2 2 2" xfId="6611"/>
    <cellStyle name="표준 33 2 11 2 2 2 2 2" xfId="6612"/>
    <cellStyle name="표준 33 2 11 2 2 2 2 2 2" xfId="6613"/>
    <cellStyle name="표준 33 2 11 2 2 2 2 2 2 2" xfId="24634"/>
    <cellStyle name="표준 33 2 11 2 2 2 2 2 3" xfId="24635"/>
    <cellStyle name="표준 33 2 11 2 2 2 2 3" xfId="6614"/>
    <cellStyle name="표준 33 2 11 2 2 2 2 3 2" xfId="24636"/>
    <cellStyle name="표준 33 2 11 2 2 2 2 4" xfId="24637"/>
    <cellStyle name="표준 33 2 11 2 2 2 3" xfId="6615"/>
    <cellStyle name="표준 33 2 11 2 2 2 3 2" xfId="6616"/>
    <cellStyle name="표준 33 2 11 2 2 2 3 2 2" xfId="24638"/>
    <cellStyle name="표준 33 2 11 2 2 2 3 3" xfId="24639"/>
    <cellStyle name="표준 33 2 11 2 2 2 4" xfId="6617"/>
    <cellStyle name="표준 33 2 11 2 2 2 4 2" xfId="24640"/>
    <cellStyle name="표준 33 2 11 2 2 2 5" xfId="24641"/>
    <cellStyle name="표준 33 2 11 2 2 3" xfId="6618"/>
    <cellStyle name="표준 33 2 11 2 2 3 2" xfId="6619"/>
    <cellStyle name="표준 33 2 11 2 2 3 2 2" xfId="6620"/>
    <cellStyle name="표준 33 2 11 2 2 3 2 2 2" xfId="24642"/>
    <cellStyle name="표준 33 2 11 2 2 3 2 3" xfId="24643"/>
    <cellStyle name="표준 33 2 11 2 2 3 3" xfId="6621"/>
    <cellStyle name="표준 33 2 11 2 2 3 3 2" xfId="24644"/>
    <cellStyle name="표준 33 2 11 2 2 3 4" xfId="24645"/>
    <cellStyle name="표준 33 2 11 2 2 4" xfId="6622"/>
    <cellStyle name="표준 33 2 11 2 2 4 2" xfId="6623"/>
    <cellStyle name="표준 33 2 11 2 2 4 2 2" xfId="24646"/>
    <cellStyle name="표준 33 2 11 2 2 4 3" xfId="24647"/>
    <cellStyle name="표준 33 2 11 2 2 5" xfId="6624"/>
    <cellStyle name="표준 33 2 11 2 2 5 2" xfId="24648"/>
    <cellStyle name="표준 33 2 11 2 2 6" xfId="24649"/>
    <cellStyle name="표준 33 2 11 2 3" xfId="6625"/>
    <cellStyle name="표준 33 2 11 2 3 2" xfId="6626"/>
    <cellStyle name="표준 33 2 11 2 3 2 2" xfId="6627"/>
    <cellStyle name="표준 33 2 11 2 3 2 2 2" xfId="6628"/>
    <cellStyle name="표준 33 2 11 2 3 2 2 2 2" xfId="24650"/>
    <cellStyle name="표준 33 2 11 2 3 2 2 3" xfId="24651"/>
    <cellStyle name="표준 33 2 11 2 3 2 3" xfId="6629"/>
    <cellStyle name="표준 33 2 11 2 3 2 3 2" xfId="24652"/>
    <cellStyle name="표준 33 2 11 2 3 2 4" xfId="24653"/>
    <cellStyle name="표준 33 2 11 2 3 3" xfId="6630"/>
    <cellStyle name="표준 33 2 11 2 3 3 2" xfId="6631"/>
    <cellStyle name="표준 33 2 11 2 3 3 2 2" xfId="24654"/>
    <cellStyle name="표준 33 2 11 2 3 3 3" xfId="24655"/>
    <cellStyle name="표준 33 2 11 2 3 4" xfId="6632"/>
    <cellStyle name="표준 33 2 11 2 3 4 2" xfId="24656"/>
    <cellStyle name="표준 33 2 11 2 3 5" xfId="24657"/>
    <cellStyle name="표준 33 2 11 2 4" xfId="6633"/>
    <cellStyle name="표준 33 2 11 2 4 2" xfId="6634"/>
    <cellStyle name="표준 33 2 11 2 4 2 2" xfId="6635"/>
    <cellStyle name="표준 33 2 11 2 4 2 2 2" xfId="24658"/>
    <cellStyle name="표준 33 2 11 2 4 2 3" xfId="24659"/>
    <cellStyle name="표준 33 2 11 2 4 3" xfId="6636"/>
    <cellStyle name="표준 33 2 11 2 4 3 2" xfId="24660"/>
    <cellStyle name="표준 33 2 11 2 4 4" xfId="24661"/>
    <cellStyle name="표준 33 2 11 2 5" xfId="6637"/>
    <cellStyle name="표준 33 2 11 2 5 2" xfId="6638"/>
    <cellStyle name="표준 33 2 11 2 5 2 2" xfId="24662"/>
    <cellStyle name="표준 33 2 11 2 5 3" xfId="24663"/>
    <cellStyle name="표준 33 2 11 2 6" xfId="6639"/>
    <cellStyle name="표준 33 2 11 2 6 2" xfId="24664"/>
    <cellStyle name="표준 33 2 11 2 7" xfId="24665"/>
    <cellStyle name="표준 33 2 11 3" xfId="6640"/>
    <cellStyle name="표준 33 2 11 3 2" xfId="6641"/>
    <cellStyle name="표준 33 2 11 3 2 2" xfId="6642"/>
    <cellStyle name="표준 33 2 11 3 2 2 2" xfId="6643"/>
    <cellStyle name="표준 33 2 11 3 2 2 2 2" xfId="6644"/>
    <cellStyle name="표준 33 2 11 3 2 2 2 2 2" xfId="24666"/>
    <cellStyle name="표준 33 2 11 3 2 2 2 3" xfId="24667"/>
    <cellStyle name="표준 33 2 11 3 2 2 3" xfId="6645"/>
    <cellStyle name="표준 33 2 11 3 2 2 3 2" xfId="24668"/>
    <cellStyle name="표준 33 2 11 3 2 2 4" xfId="24669"/>
    <cellStyle name="표준 33 2 11 3 2 3" xfId="6646"/>
    <cellStyle name="표준 33 2 11 3 2 3 2" xfId="6647"/>
    <cellStyle name="표준 33 2 11 3 2 3 2 2" xfId="24670"/>
    <cellStyle name="표준 33 2 11 3 2 3 3" xfId="24671"/>
    <cellStyle name="표준 33 2 11 3 2 4" xfId="6648"/>
    <cellStyle name="표준 33 2 11 3 2 4 2" xfId="24672"/>
    <cellStyle name="표준 33 2 11 3 2 5" xfId="24673"/>
    <cellStyle name="표준 33 2 11 3 3" xfId="6649"/>
    <cellStyle name="표준 33 2 11 3 3 2" xfId="6650"/>
    <cellStyle name="표준 33 2 11 3 3 2 2" xfId="6651"/>
    <cellStyle name="표준 33 2 11 3 3 2 2 2" xfId="24674"/>
    <cellStyle name="표준 33 2 11 3 3 2 3" xfId="24675"/>
    <cellStyle name="표준 33 2 11 3 3 3" xfId="6652"/>
    <cellStyle name="표준 33 2 11 3 3 3 2" xfId="24676"/>
    <cellStyle name="표준 33 2 11 3 3 4" xfId="24677"/>
    <cellStyle name="표준 33 2 11 3 4" xfId="6653"/>
    <cellStyle name="표준 33 2 11 3 4 2" xfId="6654"/>
    <cellStyle name="표준 33 2 11 3 4 2 2" xfId="24678"/>
    <cellStyle name="표준 33 2 11 3 4 3" xfId="24679"/>
    <cellStyle name="표준 33 2 11 3 5" xfId="6655"/>
    <cellStyle name="표준 33 2 11 3 5 2" xfId="24680"/>
    <cellStyle name="표준 33 2 11 3 6" xfId="24681"/>
    <cellStyle name="표준 33 2 11 4" xfId="6656"/>
    <cellStyle name="표준 33 2 11 4 2" xfId="6657"/>
    <cellStyle name="표준 33 2 11 4 2 2" xfId="6658"/>
    <cellStyle name="표준 33 2 11 4 2 2 2" xfId="6659"/>
    <cellStyle name="표준 33 2 11 4 2 2 2 2" xfId="24682"/>
    <cellStyle name="표준 33 2 11 4 2 2 3" xfId="24683"/>
    <cellStyle name="표준 33 2 11 4 2 3" xfId="6660"/>
    <cellStyle name="표준 33 2 11 4 2 3 2" xfId="24684"/>
    <cellStyle name="표준 33 2 11 4 2 4" xfId="24685"/>
    <cellStyle name="표준 33 2 11 4 3" xfId="6661"/>
    <cellStyle name="표준 33 2 11 4 3 2" xfId="6662"/>
    <cellStyle name="표준 33 2 11 4 3 2 2" xfId="24686"/>
    <cellStyle name="표준 33 2 11 4 3 3" xfId="24687"/>
    <cellStyle name="표준 33 2 11 4 4" xfId="6663"/>
    <cellStyle name="표준 33 2 11 4 4 2" xfId="24688"/>
    <cellStyle name="표준 33 2 11 4 5" xfId="24689"/>
    <cellStyle name="표준 33 2 11 5" xfId="6664"/>
    <cellStyle name="표준 33 2 11 5 2" xfId="6665"/>
    <cellStyle name="표준 33 2 11 5 2 2" xfId="6666"/>
    <cellStyle name="표준 33 2 11 5 2 2 2" xfId="24690"/>
    <cellStyle name="표준 33 2 11 5 2 3" xfId="24691"/>
    <cellStyle name="표준 33 2 11 5 3" xfId="6667"/>
    <cellStyle name="표준 33 2 11 5 3 2" xfId="24692"/>
    <cellStyle name="표준 33 2 11 5 4" xfId="24693"/>
    <cellStyle name="표준 33 2 11 6" xfId="6668"/>
    <cellStyle name="표준 33 2 11 6 2" xfId="6669"/>
    <cellStyle name="표준 33 2 11 6 2 2" xfId="24694"/>
    <cellStyle name="표준 33 2 11 6 3" xfId="24695"/>
    <cellStyle name="표준 33 2 11 7" xfId="6670"/>
    <cellStyle name="표준 33 2 11 7 2" xfId="24696"/>
    <cellStyle name="표준 33 2 11 8" xfId="24697"/>
    <cellStyle name="표준 33 2 12" xfId="6671"/>
    <cellStyle name="표준 33 2 12 2" xfId="6672"/>
    <cellStyle name="표준 33 2 12 2 2" xfId="6673"/>
    <cellStyle name="표준 33 2 12 2 2 2" xfId="6674"/>
    <cellStyle name="표준 33 2 12 2 2 2 2" xfId="6675"/>
    <cellStyle name="표준 33 2 12 2 2 2 2 2" xfId="6676"/>
    <cellStyle name="표준 33 2 12 2 2 2 2 2 2" xfId="6677"/>
    <cellStyle name="표준 33 2 12 2 2 2 2 2 2 2" xfId="24698"/>
    <cellStyle name="표준 33 2 12 2 2 2 2 2 3" xfId="24699"/>
    <cellStyle name="표준 33 2 12 2 2 2 2 3" xfId="6678"/>
    <cellStyle name="표준 33 2 12 2 2 2 2 3 2" xfId="24700"/>
    <cellStyle name="표준 33 2 12 2 2 2 2 4" xfId="24701"/>
    <cellStyle name="표준 33 2 12 2 2 2 3" xfId="6679"/>
    <cellStyle name="표준 33 2 12 2 2 2 3 2" xfId="6680"/>
    <cellStyle name="표준 33 2 12 2 2 2 3 2 2" xfId="24702"/>
    <cellStyle name="표준 33 2 12 2 2 2 3 3" xfId="24703"/>
    <cellStyle name="표준 33 2 12 2 2 2 4" xfId="6681"/>
    <cellStyle name="표준 33 2 12 2 2 2 4 2" xfId="24704"/>
    <cellStyle name="표준 33 2 12 2 2 2 5" xfId="24705"/>
    <cellStyle name="표준 33 2 12 2 2 3" xfId="6682"/>
    <cellStyle name="표준 33 2 12 2 2 3 2" xfId="6683"/>
    <cellStyle name="표준 33 2 12 2 2 3 2 2" xfId="6684"/>
    <cellStyle name="표준 33 2 12 2 2 3 2 2 2" xfId="24706"/>
    <cellStyle name="표준 33 2 12 2 2 3 2 3" xfId="24707"/>
    <cellStyle name="표준 33 2 12 2 2 3 3" xfId="6685"/>
    <cellStyle name="표준 33 2 12 2 2 3 3 2" xfId="24708"/>
    <cellStyle name="표준 33 2 12 2 2 3 4" xfId="24709"/>
    <cellStyle name="표준 33 2 12 2 2 4" xfId="6686"/>
    <cellStyle name="표준 33 2 12 2 2 4 2" xfId="6687"/>
    <cellStyle name="표준 33 2 12 2 2 4 2 2" xfId="24710"/>
    <cellStyle name="표준 33 2 12 2 2 4 3" xfId="24711"/>
    <cellStyle name="표준 33 2 12 2 2 5" xfId="6688"/>
    <cellStyle name="표준 33 2 12 2 2 5 2" xfId="24712"/>
    <cellStyle name="표준 33 2 12 2 2 6" xfId="24713"/>
    <cellStyle name="표준 33 2 12 2 3" xfId="6689"/>
    <cellStyle name="표준 33 2 12 2 3 2" xfId="6690"/>
    <cellStyle name="표준 33 2 12 2 3 2 2" xfId="6691"/>
    <cellStyle name="표준 33 2 12 2 3 2 2 2" xfId="6692"/>
    <cellStyle name="표준 33 2 12 2 3 2 2 2 2" xfId="24714"/>
    <cellStyle name="표준 33 2 12 2 3 2 2 3" xfId="24715"/>
    <cellStyle name="표준 33 2 12 2 3 2 3" xfId="6693"/>
    <cellStyle name="표준 33 2 12 2 3 2 3 2" xfId="24716"/>
    <cellStyle name="표준 33 2 12 2 3 2 4" xfId="24717"/>
    <cellStyle name="표준 33 2 12 2 3 3" xfId="6694"/>
    <cellStyle name="표준 33 2 12 2 3 3 2" xfId="6695"/>
    <cellStyle name="표준 33 2 12 2 3 3 2 2" xfId="24718"/>
    <cellStyle name="표준 33 2 12 2 3 3 3" xfId="24719"/>
    <cellStyle name="표준 33 2 12 2 3 4" xfId="6696"/>
    <cellStyle name="표준 33 2 12 2 3 4 2" xfId="24720"/>
    <cellStyle name="표준 33 2 12 2 3 5" xfId="24721"/>
    <cellStyle name="표준 33 2 12 2 4" xfId="6697"/>
    <cellStyle name="표준 33 2 12 2 4 2" xfId="6698"/>
    <cellStyle name="표준 33 2 12 2 4 2 2" xfId="6699"/>
    <cellStyle name="표준 33 2 12 2 4 2 2 2" xfId="24722"/>
    <cellStyle name="표준 33 2 12 2 4 2 3" xfId="24723"/>
    <cellStyle name="표준 33 2 12 2 4 3" xfId="6700"/>
    <cellStyle name="표준 33 2 12 2 4 3 2" xfId="24724"/>
    <cellStyle name="표준 33 2 12 2 4 4" xfId="24725"/>
    <cellStyle name="표준 33 2 12 2 5" xfId="6701"/>
    <cellStyle name="표준 33 2 12 2 5 2" xfId="6702"/>
    <cellStyle name="표준 33 2 12 2 5 2 2" xfId="24726"/>
    <cellStyle name="표준 33 2 12 2 5 3" xfId="24727"/>
    <cellStyle name="표준 33 2 12 2 6" xfId="6703"/>
    <cellStyle name="표준 33 2 12 2 6 2" xfId="24728"/>
    <cellStyle name="표준 33 2 12 2 7" xfId="24729"/>
    <cellStyle name="표준 33 2 12 3" xfId="6704"/>
    <cellStyle name="표준 33 2 12 3 2" xfId="6705"/>
    <cellStyle name="표준 33 2 12 3 2 2" xfId="6706"/>
    <cellStyle name="표준 33 2 12 3 2 2 2" xfId="6707"/>
    <cellStyle name="표준 33 2 12 3 2 2 2 2" xfId="6708"/>
    <cellStyle name="표준 33 2 12 3 2 2 2 2 2" xfId="24730"/>
    <cellStyle name="표준 33 2 12 3 2 2 2 3" xfId="24731"/>
    <cellStyle name="표준 33 2 12 3 2 2 3" xfId="6709"/>
    <cellStyle name="표준 33 2 12 3 2 2 3 2" xfId="24732"/>
    <cellStyle name="표준 33 2 12 3 2 2 4" xfId="24733"/>
    <cellStyle name="표준 33 2 12 3 2 3" xfId="6710"/>
    <cellStyle name="표준 33 2 12 3 2 3 2" xfId="6711"/>
    <cellStyle name="표준 33 2 12 3 2 3 2 2" xfId="24734"/>
    <cellStyle name="표준 33 2 12 3 2 3 3" xfId="24735"/>
    <cellStyle name="표준 33 2 12 3 2 4" xfId="6712"/>
    <cellStyle name="표준 33 2 12 3 2 4 2" xfId="24736"/>
    <cellStyle name="표준 33 2 12 3 2 5" xfId="24737"/>
    <cellStyle name="표준 33 2 12 3 3" xfId="6713"/>
    <cellStyle name="표준 33 2 12 3 3 2" xfId="6714"/>
    <cellStyle name="표준 33 2 12 3 3 2 2" xfId="6715"/>
    <cellStyle name="표준 33 2 12 3 3 2 2 2" xfId="24738"/>
    <cellStyle name="표준 33 2 12 3 3 2 3" xfId="24739"/>
    <cellStyle name="표준 33 2 12 3 3 3" xfId="6716"/>
    <cellStyle name="표준 33 2 12 3 3 3 2" xfId="24740"/>
    <cellStyle name="표준 33 2 12 3 3 4" xfId="24741"/>
    <cellStyle name="표준 33 2 12 3 4" xfId="6717"/>
    <cellStyle name="표준 33 2 12 3 4 2" xfId="6718"/>
    <cellStyle name="표준 33 2 12 3 4 2 2" xfId="24742"/>
    <cellStyle name="표준 33 2 12 3 4 3" xfId="24743"/>
    <cellStyle name="표준 33 2 12 3 5" xfId="6719"/>
    <cellStyle name="표준 33 2 12 3 5 2" xfId="24744"/>
    <cellStyle name="표준 33 2 12 3 6" xfId="24745"/>
    <cellStyle name="표준 33 2 12 4" xfId="6720"/>
    <cellStyle name="표준 33 2 12 4 2" xfId="6721"/>
    <cellStyle name="표준 33 2 12 4 2 2" xfId="6722"/>
    <cellStyle name="표준 33 2 12 4 2 2 2" xfId="6723"/>
    <cellStyle name="표준 33 2 12 4 2 2 2 2" xfId="24746"/>
    <cellStyle name="표준 33 2 12 4 2 2 3" xfId="24747"/>
    <cellStyle name="표준 33 2 12 4 2 3" xfId="6724"/>
    <cellStyle name="표준 33 2 12 4 2 3 2" xfId="24748"/>
    <cellStyle name="표준 33 2 12 4 2 4" xfId="24749"/>
    <cellStyle name="표준 33 2 12 4 3" xfId="6725"/>
    <cellStyle name="표준 33 2 12 4 3 2" xfId="6726"/>
    <cellStyle name="표준 33 2 12 4 3 2 2" xfId="24750"/>
    <cellStyle name="표준 33 2 12 4 3 3" xfId="24751"/>
    <cellStyle name="표준 33 2 12 4 4" xfId="6727"/>
    <cellStyle name="표준 33 2 12 4 4 2" xfId="24752"/>
    <cellStyle name="표준 33 2 12 4 5" xfId="24753"/>
    <cellStyle name="표준 33 2 12 5" xfId="6728"/>
    <cellStyle name="표준 33 2 12 5 2" xfId="6729"/>
    <cellStyle name="표준 33 2 12 5 2 2" xfId="6730"/>
    <cellStyle name="표준 33 2 12 5 2 2 2" xfId="24754"/>
    <cellStyle name="표준 33 2 12 5 2 3" xfId="24755"/>
    <cellStyle name="표준 33 2 12 5 3" xfId="6731"/>
    <cellStyle name="표준 33 2 12 5 3 2" xfId="24756"/>
    <cellStyle name="표준 33 2 12 5 4" xfId="24757"/>
    <cellStyle name="표준 33 2 12 6" xfId="6732"/>
    <cellStyle name="표준 33 2 12 6 2" xfId="6733"/>
    <cellStyle name="표준 33 2 12 6 2 2" xfId="24758"/>
    <cellStyle name="표준 33 2 12 6 3" xfId="24759"/>
    <cellStyle name="표준 33 2 12 7" xfId="6734"/>
    <cellStyle name="표준 33 2 12 7 2" xfId="24760"/>
    <cellStyle name="표준 33 2 12 8" xfId="24761"/>
    <cellStyle name="표준 33 2 13" xfId="6735"/>
    <cellStyle name="표준 33 2 13 2" xfId="6736"/>
    <cellStyle name="표준 33 2 13 2 2" xfId="6737"/>
    <cellStyle name="표준 33 2 13 2 2 2" xfId="6738"/>
    <cellStyle name="표준 33 2 13 2 2 2 2" xfId="6739"/>
    <cellStyle name="표준 33 2 13 2 2 2 2 2" xfId="6740"/>
    <cellStyle name="표준 33 2 13 2 2 2 2 2 2" xfId="6741"/>
    <cellStyle name="표준 33 2 13 2 2 2 2 2 2 2" xfId="24762"/>
    <cellStyle name="표준 33 2 13 2 2 2 2 2 3" xfId="24763"/>
    <cellStyle name="표준 33 2 13 2 2 2 2 3" xfId="6742"/>
    <cellStyle name="표준 33 2 13 2 2 2 2 3 2" xfId="24764"/>
    <cellStyle name="표준 33 2 13 2 2 2 2 4" xfId="24765"/>
    <cellStyle name="표준 33 2 13 2 2 2 3" xfId="6743"/>
    <cellStyle name="표준 33 2 13 2 2 2 3 2" xfId="6744"/>
    <cellStyle name="표준 33 2 13 2 2 2 3 2 2" xfId="24766"/>
    <cellStyle name="표준 33 2 13 2 2 2 3 3" xfId="24767"/>
    <cellStyle name="표준 33 2 13 2 2 2 4" xfId="6745"/>
    <cellStyle name="표준 33 2 13 2 2 2 4 2" xfId="24768"/>
    <cellStyle name="표준 33 2 13 2 2 2 5" xfId="24769"/>
    <cellStyle name="표준 33 2 13 2 2 3" xfId="6746"/>
    <cellStyle name="표준 33 2 13 2 2 3 2" xfId="6747"/>
    <cellStyle name="표준 33 2 13 2 2 3 2 2" xfId="6748"/>
    <cellStyle name="표준 33 2 13 2 2 3 2 2 2" xfId="24770"/>
    <cellStyle name="표준 33 2 13 2 2 3 2 3" xfId="24771"/>
    <cellStyle name="표준 33 2 13 2 2 3 3" xfId="6749"/>
    <cellStyle name="표준 33 2 13 2 2 3 3 2" xfId="24772"/>
    <cellStyle name="표준 33 2 13 2 2 3 4" xfId="24773"/>
    <cellStyle name="표준 33 2 13 2 2 4" xfId="6750"/>
    <cellStyle name="표준 33 2 13 2 2 4 2" xfId="6751"/>
    <cellStyle name="표준 33 2 13 2 2 4 2 2" xfId="24774"/>
    <cellStyle name="표준 33 2 13 2 2 4 3" xfId="24775"/>
    <cellStyle name="표준 33 2 13 2 2 5" xfId="6752"/>
    <cellStyle name="표준 33 2 13 2 2 5 2" xfId="24776"/>
    <cellStyle name="표준 33 2 13 2 2 6" xfId="24777"/>
    <cellStyle name="표준 33 2 13 2 3" xfId="6753"/>
    <cellStyle name="표준 33 2 13 2 3 2" xfId="6754"/>
    <cellStyle name="표준 33 2 13 2 3 2 2" xfId="6755"/>
    <cellStyle name="표준 33 2 13 2 3 2 2 2" xfId="6756"/>
    <cellStyle name="표준 33 2 13 2 3 2 2 2 2" xfId="24778"/>
    <cellStyle name="표준 33 2 13 2 3 2 2 3" xfId="24779"/>
    <cellStyle name="표준 33 2 13 2 3 2 3" xfId="6757"/>
    <cellStyle name="표준 33 2 13 2 3 2 3 2" xfId="24780"/>
    <cellStyle name="표준 33 2 13 2 3 2 4" xfId="24781"/>
    <cellStyle name="표준 33 2 13 2 3 3" xfId="6758"/>
    <cellStyle name="표준 33 2 13 2 3 3 2" xfId="6759"/>
    <cellStyle name="표준 33 2 13 2 3 3 2 2" xfId="24782"/>
    <cellStyle name="표준 33 2 13 2 3 3 3" xfId="24783"/>
    <cellStyle name="표준 33 2 13 2 3 4" xfId="6760"/>
    <cellStyle name="표준 33 2 13 2 3 4 2" xfId="24784"/>
    <cellStyle name="표준 33 2 13 2 3 5" xfId="24785"/>
    <cellStyle name="표준 33 2 13 2 4" xfId="6761"/>
    <cellStyle name="표준 33 2 13 2 4 2" xfId="6762"/>
    <cellStyle name="표준 33 2 13 2 4 2 2" xfId="6763"/>
    <cellStyle name="표준 33 2 13 2 4 2 2 2" xfId="24786"/>
    <cellStyle name="표준 33 2 13 2 4 2 3" xfId="24787"/>
    <cellStyle name="표준 33 2 13 2 4 3" xfId="6764"/>
    <cellStyle name="표준 33 2 13 2 4 3 2" xfId="24788"/>
    <cellStyle name="표준 33 2 13 2 4 4" xfId="24789"/>
    <cellStyle name="표준 33 2 13 2 5" xfId="6765"/>
    <cellStyle name="표준 33 2 13 2 5 2" xfId="6766"/>
    <cellStyle name="표준 33 2 13 2 5 2 2" xfId="24790"/>
    <cellStyle name="표준 33 2 13 2 5 3" xfId="24791"/>
    <cellStyle name="표준 33 2 13 2 6" xfId="6767"/>
    <cellStyle name="표준 33 2 13 2 6 2" xfId="24792"/>
    <cellStyle name="표준 33 2 13 2 7" xfId="24793"/>
    <cellStyle name="표준 33 2 13 3" xfId="6768"/>
    <cellStyle name="표준 33 2 13 3 2" xfId="6769"/>
    <cellStyle name="표준 33 2 13 3 2 2" xfId="6770"/>
    <cellStyle name="표준 33 2 13 3 2 2 2" xfId="6771"/>
    <cellStyle name="표준 33 2 13 3 2 2 2 2" xfId="6772"/>
    <cellStyle name="표준 33 2 13 3 2 2 2 2 2" xfId="24794"/>
    <cellStyle name="표준 33 2 13 3 2 2 2 3" xfId="24795"/>
    <cellStyle name="표준 33 2 13 3 2 2 3" xfId="6773"/>
    <cellStyle name="표준 33 2 13 3 2 2 3 2" xfId="24796"/>
    <cellStyle name="표준 33 2 13 3 2 2 4" xfId="24797"/>
    <cellStyle name="표준 33 2 13 3 2 3" xfId="6774"/>
    <cellStyle name="표준 33 2 13 3 2 3 2" xfId="6775"/>
    <cellStyle name="표준 33 2 13 3 2 3 2 2" xfId="24798"/>
    <cellStyle name="표준 33 2 13 3 2 3 3" xfId="24799"/>
    <cellStyle name="표준 33 2 13 3 2 4" xfId="6776"/>
    <cellStyle name="표준 33 2 13 3 2 4 2" xfId="24800"/>
    <cellStyle name="표준 33 2 13 3 2 5" xfId="24801"/>
    <cellStyle name="표준 33 2 13 3 3" xfId="6777"/>
    <cellStyle name="표준 33 2 13 3 3 2" xfId="6778"/>
    <cellStyle name="표준 33 2 13 3 3 2 2" xfId="6779"/>
    <cellStyle name="표준 33 2 13 3 3 2 2 2" xfId="24802"/>
    <cellStyle name="표준 33 2 13 3 3 2 3" xfId="24803"/>
    <cellStyle name="표준 33 2 13 3 3 3" xfId="6780"/>
    <cellStyle name="표준 33 2 13 3 3 3 2" xfId="24804"/>
    <cellStyle name="표준 33 2 13 3 3 4" xfId="24805"/>
    <cellStyle name="표준 33 2 13 3 4" xfId="6781"/>
    <cellStyle name="표준 33 2 13 3 4 2" xfId="6782"/>
    <cellStyle name="표준 33 2 13 3 4 2 2" xfId="24806"/>
    <cellStyle name="표준 33 2 13 3 4 3" xfId="24807"/>
    <cellStyle name="표준 33 2 13 3 5" xfId="6783"/>
    <cellStyle name="표준 33 2 13 3 5 2" xfId="24808"/>
    <cellStyle name="표준 33 2 13 3 6" xfId="24809"/>
    <cellStyle name="표준 33 2 13 4" xfId="6784"/>
    <cellStyle name="표준 33 2 13 4 2" xfId="6785"/>
    <cellStyle name="표준 33 2 13 4 2 2" xfId="6786"/>
    <cellStyle name="표준 33 2 13 4 2 2 2" xfId="6787"/>
    <cellStyle name="표준 33 2 13 4 2 2 2 2" xfId="24810"/>
    <cellStyle name="표준 33 2 13 4 2 2 3" xfId="24811"/>
    <cellStyle name="표준 33 2 13 4 2 3" xfId="6788"/>
    <cellStyle name="표준 33 2 13 4 2 3 2" xfId="24812"/>
    <cellStyle name="표준 33 2 13 4 2 4" xfId="24813"/>
    <cellStyle name="표준 33 2 13 4 3" xfId="6789"/>
    <cellStyle name="표준 33 2 13 4 3 2" xfId="6790"/>
    <cellStyle name="표준 33 2 13 4 3 2 2" xfId="24814"/>
    <cellStyle name="표준 33 2 13 4 3 3" xfId="24815"/>
    <cellStyle name="표준 33 2 13 4 4" xfId="6791"/>
    <cellStyle name="표준 33 2 13 4 4 2" xfId="24816"/>
    <cellStyle name="표준 33 2 13 4 5" xfId="24817"/>
    <cellStyle name="표준 33 2 13 5" xfId="6792"/>
    <cellStyle name="표준 33 2 13 5 2" xfId="6793"/>
    <cellStyle name="표준 33 2 13 5 2 2" xfId="6794"/>
    <cellStyle name="표준 33 2 13 5 2 2 2" xfId="24818"/>
    <cellStyle name="표준 33 2 13 5 2 3" xfId="24819"/>
    <cellStyle name="표준 33 2 13 5 3" xfId="6795"/>
    <cellStyle name="표준 33 2 13 5 3 2" xfId="24820"/>
    <cellStyle name="표준 33 2 13 5 4" xfId="24821"/>
    <cellStyle name="표준 33 2 13 6" xfId="6796"/>
    <cellStyle name="표준 33 2 13 6 2" xfId="6797"/>
    <cellStyle name="표준 33 2 13 6 2 2" xfId="24822"/>
    <cellStyle name="표준 33 2 13 6 3" xfId="24823"/>
    <cellStyle name="표준 33 2 13 7" xfId="6798"/>
    <cellStyle name="표준 33 2 13 7 2" xfId="24824"/>
    <cellStyle name="표준 33 2 13 8" xfId="24825"/>
    <cellStyle name="표준 33 2 14" xfId="6799"/>
    <cellStyle name="표준 33 2 14 2" xfId="6800"/>
    <cellStyle name="표준 33 2 14 2 2" xfId="6801"/>
    <cellStyle name="표준 33 2 14 2 2 2" xfId="6802"/>
    <cellStyle name="표준 33 2 14 2 2 2 2" xfId="6803"/>
    <cellStyle name="표준 33 2 14 2 2 2 2 2" xfId="6804"/>
    <cellStyle name="표준 33 2 14 2 2 2 2 2 2" xfId="6805"/>
    <cellStyle name="표준 33 2 14 2 2 2 2 2 2 2" xfId="24826"/>
    <cellStyle name="표준 33 2 14 2 2 2 2 2 3" xfId="24827"/>
    <cellStyle name="표준 33 2 14 2 2 2 2 3" xfId="6806"/>
    <cellStyle name="표준 33 2 14 2 2 2 2 3 2" xfId="24828"/>
    <cellStyle name="표준 33 2 14 2 2 2 2 4" xfId="24829"/>
    <cellStyle name="표준 33 2 14 2 2 2 3" xfId="6807"/>
    <cellStyle name="표준 33 2 14 2 2 2 3 2" xfId="6808"/>
    <cellStyle name="표준 33 2 14 2 2 2 3 2 2" xfId="24830"/>
    <cellStyle name="표준 33 2 14 2 2 2 3 3" xfId="24831"/>
    <cellStyle name="표준 33 2 14 2 2 2 4" xfId="6809"/>
    <cellStyle name="표준 33 2 14 2 2 2 4 2" xfId="24832"/>
    <cellStyle name="표준 33 2 14 2 2 2 5" xfId="24833"/>
    <cellStyle name="표준 33 2 14 2 2 3" xfId="6810"/>
    <cellStyle name="표준 33 2 14 2 2 3 2" xfId="6811"/>
    <cellStyle name="표준 33 2 14 2 2 3 2 2" xfId="6812"/>
    <cellStyle name="표준 33 2 14 2 2 3 2 2 2" xfId="24834"/>
    <cellStyle name="표준 33 2 14 2 2 3 2 3" xfId="24835"/>
    <cellStyle name="표준 33 2 14 2 2 3 3" xfId="6813"/>
    <cellStyle name="표준 33 2 14 2 2 3 3 2" xfId="24836"/>
    <cellStyle name="표준 33 2 14 2 2 3 4" xfId="24837"/>
    <cellStyle name="표준 33 2 14 2 2 4" xfId="6814"/>
    <cellStyle name="표준 33 2 14 2 2 4 2" xfId="6815"/>
    <cellStyle name="표준 33 2 14 2 2 4 2 2" xfId="24838"/>
    <cellStyle name="표준 33 2 14 2 2 4 3" xfId="24839"/>
    <cellStyle name="표준 33 2 14 2 2 5" xfId="6816"/>
    <cellStyle name="표준 33 2 14 2 2 5 2" xfId="24840"/>
    <cellStyle name="표준 33 2 14 2 2 6" xfId="24841"/>
    <cellStyle name="표준 33 2 14 2 3" xfId="6817"/>
    <cellStyle name="표준 33 2 14 2 3 2" xfId="6818"/>
    <cellStyle name="표준 33 2 14 2 3 2 2" xfId="6819"/>
    <cellStyle name="표준 33 2 14 2 3 2 2 2" xfId="6820"/>
    <cellStyle name="표준 33 2 14 2 3 2 2 2 2" xfId="24842"/>
    <cellStyle name="표준 33 2 14 2 3 2 2 3" xfId="24843"/>
    <cellStyle name="표준 33 2 14 2 3 2 3" xfId="6821"/>
    <cellStyle name="표준 33 2 14 2 3 2 3 2" xfId="24844"/>
    <cellStyle name="표준 33 2 14 2 3 2 4" xfId="24845"/>
    <cellStyle name="표준 33 2 14 2 3 3" xfId="6822"/>
    <cellStyle name="표준 33 2 14 2 3 3 2" xfId="6823"/>
    <cellStyle name="표준 33 2 14 2 3 3 2 2" xfId="24846"/>
    <cellStyle name="표준 33 2 14 2 3 3 3" xfId="24847"/>
    <cellStyle name="표준 33 2 14 2 3 4" xfId="6824"/>
    <cellStyle name="표준 33 2 14 2 3 4 2" xfId="24848"/>
    <cellStyle name="표준 33 2 14 2 3 5" xfId="24849"/>
    <cellStyle name="표준 33 2 14 2 4" xfId="6825"/>
    <cellStyle name="표준 33 2 14 2 4 2" xfId="6826"/>
    <cellStyle name="표준 33 2 14 2 4 2 2" xfId="6827"/>
    <cellStyle name="표준 33 2 14 2 4 2 2 2" xfId="24850"/>
    <cellStyle name="표준 33 2 14 2 4 2 3" xfId="24851"/>
    <cellStyle name="표준 33 2 14 2 4 3" xfId="6828"/>
    <cellStyle name="표준 33 2 14 2 4 3 2" xfId="24852"/>
    <cellStyle name="표준 33 2 14 2 4 4" xfId="24853"/>
    <cellStyle name="표준 33 2 14 2 5" xfId="6829"/>
    <cellStyle name="표준 33 2 14 2 5 2" xfId="6830"/>
    <cellStyle name="표준 33 2 14 2 5 2 2" xfId="24854"/>
    <cellStyle name="표준 33 2 14 2 5 3" xfId="24855"/>
    <cellStyle name="표준 33 2 14 2 6" xfId="6831"/>
    <cellStyle name="표준 33 2 14 2 6 2" xfId="24856"/>
    <cellStyle name="표준 33 2 14 2 7" xfId="24857"/>
    <cellStyle name="표준 33 2 14 3" xfId="6832"/>
    <cellStyle name="표준 33 2 14 3 2" xfId="6833"/>
    <cellStyle name="표준 33 2 14 3 2 2" xfId="6834"/>
    <cellStyle name="표준 33 2 14 3 2 2 2" xfId="6835"/>
    <cellStyle name="표준 33 2 14 3 2 2 2 2" xfId="6836"/>
    <cellStyle name="표준 33 2 14 3 2 2 2 2 2" xfId="24858"/>
    <cellStyle name="표준 33 2 14 3 2 2 2 3" xfId="24859"/>
    <cellStyle name="표준 33 2 14 3 2 2 3" xfId="6837"/>
    <cellStyle name="표준 33 2 14 3 2 2 3 2" xfId="24860"/>
    <cellStyle name="표준 33 2 14 3 2 2 4" xfId="24861"/>
    <cellStyle name="표준 33 2 14 3 2 3" xfId="6838"/>
    <cellStyle name="표준 33 2 14 3 2 3 2" xfId="6839"/>
    <cellStyle name="표준 33 2 14 3 2 3 2 2" xfId="24862"/>
    <cellStyle name="표준 33 2 14 3 2 3 3" xfId="24863"/>
    <cellStyle name="표준 33 2 14 3 2 4" xfId="6840"/>
    <cellStyle name="표준 33 2 14 3 2 4 2" xfId="24864"/>
    <cellStyle name="표준 33 2 14 3 2 5" xfId="24865"/>
    <cellStyle name="표준 33 2 14 3 3" xfId="6841"/>
    <cellStyle name="표준 33 2 14 3 3 2" xfId="6842"/>
    <cellStyle name="표준 33 2 14 3 3 2 2" xfId="6843"/>
    <cellStyle name="표준 33 2 14 3 3 2 2 2" xfId="24866"/>
    <cellStyle name="표준 33 2 14 3 3 2 3" xfId="24867"/>
    <cellStyle name="표준 33 2 14 3 3 3" xfId="6844"/>
    <cellStyle name="표준 33 2 14 3 3 3 2" xfId="24868"/>
    <cellStyle name="표준 33 2 14 3 3 4" xfId="24869"/>
    <cellStyle name="표준 33 2 14 3 4" xfId="6845"/>
    <cellStyle name="표준 33 2 14 3 4 2" xfId="6846"/>
    <cellStyle name="표준 33 2 14 3 4 2 2" xfId="24870"/>
    <cellStyle name="표준 33 2 14 3 4 3" xfId="24871"/>
    <cellStyle name="표준 33 2 14 3 5" xfId="6847"/>
    <cellStyle name="표준 33 2 14 3 5 2" xfId="24872"/>
    <cellStyle name="표준 33 2 14 3 6" xfId="24873"/>
    <cellStyle name="표준 33 2 14 4" xfId="6848"/>
    <cellStyle name="표준 33 2 14 4 2" xfId="6849"/>
    <cellStyle name="표준 33 2 14 4 2 2" xfId="6850"/>
    <cellStyle name="표준 33 2 14 4 2 2 2" xfId="6851"/>
    <cellStyle name="표준 33 2 14 4 2 2 2 2" xfId="24874"/>
    <cellStyle name="표준 33 2 14 4 2 2 3" xfId="24875"/>
    <cellStyle name="표준 33 2 14 4 2 3" xfId="6852"/>
    <cellStyle name="표준 33 2 14 4 2 3 2" xfId="24876"/>
    <cellStyle name="표준 33 2 14 4 2 4" xfId="24877"/>
    <cellStyle name="표준 33 2 14 4 3" xfId="6853"/>
    <cellStyle name="표준 33 2 14 4 3 2" xfId="6854"/>
    <cellStyle name="표준 33 2 14 4 3 2 2" xfId="24878"/>
    <cellStyle name="표준 33 2 14 4 3 3" xfId="24879"/>
    <cellStyle name="표준 33 2 14 4 4" xfId="6855"/>
    <cellStyle name="표준 33 2 14 4 4 2" xfId="24880"/>
    <cellStyle name="표준 33 2 14 4 5" xfId="24881"/>
    <cellStyle name="표준 33 2 14 5" xfId="6856"/>
    <cellStyle name="표준 33 2 14 5 2" xfId="6857"/>
    <cellStyle name="표준 33 2 14 5 2 2" xfId="6858"/>
    <cellStyle name="표준 33 2 14 5 2 2 2" xfId="24882"/>
    <cellStyle name="표준 33 2 14 5 2 3" xfId="24883"/>
    <cellStyle name="표준 33 2 14 5 3" xfId="6859"/>
    <cellStyle name="표준 33 2 14 5 3 2" xfId="24884"/>
    <cellStyle name="표준 33 2 14 5 4" xfId="24885"/>
    <cellStyle name="표준 33 2 14 6" xfId="6860"/>
    <cellStyle name="표준 33 2 14 6 2" xfId="6861"/>
    <cellStyle name="표준 33 2 14 6 2 2" xfId="24886"/>
    <cellStyle name="표준 33 2 14 6 3" xfId="24887"/>
    <cellStyle name="표준 33 2 14 7" xfId="6862"/>
    <cellStyle name="표준 33 2 14 7 2" xfId="24888"/>
    <cellStyle name="표준 33 2 14 8" xfId="24889"/>
    <cellStyle name="표준 33 2 15" xfId="6863"/>
    <cellStyle name="표준 33 2 15 2" xfId="6864"/>
    <cellStyle name="표준 33 2 15 2 2" xfId="6865"/>
    <cellStyle name="표준 33 2 15 2 2 2" xfId="6866"/>
    <cellStyle name="표준 33 2 15 2 2 2 2" xfId="6867"/>
    <cellStyle name="표준 33 2 15 2 2 2 2 2" xfId="6868"/>
    <cellStyle name="표준 33 2 15 2 2 2 2 2 2" xfId="6869"/>
    <cellStyle name="표준 33 2 15 2 2 2 2 2 2 2" xfId="24890"/>
    <cellStyle name="표준 33 2 15 2 2 2 2 2 3" xfId="24891"/>
    <cellStyle name="표준 33 2 15 2 2 2 2 3" xfId="6870"/>
    <cellStyle name="표준 33 2 15 2 2 2 2 3 2" xfId="24892"/>
    <cellStyle name="표준 33 2 15 2 2 2 2 4" xfId="24893"/>
    <cellStyle name="표준 33 2 15 2 2 2 3" xfId="6871"/>
    <cellStyle name="표준 33 2 15 2 2 2 3 2" xfId="6872"/>
    <cellStyle name="표준 33 2 15 2 2 2 3 2 2" xfId="24894"/>
    <cellStyle name="표준 33 2 15 2 2 2 3 3" xfId="24895"/>
    <cellStyle name="표준 33 2 15 2 2 2 4" xfId="6873"/>
    <cellStyle name="표준 33 2 15 2 2 2 4 2" xfId="24896"/>
    <cellStyle name="표준 33 2 15 2 2 2 5" xfId="24897"/>
    <cellStyle name="표준 33 2 15 2 2 3" xfId="6874"/>
    <cellStyle name="표준 33 2 15 2 2 3 2" xfId="6875"/>
    <cellStyle name="표준 33 2 15 2 2 3 2 2" xfId="6876"/>
    <cellStyle name="표준 33 2 15 2 2 3 2 2 2" xfId="24898"/>
    <cellStyle name="표준 33 2 15 2 2 3 2 3" xfId="24899"/>
    <cellStyle name="표준 33 2 15 2 2 3 3" xfId="6877"/>
    <cellStyle name="표준 33 2 15 2 2 3 3 2" xfId="24900"/>
    <cellStyle name="표준 33 2 15 2 2 3 4" xfId="24901"/>
    <cellStyle name="표준 33 2 15 2 2 4" xfId="6878"/>
    <cellStyle name="표준 33 2 15 2 2 4 2" xfId="6879"/>
    <cellStyle name="표준 33 2 15 2 2 4 2 2" xfId="24902"/>
    <cellStyle name="표준 33 2 15 2 2 4 3" xfId="24903"/>
    <cellStyle name="표준 33 2 15 2 2 5" xfId="6880"/>
    <cellStyle name="표준 33 2 15 2 2 5 2" xfId="24904"/>
    <cellStyle name="표준 33 2 15 2 2 6" xfId="24905"/>
    <cellStyle name="표준 33 2 15 2 3" xfId="6881"/>
    <cellStyle name="표준 33 2 15 2 3 2" xfId="6882"/>
    <cellStyle name="표준 33 2 15 2 3 2 2" xfId="6883"/>
    <cellStyle name="표준 33 2 15 2 3 2 2 2" xfId="6884"/>
    <cellStyle name="표준 33 2 15 2 3 2 2 2 2" xfId="24906"/>
    <cellStyle name="표준 33 2 15 2 3 2 2 3" xfId="24907"/>
    <cellStyle name="표준 33 2 15 2 3 2 3" xfId="6885"/>
    <cellStyle name="표준 33 2 15 2 3 2 3 2" xfId="24908"/>
    <cellStyle name="표준 33 2 15 2 3 2 4" xfId="24909"/>
    <cellStyle name="표준 33 2 15 2 3 3" xfId="6886"/>
    <cellStyle name="표준 33 2 15 2 3 3 2" xfId="6887"/>
    <cellStyle name="표준 33 2 15 2 3 3 2 2" xfId="24910"/>
    <cellStyle name="표준 33 2 15 2 3 3 3" xfId="24911"/>
    <cellStyle name="표준 33 2 15 2 3 4" xfId="6888"/>
    <cellStyle name="표준 33 2 15 2 3 4 2" xfId="24912"/>
    <cellStyle name="표준 33 2 15 2 3 5" xfId="24913"/>
    <cellStyle name="표준 33 2 15 2 4" xfId="6889"/>
    <cellStyle name="표준 33 2 15 2 4 2" xfId="6890"/>
    <cellStyle name="표준 33 2 15 2 4 2 2" xfId="6891"/>
    <cellStyle name="표준 33 2 15 2 4 2 2 2" xfId="24914"/>
    <cellStyle name="표준 33 2 15 2 4 2 3" xfId="24915"/>
    <cellStyle name="표준 33 2 15 2 4 3" xfId="6892"/>
    <cellStyle name="표준 33 2 15 2 4 3 2" xfId="24916"/>
    <cellStyle name="표준 33 2 15 2 4 4" xfId="24917"/>
    <cellStyle name="표준 33 2 15 2 5" xfId="6893"/>
    <cellStyle name="표준 33 2 15 2 5 2" xfId="6894"/>
    <cellStyle name="표준 33 2 15 2 5 2 2" xfId="24918"/>
    <cellStyle name="표준 33 2 15 2 5 3" xfId="24919"/>
    <cellStyle name="표준 33 2 15 2 6" xfId="6895"/>
    <cellStyle name="표준 33 2 15 2 6 2" xfId="24920"/>
    <cellStyle name="표준 33 2 15 2 7" xfId="24921"/>
    <cellStyle name="표준 33 2 15 3" xfId="6896"/>
    <cellStyle name="표준 33 2 15 3 2" xfId="6897"/>
    <cellStyle name="표준 33 2 15 3 2 2" xfId="6898"/>
    <cellStyle name="표준 33 2 15 3 2 2 2" xfId="6899"/>
    <cellStyle name="표준 33 2 15 3 2 2 2 2" xfId="6900"/>
    <cellStyle name="표준 33 2 15 3 2 2 2 2 2" xfId="24922"/>
    <cellStyle name="표준 33 2 15 3 2 2 2 3" xfId="24923"/>
    <cellStyle name="표준 33 2 15 3 2 2 3" xfId="6901"/>
    <cellStyle name="표준 33 2 15 3 2 2 3 2" xfId="24924"/>
    <cellStyle name="표준 33 2 15 3 2 2 4" xfId="24925"/>
    <cellStyle name="표준 33 2 15 3 2 3" xfId="6902"/>
    <cellStyle name="표준 33 2 15 3 2 3 2" xfId="6903"/>
    <cellStyle name="표준 33 2 15 3 2 3 2 2" xfId="24926"/>
    <cellStyle name="표준 33 2 15 3 2 3 3" xfId="24927"/>
    <cellStyle name="표준 33 2 15 3 2 4" xfId="6904"/>
    <cellStyle name="표준 33 2 15 3 2 4 2" xfId="24928"/>
    <cellStyle name="표준 33 2 15 3 2 5" xfId="24929"/>
    <cellStyle name="표준 33 2 15 3 3" xfId="6905"/>
    <cellStyle name="표준 33 2 15 3 3 2" xfId="6906"/>
    <cellStyle name="표준 33 2 15 3 3 2 2" xfId="6907"/>
    <cellStyle name="표준 33 2 15 3 3 2 2 2" xfId="24930"/>
    <cellStyle name="표준 33 2 15 3 3 2 3" xfId="24931"/>
    <cellStyle name="표준 33 2 15 3 3 3" xfId="6908"/>
    <cellStyle name="표준 33 2 15 3 3 3 2" xfId="24932"/>
    <cellStyle name="표준 33 2 15 3 3 4" xfId="24933"/>
    <cellStyle name="표준 33 2 15 3 4" xfId="6909"/>
    <cellStyle name="표준 33 2 15 3 4 2" xfId="6910"/>
    <cellStyle name="표준 33 2 15 3 4 2 2" xfId="24934"/>
    <cellStyle name="표준 33 2 15 3 4 3" xfId="24935"/>
    <cellStyle name="표준 33 2 15 3 5" xfId="6911"/>
    <cellStyle name="표준 33 2 15 3 5 2" xfId="24936"/>
    <cellStyle name="표준 33 2 15 3 6" xfId="24937"/>
    <cellStyle name="표준 33 2 15 4" xfId="6912"/>
    <cellStyle name="표준 33 2 15 4 2" xfId="6913"/>
    <cellStyle name="표준 33 2 15 4 2 2" xfId="6914"/>
    <cellStyle name="표준 33 2 15 4 2 2 2" xfId="6915"/>
    <cellStyle name="표준 33 2 15 4 2 2 2 2" xfId="24938"/>
    <cellStyle name="표준 33 2 15 4 2 2 3" xfId="24939"/>
    <cellStyle name="표준 33 2 15 4 2 3" xfId="6916"/>
    <cellStyle name="표준 33 2 15 4 2 3 2" xfId="24940"/>
    <cellStyle name="표준 33 2 15 4 2 4" xfId="24941"/>
    <cellStyle name="표준 33 2 15 4 3" xfId="6917"/>
    <cellStyle name="표준 33 2 15 4 3 2" xfId="6918"/>
    <cellStyle name="표준 33 2 15 4 3 2 2" xfId="24942"/>
    <cellStyle name="표준 33 2 15 4 3 3" xfId="24943"/>
    <cellStyle name="표준 33 2 15 4 4" xfId="6919"/>
    <cellStyle name="표준 33 2 15 4 4 2" xfId="24944"/>
    <cellStyle name="표준 33 2 15 4 5" xfId="24945"/>
    <cellStyle name="표준 33 2 15 5" xfId="6920"/>
    <cellStyle name="표준 33 2 15 5 2" xfId="6921"/>
    <cellStyle name="표준 33 2 15 5 2 2" xfId="6922"/>
    <cellStyle name="표준 33 2 15 5 2 2 2" xfId="24946"/>
    <cellStyle name="표준 33 2 15 5 2 3" xfId="24947"/>
    <cellStyle name="표준 33 2 15 5 3" xfId="6923"/>
    <cellStyle name="표준 33 2 15 5 3 2" xfId="24948"/>
    <cellStyle name="표준 33 2 15 5 4" xfId="24949"/>
    <cellStyle name="표준 33 2 15 6" xfId="6924"/>
    <cellStyle name="표준 33 2 15 6 2" xfId="6925"/>
    <cellStyle name="표준 33 2 15 6 2 2" xfId="24950"/>
    <cellStyle name="표준 33 2 15 6 3" xfId="24951"/>
    <cellStyle name="표준 33 2 15 7" xfId="6926"/>
    <cellStyle name="표준 33 2 15 7 2" xfId="24952"/>
    <cellStyle name="표준 33 2 15 8" xfId="24953"/>
    <cellStyle name="표준 33 2 16" xfId="6927"/>
    <cellStyle name="표준 33 2 16 2" xfId="6928"/>
    <cellStyle name="표준 33 2 16 2 2" xfId="6929"/>
    <cellStyle name="표준 33 2 16 2 2 2" xfId="6930"/>
    <cellStyle name="표준 33 2 16 2 2 2 2" xfId="6931"/>
    <cellStyle name="표준 33 2 16 2 2 2 2 2" xfId="6932"/>
    <cellStyle name="표준 33 2 16 2 2 2 2 2 2" xfId="6933"/>
    <cellStyle name="표준 33 2 16 2 2 2 2 2 2 2" xfId="24954"/>
    <cellStyle name="표준 33 2 16 2 2 2 2 2 3" xfId="24955"/>
    <cellStyle name="표준 33 2 16 2 2 2 2 3" xfId="6934"/>
    <cellStyle name="표준 33 2 16 2 2 2 2 3 2" xfId="24956"/>
    <cellStyle name="표준 33 2 16 2 2 2 2 4" xfId="24957"/>
    <cellStyle name="표준 33 2 16 2 2 2 3" xfId="6935"/>
    <cellStyle name="표준 33 2 16 2 2 2 3 2" xfId="6936"/>
    <cellStyle name="표준 33 2 16 2 2 2 3 2 2" xfId="24958"/>
    <cellStyle name="표준 33 2 16 2 2 2 3 3" xfId="24959"/>
    <cellStyle name="표준 33 2 16 2 2 2 4" xfId="6937"/>
    <cellStyle name="표준 33 2 16 2 2 2 4 2" xfId="24960"/>
    <cellStyle name="표준 33 2 16 2 2 2 5" xfId="24961"/>
    <cellStyle name="표준 33 2 16 2 2 3" xfId="6938"/>
    <cellStyle name="표준 33 2 16 2 2 3 2" xfId="6939"/>
    <cellStyle name="표준 33 2 16 2 2 3 2 2" xfId="6940"/>
    <cellStyle name="표준 33 2 16 2 2 3 2 2 2" xfId="24962"/>
    <cellStyle name="표준 33 2 16 2 2 3 2 3" xfId="24963"/>
    <cellStyle name="표준 33 2 16 2 2 3 3" xfId="6941"/>
    <cellStyle name="표준 33 2 16 2 2 3 3 2" xfId="24964"/>
    <cellStyle name="표준 33 2 16 2 2 3 4" xfId="24965"/>
    <cellStyle name="표준 33 2 16 2 2 4" xfId="6942"/>
    <cellStyle name="표준 33 2 16 2 2 4 2" xfId="6943"/>
    <cellStyle name="표준 33 2 16 2 2 4 2 2" xfId="24966"/>
    <cellStyle name="표준 33 2 16 2 2 4 3" xfId="24967"/>
    <cellStyle name="표준 33 2 16 2 2 5" xfId="6944"/>
    <cellStyle name="표준 33 2 16 2 2 5 2" xfId="24968"/>
    <cellStyle name="표준 33 2 16 2 2 6" xfId="24969"/>
    <cellStyle name="표준 33 2 16 2 3" xfId="6945"/>
    <cellStyle name="표준 33 2 16 2 3 2" xfId="6946"/>
    <cellStyle name="표준 33 2 16 2 3 2 2" xfId="6947"/>
    <cellStyle name="표준 33 2 16 2 3 2 2 2" xfId="6948"/>
    <cellStyle name="표준 33 2 16 2 3 2 2 2 2" xfId="24970"/>
    <cellStyle name="표준 33 2 16 2 3 2 2 3" xfId="24971"/>
    <cellStyle name="표준 33 2 16 2 3 2 3" xfId="6949"/>
    <cellStyle name="표준 33 2 16 2 3 2 3 2" xfId="24972"/>
    <cellStyle name="표준 33 2 16 2 3 2 4" xfId="24973"/>
    <cellStyle name="표준 33 2 16 2 3 3" xfId="6950"/>
    <cellStyle name="표준 33 2 16 2 3 3 2" xfId="6951"/>
    <cellStyle name="표준 33 2 16 2 3 3 2 2" xfId="24974"/>
    <cellStyle name="표준 33 2 16 2 3 3 3" xfId="24975"/>
    <cellStyle name="표준 33 2 16 2 3 4" xfId="6952"/>
    <cellStyle name="표준 33 2 16 2 3 4 2" xfId="24976"/>
    <cellStyle name="표준 33 2 16 2 3 5" xfId="24977"/>
    <cellStyle name="표준 33 2 16 2 4" xfId="6953"/>
    <cellStyle name="표준 33 2 16 2 4 2" xfId="6954"/>
    <cellStyle name="표준 33 2 16 2 4 2 2" xfId="6955"/>
    <cellStyle name="표준 33 2 16 2 4 2 2 2" xfId="24978"/>
    <cellStyle name="표준 33 2 16 2 4 2 3" xfId="24979"/>
    <cellStyle name="표준 33 2 16 2 4 3" xfId="6956"/>
    <cellStyle name="표준 33 2 16 2 4 3 2" xfId="24980"/>
    <cellStyle name="표준 33 2 16 2 4 4" xfId="24981"/>
    <cellStyle name="표준 33 2 16 2 5" xfId="6957"/>
    <cellStyle name="표준 33 2 16 2 5 2" xfId="6958"/>
    <cellStyle name="표준 33 2 16 2 5 2 2" xfId="24982"/>
    <cellStyle name="표준 33 2 16 2 5 3" xfId="24983"/>
    <cellStyle name="표준 33 2 16 2 6" xfId="6959"/>
    <cellStyle name="표준 33 2 16 2 6 2" xfId="24984"/>
    <cellStyle name="표준 33 2 16 2 7" xfId="24985"/>
    <cellStyle name="표준 33 2 16 3" xfId="6960"/>
    <cellStyle name="표준 33 2 16 3 2" xfId="6961"/>
    <cellStyle name="표준 33 2 16 3 2 2" xfId="6962"/>
    <cellStyle name="표준 33 2 16 3 2 2 2" xfId="6963"/>
    <cellStyle name="표준 33 2 16 3 2 2 2 2" xfId="6964"/>
    <cellStyle name="표준 33 2 16 3 2 2 2 2 2" xfId="24986"/>
    <cellStyle name="표준 33 2 16 3 2 2 2 3" xfId="24987"/>
    <cellStyle name="표준 33 2 16 3 2 2 3" xfId="6965"/>
    <cellStyle name="표준 33 2 16 3 2 2 3 2" xfId="24988"/>
    <cellStyle name="표준 33 2 16 3 2 2 4" xfId="24989"/>
    <cellStyle name="표준 33 2 16 3 2 3" xfId="6966"/>
    <cellStyle name="표준 33 2 16 3 2 3 2" xfId="6967"/>
    <cellStyle name="표준 33 2 16 3 2 3 2 2" xfId="24990"/>
    <cellStyle name="표준 33 2 16 3 2 3 3" xfId="24991"/>
    <cellStyle name="표준 33 2 16 3 2 4" xfId="6968"/>
    <cellStyle name="표준 33 2 16 3 2 4 2" xfId="24992"/>
    <cellStyle name="표준 33 2 16 3 2 5" xfId="24993"/>
    <cellStyle name="표준 33 2 16 3 3" xfId="6969"/>
    <cellStyle name="표준 33 2 16 3 3 2" xfId="6970"/>
    <cellStyle name="표준 33 2 16 3 3 2 2" xfId="6971"/>
    <cellStyle name="표준 33 2 16 3 3 2 2 2" xfId="24994"/>
    <cellStyle name="표준 33 2 16 3 3 2 3" xfId="24995"/>
    <cellStyle name="표준 33 2 16 3 3 3" xfId="6972"/>
    <cellStyle name="표준 33 2 16 3 3 3 2" xfId="24996"/>
    <cellStyle name="표준 33 2 16 3 3 4" xfId="24997"/>
    <cellStyle name="표준 33 2 16 3 4" xfId="6973"/>
    <cellStyle name="표준 33 2 16 3 4 2" xfId="6974"/>
    <cellStyle name="표준 33 2 16 3 4 2 2" xfId="24998"/>
    <cellStyle name="표준 33 2 16 3 4 3" xfId="24999"/>
    <cellStyle name="표준 33 2 16 3 5" xfId="6975"/>
    <cellStyle name="표준 33 2 16 3 5 2" xfId="25000"/>
    <cellStyle name="표준 33 2 16 3 6" xfId="25001"/>
    <cellStyle name="표준 33 2 16 4" xfId="6976"/>
    <cellStyle name="표준 33 2 16 4 2" xfId="6977"/>
    <cellStyle name="표준 33 2 16 4 2 2" xfId="6978"/>
    <cellStyle name="표준 33 2 16 4 2 2 2" xfId="6979"/>
    <cellStyle name="표준 33 2 16 4 2 2 2 2" xfId="25002"/>
    <cellStyle name="표준 33 2 16 4 2 2 3" xfId="25003"/>
    <cellStyle name="표준 33 2 16 4 2 3" xfId="6980"/>
    <cellStyle name="표준 33 2 16 4 2 3 2" xfId="25004"/>
    <cellStyle name="표준 33 2 16 4 2 4" xfId="25005"/>
    <cellStyle name="표준 33 2 16 4 3" xfId="6981"/>
    <cellStyle name="표준 33 2 16 4 3 2" xfId="6982"/>
    <cellStyle name="표준 33 2 16 4 3 2 2" xfId="25006"/>
    <cellStyle name="표준 33 2 16 4 3 3" xfId="25007"/>
    <cellStyle name="표준 33 2 16 4 4" xfId="6983"/>
    <cellStyle name="표준 33 2 16 4 4 2" xfId="25008"/>
    <cellStyle name="표준 33 2 16 4 5" xfId="25009"/>
    <cellStyle name="표준 33 2 16 5" xfId="6984"/>
    <cellStyle name="표준 33 2 16 5 2" xfId="6985"/>
    <cellStyle name="표준 33 2 16 5 2 2" xfId="6986"/>
    <cellStyle name="표준 33 2 16 5 2 2 2" xfId="25010"/>
    <cellStyle name="표준 33 2 16 5 2 3" xfId="25011"/>
    <cellStyle name="표준 33 2 16 5 3" xfId="6987"/>
    <cellStyle name="표준 33 2 16 5 3 2" xfId="25012"/>
    <cellStyle name="표준 33 2 16 5 4" xfId="25013"/>
    <cellStyle name="표준 33 2 16 6" xfId="6988"/>
    <cellStyle name="표준 33 2 16 6 2" xfId="6989"/>
    <cellStyle name="표준 33 2 16 6 2 2" xfId="25014"/>
    <cellStyle name="표준 33 2 16 6 3" xfId="25015"/>
    <cellStyle name="표준 33 2 16 7" xfId="6990"/>
    <cellStyle name="표준 33 2 16 7 2" xfId="25016"/>
    <cellStyle name="표준 33 2 16 8" xfId="25017"/>
    <cellStyle name="표준 33 2 17" xfId="6991"/>
    <cellStyle name="표준 33 2 17 2" xfId="6992"/>
    <cellStyle name="표준 33 2 17 2 2" xfId="6993"/>
    <cellStyle name="표준 33 2 17 2 2 2" xfId="6994"/>
    <cellStyle name="표준 33 2 17 2 2 2 2" xfId="6995"/>
    <cellStyle name="표준 33 2 17 2 2 2 2 2" xfId="6996"/>
    <cellStyle name="표준 33 2 17 2 2 2 2 2 2" xfId="6997"/>
    <cellStyle name="표준 33 2 17 2 2 2 2 2 2 2" xfId="25018"/>
    <cellStyle name="표준 33 2 17 2 2 2 2 2 3" xfId="25019"/>
    <cellStyle name="표준 33 2 17 2 2 2 2 3" xfId="6998"/>
    <cellStyle name="표준 33 2 17 2 2 2 2 3 2" xfId="25020"/>
    <cellStyle name="표준 33 2 17 2 2 2 2 4" xfId="25021"/>
    <cellStyle name="표준 33 2 17 2 2 2 3" xfId="6999"/>
    <cellStyle name="표준 33 2 17 2 2 2 3 2" xfId="7000"/>
    <cellStyle name="표준 33 2 17 2 2 2 3 2 2" xfId="25022"/>
    <cellStyle name="표준 33 2 17 2 2 2 3 3" xfId="25023"/>
    <cellStyle name="표준 33 2 17 2 2 2 4" xfId="7001"/>
    <cellStyle name="표준 33 2 17 2 2 2 4 2" xfId="25024"/>
    <cellStyle name="표준 33 2 17 2 2 2 5" xfId="25025"/>
    <cellStyle name="표준 33 2 17 2 2 3" xfId="7002"/>
    <cellStyle name="표준 33 2 17 2 2 3 2" xfId="7003"/>
    <cellStyle name="표준 33 2 17 2 2 3 2 2" xfId="7004"/>
    <cellStyle name="표준 33 2 17 2 2 3 2 2 2" xfId="25026"/>
    <cellStyle name="표준 33 2 17 2 2 3 2 3" xfId="25027"/>
    <cellStyle name="표준 33 2 17 2 2 3 3" xfId="7005"/>
    <cellStyle name="표준 33 2 17 2 2 3 3 2" xfId="25028"/>
    <cellStyle name="표준 33 2 17 2 2 3 4" xfId="25029"/>
    <cellStyle name="표준 33 2 17 2 2 4" xfId="7006"/>
    <cellStyle name="표준 33 2 17 2 2 4 2" xfId="7007"/>
    <cellStyle name="표준 33 2 17 2 2 4 2 2" xfId="25030"/>
    <cellStyle name="표준 33 2 17 2 2 4 3" xfId="25031"/>
    <cellStyle name="표준 33 2 17 2 2 5" xfId="7008"/>
    <cellStyle name="표준 33 2 17 2 2 5 2" xfId="25032"/>
    <cellStyle name="표준 33 2 17 2 2 6" xfId="25033"/>
    <cellStyle name="표준 33 2 17 2 3" xfId="7009"/>
    <cellStyle name="표준 33 2 17 2 3 2" xfId="7010"/>
    <cellStyle name="표준 33 2 17 2 3 2 2" xfId="7011"/>
    <cellStyle name="표준 33 2 17 2 3 2 2 2" xfId="7012"/>
    <cellStyle name="표준 33 2 17 2 3 2 2 2 2" xfId="25034"/>
    <cellStyle name="표준 33 2 17 2 3 2 2 3" xfId="25035"/>
    <cellStyle name="표준 33 2 17 2 3 2 3" xfId="7013"/>
    <cellStyle name="표준 33 2 17 2 3 2 3 2" xfId="25036"/>
    <cellStyle name="표준 33 2 17 2 3 2 4" xfId="25037"/>
    <cellStyle name="표준 33 2 17 2 3 3" xfId="7014"/>
    <cellStyle name="표준 33 2 17 2 3 3 2" xfId="7015"/>
    <cellStyle name="표준 33 2 17 2 3 3 2 2" xfId="25038"/>
    <cellStyle name="표준 33 2 17 2 3 3 3" xfId="25039"/>
    <cellStyle name="표준 33 2 17 2 3 4" xfId="7016"/>
    <cellStyle name="표준 33 2 17 2 3 4 2" xfId="25040"/>
    <cellStyle name="표준 33 2 17 2 3 5" xfId="25041"/>
    <cellStyle name="표준 33 2 17 2 4" xfId="7017"/>
    <cellStyle name="표준 33 2 17 2 4 2" xfId="7018"/>
    <cellStyle name="표준 33 2 17 2 4 2 2" xfId="7019"/>
    <cellStyle name="표준 33 2 17 2 4 2 2 2" xfId="25042"/>
    <cellStyle name="표준 33 2 17 2 4 2 3" xfId="25043"/>
    <cellStyle name="표준 33 2 17 2 4 3" xfId="7020"/>
    <cellStyle name="표준 33 2 17 2 4 3 2" xfId="25044"/>
    <cellStyle name="표준 33 2 17 2 4 4" xfId="25045"/>
    <cellStyle name="표준 33 2 17 2 5" xfId="7021"/>
    <cellStyle name="표준 33 2 17 2 5 2" xfId="7022"/>
    <cellStyle name="표준 33 2 17 2 5 2 2" xfId="25046"/>
    <cellStyle name="표준 33 2 17 2 5 3" xfId="25047"/>
    <cellStyle name="표준 33 2 17 2 6" xfId="7023"/>
    <cellStyle name="표준 33 2 17 2 6 2" xfId="25048"/>
    <cellStyle name="표준 33 2 17 2 7" xfId="25049"/>
    <cellStyle name="표준 33 2 17 3" xfId="7024"/>
    <cellStyle name="표준 33 2 17 3 2" xfId="7025"/>
    <cellStyle name="표준 33 2 17 3 2 2" xfId="7026"/>
    <cellStyle name="표준 33 2 17 3 2 2 2" xfId="7027"/>
    <cellStyle name="표준 33 2 17 3 2 2 2 2" xfId="7028"/>
    <cellStyle name="표준 33 2 17 3 2 2 2 2 2" xfId="25050"/>
    <cellStyle name="표준 33 2 17 3 2 2 2 3" xfId="25051"/>
    <cellStyle name="표준 33 2 17 3 2 2 3" xfId="7029"/>
    <cellStyle name="표준 33 2 17 3 2 2 3 2" xfId="25052"/>
    <cellStyle name="표준 33 2 17 3 2 2 4" xfId="25053"/>
    <cellStyle name="표준 33 2 17 3 2 3" xfId="7030"/>
    <cellStyle name="표준 33 2 17 3 2 3 2" xfId="7031"/>
    <cellStyle name="표준 33 2 17 3 2 3 2 2" xfId="25054"/>
    <cellStyle name="표준 33 2 17 3 2 3 3" xfId="25055"/>
    <cellStyle name="표준 33 2 17 3 2 4" xfId="7032"/>
    <cellStyle name="표준 33 2 17 3 2 4 2" xfId="25056"/>
    <cellStyle name="표준 33 2 17 3 2 5" xfId="25057"/>
    <cellStyle name="표준 33 2 17 3 3" xfId="7033"/>
    <cellStyle name="표준 33 2 17 3 3 2" xfId="7034"/>
    <cellStyle name="표준 33 2 17 3 3 2 2" xfId="7035"/>
    <cellStyle name="표준 33 2 17 3 3 2 2 2" xfId="25058"/>
    <cellStyle name="표준 33 2 17 3 3 2 3" xfId="25059"/>
    <cellStyle name="표준 33 2 17 3 3 3" xfId="7036"/>
    <cellStyle name="표준 33 2 17 3 3 3 2" xfId="25060"/>
    <cellStyle name="표준 33 2 17 3 3 4" xfId="25061"/>
    <cellStyle name="표준 33 2 17 3 4" xfId="7037"/>
    <cellStyle name="표준 33 2 17 3 4 2" xfId="7038"/>
    <cellStyle name="표준 33 2 17 3 4 2 2" xfId="25062"/>
    <cellStyle name="표준 33 2 17 3 4 3" xfId="25063"/>
    <cellStyle name="표준 33 2 17 3 5" xfId="7039"/>
    <cellStyle name="표준 33 2 17 3 5 2" xfId="25064"/>
    <cellStyle name="표준 33 2 17 3 6" xfId="25065"/>
    <cellStyle name="표준 33 2 17 4" xfId="7040"/>
    <cellStyle name="표준 33 2 17 4 2" xfId="7041"/>
    <cellStyle name="표준 33 2 17 4 2 2" xfId="7042"/>
    <cellStyle name="표준 33 2 17 4 2 2 2" xfId="7043"/>
    <cellStyle name="표준 33 2 17 4 2 2 2 2" xfId="25066"/>
    <cellStyle name="표준 33 2 17 4 2 2 3" xfId="25067"/>
    <cellStyle name="표준 33 2 17 4 2 3" xfId="7044"/>
    <cellStyle name="표준 33 2 17 4 2 3 2" xfId="25068"/>
    <cellStyle name="표준 33 2 17 4 2 4" xfId="25069"/>
    <cellStyle name="표준 33 2 17 4 3" xfId="7045"/>
    <cellStyle name="표준 33 2 17 4 3 2" xfId="7046"/>
    <cellStyle name="표준 33 2 17 4 3 2 2" xfId="25070"/>
    <cellStyle name="표준 33 2 17 4 3 3" xfId="25071"/>
    <cellStyle name="표준 33 2 17 4 4" xfId="7047"/>
    <cellStyle name="표준 33 2 17 4 4 2" xfId="25072"/>
    <cellStyle name="표준 33 2 17 4 5" xfId="25073"/>
    <cellStyle name="표준 33 2 17 5" xfId="7048"/>
    <cellStyle name="표준 33 2 17 5 2" xfId="7049"/>
    <cellStyle name="표준 33 2 17 5 2 2" xfId="7050"/>
    <cellStyle name="표준 33 2 17 5 2 2 2" xfId="25074"/>
    <cellStyle name="표준 33 2 17 5 2 3" xfId="25075"/>
    <cellStyle name="표준 33 2 17 5 3" xfId="7051"/>
    <cellStyle name="표준 33 2 17 5 3 2" xfId="25076"/>
    <cellStyle name="표준 33 2 17 5 4" xfId="25077"/>
    <cellStyle name="표준 33 2 17 6" xfId="7052"/>
    <cellStyle name="표준 33 2 17 6 2" xfId="7053"/>
    <cellStyle name="표준 33 2 17 6 2 2" xfId="25078"/>
    <cellStyle name="표준 33 2 17 6 3" xfId="25079"/>
    <cellStyle name="표준 33 2 17 7" xfId="7054"/>
    <cellStyle name="표준 33 2 17 7 2" xfId="25080"/>
    <cellStyle name="표준 33 2 17 8" xfId="25081"/>
    <cellStyle name="표준 33 2 18" xfId="7055"/>
    <cellStyle name="표준 33 2 18 2" xfId="7056"/>
    <cellStyle name="표준 33 2 18 2 2" xfId="7057"/>
    <cellStyle name="표준 33 2 18 2 2 2" xfId="7058"/>
    <cellStyle name="표준 33 2 18 2 2 2 2" xfId="7059"/>
    <cellStyle name="표준 33 2 18 2 2 2 2 2" xfId="7060"/>
    <cellStyle name="표준 33 2 18 2 2 2 2 2 2" xfId="7061"/>
    <cellStyle name="표준 33 2 18 2 2 2 2 2 2 2" xfId="25082"/>
    <cellStyle name="표준 33 2 18 2 2 2 2 2 3" xfId="25083"/>
    <cellStyle name="표준 33 2 18 2 2 2 2 3" xfId="7062"/>
    <cellStyle name="표준 33 2 18 2 2 2 2 3 2" xfId="25084"/>
    <cellStyle name="표준 33 2 18 2 2 2 2 4" xfId="25085"/>
    <cellStyle name="표준 33 2 18 2 2 2 3" xfId="7063"/>
    <cellStyle name="표준 33 2 18 2 2 2 3 2" xfId="7064"/>
    <cellStyle name="표준 33 2 18 2 2 2 3 2 2" xfId="25086"/>
    <cellStyle name="표준 33 2 18 2 2 2 3 3" xfId="25087"/>
    <cellStyle name="표준 33 2 18 2 2 2 4" xfId="7065"/>
    <cellStyle name="표준 33 2 18 2 2 2 4 2" xfId="25088"/>
    <cellStyle name="표준 33 2 18 2 2 2 5" xfId="25089"/>
    <cellStyle name="표준 33 2 18 2 2 3" xfId="7066"/>
    <cellStyle name="표준 33 2 18 2 2 3 2" xfId="7067"/>
    <cellStyle name="표준 33 2 18 2 2 3 2 2" xfId="7068"/>
    <cellStyle name="표준 33 2 18 2 2 3 2 2 2" xfId="25090"/>
    <cellStyle name="표준 33 2 18 2 2 3 2 3" xfId="25091"/>
    <cellStyle name="표준 33 2 18 2 2 3 3" xfId="7069"/>
    <cellStyle name="표준 33 2 18 2 2 3 3 2" xfId="25092"/>
    <cellStyle name="표준 33 2 18 2 2 3 4" xfId="25093"/>
    <cellStyle name="표준 33 2 18 2 2 4" xfId="7070"/>
    <cellStyle name="표준 33 2 18 2 2 4 2" xfId="7071"/>
    <cellStyle name="표준 33 2 18 2 2 4 2 2" xfId="25094"/>
    <cellStyle name="표준 33 2 18 2 2 4 3" xfId="25095"/>
    <cellStyle name="표준 33 2 18 2 2 5" xfId="7072"/>
    <cellStyle name="표준 33 2 18 2 2 5 2" xfId="25096"/>
    <cellStyle name="표준 33 2 18 2 2 6" xfId="25097"/>
    <cellStyle name="표준 33 2 18 2 3" xfId="7073"/>
    <cellStyle name="표준 33 2 18 2 3 2" xfId="7074"/>
    <cellStyle name="표준 33 2 18 2 3 2 2" xfId="7075"/>
    <cellStyle name="표준 33 2 18 2 3 2 2 2" xfId="7076"/>
    <cellStyle name="표준 33 2 18 2 3 2 2 2 2" xfId="25098"/>
    <cellStyle name="표준 33 2 18 2 3 2 2 3" xfId="25099"/>
    <cellStyle name="표준 33 2 18 2 3 2 3" xfId="7077"/>
    <cellStyle name="표준 33 2 18 2 3 2 3 2" xfId="25100"/>
    <cellStyle name="표준 33 2 18 2 3 2 4" xfId="25101"/>
    <cellStyle name="표준 33 2 18 2 3 3" xfId="7078"/>
    <cellStyle name="표준 33 2 18 2 3 3 2" xfId="7079"/>
    <cellStyle name="표준 33 2 18 2 3 3 2 2" xfId="25102"/>
    <cellStyle name="표준 33 2 18 2 3 3 3" xfId="25103"/>
    <cellStyle name="표준 33 2 18 2 3 4" xfId="7080"/>
    <cellStyle name="표준 33 2 18 2 3 4 2" xfId="25104"/>
    <cellStyle name="표준 33 2 18 2 3 5" xfId="25105"/>
    <cellStyle name="표준 33 2 18 2 4" xfId="7081"/>
    <cellStyle name="표준 33 2 18 2 4 2" xfId="7082"/>
    <cellStyle name="표준 33 2 18 2 4 2 2" xfId="7083"/>
    <cellStyle name="표준 33 2 18 2 4 2 2 2" xfId="25106"/>
    <cellStyle name="표준 33 2 18 2 4 2 3" xfId="25107"/>
    <cellStyle name="표준 33 2 18 2 4 3" xfId="7084"/>
    <cellStyle name="표준 33 2 18 2 4 3 2" xfId="25108"/>
    <cellStyle name="표준 33 2 18 2 4 4" xfId="25109"/>
    <cellStyle name="표준 33 2 18 2 5" xfId="7085"/>
    <cellStyle name="표준 33 2 18 2 5 2" xfId="7086"/>
    <cellStyle name="표준 33 2 18 2 5 2 2" xfId="25110"/>
    <cellStyle name="표준 33 2 18 2 5 3" xfId="25111"/>
    <cellStyle name="표준 33 2 18 2 6" xfId="7087"/>
    <cellStyle name="표준 33 2 18 2 6 2" xfId="25112"/>
    <cellStyle name="표준 33 2 18 2 7" xfId="25113"/>
    <cellStyle name="표준 33 2 18 3" xfId="7088"/>
    <cellStyle name="표준 33 2 18 3 2" xfId="7089"/>
    <cellStyle name="표준 33 2 18 3 2 2" xfId="7090"/>
    <cellStyle name="표준 33 2 18 3 2 2 2" xfId="7091"/>
    <cellStyle name="표준 33 2 18 3 2 2 2 2" xfId="7092"/>
    <cellStyle name="표준 33 2 18 3 2 2 2 2 2" xfId="25114"/>
    <cellStyle name="표준 33 2 18 3 2 2 2 3" xfId="25115"/>
    <cellStyle name="표준 33 2 18 3 2 2 3" xfId="7093"/>
    <cellStyle name="표준 33 2 18 3 2 2 3 2" xfId="25116"/>
    <cellStyle name="표준 33 2 18 3 2 2 4" xfId="25117"/>
    <cellStyle name="표준 33 2 18 3 2 3" xfId="7094"/>
    <cellStyle name="표준 33 2 18 3 2 3 2" xfId="7095"/>
    <cellStyle name="표준 33 2 18 3 2 3 2 2" xfId="25118"/>
    <cellStyle name="표준 33 2 18 3 2 3 3" xfId="25119"/>
    <cellStyle name="표준 33 2 18 3 2 4" xfId="7096"/>
    <cellStyle name="표준 33 2 18 3 2 4 2" xfId="25120"/>
    <cellStyle name="표준 33 2 18 3 2 5" xfId="25121"/>
    <cellStyle name="표준 33 2 18 3 3" xfId="7097"/>
    <cellStyle name="표준 33 2 18 3 3 2" xfId="7098"/>
    <cellStyle name="표준 33 2 18 3 3 2 2" xfId="7099"/>
    <cellStyle name="표준 33 2 18 3 3 2 2 2" xfId="25122"/>
    <cellStyle name="표준 33 2 18 3 3 2 3" xfId="25123"/>
    <cellStyle name="표준 33 2 18 3 3 3" xfId="7100"/>
    <cellStyle name="표준 33 2 18 3 3 3 2" xfId="25124"/>
    <cellStyle name="표준 33 2 18 3 3 4" xfId="25125"/>
    <cellStyle name="표준 33 2 18 3 4" xfId="7101"/>
    <cellStyle name="표준 33 2 18 3 4 2" xfId="7102"/>
    <cellStyle name="표준 33 2 18 3 4 2 2" xfId="25126"/>
    <cellStyle name="표준 33 2 18 3 4 3" xfId="25127"/>
    <cellStyle name="표준 33 2 18 3 5" xfId="7103"/>
    <cellStyle name="표준 33 2 18 3 5 2" xfId="25128"/>
    <cellStyle name="표준 33 2 18 3 6" xfId="25129"/>
    <cellStyle name="표준 33 2 18 4" xfId="7104"/>
    <cellStyle name="표준 33 2 18 4 2" xfId="7105"/>
    <cellStyle name="표준 33 2 18 4 2 2" xfId="7106"/>
    <cellStyle name="표준 33 2 18 4 2 2 2" xfId="7107"/>
    <cellStyle name="표준 33 2 18 4 2 2 2 2" xfId="25130"/>
    <cellStyle name="표준 33 2 18 4 2 2 3" xfId="25131"/>
    <cellStyle name="표준 33 2 18 4 2 3" xfId="7108"/>
    <cellStyle name="표준 33 2 18 4 2 3 2" xfId="25132"/>
    <cellStyle name="표준 33 2 18 4 2 4" xfId="25133"/>
    <cellStyle name="표준 33 2 18 4 3" xfId="7109"/>
    <cellStyle name="표준 33 2 18 4 3 2" xfId="7110"/>
    <cellStyle name="표준 33 2 18 4 3 2 2" xfId="25134"/>
    <cellStyle name="표준 33 2 18 4 3 3" xfId="25135"/>
    <cellStyle name="표준 33 2 18 4 4" xfId="7111"/>
    <cellStyle name="표준 33 2 18 4 4 2" xfId="25136"/>
    <cellStyle name="표준 33 2 18 4 5" xfId="25137"/>
    <cellStyle name="표준 33 2 18 5" xfId="7112"/>
    <cellStyle name="표준 33 2 18 5 2" xfId="7113"/>
    <cellStyle name="표준 33 2 18 5 2 2" xfId="7114"/>
    <cellStyle name="표준 33 2 18 5 2 2 2" xfId="25138"/>
    <cellStyle name="표준 33 2 18 5 2 3" xfId="25139"/>
    <cellStyle name="표준 33 2 18 5 3" xfId="7115"/>
    <cellStyle name="표준 33 2 18 5 3 2" xfId="25140"/>
    <cellStyle name="표준 33 2 18 5 4" xfId="25141"/>
    <cellStyle name="표준 33 2 18 6" xfId="7116"/>
    <cellStyle name="표준 33 2 18 6 2" xfId="7117"/>
    <cellStyle name="표준 33 2 18 6 2 2" xfId="25142"/>
    <cellStyle name="표준 33 2 18 6 3" xfId="25143"/>
    <cellStyle name="표준 33 2 18 7" xfId="7118"/>
    <cellStyle name="표준 33 2 18 7 2" xfId="25144"/>
    <cellStyle name="표준 33 2 18 8" xfId="25145"/>
    <cellStyle name="표준 33 2 19" xfId="7119"/>
    <cellStyle name="표준 33 2 19 2" xfId="7120"/>
    <cellStyle name="표준 33 2 19 2 2" xfId="7121"/>
    <cellStyle name="표준 33 2 19 2 2 2" xfId="7122"/>
    <cellStyle name="표준 33 2 19 2 2 2 2" xfId="7123"/>
    <cellStyle name="표준 33 2 19 2 2 2 2 2" xfId="7124"/>
    <cellStyle name="표준 33 2 19 2 2 2 2 2 2" xfId="7125"/>
    <cellStyle name="표준 33 2 19 2 2 2 2 2 2 2" xfId="25146"/>
    <cellStyle name="표준 33 2 19 2 2 2 2 2 3" xfId="25147"/>
    <cellStyle name="표준 33 2 19 2 2 2 2 3" xfId="7126"/>
    <cellStyle name="표준 33 2 19 2 2 2 2 3 2" xfId="25148"/>
    <cellStyle name="표준 33 2 19 2 2 2 2 4" xfId="25149"/>
    <cellStyle name="표준 33 2 19 2 2 2 3" xfId="7127"/>
    <cellStyle name="표준 33 2 19 2 2 2 3 2" xfId="7128"/>
    <cellStyle name="표준 33 2 19 2 2 2 3 2 2" xfId="25150"/>
    <cellStyle name="표준 33 2 19 2 2 2 3 3" xfId="25151"/>
    <cellStyle name="표준 33 2 19 2 2 2 4" xfId="7129"/>
    <cellStyle name="표준 33 2 19 2 2 2 4 2" xfId="25152"/>
    <cellStyle name="표준 33 2 19 2 2 2 5" xfId="25153"/>
    <cellStyle name="표준 33 2 19 2 2 3" xfId="7130"/>
    <cellStyle name="표준 33 2 19 2 2 3 2" xfId="7131"/>
    <cellStyle name="표준 33 2 19 2 2 3 2 2" xfId="7132"/>
    <cellStyle name="표준 33 2 19 2 2 3 2 2 2" xfId="25154"/>
    <cellStyle name="표준 33 2 19 2 2 3 2 3" xfId="25155"/>
    <cellStyle name="표준 33 2 19 2 2 3 3" xfId="7133"/>
    <cellStyle name="표준 33 2 19 2 2 3 3 2" xfId="25156"/>
    <cellStyle name="표준 33 2 19 2 2 3 4" xfId="25157"/>
    <cellStyle name="표준 33 2 19 2 2 4" xfId="7134"/>
    <cellStyle name="표준 33 2 19 2 2 4 2" xfId="7135"/>
    <cellStyle name="표준 33 2 19 2 2 4 2 2" xfId="25158"/>
    <cellStyle name="표준 33 2 19 2 2 4 3" xfId="25159"/>
    <cellStyle name="표준 33 2 19 2 2 5" xfId="7136"/>
    <cellStyle name="표준 33 2 19 2 2 5 2" xfId="25160"/>
    <cellStyle name="표준 33 2 19 2 2 6" xfId="25161"/>
    <cellStyle name="표준 33 2 19 2 3" xfId="7137"/>
    <cellStyle name="표준 33 2 19 2 3 2" xfId="7138"/>
    <cellStyle name="표준 33 2 19 2 3 2 2" xfId="7139"/>
    <cellStyle name="표준 33 2 19 2 3 2 2 2" xfId="7140"/>
    <cellStyle name="표준 33 2 19 2 3 2 2 2 2" xfId="25162"/>
    <cellStyle name="표준 33 2 19 2 3 2 2 3" xfId="25163"/>
    <cellStyle name="표준 33 2 19 2 3 2 3" xfId="7141"/>
    <cellStyle name="표준 33 2 19 2 3 2 3 2" xfId="25164"/>
    <cellStyle name="표준 33 2 19 2 3 2 4" xfId="25165"/>
    <cellStyle name="표준 33 2 19 2 3 3" xfId="7142"/>
    <cellStyle name="표준 33 2 19 2 3 3 2" xfId="7143"/>
    <cellStyle name="표준 33 2 19 2 3 3 2 2" xfId="25166"/>
    <cellStyle name="표준 33 2 19 2 3 3 3" xfId="25167"/>
    <cellStyle name="표준 33 2 19 2 3 4" xfId="7144"/>
    <cellStyle name="표준 33 2 19 2 3 4 2" xfId="25168"/>
    <cellStyle name="표준 33 2 19 2 3 5" xfId="25169"/>
    <cellStyle name="표준 33 2 19 2 4" xfId="7145"/>
    <cellStyle name="표준 33 2 19 2 4 2" xfId="7146"/>
    <cellStyle name="표준 33 2 19 2 4 2 2" xfId="7147"/>
    <cellStyle name="표준 33 2 19 2 4 2 2 2" xfId="25170"/>
    <cellStyle name="표준 33 2 19 2 4 2 3" xfId="25171"/>
    <cellStyle name="표준 33 2 19 2 4 3" xfId="7148"/>
    <cellStyle name="표준 33 2 19 2 4 3 2" xfId="25172"/>
    <cellStyle name="표준 33 2 19 2 4 4" xfId="25173"/>
    <cellStyle name="표준 33 2 19 2 5" xfId="7149"/>
    <cellStyle name="표준 33 2 19 2 5 2" xfId="7150"/>
    <cellStyle name="표준 33 2 19 2 5 2 2" xfId="25174"/>
    <cellStyle name="표준 33 2 19 2 5 3" xfId="25175"/>
    <cellStyle name="표준 33 2 19 2 6" xfId="7151"/>
    <cellStyle name="표준 33 2 19 2 6 2" xfId="25176"/>
    <cellStyle name="표준 33 2 19 2 7" xfId="25177"/>
    <cellStyle name="표준 33 2 19 3" xfId="7152"/>
    <cellStyle name="표준 33 2 19 3 2" xfId="7153"/>
    <cellStyle name="표준 33 2 19 3 2 2" xfId="7154"/>
    <cellStyle name="표준 33 2 19 3 2 2 2" xfId="7155"/>
    <cellStyle name="표준 33 2 19 3 2 2 2 2" xfId="7156"/>
    <cellStyle name="표준 33 2 19 3 2 2 2 2 2" xfId="25178"/>
    <cellStyle name="표준 33 2 19 3 2 2 2 3" xfId="25179"/>
    <cellStyle name="표준 33 2 19 3 2 2 3" xfId="7157"/>
    <cellStyle name="표준 33 2 19 3 2 2 3 2" xfId="25180"/>
    <cellStyle name="표준 33 2 19 3 2 2 4" xfId="25181"/>
    <cellStyle name="표준 33 2 19 3 2 3" xfId="7158"/>
    <cellStyle name="표준 33 2 19 3 2 3 2" xfId="7159"/>
    <cellStyle name="표준 33 2 19 3 2 3 2 2" xfId="25182"/>
    <cellStyle name="표준 33 2 19 3 2 3 3" xfId="25183"/>
    <cellStyle name="표준 33 2 19 3 2 4" xfId="7160"/>
    <cellStyle name="표준 33 2 19 3 2 4 2" xfId="25184"/>
    <cellStyle name="표준 33 2 19 3 2 5" xfId="25185"/>
    <cellStyle name="표준 33 2 19 3 3" xfId="7161"/>
    <cellStyle name="표준 33 2 19 3 3 2" xfId="7162"/>
    <cellStyle name="표준 33 2 19 3 3 2 2" xfId="7163"/>
    <cellStyle name="표준 33 2 19 3 3 2 2 2" xfId="25186"/>
    <cellStyle name="표준 33 2 19 3 3 2 3" xfId="25187"/>
    <cellStyle name="표준 33 2 19 3 3 3" xfId="7164"/>
    <cellStyle name="표준 33 2 19 3 3 3 2" xfId="25188"/>
    <cellStyle name="표준 33 2 19 3 3 4" xfId="25189"/>
    <cellStyle name="표준 33 2 19 3 4" xfId="7165"/>
    <cellStyle name="표준 33 2 19 3 4 2" xfId="7166"/>
    <cellStyle name="표준 33 2 19 3 4 2 2" xfId="25190"/>
    <cellStyle name="표준 33 2 19 3 4 3" xfId="25191"/>
    <cellStyle name="표준 33 2 19 3 5" xfId="7167"/>
    <cellStyle name="표준 33 2 19 3 5 2" xfId="25192"/>
    <cellStyle name="표준 33 2 19 3 6" xfId="25193"/>
    <cellStyle name="표준 33 2 19 4" xfId="7168"/>
    <cellStyle name="표준 33 2 19 4 2" xfId="7169"/>
    <cellStyle name="표준 33 2 19 4 2 2" xfId="7170"/>
    <cellStyle name="표준 33 2 19 4 2 2 2" xfId="7171"/>
    <cellStyle name="표준 33 2 19 4 2 2 2 2" xfId="25194"/>
    <cellStyle name="표준 33 2 19 4 2 2 3" xfId="25195"/>
    <cellStyle name="표준 33 2 19 4 2 3" xfId="7172"/>
    <cellStyle name="표준 33 2 19 4 2 3 2" xfId="25196"/>
    <cellStyle name="표준 33 2 19 4 2 4" xfId="25197"/>
    <cellStyle name="표준 33 2 19 4 3" xfId="7173"/>
    <cellStyle name="표준 33 2 19 4 3 2" xfId="7174"/>
    <cellStyle name="표준 33 2 19 4 3 2 2" xfId="25198"/>
    <cellStyle name="표준 33 2 19 4 3 3" xfId="25199"/>
    <cellStyle name="표준 33 2 19 4 4" xfId="7175"/>
    <cellStyle name="표준 33 2 19 4 4 2" xfId="25200"/>
    <cellStyle name="표준 33 2 19 4 5" xfId="25201"/>
    <cellStyle name="표준 33 2 19 5" xfId="7176"/>
    <cellStyle name="표준 33 2 19 5 2" xfId="7177"/>
    <cellStyle name="표준 33 2 19 5 2 2" xfId="7178"/>
    <cellStyle name="표준 33 2 19 5 2 2 2" xfId="25202"/>
    <cellStyle name="표준 33 2 19 5 2 3" xfId="25203"/>
    <cellStyle name="표준 33 2 19 5 3" xfId="7179"/>
    <cellStyle name="표준 33 2 19 5 3 2" xfId="25204"/>
    <cellStyle name="표준 33 2 19 5 4" xfId="25205"/>
    <cellStyle name="표준 33 2 19 6" xfId="7180"/>
    <cellStyle name="표준 33 2 19 6 2" xfId="7181"/>
    <cellStyle name="표준 33 2 19 6 2 2" xfId="25206"/>
    <cellStyle name="표준 33 2 19 6 3" xfId="25207"/>
    <cellStyle name="표준 33 2 19 7" xfId="7182"/>
    <cellStyle name="표준 33 2 19 7 2" xfId="25208"/>
    <cellStyle name="표준 33 2 19 8" xfId="25209"/>
    <cellStyle name="표준 33 2 2" xfId="7183"/>
    <cellStyle name="표준 33 2 2 10" xfId="7184"/>
    <cellStyle name="표준 33 2 2 11" xfId="7185"/>
    <cellStyle name="표준 33 2 2 12" xfId="7186"/>
    <cellStyle name="표준 33 2 2 13" xfId="7187"/>
    <cellStyle name="표준 33 2 2 14" xfId="7188"/>
    <cellStyle name="표준 33 2 2 15" xfId="7189"/>
    <cellStyle name="표준 33 2 2 16" xfId="7190"/>
    <cellStyle name="표준 33 2 2 17" xfId="7191"/>
    <cellStyle name="표준 33 2 2 18" xfId="7192"/>
    <cellStyle name="표준 33 2 2 19" xfId="7193"/>
    <cellStyle name="표준 33 2 2 2" xfId="7194"/>
    <cellStyle name="표준 33 2 2 20" xfId="7195"/>
    <cellStyle name="표준 33 2 2 21" xfId="7196"/>
    <cellStyle name="표준 33 2 2 22" xfId="7197"/>
    <cellStyle name="표준 33 2 2 23" xfId="7198"/>
    <cellStyle name="표준 33 2 2 24" xfId="7199"/>
    <cellStyle name="표준 33 2 2 25" xfId="7200"/>
    <cellStyle name="표준 33 2 2 26" xfId="7201"/>
    <cellStyle name="표준 33 2 2 27" xfId="7202"/>
    <cellStyle name="표준 33 2 2 28" xfId="7203"/>
    <cellStyle name="표준 33 2 2 29" xfId="7204"/>
    <cellStyle name="표준 33 2 2 3" xfId="7205"/>
    <cellStyle name="표준 33 2 2 30" xfId="7206"/>
    <cellStyle name="표준 33 2 2 31" xfId="7207"/>
    <cellStyle name="표준 33 2 2 32" xfId="7208"/>
    <cellStyle name="표준 33 2 2 33" xfId="7209"/>
    <cellStyle name="표준 33 2 2 34" xfId="7210"/>
    <cellStyle name="표준 33 2 2 35" xfId="7211"/>
    <cellStyle name="표준 33 2 2 36" xfId="7212"/>
    <cellStyle name="표준 33 2 2 37" xfId="7213"/>
    <cellStyle name="표준 33 2 2 38" xfId="7214"/>
    <cellStyle name="표준 33 2 2 39" xfId="7215"/>
    <cellStyle name="표준 33 2 2 4" xfId="7216"/>
    <cellStyle name="표준 33 2 2 40" xfId="7217"/>
    <cellStyle name="표준 33 2 2 41" xfId="7218"/>
    <cellStyle name="표준 33 2 2 42" xfId="7219"/>
    <cellStyle name="표준 33 2 2 42 2" xfId="7220"/>
    <cellStyle name="표준 33 2 2 42 2 2" xfId="7221"/>
    <cellStyle name="표준 33 2 2 42 2 2 2" xfId="7222"/>
    <cellStyle name="표준 33 2 2 42 2 2 2 2" xfId="7223"/>
    <cellStyle name="표준 33 2 2 42 2 2 2 2 2" xfId="7224"/>
    <cellStyle name="표준 33 2 2 42 2 2 2 2 2 2" xfId="7225"/>
    <cellStyle name="표준 33 2 2 42 2 2 2 2 2 2 2" xfId="25210"/>
    <cellStyle name="표준 33 2 2 42 2 2 2 2 2 3" xfId="25211"/>
    <cellStyle name="표준 33 2 2 42 2 2 2 2 3" xfId="7226"/>
    <cellStyle name="표준 33 2 2 42 2 2 2 2 3 2" xfId="25212"/>
    <cellStyle name="표준 33 2 2 42 2 2 2 2 4" xfId="25213"/>
    <cellStyle name="표준 33 2 2 42 2 2 2 3" xfId="7227"/>
    <cellStyle name="표준 33 2 2 42 2 2 2 3 2" xfId="7228"/>
    <cellStyle name="표준 33 2 2 42 2 2 2 3 2 2" xfId="25214"/>
    <cellStyle name="표준 33 2 2 42 2 2 2 3 3" xfId="25215"/>
    <cellStyle name="표준 33 2 2 42 2 2 2 4" xfId="7229"/>
    <cellStyle name="표준 33 2 2 42 2 2 2 4 2" xfId="25216"/>
    <cellStyle name="표준 33 2 2 42 2 2 2 5" xfId="25217"/>
    <cellStyle name="표준 33 2 2 42 2 2 3" xfId="7230"/>
    <cellStyle name="표준 33 2 2 42 2 2 3 2" xfId="7231"/>
    <cellStyle name="표준 33 2 2 42 2 2 3 2 2" xfId="7232"/>
    <cellStyle name="표준 33 2 2 42 2 2 3 2 2 2" xfId="25218"/>
    <cellStyle name="표준 33 2 2 42 2 2 3 2 3" xfId="25219"/>
    <cellStyle name="표준 33 2 2 42 2 2 3 3" xfId="7233"/>
    <cellStyle name="표준 33 2 2 42 2 2 3 3 2" xfId="25220"/>
    <cellStyle name="표준 33 2 2 42 2 2 3 4" xfId="25221"/>
    <cellStyle name="표준 33 2 2 42 2 2 4" xfId="7234"/>
    <cellStyle name="표준 33 2 2 42 2 2 4 2" xfId="7235"/>
    <cellStyle name="표준 33 2 2 42 2 2 4 2 2" xfId="25222"/>
    <cellStyle name="표준 33 2 2 42 2 2 4 3" xfId="25223"/>
    <cellStyle name="표준 33 2 2 42 2 2 5" xfId="7236"/>
    <cellStyle name="표준 33 2 2 42 2 2 5 2" xfId="25224"/>
    <cellStyle name="표준 33 2 2 42 2 2 6" xfId="25225"/>
    <cellStyle name="표준 33 2 2 42 2 3" xfId="7237"/>
    <cellStyle name="표준 33 2 2 42 2 3 2" xfId="7238"/>
    <cellStyle name="표준 33 2 2 42 2 3 2 2" xfId="7239"/>
    <cellStyle name="표준 33 2 2 42 2 3 2 2 2" xfId="7240"/>
    <cellStyle name="표준 33 2 2 42 2 3 2 2 2 2" xfId="25226"/>
    <cellStyle name="표준 33 2 2 42 2 3 2 2 3" xfId="25227"/>
    <cellStyle name="표준 33 2 2 42 2 3 2 3" xfId="7241"/>
    <cellStyle name="표준 33 2 2 42 2 3 2 3 2" xfId="25228"/>
    <cellStyle name="표준 33 2 2 42 2 3 2 4" xfId="25229"/>
    <cellStyle name="표준 33 2 2 42 2 3 3" xfId="7242"/>
    <cellStyle name="표준 33 2 2 42 2 3 3 2" xfId="7243"/>
    <cellStyle name="표준 33 2 2 42 2 3 3 2 2" xfId="25230"/>
    <cellStyle name="표준 33 2 2 42 2 3 3 3" xfId="25231"/>
    <cellStyle name="표준 33 2 2 42 2 3 4" xfId="7244"/>
    <cellStyle name="표준 33 2 2 42 2 3 4 2" xfId="25232"/>
    <cellStyle name="표준 33 2 2 42 2 3 5" xfId="25233"/>
    <cellStyle name="표준 33 2 2 42 2 4" xfId="7245"/>
    <cellStyle name="표준 33 2 2 42 2 4 2" xfId="7246"/>
    <cellStyle name="표준 33 2 2 42 2 4 2 2" xfId="7247"/>
    <cellStyle name="표준 33 2 2 42 2 4 2 2 2" xfId="25234"/>
    <cellStyle name="표준 33 2 2 42 2 4 2 3" xfId="25235"/>
    <cellStyle name="표준 33 2 2 42 2 4 3" xfId="7248"/>
    <cellStyle name="표준 33 2 2 42 2 4 3 2" xfId="25236"/>
    <cellStyle name="표준 33 2 2 42 2 4 4" xfId="25237"/>
    <cellStyle name="표준 33 2 2 42 2 5" xfId="7249"/>
    <cellStyle name="표준 33 2 2 42 2 5 2" xfId="7250"/>
    <cellStyle name="표준 33 2 2 42 2 5 2 2" xfId="25238"/>
    <cellStyle name="표준 33 2 2 42 2 5 3" xfId="25239"/>
    <cellStyle name="표준 33 2 2 42 2 6" xfId="7251"/>
    <cellStyle name="표준 33 2 2 42 2 6 2" xfId="25240"/>
    <cellStyle name="표준 33 2 2 42 2 7" xfId="25241"/>
    <cellStyle name="표준 33 2 2 42 3" xfId="7252"/>
    <cellStyle name="표준 33 2 2 42 3 2" xfId="7253"/>
    <cellStyle name="표준 33 2 2 42 3 2 2" xfId="7254"/>
    <cellStyle name="표준 33 2 2 42 3 2 2 2" xfId="7255"/>
    <cellStyle name="표준 33 2 2 42 3 2 2 2 2" xfId="7256"/>
    <cellStyle name="표준 33 2 2 42 3 2 2 2 2 2" xfId="25242"/>
    <cellStyle name="표준 33 2 2 42 3 2 2 2 3" xfId="25243"/>
    <cellStyle name="표준 33 2 2 42 3 2 2 3" xfId="7257"/>
    <cellStyle name="표준 33 2 2 42 3 2 2 3 2" xfId="25244"/>
    <cellStyle name="표준 33 2 2 42 3 2 2 4" xfId="25245"/>
    <cellStyle name="표준 33 2 2 42 3 2 3" xfId="7258"/>
    <cellStyle name="표준 33 2 2 42 3 2 3 2" xfId="7259"/>
    <cellStyle name="표준 33 2 2 42 3 2 3 2 2" xfId="25246"/>
    <cellStyle name="표준 33 2 2 42 3 2 3 3" xfId="25247"/>
    <cellStyle name="표준 33 2 2 42 3 2 4" xfId="7260"/>
    <cellStyle name="표준 33 2 2 42 3 2 4 2" xfId="25248"/>
    <cellStyle name="표준 33 2 2 42 3 2 5" xfId="25249"/>
    <cellStyle name="표준 33 2 2 42 3 3" xfId="7261"/>
    <cellStyle name="표준 33 2 2 42 3 3 2" xfId="7262"/>
    <cellStyle name="표준 33 2 2 42 3 3 2 2" xfId="7263"/>
    <cellStyle name="표준 33 2 2 42 3 3 2 2 2" xfId="25250"/>
    <cellStyle name="표준 33 2 2 42 3 3 2 3" xfId="25251"/>
    <cellStyle name="표준 33 2 2 42 3 3 3" xfId="7264"/>
    <cellStyle name="표준 33 2 2 42 3 3 3 2" xfId="25252"/>
    <cellStyle name="표준 33 2 2 42 3 3 4" xfId="25253"/>
    <cellStyle name="표준 33 2 2 42 3 4" xfId="7265"/>
    <cellStyle name="표준 33 2 2 42 3 4 2" xfId="7266"/>
    <cellStyle name="표준 33 2 2 42 3 4 2 2" xfId="25254"/>
    <cellStyle name="표준 33 2 2 42 3 4 3" xfId="25255"/>
    <cellStyle name="표준 33 2 2 42 3 5" xfId="7267"/>
    <cellStyle name="표준 33 2 2 42 3 5 2" xfId="25256"/>
    <cellStyle name="표준 33 2 2 42 3 6" xfId="25257"/>
    <cellStyle name="표준 33 2 2 42 4" xfId="7268"/>
    <cellStyle name="표준 33 2 2 42 4 2" xfId="7269"/>
    <cellStyle name="표준 33 2 2 42 4 2 2" xfId="7270"/>
    <cellStyle name="표준 33 2 2 42 4 2 2 2" xfId="7271"/>
    <cellStyle name="표준 33 2 2 42 4 2 2 2 2" xfId="25258"/>
    <cellStyle name="표준 33 2 2 42 4 2 2 3" xfId="25259"/>
    <cellStyle name="표준 33 2 2 42 4 2 3" xfId="7272"/>
    <cellStyle name="표준 33 2 2 42 4 2 3 2" xfId="25260"/>
    <cellStyle name="표준 33 2 2 42 4 2 4" xfId="25261"/>
    <cellStyle name="표준 33 2 2 42 4 3" xfId="7273"/>
    <cellStyle name="표준 33 2 2 42 4 3 2" xfId="7274"/>
    <cellStyle name="표준 33 2 2 42 4 3 2 2" xfId="25262"/>
    <cellStyle name="표준 33 2 2 42 4 3 3" xfId="25263"/>
    <cellStyle name="표준 33 2 2 42 4 4" xfId="7275"/>
    <cellStyle name="표준 33 2 2 42 4 4 2" xfId="25264"/>
    <cellStyle name="표준 33 2 2 42 4 5" xfId="25265"/>
    <cellStyle name="표준 33 2 2 42 5" xfId="7276"/>
    <cellStyle name="표준 33 2 2 42 5 2" xfId="7277"/>
    <cellStyle name="표준 33 2 2 42 5 2 2" xfId="7278"/>
    <cellStyle name="표준 33 2 2 42 5 2 2 2" xfId="25266"/>
    <cellStyle name="표준 33 2 2 42 5 2 3" xfId="25267"/>
    <cellStyle name="표준 33 2 2 42 5 3" xfId="7279"/>
    <cellStyle name="표준 33 2 2 42 5 3 2" xfId="25268"/>
    <cellStyle name="표준 33 2 2 42 5 4" xfId="25269"/>
    <cellStyle name="표준 33 2 2 42 6" xfId="7280"/>
    <cellStyle name="표준 33 2 2 42 6 2" xfId="7281"/>
    <cellStyle name="표준 33 2 2 42 6 2 2" xfId="25270"/>
    <cellStyle name="표준 33 2 2 42 6 3" xfId="25271"/>
    <cellStyle name="표준 33 2 2 42 7" xfId="7282"/>
    <cellStyle name="표준 33 2 2 42 7 2" xfId="25272"/>
    <cellStyle name="표준 33 2 2 42 8" xfId="25273"/>
    <cellStyle name="표준 33 2 2 43" xfId="7283"/>
    <cellStyle name="표준 33 2 2 43 2" xfId="7284"/>
    <cellStyle name="표준 33 2 2 43 2 2" xfId="7285"/>
    <cellStyle name="표준 33 2 2 43 2 2 2" xfId="7286"/>
    <cellStyle name="표준 33 2 2 43 2 2 2 2" xfId="7287"/>
    <cellStyle name="표준 33 2 2 43 2 2 2 2 2" xfId="7288"/>
    <cellStyle name="표준 33 2 2 43 2 2 2 2 2 2" xfId="25274"/>
    <cellStyle name="표준 33 2 2 43 2 2 2 2 3" xfId="25275"/>
    <cellStyle name="표준 33 2 2 43 2 2 2 3" xfId="7289"/>
    <cellStyle name="표준 33 2 2 43 2 2 2 3 2" xfId="25276"/>
    <cellStyle name="표준 33 2 2 43 2 2 2 4" xfId="25277"/>
    <cellStyle name="표준 33 2 2 43 2 2 3" xfId="7290"/>
    <cellStyle name="표준 33 2 2 43 2 2 3 2" xfId="7291"/>
    <cellStyle name="표준 33 2 2 43 2 2 3 2 2" xfId="25278"/>
    <cellStyle name="표준 33 2 2 43 2 2 3 3" xfId="25279"/>
    <cellStyle name="표준 33 2 2 43 2 2 4" xfId="7292"/>
    <cellStyle name="표준 33 2 2 43 2 2 4 2" xfId="25280"/>
    <cellStyle name="표준 33 2 2 43 2 2 5" xfId="25281"/>
    <cellStyle name="표준 33 2 2 43 2 3" xfId="7293"/>
    <cellStyle name="표준 33 2 2 43 2 3 2" xfId="7294"/>
    <cellStyle name="표준 33 2 2 43 2 3 2 2" xfId="7295"/>
    <cellStyle name="표준 33 2 2 43 2 3 2 2 2" xfId="25282"/>
    <cellStyle name="표준 33 2 2 43 2 3 2 3" xfId="25283"/>
    <cellStyle name="표준 33 2 2 43 2 3 3" xfId="7296"/>
    <cellStyle name="표준 33 2 2 43 2 3 3 2" xfId="25284"/>
    <cellStyle name="표준 33 2 2 43 2 3 4" xfId="25285"/>
    <cellStyle name="표준 33 2 2 43 2 4" xfId="7297"/>
    <cellStyle name="표준 33 2 2 43 2 4 2" xfId="7298"/>
    <cellStyle name="표준 33 2 2 43 2 4 2 2" xfId="25286"/>
    <cellStyle name="표준 33 2 2 43 2 4 3" xfId="25287"/>
    <cellStyle name="표준 33 2 2 43 2 5" xfId="7299"/>
    <cellStyle name="표준 33 2 2 43 2 5 2" xfId="25288"/>
    <cellStyle name="표준 33 2 2 43 2 6" xfId="25289"/>
    <cellStyle name="표준 33 2 2 43 3" xfId="7300"/>
    <cellStyle name="표준 33 2 2 43 3 2" xfId="7301"/>
    <cellStyle name="표준 33 2 2 43 3 2 2" xfId="7302"/>
    <cellStyle name="표준 33 2 2 43 3 2 2 2" xfId="7303"/>
    <cellStyle name="표준 33 2 2 43 3 2 2 2 2" xfId="25290"/>
    <cellStyle name="표준 33 2 2 43 3 2 2 3" xfId="25291"/>
    <cellStyle name="표준 33 2 2 43 3 2 3" xfId="7304"/>
    <cellStyle name="표준 33 2 2 43 3 2 3 2" xfId="25292"/>
    <cellStyle name="표준 33 2 2 43 3 2 4" xfId="25293"/>
    <cellStyle name="표준 33 2 2 43 3 3" xfId="7305"/>
    <cellStyle name="표준 33 2 2 43 3 3 2" xfId="7306"/>
    <cellStyle name="표준 33 2 2 43 3 3 2 2" xfId="25294"/>
    <cellStyle name="표준 33 2 2 43 3 3 3" xfId="25295"/>
    <cellStyle name="표준 33 2 2 43 3 4" xfId="7307"/>
    <cellStyle name="표준 33 2 2 43 3 4 2" xfId="25296"/>
    <cellStyle name="표준 33 2 2 43 3 5" xfId="25297"/>
    <cellStyle name="표준 33 2 2 43 4" xfId="7308"/>
    <cellStyle name="표준 33 2 2 43 4 2" xfId="7309"/>
    <cellStyle name="표준 33 2 2 43 4 2 2" xfId="7310"/>
    <cellStyle name="표준 33 2 2 43 4 2 2 2" xfId="25298"/>
    <cellStyle name="표준 33 2 2 43 4 2 3" xfId="25299"/>
    <cellStyle name="표준 33 2 2 43 4 3" xfId="7311"/>
    <cellStyle name="표준 33 2 2 43 4 3 2" xfId="25300"/>
    <cellStyle name="표준 33 2 2 43 4 4" xfId="25301"/>
    <cellStyle name="표준 33 2 2 43 5" xfId="7312"/>
    <cellStyle name="표준 33 2 2 43 5 2" xfId="7313"/>
    <cellStyle name="표준 33 2 2 43 5 2 2" xfId="25302"/>
    <cellStyle name="표준 33 2 2 43 5 3" xfId="25303"/>
    <cellStyle name="표준 33 2 2 43 6" xfId="7314"/>
    <cellStyle name="표준 33 2 2 43 6 2" xfId="25304"/>
    <cellStyle name="표준 33 2 2 43 7" xfId="25305"/>
    <cellStyle name="표준 33 2 2 44" xfId="7315"/>
    <cellStyle name="표준 33 2 2 44 2" xfId="7316"/>
    <cellStyle name="표준 33 2 2 44 2 2" xfId="7317"/>
    <cellStyle name="표준 33 2 2 44 2 2 2" xfId="7318"/>
    <cellStyle name="표준 33 2 2 44 2 2 2 2" xfId="7319"/>
    <cellStyle name="표준 33 2 2 44 2 2 2 2 2" xfId="25306"/>
    <cellStyle name="표준 33 2 2 44 2 2 2 3" xfId="25307"/>
    <cellStyle name="표준 33 2 2 44 2 2 3" xfId="7320"/>
    <cellStyle name="표준 33 2 2 44 2 2 3 2" xfId="25308"/>
    <cellStyle name="표준 33 2 2 44 2 2 4" xfId="25309"/>
    <cellStyle name="표준 33 2 2 44 2 3" xfId="7321"/>
    <cellStyle name="표준 33 2 2 44 2 3 2" xfId="7322"/>
    <cellStyle name="표준 33 2 2 44 2 3 2 2" xfId="25310"/>
    <cellStyle name="표준 33 2 2 44 2 3 3" xfId="25311"/>
    <cellStyle name="표준 33 2 2 44 2 4" xfId="7323"/>
    <cellStyle name="표준 33 2 2 44 2 4 2" xfId="25312"/>
    <cellStyle name="표준 33 2 2 44 2 5" xfId="25313"/>
    <cellStyle name="표준 33 2 2 44 3" xfId="7324"/>
    <cellStyle name="표준 33 2 2 44 3 2" xfId="7325"/>
    <cellStyle name="표준 33 2 2 44 3 2 2" xfId="7326"/>
    <cellStyle name="표준 33 2 2 44 3 2 2 2" xfId="25314"/>
    <cellStyle name="표준 33 2 2 44 3 2 3" xfId="25315"/>
    <cellStyle name="표준 33 2 2 44 3 3" xfId="7327"/>
    <cellStyle name="표준 33 2 2 44 3 3 2" xfId="25316"/>
    <cellStyle name="표준 33 2 2 44 3 4" xfId="25317"/>
    <cellStyle name="표준 33 2 2 44 4" xfId="7328"/>
    <cellStyle name="표준 33 2 2 44 4 2" xfId="7329"/>
    <cellStyle name="표준 33 2 2 44 4 2 2" xfId="25318"/>
    <cellStyle name="표준 33 2 2 44 4 3" xfId="25319"/>
    <cellStyle name="표준 33 2 2 44 5" xfId="7330"/>
    <cellStyle name="표준 33 2 2 44 5 2" xfId="25320"/>
    <cellStyle name="표준 33 2 2 44 6" xfId="25321"/>
    <cellStyle name="표준 33 2 2 45" xfId="7331"/>
    <cellStyle name="표준 33 2 2 45 2" xfId="7332"/>
    <cellStyle name="표준 33 2 2 45 2 2" xfId="7333"/>
    <cellStyle name="표준 33 2 2 45 2 2 2" xfId="7334"/>
    <cellStyle name="표준 33 2 2 45 2 2 2 2" xfId="25322"/>
    <cellStyle name="표준 33 2 2 45 2 2 3" xfId="25323"/>
    <cellStyle name="표준 33 2 2 45 2 3" xfId="7335"/>
    <cellStyle name="표준 33 2 2 45 2 3 2" xfId="25324"/>
    <cellStyle name="표준 33 2 2 45 2 4" xfId="25325"/>
    <cellStyle name="표준 33 2 2 45 3" xfId="7336"/>
    <cellStyle name="표준 33 2 2 45 3 2" xfId="7337"/>
    <cellStyle name="표준 33 2 2 45 3 2 2" xfId="25326"/>
    <cellStyle name="표준 33 2 2 45 3 3" xfId="25327"/>
    <cellStyle name="표준 33 2 2 45 4" xfId="7338"/>
    <cellStyle name="표준 33 2 2 45 4 2" xfId="25328"/>
    <cellStyle name="표준 33 2 2 45 5" xfId="25329"/>
    <cellStyle name="표준 33 2 2 46" xfId="7339"/>
    <cellStyle name="표준 33 2 2 46 2" xfId="7340"/>
    <cellStyle name="표준 33 2 2 46 2 2" xfId="7341"/>
    <cellStyle name="표준 33 2 2 46 2 2 2" xfId="25330"/>
    <cellStyle name="표준 33 2 2 46 2 3" xfId="25331"/>
    <cellStyle name="표준 33 2 2 46 3" xfId="7342"/>
    <cellStyle name="표준 33 2 2 46 3 2" xfId="25332"/>
    <cellStyle name="표준 33 2 2 46 4" xfId="25333"/>
    <cellStyle name="표준 33 2 2 47" xfId="7343"/>
    <cellStyle name="표준 33 2 2 47 2" xfId="7344"/>
    <cellStyle name="표준 33 2 2 47 2 2" xfId="25334"/>
    <cellStyle name="표준 33 2 2 47 3" xfId="25335"/>
    <cellStyle name="표준 33 2 2 5" xfId="7345"/>
    <cellStyle name="표준 33 2 2 6" xfId="7346"/>
    <cellStyle name="표준 33 2 2 7" xfId="7347"/>
    <cellStyle name="표준 33 2 2 8" xfId="7348"/>
    <cellStyle name="표준 33 2 2 9" xfId="7349"/>
    <cellStyle name="표준 33 2 20" xfId="7350"/>
    <cellStyle name="표준 33 2 20 2" xfId="7351"/>
    <cellStyle name="표준 33 2 20 2 2" xfId="7352"/>
    <cellStyle name="표준 33 2 20 2 2 2" xfId="7353"/>
    <cellStyle name="표준 33 2 20 2 2 2 2" xfId="7354"/>
    <cellStyle name="표준 33 2 20 2 2 2 2 2" xfId="7355"/>
    <cellStyle name="표준 33 2 20 2 2 2 2 2 2" xfId="7356"/>
    <cellStyle name="표준 33 2 20 2 2 2 2 2 2 2" xfId="25336"/>
    <cellStyle name="표준 33 2 20 2 2 2 2 2 3" xfId="25337"/>
    <cellStyle name="표준 33 2 20 2 2 2 2 3" xfId="7357"/>
    <cellStyle name="표준 33 2 20 2 2 2 2 3 2" xfId="25338"/>
    <cellStyle name="표준 33 2 20 2 2 2 2 4" xfId="25339"/>
    <cellStyle name="표준 33 2 20 2 2 2 3" xfId="7358"/>
    <cellStyle name="표준 33 2 20 2 2 2 3 2" xfId="7359"/>
    <cellStyle name="표준 33 2 20 2 2 2 3 2 2" xfId="25340"/>
    <cellStyle name="표준 33 2 20 2 2 2 3 3" xfId="25341"/>
    <cellStyle name="표준 33 2 20 2 2 2 4" xfId="7360"/>
    <cellStyle name="표준 33 2 20 2 2 2 4 2" xfId="25342"/>
    <cellStyle name="표준 33 2 20 2 2 2 5" xfId="25343"/>
    <cellStyle name="표준 33 2 20 2 2 3" xfId="7361"/>
    <cellStyle name="표준 33 2 20 2 2 3 2" xfId="7362"/>
    <cellStyle name="표준 33 2 20 2 2 3 2 2" xfId="7363"/>
    <cellStyle name="표준 33 2 20 2 2 3 2 2 2" xfId="25344"/>
    <cellStyle name="표준 33 2 20 2 2 3 2 3" xfId="25345"/>
    <cellStyle name="표준 33 2 20 2 2 3 3" xfId="7364"/>
    <cellStyle name="표준 33 2 20 2 2 3 3 2" xfId="25346"/>
    <cellStyle name="표준 33 2 20 2 2 3 4" xfId="25347"/>
    <cellStyle name="표준 33 2 20 2 2 4" xfId="7365"/>
    <cellStyle name="표준 33 2 20 2 2 4 2" xfId="7366"/>
    <cellStyle name="표준 33 2 20 2 2 4 2 2" xfId="25348"/>
    <cellStyle name="표준 33 2 20 2 2 4 3" xfId="25349"/>
    <cellStyle name="표준 33 2 20 2 2 5" xfId="7367"/>
    <cellStyle name="표준 33 2 20 2 2 5 2" xfId="25350"/>
    <cellStyle name="표준 33 2 20 2 2 6" xfId="25351"/>
    <cellStyle name="표준 33 2 20 2 3" xfId="7368"/>
    <cellStyle name="표준 33 2 20 2 3 2" xfId="7369"/>
    <cellStyle name="표준 33 2 20 2 3 2 2" xfId="7370"/>
    <cellStyle name="표준 33 2 20 2 3 2 2 2" xfId="7371"/>
    <cellStyle name="표준 33 2 20 2 3 2 2 2 2" xfId="25352"/>
    <cellStyle name="표준 33 2 20 2 3 2 2 3" xfId="25353"/>
    <cellStyle name="표준 33 2 20 2 3 2 3" xfId="7372"/>
    <cellStyle name="표준 33 2 20 2 3 2 3 2" xfId="25354"/>
    <cellStyle name="표준 33 2 20 2 3 2 4" xfId="25355"/>
    <cellStyle name="표준 33 2 20 2 3 3" xfId="7373"/>
    <cellStyle name="표준 33 2 20 2 3 3 2" xfId="7374"/>
    <cellStyle name="표준 33 2 20 2 3 3 2 2" xfId="25356"/>
    <cellStyle name="표준 33 2 20 2 3 3 3" xfId="25357"/>
    <cellStyle name="표준 33 2 20 2 3 4" xfId="7375"/>
    <cellStyle name="표준 33 2 20 2 3 4 2" xfId="25358"/>
    <cellStyle name="표준 33 2 20 2 3 5" xfId="25359"/>
    <cellStyle name="표준 33 2 20 2 4" xfId="7376"/>
    <cellStyle name="표준 33 2 20 2 4 2" xfId="7377"/>
    <cellStyle name="표준 33 2 20 2 4 2 2" xfId="7378"/>
    <cellStyle name="표준 33 2 20 2 4 2 2 2" xfId="25360"/>
    <cellStyle name="표준 33 2 20 2 4 2 3" xfId="25361"/>
    <cellStyle name="표준 33 2 20 2 4 3" xfId="7379"/>
    <cellStyle name="표준 33 2 20 2 4 3 2" xfId="25362"/>
    <cellStyle name="표준 33 2 20 2 4 4" xfId="25363"/>
    <cellStyle name="표준 33 2 20 2 5" xfId="7380"/>
    <cellStyle name="표준 33 2 20 2 5 2" xfId="7381"/>
    <cellStyle name="표준 33 2 20 2 5 2 2" xfId="25364"/>
    <cellStyle name="표준 33 2 20 2 5 3" xfId="25365"/>
    <cellStyle name="표준 33 2 20 2 6" xfId="7382"/>
    <cellStyle name="표준 33 2 20 2 6 2" xfId="25366"/>
    <cellStyle name="표준 33 2 20 2 7" xfId="25367"/>
    <cellStyle name="표준 33 2 20 3" xfId="7383"/>
    <cellStyle name="표준 33 2 20 3 2" xfId="7384"/>
    <cellStyle name="표준 33 2 20 3 2 2" xfId="7385"/>
    <cellStyle name="표준 33 2 20 3 2 2 2" xfId="7386"/>
    <cellStyle name="표준 33 2 20 3 2 2 2 2" xfId="7387"/>
    <cellStyle name="표준 33 2 20 3 2 2 2 2 2" xfId="25368"/>
    <cellStyle name="표준 33 2 20 3 2 2 2 3" xfId="25369"/>
    <cellStyle name="표준 33 2 20 3 2 2 3" xfId="7388"/>
    <cellStyle name="표준 33 2 20 3 2 2 3 2" xfId="25370"/>
    <cellStyle name="표준 33 2 20 3 2 2 4" xfId="25371"/>
    <cellStyle name="표준 33 2 20 3 2 3" xfId="7389"/>
    <cellStyle name="표준 33 2 20 3 2 3 2" xfId="7390"/>
    <cellStyle name="표준 33 2 20 3 2 3 2 2" xfId="25372"/>
    <cellStyle name="표준 33 2 20 3 2 3 3" xfId="25373"/>
    <cellStyle name="표준 33 2 20 3 2 4" xfId="7391"/>
    <cellStyle name="표준 33 2 20 3 2 4 2" xfId="25374"/>
    <cellStyle name="표준 33 2 20 3 2 5" xfId="25375"/>
    <cellStyle name="표준 33 2 20 3 3" xfId="7392"/>
    <cellStyle name="표준 33 2 20 3 3 2" xfId="7393"/>
    <cellStyle name="표준 33 2 20 3 3 2 2" xfId="7394"/>
    <cellStyle name="표준 33 2 20 3 3 2 2 2" xfId="25376"/>
    <cellStyle name="표준 33 2 20 3 3 2 3" xfId="25377"/>
    <cellStyle name="표준 33 2 20 3 3 3" xfId="7395"/>
    <cellStyle name="표준 33 2 20 3 3 3 2" xfId="25378"/>
    <cellStyle name="표준 33 2 20 3 3 4" xfId="25379"/>
    <cellStyle name="표준 33 2 20 3 4" xfId="7396"/>
    <cellStyle name="표준 33 2 20 3 4 2" xfId="7397"/>
    <cellStyle name="표준 33 2 20 3 4 2 2" xfId="25380"/>
    <cellStyle name="표준 33 2 20 3 4 3" xfId="25381"/>
    <cellStyle name="표준 33 2 20 3 5" xfId="7398"/>
    <cellStyle name="표준 33 2 20 3 5 2" xfId="25382"/>
    <cellStyle name="표준 33 2 20 3 6" xfId="25383"/>
    <cellStyle name="표준 33 2 20 4" xfId="7399"/>
    <cellStyle name="표준 33 2 20 4 2" xfId="7400"/>
    <cellStyle name="표준 33 2 20 4 2 2" xfId="7401"/>
    <cellStyle name="표준 33 2 20 4 2 2 2" xfId="7402"/>
    <cellStyle name="표준 33 2 20 4 2 2 2 2" xfId="25384"/>
    <cellStyle name="표준 33 2 20 4 2 2 3" xfId="25385"/>
    <cellStyle name="표준 33 2 20 4 2 3" xfId="7403"/>
    <cellStyle name="표준 33 2 20 4 2 3 2" xfId="25386"/>
    <cellStyle name="표준 33 2 20 4 2 4" xfId="25387"/>
    <cellStyle name="표준 33 2 20 4 3" xfId="7404"/>
    <cellStyle name="표준 33 2 20 4 3 2" xfId="7405"/>
    <cellStyle name="표준 33 2 20 4 3 2 2" xfId="25388"/>
    <cellStyle name="표준 33 2 20 4 3 3" xfId="25389"/>
    <cellStyle name="표준 33 2 20 4 4" xfId="7406"/>
    <cellStyle name="표준 33 2 20 4 4 2" xfId="25390"/>
    <cellStyle name="표준 33 2 20 4 5" xfId="25391"/>
    <cellStyle name="표준 33 2 20 5" xfId="7407"/>
    <cellStyle name="표준 33 2 20 5 2" xfId="7408"/>
    <cellStyle name="표준 33 2 20 5 2 2" xfId="7409"/>
    <cellStyle name="표준 33 2 20 5 2 2 2" xfId="25392"/>
    <cellStyle name="표준 33 2 20 5 2 3" xfId="25393"/>
    <cellStyle name="표준 33 2 20 5 3" xfId="7410"/>
    <cellStyle name="표준 33 2 20 5 3 2" xfId="25394"/>
    <cellStyle name="표준 33 2 20 5 4" xfId="25395"/>
    <cellStyle name="표준 33 2 20 6" xfId="7411"/>
    <cellStyle name="표준 33 2 20 6 2" xfId="7412"/>
    <cellStyle name="표준 33 2 20 6 2 2" xfId="25396"/>
    <cellStyle name="표준 33 2 20 6 3" xfId="25397"/>
    <cellStyle name="표준 33 2 20 7" xfId="7413"/>
    <cellStyle name="표준 33 2 20 7 2" xfId="25398"/>
    <cellStyle name="표준 33 2 20 8" xfId="25399"/>
    <cellStyle name="표준 33 2 21" xfId="7414"/>
    <cellStyle name="표준 33 2 21 2" xfId="7415"/>
    <cellStyle name="표준 33 2 21 2 2" xfId="7416"/>
    <cellStyle name="표준 33 2 21 2 2 2" xfId="7417"/>
    <cellStyle name="표준 33 2 21 2 2 2 2" xfId="7418"/>
    <cellStyle name="표준 33 2 21 2 2 2 2 2" xfId="7419"/>
    <cellStyle name="표준 33 2 21 2 2 2 2 2 2" xfId="7420"/>
    <cellStyle name="표준 33 2 21 2 2 2 2 2 2 2" xfId="25400"/>
    <cellStyle name="표준 33 2 21 2 2 2 2 2 3" xfId="25401"/>
    <cellStyle name="표준 33 2 21 2 2 2 2 3" xfId="7421"/>
    <cellStyle name="표준 33 2 21 2 2 2 2 3 2" xfId="25402"/>
    <cellStyle name="표준 33 2 21 2 2 2 2 4" xfId="25403"/>
    <cellStyle name="표준 33 2 21 2 2 2 3" xfId="7422"/>
    <cellStyle name="표준 33 2 21 2 2 2 3 2" xfId="7423"/>
    <cellStyle name="표준 33 2 21 2 2 2 3 2 2" xfId="25404"/>
    <cellStyle name="표준 33 2 21 2 2 2 3 3" xfId="25405"/>
    <cellStyle name="표준 33 2 21 2 2 2 4" xfId="7424"/>
    <cellStyle name="표준 33 2 21 2 2 2 4 2" xfId="25406"/>
    <cellStyle name="표준 33 2 21 2 2 2 5" xfId="25407"/>
    <cellStyle name="표준 33 2 21 2 2 3" xfId="7425"/>
    <cellStyle name="표준 33 2 21 2 2 3 2" xfId="7426"/>
    <cellStyle name="표준 33 2 21 2 2 3 2 2" xfId="7427"/>
    <cellStyle name="표준 33 2 21 2 2 3 2 2 2" xfId="25408"/>
    <cellStyle name="표준 33 2 21 2 2 3 2 3" xfId="25409"/>
    <cellStyle name="표준 33 2 21 2 2 3 3" xfId="7428"/>
    <cellStyle name="표준 33 2 21 2 2 3 3 2" xfId="25410"/>
    <cellStyle name="표준 33 2 21 2 2 3 4" xfId="25411"/>
    <cellStyle name="표준 33 2 21 2 2 4" xfId="7429"/>
    <cellStyle name="표준 33 2 21 2 2 4 2" xfId="7430"/>
    <cellStyle name="표준 33 2 21 2 2 4 2 2" xfId="25412"/>
    <cellStyle name="표준 33 2 21 2 2 4 3" xfId="25413"/>
    <cellStyle name="표준 33 2 21 2 2 5" xfId="7431"/>
    <cellStyle name="표준 33 2 21 2 2 5 2" xfId="25414"/>
    <cellStyle name="표준 33 2 21 2 2 6" xfId="25415"/>
    <cellStyle name="표준 33 2 21 2 3" xfId="7432"/>
    <cellStyle name="표준 33 2 21 2 3 2" xfId="7433"/>
    <cellStyle name="표준 33 2 21 2 3 2 2" xfId="7434"/>
    <cellStyle name="표준 33 2 21 2 3 2 2 2" xfId="7435"/>
    <cellStyle name="표준 33 2 21 2 3 2 2 2 2" xfId="25416"/>
    <cellStyle name="표준 33 2 21 2 3 2 2 3" xfId="25417"/>
    <cellStyle name="표준 33 2 21 2 3 2 3" xfId="7436"/>
    <cellStyle name="표준 33 2 21 2 3 2 3 2" xfId="25418"/>
    <cellStyle name="표준 33 2 21 2 3 2 4" xfId="25419"/>
    <cellStyle name="표준 33 2 21 2 3 3" xfId="7437"/>
    <cellStyle name="표준 33 2 21 2 3 3 2" xfId="7438"/>
    <cellStyle name="표준 33 2 21 2 3 3 2 2" xfId="25420"/>
    <cellStyle name="표준 33 2 21 2 3 3 3" xfId="25421"/>
    <cellStyle name="표준 33 2 21 2 3 4" xfId="7439"/>
    <cellStyle name="표준 33 2 21 2 3 4 2" xfId="25422"/>
    <cellStyle name="표준 33 2 21 2 3 5" xfId="25423"/>
    <cellStyle name="표준 33 2 21 2 4" xfId="7440"/>
    <cellStyle name="표준 33 2 21 2 4 2" xfId="7441"/>
    <cellStyle name="표준 33 2 21 2 4 2 2" xfId="7442"/>
    <cellStyle name="표준 33 2 21 2 4 2 2 2" xfId="25424"/>
    <cellStyle name="표준 33 2 21 2 4 2 3" xfId="25425"/>
    <cellStyle name="표준 33 2 21 2 4 3" xfId="7443"/>
    <cellStyle name="표준 33 2 21 2 4 3 2" xfId="25426"/>
    <cellStyle name="표준 33 2 21 2 4 4" xfId="25427"/>
    <cellStyle name="표준 33 2 21 2 5" xfId="7444"/>
    <cellStyle name="표준 33 2 21 2 5 2" xfId="7445"/>
    <cellStyle name="표준 33 2 21 2 5 2 2" xfId="25428"/>
    <cellStyle name="표준 33 2 21 2 5 3" xfId="25429"/>
    <cellStyle name="표준 33 2 21 2 6" xfId="7446"/>
    <cellStyle name="표준 33 2 21 2 6 2" xfId="25430"/>
    <cellStyle name="표준 33 2 21 2 7" xfId="25431"/>
    <cellStyle name="표준 33 2 21 3" xfId="7447"/>
    <cellStyle name="표준 33 2 21 3 2" xfId="7448"/>
    <cellStyle name="표준 33 2 21 3 2 2" xfId="7449"/>
    <cellStyle name="표준 33 2 21 3 2 2 2" xfId="7450"/>
    <cellStyle name="표준 33 2 21 3 2 2 2 2" xfId="7451"/>
    <cellStyle name="표준 33 2 21 3 2 2 2 2 2" xfId="25432"/>
    <cellStyle name="표준 33 2 21 3 2 2 2 3" xfId="25433"/>
    <cellStyle name="표준 33 2 21 3 2 2 3" xfId="7452"/>
    <cellStyle name="표준 33 2 21 3 2 2 3 2" xfId="25434"/>
    <cellStyle name="표준 33 2 21 3 2 2 4" xfId="25435"/>
    <cellStyle name="표준 33 2 21 3 2 3" xfId="7453"/>
    <cellStyle name="표준 33 2 21 3 2 3 2" xfId="7454"/>
    <cellStyle name="표준 33 2 21 3 2 3 2 2" xfId="25436"/>
    <cellStyle name="표준 33 2 21 3 2 3 3" xfId="25437"/>
    <cellStyle name="표준 33 2 21 3 2 4" xfId="7455"/>
    <cellStyle name="표준 33 2 21 3 2 4 2" xfId="25438"/>
    <cellStyle name="표준 33 2 21 3 2 5" xfId="25439"/>
    <cellStyle name="표준 33 2 21 3 3" xfId="7456"/>
    <cellStyle name="표준 33 2 21 3 3 2" xfId="7457"/>
    <cellStyle name="표준 33 2 21 3 3 2 2" xfId="7458"/>
    <cellStyle name="표준 33 2 21 3 3 2 2 2" xfId="25440"/>
    <cellStyle name="표준 33 2 21 3 3 2 3" xfId="25441"/>
    <cellStyle name="표준 33 2 21 3 3 3" xfId="7459"/>
    <cellStyle name="표준 33 2 21 3 3 3 2" xfId="25442"/>
    <cellStyle name="표준 33 2 21 3 3 4" xfId="25443"/>
    <cellStyle name="표준 33 2 21 3 4" xfId="7460"/>
    <cellStyle name="표준 33 2 21 3 4 2" xfId="7461"/>
    <cellStyle name="표준 33 2 21 3 4 2 2" xfId="25444"/>
    <cellStyle name="표준 33 2 21 3 4 3" xfId="25445"/>
    <cellStyle name="표준 33 2 21 3 5" xfId="7462"/>
    <cellStyle name="표준 33 2 21 3 5 2" xfId="25446"/>
    <cellStyle name="표준 33 2 21 3 6" xfId="25447"/>
    <cellStyle name="표준 33 2 21 4" xfId="7463"/>
    <cellStyle name="표준 33 2 21 4 2" xfId="7464"/>
    <cellStyle name="표준 33 2 21 4 2 2" xfId="7465"/>
    <cellStyle name="표준 33 2 21 4 2 2 2" xfId="7466"/>
    <cellStyle name="표준 33 2 21 4 2 2 2 2" xfId="25448"/>
    <cellStyle name="표준 33 2 21 4 2 2 3" xfId="25449"/>
    <cellStyle name="표준 33 2 21 4 2 3" xfId="7467"/>
    <cellStyle name="표준 33 2 21 4 2 3 2" xfId="25450"/>
    <cellStyle name="표준 33 2 21 4 2 4" xfId="25451"/>
    <cellStyle name="표준 33 2 21 4 3" xfId="7468"/>
    <cellStyle name="표준 33 2 21 4 3 2" xfId="7469"/>
    <cellStyle name="표준 33 2 21 4 3 2 2" xfId="25452"/>
    <cellStyle name="표준 33 2 21 4 3 3" xfId="25453"/>
    <cellStyle name="표준 33 2 21 4 4" xfId="7470"/>
    <cellStyle name="표준 33 2 21 4 4 2" xfId="25454"/>
    <cellStyle name="표준 33 2 21 4 5" xfId="25455"/>
    <cellStyle name="표준 33 2 21 5" xfId="7471"/>
    <cellStyle name="표준 33 2 21 5 2" xfId="7472"/>
    <cellStyle name="표준 33 2 21 5 2 2" xfId="7473"/>
    <cellStyle name="표준 33 2 21 5 2 2 2" xfId="25456"/>
    <cellStyle name="표준 33 2 21 5 2 3" xfId="25457"/>
    <cellStyle name="표준 33 2 21 5 3" xfId="7474"/>
    <cellStyle name="표준 33 2 21 5 3 2" xfId="25458"/>
    <cellStyle name="표준 33 2 21 5 4" xfId="25459"/>
    <cellStyle name="표준 33 2 21 6" xfId="7475"/>
    <cellStyle name="표준 33 2 21 6 2" xfId="7476"/>
    <cellStyle name="표준 33 2 21 6 2 2" xfId="25460"/>
    <cellStyle name="표준 33 2 21 6 3" xfId="25461"/>
    <cellStyle name="표준 33 2 21 7" xfId="7477"/>
    <cellStyle name="표준 33 2 21 7 2" xfId="25462"/>
    <cellStyle name="표준 33 2 21 8" xfId="25463"/>
    <cellStyle name="표준 33 2 22" xfId="7478"/>
    <cellStyle name="표준 33 2 22 2" xfId="7479"/>
    <cellStyle name="표준 33 2 22 2 2" xfId="7480"/>
    <cellStyle name="표준 33 2 22 2 2 2" xfId="7481"/>
    <cellStyle name="표준 33 2 22 2 2 2 2" xfId="7482"/>
    <cellStyle name="표준 33 2 22 2 2 2 2 2" xfId="7483"/>
    <cellStyle name="표준 33 2 22 2 2 2 2 2 2" xfId="7484"/>
    <cellStyle name="표준 33 2 22 2 2 2 2 2 2 2" xfId="25464"/>
    <cellStyle name="표준 33 2 22 2 2 2 2 2 3" xfId="25465"/>
    <cellStyle name="표준 33 2 22 2 2 2 2 3" xfId="7485"/>
    <cellStyle name="표준 33 2 22 2 2 2 2 3 2" xfId="25466"/>
    <cellStyle name="표준 33 2 22 2 2 2 2 4" xfId="25467"/>
    <cellStyle name="표준 33 2 22 2 2 2 3" xfId="7486"/>
    <cellStyle name="표준 33 2 22 2 2 2 3 2" xfId="7487"/>
    <cellStyle name="표준 33 2 22 2 2 2 3 2 2" xfId="25468"/>
    <cellStyle name="표준 33 2 22 2 2 2 3 3" xfId="25469"/>
    <cellStyle name="표준 33 2 22 2 2 2 4" xfId="7488"/>
    <cellStyle name="표준 33 2 22 2 2 2 4 2" xfId="25470"/>
    <cellStyle name="표준 33 2 22 2 2 2 5" xfId="25471"/>
    <cellStyle name="표준 33 2 22 2 2 3" xfId="7489"/>
    <cellStyle name="표준 33 2 22 2 2 3 2" xfId="7490"/>
    <cellStyle name="표준 33 2 22 2 2 3 2 2" xfId="7491"/>
    <cellStyle name="표준 33 2 22 2 2 3 2 2 2" xfId="25472"/>
    <cellStyle name="표준 33 2 22 2 2 3 2 3" xfId="25473"/>
    <cellStyle name="표준 33 2 22 2 2 3 3" xfId="7492"/>
    <cellStyle name="표준 33 2 22 2 2 3 3 2" xfId="25474"/>
    <cellStyle name="표준 33 2 22 2 2 3 4" xfId="25475"/>
    <cellStyle name="표준 33 2 22 2 2 4" xfId="7493"/>
    <cellStyle name="표준 33 2 22 2 2 4 2" xfId="7494"/>
    <cellStyle name="표준 33 2 22 2 2 4 2 2" xfId="25476"/>
    <cellStyle name="표준 33 2 22 2 2 4 3" xfId="25477"/>
    <cellStyle name="표준 33 2 22 2 2 5" xfId="7495"/>
    <cellStyle name="표준 33 2 22 2 2 5 2" xfId="25478"/>
    <cellStyle name="표준 33 2 22 2 2 6" xfId="25479"/>
    <cellStyle name="표준 33 2 22 2 3" xfId="7496"/>
    <cellStyle name="표준 33 2 22 2 3 2" xfId="7497"/>
    <cellStyle name="표준 33 2 22 2 3 2 2" xfId="7498"/>
    <cellStyle name="표준 33 2 22 2 3 2 2 2" xfId="7499"/>
    <cellStyle name="표준 33 2 22 2 3 2 2 2 2" xfId="25480"/>
    <cellStyle name="표준 33 2 22 2 3 2 2 3" xfId="25481"/>
    <cellStyle name="표준 33 2 22 2 3 2 3" xfId="7500"/>
    <cellStyle name="표준 33 2 22 2 3 2 3 2" xfId="25482"/>
    <cellStyle name="표준 33 2 22 2 3 2 4" xfId="25483"/>
    <cellStyle name="표준 33 2 22 2 3 3" xfId="7501"/>
    <cellStyle name="표준 33 2 22 2 3 3 2" xfId="7502"/>
    <cellStyle name="표준 33 2 22 2 3 3 2 2" xfId="25484"/>
    <cellStyle name="표준 33 2 22 2 3 3 3" xfId="25485"/>
    <cellStyle name="표준 33 2 22 2 3 4" xfId="7503"/>
    <cellStyle name="표준 33 2 22 2 3 4 2" xfId="25486"/>
    <cellStyle name="표준 33 2 22 2 3 5" xfId="25487"/>
    <cellStyle name="표준 33 2 22 2 4" xfId="7504"/>
    <cellStyle name="표준 33 2 22 2 4 2" xfId="7505"/>
    <cellStyle name="표준 33 2 22 2 4 2 2" xfId="7506"/>
    <cellStyle name="표준 33 2 22 2 4 2 2 2" xfId="25488"/>
    <cellStyle name="표준 33 2 22 2 4 2 3" xfId="25489"/>
    <cellStyle name="표준 33 2 22 2 4 3" xfId="7507"/>
    <cellStyle name="표준 33 2 22 2 4 3 2" xfId="25490"/>
    <cellStyle name="표준 33 2 22 2 4 4" xfId="25491"/>
    <cellStyle name="표준 33 2 22 2 5" xfId="7508"/>
    <cellStyle name="표준 33 2 22 2 5 2" xfId="7509"/>
    <cellStyle name="표준 33 2 22 2 5 2 2" xfId="25492"/>
    <cellStyle name="표준 33 2 22 2 5 3" xfId="25493"/>
    <cellStyle name="표준 33 2 22 2 6" xfId="7510"/>
    <cellStyle name="표준 33 2 22 2 6 2" xfId="25494"/>
    <cellStyle name="표준 33 2 22 2 7" xfId="25495"/>
    <cellStyle name="표준 33 2 22 3" xfId="7511"/>
    <cellStyle name="표준 33 2 22 3 2" xfId="7512"/>
    <cellStyle name="표준 33 2 22 3 2 2" xfId="7513"/>
    <cellStyle name="표준 33 2 22 3 2 2 2" xfId="7514"/>
    <cellStyle name="표준 33 2 22 3 2 2 2 2" xfId="7515"/>
    <cellStyle name="표준 33 2 22 3 2 2 2 2 2" xfId="25496"/>
    <cellStyle name="표준 33 2 22 3 2 2 2 3" xfId="25497"/>
    <cellStyle name="표준 33 2 22 3 2 2 3" xfId="7516"/>
    <cellStyle name="표준 33 2 22 3 2 2 3 2" xfId="25498"/>
    <cellStyle name="표준 33 2 22 3 2 2 4" xfId="25499"/>
    <cellStyle name="표준 33 2 22 3 2 3" xfId="7517"/>
    <cellStyle name="표준 33 2 22 3 2 3 2" xfId="7518"/>
    <cellStyle name="표준 33 2 22 3 2 3 2 2" xfId="25500"/>
    <cellStyle name="표준 33 2 22 3 2 3 3" xfId="25501"/>
    <cellStyle name="표준 33 2 22 3 2 4" xfId="7519"/>
    <cellStyle name="표준 33 2 22 3 2 4 2" xfId="25502"/>
    <cellStyle name="표준 33 2 22 3 2 5" xfId="25503"/>
    <cellStyle name="표준 33 2 22 3 3" xfId="7520"/>
    <cellStyle name="표준 33 2 22 3 3 2" xfId="7521"/>
    <cellStyle name="표준 33 2 22 3 3 2 2" xfId="7522"/>
    <cellStyle name="표준 33 2 22 3 3 2 2 2" xfId="25504"/>
    <cellStyle name="표준 33 2 22 3 3 2 3" xfId="25505"/>
    <cellStyle name="표준 33 2 22 3 3 3" xfId="7523"/>
    <cellStyle name="표준 33 2 22 3 3 3 2" xfId="25506"/>
    <cellStyle name="표준 33 2 22 3 3 4" xfId="25507"/>
    <cellStyle name="표준 33 2 22 3 4" xfId="7524"/>
    <cellStyle name="표준 33 2 22 3 4 2" xfId="7525"/>
    <cellStyle name="표준 33 2 22 3 4 2 2" xfId="25508"/>
    <cellStyle name="표준 33 2 22 3 4 3" xfId="25509"/>
    <cellStyle name="표준 33 2 22 3 5" xfId="7526"/>
    <cellStyle name="표준 33 2 22 3 5 2" xfId="25510"/>
    <cellStyle name="표준 33 2 22 3 6" xfId="25511"/>
    <cellStyle name="표준 33 2 22 4" xfId="7527"/>
    <cellStyle name="표준 33 2 22 4 2" xfId="7528"/>
    <cellStyle name="표준 33 2 22 4 2 2" xfId="7529"/>
    <cellStyle name="표준 33 2 22 4 2 2 2" xfId="7530"/>
    <cellStyle name="표준 33 2 22 4 2 2 2 2" xfId="25512"/>
    <cellStyle name="표준 33 2 22 4 2 2 3" xfId="25513"/>
    <cellStyle name="표준 33 2 22 4 2 3" xfId="7531"/>
    <cellStyle name="표준 33 2 22 4 2 3 2" xfId="25514"/>
    <cellStyle name="표준 33 2 22 4 2 4" xfId="25515"/>
    <cellStyle name="표준 33 2 22 4 3" xfId="7532"/>
    <cellStyle name="표준 33 2 22 4 3 2" xfId="7533"/>
    <cellStyle name="표준 33 2 22 4 3 2 2" xfId="25516"/>
    <cellStyle name="표준 33 2 22 4 3 3" xfId="25517"/>
    <cellStyle name="표준 33 2 22 4 4" xfId="7534"/>
    <cellStyle name="표준 33 2 22 4 4 2" xfId="25518"/>
    <cellStyle name="표준 33 2 22 4 5" xfId="25519"/>
    <cellStyle name="표준 33 2 22 5" xfId="7535"/>
    <cellStyle name="표준 33 2 22 5 2" xfId="7536"/>
    <cellStyle name="표준 33 2 22 5 2 2" xfId="7537"/>
    <cellStyle name="표준 33 2 22 5 2 2 2" xfId="25520"/>
    <cellStyle name="표준 33 2 22 5 2 3" xfId="25521"/>
    <cellStyle name="표준 33 2 22 5 3" xfId="7538"/>
    <cellStyle name="표준 33 2 22 5 3 2" xfId="25522"/>
    <cellStyle name="표준 33 2 22 5 4" xfId="25523"/>
    <cellStyle name="표준 33 2 22 6" xfId="7539"/>
    <cellStyle name="표준 33 2 22 6 2" xfId="7540"/>
    <cellStyle name="표준 33 2 22 6 2 2" xfId="25524"/>
    <cellStyle name="표준 33 2 22 6 3" xfId="25525"/>
    <cellStyle name="표준 33 2 22 7" xfId="7541"/>
    <cellStyle name="표준 33 2 22 7 2" xfId="25526"/>
    <cellStyle name="표준 33 2 22 8" xfId="25527"/>
    <cellStyle name="표준 33 2 23" xfId="7542"/>
    <cellStyle name="표준 33 2 23 2" xfId="7543"/>
    <cellStyle name="표준 33 2 23 2 2" xfId="7544"/>
    <cellStyle name="표준 33 2 23 2 2 2" xfId="7545"/>
    <cellStyle name="표준 33 2 23 2 2 2 2" xfId="7546"/>
    <cellStyle name="표준 33 2 23 2 2 2 2 2" xfId="7547"/>
    <cellStyle name="표준 33 2 23 2 2 2 2 2 2" xfId="7548"/>
    <cellStyle name="표준 33 2 23 2 2 2 2 2 2 2" xfId="25528"/>
    <cellStyle name="표준 33 2 23 2 2 2 2 2 3" xfId="25529"/>
    <cellStyle name="표준 33 2 23 2 2 2 2 3" xfId="7549"/>
    <cellStyle name="표준 33 2 23 2 2 2 2 3 2" xfId="25530"/>
    <cellStyle name="표준 33 2 23 2 2 2 2 4" xfId="25531"/>
    <cellStyle name="표준 33 2 23 2 2 2 3" xfId="7550"/>
    <cellStyle name="표준 33 2 23 2 2 2 3 2" xfId="7551"/>
    <cellStyle name="표준 33 2 23 2 2 2 3 2 2" xfId="25532"/>
    <cellStyle name="표준 33 2 23 2 2 2 3 3" xfId="25533"/>
    <cellStyle name="표준 33 2 23 2 2 2 4" xfId="7552"/>
    <cellStyle name="표준 33 2 23 2 2 2 4 2" xfId="25534"/>
    <cellStyle name="표준 33 2 23 2 2 2 5" xfId="25535"/>
    <cellStyle name="표준 33 2 23 2 2 3" xfId="7553"/>
    <cellStyle name="표준 33 2 23 2 2 3 2" xfId="7554"/>
    <cellStyle name="표준 33 2 23 2 2 3 2 2" xfId="7555"/>
    <cellStyle name="표준 33 2 23 2 2 3 2 2 2" xfId="25536"/>
    <cellStyle name="표준 33 2 23 2 2 3 2 3" xfId="25537"/>
    <cellStyle name="표준 33 2 23 2 2 3 3" xfId="7556"/>
    <cellStyle name="표준 33 2 23 2 2 3 3 2" xfId="25538"/>
    <cellStyle name="표준 33 2 23 2 2 3 4" xfId="25539"/>
    <cellStyle name="표준 33 2 23 2 2 4" xfId="7557"/>
    <cellStyle name="표준 33 2 23 2 2 4 2" xfId="7558"/>
    <cellStyle name="표준 33 2 23 2 2 4 2 2" xfId="25540"/>
    <cellStyle name="표준 33 2 23 2 2 4 3" xfId="25541"/>
    <cellStyle name="표준 33 2 23 2 2 5" xfId="7559"/>
    <cellStyle name="표준 33 2 23 2 2 5 2" xfId="25542"/>
    <cellStyle name="표준 33 2 23 2 2 6" xfId="25543"/>
    <cellStyle name="표준 33 2 23 2 3" xfId="7560"/>
    <cellStyle name="표준 33 2 23 2 3 2" xfId="7561"/>
    <cellStyle name="표준 33 2 23 2 3 2 2" xfId="7562"/>
    <cellStyle name="표준 33 2 23 2 3 2 2 2" xfId="7563"/>
    <cellStyle name="표준 33 2 23 2 3 2 2 2 2" xfId="25544"/>
    <cellStyle name="표준 33 2 23 2 3 2 2 3" xfId="25545"/>
    <cellStyle name="표준 33 2 23 2 3 2 3" xfId="7564"/>
    <cellStyle name="표준 33 2 23 2 3 2 3 2" xfId="25546"/>
    <cellStyle name="표준 33 2 23 2 3 2 4" xfId="25547"/>
    <cellStyle name="표준 33 2 23 2 3 3" xfId="7565"/>
    <cellStyle name="표준 33 2 23 2 3 3 2" xfId="7566"/>
    <cellStyle name="표준 33 2 23 2 3 3 2 2" xfId="25548"/>
    <cellStyle name="표준 33 2 23 2 3 3 3" xfId="25549"/>
    <cellStyle name="표준 33 2 23 2 3 4" xfId="7567"/>
    <cellStyle name="표준 33 2 23 2 3 4 2" xfId="25550"/>
    <cellStyle name="표준 33 2 23 2 3 5" xfId="25551"/>
    <cellStyle name="표준 33 2 23 2 4" xfId="7568"/>
    <cellStyle name="표준 33 2 23 2 4 2" xfId="7569"/>
    <cellStyle name="표준 33 2 23 2 4 2 2" xfId="7570"/>
    <cellStyle name="표준 33 2 23 2 4 2 2 2" xfId="25552"/>
    <cellStyle name="표준 33 2 23 2 4 2 3" xfId="25553"/>
    <cellStyle name="표준 33 2 23 2 4 3" xfId="7571"/>
    <cellStyle name="표준 33 2 23 2 4 3 2" xfId="25554"/>
    <cellStyle name="표준 33 2 23 2 4 4" xfId="25555"/>
    <cellStyle name="표준 33 2 23 2 5" xfId="7572"/>
    <cellStyle name="표준 33 2 23 2 5 2" xfId="7573"/>
    <cellStyle name="표준 33 2 23 2 5 2 2" xfId="25556"/>
    <cellStyle name="표준 33 2 23 2 5 3" xfId="25557"/>
    <cellStyle name="표준 33 2 23 2 6" xfId="7574"/>
    <cellStyle name="표준 33 2 23 2 6 2" xfId="25558"/>
    <cellStyle name="표준 33 2 23 2 7" xfId="25559"/>
    <cellStyle name="표준 33 2 23 3" xfId="7575"/>
    <cellStyle name="표준 33 2 23 3 2" xfId="7576"/>
    <cellStyle name="표준 33 2 23 3 2 2" xfId="7577"/>
    <cellStyle name="표준 33 2 23 3 2 2 2" xfId="7578"/>
    <cellStyle name="표준 33 2 23 3 2 2 2 2" xfId="7579"/>
    <cellStyle name="표준 33 2 23 3 2 2 2 2 2" xfId="25560"/>
    <cellStyle name="표준 33 2 23 3 2 2 2 3" xfId="25561"/>
    <cellStyle name="표준 33 2 23 3 2 2 3" xfId="7580"/>
    <cellStyle name="표준 33 2 23 3 2 2 3 2" xfId="25562"/>
    <cellStyle name="표준 33 2 23 3 2 2 4" xfId="25563"/>
    <cellStyle name="표준 33 2 23 3 2 3" xfId="7581"/>
    <cellStyle name="표준 33 2 23 3 2 3 2" xfId="7582"/>
    <cellStyle name="표준 33 2 23 3 2 3 2 2" xfId="25564"/>
    <cellStyle name="표준 33 2 23 3 2 3 3" xfId="25565"/>
    <cellStyle name="표준 33 2 23 3 2 4" xfId="7583"/>
    <cellStyle name="표준 33 2 23 3 2 4 2" xfId="25566"/>
    <cellStyle name="표준 33 2 23 3 2 5" xfId="25567"/>
    <cellStyle name="표준 33 2 23 3 3" xfId="7584"/>
    <cellStyle name="표준 33 2 23 3 3 2" xfId="7585"/>
    <cellStyle name="표준 33 2 23 3 3 2 2" xfId="7586"/>
    <cellStyle name="표준 33 2 23 3 3 2 2 2" xfId="25568"/>
    <cellStyle name="표준 33 2 23 3 3 2 3" xfId="25569"/>
    <cellStyle name="표준 33 2 23 3 3 3" xfId="7587"/>
    <cellStyle name="표준 33 2 23 3 3 3 2" xfId="25570"/>
    <cellStyle name="표준 33 2 23 3 3 4" xfId="25571"/>
    <cellStyle name="표준 33 2 23 3 4" xfId="7588"/>
    <cellStyle name="표준 33 2 23 3 4 2" xfId="7589"/>
    <cellStyle name="표준 33 2 23 3 4 2 2" xfId="25572"/>
    <cellStyle name="표준 33 2 23 3 4 3" xfId="25573"/>
    <cellStyle name="표준 33 2 23 3 5" xfId="7590"/>
    <cellStyle name="표준 33 2 23 3 5 2" xfId="25574"/>
    <cellStyle name="표준 33 2 23 3 6" xfId="25575"/>
    <cellStyle name="표준 33 2 23 4" xfId="7591"/>
    <cellStyle name="표준 33 2 23 4 2" xfId="7592"/>
    <cellStyle name="표준 33 2 23 4 2 2" xfId="7593"/>
    <cellStyle name="표준 33 2 23 4 2 2 2" xfId="7594"/>
    <cellStyle name="표준 33 2 23 4 2 2 2 2" xfId="25576"/>
    <cellStyle name="표준 33 2 23 4 2 2 3" xfId="25577"/>
    <cellStyle name="표준 33 2 23 4 2 3" xfId="7595"/>
    <cellStyle name="표준 33 2 23 4 2 3 2" xfId="25578"/>
    <cellStyle name="표준 33 2 23 4 2 4" xfId="25579"/>
    <cellStyle name="표준 33 2 23 4 3" xfId="7596"/>
    <cellStyle name="표준 33 2 23 4 3 2" xfId="7597"/>
    <cellStyle name="표준 33 2 23 4 3 2 2" xfId="25580"/>
    <cellStyle name="표준 33 2 23 4 3 3" xfId="25581"/>
    <cellStyle name="표준 33 2 23 4 4" xfId="7598"/>
    <cellStyle name="표준 33 2 23 4 4 2" xfId="25582"/>
    <cellStyle name="표준 33 2 23 4 5" xfId="25583"/>
    <cellStyle name="표준 33 2 23 5" xfId="7599"/>
    <cellStyle name="표준 33 2 23 5 2" xfId="7600"/>
    <cellStyle name="표준 33 2 23 5 2 2" xfId="7601"/>
    <cellStyle name="표준 33 2 23 5 2 2 2" xfId="25584"/>
    <cellStyle name="표준 33 2 23 5 2 3" xfId="25585"/>
    <cellStyle name="표준 33 2 23 5 3" xfId="7602"/>
    <cellStyle name="표준 33 2 23 5 3 2" xfId="25586"/>
    <cellStyle name="표준 33 2 23 5 4" xfId="25587"/>
    <cellStyle name="표준 33 2 23 6" xfId="7603"/>
    <cellStyle name="표준 33 2 23 6 2" xfId="7604"/>
    <cellStyle name="표준 33 2 23 6 2 2" xfId="25588"/>
    <cellStyle name="표준 33 2 23 6 3" xfId="25589"/>
    <cellStyle name="표준 33 2 23 7" xfId="7605"/>
    <cellStyle name="표준 33 2 23 7 2" xfId="25590"/>
    <cellStyle name="표준 33 2 23 8" xfId="25591"/>
    <cellStyle name="표준 33 2 24" xfId="7606"/>
    <cellStyle name="표준 33 2 24 2" xfId="7607"/>
    <cellStyle name="표준 33 2 24 2 2" xfId="7608"/>
    <cellStyle name="표준 33 2 24 2 2 2" xfId="7609"/>
    <cellStyle name="표준 33 2 24 2 2 2 2" xfId="7610"/>
    <cellStyle name="표준 33 2 24 2 2 2 2 2" xfId="7611"/>
    <cellStyle name="표준 33 2 24 2 2 2 2 2 2" xfId="7612"/>
    <cellStyle name="표준 33 2 24 2 2 2 2 2 2 2" xfId="25592"/>
    <cellStyle name="표준 33 2 24 2 2 2 2 2 3" xfId="25593"/>
    <cellStyle name="표준 33 2 24 2 2 2 2 3" xfId="7613"/>
    <cellStyle name="표준 33 2 24 2 2 2 2 3 2" xfId="25594"/>
    <cellStyle name="표준 33 2 24 2 2 2 2 4" xfId="25595"/>
    <cellStyle name="표준 33 2 24 2 2 2 3" xfId="7614"/>
    <cellStyle name="표준 33 2 24 2 2 2 3 2" xfId="7615"/>
    <cellStyle name="표준 33 2 24 2 2 2 3 2 2" xfId="25596"/>
    <cellStyle name="표준 33 2 24 2 2 2 3 3" xfId="25597"/>
    <cellStyle name="표준 33 2 24 2 2 2 4" xfId="7616"/>
    <cellStyle name="표준 33 2 24 2 2 2 4 2" xfId="25598"/>
    <cellStyle name="표준 33 2 24 2 2 2 5" xfId="25599"/>
    <cellStyle name="표준 33 2 24 2 2 3" xfId="7617"/>
    <cellStyle name="표준 33 2 24 2 2 3 2" xfId="7618"/>
    <cellStyle name="표준 33 2 24 2 2 3 2 2" xfId="7619"/>
    <cellStyle name="표준 33 2 24 2 2 3 2 2 2" xfId="25600"/>
    <cellStyle name="표준 33 2 24 2 2 3 2 3" xfId="25601"/>
    <cellStyle name="표준 33 2 24 2 2 3 3" xfId="7620"/>
    <cellStyle name="표준 33 2 24 2 2 3 3 2" xfId="25602"/>
    <cellStyle name="표준 33 2 24 2 2 3 4" xfId="25603"/>
    <cellStyle name="표준 33 2 24 2 2 4" xfId="7621"/>
    <cellStyle name="표준 33 2 24 2 2 4 2" xfId="7622"/>
    <cellStyle name="표준 33 2 24 2 2 4 2 2" xfId="25604"/>
    <cellStyle name="표준 33 2 24 2 2 4 3" xfId="25605"/>
    <cellStyle name="표준 33 2 24 2 2 5" xfId="7623"/>
    <cellStyle name="표준 33 2 24 2 2 5 2" xfId="25606"/>
    <cellStyle name="표준 33 2 24 2 2 6" xfId="25607"/>
    <cellStyle name="표준 33 2 24 2 3" xfId="7624"/>
    <cellStyle name="표준 33 2 24 2 3 2" xfId="7625"/>
    <cellStyle name="표준 33 2 24 2 3 2 2" xfId="7626"/>
    <cellStyle name="표준 33 2 24 2 3 2 2 2" xfId="7627"/>
    <cellStyle name="표준 33 2 24 2 3 2 2 2 2" xfId="25608"/>
    <cellStyle name="표준 33 2 24 2 3 2 2 3" xfId="25609"/>
    <cellStyle name="표준 33 2 24 2 3 2 3" xfId="7628"/>
    <cellStyle name="표준 33 2 24 2 3 2 3 2" xfId="25610"/>
    <cellStyle name="표준 33 2 24 2 3 2 4" xfId="25611"/>
    <cellStyle name="표준 33 2 24 2 3 3" xfId="7629"/>
    <cellStyle name="표준 33 2 24 2 3 3 2" xfId="7630"/>
    <cellStyle name="표준 33 2 24 2 3 3 2 2" xfId="25612"/>
    <cellStyle name="표준 33 2 24 2 3 3 3" xfId="25613"/>
    <cellStyle name="표준 33 2 24 2 3 4" xfId="7631"/>
    <cellStyle name="표준 33 2 24 2 3 4 2" xfId="25614"/>
    <cellStyle name="표준 33 2 24 2 3 5" xfId="25615"/>
    <cellStyle name="표준 33 2 24 2 4" xfId="7632"/>
    <cellStyle name="표준 33 2 24 2 4 2" xfId="7633"/>
    <cellStyle name="표준 33 2 24 2 4 2 2" xfId="7634"/>
    <cellStyle name="표준 33 2 24 2 4 2 2 2" xfId="25616"/>
    <cellStyle name="표준 33 2 24 2 4 2 3" xfId="25617"/>
    <cellStyle name="표준 33 2 24 2 4 3" xfId="7635"/>
    <cellStyle name="표준 33 2 24 2 4 3 2" xfId="25618"/>
    <cellStyle name="표준 33 2 24 2 4 4" xfId="25619"/>
    <cellStyle name="표준 33 2 24 2 5" xfId="7636"/>
    <cellStyle name="표준 33 2 24 2 5 2" xfId="7637"/>
    <cellStyle name="표준 33 2 24 2 5 2 2" xfId="25620"/>
    <cellStyle name="표준 33 2 24 2 5 3" xfId="25621"/>
    <cellStyle name="표준 33 2 24 2 6" xfId="7638"/>
    <cellStyle name="표준 33 2 24 2 6 2" xfId="25622"/>
    <cellStyle name="표준 33 2 24 2 7" xfId="25623"/>
    <cellStyle name="표준 33 2 24 3" xfId="7639"/>
    <cellStyle name="표준 33 2 24 3 2" xfId="7640"/>
    <cellStyle name="표준 33 2 24 3 2 2" xfId="7641"/>
    <cellStyle name="표준 33 2 24 3 2 2 2" xfId="7642"/>
    <cellStyle name="표준 33 2 24 3 2 2 2 2" xfId="7643"/>
    <cellStyle name="표준 33 2 24 3 2 2 2 2 2" xfId="25624"/>
    <cellStyle name="표준 33 2 24 3 2 2 2 3" xfId="25625"/>
    <cellStyle name="표준 33 2 24 3 2 2 3" xfId="7644"/>
    <cellStyle name="표준 33 2 24 3 2 2 3 2" xfId="25626"/>
    <cellStyle name="표준 33 2 24 3 2 2 4" xfId="25627"/>
    <cellStyle name="표준 33 2 24 3 2 3" xfId="7645"/>
    <cellStyle name="표준 33 2 24 3 2 3 2" xfId="7646"/>
    <cellStyle name="표준 33 2 24 3 2 3 2 2" xfId="25628"/>
    <cellStyle name="표준 33 2 24 3 2 3 3" xfId="25629"/>
    <cellStyle name="표준 33 2 24 3 2 4" xfId="7647"/>
    <cellStyle name="표준 33 2 24 3 2 4 2" xfId="25630"/>
    <cellStyle name="표준 33 2 24 3 2 5" xfId="25631"/>
    <cellStyle name="표준 33 2 24 3 3" xfId="7648"/>
    <cellStyle name="표준 33 2 24 3 3 2" xfId="7649"/>
    <cellStyle name="표준 33 2 24 3 3 2 2" xfId="7650"/>
    <cellStyle name="표준 33 2 24 3 3 2 2 2" xfId="25632"/>
    <cellStyle name="표준 33 2 24 3 3 2 3" xfId="25633"/>
    <cellStyle name="표준 33 2 24 3 3 3" xfId="7651"/>
    <cellStyle name="표준 33 2 24 3 3 3 2" xfId="25634"/>
    <cellStyle name="표준 33 2 24 3 3 4" xfId="25635"/>
    <cellStyle name="표준 33 2 24 3 4" xfId="7652"/>
    <cellStyle name="표준 33 2 24 3 4 2" xfId="7653"/>
    <cellStyle name="표준 33 2 24 3 4 2 2" xfId="25636"/>
    <cellStyle name="표준 33 2 24 3 4 3" xfId="25637"/>
    <cellStyle name="표준 33 2 24 3 5" xfId="7654"/>
    <cellStyle name="표준 33 2 24 3 5 2" xfId="25638"/>
    <cellStyle name="표준 33 2 24 3 6" xfId="25639"/>
    <cellStyle name="표준 33 2 24 4" xfId="7655"/>
    <cellStyle name="표준 33 2 24 4 2" xfId="7656"/>
    <cellStyle name="표준 33 2 24 4 2 2" xfId="7657"/>
    <cellStyle name="표준 33 2 24 4 2 2 2" xfId="7658"/>
    <cellStyle name="표준 33 2 24 4 2 2 2 2" xfId="25640"/>
    <cellStyle name="표준 33 2 24 4 2 2 3" xfId="25641"/>
    <cellStyle name="표준 33 2 24 4 2 3" xfId="7659"/>
    <cellStyle name="표준 33 2 24 4 2 3 2" xfId="25642"/>
    <cellStyle name="표준 33 2 24 4 2 4" xfId="25643"/>
    <cellStyle name="표준 33 2 24 4 3" xfId="7660"/>
    <cellStyle name="표준 33 2 24 4 3 2" xfId="7661"/>
    <cellStyle name="표준 33 2 24 4 3 2 2" xfId="25644"/>
    <cellStyle name="표준 33 2 24 4 3 3" xfId="25645"/>
    <cellStyle name="표준 33 2 24 4 4" xfId="7662"/>
    <cellStyle name="표준 33 2 24 4 4 2" xfId="25646"/>
    <cellStyle name="표준 33 2 24 4 5" xfId="25647"/>
    <cellStyle name="표준 33 2 24 5" xfId="7663"/>
    <cellStyle name="표준 33 2 24 5 2" xfId="7664"/>
    <cellStyle name="표준 33 2 24 5 2 2" xfId="7665"/>
    <cellStyle name="표준 33 2 24 5 2 2 2" xfId="25648"/>
    <cellStyle name="표준 33 2 24 5 2 3" xfId="25649"/>
    <cellStyle name="표준 33 2 24 5 3" xfId="7666"/>
    <cellStyle name="표준 33 2 24 5 3 2" xfId="25650"/>
    <cellStyle name="표준 33 2 24 5 4" xfId="25651"/>
    <cellStyle name="표준 33 2 24 6" xfId="7667"/>
    <cellStyle name="표준 33 2 24 6 2" xfId="7668"/>
    <cellStyle name="표준 33 2 24 6 2 2" xfId="25652"/>
    <cellStyle name="표준 33 2 24 6 3" xfId="25653"/>
    <cellStyle name="표준 33 2 24 7" xfId="7669"/>
    <cellStyle name="표준 33 2 24 7 2" xfId="25654"/>
    <cellStyle name="표준 33 2 24 8" xfId="25655"/>
    <cellStyle name="표준 33 2 25" xfId="7670"/>
    <cellStyle name="표준 33 2 25 2" xfId="7671"/>
    <cellStyle name="표준 33 2 25 2 2" xfId="7672"/>
    <cellStyle name="표준 33 2 25 2 2 2" xfId="7673"/>
    <cellStyle name="표준 33 2 25 2 2 2 2" xfId="7674"/>
    <cellStyle name="표준 33 2 25 2 2 2 2 2" xfId="7675"/>
    <cellStyle name="표준 33 2 25 2 2 2 2 2 2" xfId="7676"/>
    <cellStyle name="표준 33 2 25 2 2 2 2 2 2 2" xfId="25656"/>
    <cellStyle name="표준 33 2 25 2 2 2 2 2 3" xfId="25657"/>
    <cellStyle name="표준 33 2 25 2 2 2 2 3" xfId="7677"/>
    <cellStyle name="표준 33 2 25 2 2 2 2 3 2" xfId="25658"/>
    <cellStyle name="표준 33 2 25 2 2 2 2 4" xfId="25659"/>
    <cellStyle name="표준 33 2 25 2 2 2 3" xfId="7678"/>
    <cellStyle name="표준 33 2 25 2 2 2 3 2" xfId="7679"/>
    <cellStyle name="표준 33 2 25 2 2 2 3 2 2" xfId="25660"/>
    <cellStyle name="표준 33 2 25 2 2 2 3 3" xfId="25661"/>
    <cellStyle name="표준 33 2 25 2 2 2 4" xfId="7680"/>
    <cellStyle name="표준 33 2 25 2 2 2 4 2" xfId="25662"/>
    <cellStyle name="표준 33 2 25 2 2 2 5" xfId="25663"/>
    <cellStyle name="표준 33 2 25 2 2 3" xfId="7681"/>
    <cellStyle name="표준 33 2 25 2 2 3 2" xfId="7682"/>
    <cellStyle name="표준 33 2 25 2 2 3 2 2" xfId="7683"/>
    <cellStyle name="표준 33 2 25 2 2 3 2 2 2" xfId="25664"/>
    <cellStyle name="표준 33 2 25 2 2 3 2 3" xfId="25665"/>
    <cellStyle name="표준 33 2 25 2 2 3 3" xfId="7684"/>
    <cellStyle name="표준 33 2 25 2 2 3 3 2" xfId="25666"/>
    <cellStyle name="표준 33 2 25 2 2 3 4" xfId="25667"/>
    <cellStyle name="표준 33 2 25 2 2 4" xfId="7685"/>
    <cellStyle name="표준 33 2 25 2 2 4 2" xfId="7686"/>
    <cellStyle name="표준 33 2 25 2 2 4 2 2" xfId="25668"/>
    <cellStyle name="표준 33 2 25 2 2 4 3" xfId="25669"/>
    <cellStyle name="표준 33 2 25 2 2 5" xfId="7687"/>
    <cellStyle name="표준 33 2 25 2 2 5 2" xfId="25670"/>
    <cellStyle name="표준 33 2 25 2 2 6" xfId="25671"/>
    <cellStyle name="표준 33 2 25 2 3" xfId="7688"/>
    <cellStyle name="표준 33 2 25 2 3 2" xfId="7689"/>
    <cellStyle name="표준 33 2 25 2 3 2 2" xfId="7690"/>
    <cellStyle name="표준 33 2 25 2 3 2 2 2" xfId="7691"/>
    <cellStyle name="표준 33 2 25 2 3 2 2 2 2" xfId="25672"/>
    <cellStyle name="표준 33 2 25 2 3 2 2 3" xfId="25673"/>
    <cellStyle name="표준 33 2 25 2 3 2 3" xfId="7692"/>
    <cellStyle name="표준 33 2 25 2 3 2 3 2" xfId="25674"/>
    <cellStyle name="표준 33 2 25 2 3 2 4" xfId="25675"/>
    <cellStyle name="표준 33 2 25 2 3 3" xfId="7693"/>
    <cellStyle name="표준 33 2 25 2 3 3 2" xfId="7694"/>
    <cellStyle name="표준 33 2 25 2 3 3 2 2" xfId="25676"/>
    <cellStyle name="표준 33 2 25 2 3 3 3" xfId="25677"/>
    <cellStyle name="표준 33 2 25 2 3 4" xfId="7695"/>
    <cellStyle name="표준 33 2 25 2 3 4 2" xfId="25678"/>
    <cellStyle name="표준 33 2 25 2 3 5" xfId="25679"/>
    <cellStyle name="표준 33 2 25 2 4" xfId="7696"/>
    <cellStyle name="표준 33 2 25 2 4 2" xfId="7697"/>
    <cellStyle name="표준 33 2 25 2 4 2 2" xfId="7698"/>
    <cellStyle name="표준 33 2 25 2 4 2 2 2" xfId="25680"/>
    <cellStyle name="표준 33 2 25 2 4 2 3" xfId="25681"/>
    <cellStyle name="표준 33 2 25 2 4 3" xfId="7699"/>
    <cellStyle name="표준 33 2 25 2 4 3 2" xfId="25682"/>
    <cellStyle name="표준 33 2 25 2 4 4" xfId="25683"/>
    <cellStyle name="표준 33 2 25 2 5" xfId="7700"/>
    <cellStyle name="표준 33 2 25 2 5 2" xfId="7701"/>
    <cellStyle name="표준 33 2 25 2 5 2 2" xfId="25684"/>
    <cellStyle name="표준 33 2 25 2 5 3" xfId="25685"/>
    <cellStyle name="표준 33 2 25 2 6" xfId="7702"/>
    <cellStyle name="표준 33 2 25 2 6 2" xfId="25686"/>
    <cellStyle name="표준 33 2 25 2 7" xfId="25687"/>
    <cellStyle name="표준 33 2 25 3" xfId="7703"/>
    <cellStyle name="표준 33 2 25 3 2" xfId="7704"/>
    <cellStyle name="표준 33 2 25 3 2 2" xfId="7705"/>
    <cellStyle name="표준 33 2 25 3 2 2 2" xfId="7706"/>
    <cellStyle name="표준 33 2 25 3 2 2 2 2" xfId="7707"/>
    <cellStyle name="표준 33 2 25 3 2 2 2 2 2" xfId="25688"/>
    <cellStyle name="표준 33 2 25 3 2 2 2 3" xfId="25689"/>
    <cellStyle name="표준 33 2 25 3 2 2 3" xfId="7708"/>
    <cellStyle name="표준 33 2 25 3 2 2 3 2" xfId="25690"/>
    <cellStyle name="표준 33 2 25 3 2 2 4" xfId="25691"/>
    <cellStyle name="표준 33 2 25 3 2 3" xfId="7709"/>
    <cellStyle name="표준 33 2 25 3 2 3 2" xfId="7710"/>
    <cellStyle name="표준 33 2 25 3 2 3 2 2" xfId="25692"/>
    <cellStyle name="표준 33 2 25 3 2 3 3" xfId="25693"/>
    <cellStyle name="표준 33 2 25 3 2 4" xfId="7711"/>
    <cellStyle name="표준 33 2 25 3 2 4 2" xfId="25694"/>
    <cellStyle name="표준 33 2 25 3 2 5" xfId="25695"/>
    <cellStyle name="표준 33 2 25 3 3" xfId="7712"/>
    <cellStyle name="표준 33 2 25 3 3 2" xfId="7713"/>
    <cellStyle name="표준 33 2 25 3 3 2 2" xfId="7714"/>
    <cellStyle name="표준 33 2 25 3 3 2 2 2" xfId="25696"/>
    <cellStyle name="표준 33 2 25 3 3 2 3" xfId="25697"/>
    <cellStyle name="표준 33 2 25 3 3 3" xfId="7715"/>
    <cellStyle name="표준 33 2 25 3 3 3 2" xfId="25698"/>
    <cellStyle name="표준 33 2 25 3 3 4" xfId="25699"/>
    <cellStyle name="표준 33 2 25 3 4" xfId="7716"/>
    <cellStyle name="표준 33 2 25 3 4 2" xfId="7717"/>
    <cellStyle name="표준 33 2 25 3 4 2 2" xfId="25700"/>
    <cellStyle name="표준 33 2 25 3 4 3" xfId="25701"/>
    <cellStyle name="표준 33 2 25 3 5" xfId="7718"/>
    <cellStyle name="표준 33 2 25 3 5 2" xfId="25702"/>
    <cellStyle name="표준 33 2 25 3 6" xfId="25703"/>
    <cellStyle name="표준 33 2 25 4" xfId="7719"/>
    <cellStyle name="표준 33 2 25 4 2" xfId="7720"/>
    <cellStyle name="표준 33 2 25 4 2 2" xfId="7721"/>
    <cellStyle name="표준 33 2 25 4 2 2 2" xfId="7722"/>
    <cellStyle name="표준 33 2 25 4 2 2 2 2" xfId="25704"/>
    <cellStyle name="표준 33 2 25 4 2 2 3" xfId="25705"/>
    <cellStyle name="표준 33 2 25 4 2 3" xfId="7723"/>
    <cellStyle name="표준 33 2 25 4 2 3 2" xfId="25706"/>
    <cellStyle name="표준 33 2 25 4 2 4" xfId="25707"/>
    <cellStyle name="표준 33 2 25 4 3" xfId="7724"/>
    <cellStyle name="표준 33 2 25 4 3 2" xfId="7725"/>
    <cellStyle name="표준 33 2 25 4 3 2 2" xfId="25708"/>
    <cellStyle name="표준 33 2 25 4 3 3" xfId="25709"/>
    <cellStyle name="표준 33 2 25 4 4" xfId="7726"/>
    <cellStyle name="표준 33 2 25 4 4 2" xfId="25710"/>
    <cellStyle name="표준 33 2 25 4 5" xfId="25711"/>
    <cellStyle name="표준 33 2 25 5" xfId="7727"/>
    <cellStyle name="표준 33 2 25 5 2" xfId="7728"/>
    <cellStyle name="표준 33 2 25 5 2 2" xfId="7729"/>
    <cellStyle name="표준 33 2 25 5 2 2 2" xfId="25712"/>
    <cellStyle name="표준 33 2 25 5 2 3" xfId="25713"/>
    <cellStyle name="표준 33 2 25 5 3" xfId="7730"/>
    <cellStyle name="표준 33 2 25 5 3 2" xfId="25714"/>
    <cellStyle name="표준 33 2 25 5 4" xfId="25715"/>
    <cellStyle name="표준 33 2 25 6" xfId="7731"/>
    <cellStyle name="표준 33 2 25 6 2" xfId="7732"/>
    <cellStyle name="표준 33 2 25 6 2 2" xfId="25716"/>
    <cellStyle name="표준 33 2 25 6 3" xfId="25717"/>
    <cellStyle name="표준 33 2 25 7" xfId="7733"/>
    <cellStyle name="표준 33 2 25 7 2" xfId="25718"/>
    <cellStyle name="표준 33 2 25 8" xfId="25719"/>
    <cellStyle name="표준 33 2 26" xfId="7734"/>
    <cellStyle name="표준 33 2 26 2" xfId="7735"/>
    <cellStyle name="표준 33 2 26 2 2" xfId="7736"/>
    <cellStyle name="표준 33 2 26 2 2 2" xfId="7737"/>
    <cellStyle name="표준 33 2 26 2 2 2 2" xfId="7738"/>
    <cellStyle name="표준 33 2 26 2 2 2 2 2" xfId="7739"/>
    <cellStyle name="표준 33 2 26 2 2 2 2 2 2" xfId="7740"/>
    <cellStyle name="표준 33 2 26 2 2 2 2 2 2 2" xfId="25720"/>
    <cellStyle name="표준 33 2 26 2 2 2 2 2 3" xfId="25721"/>
    <cellStyle name="표준 33 2 26 2 2 2 2 3" xfId="7741"/>
    <cellStyle name="표준 33 2 26 2 2 2 2 3 2" xfId="25722"/>
    <cellStyle name="표준 33 2 26 2 2 2 2 4" xfId="25723"/>
    <cellStyle name="표준 33 2 26 2 2 2 3" xfId="7742"/>
    <cellStyle name="표준 33 2 26 2 2 2 3 2" xfId="7743"/>
    <cellStyle name="표준 33 2 26 2 2 2 3 2 2" xfId="25724"/>
    <cellStyle name="표준 33 2 26 2 2 2 3 3" xfId="25725"/>
    <cellStyle name="표준 33 2 26 2 2 2 4" xfId="7744"/>
    <cellStyle name="표준 33 2 26 2 2 2 4 2" xfId="25726"/>
    <cellStyle name="표준 33 2 26 2 2 2 5" xfId="25727"/>
    <cellStyle name="표준 33 2 26 2 2 3" xfId="7745"/>
    <cellStyle name="표준 33 2 26 2 2 3 2" xfId="7746"/>
    <cellStyle name="표준 33 2 26 2 2 3 2 2" xfId="7747"/>
    <cellStyle name="표준 33 2 26 2 2 3 2 2 2" xfId="25728"/>
    <cellStyle name="표준 33 2 26 2 2 3 2 3" xfId="25729"/>
    <cellStyle name="표준 33 2 26 2 2 3 3" xfId="7748"/>
    <cellStyle name="표준 33 2 26 2 2 3 3 2" xfId="25730"/>
    <cellStyle name="표준 33 2 26 2 2 3 4" xfId="25731"/>
    <cellStyle name="표준 33 2 26 2 2 4" xfId="7749"/>
    <cellStyle name="표준 33 2 26 2 2 4 2" xfId="7750"/>
    <cellStyle name="표준 33 2 26 2 2 4 2 2" xfId="25732"/>
    <cellStyle name="표준 33 2 26 2 2 4 3" xfId="25733"/>
    <cellStyle name="표준 33 2 26 2 2 5" xfId="7751"/>
    <cellStyle name="표준 33 2 26 2 2 5 2" xfId="25734"/>
    <cellStyle name="표준 33 2 26 2 2 6" xfId="25735"/>
    <cellStyle name="표준 33 2 26 2 3" xfId="7752"/>
    <cellStyle name="표준 33 2 26 2 3 2" xfId="7753"/>
    <cellStyle name="표준 33 2 26 2 3 2 2" xfId="7754"/>
    <cellStyle name="표준 33 2 26 2 3 2 2 2" xfId="7755"/>
    <cellStyle name="표준 33 2 26 2 3 2 2 2 2" xfId="25736"/>
    <cellStyle name="표준 33 2 26 2 3 2 2 3" xfId="25737"/>
    <cellStyle name="표준 33 2 26 2 3 2 3" xfId="7756"/>
    <cellStyle name="표준 33 2 26 2 3 2 3 2" xfId="25738"/>
    <cellStyle name="표준 33 2 26 2 3 2 4" xfId="25739"/>
    <cellStyle name="표준 33 2 26 2 3 3" xfId="7757"/>
    <cellStyle name="표준 33 2 26 2 3 3 2" xfId="7758"/>
    <cellStyle name="표준 33 2 26 2 3 3 2 2" xfId="25740"/>
    <cellStyle name="표준 33 2 26 2 3 3 3" xfId="25741"/>
    <cellStyle name="표준 33 2 26 2 3 4" xfId="7759"/>
    <cellStyle name="표준 33 2 26 2 3 4 2" xfId="25742"/>
    <cellStyle name="표준 33 2 26 2 3 5" xfId="25743"/>
    <cellStyle name="표준 33 2 26 2 4" xfId="7760"/>
    <cellStyle name="표준 33 2 26 2 4 2" xfId="7761"/>
    <cellStyle name="표준 33 2 26 2 4 2 2" xfId="7762"/>
    <cellStyle name="표준 33 2 26 2 4 2 2 2" xfId="25744"/>
    <cellStyle name="표준 33 2 26 2 4 2 3" xfId="25745"/>
    <cellStyle name="표준 33 2 26 2 4 3" xfId="7763"/>
    <cellStyle name="표준 33 2 26 2 4 3 2" xfId="25746"/>
    <cellStyle name="표준 33 2 26 2 4 4" xfId="25747"/>
    <cellStyle name="표준 33 2 26 2 5" xfId="7764"/>
    <cellStyle name="표준 33 2 26 2 5 2" xfId="7765"/>
    <cellStyle name="표준 33 2 26 2 5 2 2" xfId="25748"/>
    <cellStyle name="표준 33 2 26 2 5 3" xfId="25749"/>
    <cellStyle name="표준 33 2 26 2 6" xfId="7766"/>
    <cellStyle name="표준 33 2 26 2 6 2" xfId="25750"/>
    <cellStyle name="표준 33 2 26 2 7" xfId="25751"/>
    <cellStyle name="표준 33 2 26 3" xfId="7767"/>
    <cellStyle name="표준 33 2 26 3 2" xfId="7768"/>
    <cellStyle name="표준 33 2 26 3 2 2" xfId="7769"/>
    <cellStyle name="표준 33 2 26 3 2 2 2" xfId="7770"/>
    <cellStyle name="표준 33 2 26 3 2 2 2 2" xfId="7771"/>
    <cellStyle name="표준 33 2 26 3 2 2 2 2 2" xfId="25752"/>
    <cellStyle name="표준 33 2 26 3 2 2 2 3" xfId="25753"/>
    <cellStyle name="표준 33 2 26 3 2 2 3" xfId="7772"/>
    <cellStyle name="표준 33 2 26 3 2 2 3 2" xfId="25754"/>
    <cellStyle name="표준 33 2 26 3 2 2 4" xfId="25755"/>
    <cellStyle name="표준 33 2 26 3 2 3" xfId="7773"/>
    <cellStyle name="표준 33 2 26 3 2 3 2" xfId="7774"/>
    <cellStyle name="표준 33 2 26 3 2 3 2 2" xfId="25756"/>
    <cellStyle name="표준 33 2 26 3 2 3 3" xfId="25757"/>
    <cellStyle name="표준 33 2 26 3 2 4" xfId="7775"/>
    <cellStyle name="표준 33 2 26 3 2 4 2" xfId="25758"/>
    <cellStyle name="표준 33 2 26 3 2 5" xfId="25759"/>
    <cellStyle name="표준 33 2 26 3 3" xfId="7776"/>
    <cellStyle name="표준 33 2 26 3 3 2" xfId="7777"/>
    <cellStyle name="표준 33 2 26 3 3 2 2" xfId="7778"/>
    <cellStyle name="표준 33 2 26 3 3 2 2 2" xfId="25760"/>
    <cellStyle name="표준 33 2 26 3 3 2 3" xfId="25761"/>
    <cellStyle name="표준 33 2 26 3 3 3" xfId="7779"/>
    <cellStyle name="표준 33 2 26 3 3 3 2" xfId="25762"/>
    <cellStyle name="표준 33 2 26 3 3 4" xfId="25763"/>
    <cellStyle name="표준 33 2 26 3 4" xfId="7780"/>
    <cellStyle name="표준 33 2 26 3 4 2" xfId="7781"/>
    <cellStyle name="표준 33 2 26 3 4 2 2" xfId="25764"/>
    <cellStyle name="표준 33 2 26 3 4 3" xfId="25765"/>
    <cellStyle name="표준 33 2 26 3 5" xfId="7782"/>
    <cellStyle name="표준 33 2 26 3 5 2" xfId="25766"/>
    <cellStyle name="표준 33 2 26 3 6" xfId="25767"/>
    <cellStyle name="표준 33 2 26 4" xfId="7783"/>
    <cellStyle name="표준 33 2 26 4 2" xfId="7784"/>
    <cellStyle name="표준 33 2 26 4 2 2" xfId="7785"/>
    <cellStyle name="표준 33 2 26 4 2 2 2" xfId="7786"/>
    <cellStyle name="표준 33 2 26 4 2 2 2 2" xfId="25768"/>
    <cellStyle name="표준 33 2 26 4 2 2 3" xfId="25769"/>
    <cellStyle name="표준 33 2 26 4 2 3" xfId="7787"/>
    <cellStyle name="표준 33 2 26 4 2 3 2" xfId="25770"/>
    <cellStyle name="표준 33 2 26 4 2 4" xfId="25771"/>
    <cellStyle name="표준 33 2 26 4 3" xfId="7788"/>
    <cellStyle name="표준 33 2 26 4 3 2" xfId="7789"/>
    <cellStyle name="표준 33 2 26 4 3 2 2" xfId="25772"/>
    <cellStyle name="표준 33 2 26 4 3 3" xfId="25773"/>
    <cellStyle name="표준 33 2 26 4 4" xfId="7790"/>
    <cellStyle name="표준 33 2 26 4 4 2" xfId="25774"/>
    <cellStyle name="표준 33 2 26 4 5" xfId="25775"/>
    <cellStyle name="표준 33 2 26 5" xfId="7791"/>
    <cellStyle name="표준 33 2 26 5 2" xfId="7792"/>
    <cellStyle name="표준 33 2 26 5 2 2" xfId="7793"/>
    <cellStyle name="표준 33 2 26 5 2 2 2" xfId="25776"/>
    <cellStyle name="표준 33 2 26 5 2 3" xfId="25777"/>
    <cellStyle name="표준 33 2 26 5 3" xfId="7794"/>
    <cellStyle name="표준 33 2 26 5 3 2" xfId="25778"/>
    <cellStyle name="표준 33 2 26 5 4" xfId="25779"/>
    <cellStyle name="표준 33 2 26 6" xfId="7795"/>
    <cellStyle name="표준 33 2 26 6 2" xfId="7796"/>
    <cellStyle name="표준 33 2 26 6 2 2" xfId="25780"/>
    <cellStyle name="표준 33 2 26 6 3" xfId="25781"/>
    <cellStyle name="표준 33 2 26 7" xfId="7797"/>
    <cellStyle name="표준 33 2 26 7 2" xfId="25782"/>
    <cellStyle name="표준 33 2 26 8" xfId="25783"/>
    <cellStyle name="표준 33 2 27" xfId="7798"/>
    <cellStyle name="표준 33 2 27 2" xfId="7799"/>
    <cellStyle name="표준 33 2 27 2 2" xfId="7800"/>
    <cellStyle name="표준 33 2 27 2 2 2" xfId="7801"/>
    <cellStyle name="표준 33 2 27 2 2 2 2" xfId="7802"/>
    <cellStyle name="표준 33 2 27 2 2 2 2 2" xfId="7803"/>
    <cellStyle name="표준 33 2 27 2 2 2 2 2 2" xfId="7804"/>
    <cellStyle name="표준 33 2 27 2 2 2 2 2 2 2" xfId="25784"/>
    <cellStyle name="표준 33 2 27 2 2 2 2 2 3" xfId="25785"/>
    <cellStyle name="표준 33 2 27 2 2 2 2 3" xfId="7805"/>
    <cellStyle name="표준 33 2 27 2 2 2 2 3 2" xfId="25786"/>
    <cellStyle name="표준 33 2 27 2 2 2 2 4" xfId="25787"/>
    <cellStyle name="표준 33 2 27 2 2 2 3" xfId="7806"/>
    <cellStyle name="표준 33 2 27 2 2 2 3 2" xfId="7807"/>
    <cellStyle name="표준 33 2 27 2 2 2 3 2 2" xfId="25788"/>
    <cellStyle name="표준 33 2 27 2 2 2 3 3" xfId="25789"/>
    <cellStyle name="표준 33 2 27 2 2 2 4" xfId="7808"/>
    <cellStyle name="표준 33 2 27 2 2 2 4 2" xfId="25790"/>
    <cellStyle name="표준 33 2 27 2 2 2 5" xfId="25791"/>
    <cellStyle name="표준 33 2 27 2 2 3" xfId="7809"/>
    <cellStyle name="표준 33 2 27 2 2 3 2" xfId="7810"/>
    <cellStyle name="표준 33 2 27 2 2 3 2 2" xfId="7811"/>
    <cellStyle name="표준 33 2 27 2 2 3 2 2 2" xfId="25792"/>
    <cellStyle name="표준 33 2 27 2 2 3 2 3" xfId="25793"/>
    <cellStyle name="표준 33 2 27 2 2 3 3" xfId="7812"/>
    <cellStyle name="표준 33 2 27 2 2 3 3 2" xfId="25794"/>
    <cellStyle name="표준 33 2 27 2 2 3 4" xfId="25795"/>
    <cellStyle name="표준 33 2 27 2 2 4" xfId="7813"/>
    <cellStyle name="표준 33 2 27 2 2 4 2" xfId="7814"/>
    <cellStyle name="표준 33 2 27 2 2 4 2 2" xfId="25796"/>
    <cellStyle name="표준 33 2 27 2 2 4 3" xfId="25797"/>
    <cellStyle name="표준 33 2 27 2 2 5" xfId="7815"/>
    <cellStyle name="표준 33 2 27 2 2 5 2" xfId="25798"/>
    <cellStyle name="표준 33 2 27 2 2 6" xfId="25799"/>
    <cellStyle name="표준 33 2 27 2 3" xfId="7816"/>
    <cellStyle name="표준 33 2 27 2 3 2" xfId="7817"/>
    <cellStyle name="표준 33 2 27 2 3 2 2" xfId="7818"/>
    <cellStyle name="표준 33 2 27 2 3 2 2 2" xfId="7819"/>
    <cellStyle name="표준 33 2 27 2 3 2 2 2 2" xfId="25800"/>
    <cellStyle name="표준 33 2 27 2 3 2 2 3" xfId="25801"/>
    <cellStyle name="표준 33 2 27 2 3 2 3" xfId="7820"/>
    <cellStyle name="표준 33 2 27 2 3 2 3 2" xfId="25802"/>
    <cellStyle name="표준 33 2 27 2 3 2 4" xfId="25803"/>
    <cellStyle name="표준 33 2 27 2 3 3" xfId="7821"/>
    <cellStyle name="표준 33 2 27 2 3 3 2" xfId="7822"/>
    <cellStyle name="표준 33 2 27 2 3 3 2 2" xfId="25804"/>
    <cellStyle name="표준 33 2 27 2 3 3 3" xfId="25805"/>
    <cellStyle name="표준 33 2 27 2 3 4" xfId="7823"/>
    <cellStyle name="표준 33 2 27 2 3 4 2" xfId="25806"/>
    <cellStyle name="표준 33 2 27 2 3 5" xfId="25807"/>
    <cellStyle name="표준 33 2 27 2 4" xfId="7824"/>
    <cellStyle name="표준 33 2 27 2 4 2" xfId="7825"/>
    <cellStyle name="표준 33 2 27 2 4 2 2" xfId="7826"/>
    <cellStyle name="표준 33 2 27 2 4 2 2 2" xfId="25808"/>
    <cellStyle name="표준 33 2 27 2 4 2 3" xfId="25809"/>
    <cellStyle name="표준 33 2 27 2 4 3" xfId="7827"/>
    <cellStyle name="표준 33 2 27 2 4 3 2" xfId="25810"/>
    <cellStyle name="표준 33 2 27 2 4 4" xfId="25811"/>
    <cellStyle name="표준 33 2 27 2 5" xfId="7828"/>
    <cellStyle name="표준 33 2 27 2 5 2" xfId="7829"/>
    <cellStyle name="표준 33 2 27 2 5 2 2" xfId="25812"/>
    <cellStyle name="표준 33 2 27 2 5 3" xfId="25813"/>
    <cellStyle name="표준 33 2 27 2 6" xfId="7830"/>
    <cellStyle name="표준 33 2 27 2 6 2" xfId="25814"/>
    <cellStyle name="표준 33 2 27 2 7" xfId="25815"/>
    <cellStyle name="표준 33 2 27 3" xfId="7831"/>
    <cellStyle name="표준 33 2 27 3 2" xfId="7832"/>
    <cellStyle name="표준 33 2 27 3 2 2" xfId="7833"/>
    <cellStyle name="표준 33 2 27 3 2 2 2" xfId="7834"/>
    <cellStyle name="표준 33 2 27 3 2 2 2 2" xfId="7835"/>
    <cellStyle name="표준 33 2 27 3 2 2 2 2 2" xfId="25816"/>
    <cellStyle name="표준 33 2 27 3 2 2 2 3" xfId="25817"/>
    <cellStyle name="표준 33 2 27 3 2 2 3" xfId="7836"/>
    <cellStyle name="표준 33 2 27 3 2 2 3 2" xfId="25818"/>
    <cellStyle name="표준 33 2 27 3 2 2 4" xfId="25819"/>
    <cellStyle name="표준 33 2 27 3 2 3" xfId="7837"/>
    <cellStyle name="표준 33 2 27 3 2 3 2" xfId="7838"/>
    <cellStyle name="표준 33 2 27 3 2 3 2 2" xfId="25820"/>
    <cellStyle name="표준 33 2 27 3 2 3 3" xfId="25821"/>
    <cellStyle name="표준 33 2 27 3 2 4" xfId="7839"/>
    <cellStyle name="표준 33 2 27 3 2 4 2" xfId="25822"/>
    <cellStyle name="표준 33 2 27 3 2 5" xfId="25823"/>
    <cellStyle name="표준 33 2 27 3 3" xfId="7840"/>
    <cellStyle name="표준 33 2 27 3 3 2" xfId="7841"/>
    <cellStyle name="표준 33 2 27 3 3 2 2" xfId="7842"/>
    <cellStyle name="표준 33 2 27 3 3 2 2 2" xfId="25824"/>
    <cellStyle name="표준 33 2 27 3 3 2 3" xfId="25825"/>
    <cellStyle name="표준 33 2 27 3 3 3" xfId="7843"/>
    <cellStyle name="표준 33 2 27 3 3 3 2" xfId="25826"/>
    <cellStyle name="표준 33 2 27 3 3 4" xfId="25827"/>
    <cellStyle name="표준 33 2 27 3 4" xfId="7844"/>
    <cellStyle name="표준 33 2 27 3 4 2" xfId="7845"/>
    <cellStyle name="표준 33 2 27 3 4 2 2" xfId="25828"/>
    <cellStyle name="표준 33 2 27 3 4 3" xfId="25829"/>
    <cellStyle name="표준 33 2 27 3 5" xfId="7846"/>
    <cellStyle name="표준 33 2 27 3 5 2" xfId="25830"/>
    <cellStyle name="표준 33 2 27 3 6" xfId="25831"/>
    <cellStyle name="표준 33 2 27 4" xfId="7847"/>
    <cellStyle name="표준 33 2 27 4 2" xfId="7848"/>
    <cellStyle name="표준 33 2 27 4 2 2" xfId="7849"/>
    <cellStyle name="표준 33 2 27 4 2 2 2" xfId="7850"/>
    <cellStyle name="표준 33 2 27 4 2 2 2 2" xfId="25832"/>
    <cellStyle name="표준 33 2 27 4 2 2 3" xfId="25833"/>
    <cellStyle name="표준 33 2 27 4 2 3" xfId="7851"/>
    <cellStyle name="표준 33 2 27 4 2 3 2" xfId="25834"/>
    <cellStyle name="표준 33 2 27 4 2 4" xfId="25835"/>
    <cellStyle name="표준 33 2 27 4 3" xfId="7852"/>
    <cellStyle name="표준 33 2 27 4 3 2" xfId="7853"/>
    <cellStyle name="표준 33 2 27 4 3 2 2" xfId="25836"/>
    <cellStyle name="표준 33 2 27 4 3 3" xfId="25837"/>
    <cellStyle name="표준 33 2 27 4 4" xfId="7854"/>
    <cellStyle name="표준 33 2 27 4 4 2" xfId="25838"/>
    <cellStyle name="표준 33 2 27 4 5" xfId="25839"/>
    <cellStyle name="표준 33 2 27 5" xfId="7855"/>
    <cellStyle name="표준 33 2 27 5 2" xfId="7856"/>
    <cellStyle name="표준 33 2 27 5 2 2" xfId="7857"/>
    <cellStyle name="표준 33 2 27 5 2 2 2" xfId="25840"/>
    <cellStyle name="표준 33 2 27 5 2 3" xfId="25841"/>
    <cellStyle name="표준 33 2 27 5 3" xfId="7858"/>
    <cellStyle name="표준 33 2 27 5 3 2" xfId="25842"/>
    <cellStyle name="표준 33 2 27 5 4" xfId="25843"/>
    <cellStyle name="표준 33 2 27 6" xfId="7859"/>
    <cellStyle name="표준 33 2 27 6 2" xfId="7860"/>
    <cellStyle name="표준 33 2 27 6 2 2" xfId="25844"/>
    <cellStyle name="표준 33 2 27 6 3" xfId="25845"/>
    <cellStyle name="표준 33 2 27 7" xfId="7861"/>
    <cellStyle name="표준 33 2 27 7 2" xfId="25846"/>
    <cellStyle name="표준 33 2 27 8" xfId="25847"/>
    <cellStyle name="표준 33 2 28" xfId="7862"/>
    <cellStyle name="표준 33 2 29" xfId="7863"/>
    <cellStyle name="표준 33 2 3" xfId="7864"/>
    <cellStyle name="표준 33 2 3 2" xfId="7865"/>
    <cellStyle name="표준 33 2 3 2 2" xfId="7866"/>
    <cellStyle name="표준 33 2 3 2 2 2" xfId="7867"/>
    <cellStyle name="표준 33 2 3 2 2 2 2" xfId="7868"/>
    <cellStyle name="표준 33 2 3 2 2 2 2 2" xfId="7869"/>
    <cellStyle name="표준 33 2 3 2 2 2 2 2 2" xfId="7870"/>
    <cellStyle name="표준 33 2 3 2 2 2 2 2 2 2" xfId="25848"/>
    <cellStyle name="표준 33 2 3 2 2 2 2 2 3" xfId="25849"/>
    <cellStyle name="표준 33 2 3 2 2 2 2 3" xfId="7871"/>
    <cellStyle name="표준 33 2 3 2 2 2 2 3 2" xfId="25850"/>
    <cellStyle name="표준 33 2 3 2 2 2 2 4" xfId="25851"/>
    <cellStyle name="표준 33 2 3 2 2 2 3" xfId="7872"/>
    <cellStyle name="표준 33 2 3 2 2 2 3 2" xfId="7873"/>
    <cellStyle name="표준 33 2 3 2 2 2 3 2 2" xfId="25852"/>
    <cellStyle name="표준 33 2 3 2 2 2 3 3" xfId="25853"/>
    <cellStyle name="표준 33 2 3 2 2 2 4" xfId="7874"/>
    <cellStyle name="표준 33 2 3 2 2 2 4 2" xfId="25854"/>
    <cellStyle name="표준 33 2 3 2 2 2 5" xfId="25855"/>
    <cellStyle name="표준 33 2 3 2 2 3" xfId="7875"/>
    <cellStyle name="표준 33 2 3 2 2 3 2" xfId="7876"/>
    <cellStyle name="표준 33 2 3 2 2 3 2 2" xfId="7877"/>
    <cellStyle name="표준 33 2 3 2 2 3 2 2 2" xfId="25856"/>
    <cellStyle name="표준 33 2 3 2 2 3 2 3" xfId="25857"/>
    <cellStyle name="표준 33 2 3 2 2 3 3" xfId="7878"/>
    <cellStyle name="표준 33 2 3 2 2 3 3 2" xfId="25858"/>
    <cellStyle name="표준 33 2 3 2 2 3 4" xfId="25859"/>
    <cellStyle name="표준 33 2 3 2 2 4" xfId="7879"/>
    <cellStyle name="표준 33 2 3 2 2 4 2" xfId="7880"/>
    <cellStyle name="표준 33 2 3 2 2 4 2 2" xfId="25860"/>
    <cellStyle name="표준 33 2 3 2 2 4 3" xfId="25861"/>
    <cellStyle name="표준 33 2 3 2 2 5" xfId="7881"/>
    <cellStyle name="표준 33 2 3 2 2 5 2" xfId="25862"/>
    <cellStyle name="표준 33 2 3 2 2 6" xfId="25863"/>
    <cellStyle name="표준 33 2 3 2 3" xfId="7882"/>
    <cellStyle name="표준 33 2 3 2 3 2" xfId="7883"/>
    <cellStyle name="표준 33 2 3 2 3 2 2" xfId="7884"/>
    <cellStyle name="표준 33 2 3 2 3 2 2 2" xfId="7885"/>
    <cellStyle name="표준 33 2 3 2 3 2 2 2 2" xfId="25864"/>
    <cellStyle name="표준 33 2 3 2 3 2 2 3" xfId="25865"/>
    <cellStyle name="표준 33 2 3 2 3 2 3" xfId="7886"/>
    <cellStyle name="표준 33 2 3 2 3 2 3 2" xfId="25866"/>
    <cellStyle name="표준 33 2 3 2 3 2 4" xfId="25867"/>
    <cellStyle name="표준 33 2 3 2 3 3" xfId="7887"/>
    <cellStyle name="표준 33 2 3 2 3 3 2" xfId="7888"/>
    <cellStyle name="표준 33 2 3 2 3 3 2 2" xfId="25868"/>
    <cellStyle name="표준 33 2 3 2 3 3 3" xfId="25869"/>
    <cellStyle name="표준 33 2 3 2 3 4" xfId="7889"/>
    <cellStyle name="표준 33 2 3 2 3 4 2" xfId="25870"/>
    <cellStyle name="표준 33 2 3 2 3 5" xfId="25871"/>
    <cellStyle name="표준 33 2 3 2 4" xfId="7890"/>
    <cellStyle name="표준 33 2 3 2 4 2" xfId="7891"/>
    <cellStyle name="표준 33 2 3 2 4 2 2" xfId="7892"/>
    <cellStyle name="표준 33 2 3 2 4 2 2 2" xfId="25872"/>
    <cellStyle name="표준 33 2 3 2 4 2 3" xfId="25873"/>
    <cellStyle name="표준 33 2 3 2 4 3" xfId="7893"/>
    <cellStyle name="표준 33 2 3 2 4 3 2" xfId="25874"/>
    <cellStyle name="표준 33 2 3 2 4 4" xfId="25875"/>
    <cellStyle name="표준 33 2 3 2 5" xfId="7894"/>
    <cellStyle name="표준 33 2 3 2 5 2" xfId="7895"/>
    <cellStyle name="표준 33 2 3 2 5 2 2" xfId="25876"/>
    <cellStyle name="표준 33 2 3 2 5 3" xfId="25877"/>
    <cellStyle name="표준 33 2 3 2 6" xfId="7896"/>
    <cellStyle name="표준 33 2 3 2 6 2" xfId="25878"/>
    <cellStyle name="표준 33 2 3 2 7" xfId="25879"/>
    <cellStyle name="표준 33 2 3 3" xfId="7897"/>
    <cellStyle name="표준 33 2 3 3 2" xfId="7898"/>
    <cellStyle name="표준 33 2 3 3 2 2" xfId="7899"/>
    <cellStyle name="표준 33 2 3 3 2 2 2" xfId="7900"/>
    <cellStyle name="표준 33 2 3 3 2 2 2 2" xfId="7901"/>
    <cellStyle name="표준 33 2 3 3 2 2 2 2 2" xfId="25880"/>
    <cellStyle name="표준 33 2 3 3 2 2 2 3" xfId="25881"/>
    <cellStyle name="표준 33 2 3 3 2 2 3" xfId="7902"/>
    <cellStyle name="표준 33 2 3 3 2 2 3 2" xfId="25882"/>
    <cellStyle name="표준 33 2 3 3 2 2 4" xfId="25883"/>
    <cellStyle name="표준 33 2 3 3 2 3" xfId="7903"/>
    <cellStyle name="표준 33 2 3 3 2 3 2" xfId="7904"/>
    <cellStyle name="표준 33 2 3 3 2 3 2 2" xfId="25884"/>
    <cellStyle name="표준 33 2 3 3 2 3 3" xfId="25885"/>
    <cellStyle name="표준 33 2 3 3 2 4" xfId="7905"/>
    <cellStyle name="표준 33 2 3 3 2 4 2" xfId="25886"/>
    <cellStyle name="표준 33 2 3 3 2 5" xfId="25887"/>
    <cellStyle name="표준 33 2 3 3 3" xfId="7906"/>
    <cellStyle name="표준 33 2 3 3 3 2" xfId="7907"/>
    <cellStyle name="표준 33 2 3 3 3 2 2" xfId="7908"/>
    <cellStyle name="표준 33 2 3 3 3 2 2 2" xfId="25888"/>
    <cellStyle name="표준 33 2 3 3 3 2 3" xfId="25889"/>
    <cellStyle name="표준 33 2 3 3 3 3" xfId="7909"/>
    <cellStyle name="표준 33 2 3 3 3 3 2" xfId="25890"/>
    <cellStyle name="표준 33 2 3 3 3 4" xfId="25891"/>
    <cellStyle name="표준 33 2 3 3 4" xfId="7910"/>
    <cellStyle name="표준 33 2 3 3 4 2" xfId="7911"/>
    <cellStyle name="표준 33 2 3 3 4 2 2" xfId="25892"/>
    <cellStyle name="표준 33 2 3 3 4 3" xfId="25893"/>
    <cellStyle name="표준 33 2 3 3 5" xfId="7912"/>
    <cellStyle name="표준 33 2 3 3 5 2" xfId="25894"/>
    <cellStyle name="표준 33 2 3 3 6" xfId="25895"/>
    <cellStyle name="표준 33 2 3 4" xfId="7913"/>
    <cellStyle name="표준 33 2 3 4 2" xfId="7914"/>
    <cellStyle name="표준 33 2 3 4 2 2" xfId="7915"/>
    <cellStyle name="표준 33 2 3 4 2 2 2" xfId="7916"/>
    <cellStyle name="표준 33 2 3 4 2 2 2 2" xfId="25896"/>
    <cellStyle name="표준 33 2 3 4 2 2 3" xfId="25897"/>
    <cellStyle name="표준 33 2 3 4 2 3" xfId="7917"/>
    <cellStyle name="표준 33 2 3 4 2 3 2" xfId="25898"/>
    <cellStyle name="표준 33 2 3 4 2 4" xfId="25899"/>
    <cellStyle name="표준 33 2 3 4 3" xfId="7918"/>
    <cellStyle name="표준 33 2 3 4 3 2" xfId="7919"/>
    <cellStyle name="표준 33 2 3 4 3 2 2" xfId="25900"/>
    <cellStyle name="표준 33 2 3 4 3 3" xfId="25901"/>
    <cellStyle name="표준 33 2 3 4 4" xfId="7920"/>
    <cellStyle name="표준 33 2 3 4 4 2" xfId="25902"/>
    <cellStyle name="표준 33 2 3 4 5" xfId="25903"/>
    <cellStyle name="표준 33 2 3 5" xfId="7921"/>
    <cellStyle name="표준 33 2 3 5 2" xfId="7922"/>
    <cellStyle name="표준 33 2 3 5 2 2" xfId="7923"/>
    <cellStyle name="표준 33 2 3 5 2 2 2" xfId="25904"/>
    <cellStyle name="표준 33 2 3 5 2 3" xfId="25905"/>
    <cellStyle name="표준 33 2 3 5 3" xfId="7924"/>
    <cellStyle name="표준 33 2 3 5 3 2" xfId="25906"/>
    <cellStyle name="표준 33 2 3 5 4" xfId="25907"/>
    <cellStyle name="표준 33 2 3 6" xfId="7925"/>
    <cellStyle name="표준 33 2 3 6 2" xfId="7926"/>
    <cellStyle name="표준 33 2 3 6 2 2" xfId="25908"/>
    <cellStyle name="표준 33 2 3 6 3" xfId="25909"/>
    <cellStyle name="표준 33 2 3 7" xfId="7927"/>
    <cellStyle name="표준 33 2 3 7 2" xfId="25910"/>
    <cellStyle name="표준 33 2 3 8" xfId="25911"/>
    <cellStyle name="표준 33 2 4" xfId="7928"/>
    <cellStyle name="표준 33 2 4 2" xfId="7929"/>
    <cellStyle name="표준 33 2 4 2 2" xfId="7930"/>
    <cellStyle name="표준 33 2 4 2 2 2" xfId="7931"/>
    <cellStyle name="표준 33 2 4 2 2 2 2" xfId="7932"/>
    <cellStyle name="표준 33 2 4 2 2 2 2 2" xfId="7933"/>
    <cellStyle name="표준 33 2 4 2 2 2 2 2 2" xfId="7934"/>
    <cellStyle name="표준 33 2 4 2 2 2 2 2 2 2" xfId="25912"/>
    <cellStyle name="표준 33 2 4 2 2 2 2 2 3" xfId="25913"/>
    <cellStyle name="표준 33 2 4 2 2 2 2 3" xfId="7935"/>
    <cellStyle name="표준 33 2 4 2 2 2 2 3 2" xfId="25914"/>
    <cellStyle name="표준 33 2 4 2 2 2 2 4" xfId="25915"/>
    <cellStyle name="표준 33 2 4 2 2 2 3" xfId="7936"/>
    <cellStyle name="표준 33 2 4 2 2 2 3 2" xfId="7937"/>
    <cellStyle name="표준 33 2 4 2 2 2 3 2 2" xfId="25916"/>
    <cellStyle name="표준 33 2 4 2 2 2 3 3" xfId="25917"/>
    <cellStyle name="표준 33 2 4 2 2 2 4" xfId="7938"/>
    <cellStyle name="표준 33 2 4 2 2 2 4 2" xfId="25918"/>
    <cellStyle name="표준 33 2 4 2 2 2 5" xfId="25919"/>
    <cellStyle name="표준 33 2 4 2 2 3" xfId="7939"/>
    <cellStyle name="표준 33 2 4 2 2 3 2" xfId="7940"/>
    <cellStyle name="표준 33 2 4 2 2 3 2 2" xfId="7941"/>
    <cellStyle name="표준 33 2 4 2 2 3 2 2 2" xfId="25920"/>
    <cellStyle name="표준 33 2 4 2 2 3 2 3" xfId="25921"/>
    <cellStyle name="표준 33 2 4 2 2 3 3" xfId="7942"/>
    <cellStyle name="표준 33 2 4 2 2 3 3 2" xfId="25922"/>
    <cellStyle name="표준 33 2 4 2 2 3 4" xfId="25923"/>
    <cellStyle name="표준 33 2 4 2 2 4" xfId="7943"/>
    <cellStyle name="표준 33 2 4 2 2 4 2" xfId="7944"/>
    <cellStyle name="표준 33 2 4 2 2 4 2 2" xfId="25924"/>
    <cellStyle name="표준 33 2 4 2 2 4 3" xfId="25925"/>
    <cellStyle name="표준 33 2 4 2 2 5" xfId="7945"/>
    <cellStyle name="표준 33 2 4 2 2 5 2" xfId="25926"/>
    <cellStyle name="표준 33 2 4 2 2 6" xfId="25927"/>
    <cellStyle name="표준 33 2 4 2 3" xfId="7946"/>
    <cellStyle name="표준 33 2 4 2 3 2" xfId="7947"/>
    <cellStyle name="표준 33 2 4 2 3 2 2" xfId="7948"/>
    <cellStyle name="표준 33 2 4 2 3 2 2 2" xfId="7949"/>
    <cellStyle name="표준 33 2 4 2 3 2 2 2 2" xfId="25928"/>
    <cellStyle name="표준 33 2 4 2 3 2 2 3" xfId="25929"/>
    <cellStyle name="표준 33 2 4 2 3 2 3" xfId="7950"/>
    <cellStyle name="표준 33 2 4 2 3 2 3 2" xfId="25930"/>
    <cellStyle name="표준 33 2 4 2 3 2 4" xfId="25931"/>
    <cellStyle name="표준 33 2 4 2 3 3" xfId="7951"/>
    <cellStyle name="표준 33 2 4 2 3 3 2" xfId="7952"/>
    <cellStyle name="표준 33 2 4 2 3 3 2 2" xfId="25932"/>
    <cellStyle name="표준 33 2 4 2 3 3 3" xfId="25933"/>
    <cellStyle name="표준 33 2 4 2 3 4" xfId="7953"/>
    <cellStyle name="표준 33 2 4 2 3 4 2" xfId="25934"/>
    <cellStyle name="표준 33 2 4 2 3 5" xfId="25935"/>
    <cellStyle name="표준 33 2 4 2 4" xfId="7954"/>
    <cellStyle name="표준 33 2 4 2 4 2" xfId="7955"/>
    <cellStyle name="표준 33 2 4 2 4 2 2" xfId="7956"/>
    <cellStyle name="표준 33 2 4 2 4 2 2 2" xfId="25936"/>
    <cellStyle name="표준 33 2 4 2 4 2 3" xfId="25937"/>
    <cellStyle name="표준 33 2 4 2 4 3" xfId="7957"/>
    <cellStyle name="표준 33 2 4 2 4 3 2" xfId="25938"/>
    <cellStyle name="표준 33 2 4 2 4 4" xfId="25939"/>
    <cellStyle name="표준 33 2 4 2 5" xfId="7958"/>
    <cellStyle name="표준 33 2 4 2 5 2" xfId="7959"/>
    <cellStyle name="표준 33 2 4 2 5 2 2" xfId="25940"/>
    <cellStyle name="표준 33 2 4 2 5 3" xfId="25941"/>
    <cellStyle name="표준 33 2 4 2 6" xfId="7960"/>
    <cellStyle name="표준 33 2 4 2 6 2" xfId="25942"/>
    <cellStyle name="표준 33 2 4 2 7" xfId="25943"/>
    <cellStyle name="표준 33 2 4 3" xfId="7961"/>
    <cellStyle name="표준 33 2 4 3 2" xfId="7962"/>
    <cellStyle name="표준 33 2 4 3 2 2" xfId="7963"/>
    <cellStyle name="표준 33 2 4 3 2 2 2" xfId="7964"/>
    <cellStyle name="표준 33 2 4 3 2 2 2 2" xfId="7965"/>
    <cellStyle name="표준 33 2 4 3 2 2 2 2 2" xfId="25944"/>
    <cellStyle name="표준 33 2 4 3 2 2 2 3" xfId="25945"/>
    <cellStyle name="표준 33 2 4 3 2 2 3" xfId="7966"/>
    <cellStyle name="표준 33 2 4 3 2 2 3 2" xfId="25946"/>
    <cellStyle name="표준 33 2 4 3 2 2 4" xfId="25947"/>
    <cellStyle name="표준 33 2 4 3 2 3" xfId="7967"/>
    <cellStyle name="표준 33 2 4 3 2 3 2" xfId="7968"/>
    <cellStyle name="표준 33 2 4 3 2 3 2 2" xfId="25948"/>
    <cellStyle name="표준 33 2 4 3 2 3 3" xfId="25949"/>
    <cellStyle name="표준 33 2 4 3 2 4" xfId="7969"/>
    <cellStyle name="표준 33 2 4 3 2 4 2" xfId="25950"/>
    <cellStyle name="표준 33 2 4 3 2 5" xfId="25951"/>
    <cellStyle name="표준 33 2 4 3 3" xfId="7970"/>
    <cellStyle name="표준 33 2 4 3 3 2" xfId="7971"/>
    <cellStyle name="표준 33 2 4 3 3 2 2" xfId="7972"/>
    <cellStyle name="표준 33 2 4 3 3 2 2 2" xfId="25952"/>
    <cellStyle name="표준 33 2 4 3 3 2 3" xfId="25953"/>
    <cellStyle name="표준 33 2 4 3 3 3" xfId="7973"/>
    <cellStyle name="표준 33 2 4 3 3 3 2" xfId="25954"/>
    <cellStyle name="표준 33 2 4 3 3 4" xfId="25955"/>
    <cellStyle name="표준 33 2 4 3 4" xfId="7974"/>
    <cellStyle name="표준 33 2 4 3 4 2" xfId="7975"/>
    <cellStyle name="표준 33 2 4 3 4 2 2" xfId="25956"/>
    <cellStyle name="표준 33 2 4 3 4 3" xfId="25957"/>
    <cellStyle name="표준 33 2 4 3 5" xfId="7976"/>
    <cellStyle name="표준 33 2 4 3 5 2" xfId="25958"/>
    <cellStyle name="표준 33 2 4 3 6" xfId="25959"/>
    <cellStyle name="표준 33 2 4 4" xfId="7977"/>
    <cellStyle name="표준 33 2 4 4 2" xfId="7978"/>
    <cellStyle name="표준 33 2 4 4 2 2" xfId="7979"/>
    <cellStyle name="표준 33 2 4 4 2 2 2" xfId="7980"/>
    <cellStyle name="표준 33 2 4 4 2 2 2 2" xfId="25960"/>
    <cellStyle name="표준 33 2 4 4 2 2 3" xfId="25961"/>
    <cellStyle name="표준 33 2 4 4 2 3" xfId="7981"/>
    <cellStyle name="표준 33 2 4 4 2 3 2" xfId="25962"/>
    <cellStyle name="표준 33 2 4 4 2 4" xfId="25963"/>
    <cellStyle name="표준 33 2 4 4 3" xfId="7982"/>
    <cellStyle name="표준 33 2 4 4 3 2" xfId="7983"/>
    <cellStyle name="표준 33 2 4 4 3 2 2" xfId="25964"/>
    <cellStyle name="표준 33 2 4 4 3 3" xfId="25965"/>
    <cellStyle name="표준 33 2 4 4 4" xfId="7984"/>
    <cellStyle name="표준 33 2 4 4 4 2" xfId="25966"/>
    <cellStyle name="표준 33 2 4 4 5" xfId="25967"/>
    <cellStyle name="표준 33 2 4 5" xfId="7985"/>
    <cellStyle name="표준 33 2 4 5 2" xfId="7986"/>
    <cellStyle name="표준 33 2 4 5 2 2" xfId="7987"/>
    <cellStyle name="표준 33 2 4 5 2 2 2" xfId="25968"/>
    <cellStyle name="표준 33 2 4 5 2 3" xfId="25969"/>
    <cellStyle name="표준 33 2 4 5 3" xfId="7988"/>
    <cellStyle name="표준 33 2 4 5 3 2" xfId="25970"/>
    <cellStyle name="표준 33 2 4 5 4" xfId="25971"/>
    <cellStyle name="표준 33 2 4 6" xfId="7989"/>
    <cellStyle name="표준 33 2 4 6 2" xfId="7990"/>
    <cellStyle name="표준 33 2 4 6 2 2" xfId="25972"/>
    <cellStyle name="표준 33 2 4 6 3" xfId="25973"/>
    <cellStyle name="표준 33 2 4 7" xfId="7991"/>
    <cellStyle name="표준 33 2 4 7 2" xfId="25974"/>
    <cellStyle name="표준 33 2 4 8" xfId="25975"/>
    <cellStyle name="표준 33 2 5" xfId="7992"/>
    <cellStyle name="표준 33 2 5 2" xfId="7993"/>
    <cellStyle name="표준 33 2 5 2 2" xfId="7994"/>
    <cellStyle name="표준 33 2 5 2 2 2" xfId="7995"/>
    <cellStyle name="표준 33 2 5 2 2 2 2" xfId="7996"/>
    <cellStyle name="표준 33 2 5 2 2 2 2 2" xfId="7997"/>
    <cellStyle name="표준 33 2 5 2 2 2 2 2 2" xfId="7998"/>
    <cellStyle name="표준 33 2 5 2 2 2 2 2 2 2" xfId="25976"/>
    <cellStyle name="표준 33 2 5 2 2 2 2 2 3" xfId="25977"/>
    <cellStyle name="표준 33 2 5 2 2 2 2 3" xfId="7999"/>
    <cellStyle name="표준 33 2 5 2 2 2 2 3 2" xfId="25978"/>
    <cellStyle name="표준 33 2 5 2 2 2 2 4" xfId="25979"/>
    <cellStyle name="표준 33 2 5 2 2 2 3" xfId="8000"/>
    <cellStyle name="표준 33 2 5 2 2 2 3 2" xfId="8001"/>
    <cellStyle name="표준 33 2 5 2 2 2 3 2 2" xfId="25980"/>
    <cellStyle name="표준 33 2 5 2 2 2 3 3" xfId="25981"/>
    <cellStyle name="표준 33 2 5 2 2 2 4" xfId="8002"/>
    <cellStyle name="표준 33 2 5 2 2 2 4 2" xfId="25982"/>
    <cellStyle name="표준 33 2 5 2 2 2 5" xfId="25983"/>
    <cellStyle name="표준 33 2 5 2 2 3" xfId="8003"/>
    <cellStyle name="표준 33 2 5 2 2 3 2" xfId="8004"/>
    <cellStyle name="표준 33 2 5 2 2 3 2 2" xfId="8005"/>
    <cellStyle name="표준 33 2 5 2 2 3 2 2 2" xfId="25984"/>
    <cellStyle name="표준 33 2 5 2 2 3 2 3" xfId="25985"/>
    <cellStyle name="표준 33 2 5 2 2 3 3" xfId="8006"/>
    <cellStyle name="표준 33 2 5 2 2 3 3 2" xfId="25986"/>
    <cellStyle name="표준 33 2 5 2 2 3 4" xfId="25987"/>
    <cellStyle name="표준 33 2 5 2 2 4" xfId="8007"/>
    <cellStyle name="표준 33 2 5 2 2 4 2" xfId="8008"/>
    <cellStyle name="표준 33 2 5 2 2 4 2 2" xfId="25988"/>
    <cellStyle name="표준 33 2 5 2 2 4 3" xfId="25989"/>
    <cellStyle name="표준 33 2 5 2 2 5" xfId="8009"/>
    <cellStyle name="표준 33 2 5 2 2 5 2" xfId="25990"/>
    <cellStyle name="표준 33 2 5 2 2 6" xfId="25991"/>
    <cellStyle name="표준 33 2 5 2 3" xfId="8010"/>
    <cellStyle name="표준 33 2 5 2 3 2" xfId="8011"/>
    <cellStyle name="표준 33 2 5 2 3 2 2" xfId="8012"/>
    <cellStyle name="표준 33 2 5 2 3 2 2 2" xfId="8013"/>
    <cellStyle name="표준 33 2 5 2 3 2 2 2 2" xfId="25992"/>
    <cellStyle name="표준 33 2 5 2 3 2 2 3" xfId="25993"/>
    <cellStyle name="표준 33 2 5 2 3 2 3" xfId="8014"/>
    <cellStyle name="표준 33 2 5 2 3 2 3 2" xfId="25994"/>
    <cellStyle name="표준 33 2 5 2 3 2 4" xfId="25995"/>
    <cellStyle name="표준 33 2 5 2 3 3" xfId="8015"/>
    <cellStyle name="표준 33 2 5 2 3 3 2" xfId="8016"/>
    <cellStyle name="표준 33 2 5 2 3 3 2 2" xfId="25996"/>
    <cellStyle name="표준 33 2 5 2 3 3 3" xfId="25997"/>
    <cellStyle name="표준 33 2 5 2 3 4" xfId="8017"/>
    <cellStyle name="표준 33 2 5 2 3 4 2" xfId="25998"/>
    <cellStyle name="표준 33 2 5 2 3 5" xfId="25999"/>
    <cellStyle name="표준 33 2 5 2 4" xfId="8018"/>
    <cellStyle name="표준 33 2 5 2 4 2" xfId="8019"/>
    <cellStyle name="표준 33 2 5 2 4 2 2" xfId="8020"/>
    <cellStyle name="표준 33 2 5 2 4 2 2 2" xfId="26000"/>
    <cellStyle name="표준 33 2 5 2 4 2 3" xfId="26001"/>
    <cellStyle name="표준 33 2 5 2 4 3" xfId="8021"/>
    <cellStyle name="표준 33 2 5 2 4 3 2" xfId="26002"/>
    <cellStyle name="표준 33 2 5 2 4 4" xfId="26003"/>
    <cellStyle name="표준 33 2 5 2 5" xfId="8022"/>
    <cellStyle name="표준 33 2 5 2 5 2" xfId="8023"/>
    <cellStyle name="표준 33 2 5 2 5 2 2" xfId="26004"/>
    <cellStyle name="표준 33 2 5 2 5 3" xfId="26005"/>
    <cellStyle name="표준 33 2 5 2 6" xfId="8024"/>
    <cellStyle name="표준 33 2 5 2 6 2" xfId="26006"/>
    <cellStyle name="표준 33 2 5 2 7" xfId="26007"/>
    <cellStyle name="표준 33 2 5 3" xfId="8025"/>
    <cellStyle name="표준 33 2 5 3 2" xfId="8026"/>
    <cellStyle name="표준 33 2 5 3 2 2" xfId="8027"/>
    <cellStyle name="표준 33 2 5 3 2 2 2" xfId="8028"/>
    <cellStyle name="표준 33 2 5 3 2 2 2 2" xfId="8029"/>
    <cellStyle name="표준 33 2 5 3 2 2 2 2 2" xfId="26008"/>
    <cellStyle name="표준 33 2 5 3 2 2 2 3" xfId="26009"/>
    <cellStyle name="표준 33 2 5 3 2 2 3" xfId="8030"/>
    <cellStyle name="표준 33 2 5 3 2 2 3 2" xfId="26010"/>
    <cellStyle name="표준 33 2 5 3 2 2 4" xfId="26011"/>
    <cellStyle name="표준 33 2 5 3 2 3" xfId="8031"/>
    <cellStyle name="표준 33 2 5 3 2 3 2" xfId="8032"/>
    <cellStyle name="표준 33 2 5 3 2 3 2 2" xfId="26012"/>
    <cellStyle name="표준 33 2 5 3 2 3 3" xfId="26013"/>
    <cellStyle name="표준 33 2 5 3 2 4" xfId="8033"/>
    <cellStyle name="표준 33 2 5 3 2 4 2" xfId="26014"/>
    <cellStyle name="표준 33 2 5 3 2 5" xfId="26015"/>
    <cellStyle name="표준 33 2 5 3 3" xfId="8034"/>
    <cellStyle name="표준 33 2 5 3 3 2" xfId="8035"/>
    <cellStyle name="표준 33 2 5 3 3 2 2" xfId="8036"/>
    <cellStyle name="표준 33 2 5 3 3 2 2 2" xfId="26016"/>
    <cellStyle name="표준 33 2 5 3 3 2 3" xfId="26017"/>
    <cellStyle name="표준 33 2 5 3 3 3" xfId="8037"/>
    <cellStyle name="표준 33 2 5 3 3 3 2" xfId="26018"/>
    <cellStyle name="표준 33 2 5 3 3 4" xfId="26019"/>
    <cellStyle name="표준 33 2 5 3 4" xfId="8038"/>
    <cellStyle name="표준 33 2 5 3 4 2" xfId="8039"/>
    <cellStyle name="표준 33 2 5 3 4 2 2" xfId="26020"/>
    <cellStyle name="표준 33 2 5 3 4 3" xfId="26021"/>
    <cellStyle name="표준 33 2 5 3 5" xfId="8040"/>
    <cellStyle name="표준 33 2 5 3 5 2" xfId="26022"/>
    <cellStyle name="표준 33 2 5 3 6" xfId="26023"/>
    <cellStyle name="표준 33 2 5 4" xfId="8041"/>
    <cellStyle name="표준 33 2 5 4 2" xfId="8042"/>
    <cellStyle name="표준 33 2 5 4 2 2" xfId="8043"/>
    <cellStyle name="표준 33 2 5 4 2 2 2" xfId="8044"/>
    <cellStyle name="표준 33 2 5 4 2 2 2 2" xfId="26024"/>
    <cellStyle name="표준 33 2 5 4 2 2 3" xfId="26025"/>
    <cellStyle name="표준 33 2 5 4 2 3" xfId="8045"/>
    <cellStyle name="표준 33 2 5 4 2 3 2" xfId="26026"/>
    <cellStyle name="표준 33 2 5 4 2 4" xfId="26027"/>
    <cellStyle name="표준 33 2 5 4 3" xfId="8046"/>
    <cellStyle name="표준 33 2 5 4 3 2" xfId="8047"/>
    <cellStyle name="표준 33 2 5 4 3 2 2" xfId="26028"/>
    <cellStyle name="표준 33 2 5 4 3 3" xfId="26029"/>
    <cellStyle name="표준 33 2 5 4 4" xfId="8048"/>
    <cellStyle name="표준 33 2 5 4 4 2" xfId="26030"/>
    <cellStyle name="표준 33 2 5 4 5" xfId="26031"/>
    <cellStyle name="표준 33 2 5 5" xfId="8049"/>
    <cellStyle name="표준 33 2 5 5 2" xfId="8050"/>
    <cellStyle name="표준 33 2 5 5 2 2" xfId="8051"/>
    <cellStyle name="표준 33 2 5 5 2 2 2" xfId="26032"/>
    <cellStyle name="표준 33 2 5 5 2 3" xfId="26033"/>
    <cellStyle name="표준 33 2 5 5 3" xfId="8052"/>
    <cellStyle name="표준 33 2 5 5 3 2" xfId="26034"/>
    <cellStyle name="표준 33 2 5 5 4" xfId="26035"/>
    <cellStyle name="표준 33 2 5 6" xfId="8053"/>
    <cellStyle name="표준 33 2 5 6 2" xfId="8054"/>
    <cellStyle name="표준 33 2 5 6 2 2" xfId="26036"/>
    <cellStyle name="표준 33 2 5 6 3" xfId="26037"/>
    <cellStyle name="표준 33 2 5 7" xfId="8055"/>
    <cellStyle name="표준 33 2 5 7 2" xfId="26038"/>
    <cellStyle name="표준 33 2 5 8" xfId="26039"/>
    <cellStyle name="표준 33 2 6" xfId="8056"/>
    <cellStyle name="표준 33 2 6 2" xfId="8057"/>
    <cellStyle name="표준 33 2 6 2 2" xfId="8058"/>
    <cellStyle name="표준 33 2 6 2 2 2" xfId="8059"/>
    <cellStyle name="표준 33 2 6 2 2 2 2" xfId="8060"/>
    <cellStyle name="표준 33 2 6 2 2 2 2 2" xfId="8061"/>
    <cellStyle name="표준 33 2 6 2 2 2 2 2 2" xfId="8062"/>
    <cellStyle name="표준 33 2 6 2 2 2 2 2 2 2" xfId="26040"/>
    <cellStyle name="표준 33 2 6 2 2 2 2 2 3" xfId="26041"/>
    <cellStyle name="표준 33 2 6 2 2 2 2 3" xfId="8063"/>
    <cellStyle name="표준 33 2 6 2 2 2 2 3 2" xfId="26042"/>
    <cellStyle name="표준 33 2 6 2 2 2 2 4" xfId="26043"/>
    <cellStyle name="표준 33 2 6 2 2 2 3" xfId="8064"/>
    <cellStyle name="표준 33 2 6 2 2 2 3 2" xfId="8065"/>
    <cellStyle name="표준 33 2 6 2 2 2 3 2 2" xfId="26044"/>
    <cellStyle name="표준 33 2 6 2 2 2 3 3" xfId="26045"/>
    <cellStyle name="표준 33 2 6 2 2 2 4" xfId="8066"/>
    <cellStyle name="표준 33 2 6 2 2 2 4 2" xfId="26046"/>
    <cellStyle name="표준 33 2 6 2 2 2 5" xfId="26047"/>
    <cellStyle name="표준 33 2 6 2 2 3" xfId="8067"/>
    <cellStyle name="표준 33 2 6 2 2 3 2" xfId="8068"/>
    <cellStyle name="표준 33 2 6 2 2 3 2 2" xfId="8069"/>
    <cellStyle name="표준 33 2 6 2 2 3 2 2 2" xfId="26048"/>
    <cellStyle name="표준 33 2 6 2 2 3 2 3" xfId="26049"/>
    <cellStyle name="표준 33 2 6 2 2 3 3" xfId="8070"/>
    <cellStyle name="표준 33 2 6 2 2 3 3 2" xfId="26050"/>
    <cellStyle name="표준 33 2 6 2 2 3 4" xfId="26051"/>
    <cellStyle name="표준 33 2 6 2 2 4" xfId="8071"/>
    <cellStyle name="표준 33 2 6 2 2 4 2" xfId="8072"/>
    <cellStyle name="표준 33 2 6 2 2 4 2 2" xfId="26052"/>
    <cellStyle name="표준 33 2 6 2 2 4 3" xfId="26053"/>
    <cellStyle name="표준 33 2 6 2 2 5" xfId="8073"/>
    <cellStyle name="표준 33 2 6 2 2 5 2" xfId="26054"/>
    <cellStyle name="표준 33 2 6 2 2 6" xfId="26055"/>
    <cellStyle name="표준 33 2 6 2 3" xfId="8074"/>
    <cellStyle name="표준 33 2 6 2 3 2" xfId="8075"/>
    <cellStyle name="표준 33 2 6 2 3 2 2" xfId="8076"/>
    <cellStyle name="표준 33 2 6 2 3 2 2 2" xfId="8077"/>
    <cellStyle name="표준 33 2 6 2 3 2 2 2 2" xfId="26056"/>
    <cellStyle name="표준 33 2 6 2 3 2 2 3" xfId="26057"/>
    <cellStyle name="표준 33 2 6 2 3 2 3" xfId="8078"/>
    <cellStyle name="표준 33 2 6 2 3 2 3 2" xfId="26058"/>
    <cellStyle name="표준 33 2 6 2 3 2 4" xfId="26059"/>
    <cellStyle name="표준 33 2 6 2 3 3" xfId="8079"/>
    <cellStyle name="표준 33 2 6 2 3 3 2" xfId="8080"/>
    <cellStyle name="표준 33 2 6 2 3 3 2 2" xfId="26060"/>
    <cellStyle name="표준 33 2 6 2 3 3 3" xfId="26061"/>
    <cellStyle name="표준 33 2 6 2 3 4" xfId="8081"/>
    <cellStyle name="표준 33 2 6 2 3 4 2" xfId="26062"/>
    <cellStyle name="표준 33 2 6 2 3 5" xfId="26063"/>
    <cellStyle name="표준 33 2 6 2 4" xfId="8082"/>
    <cellStyle name="표준 33 2 6 2 4 2" xfId="8083"/>
    <cellStyle name="표준 33 2 6 2 4 2 2" xfId="8084"/>
    <cellStyle name="표준 33 2 6 2 4 2 2 2" xfId="26064"/>
    <cellStyle name="표준 33 2 6 2 4 2 3" xfId="26065"/>
    <cellStyle name="표준 33 2 6 2 4 3" xfId="8085"/>
    <cellStyle name="표준 33 2 6 2 4 3 2" xfId="26066"/>
    <cellStyle name="표준 33 2 6 2 4 4" xfId="26067"/>
    <cellStyle name="표준 33 2 6 2 5" xfId="8086"/>
    <cellStyle name="표준 33 2 6 2 5 2" xfId="8087"/>
    <cellStyle name="표준 33 2 6 2 5 2 2" xfId="26068"/>
    <cellStyle name="표준 33 2 6 2 5 3" xfId="26069"/>
    <cellStyle name="표준 33 2 6 2 6" xfId="8088"/>
    <cellStyle name="표준 33 2 6 2 6 2" xfId="26070"/>
    <cellStyle name="표준 33 2 6 2 7" xfId="26071"/>
    <cellStyle name="표준 33 2 6 3" xfId="8089"/>
    <cellStyle name="표준 33 2 6 3 2" xfId="8090"/>
    <cellStyle name="표준 33 2 6 3 2 2" xfId="8091"/>
    <cellStyle name="표준 33 2 6 3 2 2 2" xfId="8092"/>
    <cellStyle name="표준 33 2 6 3 2 2 2 2" xfId="8093"/>
    <cellStyle name="표준 33 2 6 3 2 2 2 2 2" xfId="26072"/>
    <cellStyle name="표준 33 2 6 3 2 2 2 3" xfId="26073"/>
    <cellStyle name="표준 33 2 6 3 2 2 3" xfId="8094"/>
    <cellStyle name="표준 33 2 6 3 2 2 3 2" xfId="26074"/>
    <cellStyle name="표준 33 2 6 3 2 2 4" xfId="26075"/>
    <cellStyle name="표준 33 2 6 3 2 3" xfId="8095"/>
    <cellStyle name="표준 33 2 6 3 2 3 2" xfId="8096"/>
    <cellStyle name="표준 33 2 6 3 2 3 2 2" xfId="26076"/>
    <cellStyle name="표준 33 2 6 3 2 3 3" xfId="26077"/>
    <cellStyle name="표준 33 2 6 3 2 4" xfId="8097"/>
    <cellStyle name="표준 33 2 6 3 2 4 2" xfId="26078"/>
    <cellStyle name="표준 33 2 6 3 2 5" xfId="26079"/>
    <cellStyle name="표준 33 2 6 3 3" xfId="8098"/>
    <cellStyle name="표준 33 2 6 3 3 2" xfId="8099"/>
    <cellStyle name="표준 33 2 6 3 3 2 2" xfId="8100"/>
    <cellStyle name="표준 33 2 6 3 3 2 2 2" xfId="26080"/>
    <cellStyle name="표준 33 2 6 3 3 2 3" xfId="26081"/>
    <cellStyle name="표준 33 2 6 3 3 3" xfId="8101"/>
    <cellStyle name="표준 33 2 6 3 3 3 2" xfId="26082"/>
    <cellStyle name="표준 33 2 6 3 3 4" xfId="26083"/>
    <cellStyle name="표준 33 2 6 3 4" xfId="8102"/>
    <cellStyle name="표준 33 2 6 3 4 2" xfId="8103"/>
    <cellStyle name="표준 33 2 6 3 4 2 2" xfId="26084"/>
    <cellStyle name="표준 33 2 6 3 4 3" xfId="26085"/>
    <cellStyle name="표준 33 2 6 3 5" xfId="8104"/>
    <cellStyle name="표준 33 2 6 3 5 2" xfId="26086"/>
    <cellStyle name="표준 33 2 6 3 6" xfId="26087"/>
    <cellStyle name="표준 33 2 6 4" xfId="8105"/>
    <cellStyle name="표준 33 2 6 4 2" xfId="8106"/>
    <cellStyle name="표준 33 2 6 4 2 2" xfId="8107"/>
    <cellStyle name="표준 33 2 6 4 2 2 2" xfId="8108"/>
    <cellStyle name="표준 33 2 6 4 2 2 2 2" xfId="26088"/>
    <cellStyle name="표준 33 2 6 4 2 2 3" xfId="26089"/>
    <cellStyle name="표준 33 2 6 4 2 3" xfId="8109"/>
    <cellStyle name="표준 33 2 6 4 2 3 2" xfId="26090"/>
    <cellStyle name="표준 33 2 6 4 2 4" xfId="26091"/>
    <cellStyle name="표준 33 2 6 4 3" xfId="8110"/>
    <cellStyle name="표준 33 2 6 4 3 2" xfId="8111"/>
    <cellStyle name="표준 33 2 6 4 3 2 2" xfId="26092"/>
    <cellStyle name="표준 33 2 6 4 3 3" xfId="26093"/>
    <cellStyle name="표준 33 2 6 4 4" xfId="8112"/>
    <cellStyle name="표준 33 2 6 4 4 2" xfId="26094"/>
    <cellStyle name="표준 33 2 6 4 5" xfId="26095"/>
    <cellStyle name="표준 33 2 6 5" xfId="8113"/>
    <cellStyle name="표준 33 2 6 5 2" xfId="8114"/>
    <cellStyle name="표준 33 2 6 5 2 2" xfId="8115"/>
    <cellStyle name="표준 33 2 6 5 2 2 2" xfId="26096"/>
    <cellStyle name="표준 33 2 6 5 2 3" xfId="26097"/>
    <cellStyle name="표준 33 2 6 5 3" xfId="8116"/>
    <cellStyle name="표준 33 2 6 5 3 2" xfId="26098"/>
    <cellStyle name="표준 33 2 6 5 4" xfId="26099"/>
    <cellStyle name="표준 33 2 6 6" xfId="8117"/>
    <cellStyle name="표준 33 2 6 6 2" xfId="8118"/>
    <cellStyle name="표준 33 2 6 6 2 2" xfId="26100"/>
    <cellStyle name="표준 33 2 6 6 3" xfId="26101"/>
    <cellStyle name="표준 33 2 6 7" xfId="8119"/>
    <cellStyle name="표준 33 2 6 7 2" xfId="26102"/>
    <cellStyle name="표준 33 2 6 8" xfId="26103"/>
    <cellStyle name="표준 33 2 7" xfId="8120"/>
    <cellStyle name="표준 33 2 7 2" xfId="8121"/>
    <cellStyle name="표준 33 2 7 2 2" xfId="8122"/>
    <cellStyle name="표준 33 2 7 2 2 2" xfId="8123"/>
    <cellStyle name="표준 33 2 7 2 2 2 2" xfId="8124"/>
    <cellStyle name="표준 33 2 7 2 2 2 2 2" xfId="8125"/>
    <cellStyle name="표준 33 2 7 2 2 2 2 2 2" xfId="8126"/>
    <cellStyle name="표준 33 2 7 2 2 2 2 2 2 2" xfId="26104"/>
    <cellStyle name="표준 33 2 7 2 2 2 2 2 3" xfId="26105"/>
    <cellStyle name="표준 33 2 7 2 2 2 2 3" xfId="8127"/>
    <cellStyle name="표준 33 2 7 2 2 2 2 3 2" xfId="26106"/>
    <cellStyle name="표준 33 2 7 2 2 2 2 4" xfId="26107"/>
    <cellStyle name="표준 33 2 7 2 2 2 3" xfId="8128"/>
    <cellStyle name="표준 33 2 7 2 2 2 3 2" xfId="8129"/>
    <cellStyle name="표준 33 2 7 2 2 2 3 2 2" xfId="26108"/>
    <cellStyle name="표준 33 2 7 2 2 2 3 3" xfId="26109"/>
    <cellStyle name="표준 33 2 7 2 2 2 4" xfId="8130"/>
    <cellStyle name="표준 33 2 7 2 2 2 4 2" xfId="26110"/>
    <cellStyle name="표준 33 2 7 2 2 2 5" xfId="26111"/>
    <cellStyle name="표준 33 2 7 2 2 3" xfId="8131"/>
    <cellStyle name="표준 33 2 7 2 2 3 2" xfId="8132"/>
    <cellStyle name="표준 33 2 7 2 2 3 2 2" xfId="8133"/>
    <cellStyle name="표준 33 2 7 2 2 3 2 2 2" xfId="26112"/>
    <cellStyle name="표준 33 2 7 2 2 3 2 3" xfId="26113"/>
    <cellStyle name="표준 33 2 7 2 2 3 3" xfId="8134"/>
    <cellStyle name="표준 33 2 7 2 2 3 3 2" xfId="26114"/>
    <cellStyle name="표준 33 2 7 2 2 3 4" xfId="26115"/>
    <cellStyle name="표준 33 2 7 2 2 4" xfId="8135"/>
    <cellStyle name="표준 33 2 7 2 2 4 2" xfId="8136"/>
    <cellStyle name="표준 33 2 7 2 2 4 2 2" xfId="26116"/>
    <cellStyle name="표준 33 2 7 2 2 4 3" xfId="26117"/>
    <cellStyle name="표준 33 2 7 2 2 5" xfId="8137"/>
    <cellStyle name="표준 33 2 7 2 2 5 2" xfId="26118"/>
    <cellStyle name="표준 33 2 7 2 2 6" xfId="26119"/>
    <cellStyle name="표준 33 2 7 2 3" xfId="8138"/>
    <cellStyle name="표준 33 2 7 2 3 2" xfId="8139"/>
    <cellStyle name="표준 33 2 7 2 3 2 2" xfId="8140"/>
    <cellStyle name="표준 33 2 7 2 3 2 2 2" xfId="8141"/>
    <cellStyle name="표준 33 2 7 2 3 2 2 2 2" xfId="26120"/>
    <cellStyle name="표준 33 2 7 2 3 2 2 3" xfId="26121"/>
    <cellStyle name="표준 33 2 7 2 3 2 3" xfId="8142"/>
    <cellStyle name="표준 33 2 7 2 3 2 3 2" xfId="26122"/>
    <cellStyle name="표준 33 2 7 2 3 2 4" xfId="26123"/>
    <cellStyle name="표준 33 2 7 2 3 3" xfId="8143"/>
    <cellStyle name="표준 33 2 7 2 3 3 2" xfId="8144"/>
    <cellStyle name="표준 33 2 7 2 3 3 2 2" xfId="26124"/>
    <cellStyle name="표준 33 2 7 2 3 3 3" xfId="26125"/>
    <cellStyle name="표준 33 2 7 2 3 4" xfId="8145"/>
    <cellStyle name="표준 33 2 7 2 3 4 2" xfId="26126"/>
    <cellStyle name="표준 33 2 7 2 3 5" xfId="26127"/>
    <cellStyle name="표준 33 2 7 2 4" xfId="8146"/>
    <cellStyle name="표준 33 2 7 2 4 2" xfId="8147"/>
    <cellStyle name="표준 33 2 7 2 4 2 2" xfId="8148"/>
    <cellStyle name="표준 33 2 7 2 4 2 2 2" xfId="26128"/>
    <cellStyle name="표준 33 2 7 2 4 2 3" xfId="26129"/>
    <cellStyle name="표준 33 2 7 2 4 3" xfId="8149"/>
    <cellStyle name="표준 33 2 7 2 4 3 2" xfId="26130"/>
    <cellStyle name="표준 33 2 7 2 4 4" xfId="26131"/>
    <cellStyle name="표준 33 2 7 2 5" xfId="8150"/>
    <cellStyle name="표준 33 2 7 2 5 2" xfId="8151"/>
    <cellStyle name="표준 33 2 7 2 5 2 2" xfId="26132"/>
    <cellStyle name="표준 33 2 7 2 5 3" xfId="26133"/>
    <cellStyle name="표준 33 2 7 2 6" xfId="8152"/>
    <cellStyle name="표준 33 2 7 2 6 2" xfId="26134"/>
    <cellStyle name="표준 33 2 7 2 7" xfId="26135"/>
    <cellStyle name="표준 33 2 7 3" xfId="8153"/>
    <cellStyle name="표준 33 2 7 3 2" xfId="8154"/>
    <cellStyle name="표준 33 2 7 3 2 2" xfId="8155"/>
    <cellStyle name="표준 33 2 7 3 2 2 2" xfId="8156"/>
    <cellStyle name="표준 33 2 7 3 2 2 2 2" xfId="8157"/>
    <cellStyle name="표준 33 2 7 3 2 2 2 2 2" xfId="26136"/>
    <cellStyle name="표준 33 2 7 3 2 2 2 3" xfId="26137"/>
    <cellStyle name="표준 33 2 7 3 2 2 3" xfId="8158"/>
    <cellStyle name="표준 33 2 7 3 2 2 3 2" xfId="26138"/>
    <cellStyle name="표준 33 2 7 3 2 2 4" xfId="26139"/>
    <cellStyle name="표준 33 2 7 3 2 3" xfId="8159"/>
    <cellStyle name="표준 33 2 7 3 2 3 2" xfId="8160"/>
    <cellStyle name="표준 33 2 7 3 2 3 2 2" xfId="26140"/>
    <cellStyle name="표준 33 2 7 3 2 3 3" xfId="26141"/>
    <cellStyle name="표준 33 2 7 3 2 4" xfId="8161"/>
    <cellStyle name="표준 33 2 7 3 2 4 2" xfId="26142"/>
    <cellStyle name="표준 33 2 7 3 2 5" xfId="26143"/>
    <cellStyle name="표준 33 2 7 3 3" xfId="8162"/>
    <cellStyle name="표준 33 2 7 3 3 2" xfId="8163"/>
    <cellStyle name="표준 33 2 7 3 3 2 2" xfId="8164"/>
    <cellStyle name="표준 33 2 7 3 3 2 2 2" xfId="26144"/>
    <cellStyle name="표준 33 2 7 3 3 2 3" xfId="26145"/>
    <cellStyle name="표준 33 2 7 3 3 3" xfId="8165"/>
    <cellStyle name="표준 33 2 7 3 3 3 2" xfId="26146"/>
    <cellStyle name="표준 33 2 7 3 3 4" xfId="26147"/>
    <cellStyle name="표준 33 2 7 3 4" xfId="8166"/>
    <cellStyle name="표준 33 2 7 3 4 2" xfId="8167"/>
    <cellStyle name="표준 33 2 7 3 4 2 2" xfId="26148"/>
    <cellStyle name="표준 33 2 7 3 4 3" xfId="26149"/>
    <cellStyle name="표준 33 2 7 3 5" xfId="8168"/>
    <cellStyle name="표준 33 2 7 3 5 2" xfId="26150"/>
    <cellStyle name="표준 33 2 7 3 6" xfId="26151"/>
    <cellStyle name="표준 33 2 7 4" xfId="8169"/>
    <cellStyle name="표준 33 2 7 4 2" xfId="8170"/>
    <cellStyle name="표준 33 2 7 4 2 2" xfId="8171"/>
    <cellStyle name="표준 33 2 7 4 2 2 2" xfId="8172"/>
    <cellStyle name="표준 33 2 7 4 2 2 2 2" xfId="26152"/>
    <cellStyle name="표준 33 2 7 4 2 2 3" xfId="26153"/>
    <cellStyle name="표준 33 2 7 4 2 3" xfId="8173"/>
    <cellStyle name="표준 33 2 7 4 2 3 2" xfId="26154"/>
    <cellStyle name="표준 33 2 7 4 2 4" xfId="26155"/>
    <cellStyle name="표준 33 2 7 4 3" xfId="8174"/>
    <cellStyle name="표준 33 2 7 4 3 2" xfId="8175"/>
    <cellStyle name="표준 33 2 7 4 3 2 2" xfId="26156"/>
    <cellStyle name="표준 33 2 7 4 3 3" xfId="26157"/>
    <cellStyle name="표준 33 2 7 4 4" xfId="8176"/>
    <cellStyle name="표준 33 2 7 4 4 2" xfId="26158"/>
    <cellStyle name="표준 33 2 7 4 5" xfId="26159"/>
    <cellStyle name="표준 33 2 7 5" xfId="8177"/>
    <cellStyle name="표준 33 2 7 5 2" xfId="8178"/>
    <cellStyle name="표준 33 2 7 5 2 2" xfId="8179"/>
    <cellStyle name="표준 33 2 7 5 2 2 2" xfId="26160"/>
    <cellStyle name="표준 33 2 7 5 2 3" xfId="26161"/>
    <cellStyle name="표준 33 2 7 5 3" xfId="8180"/>
    <cellStyle name="표준 33 2 7 5 3 2" xfId="26162"/>
    <cellStyle name="표준 33 2 7 5 4" xfId="26163"/>
    <cellStyle name="표준 33 2 7 6" xfId="8181"/>
    <cellStyle name="표준 33 2 7 6 2" xfId="8182"/>
    <cellStyle name="표준 33 2 7 6 2 2" xfId="26164"/>
    <cellStyle name="표준 33 2 7 6 3" xfId="26165"/>
    <cellStyle name="표준 33 2 7 7" xfId="8183"/>
    <cellStyle name="표준 33 2 7 7 2" xfId="26166"/>
    <cellStyle name="표준 33 2 7 8" xfId="26167"/>
    <cellStyle name="표준 33 2 8" xfId="8184"/>
    <cellStyle name="표준 33 2 8 2" xfId="8185"/>
    <cellStyle name="표준 33 2 8 2 2" xfId="8186"/>
    <cellStyle name="표준 33 2 8 2 2 2" xfId="8187"/>
    <cellStyle name="표준 33 2 8 2 2 2 2" xfId="8188"/>
    <cellStyle name="표준 33 2 8 2 2 2 2 2" xfId="8189"/>
    <cellStyle name="표준 33 2 8 2 2 2 2 2 2" xfId="8190"/>
    <cellStyle name="표준 33 2 8 2 2 2 2 2 2 2" xfId="26168"/>
    <cellStyle name="표준 33 2 8 2 2 2 2 2 3" xfId="26169"/>
    <cellStyle name="표준 33 2 8 2 2 2 2 3" xfId="8191"/>
    <cellStyle name="표준 33 2 8 2 2 2 2 3 2" xfId="26170"/>
    <cellStyle name="표준 33 2 8 2 2 2 2 4" xfId="26171"/>
    <cellStyle name="표준 33 2 8 2 2 2 3" xfId="8192"/>
    <cellStyle name="표준 33 2 8 2 2 2 3 2" xfId="8193"/>
    <cellStyle name="표준 33 2 8 2 2 2 3 2 2" xfId="26172"/>
    <cellStyle name="표준 33 2 8 2 2 2 3 3" xfId="26173"/>
    <cellStyle name="표준 33 2 8 2 2 2 4" xfId="8194"/>
    <cellStyle name="표준 33 2 8 2 2 2 4 2" xfId="26174"/>
    <cellStyle name="표준 33 2 8 2 2 2 5" xfId="26175"/>
    <cellStyle name="표준 33 2 8 2 2 3" xfId="8195"/>
    <cellStyle name="표준 33 2 8 2 2 3 2" xfId="8196"/>
    <cellStyle name="표준 33 2 8 2 2 3 2 2" xfId="8197"/>
    <cellStyle name="표준 33 2 8 2 2 3 2 2 2" xfId="26176"/>
    <cellStyle name="표준 33 2 8 2 2 3 2 3" xfId="26177"/>
    <cellStyle name="표준 33 2 8 2 2 3 3" xfId="8198"/>
    <cellStyle name="표준 33 2 8 2 2 3 3 2" xfId="26178"/>
    <cellStyle name="표준 33 2 8 2 2 3 4" xfId="26179"/>
    <cellStyle name="표준 33 2 8 2 2 4" xfId="8199"/>
    <cellStyle name="표준 33 2 8 2 2 4 2" xfId="8200"/>
    <cellStyle name="표준 33 2 8 2 2 4 2 2" xfId="26180"/>
    <cellStyle name="표준 33 2 8 2 2 4 3" xfId="26181"/>
    <cellStyle name="표준 33 2 8 2 2 5" xfId="8201"/>
    <cellStyle name="표준 33 2 8 2 2 5 2" xfId="26182"/>
    <cellStyle name="표준 33 2 8 2 2 6" xfId="26183"/>
    <cellStyle name="표준 33 2 8 2 3" xfId="8202"/>
    <cellStyle name="표준 33 2 8 2 3 2" xfId="8203"/>
    <cellStyle name="표준 33 2 8 2 3 2 2" xfId="8204"/>
    <cellStyle name="표준 33 2 8 2 3 2 2 2" xfId="8205"/>
    <cellStyle name="표준 33 2 8 2 3 2 2 2 2" xfId="26184"/>
    <cellStyle name="표준 33 2 8 2 3 2 2 3" xfId="26185"/>
    <cellStyle name="표준 33 2 8 2 3 2 3" xfId="8206"/>
    <cellStyle name="표준 33 2 8 2 3 2 3 2" xfId="26186"/>
    <cellStyle name="표준 33 2 8 2 3 2 4" xfId="26187"/>
    <cellStyle name="표준 33 2 8 2 3 3" xfId="8207"/>
    <cellStyle name="표준 33 2 8 2 3 3 2" xfId="8208"/>
    <cellStyle name="표준 33 2 8 2 3 3 2 2" xfId="26188"/>
    <cellStyle name="표준 33 2 8 2 3 3 3" xfId="26189"/>
    <cellStyle name="표준 33 2 8 2 3 4" xfId="8209"/>
    <cellStyle name="표준 33 2 8 2 3 4 2" xfId="26190"/>
    <cellStyle name="표준 33 2 8 2 3 5" xfId="26191"/>
    <cellStyle name="표준 33 2 8 2 4" xfId="8210"/>
    <cellStyle name="표준 33 2 8 2 4 2" xfId="8211"/>
    <cellStyle name="표준 33 2 8 2 4 2 2" xfId="8212"/>
    <cellStyle name="표준 33 2 8 2 4 2 2 2" xfId="26192"/>
    <cellStyle name="표준 33 2 8 2 4 2 3" xfId="26193"/>
    <cellStyle name="표준 33 2 8 2 4 3" xfId="8213"/>
    <cellStyle name="표준 33 2 8 2 4 3 2" xfId="26194"/>
    <cellStyle name="표준 33 2 8 2 4 4" xfId="26195"/>
    <cellStyle name="표준 33 2 8 2 5" xfId="8214"/>
    <cellStyle name="표준 33 2 8 2 5 2" xfId="8215"/>
    <cellStyle name="표준 33 2 8 2 5 2 2" xfId="26196"/>
    <cellStyle name="표준 33 2 8 2 5 3" xfId="26197"/>
    <cellStyle name="표준 33 2 8 2 6" xfId="8216"/>
    <cellStyle name="표준 33 2 8 2 6 2" xfId="26198"/>
    <cellStyle name="표준 33 2 8 2 7" xfId="26199"/>
    <cellStyle name="표준 33 2 8 3" xfId="8217"/>
    <cellStyle name="표준 33 2 8 3 2" xfId="8218"/>
    <cellStyle name="표준 33 2 8 3 2 2" xfId="8219"/>
    <cellStyle name="표준 33 2 8 3 2 2 2" xfId="8220"/>
    <cellStyle name="표준 33 2 8 3 2 2 2 2" xfId="8221"/>
    <cellStyle name="표준 33 2 8 3 2 2 2 2 2" xfId="26200"/>
    <cellStyle name="표준 33 2 8 3 2 2 2 3" xfId="26201"/>
    <cellStyle name="표준 33 2 8 3 2 2 3" xfId="8222"/>
    <cellStyle name="표준 33 2 8 3 2 2 3 2" xfId="26202"/>
    <cellStyle name="표준 33 2 8 3 2 2 4" xfId="26203"/>
    <cellStyle name="표준 33 2 8 3 2 3" xfId="8223"/>
    <cellStyle name="표준 33 2 8 3 2 3 2" xfId="8224"/>
    <cellStyle name="표준 33 2 8 3 2 3 2 2" xfId="26204"/>
    <cellStyle name="표준 33 2 8 3 2 3 3" xfId="26205"/>
    <cellStyle name="표준 33 2 8 3 2 4" xfId="8225"/>
    <cellStyle name="표준 33 2 8 3 2 4 2" xfId="26206"/>
    <cellStyle name="표준 33 2 8 3 2 5" xfId="26207"/>
    <cellStyle name="표준 33 2 8 3 3" xfId="8226"/>
    <cellStyle name="표준 33 2 8 3 3 2" xfId="8227"/>
    <cellStyle name="표준 33 2 8 3 3 2 2" xfId="8228"/>
    <cellStyle name="표준 33 2 8 3 3 2 2 2" xfId="26208"/>
    <cellStyle name="표준 33 2 8 3 3 2 3" xfId="26209"/>
    <cellStyle name="표준 33 2 8 3 3 3" xfId="8229"/>
    <cellStyle name="표준 33 2 8 3 3 3 2" xfId="26210"/>
    <cellStyle name="표준 33 2 8 3 3 4" xfId="26211"/>
    <cellStyle name="표준 33 2 8 3 4" xfId="8230"/>
    <cellStyle name="표준 33 2 8 3 4 2" xfId="8231"/>
    <cellStyle name="표준 33 2 8 3 4 2 2" xfId="26212"/>
    <cellStyle name="표준 33 2 8 3 4 3" xfId="26213"/>
    <cellStyle name="표준 33 2 8 3 5" xfId="8232"/>
    <cellStyle name="표준 33 2 8 3 5 2" xfId="26214"/>
    <cellStyle name="표준 33 2 8 3 6" xfId="26215"/>
    <cellStyle name="표준 33 2 8 4" xfId="8233"/>
    <cellStyle name="표준 33 2 8 4 2" xfId="8234"/>
    <cellStyle name="표준 33 2 8 4 2 2" xfId="8235"/>
    <cellStyle name="표준 33 2 8 4 2 2 2" xfId="8236"/>
    <cellStyle name="표준 33 2 8 4 2 2 2 2" xfId="26216"/>
    <cellStyle name="표준 33 2 8 4 2 2 3" xfId="26217"/>
    <cellStyle name="표준 33 2 8 4 2 3" xfId="8237"/>
    <cellStyle name="표준 33 2 8 4 2 3 2" xfId="26218"/>
    <cellStyle name="표준 33 2 8 4 2 4" xfId="26219"/>
    <cellStyle name="표준 33 2 8 4 3" xfId="8238"/>
    <cellStyle name="표준 33 2 8 4 3 2" xfId="8239"/>
    <cellStyle name="표준 33 2 8 4 3 2 2" xfId="26220"/>
    <cellStyle name="표준 33 2 8 4 3 3" xfId="26221"/>
    <cellStyle name="표준 33 2 8 4 4" xfId="8240"/>
    <cellStyle name="표준 33 2 8 4 4 2" xfId="26222"/>
    <cellStyle name="표준 33 2 8 4 5" xfId="26223"/>
    <cellStyle name="표준 33 2 8 5" xfId="8241"/>
    <cellStyle name="표준 33 2 8 5 2" xfId="8242"/>
    <cellStyle name="표준 33 2 8 5 2 2" xfId="8243"/>
    <cellStyle name="표준 33 2 8 5 2 2 2" xfId="26224"/>
    <cellStyle name="표준 33 2 8 5 2 3" xfId="26225"/>
    <cellStyle name="표준 33 2 8 5 3" xfId="8244"/>
    <cellStyle name="표준 33 2 8 5 3 2" xfId="26226"/>
    <cellStyle name="표준 33 2 8 5 4" xfId="26227"/>
    <cellStyle name="표준 33 2 8 6" xfId="8245"/>
    <cellStyle name="표준 33 2 8 6 2" xfId="8246"/>
    <cellStyle name="표준 33 2 8 6 2 2" xfId="26228"/>
    <cellStyle name="표준 33 2 8 6 3" xfId="26229"/>
    <cellStyle name="표준 33 2 8 7" xfId="8247"/>
    <cellStyle name="표준 33 2 8 7 2" xfId="26230"/>
    <cellStyle name="표준 33 2 8 8" xfId="26231"/>
    <cellStyle name="표준 33 2 9" xfId="8248"/>
    <cellStyle name="표준 33 2 9 2" xfId="8249"/>
    <cellStyle name="표준 33 2 9 2 2" xfId="8250"/>
    <cellStyle name="표준 33 2 9 2 2 2" xfId="8251"/>
    <cellStyle name="표준 33 2 9 2 2 2 2" xfId="8252"/>
    <cellStyle name="표준 33 2 9 2 2 2 2 2" xfId="8253"/>
    <cellStyle name="표준 33 2 9 2 2 2 2 2 2" xfId="8254"/>
    <cellStyle name="표준 33 2 9 2 2 2 2 2 2 2" xfId="26232"/>
    <cellStyle name="표준 33 2 9 2 2 2 2 2 3" xfId="26233"/>
    <cellStyle name="표준 33 2 9 2 2 2 2 3" xfId="8255"/>
    <cellStyle name="표준 33 2 9 2 2 2 2 3 2" xfId="26234"/>
    <cellStyle name="표준 33 2 9 2 2 2 2 4" xfId="26235"/>
    <cellStyle name="표준 33 2 9 2 2 2 3" xfId="8256"/>
    <cellStyle name="표준 33 2 9 2 2 2 3 2" xfId="8257"/>
    <cellStyle name="표준 33 2 9 2 2 2 3 2 2" xfId="26236"/>
    <cellStyle name="표준 33 2 9 2 2 2 3 3" xfId="26237"/>
    <cellStyle name="표준 33 2 9 2 2 2 4" xfId="8258"/>
    <cellStyle name="표준 33 2 9 2 2 2 4 2" xfId="26238"/>
    <cellStyle name="표준 33 2 9 2 2 2 5" xfId="26239"/>
    <cellStyle name="표준 33 2 9 2 2 3" xfId="8259"/>
    <cellStyle name="표준 33 2 9 2 2 3 2" xfId="8260"/>
    <cellStyle name="표준 33 2 9 2 2 3 2 2" xfId="8261"/>
    <cellStyle name="표준 33 2 9 2 2 3 2 2 2" xfId="26240"/>
    <cellStyle name="표준 33 2 9 2 2 3 2 3" xfId="26241"/>
    <cellStyle name="표준 33 2 9 2 2 3 3" xfId="8262"/>
    <cellStyle name="표준 33 2 9 2 2 3 3 2" xfId="26242"/>
    <cellStyle name="표준 33 2 9 2 2 3 4" xfId="26243"/>
    <cellStyle name="표준 33 2 9 2 2 4" xfId="8263"/>
    <cellStyle name="표준 33 2 9 2 2 4 2" xfId="8264"/>
    <cellStyle name="표준 33 2 9 2 2 4 2 2" xfId="26244"/>
    <cellStyle name="표준 33 2 9 2 2 4 3" xfId="26245"/>
    <cellStyle name="표준 33 2 9 2 2 5" xfId="8265"/>
    <cellStyle name="표준 33 2 9 2 2 5 2" xfId="26246"/>
    <cellStyle name="표준 33 2 9 2 2 6" xfId="26247"/>
    <cellStyle name="표준 33 2 9 2 3" xfId="8266"/>
    <cellStyle name="표준 33 2 9 2 3 2" xfId="8267"/>
    <cellStyle name="표준 33 2 9 2 3 2 2" xfId="8268"/>
    <cellStyle name="표준 33 2 9 2 3 2 2 2" xfId="8269"/>
    <cellStyle name="표준 33 2 9 2 3 2 2 2 2" xfId="26248"/>
    <cellStyle name="표준 33 2 9 2 3 2 2 3" xfId="26249"/>
    <cellStyle name="표준 33 2 9 2 3 2 3" xfId="8270"/>
    <cellStyle name="표준 33 2 9 2 3 2 3 2" xfId="26250"/>
    <cellStyle name="표준 33 2 9 2 3 2 4" xfId="26251"/>
    <cellStyle name="표준 33 2 9 2 3 3" xfId="8271"/>
    <cellStyle name="표준 33 2 9 2 3 3 2" xfId="8272"/>
    <cellStyle name="표준 33 2 9 2 3 3 2 2" xfId="26252"/>
    <cellStyle name="표준 33 2 9 2 3 3 3" xfId="26253"/>
    <cellStyle name="표준 33 2 9 2 3 4" xfId="8273"/>
    <cellStyle name="표준 33 2 9 2 3 4 2" xfId="26254"/>
    <cellStyle name="표준 33 2 9 2 3 5" xfId="26255"/>
    <cellStyle name="표준 33 2 9 2 4" xfId="8274"/>
    <cellStyle name="표준 33 2 9 2 4 2" xfId="8275"/>
    <cellStyle name="표준 33 2 9 2 4 2 2" xfId="8276"/>
    <cellStyle name="표준 33 2 9 2 4 2 2 2" xfId="26256"/>
    <cellStyle name="표준 33 2 9 2 4 2 3" xfId="26257"/>
    <cellStyle name="표준 33 2 9 2 4 3" xfId="8277"/>
    <cellStyle name="표준 33 2 9 2 4 3 2" xfId="26258"/>
    <cellStyle name="표준 33 2 9 2 4 4" xfId="26259"/>
    <cellStyle name="표준 33 2 9 2 5" xfId="8278"/>
    <cellStyle name="표준 33 2 9 2 5 2" xfId="8279"/>
    <cellStyle name="표준 33 2 9 2 5 2 2" xfId="26260"/>
    <cellStyle name="표준 33 2 9 2 5 3" xfId="26261"/>
    <cellStyle name="표준 33 2 9 2 6" xfId="8280"/>
    <cellStyle name="표준 33 2 9 2 6 2" xfId="26262"/>
    <cellStyle name="표준 33 2 9 2 7" xfId="26263"/>
    <cellStyle name="표준 33 2 9 3" xfId="8281"/>
    <cellStyle name="표준 33 2 9 3 2" xfId="8282"/>
    <cellStyle name="표준 33 2 9 3 2 2" xfId="8283"/>
    <cellStyle name="표준 33 2 9 3 2 2 2" xfId="8284"/>
    <cellStyle name="표준 33 2 9 3 2 2 2 2" xfId="8285"/>
    <cellStyle name="표준 33 2 9 3 2 2 2 2 2" xfId="26264"/>
    <cellStyle name="표준 33 2 9 3 2 2 2 3" xfId="26265"/>
    <cellStyle name="표준 33 2 9 3 2 2 3" xfId="8286"/>
    <cellStyle name="표준 33 2 9 3 2 2 3 2" xfId="26266"/>
    <cellStyle name="표준 33 2 9 3 2 2 4" xfId="26267"/>
    <cellStyle name="표준 33 2 9 3 2 3" xfId="8287"/>
    <cellStyle name="표준 33 2 9 3 2 3 2" xfId="8288"/>
    <cellStyle name="표준 33 2 9 3 2 3 2 2" xfId="26268"/>
    <cellStyle name="표준 33 2 9 3 2 3 3" xfId="26269"/>
    <cellStyle name="표준 33 2 9 3 2 4" xfId="8289"/>
    <cellStyle name="표준 33 2 9 3 2 4 2" xfId="26270"/>
    <cellStyle name="표준 33 2 9 3 2 5" xfId="26271"/>
    <cellStyle name="표준 33 2 9 3 3" xfId="8290"/>
    <cellStyle name="표준 33 2 9 3 3 2" xfId="8291"/>
    <cellStyle name="표준 33 2 9 3 3 2 2" xfId="8292"/>
    <cellStyle name="표준 33 2 9 3 3 2 2 2" xfId="26272"/>
    <cellStyle name="표준 33 2 9 3 3 2 3" xfId="26273"/>
    <cellStyle name="표준 33 2 9 3 3 3" xfId="8293"/>
    <cellStyle name="표준 33 2 9 3 3 3 2" xfId="26274"/>
    <cellStyle name="표준 33 2 9 3 3 4" xfId="26275"/>
    <cellStyle name="표준 33 2 9 3 4" xfId="8294"/>
    <cellStyle name="표준 33 2 9 3 4 2" xfId="8295"/>
    <cellStyle name="표준 33 2 9 3 4 2 2" xfId="26276"/>
    <cellStyle name="표준 33 2 9 3 4 3" xfId="26277"/>
    <cellStyle name="표준 33 2 9 3 5" xfId="8296"/>
    <cellStyle name="표준 33 2 9 3 5 2" xfId="26278"/>
    <cellStyle name="표준 33 2 9 3 6" xfId="26279"/>
    <cellStyle name="표준 33 2 9 4" xfId="8297"/>
    <cellStyle name="표준 33 2 9 4 2" xfId="8298"/>
    <cellStyle name="표준 33 2 9 4 2 2" xfId="8299"/>
    <cellStyle name="표준 33 2 9 4 2 2 2" xfId="8300"/>
    <cellStyle name="표준 33 2 9 4 2 2 2 2" xfId="26280"/>
    <cellStyle name="표준 33 2 9 4 2 2 3" xfId="26281"/>
    <cellStyle name="표준 33 2 9 4 2 3" xfId="8301"/>
    <cellStyle name="표준 33 2 9 4 2 3 2" xfId="26282"/>
    <cellStyle name="표준 33 2 9 4 2 4" xfId="26283"/>
    <cellStyle name="표준 33 2 9 4 3" xfId="8302"/>
    <cellStyle name="표준 33 2 9 4 3 2" xfId="8303"/>
    <cellStyle name="표준 33 2 9 4 3 2 2" xfId="26284"/>
    <cellStyle name="표준 33 2 9 4 3 3" xfId="26285"/>
    <cellStyle name="표준 33 2 9 4 4" xfId="8304"/>
    <cellStyle name="표준 33 2 9 4 4 2" xfId="26286"/>
    <cellStyle name="표준 33 2 9 4 5" xfId="26287"/>
    <cellStyle name="표준 33 2 9 5" xfId="8305"/>
    <cellStyle name="표준 33 2 9 5 2" xfId="8306"/>
    <cellStyle name="표준 33 2 9 5 2 2" xfId="8307"/>
    <cellStyle name="표준 33 2 9 5 2 2 2" xfId="26288"/>
    <cellStyle name="표준 33 2 9 5 2 3" xfId="26289"/>
    <cellStyle name="표준 33 2 9 5 3" xfId="8308"/>
    <cellStyle name="표준 33 2 9 5 3 2" xfId="26290"/>
    <cellStyle name="표준 33 2 9 5 4" xfId="26291"/>
    <cellStyle name="표준 33 2 9 6" xfId="8309"/>
    <cellStyle name="표준 33 2 9 6 2" xfId="8310"/>
    <cellStyle name="표준 33 2 9 6 2 2" xfId="26292"/>
    <cellStyle name="표준 33 2 9 6 3" xfId="26293"/>
    <cellStyle name="표준 33 2 9 7" xfId="8311"/>
    <cellStyle name="표준 33 2 9 7 2" xfId="26294"/>
    <cellStyle name="표준 33 2 9 8" xfId="26295"/>
    <cellStyle name="표준 33 20" xfId="8312"/>
    <cellStyle name="표준 33 21" xfId="8313"/>
    <cellStyle name="표준 33 22" xfId="8314"/>
    <cellStyle name="표준 33 23" xfId="8315"/>
    <cellStyle name="표준 33 24" xfId="8316"/>
    <cellStyle name="표준 33 25" xfId="8317"/>
    <cellStyle name="표준 33 26" xfId="8318"/>
    <cellStyle name="표준 33 27" xfId="8319"/>
    <cellStyle name="표준 33 28" xfId="8320"/>
    <cellStyle name="표준 33 29" xfId="8321"/>
    <cellStyle name="표준 33 3" xfId="8322"/>
    <cellStyle name="표준 33 30" xfId="8323"/>
    <cellStyle name="표준 33 31" xfId="8324"/>
    <cellStyle name="표준 33 32" xfId="8325"/>
    <cellStyle name="표준 33 33" xfId="8326"/>
    <cellStyle name="표준 33 34" xfId="8327"/>
    <cellStyle name="표준 33 35" xfId="8328"/>
    <cellStyle name="표준 33 36" xfId="8329"/>
    <cellStyle name="표준 33 37" xfId="8330"/>
    <cellStyle name="표준 33 38" xfId="8331"/>
    <cellStyle name="표준 33 39" xfId="8332"/>
    <cellStyle name="표준 33 4" xfId="8333"/>
    <cellStyle name="표준 33 4 2" xfId="8334"/>
    <cellStyle name="표준 33 4 3" xfId="8335"/>
    <cellStyle name="표준 33 40" xfId="8336"/>
    <cellStyle name="표준 33 41" xfId="8337"/>
    <cellStyle name="표준 33 42" xfId="8338"/>
    <cellStyle name="표준 33 43" xfId="8339"/>
    <cellStyle name="표준 33 44" xfId="8340"/>
    <cellStyle name="표준 33 45" xfId="8341"/>
    <cellStyle name="표준 33 46" xfId="8342"/>
    <cellStyle name="표준 33 47" xfId="8343"/>
    <cellStyle name="표준 33 48" xfId="8344"/>
    <cellStyle name="표준 33 49" xfId="8345"/>
    <cellStyle name="표준 33 5" xfId="8346"/>
    <cellStyle name="표준 33 50" xfId="8347"/>
    <cellStyle name="표준 33 51" xfId="8348"/>
    <cellStyle name="표준 33 52" xfId="8349"/>
    <cellStyle name="표준 33 52 2" xfId="8350"/>
    <cellStyle name="표준 33 52 2 2" xfId="8351"/>
    <cellStyle name="표준 33 52 2 2 2" xfId="8352"/>
    <cellStyle name="표준 33 52 2 2 2 2" xfId="8353"/>
    <cellStyle name="표준 33 52 2 2 2 2 2" xfId="8354"/>
    <cellStyle name="표준 33 52 2 2 2 2 2 2" xfId="8355"/>
    <cellStyle name="표준 33 52 2 2 2 2 2 2 2" xfId="26296"/>
    <cellStyle name="표준 33 52 2 2 2 2 2 3" xfId="26297"/>
    <cellStyle name="표준 33 52 2 2 2 2 3" xfId="8356"/>
    <cellStyle name="표준 33 52 2 2 2 2 3 2" xfId="26298"/>
    <cellStyle name="표준 33 52 2 2 2 2 4" xfId="26299"/>
    <cellStyle name="표준 33 52 2 2 2 3" xfId="8357"/>
    <cellStyle name="표준 33 52 2 2 2 3 2" xfId="8358"/>
    <cellStyle name="표준 33 52 2 2 2 3 2 2" xfId="26300"/>
    <cellStyle name="표준 33 52 2 2 2 3 3" xfId="26301"/>
    <cellStyle name="표준 33 52 2 2 2 4" xfId="8359"/>
    <cellStyle name="표준 33 52 2 2 2 4 2" xfId="26302"/>
    <cellStyle name="표준 33 52 2 2 2 5" xfId="26303"/>
    <cellStyle name="표준 33 52 2 2 3" xfId="8360"/>
    <cellStyle name="표준 33 52 2 2 3 2" xfId="8361"/>
    <cellStyle name="표준 33 52 2 2 3 2 2" xfId="8362"/>
    <cellStyle name="표준 33 52 2 2 3 2 2 2" xfId="26304"/>
    <cellStyle name="표준 33 52 2 2 3 2 3" xfId="26305"/>
    <cellStyle name="표준 33 52 2 2 3 3" xfId="8363"/>
    <cellStyle name="표준 33 52 2 2 3 3 2" xfId="26306"/>
    <cellStyle name="표준 33 52 2 2 3 4" xfId="26307"/>
    <cellStyle name="표준 33 52 2 2 4" xfId="8364"/>
    <cellStyle name="표준 33 52 2 2 4 2" xfId="8365"/>
    <cellStyle name="표준 33 52 2 2 4 2 2" xfId="26308"/>
    <cellStyle name="표준 33 52 2 2 4 3" xfId="26309"/>
    <cellStyle name="표준 33 52 2 2 5" xfId="8366"/>
    <cellStyle name="표준 33 52 2 2 5 2" xfId="26310"/>
    <cellStyle name="표준 33 52 2 2 6" xfId="26311"/>
    <cellStyle name="표준 33 52 2 3" xfId="8367"/>
    <cellStyle name="표준 33 52 2 3 2" xfId="8368"/>
    <cellStyle name="표준 33 52 2 3 2 2" xfId="8369"/>
    <cellStyle name="표준 33 52 2 3 2 2 2" xfId="8370"/>
    <cellStyle name="표준 33 52 2 3 2 2 2 2" xfId="26312"/>
    <cellStyle name="표준 33 52 2 3 2 2 3" xfId="26313"/>
    <cellStyle name="표준 33 52 2 3 2 3" xfId="8371"/>
    <cellStyle name="표준 33 52 2 3 2 3 2" xfId="26314"/>
    <cellStyle name="표준 33 52 2 3 2 4" xfId="26315"/>
    <cellStyle name="표준 33 52 2 3 3" xfId="8372"/>
    <cellStyle name="표준 33 52 2 3 3 2" xfId="8373"/>
    <cellStyle name="표준 33 52 2 3 3 2 2" xfId="26316"/>
    <cellStyle name="표준 33 52 2 3 3 3" xfId="26317"/>
    <cellStyle name="표준 33 52 2 3 4" xfId="8374"/>
    <cellStyle name="표준 33 52 2 3 4 2" xfId="26318"/>
    <cellStyle name="표준 33 52 2 3 5" xfId="26319"/>
    <cellStyle name="표준 33 52 2 4" xfId="8375"/>
    <cellStyle name="표준 33 52 2 4 2" xfId="8376"/>
    <cellStyle name="표준 33 52 2 4 2 2" xfId="8377"/>
    <cellStyle name="표준 33 52 2 4 2 2 2" xfId="26320"/>
    <cellStyle name="표준 33 52 2 4 2 3" xfId="26321"/>
    <cellStyle name="표준 33 52 2 4 3" xfId="8378"/>
    <cellStyle name="표준 33 52 2 4 3 2" xfId="26322"/>
    <cellStyle name="표준 33 52 2 4 4" xfId="26323"/>
    <cellStyle name="표준 33 52 2 5" xfId="8379"/>
    <cellStyle name="표준 33 52 2 5 2" xfId="8380"/>
    <cellStyle name="표준 33 52 2 5 2 2" xfId="26324"/>
    <cellStyle name="표준 33 52 2 5 3" xfId="26325"/>
    <cellStyle name="표준 33 52 2 6" xfId="8381"/>
    <cellStyle name="표준 33 52 2 6 2" xfId="26326"/>
    <cellStyle name="표준 33 52 2 7" xfId="26327"/>
    <cellStyle name="표준 33 52 3" xfId="8382"/>
    <cellStyle name="표준 33 52 3 2" xfId="8383"/>
    <cellStyle name="표준 33 52 3 2 2" xfId="8384"/>
    <cellStyle name="표준 33 52 3 2 2 2" xfId="8385"/>
    <cellStyle name="표준 33 52 3 2 2 2 2" xfId="8386"/>
    <cellStyle name="표준 33 52 3 2 2 2 2 2" xfId="26328"/>
    <cellStyle name="표준 33 52 3 2 2 2 3" xfId="26329"/>
    <cellStyle name="표준 33 52 3 2 2 3" xfId="8387"/>
    <cellStyle name="표준 33 52 3 2 2 3 2" xfId="26330"/>
    <cellStyle name="표준 33 52 3 2 2 4" xfId="26331"/>
    <cellStyle name="표준 33 52 3 2 3" xfId="8388"/>
    <cellStyle name="표준 33 52 3 2 3 2" xfId="8389"/>
    <cellStyle name="표준 33 52 3 2 3 2 2" xfId="26332"/>
    <cellStyle name="표준 33 52 3 2 3 3" xfId="26333"/>
    <cellStyle name="표준 33 52 3 2 4" xfId="8390"/>
    <cellStyle name="표준 33 52 3 2 4 2" xfId="26334"/>
    <cellStyle name="표준 33 52 3 2 5" xfId="26335"/>
    <cellStyle name="표준 33 52 3 3" xfId="8391"/>
    <cellStyle name="표준 33 52 3 3 2" xfId="8392"/>
    <cellStyle name="표준 33 52 3 3 2 2" xfId="8393"/>
    <cellStyle name="표준 33 52 3 3 2 2 2" xfId="26336"/>
    <cellStyle name="표준 33 52 3 3 2 3" xfId="26337"/>
    <cellStyle name="표준 33 52 3 3 3" xfId="8394"/>
    <cellStyle name="표준 33 52 3 3 3 2" xfId="26338"/>
    <cellStyle name="표준 33 52 3 3 4" xfId="26339"/>
    <cellStyle name="표준 33 52 3 4" xfId="8395"/>
    <cellStyle name="표준 33 52 3 4 2" xfId="8396"/>
    <cellStyle name="표준 33 52 3 4 2 2" xfId="26340"/>
    <cellStyle name="표준 33 52 3 4 3" xfId="26341"/>
    <cellStyle name="표준 33 52 3 5" xfId="8397"/>
    <cellStyle name="표준 33 52 3 5 2" xfId="26342"/>
    <cellStyle name="표준 33 52 3 6" xfId="26343"/>
    <cellStyle name="표준 33 52 4" xfId="8398"/>
    <cellStyle name="표준 33 52 4 2" xfId="8399"/>
    <cellStyle name="표준 33 52 4 2 2" xfId="8400"/>
    <cellStyle name="표준 33 52 4 2 2 2" xfId="8401"/>
    <cellStyle name="표준 33 52 4 2 2 2 2" xfId="26344"/>
    <cellStyle name="표준 33 52 4 2 2 3" xfId="26345"/>
    <cellStyle name="표준 33 52 4 2 3" xfId="8402"/>
    <cellStyle name="표준 33 52 4 2 3 2" xfId="26346"/>
    <cellStyle name="표준 33 52 4 2 4" xfId="26347"/>
    <cellStyle name="표준 33 52 4 3" xfId="8403"/>
    <cellStyle name="표준 33 52 4 3 2" xfId="8404"/>
    <cellStyle name="표준 33 52 4 3 2 2" xfId="26348"/>
    <cellStyle name="표준 33 52 4 3 3" xfId="26349"/>
    <cellStyle name="표준 33 52 4 4" xfId="8405"/>
    <cellStyle name="표준 33 52 4 4 2" xfId="26350"/>
    <cellStyle name="표준 33 52 4 5" xfId="26351"/>
    <cellStyle name="표준 33 52 5" xfId="8406"/>
    <cellStyle name="표준 33 52 5 2" xfId="8407"/>
    <cellStyle name="표준 33 52 5 2 2" xfId="8408"/>
    <cellStyle name="표준 33 52 5 2 2 2" xfId="26352"/>
    <cellStyle name="표준 33 52 5 2 3" xfId="26353"/>
    <cellStyle name="표준 33 52 5 3" xfId="8409"/>
    <cellStyle name="표준 33 52 5 3 2" xfId="26354"/>
    <cellStyle name="표준 33 52 5 4" xfId="26355"/>
    <cellStyle name="표준 33 52 6" xfId="8410"/>
    <cellStyle name="표준 33 52 6 2" xfId="8411"/>
    <cellStyle name="표준 33 52 6 2 2" xfId="26356"/>
    <cellStyle name="표준 33 52 6 3" xfId="26357"/>
    <cellStyle name="표준 33 52 7" xfId="8412"/>
    <cellStyle name="표준 33 52 7 2" xfId="26358"/>
    <cellStyle name="표준 33 52 8" xfId="26359"/>
    <cellStyle name="표준 33 53" xfId="8413"/>
    <cellStyle name="표준 33 53 2" xfId="8414"/>
    <cellStyle name="표준 33 53 2 2" xfId="8415"/>
    <cellStyle name="표준 33 53 2 2 2" xfId="8416"/>
    <cellStyle name="표준 33 53 2 2 2 2" xfId="8417"/>
    <cellStyle name="표준 33 53 2 2 2 2 2" xfId="8418"/>
    <cellStyle name="표준 33 53 2 2 2 2 2 2" xfId="26360"/>
    <cellStyle name="표준 33 53 2 2 2 2 3" xfId="26361"/>
    <cellStyle name="표준 33 53 2 2 2 3" xfId="8419"/>
    <cellStyle name="표준 33 53 2 2 2 3 2" xfId="26362"/>
    <cellStyle name="표준 33 53 2 2 2 4" xfId="26363"/>
    <cellStyle name="표준 33 53 2 2 3" xfId="8420"/>
    <cellStyle name="표준 33 53 2 2 3 2" xfId="8421"/>
    <cellStyle name="표준 33 53 2 2 3 2 2" xfId="26364"/>
    <cellStyle name="표준 33 53 2 2 3 3" xfId="26365"/>
    <cellStyle name="표준 33 53 2 2 4" xfId="8422"/>
    <cellStyle name="표준 33 53 2 2 4 2" xfId="26366"/>
    <cellStyle name="표준 33 53 2 2 5" xfId="26367"/>
    <cellStyle name="표준 33 53 2 3" xfId="8423"/>
    <cellStyle name="표준 33 53 2 3 2" xfId="8424"/>
    <cellStyle name="표준 33 53 2 3 2 2" xfId="8425"/>
    <cellStyle name="표준 33 53 2 3 2 2 2" xfId="26368"/>
    <cellStyle name="표준 33 53 2 3 2 3" xfId="26369"/>
    <cellStyle name="표준 33 53 2 3 3" xfId="8426"/>
    <cellStyle name="표준 33 53 2 3 3 2" xfId="26370"/>
    <cellStyle name="표준 33 53 2 3 4" xfId="26371"/>
    <cellStyle name="표준 33 53 2 4" xfId="8427"/>
    <cellStyle name="표준 33 53 2 4 2" xfId="8428"/>
    <cellStyle name="표준 33 53 2 4 2 2" xfId="26372"/>
    <cellStyle name="표준 33 53 2 4 3" xfId="26373"/>
    <cellStyle name="표준 33 53 2 5" xfId="8429"/>
    <cellStyle name="표준 33 53 2 5 2" xfId="26374"/>
    <cellStyle name="표준 33 53 2 6" xfId="26375"/>
    <cellStyle name="표준 33 53 3" xfId="8430"/>
    <cellStyle name="표준 33 53 3 2" xfId="8431"/>
    <cellStyle name="표준 33 53 3 2 2" xfId="8432"/>
    <cellStyle name="표준 33 53 3 2 2 2" xfId="8433"/>
    <cellStyle name="표준 33 53 3 2 2 2 2" xfId="26376"/>
    <cellStyle name="표준 33 53 3 2 2 3" xfId="26377"/>
    <cellStyle name="표준 33 53 3 2 3" xfId="8434"/>
    <cellStyle name="표준 33 53 3 2 3 2" xfId="26378"/>
    <cellStyle name="표준 33 53 3 2 4" xfId="26379"/>
    <cellStyle name="표준 33 53 3 3" xfId="8435"/>
    <cellStyle name="표준 33 53 3 3 2" xfId="8436"/>
    <cellStyle name="표준 33 53 3 3 2 2" xfId="26380"/>
    <cellStyle name="표준 33 53 3 3 3" xfId="26381"/>
    <cellStyle name="표준 33 53 3 4" xfId="8437"/>
    <cellStyle name="표준 33 53 3 4 2" xfId="26382"/>
    <cellStyle name="표준 33 53 3 5" xfId="26383"/>
    <cellStyle name="표준 33 53 4" xfId="8438"/>
    <cellStyle name="표준 33 53 4 2" xfId="8439"/>
    <cellStyle name="표준 33 53 4 2 2" xfId="8440"/>
    <cellStyle name="표준 33 53 4 2 2 2" xfId="26384"/>
    <cellStyle name="표준 33 53 4 2 3" xfId="26385"/>
    <cellStyle name="표준 33 53 4 3" xfId="8441"/>
    <cellStyle name="표준 33 53 4 3 2" xfId="26386"/>
    <cellStyle name="표준 33 53 4 4" xfId="26387"/>
    <cellStyle name="표준 33 53 5" xfId="8442"/>
    <cellStyle name="표준 33 53 5 2" xfId="8443"/>
    <cellStyle name="표준 33 53 5 2 2" xfId="26388"/>
    <cellStyle name="표준 33 53 5 3" xfId="26389"/>
    <cellStyle name="표준 33 53 6" xfId="8444"/>
    <cellStyle name="표준 33 53 6 2" xfId="26390"/>
    <cellStyle name="표준 33 53 7" xfId="26391"/>
    <cellStyle name="표준 33 54" xfId="8445"/>
    <cellStyle name="표준 33 54 2" xfId="8446"/>
    <cellStyle name="표준 33 54 2 2" xfId="8447"/>
    <cellStyle name="표준 33 54 2 2 2" xfId="8448"/>
    <cellStyle name="표준 33 54 2 2 2 2" xfId="8449"/>
    <cellStyle name="표준 33 54 2 2 2 2 2" xfId="26392"/>
    <cellStyle name="표준 33 54 2 2 2 3" xfId="26393"/>
    <cellStyle name="표준 33 54 2 2 3" xfId="8450"/>
    <cellStyle name="표준 33 54 2 2 3 2" xfId="26394"/>
    <cellStyle name="표준 33 54 2 2 4" xfId="26395"/>
    <cellStyle name="표준 33 54 2 3" xfId="8451"/>
    <cellStyle name="표준 33 54 2 3 2" xfId="8452"/>
    <cellStyle name="표준 33 54 2 3 2 2" xfId="26396"/>
    <cellStyle name="표준 33 54 2 3 3" xfId="26397"/>
    <cellStyle name="표준 33 54 2 4" xfId="8453"/>
    <cellStyle name="표준 33 54 2 4 2" xfId="26398"/>
    <cellStyle name="표준 33 54 2 5" xfId="26399"/>
    <cellStyle name="표준 33 54 3" xfId="8454"/>
    <cellStyle name="표준 33 54 3 2" xfId="8455"/>
    <cellStyle name="표준 33 54 3 2 2" xfId="8456"/>
    <cellStyle name="표준 33 54 3 2 2 2" xfId="26400"/>
    <cellStyle name="표준 33 54 3 2 3" xfId="26401"/>
    <cellStyle name="표준 33 54 3 3" xfId="8457"/>
    <cellStyle name="표준 33 54 3 3 2" xfId="26402"/>
    <cellStyle name="표준 33 54 3 4" xfId="26403"/>
    <cellStyle name="표준 33 54 4" xfId="8458"/>
    <cellStyle name="표준 33 54 4 2" xfId="8459"/>
    <cellStyle name="표준 33 54 4 2 2" xfId="26404"/>
    <cellStyle name="표준 33 54 4 3" xfId="26405"/>
    <cellStyle name="표준 33 54 5" xfId="8460"/>
    <cellStyle name="표준 33 54 5 2" xfId="26406"/>
    <cellStyle name="표준 33 54 6" xfId="26407"/>
    <cellStyle name="표준 33 55" xfId="8461"/>
    <cellStyle name="표준 33 55 2" xfId="8462"/>
    <cellStyle name="표준 33 55 2 2" xfId="8463"/>
    <cellStyle name="표준 33 55 2 2 2" xfId="8464"/>
    <cellStyle name="표준 33 55 2 2 2 2" xfId="26408"/>
    <cellStyle name="표준 33 55 2 2 3" xfId="26409"/>
    <cellStyle name="표준 33 55 2 3" xfId="8465"/>
    <cellStyle name="표준 33 55 2 3 2" xfId="26410"/>
    <cellStyle name="표준 33 55 2 4" xfId="26411"/>
    <cellStyle name="표준 33 55 3" xfId="8466"/>
    <cellStyle name="표준 33 55 3 2" xfId="8467"/>
    <cellStyle name="표준 33 55 3 2 2" xfId="26412"/>
    <cellStyle name="표준 33 55 3 3" xfId="26413"/>
    <cellStyle name="표준 33 55 4" xfId="8468"/>
    <cellStyle name="표준 33 55 4 2" xfId="26414"/>
    <cellStyle name="표준 33 55 5" xfId="26415"/>
    <cellStyle name="표준 33 56" xfId="8469"/>
    <cellStyle name="표준 33 56 2" xfId="8470"/>
    <cellStyle name="표준 33 56 2 2" xfId="8471"/>
    <cellStyle name="표준 33 56 2 2 2" xfId="26416"/>
    <cellStyle name="표준 33 56 2 3" xfId="26417"/>
    <cellStyle name="표준 33 56 3" xfId="8472"/>
    <cellStyle name="표준 33 56 3 2" xfId="26418"/>
    <cellStyle name="표준 33 56 4" xfId="26419"/>
    <cellStyle name="표준 33 57" xfId="8473"/>
    <cellStyle name="표준 33 57 2" xfId="8474"/>
    <cellStyle name="표준 33 57 2 2" xfId="26420"/>
    <cellStyle name="표준 33 57 3" xfId="26421"/>
    <cellStyle name="표준 33 6" xfId="8475"/>
    <cellStyle name="표준 33 7" xfId="8476"/>
    <cellStyle name="표준 33 8" xfId="8477"/>
    <cellStyle name="표준 33 9" xfId="8478"/>
    <cellStyle name="표준 34" xfId="8479"/>
    <cellStyle name="표준 34 10" xfId="8480"/>
    <cellStyle name="표준 34 11" xfId="8481"/>
    <cellStyle name="표준 34 12" xfId="8482"/>
    <cellStyle name="표준 34 13" xfId="8483"/>
    <cellStyle name="표준 34 14" xfId="8484"/>
    <cellStyle name="표준 34 15" xfId="8485"/>
    <cellStyle name="표준 34 16" xfId="8486"/>
    <cellStyle name="표준 34 17" xfId="8487"/>
    <cellStyle name="표준 34 18" xfId="8488"/>
    <cellStyle name="표준 34 19" xfId="8489"/>
    <cellStyle name="표준 34 2" xfId="8490"/>
    <cellStyle name="표준 34 2 10" xfId="8491"/>
    <cellStyle name="표준 34 2 10 2" xfId="8492"/>
    <cellStyle name="표준 34 2 10 2 2" xfId="8493"/>
    <cellStyle name="표준 34 2 10 2 2 2" xfId="8494"/>
    <cellStyle name="표준 34 2 10 2 2 2 2" xfId="8495"/>
    <cellStyle name="표준 34 2 10 2 2 2 2 2" xfId="8496"/>
    <cellStyle name="표준 34 2 10 2 2 2 2 2 2" xfId="8497"/>
    <cellStyle name="표준 34 2 10 2 2 2 2 2 2 2" xfId="26422"/>
    <cellStyle name="표준 34 2 10 2 2 2 2 2 3" xfId="26423"/>
    <cellStyle name="표준 34 2 10 2 2 2 2 3" xfId="8498"/>
    <cellStyle name="표준 34 2 10 2 2 2 2 3 2" xfId="26424"/>
    <cellStyle name="표준 34 2 10 2 2 2 2 4" xfId="26425"/>
    <cellStyle name="표준 34 2 10 2 2 2 3" xfId="8499"/>
    <cellStyle name="표준 34 2 10 2 2 2 3 2" xfId="8500"/>
    <cellStyle name="표준 34 2 10 2 2 2 3 2 2" xfId="26426"/>
    <cellStyle name="표준 34 2 10 2 2 2 3 3" xfId="26427"/>
    <cellStyle name="표준 34 2 10 2 2 2 4" xfId="8501"/>
    <cellStyle name="표준 34 2 10 2 2 2 4 2" xfId="26428"/>
    <cellStyle name="표준 34 2 10 2 2 2 5" xfId="26429"/>
    <cellStyle name="표준 34 2 10 2 2 3" xfId="8502"/>
    <cellStyle name="표준 34 2 10 2 2 3 2" xfId="8503"/>
    <cellStyle name="표준 34 2 10 2 2 3 2 2" xfId="8504"/>
    <cellStyle name="표준 34 2 10 2 2 3 2 2 2" xfId="26430"/>
    <cellStyle name="표준 34 2 10 2 2 3 2 3" xfId="26431"/>
    <cellStyle name="표준 34 2 10 2 2 3 3" xfId="8505"/>
    <cellStyle name="표준 34 2 10 2 2 3 3 2" xfId="26432"/>
    <cellStyle name="표준 34 2 10 2 2 3 4" xfId="26433"/>
    <cellStyle name="표준 34 2 10 2 2 4" xfId="8506"/>
    <cellStyle name="표준 34 2 10 2 2 4 2" xfId="8507"/>
    <cellStyle name="표준 34 2 10 2 2 4 2 2" xfId="26434"/>
    <cellStyle name="표준 34 2 10 2 2 4 3" xfId="26435"/>
    <cellStyle name="표준 34 2 10 2 2 5" xfId="8508"/>
    <cellStyle name="표준 34 2 10 2 2 5 2" xfId="26436"/>
    <cellStyle name="표준 34 2 10 2 2 6" xfId="26437"/>
    <cellStyle name="표준 34 2 10 2 3" xfId="8509"/>
    <cellStyle name="표준 34 2 10 2 3 2" xfId="8510"/>
    <cellStyle name="표준 34 2 10 2 3 2 2" xfId="8511"/>
    <cellStyle name="표준 34 2 10 2 3 2 2 2" xfId="8512"/>
    <cellStyle name="표준 34 2 10 2 3 2 2 2 2" xfId="26438"/>
    <cellStyle name="표준 34 2 10 2 3 2 2 3" xfId="26439"/>
    <cellStyle name="표준 34 2 10 2 3 2 3" xfId="8513"/>
    <cellStyle name="표준 34 2 10 2 3 2 3 2" xfId="26440"/>
    <cellStyle name="표준 34 2 10 2 3 2 4" xfId="26441"/>
    <cellStyle name="표준 34 2 10 2 3 3" xfId="8514"/>
    <cellStyle name="표준 34 2 10 2 3 3 2" xfId="8515"/>
    <cellStyle name="표준 34 2 10 2 3 3 2 2" xfId="26442"/>
    <cellStyle name="표준 34 2 10 2 3 3 3" xfId="26443"/>
    <cellStyle name="표준 34 2 10 2 3 4" xfId="8516"/>
    <cellStyle name="표준 34 2 10 2 3 4 2" xfId="26444"/>
    <cellStyle name="표준 34 2 10 2 3 5" xfId="26445"/>
    <cellStyle name="표준 34 2 10 2 4" xfId="8517"/>
    <cellStyle name="표준 34 2 10 2 4 2" xfId="8518"/>
    <cellStyle name="표준 34 2 10 2 4 2 2" xfId="8519"/>
    <cellStyle name="표준 34 2 10 2 4 2 2 2" xfId="26446"/>
    <cellStyle name="표준 34 2 10 2 4 2 3" xfId="26447"/>
    <cellStyle name="표준 34 2 10 2 4 3" xfId="8520"/>
    <cellStyle name="표준 34 2 10 2 4 3 2" xfId="26448"/>
    <cellStyle name="표준 34 2 10 2 4 4" xfId="26449"/>
    <cellStyle name="표준 34 2 10 2 5" xfId="8521"/>
    <cellStyle name="표준 34 2 10 2 5 2" xfId="8522"/>
    <cellStyle name="표준 34 2 10 2 5 2 2" xfId="26450"/>
    <cellStyle name="표준 34 2 10 2 5 3" xfId="26451"/>
    <cellStyle name="표준 34 2 10 2 6" xfId="8523"/>
    <cellStyle name="표준 34 2 10 2 6 2" xfId="26452"/>
    <cellStyle name="표준 34 2 10 2 7" xfId="26453"/>
    <cellStyle name="표준 34 2 10 3" xfId="8524"/>
    <cellStyle name="표준 34 2 10 3 2" xfId="8525"/>
    <cellStyle name="표준 34 2 10 3 2 2" xfId="8526"/>
    <cellStyle name="표준 34 2 10 3 2 2 2" xfId="8527"/>
    <cellStyle name="표준 34 2 10 3 2 2 2 2" xfId="8528"/>
    <cellStyle name="표준 34 2 10 3 2 2 2 2 2" xfId="26454"/>
    <cellStyle name="표준 34 2 10 3 2 2 2 3" xfId="26455"/>
    <cellStyle name="표준 34 2 10 3 2 2 3" xfId="8529"/>
    <cellStyle name="표준 34 2 10 3 2 2 3 2" xfId="26456"/>
    <cellStyle name="표준 34 2 10 3 2 2 4" xfId="26457"/>
    <cellStyle name="표준 34 2 10 3 2 3" xfId="8530"/>
    <cellStyle name="표준 34 2 10 3 2 3 2" xfId="8531"/>
    <cellStyle name="표준 34 2 10 3 2 3 2 2" xfId="26458"/>
    <cellStyle name="표준 34 2 10 3 2 3 3" xfId="26459"/>
    <cellStyle name="표준 34 2 10 3 2 4" xfId="8532"/>
    <cellStyle name="표준 34 2 10 3 2 4 2" xfId="26460"/>
    <cellStyle name="표준 34 2 10 3 2 5" xfId="26461"/>
    <cellStyle name="표준 34 2 10 3 3" xfId="8533"/>
    <cellStyle name="표준 34 2 10 3 3 2" xfId="8534"/>
    <cellStyle name="표준 34 2 10 3 3 2 2" xfId="8535"/>
    <cellStyle name="표준 34 2 10 3 3 2 2 2" xfId="26462"/>
    <cellStyle name="표준 34 2 10 3 3 2 3" xfId="26463"/>
    <cellStyle name="표준 34 2 10 3 3 3" xfId="8536"/>
    <cellStyle name="표준 34 2 10 3 3 3 2" xfId="26464"/>
    <cellStyle name="표준 34 2 10 3 3 4" xfId="26465"/>
    <cellStyle name="표준 34 2 10 3 4" xfId="8537"/>
    <cellStyle name="표준 34 2 10 3 4 2" xfId="8538"/>
    <cellStyle name="표준 34 2 10 3 4 2 2" xfId="26466"/>
    <cellStyle name="표준 34 2 10 3 4 3" xfId="26467"/>
    <cellStyle name="표준 34 2 10 3 5" xfId="8539"/>
    <cellStyle name="표준 34 2 10 3 5 2" xfId="26468"/>
    <cellStyle name="표준 34 2 10 3 6" xfId="26469"/>
    <cellStyle name="표준 34 2 10 4" xfId="8540"/>
    <cellStyle name="표준 34 2 10 4 2" xfId="8541"/>
    <cellStyle name="표준 34 2 10 4 2 2" xfId="8542"/>
    <cellStyle name="표준 34 2 10 4 2 2 2" xfId="8543"/>
    <cellStyle name="표준 34 2 10 4 2 2 2 2" xfId="26470"/>
    <cellStyle name="표준 34 2 10 4 2 2 3" xfId="26471"/>
    <cellStyle name="표준 34 2 10 4 2 3" xfId="8544"/>
    <cellStyle name="표준 34 2 10 4 2 3 2" xfId="26472"/>
    <cellStyle name="표준 34 2 10 4 2 4" xfId="26473"/>
    <cellStyle name="표준 34 2 10 4 3" xfId="8545"/>
    <cellStyle name="표준 34 2 10 4 3 2" xfId="8546"/>
    <cellStyle name="표준 34 2 10 4 3 2 2" xfId="26474"/>
    <cellStyle name="표준 34 2 10 4 3 3" xfId="26475"/>
    <cellStyle name="표준 34 2 10 4 4" xfId="8547"/>
    <cellStyle name="표준 34 2 10 4 4 2" xfId="26476"/>
    <cellStyle name="표준 34 2 10 4 5" xfId="26477"/>
    <cellStyle name="표준 34 2 10 5" xfId="8548"/>
    <cellStyle name="표준 34 2 10 5 2" xfId="8549"/>
    <cellStyle name="표준 34 2 10 5 2 2" xfId="8550"/>
    <cellStyle name="표준 34 2 10 5 2 2 2" xfId="26478"/>
    <cellStyle name="표준 34 2 10 5 2 3" xfId="26479"/>
    <cellStyle name="표준 34 2 10 5 3" xfId="8551"/>
    <cellStyle name="표준 34 2 10 5 3 2" xfId="26480"/>
    <cellStyle name="표준 34 2 10 5 4" xfId="26481"/>
    <cellStyle name="표준 34 2 10 6" xfId="8552"/>
    <cellStyle name="표준 34 2 10 6 2" xfId="8553"/>
    <cellStyle name="표준 34 2 10 6 2 2" xfId="26482"/>
    <cellStyle name="표준 34 2 10 6 3" xfId="26483"/>
    <cellStyle name="표준 34 2 10 7" xfId="8554"/>
    <cellStyle name="표준 34 2 10 7 2" xfId="26484"/>
    <cellStyle name="표준 34 2 10 8" xfId="26485"/>
    <cellStyle name="표준 34 2 11" xfId="8555"/>
    <cellStyle name="표준 34 2 11 2" xfId="8556"/>
    <cellStyle name="표준 34 2 11 2 2" xfId="8557"/>
    <cellStyle name="표준 34 2 11 2 2 2" xfId="8558"/>
    <cellStyle name="표준 34 2 11 2 2 2 2" xfId="8559"/>
    <cellStyle name="표준 34 2 11 2 2 2 2 2" xfId="8560"/>
    <cellStyle name="표준 34 2 11 2 2 2 2 2 2" xfId="8561"/>
    <cellStyle name="표준 34 2 11 2 2 2 2 2 2 2" xfId="26486"/>
    <cellStyle name="표준 34 2 11 2 2 2 2 2 3" xfId="26487"/>
    <cellStyle name="표준 34 2 11 2 2 2 2 3" xfId="8562"/>
    <cellStyle name="표준 34 2 11 2 2 2 2 3 2" xfId="26488"/>
    <cellStyle name="표준 34 2 11 2 2 2 2 4" xfId="26489"/>
    <cellStyle name="표준 34 2 11 2 2 2 3" xfId="8563"/>
    <cellStyle name="표준 34 2 11 2 2 2 3 2" xfId="8564"/>
    <cellStyle name="표준 34 2 11 2 2 2 3 2 2" xfId="26490"/>
    <cellStyle name="표준 34 2 11 2 2 2 3 3" xfId="26491"/>
    <cellStyle name="표준 34 2 11 2 2 2 4" xfId="8565"/>
    <cellStyle name="표준 34 2 11 2 2 2 4 2" xfId="26492"/>
    <cellStyle name="표준 34 2 11 2 2 2 5" xfId="26493"/>
    <cellStyle name="표준 34 2 11 2 2 3" xfId="8566"/>
    <cellStyle name="표준 34 2 11 2 2 3 2" xfId="8567"/>
    <cellStyle name="표준 34 2 11 2 2 3 2 2" xfId="8568"/>
    <cellStyle name="표준 34 2 11 2 2 3 2 2 2" xfId="26494"/>
    <cellStyle name="표준 34 2 11 2 2 3 2 3" xfId="26495"/>
    <cellStyle name="표준 34 2 11 2 2 3 3" xfId="8569"/>
    <cellStyle name="표준 34 2 11 2 2 3 3 2" xfId="26496"/>
    <cellStyle name="표준 34 2 11 2 2 3 4" xfId="26497"/>
    <cellStyle name="표준 34 2 11 2 2 4" xfId="8570"/>
    <cellStyle name="표준 34 2 11 2 2 4 2" xfId="8571"/>
    <cellStyle name="표준 34 2 11 2 2 4 2 2" xfId="26498"/>
    <cellStyle name="표준 34 2 11 2 2 4 3" xfId="26499"/>
    <cellStyle name="표준 34 2 11 2 2 5" xfId="8572"/>
    <cellStyle name="표준 34 2 11 2 2 5 2" xfId="26500"/>
    <cellStyle name="표준 34 2 11 2 2 6" xfId="26501"/>
    <cellStyle name="표준 34 2 11 2 3" xfId="8573"/>
    <cellStyle name="표준 34 2 11 2 3 2" xfId="8574"/>
    <cellStyle name="표준 34 2 11 2 3 2 2" xfId="8575"/>
    <cellStyle name="표준 34 2 11 2 3 2 2 2" xfId="8576"/>
    <cellStyle name="표준 34 2 11 2 3 2 2 2 2" xfId="26502"/>
    <cellStyle name="표준 34 2 11 2 3 2 2 3" xfId="26503"/>
    <cellStyle name="표준 34 2 11 2 3 2 3" xfId="8577"/>
    <cellStyle name="표준 34 2 11 2 3 2 3 2" xfId="26504"/>
    <cellStyle name="표준 34 2 11 2 3 2 4" xfId="26505"/>
    <cellStyle name="표준 34 2 11 2 3 3" xfId="8578"/>
    <cellStyle name="표준 34 2 11 2 3 3 2" xfId="8579"/>
    <cellStyle name="표준 34 2 11 2 3 3 2 2" xfId="26506"/>
    <cellStyle name="표준 34 2 11 2 3 3 3" xfId="26507"/>
    <cellStyle name="표준 34 2 11 2 3 4" xfId="8580"/>
    <cellStyle name="표준 34 2 11 2 3 4 2" xfId="26508"/>
    <cellStyle name="표준 34 2 11 2 3 5" xfId="26509"/>
    <cellStyle name="표준 34 2 11 2 4" xfId="8581"/>
    <cellStyle name="표준 34 2 11 2 4 2" xfId="8582"/>
    <cellStyle name="표준 34 2 11 2 4 2 2" xfId="8583"/>
    <cellStyle name="표준 34 2 11 2 4 2 2 2" xfId="26510"/>
    <cellStyle name="표준 34 2 11 2 4 2 3" xfId="26511"/>
    <cellStyle name="표준 34 2 11 2 4 3" xfId="8584"/>
    <cellStyle name="표준 34 2 11 2 4 3 2" xfId="26512"/>
    <cellStyle name="표준 34 2 11 2 4 4" xfId="26513"/>
    <cellStyle name="표준 34 2 11 2 5" xfId="8585"/>
    <cellStyle name="표준 34 2 11 2 5 2" xfId="8586"/>
    <cellStyle name="표준 34 2 11 2 5 2 2" xfId="26514"/>
    <cellStyle name="표준 34 2 11 2 5 3" xfId="26515"/>
    <cellStyle name="표준 34 2 11 2 6" xfId="8587"/>
    <cellStyle name="표준 34 2 11 2 6 2" xfId="26516"/>
    <cellStyle name="표준 34 2 11 2 7" xfId="26517"/>
    <cellStyle name="표준 34 2 11 3" xfId="8588"/>
    <cellStyle name="표준 34 2 11 3 2" xfId="8589"/>
    <cellStyle name="표준 34 2 11 3 2 2" xfId="8590"/>
    <cellStyle name="표준 34 2 11 3 2 2 2" xfId="8591"/>
    <cellStyle name="표준 34 2 11 3 2 2 2 2" xfId="8592"/>
    <cellStyle name="표준 34 2 11 3 2 2 2 2 2" xfId="26518"/>
    <cellStyle name="표준 34 2 11 3 2 2 2 3" xfId="26519"/>
    <cellStyle name="표준 34 2 11 3 2 2 3" xfId="8593"/>
    <cellStyle name="표준 34 2 11 3 2 2 3 2" xfId="26520"/>
    <cellStyle name="표준 34 2 11 3 2 2 4" xfId="26521"/>
    <cellStyle name="표준 34 2 11 3 2 3" xfId="8594"/>
    <cellStyle name="표준 34 2 11 3 2 3 2" xfId="8595"/>
    <cellStyle name="표준 34 2 11 3 2 3 2 2" xfId="26522"/>
    <cellStyle name="표준 34 2 11 3 2 3 3" xfId="26523"/>
    <cellStyle name="표준 34 2 11 3 2 4" xfId="8596"/>
    <cellStyle name="표준 34 2 11 3 2 4 2" xfId="26524"/>
    <cellStyle name="표준 34 2 11 3 2 5" xfId="26525"/>
    <cellStyle name="표준 34 2 11 3 3" xfId="8597"/>
    <cellStyle name="표준 34 2 11 3 3 2" xfId="8598"/>
    <cellStyle name="표준 34 2 11 3 3 2 2" xfId="8599"/>
    <cellStyle name="표준 34 2 11 3 3 2 2 2" xfId="26526"/>
    <cellStyle name="표준 34 2 11 3 3 2 3" xfId="26527"/>
    <cellStyle name="표준 34 2 11 3 3 3" xfId="8600"/>
    <cellStyle name="표준 34 2 11 3 3 3 2" xfId="26528"/>
    <cellStyle name="표준 34 2 11 3 3 4" xfId="26529"/>
    <cellStyle name="표준 34 2 11 3 4" xfId="8601"/>
    <cellStyle name="표준 34 2 11 3 4 2" xfId="8602"/>
    <cellStyle name="표준 34 2 11 3 4 2 2" xfId="26530"/>
    <cellStyle name="표준 34 2 11 3 4 3" xfId="26531"/>
    <cellStyle name="표준 34 2 11 3 5" xfId="8603"/>
    <cellStyle name="표준 34 2 11 3 5 2" xfId="26532"/>
    <cellStyle name="표준 34 2 11 3 6" xfId="26533"/>
    <cellStyle name="표준 34 2 11 4" xfId="8604"/>
    <cellStyle name="표준 34 2 11 4 2" xfId="8605"/>
    <cellStyle name="표준 34 2 11 4 2 2" xfId="8606"/>
    <cellStyle name="표준 34 2 11 4 2 2 2" xfId="8607"/>
    <cellStyle name="표준 34 2 11 4 2 2 2 2" xfId="26534"/>
    <cellStyle name="표준 34 2 11 4 2 2 3" xfId="26535"/>
    <cellStyle name="표준 34 2 11 4 2 3" xfId="8608"/>
    <cellStyle name="표준 34 2 11 4 2 3 2" xfId="26536"/>
    <cellStyle name="표준 34 2 11 4 2 4" xfId="26537"/>
    <cellStyle name="표준 34 2 11 4 3" xfId="8609"/>
    <cellStyle name="표준 34 2 11 4 3 2" xfId="8610"/>
    <cellStyle name="표준 34 2 11 4 3 2 2" xfId="26538"/>
    <cellStyle name="표준 34 2 11 4 3 3" xfId="26539"/>
    <cellStyle name="표준 34 2 11 4 4" xfId="8611"/>
    <cellStyle name="표준 34 2 11 4 4 2" xfId="26540"/>
    <cellStyle name="표준 34 2 11 4 5" xfId="26541"/>
    <cellStyle name="표준 34 2 11 5" xfId="8612"/>
    <cellStyle name="표준 34 2 11 5 2" xfId="8613"/>
    <cellStyle name="표준 34 2 11 5 2 2" xfId="8614"/>
    <cellStyle name="표준 34 2 11 5 2 2 2" xfId="26542"/>
    <cellStyle name="표준 34 2 11 5 2 3" xfId="26543"/>
    <cellStyle name="표준 34 2 11 5 3" xfId="8615"/>
    <cellStyle name="표준 34 2 11 5 3 2" xfId="26544"/>
    <cellStyle name="표준 34 2 11 5 4" xfId="26545"/>
    <cellStyle name="표준 34 2 11 6" xfId="8616"/>
    <cellStyle name="표준 34 2 11 6 2" xfId="8617"/>
    <cellStyle name="표준 34 2 11 6 2 2" xfId="26546"/>
    <cellStyle name="표준 34 2 11 6 3" xfId="26547"/>
    <cellStyle name="표준 34 2 11 7" xfId="8618"/>
    <cellStyle name="표준 34 2 11 7 2" xfId="26548"/>
    <cellStyle name="표준 34 2 11 8" xfId="26549"/>
    <cellStyle name="표준 34 2 12" xfId="8619"/>
    <cellStyle name="표준 34 2 12 2" xfId="8620"/>
    <cellStyle name="표준 34 2 12 2 2" xfId="8621"/>
    <cellStyle name="표준 34 2 12 2 2 2" xfId="8622"/>
    <cellStyle name="표준 34 2 12 2 2 2 2" xfId="8623"/>
    <cellStyle name="표준 34 2 12 2 2 2 2 2" xfId="8624"/>
    <cellStyle name="표준 34 2 12 2 2 2 2 2 2" xfId="8625"/>
    <cellStyle name="표준 34 2 12 2 2 2 2 2 2 2" xfId="26550"/>
    <cellStyle name="표준 34 2 12 2 2 2 2 2 3" xfId="26551"/>
    <cellStyle name="표준 34 2 12 2 2 2 2 3" xfId="8626"/>
    <cellStyle name="표준 34 2 12 2 2 2 2 3 2" xfId="26552"/>
    <cellStyle name="표준 34 2 12 2 2 2 2 4" xfId="26553"/>
    <cellStyle name="표준 34 2 12 2 2 2 3" xfId="8627"/>
    <cellStyle name="표준 34 2 12 2 2 2 3 2" xfId="8628"/>
    <cellStyle name="표준 34 2 12 2 2 2 3 2 2" xfId="26554"/>
    <cellStyle name="표준 34 2 12 2 2 2 3 3" xfId="26555"/>
    <cellStyle name="표준 34 2 12 2 2 2 4" xfId="8629"/>
    <cellStyle name="표준 34 2 12 2 2 2 4 2" xfId="26556"/>
    <cellStyle name="표준 34 2 12 2 2 2 5" xfId="26557"/>
    <cellStyle name="표준 34 2 12 2 2 3" xfId="8630"/>
    <cellStyle name="표준 34 2 12 2 2 3 2" xfId="8631"/>
    <cellStyle name="표준 34 2 12 2 2 3 2 2" xfId="8632"/>
    <cellStyle name="표준 34 2 12 2 2 3 2 2 2" xfId="26558"/>
    <cellStyle name="표준 34 2 12 2 2 3 2 3" xfId="26559"/>
    <cellStyle name="표준 34 2 12 2 2 3 3" xfId="8633"/>
    <cellStyle name="표준 34 2 12 2 2 3 3 2" xfId="26560"/>
    <cellStyle name="표준 34 2 12 2 2 3 4" xfId="26561"/>
    <cellStyle name="표준 34 2 12 2 2 4" xfId="8634"/>
    <cellStyle name="표준 34 2 12 2 2 4 2" xfId="8635"/>
    <cellStyle name="표준 34 2 12 2 2 4 2 2" xfId="26562"/>
    <cellStyle name="표준 34 2 12 2 2 4 3" xfId="26563"/>
    <cellStyle name="표준 34 2 12 2 2 5" xfId="8636"/>
    <cellStyle name="표준 34 2 12 2 2 5 2" xfId="26564"/>
    <cellStyle name="표준 34 2 12 2 2 6" xfId="26565"/>
    <cellStyle name="표준 34 2 12 2 3" xfId="8637"/>
    <cellStyle name="표준 34 2 12 2 3 2" xfId="8638"/>
    <cellStyle name="표준 34 2 12 2 3 2 2" xfId="8639"/>
    <cellStyle name="표준 34 2 12 2 3 2 2 2" xfId="8640"/>
    <cellStyle name="표준 34 2 12 2 3 2 2 2 2" xfId="26566"/>
    <cellStyle name="표준 34 2 12 2 3 2 2 3" xfId="26567"/>
    <cellStyle name="표준 34 2 12 2 3 2 3" xfId="8641"/>
    <cellStyle name="표준 34 2 12 2 3 2 3 2" xfId="26568"/>
    <cellStyle name="표준 34 2 12 2 3 2 4" xfId="26569"/>
    <cellStyle name="표준 34 2 12 2 3 3" xfId="8642"/>
    <cellStyle name="표준 34 2 12 2 3 3 2" xfId="8643"/>
    <cellStyle name="표준 34 2 12 2 3 3 2 2" xfId="26570"/>
    <cellStyle name="표준 34 2 12 2 3 3 3" xfId="26571"/>
    <cellStyle name="표준 34 2 12 2 3 4" xfId="8644"/>
    <cellStyle name="표준 34 2 12 2 3 4 2" xfId="26572"/>
    <cellStyle name="표준 34 2 12 2 3 5" xfId="26573"/>
    <cellStyle name="표준 34 2 12 2 4" xfId="8645"/>
    <cellStyle name="표준 34 2 12 2 4 2" xfId="8646"/>
    <cellStyle name="표준 34 2 12 2 4 2 2" xfId="8647"/>
    <cellStyle name="표준 34 2 12 2 4 2 2 2" xfId="26574"/>
    <cellStyle name="표준 34 2 12 2 4 2 3" xfId="26575"/>
    <cellStyle name="표준 34 2 12 2 4 3" xfId="8648"/>
    <cellStyle name="표준 34 2 12 2 4 3 2" xfId="26576"/>
    <cellStyle name="표준 34 2 12 2 4 4" xfId="26577"/>
    <cellStyle name="표준 34 2 12 2 5" xfId="8649"/>
    <cellStyle name="표준 34 2 12 2 5 2" xfId="8650"/>
    <cellStyle name="표준 34 2 12 2 5 2 2" xfId="26578"/>
    <cellStyle name="표준 34 2 12 2 5 3" xfId="26579"/>
    <cellStyle name="표준 34 2 12 2 6" xfId="8651"/>
    <cellStyle name="표준 34 2 12 2 6 2" xfId="26580"/>
    <cellStyle name="표준 34 2 12 2 7" xfId="26581"/>
    <cellStyle name="표준 34 2 12 3" xfId="8652"/>
    <cellStyle name="표준 34 2 12 3 2" xfId="8653"/>
    <cellStyle name="표준 34 2 12 3 2 2" xfId="8654"/>
    <cellStyle name="표준 34 2 12 3 2 2 2" xfId="8655"/>
    <cellStyle name="표준 34 2 12 3 2 2 2 2" xfId="8656"/>
    <cellStyle name="표준 34 2 12 3 2 2 2 2 2" xfId="26582"/>
    <cellStyle name="표준 34 2 12 3 2 2 2 3" xfId="26583"/>
    <cellStyle name="표준 34 2 12 3 2 2 3" xfId="8657"/>
    <cellStyle name="표준 34 2 12 3 2 2 3 2" xfId="26584"/>
    <cellStyle name="표준 34 2 12 3 2 2 4" xfId="26585"/>
    <cellStyle name="표준 34 2 12 3 2 3" xfId="8658"/>
    <cellStyle name="표준 34 2 12 3 2 3 2" xfId="8659"/>
    <cellStyle name="표준 34 2 12 3 2 3 2 2" xfId="26586"/>
    <cellStyle name="표준 34 2 12 3 2 3 3" xfId="26587"/>
    <cellStyle name="표준 34 2 12 3 2 4" xfId="8660"/>
    <cellStyle name="표준 34 2 12 3 2 4 2" xfId="26588"/>
    <cellStyle name="표준 34 2 12 3 2 5" xfId="26589"/>
    <cellStyle name="표준 34 2 12 3 3" xfId="8661"/>
    <cellStyle name="표준 34 2 12 3 3 2" xfId="8662"/>
    <cellStyle name="표준 34 2 12 3 3 2 2" xfId="8663"/>
    <cellStyle name="표준 34 2 12 3 3 2 2 2" xfId="26590"/>
    <cellStyle name="표준 34 2 12 3 3 2 3" xfId="26591"/>
    <cellStyle name="표준 34 2 12 3 3 3" xfId="8664"/>
    <cellStyle name="표준 34 2 12 3 3 3 2" xfId="26592"/>
    <cellStyle name="표준 34 2 12 3 3 4" xfId="26593"/>
    <cellStyle name="표준 34 2 12 3 4" xfId="8665"/>
    <cellStyle name="표준 34 2 12 3 4 2" xfId="8666"/>
    <cellStyle name="표준 34 2 12 3 4 2 2" xfId="26594"/>
    <cellStyle name="표준 34 2 12 3 4 3" xfId="26595"/>
    <cellStyle name="표준 34 2 12 3 5" xfId="8667"/>
    <cellStyle name="표준 34 2 12 3 5 2" xfId="26596"/>
    <cellStyle name="표준 34 2 12 3 6" xfId="26597"/>
    <cellStyle name="표준 34 2 12 4" xfId="8668"/>
    <cellStyle name="표준 34 2 12 4 2" xfId="8669"/>
    <cellStyle name="표준 34 2 12 4 2 2" xfId="8670"/>
    <cellStyle name="표준 34 2 12 4 2 2 2" xfId="8671"/>
    <cellStyle name="표준 34 2 12 4 2 2 2 2" xfId="26598"/>
    <cellStyle name="표준 34 2 12 4 2 2 3" xfId="26599"/>
    <cellStyle name="표준 34 2 12 4 2 3" xfId="8672"/>
    <cellStyle name="표준 34 2 12 4 2 3 2" xfId="26600"/>
    <cellStyle name="표준 34 2 12 4 2 4" xfId="26601"/>
    <cellStyle name="표준 34 2 12 4 3" xfId="8673"/>
    <cellStyle name="표준 34 2 12 4 3 2" xfId="8674"/>
    <cellStyle name="표준 34 2 12 4 3 2 2" xfId="26602"/>
    <cellStyle name="표준 34 2 12 4 3 3" xfId="26603"/>
    <cellStyle name="표준 34 2 12 4 4" xfId="8675"/>
    <cellStyle name="표준 34 2 12 4 4 2" xfId="26604"/>
    <cellStyle name="표준 34 2 12 4 5" xfId="26605"/>
    <cellStyle name="표준 34 2 12 5" xfId="8676"/>
    <cellStyle name="표준 34 2 12 5 2" xfId="8677"/>
    <cellStyle name="표준 34 2 12 5 2 2" xfId="8678"/>
    <cellStyle name="표준 34 2 12 5 2 2 2" xfId="26606"/>
    <cellStyle name="표준 34 2 12 5 2 3" xfId="26607"/>
    <cellStyle name="표준 34 2 12 5 3" xfId="8679"/>
    <cellStyle name="표준 34 2 12 5 3 2" xfId="26608"/>
    <cellStyle name="표준 34 2 12 5 4" xfId="26609"/>
    <cellStyle name="표준 34 2 12 6" xfId="8680"/>
    <cellStyle name="표준 34 2 12 6 2" xfId="8681"/>
    <cellStyle name="표준 34 2 12 6 2 2" xfId="26610"/>
    <cellStyle name="표준 34 2 12 6 3" xfId="26611"/>
    <cellStyle name="표준 34 2 12 7" xfId="8682"/>
    <cellStyle name="표준 34 2 12 7 2" xfId="26612"/>
    <cellStyle name="표준 34 2 12 8" xfId="26613"/>
    <cellStyle name="표준 34 2 13" xfId="8683"/>
    <cellStyle name="표준 34 2 13 2" xfId="8684"/>
    <cellStyle name="표준 34 2 13 2 2" xfId="8685"/>
    <cellStyle name="표준 34 2 13 2 2 2" xfId="8686"/>
    <cellStyle name="표준 34 2 13 2 2 2 2" xfId="8687"/>
    <cellStyle name="표준 34 2 13 2 2 2 2 2" xfId="8688"/>
    <cellStyle name="표준 34 2 13 2 2 2 2 2 2" xfId="8689"/>
    <cellStyle name="표준 34 2 13 2 2 2 2 2 2 2" xfId="26614"/>
    <cellStyle name="표준 34 2 13 2 2 2 2 2 3" xfId="26615"/>
    <cellStyle name="표준 34 2 13 2 2 2 2 3" xfId="8690"/>
    <cellStyle name="표준 34 2 13 2 2 2 2 3 2" xfId="26616"/>
    <cellStyle name="표준 34 2 13 2 2 2 2 4" xfId="26617"/>
    <cellStyle name="표준 34 2 13 2 2 2 3" xfId="8691"/>
    <cellStyle name="표준 34 2 13 2 2 2 3 2" xfId="8692"/>
    <cellStyle name="표준 34 2 13 2 2 2 3 2 2" xfId="26618"/>
    <cellStyle name="표준 34 2 13 2 2 2 3 3" xfId="26619"/>
    <cellStyle name="표준 34 2 13 2 2 2 4" xfId="8693"/>
    <cellStyle name="표준 34 2 13 2 2 2 4 2" xfId="26620"/>
    <cellStyle name="표준 34 2 13 2 2 2 5" xfId="26621"/>
    <cellStyle name="표준 34 2 13 2 2 3" xfId="8694"/>
    <cellStyle name="표준 34 2 13 2 2 3 2" xfId="8695"/>
    <cellStyle name="표준 34 2 13 2 2 3 2 2" xfId="8696"/>
    <cellStyle name="표준 34 2 13 2 2 3 2 2 2" xfId="26622"/>
    <cellStyle name="표준 34 2 13 2 2 3 2 3" xfId="26623"/>
    <cellStyle name="표준 34 2 13 2 2 3 3" xfId="8697"/>
    <cellStyle name="표준 34 2 13 2 2 3 3 2" xfId="26624"/>
    <cellStyle name="표준 34 2 13 2 2 3 4" xfId="26625"/>
    <cellStyle name="표준 34 2 13 2 2 4" xfId="8698"/>
    <cellStyle name="표준 34 2 13 2 2 4 2" xfId="8699"/>
    <cellStyle name="표준 34 2 13 2 2 4 2 2" xfId="26626"/>
    <cellStyle name="표준 34 2 13 2 2 4 3" xfId="26627"/>
    <cellStyle name="표준 34 2 13 2 2 5" xfId="8700"/>
    <cellStyle name="표준 34 2 13 2 2 5 2" xfId="26628"/>
    <cellStyle name="표준 34 2 13 2 2 6" xfId="26629"/>
    <cellStyle name="표준 34 2 13 2 3" xfId="8701"/>
    <cellStyle name="표준 34 2 13 2 3 2" xfId="8702"/>
    <cellStyle name="표준 34 2 13 2 3 2 2" xfId="8703"/>
    <cellStyle name="표준 34 2 13 2 3 2 2 2" xfId="8704"/>
    <cellStyle name="표준 34 2 13 2 3 2 2 2 2" xfId="26630"/>
    <cellStyle name="표준 34 2 13 2 3 2 2 3" xfId="26631"/>
    <cellStyle name="표준 34 2 13 2 3 2 3" xfId="8705"/>
    <cellStyle name="표준 34 2 13 2 3 2 3 2" xfId="26632"/>
    <cellStyle name="표준 34 2 13 2 3 2 4" xfId="26633"/>
    <cellStyle name="표준 34 2 13 2 3 3" xfId="8706"/>
    <cellStyle name="표준 34 2 13 2 3 3 2" xfId="8707"/>
    <cellStyle name="표준 34 2 13 2 3 3 2 2" xfId="26634"/>
    <cellStyle name="표준 34 2 13 2 3 3 3" xfId="26635"/>
    <cellStyle name="표준 34 2 13 2 3 4" xfId="8708"/>
    <cellStyle name="표준 34 2 13 2 3 4 2" xfId="26636"/>
    <cellStyle name="표준 34 2 13 2 3 5" xfId="26637"/>
    <cellStyle name="표준 34 2 13 2 4" xfId="8709"/>
    <cellStyle name="표준 34 2 13 2 4 2" xfId="8710"/>
    <cellStyle name="표준 34 2 13 2 4 2 2" xfId="8711"/>
    <cellStyle name="표준 34 2 13 2 4 2 2 2" xfId="26638"/>
    <cellStyle name="표준 34 2 13 2 4 2 3" xfId="26639"/>
    <cellStyle name="표준 34 2 13 2 4 3" xfId="8712"/>
    <cellStyle name="표준 34 2 13 2 4 3 2" xfId="26640"/>
    <cellStyle name="표준 34 2 13 2 4 4" xfId="26641"/>
    <cellStyle name="표준 34 2 13 2 5" xfId="8713"/>
    <cellStyle name="표준 34 2 13 2 5 2" xfId="8714"/>
    <cellStyle name="표준 34 2 13 2 5 2 2" xfId="26642"/>
    <cellStyle name="표준 34 2 13 2 5 3" xfId="26643"/>
    <cellStyle name="표준 34 2 13 2 6" xfId="8715"/>
    <cellStyle name="표준 34 2 13 2 6 2" xfId="26644"/>
    <cellStyle name="표준 34 2 13 2 7" xfId="26645"/>
    <cellStyle name="표준 34 2 13 3" xfId="8716"/>
    <cellStyle name="표준 34 2 13 3 2" xfId="8717"/>
    <cellStyle name="표준 34 2 13 3 2 2" xfId="8718"/>
    <cellStyle name="표준 34 2 13 3 2 2 2" xfId="8719"/>
    <cellStyle name="표준 34 2 13 3 2 2 2 2" xfId="8720"/>
    <cellStyle name="표준 34 2 13 3 2 2 2 2 2" xfId="26646"/>
    <cellStyle name="표준 34 2 13 3 2 2 2 3" xfId="26647"/>
    <cellStyle name="표준 34 2 13 3 2 2 3" xfId="8721"/>
    <cellStyle name="표준 34 2 13 3 2 2 3 2" xfId="26648"/>
    <cellStyle name="표준 34 2 13 3 2 2 4" xfId="26649"/>
    <cellStyle name="표준 34 2 13 3 2 3" xfId="8722"/>
    <cellStyle name="표준 34 2 13 3 2 3 2" xfId="8723"/>
    <cellStyle name="표준 34 2 13 3 2 3 2 2" xfId="26650"/>
    <cellStyle name="표준 34 2 13 3 2 3 3" xfId="26651"/>
    <cellStyle name="표준 34 2 13 3 2 4" xfId="8724"/>
    <cellStyle name="표준 34 2 13 3 2 4 2" xfId="26652"/>
    <cellStyle name="표준 34 2 13 3 2 5" xfId="26653"/>
    <cellStyle name="표준 34 2 13 3 3" xfId="8725"/>
    <cellStyle name="표준 34 2 13 3 3 2" xfId="8726"/>
    <cellStyle name="표준 34 2 13 3 3 2 2" xfId="8727"/>
    <cellStyle name="표준 34 2 13 3 3 2 2 2" xfId="26654"/>
    <cellStyle name="표준 34 2 13 3 3 2 3" xfId="26655"/>
    <cellStyle name="표준 34 2 13 3 3 3" xfId="8728"/>
    <cellStyle name="표준 34 2 13 3 3 3 2" xfId="26656"/>
    <cellStyle name="표준 34 2 13 3 3 4" xfId="26657"/>
    <cellStyle name="표준 34 2 13 3 4" xfId="8729"/>
    <cellStyle name="표준 34 2 13 3 4 2" xfId="8730"/>
    <cellStyle name="표준 34 2 13 3 4 2 2" xfId="26658"/>
    <cellStyle name="표준 34 2 13 3 4 3" xfId="26659"/>
    <cellStyle name="표준 34 2 13 3 5" xfId="8731"/>
    <cellStyle name="표준 34 2 13 3 5 2" xfId="26660"/>
    <cellStyle name="표준 34 2 13 3 6" xfId="26661"/>
    <cellStyle name="표준 34 2 13 4" xfId="8732"/>
    <cellStyle name="표준 34 2 13 4 2" xfId="8733"/>
    <cellStyle name="표준 34 2 13 4 2 2" xfId="8734"/>
    <cellStyle name="표준 34 2 13 4 2 2 2" xfId="8735"/>
    <cellStyle name="표준 34 2 13 4 2 2 2 2" xfId="26662"/>
    <cellStyle name="표준 34 2 13 4 2 2 3" xfId="26663"/>
    <cellStyle name="표준 34 2 13 4 2 3" xfId="8736"/>
    <cellStyle name="표준 34 2 13 4 2 3 2" xfId="26664"/>
    <cellStyle name="표준 34 2 13 4 2 4" xfId="26665"/>
    <cellStyle name="표준 34 2 13 4 3" xfId="8737"/>
    <cellStyle name="표준 34 2 13 4 3 2" xfId="8738"/>
    <cellStyle name="표준 34 2 13 4 3 2 2" xfId="26666"/>
    <cellStyle name="표준 34 2 13 4 3 3" xfId="26667"/>
    <cellStyle name="표준 34 2 13 4 4" xfId="8739"/>
    <cellStyle name="표준 34 2 13 4 4 2" xfId="26668"/>
    <cellStyle name="표준 34 2 13 4 5" xfId="26669"/>
    <cellStyle name="표준 34 2 13 5" xfId="8740"/>
    <cellStyle name="표준 34 2 13 5 2" xfId="8741"/>
    <cellStyle name="표준 34 2 13 5 2 2" xfId="8742"/>
    <cellStyle name="표준 34 2 13 5 2 2 2" xfId="26670"/>
    <cellStyle name="표준 34 2 13 5 2 3" xfId="26671"/>
    <cellStyle name="표준 34 2 13 5 3" xfId="8743"/>
    <cellStyle name="표준 34 2 13 5 3 2" xfId="26672"/>
    <cellStyle name="표준 34 2 13 5 4" xfId="26673"/>
    <cellStyle name="표준 34 2 13 6" xfId="8744"/>
    <cellStyle name="표준 34 2 13 6 2" xfId="8745"/>
    <cellStyle name="표준 34 2 13 6 2 2" xfId="26674"/>
    <cellStyle name="표준 34 2 13 6 3" xfId="26675"/>
    <cellStyle name="표준 34 2 13 7" xfId="8746"/>
    <cellStyle name="표준 34 2 13 7 2" xfId="26676"/>
    <cellStyle name="표준 34 2 13 8" xfId="26677"/>
    <cellStyle name="표준 34 2 14" xfId="8747"/>
    <cellStyle name="표준 34 2 14 2" xfId="8748"/>
    <cellStyle name="표준 34 2 14 2 2" xfId="8749"/>
    <cellStyle name="표준 34 2 14 2 2 2" xfId="8750"/>
    <cellStyle name="표준 34 2 14 2 2 2 2" xfId="8751"/>
    <cellStyle name="표준 34 2 14 2 2 2 2 2" xfId="8752"/>
    <cellStyle name="표준 34 2 14 2 2 2 2 2 2" xfId="8753"/>
    <cellStyle name="표준 34 2 14 2 2 2 2 2 2 2" xfId="26678"/>
    <cellStyle name="표준 34 2 14 2 2 2 2 2 3" xfId="26679"/>
    <cellStyle name="표준 34 2 14 2 2 2 2 3" xfId="8754"/>
    <cellStyle name="표준 34 2 14 2 2 2 2 3 2" xfId="26680"/>
    <cellStyle name="표준 34 2 14 2 2 2 2 4" xfId="26681"/>
    <cellStyle name="표준 34 2 14 2 2 2 3" xfId="8755"/>
    <cellStyle name="표준 34 2 14 2 2 2 3 2" xfId="8756"/>
    <cellStyle name="표준 34 2 14 2 2 2 3 2 2" xfId="26682"/>
    <cellStyle name="표준 34 2 14 2 2 2 3 3" xfId="26683"/>
    <cellStyle name="표준 34 2 14 2 2 2 4" xfId="8757"/>
    <cellStyle name="표준 34 2 14 2 2 2 4 2" xfId="26684"/>
    <cellStyle name="표준 34 2 14 2 2 2 5" xfId="26685"/>
    <cellStyle name="표준 34 2 14 2 2 3" xfId="8758"/>
    <cellStyle name="표준 34 2 14 2 2 3 2" xfId="8759"/>
    <cellStyle name="표준 34 2 14 2 2 3 2 2" xfId="8760"/>
    <cellStyle name="표준 34 2 14 2 2 3 2 2 2" xfId="26686"/>
    <cellStyle name="표준 34 2 14 2 2 3 2 3" xfId="26687"/>
    <cellStyle name="표준 34 2 14 2 2 3 3" xfId="8761"/>
    <cellStyle name="표준 34 2 14 2 2 3 3 2" xfId="26688"/>
    <cellStyle name="표준 34 2 14 2 2 3 4" xfId="26689"/>
    <cellStyle name="표준 34 2 14 2 2 4" xfId="8762"/>
    <cellStyle name="표준 34 2 14 2 2 4 2" xfId="8763"/>
    <cellStyle name="표준 34 2 14 2 2 4 2 2" xfId="26690"/>
    <cellStyle name="표준 34 2 14 2 2 4 3" xfId="26691"/>
    <cellStyle name="표준 34 2 14 2 2 5" xfId="8764"/>
    <cellStyle name="표준 34 2 14 2 2 5 2" xfId="26692"/>
    <cellStyle name="표준 34 2 14 2 2 6" xfId="26693"/>
    <cellStyle name="표준 34 2 14 2 3" xfId="8765"/>
    <cellStyle name="표준 34 2 14 2 3 2" xfId="8766"/>
    <cellStyle name="표준 34 2 14 2 3 2 2" xfId="8767"/>
    <cellStyle name="표준 34 2 14 2 3 2 2 2" xfId="8768"/>
    <cellStyle name="표준 34 2 14 2 3 2 2 2 2" xfId="26694"/>
    <cellStyle name="표준 34 2 14 2 3 2 2 3" xfId="26695"/>
    <cellStyle name="표준 34 2 14 2 3 2 3" xfId="8769"/>
    <cellStyle name="표준 34 2 14 2 3 2 3 2" xfId="26696"/>
    <cellStyle name="표준 34 2 14 2 3 2 4" xfId="26697"/>
    <cellStyle name="표준 34 2 14 2 3 3" xfId="8770"/>
    <cellStyle name="표준 34 2 14 2 3 3 2" xfId="8771"/>
    <cellStyle name="표준 34 2 14 2 3 3 2 2" xfId="26698"/>
    <cellStyle name="표준 34 2 14 2 3 3 3" xfId="26699"/>
    <cellStyle name="표준 34 2 14 2 3 4" xfId="8772"/>
    <cellStyle name="표준 34 2 14 2 3 4 2" xfId="26700"/>
    <cellStyle name="표준 34 2 14 2 3 5" xfId="26701"/>
    <cellStyle name="표준 34 2 14 2 4" xfId="8773"/>
    <cellStyle name="표준 34 2 14 2 4 2" xfId="8774"/>
    <cellStyle name="표준 34 2 14 2 4 2 2" xfId="8775"/>
    <cellStyle name="표준 34 2 14 2 4 2 2 2" xfId="26702"/>
    <cellStyle name="표준 34 2 14 2 4 2 3" xfId="26703"/>
    <cellStyle name="표준 34 2 14 2 4 3" xfId="8776"/>
    <cellStyle name="표준 34 2 14 2 4 3 2" xfId="26704"/>
    <cellStyle name="표준 34 2 14 2 4 4" xfId="26705"/>
    <cellStyle name="표준 34 2 14 2 5" xfId="8777"/>
    <cellStyle name="표준 34 2 14 2 5 2" xfId="8778"/>
    <cellStyle name="표준 34 2 14 2 5 2 2" xfId="26706"/>
    <cellStyle name="표준 34 2 14 2 5 3" xfId="26707"/>
    <cellStyle name="표준 34 2 14 2 6" xfId="8779"/>
    <cellStyle name="표준 34 2 14 2 6 2" xfId="26708"/>
    <cellStyle name="표준 34 2 14 2 7" xfId="26709"/>
    <cellStyle name="표준 34 2 14 3" xfId="8780"/>
    <cellStyle name="표준 34 2 14 3 2" xfId="8781"/>
    <cellStyle name="표준 34 2 14 3 2 2" xfId="8782"/>
    <cellStyle name="표준 34 2 14 3 2 2 2" xfId="8783"/>
    <cellStyle name="표준 34 2 14 3 2 2 2 2" xfId="8784"/>
    <cellStyle name="표준 34 2 14 3 2 2 2 2 2" xfId="26710"/>
    <cellStyle name="표준 34 2 14 3 2 2 2 3" xfId="26711"/>
    <cellStyle name="표준 34 2 14 3 2 2 3" xfId="8785"/>
    <cellStyle name="표준 34 2 14 3 2 2 3 2" xfId="26712"/>
    <cellStyle name="표준 34 2 14 3 2 2 4" xfId="26713"/>
    <cellStyle name="표준 34 2 14 3 2 3" xfId="8786"/>
    <cellStyle name="표준 34 2 14 3 2 3 2" xfId="8787"/>
    <cellStyle name="표준 34 2 14 3 2 3 2 2" xfId="26714"/>
    <cellStyle name="표준 34 2 14 3 2 3 3" xfId="26715"/>
    <cellStyle name="표준 34 2 14 3 2 4" xfId="8788"/>
    <cellStyle name="표준 34 2 14 3 2 4 2" xfId="26716"/>
    <cellStyle name="표준 34 2 14 3 2 5" xfId="26717"/>
    <cellStyle name="표준 34 2 14 3 3" xfId="8789"/>
    <cellStyle name="표준 34 2 14 3 3 2" xfId="8790"/>
    <cellStyle name="표준 34 2 14 3 3 2 2" xfId="8791"/>
    <cellStyle name="표준 34 2 14 3 3 2 2 2" xfId="26718"/>
    <cellStyle name="표준 34 2 14 3 3 2 3" xfId="26719"/>
    <cellStyle name="표준 34 2 14 3 3 3" xfId="8792"/>
    <cellStyle name="표준 34 2 14 3 3 3 2" xfId="26720"/>
    <cellStyle name="표준 34 2 14 3 3 4" xfId="26721"/>
    <cellStyle name="표준 34 2 14 3 4" xfId="8793"/>
    <cellStyle name="표준 34 2 14 3 4 2" xfId="8794"/>
    <cellStyle name="표준 34 2 14 3 4 2 2" xfId="26722"/>
    <cellStyle name="표준 34 2 14 3 4 3" xfId="26723"/>
    <cellStyle name="표준 34 2 14 3 5" xfId="8795"/>
    <cellStyle name="표준 34 2 14 3 5 2" xfId="26724"/>
    <cellStyle name="표준 34 2 14 3 6" xfId="26725"/>
    <cellStyle name="표준 34 2 14 4" xfId="8796"/>
    <cellStyle name="표준 34 2 14 4 2" xfId="8797"/>
    <cellStyle name="표준 34 2 14 4 2 2" xfId="8798"/>
    <cellStyle name="표준 34 2 14 4 2 2 2" xfId="8799"/>
    <cellStyle name="표준 34 2 14 4 2 2 2 2" xfId="26726"/>
    <cellStyle name="표준 34 2 14 4 2 2 3" xfId="26727"/>
    <cellStyle name="표준 34 2 14 4 2 3" xfId="8800"/>
    <cellStyle name="표준 34 2 14 4 2 3 2" xfId="26728"/>
    <cellStyle name="표준 34 2 14 4 2 4" xfId="26729"/>
    <cellStyle name="표준 34 2 14 4 3" xfId="8801"/>
    <cellStyle name="표준 34 2 14 4 3 2" xfId="8802"/>
    <cellStyle name="표준 34 2 14 4 3 2 2" xfId="26730"/>
    <cellStyle name="표준 34 2 14 4 3 3" xfId="26731"/>
    <cellStyle name="표준 34 2 14 4 4" xfId="8803"/>
    <cellStyle name="표준 34 2 14 4 4 2" xfId="26732"/>
    <cellStyle name="표준 34 2 14 4 5" xfId="26733"/>
    <cellStyle name="표준 34 2 14 5" xfId="8804"/>
    <cellStyle name="표준 34 2 14 5 2" xfId="8805"/>
    <cellStyle name="표준 34 2 14 5 2 2" xfId="8806"/>
    <cellStyle name="표준 34 2 14 5 2 2 2" xfId="26734"/>
    <cellStyle name="표준 34 2 14 5 2 3" xfId="26735"/>
    <cellStyle name="표준 34 2 14 5 3" xfId="8807"/>
    <cellStyle name="표준 34 2 14 5 3 2" xfId="26736"/>
    <cellStyle name="표준 34 2 14 5 4" xfId="26737"/>
    <cellStyle name="표준 34 2 14 6" xfId="8808"/>
    <cellStyle name="표준 34 2 14 6 2" xfId="8809"/>
    <cellStyle name="표준 34 2 14 6 2 2" xfId="26738"/>
    <cellStyle name="표준 34 2 14 6 3" xfId="26739"/>
    <cellStyle name="표준 34 2 14 7" xfId="8810"/>
    <cellStyle name="표준 34 2 14 7 2" xfId="26740"/>
    <cellStyle name="표준 34 2 14 8" xfId="26741"/>
    <cellStyle name="표준 34 2 15" xfId="8811"/>
    <cellStyle name="표준 34 2 15 2" xfId="8812"/>
    <cellStyle name="표준 34 2 15 2 2" xfId="8813"/>
    <cellStyle name="표준 34 2 15 2 2 2" xfId="8814"/>
    <cellStyle name="표준 34 2 15 2 2 2 2" xfId="8815"/>
    <cellStyle name="표준 34 2 15 2 2 2 2 2" xfId="8816"/>
    <cellStyle name="표준 34 2 15 2 2 2 2 2 2" xfId="8817"/>
    <cellStyle name="표준 34 2 15 2 2 2 2 2 2 2" xfId="26742"/>
    <cellStyle name="표준 34 2 15 2 2 2 2 2 3" xfId="26743"/>
    <cellStyle name="표준 34 2 15 2 2 2 2 3" xfId="8818"/>
    <cellStyle name="표준 34 2 15 2 2 2 2 3 2" xfId="26744"/>
    <cellStyle name="표준 34 2 15 2 2 2 2 4" xfId="26745"/>
    <cellStyle name="표준 34 2 15 2 2 2 3" xfId="8819"/>
    <cellStyle name="표준 34 2 15 2 2 2 3 2" xfId="8820"/>
    <cellStyle name="표준 34 2 15 2 2 2 3 2 2" xfId="26746"/>
    <cellStyle name="표준 34 2 15 2 2 2 3 3" xfId="26747"/>
    <cellStyle name="표준 34 2 15 2 2 2 4" xfId="8821"/>
    <cellStyle name="표준 34 2 15 2 2 2 4 2" xfId="26748"/>
    <cellStyle name="표준 34 2 15 2 2 2 5" xfId="26749"/>
    <cellStyle name="표준 34 2 15 2 2 3" xfId="8822"/>
    <cellStyle name="표준 34 2 15 2 2 3 2" xfId="8823"/>
    <cellStyle name="표준 34 2 15 2 2 3 2 2" xfId="8824"/>
    <cellStyle name="표준 34 2 15 2 2 3 2 2 2" xfId="26750"/>
    <cellStyle name="표준 34 2 15 2 2 3 2 3" xfId="26751"/>
    <cellStyle name="표준 34 2 15 2 2 3 3" xfId="8825"/>
    <cellStyle name="표준 34 2 15 2 2 3 3 2" xfId="26752"/>
    <cellStyle name="표준 34 2 15 2 2 3 4" xfId="26753"/>
    <cellStyle name="표준 34 2 15 2 2 4" xfId="8826"/>
    <cellStyle name="표준 34 2 15 2 2 4 2" xfId="8827"/>
    <cellStyle name="표준 34 2 15 2 2 4 2 2" xfId="26754"/>
    <cellStyle name="표준 34 2 15 2 2 4 3" xfId="26755"/>
    <cellStyle name="표준 34 2 15 2 2 5" xfId="8828"/>
    <cellStyle name="표준 34 2 15 2 2 5 2" xfId="26756"/>
    <cellStyle name="표준 34 2 15 2 2 6" xfId="26757"/>
    <cellStyle name="표준 34 2 15 2 3" xfId="8829"/>
    <cellStyle name="표준 34 2 15 2 3 2" xfId="8830"/>
    <cellStyle name="표준 34 2 15 2 3 2 2" xfId="8831"/>
    <cellStyle name="표준 34 2 15 2 3 2 2 2" xfId="8832"/>
    <cellStyle name="표준 34 2 15 2 3 2 2 2 2" xfId="26758"/>
    <cellStyle name="표준 34 2 15 2 3 2 2 3" xfId="26759"/>
    <cellStyle name="표준 34 2 15 2 3 2 3" xfId="8833"/>
    <cellStyle name="표준 34 2 15 2 3 2 3 2" xfId="26760"/>
    <cellStyle name="표준 34 2 15 2 3 2 4" xfId="26761"/>
    <cellStyle name="표준 34 2 15 2 3 3" xfId="8834"/>
    <cellStyle name="표준 34 2 15 2 3 3 2" xfId="8835"/>
    <cellStyle name="표준 34 2 15 2 3 3 2 2" xfId="26762"/>
    <cellStyle name="표준 34 2 15 2 3 3 3" xfId="26763"/>
    <cellStyle name="표준 34 2 15 2 3 4" xfId="8836"/>
    <cellStyle name="표준 34 2 15 2 3 4 2" xfId="26764"/>
    <cellStyle name="표준 34 2 15 2 3 5" xfId="26765"/>
    <cellStyle name="표준 34 2 15 2 4" xfId="8837"/>
    <cellStyle name="표준 34 2 15 2 4 2" xfId="8838"/>
    <cellStyle name="표준 34 2 15 2 4 2 2" xfId="8839"/>
    <cellStyle name="표준 34 2 15 2 4 2 2 2" xfId="26766"/>
    <cellStyle name="표준 34 2 15 2 4 2 3" xfId="26767"/>
    <cellStyle name="표준 34 2 15 2 4 3" xfId="8840"/>
    <cellStyle name="표준 34 2 15 2 4 3 2" xfId="26768"/>
    <cellStyle name="표준 34 2 15 2 4 4" xfId="26769"/>
    <cellStyle name="표준 34 2 15 2 5" xfId="8841"/>
    <cellStyle name="표준 34 2 15 2 5 2" xfId="8842"/>
    <cellStyle name="표준 34 2 15 2 5 2 2" xfId="26770"/>
    <cellStyle name="표준 34 2 15 2 5 3" xfId="26771"/>
    <cellStyle name="표준 34 2 15 2 6" xfId="8843"/>
    <cellStyle name="표준 34 2 15 2 6 2" xfId="26772"/>
    <cellStyle name="표준 34 2 15 2 7" xfId="26773"/>
    <cellStyle name="표준 34 2 15 3" xfId="8844"/>
    <cellStyle name="표준 34 2 15 3 2" xfId="8845"/>
    <cellStyle name="표준 34 2 15 3 2 2" xfId="8846"/>
    <cellStyle name="표준 34 2 15 3 2 2 2" xfId="8847"/>
    <cellStyle name="표준 34 2 15 3 2 2 2 2" xfId="8848"/>
    <cellStyle name="표준 34 2 15 3 2 2 2 2 2" xfId="26774"/>
    <cellStyle name="표준 34 2 15 3 2 2 2 3" xfId="26775"/>
    <cellStyle name="표준 34 2 15 3 2 2 3" xfId="8849"/>
    <cellStyle name="표준 34 2 15 3 2 2 3 2" xfId="26776"/>
    <cellStyle name="표준 34 2 15 3 2 2 4" xfId="26777"/>
    <cellStyle name="표준 34 2 15 3 2 3" xfId="8850"/>
    <cellStyle name="표준 34 2 15 3 2 3 2" xfId="8851"/>
    <cellStyle name="표준 34 2 15 3 2 3 2 2" xfId="26778"/>
    <cellStyle name="표준 34 2 15 3 2 3 3" xfId="26779"/>
    <cellStyle name="표준 34 2 15 3 2 4" xfId="8852"/>
    <cellStyle name="표준 34 2 15 3 2 4 2" xfId="26780"/>
    <cellStyle name="표준 34 2 15 3 2 5" xfId="26781"/>
    <cellStyle name="표준 34 2 15 3 3" xfId="8853"/>
    <cellStyle name="표준 34 2 15 3 3 2" xfId="8854"/>
    <cellStyle name="표준 34 2 15 3 3 2 2" xfId="8855"/>
    <cellStyle name="표준 34 2 15 3 3 2 2 2" xfId="26782"/>
    <cellStyle name="표준 34 2 15 3 3 2 3" xfId="26783"/>
    <cellStyle name="표준 34 2 15 3 3 3" xfId="8856"/>
    <cellStyle name="표준 34 2 15 3 3 3 2" xfId="26784"/>
    <cellStyle name="표준 34 2 15 3 3 4" xfId="26785"/>
    <cellStyle name="표준 34 2 15 3 4" xfId="8857"/>
    <cellStyle name="표준 34 2 15 3 4 2" xfId="8858"/>
    <cellStyle name="표준 34 2 15 3 4 2 2" xfId="26786"/>
    <cellStyle name="표준 34 2 15 3 4 3" xfId="26787"/>
    <cellStyle name="표준 34 2 15 3 5" xfId="8859"/>
    <cellStyle name="표준 34 2 15 3 5 2" xfId="26788"/>
    <cellStyle name="표준 34 2 15 3 6" xfId="26789"/>
    <cellStyle name="표준 34 2 15 4" xfId="8860"/>
    <cellStyle name="표준 34 2 15 4 2" xfId="8861"/>
    <cellStyle name="표준 34 2 15 4 2 2" xfId="8862"/>
    <cellStyle name="표준 34 2 15 4 2 2 2" xfId="8863"/>
    <cellStyle name="표준 34 2 15 4 2 2 2 2" xfId="26790"/>
    <cellStyle name="표준 34 2 15 4 2 2 3" xfId="26791"/>
    <cellStyle name="표준 34 2 15 4 2 3" xfId="8864"/>
    <cellStyle name="표준 34 2 15 4 2 3 2" xfId="26792"/>
    <cellStyle name="표준 34 2 15 4 2 4" xfId="26793"/>
    <cellStyle name="표준 34 2 15 4 3" xfId="8865"/>
    <cellStyle name="표준 34 2 15 4 3 2" xfId="8866"/>
    <cellStyle name="표준 34 2 15 4 3 2 2" xfId="26794"/>
    <cellStyle name="표준 34 2 15 4 3 3" xfId="26795"/>
    <cellStyle name="표준 34 2 15 4 4" xfId="8867"/>
    <cellStyle name="표준 34 2 15 4 4 2" xfId="26796"/>
    <cellStyle name="표준 34 2 15 4 5" xfId="26797"/>
    <cellStyle name="표준 34 2 15 5" xfId="8868"/>
    <cellStyle name="표준 34 2 15 5 2" xfId="8869"/>
    <cellStyle name="표준 34 2 15 5 2 2" xfId="8870"/>
    <cellStyle name="표준 34 2 15 5 2 2 2" xfId="26798"/>
    <cellStyle name="표준 34 2 15 5 2 3" xfId="26799"/>
    <cellStyle name="표준 34 2 15 5 3" xfId="8871"/>
    <cellStyle name="표준 34 2 15 5 3 2" xfId="26800"/>
    <cellStyle name="표준 34 2 15 5 4" xfId="26801"/>
    <cellStyle name="표준 34 2 15 6" xfId="8872"/>
    <cellStyle name="표준 34 2 15 6 2" xfId="8873"/>
    <cellStyle name="표준 34 2 15 6 2 2" xfId="26802"/>
    <cellStyle name="표준 34 2 15 6 3" xfId="26803"/>
    <cellStyle name="표준 34 2 15 7" xfId="8874"/>
    <cellStyle name="표준 34 2 15 7 2" xfId="26804"/>
    <cellStyle name="표준 34 2 15 8" xfId="26805"/>
    <cellStyle name="표준 34 2 16" xfId="8875"/>
    <cellStyle name="표준 34 2 16 2" xfId="8876"/>
    <cellStyle name="표준 34 2 16 2 2" xfId="8877"/>
    <cellStyle name="표준 34 2 16 2 2 2" xfId="8878"/>
    <cellStyle name="표준 34 2 16 2 2 2 2" xfId="8879"/>
    <cellStyle name="표준 34 2 16 2 2 2 2 2" xfId="8880"/>
    <cellStyle name="표준 34 2 16 2 2 2 2 2 2" xfId="8881"/>
    <cellStyle name="표준 34 2 16 2 2 2 2 2 2 2" xfId="26806"/>
    <cellStyle name="표준 34 2 16 2 2 2 2 2 3" xfId="26807"/>
    <cellStyle name="표준 34 2 16 2 2 2 2 3" xfId="8882"/>
    <cellStyle name="표준 34 2 16 2 2 2 2 3 2" xfId="26808"/>
    <cellStyle name="표준 34 2 16 2 2 2 2 4" xfId="26809"/>
    <cellStyle name="표준 34 2 16 2 2 2 3" xfId="8883"/>
    <cellStyle name="표준 34 2 16 2 2 2 3 2" xfId="8884"/>
    <cellStyle name="표준 34 2 16 2 2 2 3 2 2" xfId="26810"/>
    <cellStyle name="표준 34 2 16 2 2 2 3 3" xfId="26811"/>
    <cellStyle name="표준 34 2 16 2 2 2 4" xfId="8885"/>
    <cellStyle name="표준 34 2 16 2 2 2 4 2" xfId="26812"/>
    <cellStyle name="표준 34 2 16 2 2 2 5" xfId="26813"/>
    <cellStyle name="표준 34 2 16 2 2 3" xfId="8886"/>
    <cellStyle name="표준 34 2 16 2 2 3 2" xfId="8887"/>
    <cellStyle name="표준 34 2 16 2 2 3 2 2" xfId="8888"/>
    <cellStyle name="표준 34 2 16 2 2 3 2 2 2" xfId="26814"/>
    <cellStyle name="표준 34 2 16 2 2 3 2 3" xfId="26815"/>
    <cellStyle name="표준 34 2 16 2 2 3 3" xfId="8889"/>
    <cellStyle name="표준 34 2 16 2 2 3 3 2" xfId="26816"/>
    <cellStyle name="표준 34 2 16 2 2 3 4" xfId="26817"/>
    <cellStyle name="표준 34 2 16 2 2 4" xfId="8890"/>
    <cellStyle name="표준 34 2 16 2 2 4 2" xfId="8891"/>
    <cellStyle name="표준 34 2 16 2 2 4 2 2" xfId="26818"/>
    <cellStyle name="표준 34 2 16 2 2 4 3" xfId="26819"/>
    <cellStyle name="표준 34 2 16 2 2 5" xfId="8892"/>
    <cellStyle name="표준 34 2 16 2 2 5 2" xfId="26820"/>
    <cellStyle name="표준 34 2 16 2 2 6" xfId="26821"/>
    <cellStyle name="표준 34 2 16 2 3" xfId="8893"/>
    <cellStyle name="표준 34 2 16 2 3 2" xfId="8894"/>
    <cellStyle name="표준 34 2 16 2 3 2 2" xfId="8895"/>
    <cellStyle name="표준 34 2 16 2 3 2 2 2" xfId="8896"/>
    <cellStyle name="표준 34 2 16 2 3 2 2 2 2" xfId="26822"/>
    <cellStyle name="표준 34 2 16 2 3 2 2 3" xfId="26823"/>
    <cellStyle name="표준 34 2 16 2 3 2 3" xfId="8897"/>
    <cellStyle name="표준 34 2 16 2 3 2 3 2" xfId="26824"/>
    <cellStyle name="표준 34 2 16 2 3 2 4" xfId="26825"/>
    <cellStyle name="표준 34 2 16 2 3 3" xfId="8898"/>
    <cellStyle name="표준 34 2 16 2 3 3 2" xfId="8899"/>
    <cellStyle name="표준 34 2 16 2 3 3 2 2" xfId="26826"/>
    <cellStyle name="표준 34 2 16 2 3 3 3" xfId="26827"/>
    <cellStyle name="표준 34 2 16 2 3 4" xfId="8900"/>
    <cellStyle name="표준 34 2 16 2 3 4 2" xfId="26828"/>
    <cellStyle name="표준 34 2 16 2 3 5" xfId="26829"/>
    <cellStyle name="표준 34 2 16 2 4" xfId="8901"/>
    <cellStyle name="표준 34 2 16 2 4 2" xfId="8902"/>
    <cellStyle name="표준 34 2 16 2 4 2 2" xfId="8903"/>
    <cellStyle name="표준 34 2 16 2 4 2 2 2" xfId="26830"/>
    <cellStyle name="표준 34 2 16 2 4 2 3" xfId="26831"/>
    <cellStyle name="표준 34 2 16 2 4 3" xfId="8904"/>
    <cellStyle name="표준 34 2 16 2 4 3 2" xfId="26832"/>
    <cellStyle name="표준 34 2 16 2 4 4" xfId="26833"/>
    <cellStyle name="표준 34 2 16 2 5" xfId="8905"/>
    <cellStyle name="표준 34 2 16 2 5 2" xfId="8906"/>
    <cellStyle name="표준 34 2 16 2 5 2 2" xfId="26834"/>
    <cellStyle name="표준 34 2 16 2 5 3" xfId="26835"/>
    <cellStyle name="표준 34 2 16 2 6" xfId="8907"/>
    <cellStyle name="표준 34 2 16 2 6 2" xfId="26836"/>
    <cellStyle name="표준 34 2 16 2 7" xfId="26837"/>
    <cellStyle name="표준 34 2 16 3" xfId="8908"/>
    <cellStyle name="표준 34 2 16 3 2" xfId="8909"/>
    <cellStyle name="표준 34 2 16 3 2 2" xfId="8910"/>
    <cellStyle name="표준 34 2 16 3 2 2 2" xfId="8911"/>
    <cellStyle name="표준 34 2 16 3 2 2 2 2" xfId="8912"/>
    <cellStyle name="표준 34 2 16 3 2 2 2 2 2" xfId="26838"/>
    <cellStyle name="표준 34 2 16 3 2 2 2 3" xfId="26839"/>
    <cellStyle name="표준 34 2 16 3 2 2 3" xfId="8913"/>
    <cellStyle name="표준 34 2 16 3 2 2 3 2" xfId="26840"/>
    <cellStyle name="표준 34 2 16 3 2 2 4" xfId="26841"/>
    <cellStyle name="표준 34 2 16 3 2 3" xfId="8914"/>
    <cellStyle name="표준 34 2 16 3 2 3 2" xfId="8915"/>
    <cellStyle name="표준 34 2 16 3 2 3 2 2" xfId="26842"/>
    <cellStyle name="표준 34 2 16 3 2 3 3" xfId="26843"/>
    <cellStyle name="표준 34 2 16 3 2 4" xfId="8916"/>
    <cellStyle name="표준 34 2 16 3 2 4 2" xfId="26844"/>
    <cellStyle name="표준 34 2 16 3 2 5" xfId="26845"/>
    <cellStyle name="표준 34 2 16 3 3" xfId="8917"/>
    <cellStyle name="표준 34 2 16 3 3 2" xfId="8918"/>
    <cellStyle name="표준 34 2 16 3 3 2 2" xfId="8919"/>
    <cellStyle name="표준 34 2 16 3 3 2 2 2" xfId="26846"/>
    <cellStyle name="표준 34 2 16 3 3 2 3" xfId="26847"/>
    <cellStyle name="표준 34 2 16 3 3 3" xfId="8920"/>
    <cellStyle name="표준 34 2 16 3 3 3 2" xfId="26848"/>
    <cellStyle name="표준 34 2 16 3 3 4" xfId="26849"/>
    <cellStyle name="표준 34 2 16 3 4" xfId="8921"/>
    <cellStyle name="표준 34 2 16 3 4 2" xfId="8922"/>
    <cellStyle name="표준 34 2 16 3 4 2 2" xfId="26850"/>
    <cellStyle name="표준 34 2 16 3 4 3" xfId="26851"/>
    <cellStyle name="표준 34 2 16 3 5" xfId="8923"/>
    <cellStyle name="표준 34 2 16 3 5 2" xfId="26852"/>
    <cellStyle name="표준 34 2 16 3 6" xfId="26853"/>
    <cellStyle name="표준 34 2 16 4" xfId="8924"/>
    <cellStyle name="표준 34 2 16 4 2" xfId="8925"/>
    <cellStyle name="표준 34 2 16 4 2 2" xfId="8926"/>
    <cellStyle name="표준 34 2 16 4 2 2 2" xfId="8927"/>
    <cellStyle name="표준 34 2 16 4 2 2 2 2" xfId="26854"/>
    <cellStyle name="표준 34 2 16 4 2 2 3" xfId="26855"/>
    <cellStyle name="표준 34 2 16 4 2 3" xfId="8928"/>
    <cellStyle name="표준 34 2 16 4 2 3 2" xfId="26856"/>
    <cellStyle name="표준 34 2 16 4 2 4" xfId="26857"/>
    <cellStyle name="표준 34 2 16 4 3" xfId="8929"/>
    <cellStyle name="표준 34 2 16 4 3 2" xfId="8930"/>
    <cellStyle name="표준 34 2 16 4 3 2 2" xfId="26858"/>
    <cellStyle name="표준 34 2 16 4 3 3" xfId="26859"/>
    <cellStyle name="표준 34 2 16 4 4" xfId="8931"/>
    <cellStyle name="표준 34 2 16 4 4 2" xfId="26860"/>
    <cellStyle name="표준 34 2 16 4 5" xfId="26861"/>
    <cellStyle name="표준 34 2 16 5" xfId="8932"/>
    <cellStyle name="표준 34 2 16 5 2" xfId="8933"/>
    <cellStyle name="표준 34 2 16 5 2 2" xfId="8934"/>
    <cellStyle name="표준 34 2 16 5 2 2 2" xfId="26862"/>
    <cellStyle name="표준 34 2 16 5 2 3" xfId="26863"/>
    <cellStyle name="표준 34 2 16 5 3" xfId="8935"/>
    <cellStyle name="표준 34 2 16 5 3 2" xfId="26864"/>
    <cellStyle name="표준 34 2 16 5 4" xfId="26865"/>
    <cellStyle name="표준 34 2 16 6" xfId="8936"/>
    <cellStyle name="표준 34 2 16 6 2" xfId="8937"/>
    <cellStyle name="표준 34 2 16 6 2 2" xfId="26866"/>
    <cellStyle name="표준 34 2 16 6 3" xfId="26867"/>
    <cellStyle name="표준 34 2 16 7" xfId="8938"/>
    <cellStyle name="표준 34 2 16 7 2" xfId="26868"/>
    <cellStyle name="표준 34 2 16 8" xfId="26869"/>
    <cellStyle name="표준 34 2 17" xfId="8939"/>
    <cellStyle name="표준 34 2 17 2" xfId="8940"/>
    <cellStyle name="표준 34 2 17 2 2" xfId="8941"/>
    <cellStyle name="표준 34 2 17 2 2 2" xfId="8942"/>
    <cellStyle name="표준 34 2 17 2 2 2 2" xfId="8943"/>
    <cellStyle name="표준 34 2 17 2 2 2 2 2" xfId="8944"/>
    <cellStyle name="표준 34 2 17 2 2 2 2 2 2" xfId="8945"/>
    <cellStyle name="표준 34 2 17 2 2 2 2 2 2 2" xfId="26870"/>
    <cellStyle name="표준 34 2 17 2 2 2 2 2 3" xfId="26871"/>
    <cellStyle name="표준 34 2 17 2 2 2 2 3" xfId="8946"/>
    <cellStyle name="표준 34 2 17 2 2 2 2 3 2" xfId="26872"/>
    <cellStyle name="표준 34 2 17 2 2 2 2 4" xfId="26873"/>
    <cellStyle name="표준 34 2 17 2 2 2 3" xfId="8947"/>
    <cellStyle name="표준 34 2 17 2 2 2 3 2" xfId="8948"/>
    <cellStyle name="표준 34 2 17 2 2 2 3 2 2" xfId="26874"/>
    <cellStyle name="표준 34 2 17 2 2 2 3 3" xfId="26875"/>
    <cellStyle name="표준 34 2 17 2 2 2 4" xfId="8949"/>
    <cellStyle name="표준 34 2 17 2 2 2 4 2" xfId="26876"/>
    <cellStyle name="표준 34 2 17 2 2 2 5" xfId="26877"/>
    <cellStyle name="표준 34 2 17 2 2 3" xfId="8950"/>
    <cellStyle name="표준 34 2 17 2 2 3 2" xfId="8951"/>
    <cellStyle name="표준 34 2 17 2 2 3 2 2" xfId="8952"/>
    <cellStyle name="표준 34 2 17 2 2 3 2 2 2" xfId="26878"/>
    <cellStyle name="표준 34 2 17 2 2 3 2 3" xfId="26879"/>
    <cellStyle name="표준 34 2 17 2 2 3 3" xfId="8953"/>
    <cellStyle name="표준 34 2 17 2 2 3 3 2" xfId="26880"/>
    <cellStyle name="표준 34 2 17 2 2 3 4" xfId="26881"/>
    <cellStyle name="표준 34 2 17 2 2 4" xfId="8954"/>
    <cellStyle name="표준 34 2 17 2 2 4 2" xfId="8955"/>
    <cellStyle name="표준 34 2 17 2 2 4 2 2" xfId="26882"/>
    <cellStyle name="표준 34 2 17 2 2 4 3" xfId="26883"/>
    <cellStyle name="표준 34 2 17 2 2 5" xfId="8956"/>
    <cellStyle name="표준 34 2 17 2 2 5 2" xfId="26884"/>
    <cellStyle name="표준 34 2 17 2 2 6" xfId="26885"/>
    <cellStyle name="표준 34 2 17 2 3" xfId="8957"/>
    <cellStyle name="표준 34 2 17 2 3 2" xfId="8958"/>
    <cellStyle name="표준 34 2 17 2 3 2 2" xfId="8959"/>
    <cellStyle name="표준 34 2 17 2 3 2 2 2" xfId="8960"/>
    <cellStyle name="표준 34 2 17 2 3 2 2 2 2" xfId="26886"/>
    <cellStyle name="표준 34 2 17 2 3 2 2 3" xfId="26887"/>
    <cellStyle name="표준 34 2 17 2 3 2 3" xfId="8961"/>
    <cellStyle name="표준 34 2 17 2 3 2 3 2" xfId="26888"/>
    <cellStyle name="표준 34 2 17 2 3 2 4" xfId="26889"/>
    <cellStyle name="표준 34 2 17 2 3 3" xfId="8962"/>
    <cellStyle name="표준 34 2 17 2 3 3 2" xfId="8963"/>
    <cellStyle name="표준 34 2 17 2 3 3 2 2" xfId="26890"/>
    <cellStyle name="표준 34 2 17 2 3 3 3" xfId="26891"/>
    <cellStyle name="표준 34 2 17 2 3 4" xfId="8964"/>
    <cellStyle name="표준 34 2 17 2 3 4 2" xfId="26892"/>
    <cellStyle name="표준 34 2 17 2 3 5" xfId="26893"/>
    <cellStyle name="표준 34 2 17 2 4" xfId="8965"/>
    <cellStyle name="표준 34 2 17 2 4 2" xfId="8966"/>
    <cellStyle name="표준 34 2 17 2 4 2 2" xfId="8967"/>
    <cellStyle name="표준 34 2 17 2 4 2 2 2" xfId="26894"/>
    <cellStyle name="표준 34 2 17 2 4 2 3" xfId="26895"/>
    <cellStyle name="표준 34 2 17 2 4 3" xfId="8968"/>
    <cellStyle name="표준 34 2 17 2 4 3 2" xfId="26896"/>
    <cellStyle name="표준 34 2 17 2 4 4" xfId="26897"/>
    <cellStyle name="표준 34 2 17 2 5" xfId="8969"/>
    <cellStyle name="표준 34 2 17 2 5 2" xfId="8970"/>
    <cellStyle name="표준 34 2 17 2 5 2 2" xfId="26898"/>
    <cellStyle name="표준 34 2 17 2 5 3" xfId="26899"/>
    <cellStyle name="표준 34 2 17 2 6" xfId="8971"/>
    <cellStyle name="표준 34 2 17 2 6 2" xfId="26900"/>
    <cellStyle name="표준 34 2 17 2 7" xfId="26901"/>
    <cellStyle name="표준 34 2 17 3" xfId="8972"/>
    <cellStyle name="표준 34 2 17 3 2" xfId="8973"/>
    <cellStyle name="표준 34 2 17 3 2 2" xfId="8974"/>
    <cellStyle name="표준 34 2 17 3 2 2 2" xfId="8975"/>
    <cellStyle name="표준 34 2 17 3 2 2 2 2" xfId="8976"/>
    <cellStyle name="표준 34 2 17 3 2 2 2 2 2" xfId="26902"/>
    <cellStyle name="표준 34 2 17 3 2 2 2 3" xfId="26903"/>
    <cellStyle name="표준 34 2 17 3 2 2 3" xfId="8977"/>
    <cellStyle name="표준 34 2 17 3 2 2 3 2" xfId="26904"/>
    <cellStyle name="표준 34 2 17 3 2 2 4" xfId="26905"/>
    <cellStyle name="표준 34 2 17 3 2 3" xfId="8978"/>
    <cellStyle name="표준 34 2 17 3 2 3 2" xfId="8979"/>
    <cellStyle name="표준 34 2 17 3 2 3 2 2" xfId="26906"/>
    <cellStyle name="표준 34 2 17 3 2 3 3" xfId="26907"/>
    <cellStyle name="표준 34 2 17 3 2 4" xfId="8980"/>
    <cellStyle name="표준 34 2 17 3 2 4 2" xfId="26908"/>
    <cellStyle name="표준 34 2 17 3 2 5" xfId="26909"/>
    <cellStyle name="표준 34 2 17 3 3" xfId="8981"/>
    <cellStyle name="표준 34 2 17 3 3 2" xfId="8982"/>
    <cellStyle name="표준 34 2 17 3 3 2 2" xfId="8983"/>
    <cellStyle name="표준 34 2 17 3 3 2 2 2" xfId="26910"/>
    <cellStyle name="표준 34 2 17 3 3 2 3" xfId="26911"/>
    <cellStyle name="표준 34 2 17 3 3 3" xfId="8984"/>
    <cellStyle name="표준 34 2 17 3 3 3 2" xfId="26912"/>
    <cellStyle name="표준 34 2 17 3 3 4" xfId="26913"/>
    <cellStyle name="표준 34 2 17 3 4" xfId="8985"/>
    <cellStyle name="표준 34 2 17 3 4 2" xfId="8986"/>
    <cellStyle name="표준 34 2 17 3 4 2 2" xfId="26914"/>
    <cellStyle name="표준 34 2 17 3 4 3" xfId="26915"/>
    <cellStyle name="표준 34 2 17 3 5" xfId="8987"/>
    <cellStyle name="표준 34 2 17 3 5 2" xfId="26916"/>
    <cellStyle name="표준 34 2 17 3 6" xfId="26917"/>
    <cellStyle name="표준 34 2 17 4" xfId="8988"/>
    <cellStyle name="표준 34 2 17 4 2" xfId="8989"/>
    <cellStyle name="표준 34 2 17 4 2 2" xfId="8990"/>
    <cellStyle name="표준 34 2 17 4 2 2 2" xfId="8991"/>
    <cellStyle name="표준 34 2 17 4 2 2 2 2" xfId="26918"/>
    <cellStyle name="표준 34 2 17 4 2 2 3" xfId="26919"/>
    <cellStyle name="표준 34 2 17 4 2 3" xfId="8992"/>
    <cellStyle name="표준 34 2 17 4 2 3 2" xfId="26920"/>
    <cellStyle name="표준 34 2 17 4 2 4" xfId="26921"/>
    <cellStyle name="표준 34 2 17 4 3" xfId="8993"/>
    <cellStyle name="표준 34 2 17 4 3 2" xfId="8994"/>
    <cellStyle name="표준 34 2 17 4 3 2 2" xfId="26922"/>
    <cellStyle name="표준 34 2 17 4 3 3" xfId="26923"/>
    <cellStyle name="표준 34 2 17 4 4" xfId="8995"/>
    <cellStyle name="표준 34 2 17 4 4 2" xfId="26924"/>
    <cellStyle name="표준 34 2 17 4 5" xfId="26925"/>
    <cellStyle name="표준 34 2 17 5" xfId="8996"/>
    <cellStyle name="표준 34 2 17 5 2" xfId="8997"/>
    <cellStyle name="표준 34 2 17 5 2 2" xfId="8998"/>
    <cellStyle name="표준 34 2 17 5 2 2 2" xfId="26926"/>
    <cellStyle name="표준 34 2 17 5 2 3" xfId="26927"/>
    <cellStyle name="표준 34 2 17 5 3" xfId="8999"/>
    <cellStyle name="표준 34 2 17 5 3 2" xfId="26928"/>
    <cellStyle name="표준 34 2 17 5 4" xfId="26929"/>
    <cellStyle name="표준 34 2 17 6" xfId="9000"/>
    <cellStyle name="표준 34 2 17 6 2" xfId="9001"/>
    <cellStyle name="표준 34 2 17 6 2 2" xfId="26930"/>
    <cellStyle name="표준 34 2 17 6 3" xfId="26931"/>
    <cellStyle name="표준 34 2 17 7" xfId="9002"/>
    <cellStyle name="표준 34 2 17 7 2" xfId="26932"/>
    <cellStyle name="표준 34 2 17 8" xfId="26933"/>
    <cellStyle name="표준 34 2 18" xfId="9003"/>
    <cellStyle name="표준 34 2 18 2" xfId="9004"/>
    <cellStyle name="표준 34 2 18 2 2" xfId="9005"/>
    <cellStyle name="표준 34 2 18 2 2 2" xfId="9006"/>
    <cellStyle name="표준 34 2 18 2 2 2 2" xfId="9007"/>
    <cellStyle name="표준 34 2 18 2 2 2 2 2" xfId="9008"/>
    <cellStyle name="표준 34 2 18 2 2 2 2 2 2" xfId="9009"/>
    <cellStyle name="표준 34 2 18 2 2 2 2 2 2 2" xfId="26934"/>
    <cellStyle name="표준 34 2 18 2 2 2 2 2 3" xfId="26935"/>
    <cellStyle name="표준 34 2 18 2 2 2 2 3" xfId="9010"/>
    <cellStyle name="표준 34 2 18 2 2 2 2 3 2" xfId="26936"/>
    <cellStyle name="표준 34 2 18 2 2 2 2 4" xfId="26937"/>
    <cellStyle name="표준 34 2 18 2 2 2 3" xfId="9011"/>
    <cellStyle name="표준 34 2 18 2 2 2 3 2" xfId="9012"/>
    <cellStyle name="표준 34 2 18 2 2 2 3 2 2" xfId="26938"/>
    <cellStyle name="표준 34 2 18 2 2 2 3 3" xfId="26939"/>
    <cellStyle name="표준 34 2 18 2 2 2 4" xfId="9013"/>
    <cellStyle name="표준 34 2 18 2 2 2 4 2" xfId="26940"/>
    <cellStyle name="표준 34 2 18 2 2 2 5" xfId="26941"/>
    <cellStyle name="표준 34 2 18 2 2 3" xfId="9014"/>
    <cellStyle name="표준 34 2 18 2 2 3 2" xfId="9015"/>
    <cellStyle name="표준 34 2 18 2 2 3 2 2" xfId="9016"/>
    <cellStyle name="표준 34 2 18 2 2 3 2 2 2" xfId="26942"/>
    <cellStyle name="표준 34 2 18 2 2 3 2 3" xfId="26943"/>
    <cellStyle name="표준 34 2 18 2 2 3 3" xfId="9017"/>
    <cellStyle name="표준 34 2 18 2 2 3 3 2" xfId="26944"/>
    <cellStyle name="표준 34 2 18 2 2 3 4" xfId="26945"/>
    <cellStyle name="표준 34 2 18 2 2 4" xfId="9018"/>
    <cellStyle name="표준 34 2 18 2 2 4 2" xfId="9019"/>
    <cellStyle name="표준 34 2 18 2 2 4 2 2" xfId="26946"/>
    <cellStyle name="표준 34 2 18 2 2 4 3" xfId="26947"/>
    <cellStyle name="표준 34 2 18 2 2 5" xfId="9020"/>
    <cellStyle name="표준 34 2 18 2 2 5 2" xfId="26948"/>
    <cellStyle name="표준 34 2 18 2 2 6" xfId="26949"/>
    <cellStyle name="표준 34 2 18 2 3" xfId="9021"/>
    <cellStyle name="표준 34 2 18 2 3 2" xfId="9022"/>
    <cellStyle name="표준 34 2 18 2 3 2 2" xfId="9023"/>
    <cellStyle name="표준 34 2 18 2 3 2 2 2" xfId="9024"/>
    <cellStyle name="표준 34 2 18 2 3 2 2 2 2" xfId="26950"/>
    <cellStyle name="표준 34 2 18 2 3 2 2 3" xfId="26951"/>
    <cellStyle name="표준 34 2 18 2 3 2 3" xfId="9025"/>
    <cellStyle name="표준 34 2 18 2 3 2 3 2" xfId="26952"/>
    <cellStyle name="표준 34 2 18 2 3 2 4" xfId="26953"/>
    <cellStyle name="표준 34 2 18 2 3 3" xfId="9026"/>
    <cellStyle name="표준 34 2 18 2 3 3 2" xfId="9027"/>
    <cellStyle name="표준 34 2 18 2 3 3 2 2" xfId="26954"/>
    <cellStyle name="표준 34 2 18 2 3 3 3" xfId="26955"/>
    <cellStyle name="표준 34 2 18 2 3 4" xfId="9028"/>
    <cellStyle name="표준 34 2 18 2 3 4 2" xfId="26956"/>
    <cellStyle name="표준 34 2 18 2 3 5" xfId="26957"/>
    <cellStyle name="표준 34 2 18 2 4" xfId="9029"/>
    <cellStyle name="표준 34 2 18 2 4 2" xfId="9030"/>
    <cellStyle name="표준 34 2 18 2 4 2 2" xfId="9031"/>
    <cellStyle name="표준 34 2 18 2 4 2 2 2" xfId="26958"/>
    <cellStyle name="표준 34 2 18 2 4 2 3" xfId="26959"/>
    <cellStyle name="표준 34 2 18 2 4 3" xfId="9032"/>
    <cellStyle name="표준 34 2 18 2 4 3 2" xfId="26960"/>
    <cellStyle name="표준 34 2 18 2 4 4" xfId="26961"/>
    <cellStyle name="표준 34 2 18 2 5" xfId="9033"/>
    <cellStyle name="표준 34 2 18 2 5 2" xfId="9034"/>
    <cellStyle name="표준 34 2 18 2 5 2 2" xfId="26962"/>
    <cellStyle name="표준 34 2 18 2 5 3" xfId="26963"/>
    <cellStyle name="표준 34 2 18 2 6" xfId="9035"/>
    <cellStyle name="표준 34 2 18 2 6 2" xfId="26964"/>
    <cellStyle name="표준 34 2 18 2 7" xfId="26965"/>
    <cellStyle name="표준 34 2 18 3" xfId="9036"/>
    <cellStyle name="표준 34 2 18 3 2" xfId="9037"/>
    <cellStyle name="표준 34 2 18 3 2 2" xfId="9038"/>
    <cellStyle name="표준 34 2 18 3 2 2 2" xfId="9039"/>
    <cellStyle name="표준 34 2 18 3 2 2 2 2" xfId="9040"/>
    <cellStyle name="표준 34 2 18 3 2 2 2 2 2" xfId="26966"/>
    <cellStyle name="표준 34 2 18 3 2 2 2 3" xfId="26967"/>
    <cellStyle name="표준 34 2 18 3 2 2 3" xfId="9041"/>
    <cellStyle name="표준 34 2 18 3 2 2 3 2" xfId="26968"/>
    <cellStyle name="표준 34 2 18 3 2 2 4" xfId="26969"/>
    <cellStyle name="표준 34 2 18 3 2 3" xfId="9042"/>
    <cellStyle name="표준 34 2 18 3 2 3 2" xfId="9043"/>
    <cellStyle name="표준 34 2 18 3 2 3 2 2" xfId="26970"/>
    <cellStyle name="표준 34 2 18 3 2 3 3" xfId="26971"/>
    <cellStyle name="표준 34 2 18 3 2 4" xfId="9044"/>
    <cellStyle name="표준 34 2 18 3 2 4 2" xfId="26972"/>
    <cellStyle name="표준 34 2 18 3 2 5" xfId="26973"/>
    <cellStyle name="표준 34 2 18 3 3" xfId="9045"/>
    <cellStyle name="표준 34 2 18 3 3 2" xfId="9046"/>
    <cellStyle name="표준 34 2 18 3 3 2 2" xfId="9047"/>
    <cellStyle name="표준 34 2 18 3 3 2 2 2" xfId="26974"/>
    <cellStyle name="표준 34 2 18 3 3 2 3" xfId="26975"/>
    <cellStyle name="표준 34 2 18 3 3 3" xfId="9048"/>
    <cellStyle name="표준 34 2 18 3 3 3 2" xfId="26976"/>
    <cellStyle name="표준 34 2 18 3 3 4" xfId="26977"/>
    <cellStyle name="표준 34 2 18 3 4" xfId="9049"/>
    <cellStyle name="표준 34 2 18 3 4 2" xfId="9050"/>
    <cellStyle name="표준 34 2 18 3 4 2 2" xfId="26978"/>
    <cellStyle name="표준 34 2 18 3 4 3" xfId="26979"/>
    <cellStyle name="표준 34 2 18 3 5" xfId="9051"/>
    <cellStyle name="표준 34 2 18 3 5 2" xfId="26980"/>
    <cellStyle name="표준 34 2 18 3 6" xfId="26981"/>
    <cellStyle name="표준 34 2 18 4" xfId="9052"/>
    <cellStyle name="표준 34 2 18 4 2" xfId="9053"/>
    <cellStyle name="표준 34 2 18 4 2 2" xfId="9054"/>
    <cellStyle name="표준 34 2 18 4 2 2 2" xfId="9055"/>
    <cellStyle name="표준 34 2 18 4 2 2 2 2" xfId="26982"/>
    <cellStyle name="표준 34 2 18 4 2 2 3" xfId="26983"/>
    <cellStyle name="표준 34 2 18 4 2 3" xfId="9056"/>
    <cellStyle name="표준 34 2 18 4 2 3 2" xfId="26984"/>
    <cellStyle name="표준 34 2 18 4 2 4" xfId="26985"/>
    <cellStyle name="표준 34 2 18 4 3" xfId="9057"/>
    <cellStyle name="표준 34 2 18 4 3 2" xfId="9058"/>
    <cellStyle name="표준 34 2 18 4 3 2 2" xfId="26986"/>
    <cellStyle name="표준 34 2 18 4 3 3" xfId="26987"/>
    <cellStyle name="표준 34 2 18 4 4" xfId="9059"/>
    <cellStyle name="표준 34 2 18 4 4 2" xfId="26988"/>
    <cellStyle name="표준 34 2 18 4 5" xfId="26989"/>
    <cellStyle name="표준 34 2 18 5" xfId="9060"/>
    <cellStyle name="표준 34 2 18 5 2" xfId="9061"/>
    <cellStyle name="표준 34 2 18 5 2 2" xfId="9062"/>
    <cellStyle name="표준 34 2 18 5 2 2 2" xfId="26990"/>
    <cellStyle name="표준 34 2 18 5 2 3" xfId="26991"/>
    <cellStyle name="표준 34 2 18 5 3" xfId="9063"/>
    <cellStyle name="표준 34 2 18 5 3 2" xfId="26992"/>
    <cellStyle name="표준 34 2 18 5 4" xfId="26993"/>
    <cellStyle name="표준 34 2 18 6" xfId="9064"/>
    <cellStyle name="표준 34 2 18 6 2" xfId="9065"/>
    <cellStyle name="표준 34 2 18 6 2 2" xfId="26994"/>
    <cellStyle name="표준 34 2 18 6 3" xfId="26995"/>
    <cellStyle name="표준 34 2 18 7" xfId="9066"/>
    <cellStyle name="표준 34 2 18 7 2" xfId="26996"/>
    <cellStyle name="표준 34 2 18 8" xfId="26997"/>
    <cellStyle name="표준 34 2 19" xfId="9067"/>
    <cellStyle name="표준 34 2 19 2" xfId="9068"/>
    <cellStyle name="표준 34 2 19 2 2" xfId="9069"/>
    <cellStyle name="표준 34 2 19 2 2 2" xfId="9070"/>
    <cellStyle name="표준 34 2 19 2 2 2 2" xfId="9071"/>
    <cellStyle name="표준 34 2 19 2 2 2 2 2" xfId="9072"/>
    <cellStyle name="표준 34 2 19 2 2 2 2 2 2" xfId="9073"/>
    <cellStyle name="표준 34 2 19 2 2 2 2 2 2 2" xfId="26998"/>
    <cellStyle name="표준 34 2 19 2 2 2 2 2 3" xfId="26999"/>
    <cellStyle name="표준 34 2 19 2 2 2 2 3" xfId="9074"/>
    <cellStyle name="표준 34 2 19 2 2 2 2 3 2" xfId="27000"/>
    <cellStyle name="표준 34 2 19 2 2 2 2 4" xfId="27001"/>
    <cellStyle name="표준 34 2 19 2 2 2 3" xfId="9075"/>
    <cellStyle name="표준 34 2 19 2 2 2 3 2" xfId="9076"/>
    <cellStyle name="표준 34 2 19 2 2 2 3 2 2" xfId="27002"/>
    <cellStyle name="표준 34 2 19 2 2 2 3 3" xfId="27003"/>
    <cellStyle name="표준 34 2 19 2 2 2 4" xfId="9077"/>
    <cellStyle name="표준 34 2 19 2 2 2 4 2" xfId="27004"/>
    <cellStyle name="표준 34 2 19 2 2 2 5" xfId="27005"/>
    <cellStyle name="표준 34 2 19 2 2 3" xfId="9078"/>
    <cellStyle name="표준 34 2 19 2 2 3 2" xfId="9079"/>
    <cellStyle name="표준 34 2 19 2 2 3 2 2" xfId="9080"/>
    <cellStyle name="표준 34 2 19 2 2 3 2 2 2" xfId="27006"/>
    <cellStyle name="표준 34 2 19 2 2 3 2 3" xfId="27007"/>
    <cellStyle name="표준 34 2 19 2 2 3 3" xfId="9081"/>
    <cellStyle name="표준 34 2 19 2 2 3 3 2" xfId="27008"/>
    <cellStyle name="표준 34 2 19 2 2 3 4" xfId="27009"/>
    <cellStyle name="표준 34 2 19 2 2 4" xfId="9082"/>
    <cellStyle name="표준 34 2 19 2 2 4 2" xfId="9083"/>
    <cellStyle name="표준 34 2 19 2 2 4 2 2" xfId="27010"/>
    <cellStyle name="표준 34 2 19 2 2 4 3" xfId="27011"/>
    <cellStyle name="표준 34 2 19 2 2 5" xfId="9084"/>
    <cellStyle name="표준 34 2 19 2 2 5 2" xfId="27012"/>
    <cellStyle name="표준 34 2 19 2 2 6" xfId="27013"/>
    <cellStyle name="표준 34 2 19 2 3" xfId="9085"/>
    <cellStyle name="표준 34 2 19 2 3 2" xfId="9086"/>
    <cellStyle name="표준 34 2 19 2 3 2 2" xfId="9087"/>
    <cellStyle name="표준 34 2 19 2 3 2 2 2" xfId="9088"/>
    <cellStyle name="표준 34 2 19 2 3 2 2 2 2" xfId="27014"/>
    <cellStyle name="표준 34 2 19 2 3 2 2 3" xfId="27015"/>
    <cellStyle name="표준 34 2 19 2 3 2 3" xfId="9089"/>
    <cellStyle name="표준 34 2 19 2 3 2 3 2" xfId="27016"/>
    <cellStyle name="표준 34 2 19 2 3 2 4" xfId="27017"/>
    <cellStyle name="표준 34 2 19 2 3 3" xfId="9090"/>
    <cellStyle name="표준 34 2 19 2 3 3 2" xfId="9091"/>
    <cellStyle name="표준 34 2 19 2 3 3 2 2" xfId="27018"/>
    <cellStyle name="표준 34 2 19 2 3 3 3" xfId="27019"/>
    <cellStyle name="표준 34 2 19 2 3 4" xfId="9092"/>
    <cellStyle name="표준 34 2 19 2 3 4 2" xfId="27020"/>
    <cellStyle name="표준 34 2 19 2 3 5" xfId="27021"/>
    <cellStyle name="표준 34 2 19 2 4" xfId="9093"/>
    <cellStyle name="표준 34 2 19 2 4 2" xfId="9094"/>
    <cellStyle name="표준 34 2 19 2 4 2 2" xfId="9095"/>
    <cellStyle name="표준 34 2 19 2 4 2 2 2" xfId="27022"/>
    <cellStyle name="표준 34 2 19 2 4 2 3" xfId="27023"/>
    <cellStyle name="표준 34 2 19 2 4 3" xfId="9096"/>
    <cellStyle name="표준 34 2 19 2 4 3 2" xfId="27024"/>
    <cellStyle name="표준 34 2 19 2 4 4" xfId="27025"/>
    <cellStyle name="표준 34 2 19 2 5" xfId="9097"/>
    <cellStyle name="표준 34 2 19 2 5 2" xfId="9098"/>
    <cellStyle name="표준 34 2 19 2 5 2 2" xfId="27026"/>
    <cellStyle name="표준 34 2 19 2 5 3" xfId="27027"/>
    <cellStyle name="표준 34 2 19 2 6" xfId="9099"/>
    <cellStyle name="표준 34 2 19 2 6 2" xfId="27028"/>
    <cellStyle name="표준 34 2 19 2 7" xfId="27029"/>
    <cellStyle name="표준 34 2 19 3" xfId="9100"/>
    <cellStyle name="표준 34 2 19 3 2" xfId="9101"/>
    <cellStyle name="표준 34 2 19 3 2 2" xfId="9102"/>
    <cellStyle name="표준 34 2 19 3 2 2 2" xfId="9103"/>
    <cellStyle name="표준 34 2 19 3 2 2 2 2" xfId="9104"/>
    <cellStyle name="표준 34 2 19 3 2 2 2 2 2" xfId="27030"/>
    <cellStyle name="표준 34 2 19 3 2 2 2 3" xfId="27031"/>
    <cellStyle name="표준 34 2 19 3 2 2 3" xfId="9105"/>
    <cellStyle name="표준 34 2 19 3 2 2 3 2" xfId="27032"/>
    <cellStyle name="표준 34 2 19 3 2 2 4" xfId="27033"/>
    <cellStyle name="표준 34 2 19 3 2 3" xfId="9106"/>
    <cellStyle name="표준 34 2 19 3 2 3 2" xfId="9107"/>
    <cellStyle name="표준 34 2 19 3 2 3 2 2" xfId="27034"/>
    <cellStyle name="표준 34 2 19 3 2 3 3" xfId="27035"/>
    <cellStyle name="표준 34 2 19 3 2 4" xfId="9108"/>
    <cellStyle name="표준 34 2 19 3 2 4 2" xfId="27036"/>
    <cellStyle name="표준 34 2 19 3 2 5" xfId="27037"/>
    <cellStyle name="표준 34 2 19 3 3" xfId="9109"/>
    <cellStyle name="표준 34 2 19 3 3 2" xfId="9110"/>
    <cellStyle name="표준 34 2 19 3 3 2 2" xfId="9111"/>
    <cellStyle name="표준 34 2 19 3 3 2 2 2" xfId="27038"/>
    <cellStyle name="표준 34 2 19 3 3 2 3" xfId="27039"/>
    <cellStyle name="표준 34 2 19 3 3 3" xfId="9112"/>
    <cellStyle name="표준 34 2 19 3 3 3 2" xfId="27040"/>
    <cellStyle name="표준 34 2 19 3 3 4" xfId="27041"/>
    <cellStyle name="표준 34 2 19 3 4" xfId="9113"/>
    <cellStyle name="표준 34 2 19 3 4 2" xfId="9114"/>
    <cellStyle name="표준 34 2 19 3 4 2 2" xfId="27042"/>
    <cellStyle name="표준 34 2 19 3 4 3" xfId="27043"/>
    <cellStyle name="표준 34 2 19 3 5" xfId="9115"/>
    <cellStyle name="표준 34 2 19 3 5 2" xfId="27044"/>
    <cellStyle name="표준 34 2 19 3 6" xfId="27045"/>
    <cellStyle name="표준 34 2 19 4" xfId="9116"/>
    <cellStyle name="표준 34 2 19 4 2" xfId="9117"/>
    <cellStyle name="표준 34 2 19 4 2 2" xfId="9118"/>
    <cellStyle name="표준 34 2 19 4 2 2 2" xfId="9119"/>
    <cellStyle name="표준 34 2 19 4 2 2 2 2" xfId="27046"/>
    <cellStyle name="표준 34 2 19 4 2 2 3" xfId="27047"/>
    <cellStyle name="표준 34 2 19 4 2 3" xfId="9120"/>
    <cellStyle name="표준 34 2 19 4 2 3 2" xfId="27048"/>
    <cellStyle name="표준 34 2 19 4 2 4" xfId="27049"/>
    <cellStyle name="표준 34 2 19 4 3" xfId="9121"/>
    <cellStyle name="표준 34 2 19 4 3 2" xfId="9122"/>
    <cellStyle name="표준 34 2 19 4 3 2 2" xfId="27050"/>
    <cellStyle name="표준 34 2 19 4 3 3" xfId="27051"/>
    <cellStyle name="표준 34 2 19 4 4" xfId="9123"/>
    <cellStyle name="표준 34 2 19 4 4 2" xfId="27052"/>
    <cellStyle name="표준 34 2 19 4 5" xfId="27053"/>
    <cellStyle name="표준 34 2 19 5" xfId="9124"/>
    <cellStyle name="표준 34 2 19 5 2" xfId="9125"/>
    <cellStyle name="표준 34 2 19 5 2 2" xfId="9126"/>
    <cellStyle name="표준 34 2 19 5 2 2 2" xfId="27054"/>
    <cellStyle name="표준 34 2 19 5 2 3" xfId="27055"/>
    <cellStyle name="표준 34 2 19 5 3" xfId="9127"/>
    <cellStyle name="표준 34 2 19 5 3 2" xfId="27056"/>
    <cellStyle name="표준 34 2 19 5 4" xfId="27057"/>
    <cellStyle name="표준 34 2 19 6" xfId="9128"/>
    <cellStyle name="표준 34 2 19 6 2" xfId="9129"/>
    <cellStyle name="표준 34 2 19 6 2 2" xfId="27058"/>
    <cellStyle name="표준 34 2 19 6 3" xfId="27059"/>
    <cellStyle name="표준 34 2 19 7" xfId="9130"/>
    <cellStyle name="표준 34 2 19 7 2" xfId="27060"/>
    <cellStyle name="표준 34 2 19 8" xfId="27061"/>
    <cellStyle name="표준 34 2 2" xfId="9131"/>
    <cellStyle name="표준 34 2 2 10" xfId="9132"/>
    <cellStyle name="표준 34 2 2 11" xfId="9133"/>
    <cellStyle name="표준 34 2 2 12" xfId="9134"/>
    <cellStyle name="표준 34 2 2 13" xfId="9135"/>
    <cellStyle name="표준 34 2 2 14" xfId="9136"/>
    <cellStyle name="표준 34 2 2 15" xfId="9137"/>
    <cellStyle name="표준 34 2 2 16" xfId="9138"/>
    <cellStyle name="표준 34 2 2 17" xfId="9139"/>
    <cellStyle name="표준 34 2 2 18" xfId="9140"/>
    <cellStyle name="표준 34 2 2 19" xfId="9141"/>
    <cellStyle name="표준 34 2 2 2" xfId="9142"/>
    <cellStyle name="표준 34 2 2 20" xfId="9143"/>
    <cellStyle name="표준 34 2 2 21" xfId="9144"/>
    <cellStyle name="표준 34 2 2 22" xfId="9145"/>
    <cellStyle name="표준 34 2 2 23" xfId="9146"/>
    <cellStyle name="표준 34 2 2 24" xfId="9147"/>
    <cellStyle name="표준 34 2 2 25" xfId="9148"/>
    <cellStyle name="표준 34 2 2 26" xfId="9149"/>
    <cellStyle name="표준 34 2 2 27" xfId="9150"/>
    <cellStyle name="표준 34 2 2 28" xfId="9151"/>
    <cellStyle name="표준 34 2 2 29" xfId="9152"/>
    <cellStyle name="표준 34 2 2 3" xfId="9153"/>
    <cellStyle name="표준 34 2 2 30" xfId="9154"/>
    <cellStyle name="표준 34 2 2 31" xfId="9155"/>
    <cellStyle name="표준 34 2 2 32" xfId="9156"/>
    <cellStyle name="표준 34 2 2 33" xfId="9157"/>
    <cellStyle name="표준 34 2 2 34" xfId="9158"/>
    <cellStyle name="표준 34 2 2 35" xfId="9159"/>
    <cellStyle name="표준 34 2 2 36" xfId="9160"/>
    <cellStyle name="표준 34 2 2 37" xfId="9161"/>
    <cellStyle name="표준 34 2 2 38" xfId="9162"/>
    <cellStyle name="표준 34 2 2 39" xfId="9163"/>
    <cellStyle name="표준 34 2 2 4" xfId="9164"/>
    <cellStyle name="표준 34 2 2 40" xfId="9165"/>
    <cellStyle name="표준 34 2 2 41" xfId="9166"/>
    <cellStyle name="표준 34 2 2 42" xfId="9167"/>
    <cellStyle name="표준 34 2 2 42 2" xfId="9168"/>
    <cellStyle name="표준 34 2 2 42 2 2" xfId="9169"/>
    <cellStyle name="표준 34 2 2 42 2 2 2" xfId="9170"/>
    <cellStyle name="표준 34 2 2 42 2 2 2 2" xfId="9171"/>
    <cellStyle name="표준 34 2 2 42 2 2 2 2 2" xfId="9172"/>
    <cellStyle name="표준 34 2 2 42 2 2 2 2 2 2" xfId="9173"/>
    <cellStyle name="표준 34 2 2 42 2 2 2 2 2 2 2" xfId="27062"/>
    <cellStyle name="표준 34 2 2 42 2 2 2 2 2 3" xfId="27063"/>
    <cellStyle name="표준 34 2 2 42 2 2 2 2 3" xfId="9174"/>
    <cellStyle name="표준 34 2 2 42 2 2 2 2 3 2" xfId="27064"/>
    <cellStyle name="표준 34 2 2 42 2 2 2 2 4" xfId="27065"/>
    <cellStyle name="표준 34 2 2 42 2 2 2 3" xfId="9175"/>
    <cellStyle name="표준 34 2 2 42 2 2 2 3 2" xfId="9176"/>
    <cellStyle name="표준 34 2 2 42 2 2 2 3 2 2" xfId="27066"/>
    <cellStyle name="표준 34 2 2 42 2 2 2 3 3" xfId="27067"/>
    <cellStyle name="표준 34 2 2 42 2 2 2 4" xfId="9177"/>
    <cellStyle name="표준 34 2 2 42 2 2 2 4 2" xfId="27068"/>
    <cellStyle name="표준 34 2 2 42 2 2 2 5" xfId="27069"/>
    <cellStyle name="표준 34 2 2 42 2 2 3" xfId="9178"/>
    <cellStyle name="표준 34 2 2 42 2 2 3 2" xfId="9179"/>
    <cellStyle name="표준 34 2 2 42 2 2 3 2 2" xfId="9180"/>
    <cellStyle name="표준 34 2 2 42 2 2 3 2 2 2" xfId="27070"/>
    <cellStyle name="표준 34 2 2 42 2 2 3 2 3" xfId="27071"/>
    <cellStyle name="표준 34 2 2 42 2 2 3 3" xfId="9181"/>
    <cellStyle name="표준 34 2 2 42 2 2 3 3 2" xfId="27072"/>
    <cellStyle name="표준 34 2 2 42 2 2 3 4" xfId="27073"/>
    <cellStyle name="표준 34 2 2 42 2 2 4" xfId="9182"/>
    <cellStyle name="표준 34 2 2 42 2 2 4 2" xfId="9183"/>
    <cellStyle name="표준 34 2 2 42 2 2 4 2 2" xfId="27074"/>
    <cellStyle name="표준 34 2 2 42 2 2 4 3" xfId="27075"/>
    <cellStyle name="표준 34 2 2 42 2 2 5" xfId="9184"/>
    <cellStyle name="표준 34 2 2 42 2 2 5 2" xfId="27076"/>
    <cellStyle name="표준 34 2 2 42 2 2 6" xfId="27077"/>
    <cellStyle name="표준 34 2 2 42 2 3" xfId="9185"/>
    <cellStyle name="표준 34 2 2 42 2 3 2" xfId="9186"/>
    <cellStyle name="표준 34 2 2 42 2 3 2 2" xfId="9187"/>
    <cellStyle name="표준 34 2 2 42 2 3 2 2 2" xfId="9188"/>
    <cellStyle name="표준 34 2 2 42 2 3 2 2 2 2" xfId="27078"/>
    <cellStyle name="표준 34 2 2 42 2 3 2 2 3" xfId="27079"/>
    <cellStyle name="표준 34 2 2 42 2 3 2 3" xfId="9189"/>
    <cellStyle name="표준 34 2 2 42 2 3 2 3 2" xfId="27080"/>
    <cellStyle name="표준 34 2 2 42 2 3 2 4" xfId="27081"/>
    <cellStyle name="표준 34 2 2 42 2 3 3" xfId="9190"/>
    <cellStyle name="표준 34 2 2 42 2 3 3 2" xfId="9191"/>
    <cellStyle name="표준 34 2 2 42 2 3 3 2 2" xfId="27082"/>
    <cellStyle name="표준 34 2 2 42 2 3 3 3" xfId="27083"/>
    <cellStyle name="표준 34 2 2 42 2 3 4" xfId="9192"/>
    <cellStyle name="표준 34 2 2 42 2 3 4 2" xfId="27084"/>
    <cellStyle name="표준 34 2 2 42 2 3 5" xfId="27085"/>
    <cellStyle name="표준 34 2 2 42 2 4" xfId="9193"/>
    <cellStyle name="표준 34 2 2 42 2 4 2" xfId="9194"/>
    <cellStyle name="표준 34 2 2 42 2 4 2 2" xfId="9195"/>
    <cellStyle name="표준 34 2 2 42 2 4 2 2 2" xfId="27086"/>
    <cellStyle name="표준 34 2 2 42 2 4 2 3" xfId="27087"/>
    <cellStyle name="표준 34 2 2 42 2 4 3" xfId="9196"/>
    <cellStyle name="표준 34 2 2 42 2 4 3 2" xfId="27088"/>
    <cellStyle name="표준 34 2 2 42 2 4 4" xfId="27089"/>
    <cellStyle name="표준 34 2 2 42 2 5" xfId="9197"/>
    <cellStyle name="표준 34 2 2 42 2 5 2" xfId="9198"/>
    <cellStyle name="표준 34 2 2 42 2 5 2 2" xfId="27090"/>
    <cellStyle name="표준 34 2 2 42 2 5 3" xfId="27091"/>
    <cellStyle name="표준 34 2 2 42 2 6" xfId="9199"/>
    <cellStyle name="표준 34 2 2 42 2 6 2" xfId="27092"/>
    <cellStyle name="표준 34 2 2 42 2 7" xfId="27093"/>
    <cellStyle name="표준 34 2 2 42 3" xfId="9200"/>
    <cellStyle name="표준 34 2 2 42 3 2" xfId="9201"/>
    <cellStyle name="표준 34 2 2 42 3 2 2" xfId="9202"/>
    <cellStyle name="표준 34 2 2 42 3 2 2 2" xfId="9203"/>
    <cellStyle name="표준 34 2 2 42 3 2 2 2 2" xfId="9204"/>
    <cellStyle name="표준 34 2 2 42 3 2 2 2 2 2" xfId="27094"/>
    <cellStyle name="표준 34 2 2 42 3 2 2 2 3" xfId="27095"/>
    <cellStyle name="표준 34 2 2 42 3 2 2 3" xfId="9205"/>
    <cellStyle name="표준 34 2 2 42 3 2 2 3 2" xfId="27096"/>
    <cellStyle name="표준 34 2 2 42 3 2 2 4" xfId="27097"/>
    <cellStyle name="표준 34 2 2 42 3 2 3" xfId="9206"/>
    <cellStyle name="표준 34 2 2 42 3 2 3 2" xfId="9207"/>
    <cellStyle name="표준 34 2 2 42 3 2 3 2 2" xfId="27098"/>
    <cellStyle name="표준 34 2 2 42 3 2 3 3" xfId="27099"/>
    <cellStyle name="표준 34 2 2 42 3 2 4" xfId="9208"/>
    <cellStyle name="표준 34 2 2 42 3 2 4 2" xfId="27100"/>
    <cellStyle name="표준 34 2 2 42 3 2 5" xfId="27101"/>
    <cellStyle name="표준 34 2 2 42 3 3" xfId="9209"/>
    <cellStyle name="표준 34 2 2 42 3 3 2" xfId="9210"/>
    <cellStyle name="표준 34 2 2 42 3 3 2 2" xfId="9211"/>
    <cellStyle name="표준 34 2 2 42 3 3 2 2 2" xfId="27102"/>
    <cellStyle name="표준 34 2 2 42 3 3 2 3" xfId="27103"/>
    <cellStyle name="표준 34 2 2 42 3 3 3" xfId="9212"/>
    <cellStyle name="표준 34 2 2 42 3 3 3 2" xfId="27104"/>
    <cellStyle name="표준 34 2 2 42 3 3 4" xfId="27105"/>
    <cellStyle name="표준 34 2 2 42 3 4" xfId="9213"/>
    <cellStyle name="표준 34 2 2 42 3 4 2" xfId="9214"/>
    <cellStyle name="표준 34 2 2 42 3 4 2 2" xfId="27106"/>
    <cellStyle name="표준 34 2 2 42 3 4 3" xfId="27107"/>
    <cellStyle name="표준 34 2 2 42 3 5" xfId="9215"/>
    <cellStyle name="표준 34 2 2 42 3 5 2" xfId="27108"/>
    <cellStyle name="표준 34 2 2 42 3 6" xfId="27109"/>
    <cellStyle name="표준 34 2 2 42 4" xfId="9216"/>
    <cellStyle name="표준 34 2 2 42 4 2" xfId="9217"/>
    <cellStyle name="표준 34 2 2 42 4 2 2" xfId="9218"/>
    <cellStyle name="표준 34 2 2 42 4 2 2 2" xfId="9219"/>
    <cellStyle name="표준 34 2 2 42 4 2 2 2 2" xfId="27110"/>
    <cellStyle name="표준 34 2 2 42 4 2 2 3" xfId="27111"/>
    <cellStyle name="표준 34 2 2 42 4 2 3" xfId="9220"/>
    <cellStyle name="표준 34 2 2 42 4 2 3 2" xfId="27112"/>
    <cellStyle name="표준 34 2 2 42 4 2 4" xfId="27113"/>
    <cellStyle name="표준 34 2 2 42 4 3" xfId="9221"/>
    <cellStyle name="표준 34 2 2 42 4 3 2" xfId="9222"/>
    <cellStyle name="표준 34 2 2 42 4 3 2 2" xfId="27114"/>
    <cellStyle name="표준 34 2 2 42 4 3 3" xfId="27115"/>
    <cellStyle name="표준 34 2 2 42 4 4" xfId="9223"/>
    <cellStyle name="표준 34 2 2 42 4 4 2" xfId="27116"/>
    <cellStyle name="표준 34 2 2 42 4 5" xfId="27117"/>
    <cellStyle name="표준 34 2 2 42 5" xfId="9224"/>
    <cellStyle name="표준 34 2 2 42 5 2" xfId="9225"/>
    <cellStyle name="표준 34 2 2 42 5 2 2" xfId="9226"/>
    <cellStyle name="표준 34 2 2 42 5 2 2 2" xfId="27118"/>
    <cellStyle name="표준 34 2 2 42 5 2 3" xfId="27119"/>
    <cellStyle name="표준 34 2 2 42 5 3" xfId="9227"/>
    <cellStyle name="표준 34 2 2 42 5 3 2" xfId="27120"/>
    <cellStyle name="표준 34 2 2 42 5 4" xfId="27121"/>
    <cellStyle name="표준 34 2 2 42 6" xfId="9228"/>
    <cellStyle name="표준 34 2 2 42 6 2" xfId="9229"/>
    <cellStyle name="표준 34 2 2 42 6 2 2" xfId="27122"/>
    <cellStyle name="표준 34 2 2 42 6 3" xfId="27123"/>
    <cellStyle name="표준 34 2 2 42 7" xfId="9230"/>
    <cellStyle name="표준 34 2 2 42 7 2" xfId="27124"/>
    <cellStyle name="표준 34 2 2 42 8" xfId="27125"/>
    <cellStyle name="표준 34 2 2 43" xfId="9231"/>
    <cellStyle name="표준 34 2 2 43 2" xfId="9232"/>
    <cellStyle name="표준 34 2 2 43 2 2" xfId="9233"/>
    <cellStyle name="표준 34 2 2 43 2 2 2" xfId="9234"/>
    <cellStyle name="표준 34 2 2 43 2 2 2 2" xfId="9235"/>
    <cellStyle name="표준 34 2 2 43 2 2 2 2 2" xfId="9236"/>
    <cellStyle name="표준 34 2 2 43 2 2 2 2 2 2" xfId="27126"/>
    <cellStyle name="표준 34 2 2 43 2 2 2 2 3" xfId="27127"/>
    <cellStyle name="표준 34 2 2 43 2 2 2 3" xfId="9237"/>
    <cellStyle name="표준 34 2 2 43 2 2 2 3 2" xfId="27128"/>
    <cellStyle name="표준 34 2 2 43 2 2 2 4" xfId="27129"/>
    <cellStyle name="표준 34 2 2 43 2 2 3" xfId="9238"/>
    <cellStyle name="표준 34 2 2 43 2 2 3 2" xfId="9239"/>
    <cellStyle name="표준 34 2 2 43 2 2 3 2 2" xfId="27130"/>
    <cellStyle name="표준 34 2 2 43 2 2 3 3" xfId="27131"/>
    <cellStyle name="표준 34 2 2 43 2 2 4" xfId="9240"/>
    <cellStyle name="표준 34 2 2 43 2 2 4 2" xfId="27132"/>
    <cellStyle name="표준 34 2 2 43 2 2 5" xfId="27133"/>
    <cellStyle name="표준 34 2 2 43 2 3" xfId="9241"/>
    <cellStyle name="표준 34 2 2 43 2 3 2" xfId="9242"/>
    <cellStyle name="표준 34 2 2 43 2 3 2 2" xfId="9243"/>
    <cellStyle name="표준 34 2 2 43 2 3 2 2 2" xfId="27134"/>
    <cellStyle name="표준 34 2 2 43 2 3 2 3" xfId="27135"/>
    <cellStyle name="표준 34 2 2 43 2 3 3" xfId="9244"/>
    <cellStyle name="표준 34 2 2 43 2 3 3 2" xfId="27136"/>
    <cellStyle name="표준 34 2 2 43 2 3 4" xfId="27137"/>
    <cellStyle name="표준 34 2 2 43 2 4" xfId="9245"/>
    <cellStyle name="표준 34 2 2 43 2 4 2" xfId="9246"/>
    <cellStyle name="표준 34 2 2 43 2 4 2 2" xfId="27138"/>
    <cellStyle name="표준 34 2 2 43 2 4 3" xfId="27139"/>
    <cellStyle name="표준 34 2 2 43 2 5" xfId="9247"/>
    <cellStyle name="표준 34 2 2 43 2 5 2" xfId="27140"/>
    <cellStyle name="표준 34 2 2 43 2 6" xfId="27141"/>
    <cellStyle name="표준 34 2 2 43 3" xfId="9248"/>
    <cellStyle name="표준 34 2 2 43 3 2" xfId="9249"/>
    <cellStyle name="표준 34 2 2 43 3 2 2" xfId="9250"/>
    <cellStyle name="표준 34 2 2 43 3 2 2 2" xfId="9251"/>
    <cellStyle name="표준 34 2 2 43 3 2 2 2 2" xfId="27142"/>
    <cellStyle name="표준 34 2 2 43 3 2 2 3" xfId="27143"/>
    <cellStyle name="표준 34 2 2 43 3 2 3" xfId="9252"/>
    <cellStyle name="표준 34 2 2 43 3 2 3 2" xfId="27144"/>
    <cellStyle name="표준 34 2 2 43 3 2 4" xfId="27145"/>
    <cellStyle name="표준 34 2 2 43 3 3" xfId="9253"/>
    <cellStyle name="표준 34 2 2 43 3 3 2" xfId="9254"/>
    <cellStyle name="표준 34 2 2 43 3 3 2 2" xfId="27146"/>
    <cellStyle name="표준 34 2 2 43 3 3 3" xfId="27147"/>
    <cellStyle name="표준 34 2 2 43 3 4" xfId="9255"/>
    <cellStyle name="표준 34 2 2 43 3 4 2" xfId="27148"/>
    <cellStyle name="표준 34 2 2 43 3 5" xfId="27149"/>
    <cellStyle name="표준 34 2 2 43 4" xfId="9256"/>
    <cellStyle name="표준 34 2 2 43 4 2" xfId="9257"/>
    <cellStyle name="표준 34 2 2 43 4 2 2" xfId="9258"/>
    <cellStyle name="표준 34 2 2 43 4 2 2 2" xfId="27150"/>
    <cellStyle name="표준 34 2 2 43 4 2 3" xfId="27151"/>
    <cellStyle name="표준 34 2 2 43 4 3" xfId="9259"/>
    <cellStyle name="표준 34 2 2 43 4 3 2" xfId="27152"/>
    <cellStyle name="표준 34 2 2 43 4 4" xfId="27153"/>
    <cellStyle name="표준 34 2 2 43 5" xfId="9260"/>
    <cellStyle name="표준 34 2 2 43 5 2" xfId="9261"/>
    <cellStyle name="표준 34 2 2 43 5 2 2" xfId="27154"/>
    <cellStyle name="표준 34 2 2 43 5 3" xfId="27155"/>
    <cellStyle name="표준 34 2 2 43 6" xfId="9262"/>
    <cellStyle name="표준 34 2 2 43 6 2" xfId="27156"/>
    <cellStyle name="표준 34 2 2 43 7" xfId="27157"/>
    <cellStyle name="표준 34 2 2 44" xfId="9263"/>
    <cellStyle name="표준 34 2 2 44 2" xfId="9264"/>
    <cellStyle name="표준 34 2 2 44 2 2" xfId="9265"/>
    <cellStyle name="표준 34 2 2 44 2 2 2" xfId="9266"/>
    <cellStyle name="표준 34 2 2 44 2 2 2 2" xfId="9267"/>
    <cellStyle name="표준 34 2 2 44 2 2 2 2 2" xfId="27158"/>
    <cellStyle name="표준 34 2 2 44 2 2 2 3" xfId="27159"/>
    <cellStyle name="표준 34 2 2 44 2 2 3" xfId="9268"/>
    <cellStyle name="표준 34 2 2 44 2 2 3 2" xfId="27160"/>
    <cellStyle name="표준 34 2 2 44 2 2 4" xfId="27161"/>
    <cellStyle name="표준 34 2 2 44 2 3" xfId="9269"/>
    <cellStyle name="표준 34 2 2 44 2 3 2" xfId="9270"/>
    <cellStyle name="표준 34 2 2 44 2 3 2 2" xfId="27162"/>
    <cellStyle name="표준 34 2 2 44 2 3 3" xfId="27163"/>
    <cellStyle name="표준 34 2 2 44 2 4" xfId="9271"/>
    <cellStyle name="표준 34 2 2 44 2 4 2" xfId="27164"/>
    <cellStyle name="표준 34 2 2 44 2 5" xfId="27165"/>
    <cellStyle name="표준 34 2 2 44 3" xfId="9272"/>
    <cellStyle name="표준 34 2 2 44 3 2" xfId="9273"/>
    <cellStyle name="표준 34 2 2 44 3 2 2" xfId="9274"/>
    <cellStyle name="표준 34 2 2 44 3 2 2 2" xfId="27166"/>
    <cellStyle name="표준 34 2 2 44 3 2 3" xfId="27167"/>
    <cellStyle name="표준 34 2 2 44 3 3" xfId="9275"/>
    <cellStyle name="표준 34 2 2 44 3 3 2" xfId="27168"/>
    <cellStyle name="표준 34 2 2 44 3 4" xfId="27169"/>
    <cellStyle name="표준 34 2 2 44 4" xfId="9276"/>
    <cellStyle name="표준 34 2 2 44 4 2" xfId="9277"/>
    <cellStyle name="표준 34 2 2 44 4 2 2" xfId="27170"/>
    <cellStyle name="표준 34 2 2 44 4 3" xfId="27171"/>
    <cellStyle name="표준 34 2 2 44 5" xfId="9278"/>
    <cellStyle name="표준 34 2 2 44 5 2" xfId="27172"/>
    <cellStyle name="표준 34 2 2 44 6" xfId="27173"/>
    <cellStyle name="표준 34 2 2 45" xfId="9279"/>
    <cellStyle name="표준 34 2 2 45 2" xfId="9280"/>
    <cellStyle name="표준 34 2 2 45 2 2" xfId="9281"/>
    <cellStyle name="표준 34 2 2 45 2 2 2" xfId="9282"/>
    <cellStyle name="표준 34 2 2 45 2 2 2 2" xfId="27174"/>
    <cellStyle name="표준 34 2 2 45 2 2 3" xfId="27175"/>
    <cellStyle name="표준 34 2 2 45 2 3" xfId="9283"/>
    <cellStyle name="표준 34 2 2 45 2 3 2" xfId="27176"/>
    <cellStyle name="표준 34 2 2 45 2 4" xfId="27177"/>
    <cellStyle name="표준 34 2 2 45 3" xfId="9284"/>
    <cellStyle name="표준 34 2 2 45 3 2" xfId="9285"/>
    <cellStyle name="표준 34 2 2 45 3 2 2" xfId="27178"/>
    <cellStyle name="표준 34 2 2 45 3 3" xfId="27179"/>
    <cellStyle name="표준 34 2 2 45 4" xfId="9286"/>
    <cellStyle name="표준 34 2 2 45 4 2" xfId="27180"/>
    <cellStyle name="표준 34 2 2 45 5" xfId="27181"/>
    <cellStyle name="표준 34 2 2 46" xfId="9287"/>
    <cellStyle name="표준 34 2 2 46 2" xfId="9288"/>
    <cellStyle name="표준 34 2 2 46 2 2" xfId="9289"/>
    <cellStyle name="표준 34 2 2 46 2 2 2" xfId="27182"/>
    <cellStyle name="표준 34 2 2 46 2 3" xfId="27183"/>
    <cellStyle name="표준 34 2 2 46 3" xfId="9290"/>
    <cellStyle name="표준 34 2 2 46 3 2" xfId="27184"/>
    <cellStyle name="표준 34 2 2 46 4" xfId="27185"/>
    <cellStyle name="표준 34 2 2 47" xfId="9291"/>
    <cellStyle name="표준 34 2 2 47 2" xfId="9292"/>
    <cellStyle name="표준 34 2 2 47 2 2" xfId="27186"/>
    <cellStyle name="표준 34 2 2 47 3" xfId="27187"/>
    <cellStyle name="표준 34 2 2 5" xfId="9293"/>
    <cellStyle name="표준 34 2 2 6" xfId="9294"/>
    <cellStyle name="표준 34 2 2 7" xfId="9295"/>
    <cellStyle name="표준 34 2 2 8" xfId="9296"/>
    <cellStyle name="표준 34 2 2 9" xfId="9297"/>
    <cellStyle name="표준 34 2 20" xfId="9298"/>
    <cellStyle name="표준 34 2 20 2" xfId="9299"/>
    <cellStyle name="표준 34 2 20 2 2" xfId="9300"/>
    <cellStyle name="표준 34 2 20 2 2 2" xfId="9301"/>
    <cellStyle name="표준 34 2 20 2 2 2 2" xfId="9302"/>
    <cellStyle name="표준 34 2 20 2 2 2 2 2" xfId="9303"/>
    <cellStyle name="표준 34 2 20 2 2 2 2 2 2" xfId="9304"/>
    <cellStyle name="표준 34 2 20 2 2 2 2 2 2 2" xfId="27188"/>
    <cellStyle name="표준 34 2 20 2 2 2 2 2 3" xfId="27189"/>
    <cellStyle name="표준 34 2 20 2 2 2 2 3" xfId="9305"/>
    <cellStyle name="표준 34 2 20 2 2 2 2 3 2" xfId="27190"/>
    <cellStyle name="표준 34 2 20 2 2 2 2 4" xfId="27191"/>
    <cellStyle name="표준 34 2 20 2 2 2 3" xfId="9306"/>
    <cellStyle name="표준 34 2 20 2 2 2 3 2" xfId="9307"/>
    <cellStyle name="표준 34 2 20 2 2 2 3 2 2" xfId="27192"/>
    <cellStyle name="표준 34 2 20 2 2 2 3 3" xfId="27193"/>
    <cellStyle name="표준 34 2 20 2 2 2 4" xfId="9308"/>
    <cellStyle name="표준 34 2 20 2 2 2 4 2" xfId="27194"/>
    <cellStyle name="표준 34 2 20 2 2 2 5" xfId="27195"/>
    <cellStyle name="표준 34 2 20 2 2 3" xfId="9309"/>
    <cellStyle name="표준 34 2 20 2 2 3 2" xfId="9310"/>
    <cellStyle name="표준 34 2 20 2 2 3 2 2" xfId="9311"/>
    <cellStyle name="표준 34 2 20 2 2 3 2 2 2" xfId="27196"/>
    <cellStyle name="표준 34 2 20 2 2 3 2 3" xfId="27197"/>
    <cellStyle name="표준 34 2 20 2 2 3 3" xfId="9312"/>
    <cellStyle name="표준 34 2 20 2 2 3 3 2" xfId="27198"/>
    <cellStyle name="표준 34 2 20 2 2 3 4" xfId="27199"/>
    <cellStyle name="표준 34 2 20 2 2 4" xfId="9313"/>
    <cellStyle name="표준 34 2 20 2 2 4 2" xfId="9314"/>
    <cellStyle name="표준 34 2 20 2 2 4 2 2" xfId="27200"/>
    <cellStyle name="표준 34 2 20 2 2 4 3" xfId="27201"/>
    <cellStyle name="표준 34 2 20 2 2 5" xfId="9315"/>
    <cellStyle name="표준 34 2 20 2 2 5 2" xfId="27202"/>
    <cellStyle name="표준 34 2 20 2 2 6" xfId="27203"/>
    <cellStyle name="표준 34 2 20 2 3" xfId="9316"/>
    <cellStyle name="표준 34 2 20 2 3 2" xfId="9317"/>
    <cellStyle name="표준 34 2 20 2 3 2 2" xfId="9318"/>
    <cellStyle name="표준 34 2 20 2 3 2 2 2" xfId="9319"/>
    <cellStyle name="표준 34 2 20 2 3 2 2 2 2" xfId="27204"/>
    <cellStyle name="표준 34 2 20 2 3 2 2 3" xfId="27205"/>
    <cellStyle name="표준 34 2 20 2 3 2 3" xfId="9320"/>
    <cellStyle name="표준 34 2 20 2 3 2 3 2" xfId="27206"/>
    <cellStyle name="표준 34 2 20 2 3 2 4" xfId="27207"/>
    <cellStyle name="표준 34 2 20 2 3 3" xfId="9321"/>
    <cellStyle name="표준 34 2 20 2 3 3 2" xfId="9322"/>
    <cellStyle name="표준 34 2 20 2 3 3 2 2" xfId="27208"/>
    <cellStyle name="표준 34 2 20 2 3 3 3" xfId="27209"/>
    <cellStyle name="표준 34 2 20 2 3 4" xfId="9323"/>
    <cellStyle name="표준 34 2 20 2 3 4 2" xfId="27210"/>
    <cellStyle name="표준 34 2 20 2 3 5" xfId="27211"/>
    <cellStyle name="표준 34 2 20 2 4" xfId="9324"/>
    <cellStyle name="표준 34 2 20 2 4 2" xfId="9325"/>
    <cellStyle name="표준 34 2 20 2 4 2 2" xfId="9326"/>
    <cellStyle name="표준 34 2 20 2 4 2 2 2" xfId="27212"/>
    <cellStyle name="표준 34 2 20 2 4 2 3" xfId="27213"/>
    <cellStyle name="표준 34 2 20 2 4 3" xfId="9327"/>
    <cellStyle name="표준 34 2 20 2 4 3 2" xfId="27214"/>
    <cellStyle name="표준 34 2 20 2 4 4" xfId="27215"/>
    <cellStyle name="표준 34 2 20 2 5" xfId="9328"/>
    <cellStyle name="표준 34 2 20 2 5 2" xfId="9329"/>
    <cellStyle name="표준 34 2 20 2 5 2 2" xfId="27216"/>
    <cellStyle name="표준 34 2 20 2 5 3" xfId="27217"/>
    <cellStyle name="표준 34 2 20 2 6" xfId="9330"/>
    <cellStyle name="표준 34 2 20 2 6 2" xfId="27218"/>
    <cellStyle name="표준 34 2 20 2 7" xfId="27219"/>
    <cellStyle name="표준 34 2 20 3" xfId="9331"/>
    <cellStyle name="표준 34 2 20 3 2" xfId="9332"/>
    <cellStyle name="표준 34 2 20 3 2 2" xfId="9333"/>
    <cellStyle name="표준 34 2 20 3 2 2 2" xfId="9334"/>
    <cellStyle name="표준 34 2 20 3 2 2 2 2" xfId="9335"/>
    <cellStyle name="표준 34 2 20 3 2 2 2 2 2" xfId="27220"/>
    <cellStyle name="표준 34 2 20 3 2 2 2 3" xfId="27221"/>
    <cellStyle name="표준 34 2 20 3 2 2 3" xfId="9336"/>
    <cellStyle name="표준 34 2 20 3 2 2 3 2" xfId="27222"/>
    <cellStyle name="표준 34 2 20 3 2 2 4" xfId="27223"/>
    <cellStyle name="표준 34 2 20 3 2 3" xfId="9337"/>
    <cellStyle name="표준 34 2 20 3 2 3 2" xfId="9338"/>
    <cellStyle name="표준 34 2 20 3 2 3 2 2" xfId="27224"/>
    <cellStyle name="표준 34 2 20 3 2 3 3" xfId="27225"/>
    <cellStyle name="표준 34 2 20 3 2 4" xfId="9339"/>
    <cellStyle name="표준 34 2 20 3 2 4 2" xfId="27226"/>
    <cellStyle name="표준 34 2 20 3 2 5" xfId="27227"/>
    <cellStyle name="표준 34 2 20 3 3" xfId="9340"/>
    <cellStyle name="표준 34 2 20 3 3 2" xfId="9341"/>
    <cellStyle name="표준 34 2 20 3 3 2 2" xfId="9342"/>
    <cellStyle name="표준 34 2 20 3 3 2 2 2" xfId="27228"/>
    <cellStyle name="표준 34 2 20 3 3 2 3" xfId="27229"/>
    <cellStyle name="표준 34 2 20 3 3 3" xfId="9343"/>
    <cellStyle name="표준 34 2 20 3 3 3 2" xfId="27230"/>
    <cellStyle name="표준 34 2 20 3 3 4" xfId="27231"/>
    <cellStyle name="표준 34 2 20 3 4" xfId="9344"/>
    <cellStyle name="표준 34 2 20 3 4 2" xfId="9345"/>
    <cellStyle name="표준 34 2 20 3 4 2 2" xfId="27232"/>
    <cellStyle name="표준 34 2 20 3 4 3" xfId="27233"/>
    <cellStyle name="표준 34 2 20 3 5" xfId="9346"/>
    <cellStyle name="표준 34 2 20 3 5 2" xfId="27234"/>
    <cellStyle name="표준 34 2 20 3 6" xfId="27235"/>
    <cellStyle name="표준 34 2 20 4" xfId="9347"/>
    <cellStyle name="표준 34 2 20 4 2" xfId="9348"/>
    <cellStyle name="표준 34 2 20 4 2 2" xfId="9349"/>
    <cellStyle name="표준 34 2 20 4 2 2 2" xfId="9350"/>
    <cellStyle name="표준 34 2 20 4 2 2 2 2" xfId="27236"/>
    <cellStyle name="표준 34 2 20 4 2 2 3" xfId="27237"/>
    <cellStyle name="표준 34 2 20 4 2 3" xfId="9351"/>
    <cellStyle name="표준 34 2 20 4 2 3 2" xfId="27238"/>
    <cellStyle name="표준 34 2 20 4 2 4" xfId="27239"/>
    <cellStyle name="표준 34 2 20 4 3" xfId="9352"/>
    <cellStyle name="표준 34 2 20 4 3 2" xfId="9353"/>
    <cellStyle name="표준 34 2 20 4 3 2 2" xfId="27240"/>
    <cellStyle name="표준 34 2 20 4 3 3" xfId="27241"/>
    <cellStyle name="표준 34 2 20 4 4" xfId="9354"/>
    <cellStyle name="표준 34 2 20 4 4 2" xfId="27242"/>
    <cellStyle name="표준 34 2 20 4 5" xfId="27243"/>
    <cellStyle name="표준 34 2 20 5" xfId="9355"/>
    <cellStyle name="표준 34 2 20 5 2" xfId="9356"/>
    <cellStyle name="표준 34 2 20 5 2 2" xfId="9357"/>
    <cellStyle name="표준 34 2 20 5 2 2 2" xfId="27244"/>
    <cellStyle name="표준 34 2 20 5 2 3" xfId="27245"/>
    <cellStyle name="표준 34 2 20 5 3" xfId="9358"/>
    <cellStyle name="표준 34 2 20 5 3 2" xfId="27246"/>
    <cellStyle name="표준 34 2 20 5 4" xfId="27247"/>
    <cellStyle name="표준 34 2 20 6" xfId="9359"/>
    <cellStyle name="표준 34 2 20 6 2" xfId="9360"/>
    <cellStyle name="표준 34 2 20 6 2 2" xfId="27248"/>
    <cellStyle name="표준 34 2 20 6 3" xfId="27249"/>
    <cellStyle name="표준 34 2 20 7" xfId="9361"/>
    <cellStyle name="표준 34 2 20 7 2" xfId="27250"/>
    <cellStyle name="표준 34 2 20 8" xfId="27251"/>
    <cellStyle name="표준 34 2 21" xfId="9362"/>
    <cellStyle name="표준 34 2 21 2" xfId="9363"/>
    <cellStyle name="표준 34 2 21 2 2" xfId="9364"/>
    <cellStyle name="표준 34 2 21 2 2 2" xfId="9365"/>
    <cellStyle name="표준 34 2 21 2 2 2 2" xfId="9366"/>
    <cellStyle name="표준 34 2 21 2 2 2 2 2" xfId="9367"/>
    <cellStyle name="표준 34 2 21 2 2 2 2 2 2" xfId="9368"/>
    <cellStyle name="표준 34 2 21 2 2 2 2 2 2 2" xfId="27252"/>
    <cellStyle name="표준 34 2 21 2 2 2 2 2 3" xfId="27253"/>
    <cellStyle name="표준 34 2 21 2 2 2 2 3" xfId="9369"/>
    <cellStyle name="표준 34 2 21 2 2 2 2 3 2" xfId="27254"/>
    <cellStyle name="표준 34 2 21 2 2 2 2 4" xfId="27255"/>
    <cellStyle name="표준 34 2 21 2 2 2 3" xfId="9370"/>
    <cellStyle name="표준 34 2 21 2 2 2 3 2" xfId="9371"/>
    <cellStyle name="표준 34 2 21 2 2 2 3 2 2" xfId="27256"/>
    <cellStyle name="표준 34 2 21 2 2 2 3 3" xfId="27257"/>
    <cellStyle name="표준 34 2 21 2 2 2 4" xfId="9372"/>
    <cellStyle name="표준 34 2 21 2 2 2 4 2" xfId="27258"/>
    <cellStyle name="표준 34 2 21 2 2 2 5" xfId="27259"/>
    <cellStyle name="표준 34 2 21 2 2 3" xfId="9373"/>
    <cellStyle name="표준 34 2 21 2 2 3 2" xfId="9374"/>
    <cellStyle name="표준 34 2 21 2 2 3 2 2" xfId="9375"/>
    <cellStyle name="표준 34 2 21 2 2 3 2 2 2" xfId="27260"/>
    <cellStyle name="표준 34 2 21 2 2 3 2 3" xfId="27261"/>
    <cellStyle name="표준 34 2 21 2 2 3 3" xfId="9376"/>
    <cellStyle name="표준 34 2 21 2 2 3 3 2" xfId="27262"/>
    <cellStyle name="표준 34 2 21 2 2 3 4" xfId="27263"/>
    <cellStyle name="표준 34 2 21 2 2 4" xfId="9377"/>
    <cellStyle name="표준 34 2 21 2 2 4 2" xfId="9378"/>
    <cellStyle name="표준 34 2 21 2 2 4 2 2" xfId="27264"/>
    <cellStyle name="표준 34 2 21 2 2 4 3" xfId="27265"/>
    <cellStyle name="표준 34 2 21 2 2 5" xfId="9379"/>
    <cellStyle name="표준 34 2 21 2 2 5 2" xfId="27266"/>
    <cellStyle name="표준 34 2 21 2 2 6" xfId="27267"/>
    <cellStyle name="표준 34 2 21 2 3" xfId="9380"/>
    <cellStyle name="표준 34 2 21 2 3 2" xfId="9381"/>
    <cellStyle name="표준 34 2 21 2 3 2 2" xfId="9382"/>
    <cellStyle name="표준 34 2 21 2 3 2 2 2" xfId="9383"/>
    <cellStyle name="표준 34 2 21 2 3 2 2 2 2" xfId="27268"/>
    <cellStyle name="표준 34 2 21 2 3 2 2 3" xfId="27269"/>
    <cellStyle name="표준 34 2 21 2 3 2 3" xfId="9384"/>
    <cellStyle name="표준 34 2 21 2 3 2 3 2" xfId="27270"/>
    <cellStyle name="표준 34 2 21 2 3 2 4" xfId="27271"/>
    <cellStyle name="표준 34 2 21 2 3 3" xfId="9385"/>
    <cellStyle name="표준 34 2 21 2 3 3 2" xfId="9386"/>
    <cellStyle name="표준 34 2 21 2 3 3 2 2" xfId="27272"/>
    <cellStyle name="표준 34 2 21 2 3 3 3" xfId="27273"/>
    <cellStyle name="표준 34 2 21 2 3 4" xfId="9387"/>
    <cellStyle name="표준 34 2 21 2 3 4 2" xfId="27274"/>
    <cellStyle name="표준 34 2 21 2 3 5" xfId="27275"/>
    <cellStyle name="표준 34 2 21 2 4" xfId="9388"/>
    <cellStyle name="표준 34 2 21 2 4 2" xfId="9389"/>
    <cellStyle name="표준 34 2 21 2 4 2 2" xfId="9390"/>
    <cellStyle name="표준 34 2 21 2 4 2 2 2" xfId="27276"/>
    <cellStyle name="표준 34 2 21 2 4 2 3" xfId="27277"/>
    <cellStyle name="표준 34 2 21 2 4 3" xfId="9391"/>
    <cellStyle name="표준 34 2 21 2 4 3 2" xfId="27278"/>
    <cellStyle name="표준 34 2 21 2 4 4" xfId="27279"/>
    <cellStyle name="표준 34 2 21 2 5" xfId="9392"/>
    <cellStyle name="표준 34 2 21 2 5 2" xfId="9393"/>
    <cellStyle name="표준 34 2 21 2 5 2 2" xfId="27280"/>
    <cellStyle name="표준 34 2 21 2 5 3" xfId="27281"/>
    <cellStyle name="표준 34 2 21 2 6" xfId="9394"/>
    <cellStyle name="표준 34 2 21 2 6 2" xfId="27282"/>
    <cellStyle name="표준 34 2 21 2 7" xfId="27283"/>
    <cellStyle name="표준 34 2 21 3" xfId="9395"/>
    <cellStyle name="표준 34 2 21 3 2" xfId="9396"/>
    <cellStyle name="표준 34 2 21 3 2 2" xfId="9397"/>
    <cellStyle name="표준 34 2 21 3 2 2 2" xfId="9398"/>
    <cellStyle name="표준 34 2 21 3 2 2 2 2" xfId="9399"/>
    <cellStyle name="표준 34 2 21 3 2 2 2 2 2" xfId="27284"/>
    <cellStyle name="표준 34 2 21 3 2 2 2 3" xfId="27285"/>
    <cellStyle name="표준 34 2 21 3 2 2 3" xfId="9400"/>
    <cellStyle name="표준 34 2 21 3 2 2 3 2" xfId="27286"/>
    <cellStyle name="표준 34 2 21 3 2 2 4" xfId="27287"/>
    <cellStyle name="표준 34 2 21 3 2 3" xfId="9401"/>
    <cellStyle name="표준 34 2 21 3 2 3 2" xfId="9402"/>
    <cellStyle name="표준 34 2 21 3 2 3 2 2" xfId="27288"/>
    <cellStyle name="표준 34 2 21 3 2 3 3" xfId="27289"/>
    <cellStyle name="표준 34 2 21 3 2 4" xfId="9403"/>
    <cellStyle name="표준 34 2 21 3 2 4 2" xfId="27290"/>
    <cellStyle name="표준 34 2 21 3 2 5" xfId="27291"/>
    <cellStyle name="표준 34 2 21 3 3" xfId="9404"/>
    <cellStyle name="표준 34 2 21 3 3 2" xfId="9405"/>
    <cellStyle name="표준 34 2 21 3 3 2 2" xfId="9406"/>
    <cellStyle name="표준 34 2 21 3 3 2 2 2" xfId="27292"/>
    <cellStyle name="표준 34 2 21 3 3 2 3" xfId="27293"/>
    <cellStyle name="표준 34 2 21 3 3 3" xfId="9407"/>
    <cellStyle name="표준 34 2 21 3 3 3 2" xfId="27294"/>
    <cellStyle name="표준 34 2 21 3 3 4" xfId="27295"/>
    <cellStyle name="표준 34 2 21 3 4" xfId="9408"/>
    <cellStyle name="표준 34 2 21 3 4 2" xfId="9409"/>
    <cellStyle name="표준 34 2 21 3 4 2 2" xfId="27296"/>
    <cellStyle name="표준 34 2 21 3 4 3" xfId="27297"/>
    <cellStyle name="표준 34 2 21 3 5" xfId="9410"/>
    <cellStyle name="표준 34 2 21 3 5 2" xfId="27298"/>
    <cellStyle name="표준 34 2 21 3 6" xfId="27299"/>
    <cellStyle name="표준 34 2 21 4" xfId="9411"/>
    <cellStyle name="표준 34 2 21 4 2" xfId="9412"/>
    <cellStyle name="표준 34 2 21 4 2 2" xfId="9413"/>
    <cellStyle name="표준 34 2 21 4 2 2 2" xfId="9414"/>
    <cellStyle name="표준 34 2 21 4 2 2 2 2" xfId="27300"/>
    <cellStyle name="표준 34 2 21 4 2 2 3" xfId="27301"/>
    <cellStyle name="표준 34 2 21 4 2 3" xfId="9415"/>
    <cellStyle name="표준 34 2 21 4 2 3 2" xfId="27302"/>
    <cellStyle name="표준 34 2 21 4 2 4" xfId="27303"/>
    <cellStyle name="표준 34 2 21 4 3" xfId="9416"/>
    <cellStyle name="표준 34 2 21 4 3 2" xfId="9417"/>
    <cellStyle name="표준 34 2 21 4 3 2 2" xfId="27304"/>
    <cellStyle name="표준 34 2 21 4 3 3" xfId="27305"/>
    <cellStyle name="표준 34 2 21 4 4" xfId="9418"/>
    <cellStyle name="표준 34 2 21 4 4 2" xfId="27306"/>
    <cellStyle name="표준 34 2 21 4 5" xfId="27307"/>
    <cellStyle name="표준 34 2 21 5" xfId="9419"/>
    <cellStyle name="표준 34 2 21 5 2" xfId="9420"/>
    <cellStyle name="표준 34 2 21 5 2 2" xfId="9421"/>
    <cellStyle name="표준 34 2 21 5 2 2 2" xfId="27308"/>
    <cellStyle name="표준 34 2 21 5 2 3" xfId="27309"/>
    <cellStyle name="표준 34 2 21 5 3" xfId="9422"/>
    <cellStyle name="표준 34 2 21 5 3 2" xfId="27310"/>
    <cellStyle name="표준 34 2 21 5 4" xfId="27311"/>
    <cellStyle name="표준 34 2 21 6" xfId="9423"/>
    <cellStyle name="표준 34 2 21 6 2" xfId="9424"/>
    <cellStyle name="표준 34 2 21 6 2 2" xfId="27312"/>
    <cellStyle name="표준 34 2 21 6 3" xfId="27313"/>
    <cellStyle name="표준 34 2 21 7" xfId="9425"/>
    <cellStyle name="표준 34 2 21 7 2" xfId="27314"/>
    <cellStyle name="표준 34 2 21 8" xfId="27315"/>
    <cellStyle name="표준 34 2 22" xfId="9426"/>
    <cellStyle name="표준 34 2 22 2" xfId="9427"/>
    <cellStyle name="표준 34 2 22 2 2" xfId="9428"/>
    <cellStyle name="표준 34 2 22 2 2 2" xfId="9429"/>
    <cellStyle name="표준 34 2 22 2 2 2 2" xfId="9430"/>
    <cellStyle name="표준 34 2 22 2 2 2 2 2" xfId="9431"/>
    <cellStyle name="표준 34 2 22 2 2 2 2 2 2" xfId="9432"/>
    <cellStyle name="표준 34 2 22 2 2 2 2 2 2 2" xfId="27316"/>
    <cellStyle name="표준 34 2 22 2 2 2 2 2 3" xfId="27317"/>
    <cellStyle name="표준 34 2 22 2 2 2 2 3" xfId="9433"/>
    <cellStyle name="표준 34 2 22 2 2 2 2 3 2" xfId="27318"/>
    <cellStyle name="표준 34 2 22 2 2 2 2 4" xfId="27319"/>
    <cellStyle name="표준 34 2 22 2 2 2 3" xfId="9434"/>
    <cellStyle name="표준 34 2 22 2 2 2 3 2" xfId="9435"/>
    <cellStyle name="표준 34 2 22 2 2 2 3 2 2" xfId="27320"/>
    <cellStyle name="표준 34 2 22 2 2 2 3 3" xfId="27321"/>
    <cellStyle name="표준 34 2 22 2 2 2 4" xfId="9436"/>
    <cellStyle name="표준 34 2 22 2 2 2 4 2" xfId="27322"/>
    <cellStyle name="표준 34 2 22 2 2 2 5" xfId="27323"/>
    <cellStyle name="표준 34 2 22 2 2 3" xfId="9437"/>
    <cellStyle name="표준 34 2 22 2 2 3 2" xfId="9438"/>
    <cellStyle name="표준 34 2 22 2 2 3 2 2" xfId="9439"/>
    <cellStyle name="표준 34 2 22 2 2 3 2 2 2" xfId="27324"/>
    <cellStyle name="표준 34 2 22 2 2 3 2 3" xfId="27325"/>
    <cellStyle name="표준 34 2 22 2 2 3 3" xfId="9440"/>
    <cellStyle name="표준 34 2 22 2 2 3 3 2" xfId="27326"/>
    <cellStyle name="표준 34 2 22 2 2 3 4" xfId="27327"/>
    <cellStyle name="표준 34 2 22 2 2 4" xfId="9441"/>
    <cellStyle name="표준 34 2 22 2 2 4 2" xfId="9442"/>
    <cellStyle name="표준 34 2 22 2 2 4 2 2" xfId="27328"/>
    <cellStyle name="표준 34 2 22 2 2 4 3" xfId="27329"/>
    <cellStyle name="표준 34 2 22 2 2 5" xfId="9443"/>
    <cellStyle name="표준 34 2 22 2 2 5 2" xfId="27330"/>
    <cellStyle name="표준 34 2 22 2 2 6" xfId="27331"/>
    <cellStyle name="표준 34 2 22 2 3" xfId="9444"/>
    <cellStyle name="표준 34 2 22 2 3 2" xfId="9445"/>
    <cellStyle name="표준 34 2 22 2 3 2 2" xfId="9446"/>
    <cellStyle name="표준 34 2 22 2 3 2 2 2" xfId="9447"/>
    <cellStyle name="표준 34 2 22 2 3 2 2 2 2" xfId="27332"/>
    <cellStyle name="표준 34 2 22 2 3 2 2 3" xfId="27333"/>
    <cellStyle name="표준 34 2 22 2 3 2 3" xfId="9448"/>
    <cellStyle name="표준 34 2 22 2 3 2 3 2" xfId="27334"/>
    <cellStyle name="표준 34 2 22 2 3 2 4" xfId="27335"/>
    <cellStyle name="표준 34 2 22 2 3 3" xfId="9449"/>
    <cellStyle name="표준 34 2 22 2 3 3 2" xfId="9450"/>
    <cellStyle name="표준 34 2 22 2 3 3 2 2" xfId="27336"/>
    <cellStyle name="표준 34 2 22 2 3 3 3" xfId="27337"/>
    <cellStyle name="표준 34 2 22 2 3 4" xfId="9451"/>
    <cellStyle name="표준 34 2 22 2 3 4 2" xfId="27338"/>
    <cellStyle name="표준 34 2 22 2 3 5" xfId="27339"/>
    <cellStyle name="표준 34 2 22 2 4" xfId="9452"/>
    <cellStyle name="표준 34 2 22 2 4 2" xfId="9453"/>
    <cellStyle name="표준 34 2 22 2 4 2 2" xfId="9454"/>
    <cellStyle name="표준 34 2 22 2 4 2 2 2" xfId="27340"/>
    <cellStyle name="표준 34 2 22 2 4 2 3" xfId="27341"/>
    <cellStyle name="표준 34 2 22 2 4 3" xfId="9455"/>
    <cellStyle name="표준 34 2 22 2 4 3 2" xfId="27342"/>
    <cellStyle name="표준 34 2 22 2 4 4" xfId="27343"/>
    <cellStyle name="표준 34 2 22 2 5" xfId="9456"/>
    <cellStyle name="표준 34 2 22 2 5 2" xfId="9457"/>
    <cellStyle name="표준 34 2 22 2 5 2 2" xfId="27344"/>
    <cellStyle name="표준 34 2 22 2 5 3" xfId="27345"/>
    <cellStyle name="표준 34 2 22 2 6" xfId="9458"/>
    <cellStyle name="표준 34 2 22 2 6 2" xfId="27346"/>
    <cellStyle name="표준 34 2 22 2 7" xfId="27347"/>
    <cellStyle name="표준 34 2 22 3" xfId="9459"/>
    <cellStyle name="표준 34 2 22 3 2" xfId="9460"/>
    <cellStyle name="표준 34 2 22 3 2 2" xfId="9461"/>
    <cellStyle name="표준 34 2 22 3 2 2 2" xfId="9462"/>
    <cellStyle name="표준 34 2 22 3 2 2 2 2" xfId="9463"/>
    <cellStyle name="표준 34 2 22 3 2 2 2 2 2" xfId="27348"/>
    <cellStyle name="표준 34 2 22 3 2 2 2 3" xfId="27349"/>
    <cellStyle name="표준 34 2 22 3 2 2 3" xfId="9464"/>
    <cellStyle name="표준 34 2 22 3 2 2 3 2" xfId="27350"/>
    <cellStyle name="표준 34 2 22 3 2 2 4" xfId="27351"/>
    <cellStyle name="표준 34 2 22 3 2 3" xfId="9465"/>
    <cellStyle name="표준 34 2 22 3 2 3 2" xfId="9466"/>
    <cellStyle name="표준 34 2 22 3 2 3 2 2" xfId="27352"/>
    <cellStyle name="표준 34 2 22 3 2 3 3" xfId="27353"/>
    <cellStyle name="표준 34 2 22 3 2 4" xfId="9467"/>
    <cellStyle name="표준 34 2 22 3 2 4 2" xfId="27354"/>
    <cellStyle name="표준 34 2 22 3 2 5" xfId="27355"/>
    <cellStyle name="표준 34 2 22 3 3" xfId="9468"/>
    <cellStyle name="표준 34 2 22 3 3 2" xfId="9469"/>
    <cellStyle name="표준 34 2 22 3 3 2 2" xfId="9470"/>
    <cellStyle name="표준 34 2 22 3 3 2 2 2" xfId="27356"/>
    <cellStyle name="표준 34 2 22 3 3 2 3" xfId="27357"/>
    <cellStyle name="표준 34 2 22 3 3 3" xfId="9471"/>
    <cellStyle name="표준 34 2 22 3 3 3 2" xfId="27358"/>
    <cellStyle name="표준 34 2 22 3 3 4" xfId="27359"/>
    <cellStyle name="표준 34 2 22 3 4" xfId="9472"/>
    <cellStyle name="표준 34 2 22 3 4 2" xfId="9473"/>
    <cellStyle name="표준 34 2 22 3 4 2 2" xfId="27360"/>
    <cellStyle name="표준 34 2 22 3 4 3" xfId="27361"/>
    <cellStyle name="표준 34 2 22 3 5" xfId="9474"/>
    <cellStyle name="표준 34 2 22 3 5 2" xfId="27362"/>
    <cellStyle name="표준 34 2 22 3 6" xfId="27363"/>
    <cellStyle name="표준 34 2 22 4" xfId="9475"/>
    <cellStyle name="표준 34 2 22 4 2" xfId="9476"/>
    <cellStyle name="표준 34 2 22 4 2 2" xfId="9477"/>
    <cellStyle name="표준 34 2 22 4 2 2 2" xfId="9478"/>
    <cellStyle name="표준 34 2 22 4 2 2 2 2" xfId="27364"/>
    <cellStyle name="표준 34 2 22 4 2 2 3" xfId="27365"/>
    <cellStyle name="표준 34 2 22 4 2 3" xfId="9479"/>
    <cellStyle name="표준 34 2 22 4 2 3 2" xfId="27366"/>
    <cellStyle name="표준 34 2 22 4 2 4" xfId="27367"/>
    <cellStyle name="표준 34 2 22 4 3" xfId="9480"/>
    <cellStyle name="표준 34 2 22 4 3 2" xfId="9481"/>
    <cellStyle name="표준 34 2 22 4 3 2 2" xfId="27368"/>
    <cellStyle name="표준 34 2 22 4 3 3" xfId="27369"/>
    <cellStyle name="표준 34 2 22 4 4" xfId="9482"/>
    <cellStyle name="표준 34 2 22 4 4 2" xfId="27370"/>
    <cellStyle name="표준 34 2 22 4 5" xfId="27371"/>
    <cellStyle name="표준 34 2 22 5" xfId="9483"/>
    <cellStyle name="표준 34 2 22 5 2" xfId="9484"/>
    <cellStyle name="표준 34 2 22 5 2 2" xfId="9485"/>
    <cellStyle name="표준 34 2 22 5 2 2 2" xfId="27372"/>
    <cellStyle name="표준 34 2 22 5 2 3" xfId="27373"/>
    <cellStyle name="표준 34 2 22 5 3" xfId="9486"/>
    <cellStyle name="표준 34 2 22 5 3 2" xfId="27374"/>
    <cellStyle name="표준 34 2 22 5 4" xfId="27375"/>
    <cellStyle name="표준 34 2 22 6" xfId="9487"/>
    <cellStyle name="표준 34 2 22 6 2" xfId="9488"/>
    <cellStyle name="표준 34 2 22 6 2 2" xfId="27376"/>
    <cellStyle name="표준 34 2 22 6 3" xfId="27377"/>
    <cellStyle name="표준 34 2 22 7" xfId="9489"/>
    <cellStyle name="표준 34 2 22 7 2" xfId="27378"/>
    <cellStyle name="표준 34 2 22 8" xfId="27379"/>
    <cellStyle name="표준 34 2 23" xfId="9490"/>
    <cellStyle name="표준 34 2 23 2" xfId="9491"/>
    <cellStyle name="표준 34 2 23 2 2" xfId="9492"/>
    <cellStyle name="표준 34 2 23 2 2 2" xfId="9493"/>
    <cellStyle name="표준 34 2 23 2 2 2 2" xfId="9494"/>
    <cellStyle name="표준 34 2 23 2 2 2 2 2" xfId="9495"/>
    <cellStyle name="표준 34 2 23 2 2 2 2 2 2" xfId="9496"/>
    <cellStyle name="표준 34 2 23 2 2 2 2 2 2 2" xfId="27380"/>
    <cellStyle name="표준 34 2 23 2 2 2 2 2 3" xfId="27381"/>
    <cellStyle name="표준 34 2 23 2 2 2 2 3" xfId="9497"/>
    <cellStyle name="표준 34 2 23 2 2 2 2 3 2" xfId="27382"/>
    <cellStyle name="표준 34 2 23 2 2 2 2 4" xfId="27383"/>
    <cellStyle name="표준 34 2 23 2 2 2 3" xfId="9498"/>
    <cellStyle name="표준 34 2 23 2 2 2 3 2" xfId="9499"/>
    <cellStyle name="표준 34 2 23 2 2 2 3 2 2" xfId="27384"/>
    <cellStyle name="표준 34 2 23 2 2 2 3 3" xfId="27385"/>
    <cellStyle name="표준 34 2 23 2 2 2 4" xfId="9500"/>
    <cellStyle name="표준 34 2 23 2 2 2 4 2" xfId="27386"/>
    <cellStyle name="표준 34 2 23 2 2 2 5" xfId="27387"/>
    <cellStyle name="표준 34 2 23 2 2 3" xfId="9501"/>
    <cellStyle name="표준 34 2 23 2 2 3 2" xfId="9502"/>
    <cellStyle name="표준 34 2 23 2 2 3 2 2" xfId="9503"/>
    <cellStyle name="표준 34 2 23 2 2 3 2 2 2" xfId="27388"/>
    <cellStyle name="표준 34 2 23 2 2 3 2 3" xfId="27389"/>
    <cellStyle name="표준 34 2 23 2 2 3 3" xfId="9504"/>
    <cellStyle name="표준 34 2 23 2 2 3 3 2" xfId="27390"/>
    <cellStyle name="표준 34 2 23 2 2 3 4" xfId="27391"/>
    <cellStyle name="표준 34 2 23 2 2 4" xfId="9505"/>
    <cellStyle name="표준 34 2 23 2 2 4 2" xfId="9506"/>
    <cellStyle name="표준 34 2 23 2 2 4 2 2" xfId="27392"/>
    <cellStyle name="표준 34 2 23 2 2 4 3" xfId="27393"/>
    <cellStyle name="표준 34 2 23 2 2 5" xfId="9507"/>
    <cellStyle name="표준 34 2 23 2 2 5 2" xfId="27394"/>
    <cellStyle name="표준 34 2 23 2 2 6" xfId="27395"/>
    <cellStyle name="표준 34 2 23 2 3" xfId="9508"/>
    <cellStyle name="표준 34 2 23 2 3 2" xfId="9509"/>
    <cellStyle name="표준 34 2 23 2 3 2 2" xfId="9510"/>
    <cellStyle name="표준 34 2 23 2 3 2 2 2" xfId="9511"/>
    <cellStyle name="표준 34 2 23 2 3 2 2 2 2" xfId="27396"/>
    <cellStyle name="표준 34 2 23 2 3 2 2 3" xfId="27397"/>
    <cellStyle name="표준 34 2 23 2 3 2 3" xfId="9512"/>
    <cellStyle name="표준 34 2 23 2 3 2 3 2" xfId="27398"/>
    <cellStyle name="표준 34 2 23 2 3 2 4" xfId="27399"/>
    <cellStyle name="표준 34 2 23 2 3 3" xfId="9513"/>
    <cellStyle name="표준 34 2 23 2 3 3 2" xfId="9514"/>
    <cellStyle name="표준 34 2 23 2 3 3 2 2" xfId="27400"/>
    <cellStyle name="표준 34 2 23 2 3 3 3" xfId="27401"/>
    <cellStyle name="표준 34 2 23 2 3 4" xfId="9515"/>
    <cellStyle name="표준 34 2 23 2 3 4 2" xfId="27402"/>
    <cellStyle name="표준 34 2 23 2 3 5" xfId="27403"/>
    <cellStyle name="표준 34 2 23 2 4" xfId="9516"/>
    <cellStyle name="표준 34 2 23 2 4 2" xfId="9517"/>
    <cellStyle name="표준 34 2 23 2 4 2 2" xfId="9518"/>
    <cellStyle name="표준 34 2 23 2 4 2 2 2" xfId="27404"/>
    <cellStyle name="표준 34 2 23 2 4 2 3" xfId="27405"/>
    <cellStyle name="표준 34 2 23 2 4 3" xfId="9519"/>
    <cellStyle name="표준 34 2 23 2 4 3 2" xfId="27406"/>
    <cellStyle name="표준 34 2 23 2 4 4" xfId="27407"/>
    <cellStyle name="표준 34 2 23 2 5" xfId="9520"/>
    <cellStyle name="표준 34 2 23 2 5 2" xfId="9521"/>
    <cellStyle name="표준 34 2 23 2 5 2 2" xfId="27408"/>
    <cellStyle name="표준 34 2 23 2 5 3" xfId="27409"/>
    <cellStyle name="표준 34 2 23 2 6" xfId="9522"/>
    <cellStyle name="표준 34 2 23 2 6 2" xfId="27410"/>
    <cellStyle name="표준 34 2 23 2 7" xfId="27411"/>
    <cellStyle name="표준 34 2 23 3" xfId="9523"/>
    <cellStyle name="표준 34 2 23 3 2" xfId="9524"/>
    <cellStyle name="표준 34 2 23 3 2 2" xfId="9525"/>
    <cellStyle name="표준 34 2 23 3 2 2 2" xfId="9526"/>
    <cellStyle name="표준 34 2 23 3 2 2 2 2" xfId="9527"/>
    <cellStyle name="표준 34 2 23 3 2 2 2 2 2" xfId="27412"/>
    <cellStyle name="표준 34 2 23 3 2 2 2 3" xfId="27413"/>
    <cellStyle name="표준 34 2 23 3 2 2 3" xfId="9528"/>
    <cellStyle name="표준 34 2 23 3 2 2 3 2" xfId="27414"/>
    <cellStyle name="표준 34 2 23 3 2 2 4" xfId="27415"/>
    <cellStyle name="표준 34 2 23 3 2 3" xfId="9529"/>
    <cellStyle name="표준 34 2 23 3 2 3 2" xfId="9530"/>
    <cellStyle name="표준 34 2 23 3 2 3 2 2" xfId="27416"/>
    <cellStyle name="표준 34 2 23 3 2 3 3" xfId="27417"/>
    <cellStyle name="표준 34 2 23 3 2 4" xfId="9531"/>
    <cellStyle name="표준 34 2 23 3 2 4 2" xfId="27418"/>
    <cellStyle name="표준 34 2 23 3 2 5" xfId="27419"/>
    <cellStyle name="표준 34 2 23 3 3" xfId="9532"/>
    <cellStyle name="표준 34 2 23 3 3 2" xfId="9533"/>
    <cellStyle name="표준 34 2 23 3 3 2 2" xfId="9534"/>
    <cellStyle name="표준 34 2 23 3 3 2 2 2" xfId="27420"/>
    <cellStyle name="표준 34 2 23 3 3 2 3" xfId="27421"/>
    <cellStyle name="표준 34 2 23 3 3 3" xfId="9535"/>
    <cellStyle name="표준 34 2 23 3 3 3 2" xfId="27422"/>
    <cellStyle name="표준 34 2 23 3 3 4" xfId="27423"/>
    <cellStyle name="표준 34 2 23 3 4" xfId="9536"/>
    <cellStyle name="표준 34 2 23 3 4 2" xfId="9537"/>
    <cellStyle name="표준 34 2 23 3 4 2 2" xfId="27424"/>
    <cellStyle name="표준 34 2 23 3 4 3" xfId="27425"/>
    <cellStyle name="표준 34 2 23 3 5" xfId="9538"/>
    <cellStyle name="표준 34 2 23 3 5 2" xfId="27426"/>
    <cellStyle name="표준 34 2 23 3 6" xfId="27427"/>
    <cellStyle name="표준 34 2 23 4" xfId="9539"/>
    <cellStyle name="표준 34 2 23 4 2" xfId="9540"/>
    <cellStyle name="표준 34 2 23 4 2 2" xfId="9541"/>
    <cellStyle name="표준 34 2 23 4 2 2 2" xfId="9542"/>
    <cellStyle name="표준 34 2 23 4 2 2 2 2" xfId="27428"/>
    <cellStyle name="표준 34 2 23 4 2 2 3" xfId="27429"/>
    <cellStyle name="표준 34 2 23 4 2 3" xfId="9543"/>
    <cellStyle name="표준 34 2 23 4 2 3 2" xfId="27430"/>
    <cellStyle name="표준 34 2 23 4 2 4" xfId="27431"/>
    <cellStyle name="표준 34 2 23 4 3" xfId="9544"/>
    <cellStyle name="표준 34 2 23 4 3 2" xfId="9545"/>
    <cellStyle name="표준 34 2 23 4 3 2 2" xfId="27432"/>
    <cellStyle name="표준 34 2 23 4 3 3" xfId="27433"/>
    <cellStyle name="표준 34 2 23 4 4" xfId="9546"/>
    <cellStyle name="표준 34 2 23 4 4 2" xfId="27434"/>
    <cellStyle name="표준 34 2 23 4 5" xfId="27435"/>
    <cellStyle name="표준 34 2 23 5" xfId="9547"/>
    <cellStyle name="표준 34 2 23 5 2" xfId="9548"/>
    <cellStyle name="표준 34 2 23 5 2 2" xfId="9549"/>
    <cellStyle name="표준 34 2 23 5 2 2 2" xfId="27436"/>
    <cellStyle name="표준 34 2 23 5 2 3" xfId="27437"/>
    <cellStyle name="표준 34 2 23 5 3" xfId="9550"/>
    <cellStyle name="표준 34 2 23 5 3 2" xfId="27438"/>
    <cellStyle name="표준 34 2 23 5 4" xfId="27439"/>
    <cellStyle name="표준 34 2 23 6" xfId="9551"/>
    <cellStyle name="표준 34 2 23 6 2" xfId="9552"/>
    <cellStyle name="표준 34 2 23 6 2 2" xfId="27440"/>
    <cellStyle name="표준 34 2 23 6 3" xfId="27441"/>
    <cellStyle name="표준 34 2 23 7" xfId="9553"/>
    <cellStyle name="표준 34 2 23 7 2" xfId="27442"/>
    <cellStyle name="표준 34 2 23 8" xfId="27443"/>
    <cellStyle name="표준 34 2 24" xfId="9554"/>
    <cellStyle name="표준 34 2 24 2" xfId="9555"/>
    <cellStyle name="표준 34 2 24 2 2" xfId="9556"/>
    <cellStyle name="표준 34 2 24 2 2 2" xfId="9557"/>
    <cellStyle name="표준 34 2 24 2 2 2 2" xfId="9558"/>
    <cellStyle name="표준 34 2 24 2 2 2 2 2" xfId="9559"/>
    <cellStyle name="표준 34 2 24 2 2 2 2 2 2" xfId="9560"/>
    <cellStyle name="표준 34 2 24 2 2 2 2 2 2 2" xfId="27444"/>
    <cellStyle name="표준 34 2 24 2 2 2 2 2 3" xfId="27445"/>
    <cellStyle name="표준 34 2 24 2 2 2 2 3" xfId="9561"/>
    <cellStyle name="표준 34 2 24 2 2 2 2 3 2" xfId="27446"/>
    <cellStyle name="표준 34 2 24 2 2 2 2 4" xfId="27447"/>
    <cellStyle name="표준 34 2 24 2 2 2 3" xfId="9562"/>
    <cellStyle name="표준 34 2 24 2 2 2 3 2" xfId="9563"/>
    <cellStyle name="표준 34 2 24 2 2 2 3 2 2" xfId="27448"/>
    <cellStyle name="표준 34 2 24 2 2 2 3 3" xfId="27449"/>
    <cellStyle name="표준 34 2 24 2 2 2 4" xfId="9564"/>
    <cellStyle name="표준 34 2 24 2 2 2 4 2" xfId="27450"/>
    <cellStyle name="표준 34 2 24 2 2 2 5" xfId="27451"/>
    <cellStyle name="표준 34 2 24 2 2 3" xfId="9565"/>
    <cellStyle name="표준 34 2 24 2 2 3 2" xfId="9566"/>
    <cellStyle name="표준 34 2 24 2 2 3 2 2" xfId="9567"/>
    <cellStyle name="표준 34 2 24 2 2 3 2 2 2" xfId="27452"/>
    <cellStyle name="표준 34 2 24 2 2 3 2 3" xfId="27453"/>
    <cellStyle name="표준 34 2 24 2 2 3 3" xfId="9568"/>
    <cellStyle name="표준 34 2 24 2 2 3 3 2" xfId="27454"/>
    <cellStyle name="표준 34 2 24 2 2 3 4" xfId="27455"/>
    <cellStyle name="표준 34 2 24 2 2 4" xfId="9569"/>
    <cellStyle name="표준 34 2 24 2 2 4 2" xfId="9570"/>
    <cellStyle name="표준 34 2 24 2 2 4 2 2" xfId="27456"/>
    <cellStyle name="표준 34 2 24 2 2 4 3" xfId="27457"/>
    <cellStyle name="표준 34 2 24 2 2 5" xfId="9571"/>
    <cellStyle name="표준 34 2 24 2 2 5 2" xfId="27458"/>
    <cellStyle name="표준 34 2 24 2 2 6" xfId="27459"/>
    <cellStyle name="표준 34 2 24 2 3" xfId="9572"/>
    <cellStyle name="표준 34 2 24 2 3 2" xfId="9573"/>
    <cellStyle name="표준 34 2 24 2 3 2 2" xfId="9574"/>
    <cellStyle name="표준 34 2 24 2 3 2 2 2" xfId="9575"/>
    <cellStyle name="표준 34 2 24 2 3 2 2 2 2" xfId="27460"/>
    <cellStyle name="표준 34 2 24 2 3 2 2 3" xfId="27461"/>
    <cellStyle name="표준 34 2 24 2 3 2 3" xfId="9576"/>
    <cellStyle name="표준 34 2 24 2 3 2 3 2" xfId="27462"/>
    <cellStyle name="표준 34 2 24 2 3 2 4" xfId="27463"/>
    <cellStyle name="표준 34 2 24 2 3 3" xfId="9577"/>
    <cellStyle name="표준 34 2 24 2 3 3 2" xfId="9578"/>
    <cellStyle name="표준 34 2 24 2 3 3 2 2" xfId="27464"/>
    <cellStyle name="표준 34 2 24 2 3 3 3" xfId="27465"/>
    <cellStyle name="표준 34 2 24 2 3 4" xfId="9579"/>
    <cellStyle name="표준 34 2 24 2 3 4 2" xfId="27466"/>
    <cellStyle name="표준 34 2 24 2 3 5" xfId="27467"/>
    <cellStyle name="표준 34 2 24 2 4" xfId="9580"/>
    <cellStyle name="표준 34 2 24 2 4 2" xfId="9581"/>
    <cellStyle name="표준 34 2 24 2 4 2 2" xfId="9582"/>
    <cellStyle name="표준 34 2 24 2 4 2 2 2" xfId="27468"/>
    <cellStyle name="표준 34 2 24 2 4 2 3" xfId="27469"/>
    <cellStyle name="표준 34 2 24 2 4 3" xfId="9583"/>
    <cellStyle name="표준 34 2 24 2 4 3 2" xfId="27470"/>
    <cellStyle name="표준 34 2 24 2 4 4" xfId="27471"/>
    <cellStyle name="표준 34 2 24 2 5" xfId="9584"/>
    <cellStyle name="표준 34 2 24 2 5 2" xfId="9585"/>
    <cellStyle name="표준 34 2 24 2 5 2 2" xfId="27472"/>
    <cellStyle name="표준 34 2 24 2 5 3" xfId="27473"/>
    <cellStyle name="표준 34 2 24 2 6" xfId="9586"/>
    <cellStyle name="표준 34 2 24 2 6 2" xfId="27474"/>
    <cellStyle name="표준 34 2 24 2 7" xfId="27475"/>
    <cellStyle name="표준 34 2 24 3" xfId="9587"/>
    <cellStyle name="표준 34 2 24 3 2" xfId="9588"/>
    <cellStyle name="표준 34 2 24 3 2 2" xfId="9589"/>
    <cellStyle name="표준 34 2 24 3 2 2 2" xfId="9590"/>
    <cellStyle name="표준 34 2 24 3 2 2 2 2" xfId="9591"/>
    <cellStyle name="표준 34 2 24 3 2 2 2 2 2" xfId="27476"/>
    <cellStyle name="표준 34 2 24 3 2 2 2 3" xfId="27477"/>
    <cellStyle name="표준 34 2 24 3 2 2 3" xfId="9592"/>
    <cellStyle name="표준 34 2 24 3 2 2 3 2" xfId="27478"/>
    <cellStyle name="표준 34 2 24 3 2 2 4" xfId="27479"/>
    <cellStyle name="표준 34 2 24 3 2 3" xfId="9593"/>
    <cellStyle name="표준 34 2 24 3 2 3 2" xfId="9594"/>
    <cellStyle name="표준 34 2 24 3 2 3 2 2" xfId="27480"/>
    <cellStyle name="표준 34 2 24 3 2 3 3" xfId="27481"/>
    <cellStyle name="표준 34 2 24 3 2 4" xfId="9595"/>
    <cellStyle name="표준 34 2 24 3 2 4 2" xfId="27482"/>
    <cellStyle name="표준 34 2 24 3 2 5" xfId="27483"/>
    <cellStyle name="표준 34 2 24 3 3" xfId="9596"/>
    <cellStyle name="표준 34 2 24 3 3 2" xfId="9597"/>
    <cellStyle name="표준 34 2 24 3 3 2 2" xfId="9598"/>
    <cellStyle name="표준 34 2 24 3 3 2 2 2" xfId="27484"/>
    <cellStyle name="표준 34 2 24 3 3 2 3" xfId="27485"/>
    <cellStyle name="표준 34 2 24 3 3 3" xfId="9599"/>
    <cellStyle name="표준 34 2 24 3 3 3 2" xfId="27486"/>
    <cellStyle name="표준 34 2 24 3 3 4" xfId="27487"/>
    <cellStyle name="표준 34 2 24 3 4" xfId="9600"/>
    <cellStyle name="표준 34 2 24 3 4 2" xfId="9601"/>
    <cellStyle name="표준 34 2 24 3 4 2 2" xfId="27488"/>
    <cellStyle name="표준 34 2 24 3 4 3" xfId="27489"/>
    <cellStyle name="표준 34 2 24 3 5" xfId="9602"/>
    <cellStyle name="표준 34 2 24 3 5 2" xfId="27490"/>
    <cellStyle name="표준 34 2 24 3 6" xfId="27491"/>
    <cellStyle name="표준 34 2 24 4" xfId="9603"/>
    <cellStyle name="표준 34 2 24 4 2" xfId="9604"/>
    <cellStyle name="표준 34 2 24 4 2 2" xfId="9605"/>
    <cellStyle name="표준 34 2 24 4 2 2 2" xfId="9606"/>
    <cellStyle name="표준 34 2 24 4 2 2 2 2" xfId="27492"/>
    <cellStyle name="표준 34 2 24 4 2 2 3" xfId="27493"/>
    <cellStyle name="표준 34 2 24 4 2 3" xfId="9607"/>
    <cellStyle name="표준 34 2 24 4 2 3 2" xfId="27494"/>
    <cellStyle name="표준 34 2 24 4 2 4" xfId="27495"/>
    <cellStyle name="표준 34 2 24 4 3" xfId="9608"/>
    <cellStyle name="표준 34 2 24 4 3 2" xfId="9609"/>
    <cellStyle name="표준 34 2 24 4 3 2 2" xfId="27496"/>
    <cellStyle name="표준 34 2 24 4 3 3" xfId="27497"/>
    <cellStyle name="표준 34 2 24 4 4" xfId="9610"/>
    <cellStyle name="표준 34 2 24 4 4 2" xfId="27498"/>
    <cellStyle name="표준 34 2 24 4 5" xfId="27499"/>
    <cellStyle name="표준 34 2 24 5" xfId="9611"/>
    <cellStyle name="표준 34 2 24 5 2" xfId="9612"/>
    <cellStyle name="표준 34 2 24 5 2 2" xfId="9613"/>
    <cellStyle name="표준 34 2 24 5 2 2 2" xfId="27500"/>
    <cellStyle name="표준 34 2 24 5 2 3" xfId="27501"/>
    <cellStyle name="표준 34 2 24 5 3" xfId="9614"/>
    <cellStyle name="표준 34 2 24 5 3 2" xfId="27502"/>
    <cellStyle name="표준 34 2 24 5 4" xfId="27503"/>
    <cellStyle name="표준 34 2 24 6" xfId="9615"/>
    <cellStyle name="표준 34 2 24 6 2" xfId="9616"/>
    <cellStyle name="표준 34 2 24 6 2 2" xfId="27504"/>
    <cellStyle name="표준 34 2 24 6 3" xfId="27505"/>
    <cellStyle name="표준 34 2 24 7" xfId="9617"/>
    <cellStyle name="표준 34 2 24 7 2" xfId="27506"/>
    <cellStyle name="표준 34 2 24 8" xfId="27507"/>
    <cellStyle name="표준 34 2 25" xfId="9618"/>
    <cellStyle name="표준 34 2 25 2" xfId="9619"/>
    <cellStyle name="표준 34 2 25 2 2" xfId="9620"/>
    <cellStyle name="표준 34 2 25 2 2 2" xfId="9621"/>
    <cellStyle name="표준 34 2 25 2 2 2 2" xfId="9622"/>
    <cellStyle name="표준 34 2 25 2 2 2 2 2" xfId="9623"/>
    <cellStyle name="표준 34 2 25 2 2 2 2 2 2" xfId="9624"/>
    <cellStyle name="표준 34 2 25 2 2 2 2 2 2 2" xfId="27508"/>
    <cellStyle name="표준 34 2 25 2 2 2 2 2 3" xfId="27509"/>
    <cellStyle name="표준 34 2 25 2 2 2 2 3" xfId="9625"/>
    <cellStyle name="표준 34 2 25 2 2 2 2 3 2" xfId="27510"/>
    <cellStyle name="표준 34 2 25 2 2 2 2 4" xfId="27511"/>
    <cellStyle name="표준 34 2 25 2 2 2 3" xfId="9626"/>
    <cellStyle name="표준 34 2 25 2 2 2 3 2" xfId="9627"/>
    <cellStyle name="표준 34 2 25 2 2 2 3 2 2" xfId="27512"/>
    <cellStyle name="표준 34 2 25 2 2 2 3 3" xfId="27513"/>
    <cellStyle name="표준 34 2 25 2 2 2 4" xfId="9628"/>
    <cellStyle name="표준 34 2 25 2 2 2 4 2" xfId="27514"/>
    <cellStyle name="표준 34 2 25 2 2 2 5" xfId="27515"/>
    <cellStyle name="표준 34 2 25 2 2 3" xfId="9629"/>
    <cellStyle name="표준 34 2 25 2 2 3 2" xfId="9630"/>
    <cellStyle name="표준 34 2 25 2 2 3 2 2" xfId="9631"/>
    <cellStyle name="표준 34 2 25 2 2 3 2 2 2" xfId="27516"/>
    <cellStyle name="표준 34 2 25 2 2 3 2 3" xfId="27517"/>
    <cellStyle name="표준 34 2 25 2 2 3 3" xfId="9632"/>
    <cellStyle name="표준 34 2 25 2 2 3 3 2" xfId="27518"/>
    <cellStyle name="표준 34 2 25 2 2 3 4" xfId="27519"/>
    <cellStyle name="표준 34 2 25 2 2 4" xfId="9633"/>
    <cellStyle name="표준 34 2 25 2 2 4 2" xfId="9634"/>
    <cellStyle name="표준 34 2 25 2 2 4 2 2" xfId="27520"/>
    <cellStyle name="표준 34 2 25 2 2 4 3" xfId="27521"/>
    <cellStyle name="표준 34 2 25 2 2 5" xfId="9635"/>
    <cellStyle name="표준 34 2 25 2 2 5 2" xfId="27522"/>
    <cellStyle name="표준 34 2 25 2 2 6" xfId="27523"/>
    <cellStyle name="표준 34 2 25 2 3" xfId="9636"/>
    <cellStyle name="표준 34 2 25 2 3 2" xfId="9637"/>
    <cellStyle name="표준 34 2 25 2 3 2 2" xfId="9638"/>
    <cellStyle name="표준 34 2 25 2 3 2 2 2" xfId="9639"/>
    <cellStyle name="표준 34 2 25 2 3 2 2 2 2" xfId="27524"/>
    <cellStyle name="표준 34 2 25 2 3 2 2 3" xfId="27525"/>
    <cellStyle name="표준 34 2 25 2 3 2 3" xfId="9640"/>
    <cellStyle name="표준 34 2 25 2 3 2 3 2" xfId="27526"/>
    <cellStyle name="표준 34 2 25 2 3 2 4" xfId="27527"/>
    <cellStyle name="표준 34 2 25 2 3 3" xfId="9641"/>
    <cellStyle name="표준 34 2 25 2 3 3 2" xfId="9642"/>
    <cellStyle name="표준 34 2 25 2 3 3 2 2" xfId="27528"/>
    <cellStyle name="표준 34 2 25 2 3 3 3" xfId="27529"/>
    <cellStyle name="표준 34 2 25 2 3 4" xfId="9643"/>
    <cellStyle name="표준 34 2 25 2 3 4 2" xfId="27530"/>
    <cellStyle name="표준 34 2 25 2 3 5" xfId="27531"/>
    <cellStyle name="표준 34 2 25 2 4" xfId="9644"/>
    <cellStyle name="표준 34 2 25 2 4 2" xfId="9645"/>
    <cellStyle name="표준 34 2 25 2 4 2 2" xfId="9646"/>
    <cellStyle name="표준 34 2 25 2 4 2 2 2" xfId="27532"/>
    <cellStyle name="표준 34 2 25 2 4 2 3" xfId="27533"/>
    <cellStyle name="표준 34 2 25 2 4 3" xfId="9647"/>
    <cellStyle name="표준 34 2 25 2 4 3 2" xfId="27534"/>
    <cellStyle name="표준 34 2 25 2 4 4" xfId="27535"/>
    <cellStyle name="표준 34 2 25 2 5" xfId="9648"/>
    <cellStyle name="표준 34 2 25 2 5 2" xfId="9649"/>
    <cellStyle name="표준 34 2 25 2 5 2 2" xfId="27536"/>
    <cellStyle name="표준 34 2 25 2 5 3" xfId="27537"/>
    <cellStyle name="표준 34 2 25 2 6" xfId="9650"/>
    <cellStyle name="표준 34 2 25 2 6 2" xfId="27538"/>
    <cellStyle name="표준 34 2 25 2 7" xfId="27539"/>
    <cellStyle name="표준 34 2 25 3" xfId="9651"/>
    <cellStyle name="표준 34 2 25 3 2" xfId="9652"/>
    <cellStyle name="표준 34 2 25 3 2 2" xfId="9653"/>
    <cellStyle name="표준 34 2 25 3 2 2 2" xfId="9654"/>
    <cellStyle name="표준 34 2 25 3 2 2 2 2" xfId="9655"/>
    <cellStyle name="표준 34 2 25 3 2 2 2 2 2" xfId="27540"/>
    <cellStyle name="표준 34 2 25 3 2 2 2 3" xfId="27541"/>
    <cellStyle name="표준 34 2 25 3 2 2 3" xfId="9656"/>
    <cellStyle name="표준 34 2 25 3 2 2 3 2" xfId="27542"/>
    <cellStyle name="표준 34 2 25 3 2 2 4" xfId="27543"/>
    <cellStyle name="표준 34 2 25 3 2 3" xfId="9657"/>
    <cellStyle name="표준 34 2 25 3 2 3 2" xfId="9658"/>
    <cellStyle name="표준 34 2 25 3 2 3 2 2" xfId="27544"/>
    <cellStyle name="표준 34 2 25 3 2 3 3" xfId="27545"/>
    <cellStyle name="표준 34 2 25 3 2 4" xfId="9659"/>
    <cellStyle name="표준 34 2 25 3 2 4 2" xfId="27546"/>
    <cellStyle name="표준 34 2 25 3 2 5" xfId="27547"/>
    <cellStyle name="표준 34 2 25 3 3" xfId="9660"/>
    <cellStyle name="표준 34 2 25 3 3 2" xfId="9661"/>
    <cellStyle name="표준 34 2 25 3 3 2 2" xfId="9662"/>
    <cellStyle name="표준 34 2 25 3 3 2 2 2" xfId="27548"/>
    <cellStyle name="표준 34 2 25 3 3 2 3" xfId="27549"/>
    <cellStyle name="표준 34 2 25 3 3 3" xfId="9663"/>
    <cellStyle name="표준 34 2 25 3 3 3 2" xfId="27550"/>
    <cellStyle name="표준 34 2 25 3 3 4" xfId="27551"/>
    <cellStyle name="표준 34 2 25 3 4" xfId="9664"/>
    <cellStyle name="표준 34 2 25 3 4 2" xfId="9665"/>
    <cellStyle name="표준 34 2 25 3 4 2 2" xfId="27552"/>
    <cellStyle name="표준 34 2 25 3 4 3" xfId="27553"/>
    <cellStyle name="표준 34 2 25 3 5" xfId="9666"/>
    <cellStyle name="표준 34 2 25 3 5 2" xfId="27554"/>
    <cellStyle name="표준 34 2 25 3 6" xfId="27555"/>
    <cellStyle name="표준 34 2 25 4" xfId="9667"/>
    <cellStyle name="표준 34 2 25 4 2" xfId="9668"/>
    <cellStyle name="표준 34 2 25 4 2 2" xfId="9669"/>
    <cellStyle name="표준 34 2 25 4 2 2 2" xfId="9670"/>
    <cellStyle name="표준 34 2 25 4 2 2 2 2" xfId="27556"/>
    <cellStyle name="표준 34 2 25 4 2 2 3" xfId="27557"/>
    <cellStyle name="표준 34 2 25 4 2 3" xfId="9671"/>
    <cellStyle name="표준 34 2 25 4 2 3 2" xfId="27558"/>
    <cellStyle name="표준 34 2 25 4 2 4" xfId="27559"/>
    <cellStyle name="표준 34 2 25 4 3" xfId="9672"/>
    <cellStyle name="표준 34 2 25 4 3 2" xfId="9673"/>
    <cellStyle name="표준 34 2 25 4 3 2 2" xfId="27560"/>
    <cellStyle name="표준 34 2 25 4 3 3" xfId="27561"/>
    <cellStyle name="표준 34 2 25 4 4" xfId="9674"/>
    <cellStyle name="표준 34 2 25 4 4 2" xfId="27562"/>
    <cellStyle name="표준 34 2 25 4 5" xfId="27563"/>
    <cellStyle name="표준 34 2 25 5" xfId="9675"/>
    <cellStyle name="표준 34 2 25 5 2" xfId="9676"/>
    <cellStyle name="표준 34 2 25 5 2 2" xfId="9677"/>
    <cellStyle name="표준 34 2 25 5 2 2 2" xfId="27564"/>
    <cellStyle name="표준 34 2 25 5 2 3" xfId="27565"/>
    <cellStyle name="표준 34 2 25 5 3" xfId="9678"/>
    <cellStyle name="표준 34 2 25 5 3 2" xfId="27566"/>
    <cellStyle name="표준 34 2 25 5 4" xfId="27567"/>
    <cellStyle name="표준 34 2 25 6" xfId="9679"/>
    <cellStyle name="표준 34 2 25 6 2" xfId="9680"/>
    <cellStyle name="표준 34 2 25 6 2 2" xfId="27568"/>
    <cellStyle name="표준 34 2 25 6 3" xfId="27569"/>
    <cellStyle name="표준 34 2 25 7" xfId="9681"/>
    <cellStyle name="표준 34 2 25 7 2" xfId="27570"/>
    <cellStyle name="표준 34 2 25 8" xfId="27571"/>
    <cellStyle name="표준 34 2 26" xfId="9682"/>
    <cellStyle name="표준 34 2 26 2" xfId="9683"/>
    <cellStyle name="표준 34 2 26 2 2" xfId="9684"/>
    <cellStyle name="표준 34 2 26 2 2 2" xfId="9685"/>
    <cellStyle name="표준 34 2 26 2 2 2 2" xfId="9686"/>
    <cellStyle name="표준 34 2 26 2 2 2 2 2" xfId="9687"/>
    <cellStyle name="표준 34 2 26 2 2 2 2 2 2" xfId="9688"/>
    <cellStyle name="표준 34 2 26 2 2 2 2 2 2 2" xfId="27572"/>
    <cellStyle name="표준 34 2 26 2 2 2 2 2 3" xfId="27573"/>
    <cellStyle name="표준 34 2 26 2 2 2 2 3" xfId="9689"/>
    <cellStyle name="표준 34 2 26 2 2 2 2 3 2" xfId="27574"/>
    <cellStyle name="표준 34 2 26 2 2 2 2 4" xfId="27575"/>
    <cellStyle name="표준 34 2 26 2 2 2 3" xfId="9690"/>
    <cellStyle name="표준 34 2 26 2 2 2 3 2" xfId="9691"/>
    <cellStyle name="표준 34 2 26 2 2 2 3 2 2" xfId="27576"/>
    <cellStyle name="표준 34 2 26 2 2 2 3 3" xfId="27577"/>
    <cellStyle name="표준 34 2 26 2 2 2 4" xfId="9692"/>
    <cellStyle name="표준 34 2 26 2 2 2 4 2" xfId="27578"/>
    <cellStyle name="표준 34 2 26 2 2 2 5" xfId="27579"/>
    <cellStyle name="표준 34 2 26 2 2 3" xfId="9693"/>
    <cellStyle name="표준 34 2 26 2 2 3 2" xfId="9694"/>
    <cellStyle name="표준 34 2 26 2 2 3 2 2" xfId="9695"/>
    <cellStyle name="표준 34 2 26 2 2 3 2 2 2" xfId="27580"/>
    <cellStyle name="표준 34 2 26 2 2 3 2 3" xfId="27581"/>
    <cellStyle name="표준 34 2 26 2 2 3 3" xfId="9696"/>
    <cellStyle name="표준 34 2 26 2 2 3 3 2" xfId="27582"/>
    <cellStyle name="표준 34 2 26 2 2 3 4" xfId="27583"/>
    <cellStyle name="표준 34 2 26 2 2 4" xfId="9697"/>
    <cellStyle name="표준 34 2 26 2 2 4 2" xfId="9698"/>
    <cellStyle name="표준 34 2 26 2 2 4 2 2" xfId="27584"/>
    <cellStyle name="표준 34 2 26 2 2 4 3" xfId="27585"/>
    <cellStyle name="표준 34 2 26 2 2 5" xfId="9699"/>
    <cellStyle name="표준 34 2 26 2 2 5 2" xfId="27586"/>
    <cellStyle name="표준 34 2 26 2 2 6" xfId="27587"/>
    <cellStyle name="표준 34 2 26 2 3" xfId="9700"/>
    <cellStyle name="표준 34 2 26 2 3 2" xfId="9701"/>
    <cellStyle name="표준 34 2 26 2 3 2 2" xfId="9702"/>
    <cellStyle name="표준 34 2 26 2 3 2 2 2" xfId="9703"/>
    <cellStyle name="표준 34 2 26 2 3 2 2 2 2" xfId="27588"/>
    <cellStyle name="표준 34 2 26 2 3 2 2 3" xfId="27589"/>
    <cellStyle name="표준 34 2 26 2 3 2 3" xfId="9704"/>
    <cellStyle name="표준 34 2 26 2 3 2 3 2" xfId="27590"/>
    <cellStyle name="표준 34 2 26 2 3 2 4" xfId="27591"/>
    <cellStyle name="표준 34 2 26 2 3 3" xfId="9705"/>
    <cellStyle name="표준 34 2 26 2 3 3 2" xfId="9706"/>
    <cellStyle name="표준 34 2 26 2 3 3 2 2" xfId="27592"/>
    <cellStyle name="표준 34 2 26 2 3 3 3" xfId="27593"/>
    <cellStyle name="표준 34 2 26 2 3 4" xfId="9707"/>
    <cellStyle name="표준 34 2 26 2 3 4 2" xfId="27594"/>
    <cellStyle name="표준 34 2 26 2 3 5" xfId="27595"/>
    <cellStyle name="표준 34 2 26 2 4" xfId="9708"/>
    <cellStyle name="표준 34 2 26 2 4 2" xfId="9709"/>
    <cellStyle name="표준 34 2 26 2 4 2 2" xfId="9710"/>
    <cellStyle name="표준 34 2 26 2 4 2 2 2" xfId="27596"/>
    <cellStyle name="표준 34 2 26 2 4 2 3" xfId="27597"/>
    <cellStyle name="표준 34 2 26 2 4 3" xfId="9711"/>
    <cellStyle name="표준 34 2 26 2 4 3 2" xfId="27598"/>
    <cellStyle name="표준 34 2 26 2 4 4" xfId="27599"/>
    <cellStyle name="표준 34 2 26 2 5" xfId="9712"/>
    <cellStyle name="표준 34 2 26 2 5 2" xfId="9713"/>
    <cellStyle name="표준 34 2 26 2 5 2 2" xfId="27600"/>
    <cellStyle name="표준 34 2 26 2 5 3" xfId="27601"/>
    <cellStyle name="표준 34 2 26 2 6" xfId="9714"/>
    <cellStyle name="표준 34 2 26 2 6 2" xfId="27602"/>
    <cellStyle name="표준 34 2 26 2 7" xfId="27603"/>
    <cellStyle name="표준 34 2 26 3" xfId="9715"/>
    <cellStyle name="표준 34 2 26 3 2" xfId="9716"/>
    <cellStyle name="표준 34 2 26 3 2 2" xfId="9717"/>
    <cellStyle name="표준 34 2 26 3 2 2 2" xfId="9718"/>
    <cellStyle name="표준 34 2 26 3 2 2 2 2" xfId="9719"/>
    <cellStyle name="표준 34 2 26 3 2 2 2 2 2" xfId="27604"/>
    <cellStyle name="표준 34 2 26 3 2 2 2 3" xfId="27605"/>
    <cellStyle name="표준 34 2 26 3 2 2 3" xfId="9720"/>
    <cellStyle name="표준 34 2 26 3 2 2 3 2" xfId="27606"/>
    <cellStyle name="표준 34 2 26 3 2 2 4" xfId="27607"/>
    <cellStyle name="표준 34 2 26 3 2 3" xfId="9721"/>
    <cellStyle name="표준 34 2 26 3 2 3 2" xfId="9722"/>
    <cellStyle name="표준 34 2 26 3 2 3 2 2" xfId="27608"/>
    <cellStyle name="표준 34 2 26 3 2 3 3" xfId="27609"/>
    <cellStyle name="표준 34 2 26 3 2 4" xfId="9723"/>
    <cellStyle name="표준 34 2 26 3 2 4 2" xfId="27610"/>
    <cellStyle name="표준 34 2 26 3 2 5" xfId="27611"/>
    <cellStyle name="표준 34 2 26 3 3" xfId="9724"/>
    <cellStyle name="표준 34 2 26 3 3 2" xfId="9725"/>
    <cellStyle name="표준 34 2 26 3 3 2 2" xfId="9726"/>
    <cellStyle name="표준 34 2 26 3 3 2 2 2" xfId="27612"/>
    <cellStyle name="표준 34 2 26 3 3 2 3" xfId="27613"/>
    <cellStyle name="표준 34 2 26 3 3 3" xfId="9727"/>
    <cellStyle name="표준 34 2 26 3 3 3 2" xfId="27614"/>
    <cellStyle name="표준 34 2 26 3 3 4" xfId="27615"/>
    <cellStyle name="표준 34 2 26 3 4" xfId="9728"/>
    <cellStyle name="표준 34 2 26 3 4 2" xfId="9729"/>
    <cellStyle name="표준 34 2 26 3 4 2 2" xfId="27616"/>
    <cellStyle name="표준 34 2 26 3 4 3" xfId="27617"/>
    <cellStyle name="표준 34 2 26 3 5" xfId="9730"/>
    <cellStyle name="표준 34 2 26 3 5 2" xfId="27618"/>
    <cellStyle name="표준 34 2 26 3 6" xfId="27619"/>
    <cellStyle name="표준 34 2 26 4" xfId="9731"/>
    <cellStyle name="표준 34 2 26 4 2" xfId="9732"/>
    <cellStyle name="표준 34 2 26 4 2 2" xfId="9733"/>
    <cellStyle name="표준 34 2 26 4 2 2 2" xfId="9734"/>
    <cellStyle name="표준 34 2 26 4 2 2 2 2" xfId="27620"/>
    <cellStyle name="표준 34 2 26 4 2 2 3" xfId="27621"/>
    <cellStyle name="표준 34 2 26 4 2 3" xfId="9735"/>
    <cellStyle name="표준 34 2 26 4 2 3 2" xfId="27622"/>
    <cellStyle name="표준 34 2 26 4 2 4" xfId="27623"/>
    <cellStyle name="표준 34 2 26 4 3" xfId="9736"/>
    <cellStyle name="표준 34 2 26 4 3 2" xfId="9737"/>
    <cellStyle name="표준 34 2 26 4 3 2 2" xfId="27624"/>
    <cellStyle name="표준 34 2 26 4 3 3" xfId="27625"/>
    <cellStyle name="표준 34 2 26 4 4" xfId="9738"/>
    <cellStyle name="표준 34 2 26 4 4 2" xfId="27626"/>
    <cellStyle name="표준 34 2 26 4 5" xfId="27627"/>
    <cellStyle name="표준 34 2 26 5" xfId="9739"/>
    <cellStyle name="표준 34 2 26 5 2" xfId="9740"/>
    <cellStyle name="표준 34 2 26 5 2 2" xfId="9741"/>
    <cellStyle name="표준 34 2 26 5 2 2 2" xfId="27628"/>
    <cellStyle name="표준 34 2 26 5 2 3" xfId="27629"/>
    <cellStyle name="표준 34 2 26 5 3" xfId="9742"/>
    <cellStyle name="표준 34 2 26 5 3 2" xfId="27630"/>
    <cellStyle name="표준 34 2 26 5 4" xfId="27631"/>
    <cellStyle name="표준 34 2 26 6" xfId="9743"/>
    <cellStyle name="표준 34 2 26 6 2" xfId="9744"/>
    <cellStyle name="표준 34 2 26 6 2 2" xfId="27632"/>
    <cellStyle name="표준 34 2 26 6 3" xfId="27633"/>
    <cellStyle name="표준 34 2 26 7" xfId="9745"/>
    <cellStyle name="표준 34 2 26 7 2" xfId="27634"/>
    <cellStyle name="표준 34 2 26 8" xfId="27635"/>
    <cellStyle name="표준 34 2 27" xfId="9746"/>
    <cellStyle name="표준 34 2 27 2" xfId="9747"/>
    <cellStyle name="표준 34 2 27 2 2" xfId="9748"/>
    <cellStyle name="표준 34 2 27 2 2 2" xfId="9749"/>
    <cellStyle name="표준 34 2 27 2 2 2 2" xfId="9750"/>
    <cellStyle name="표준 34 2 27 2 2 2 2 2" xfId="9751"/>
    <cellStyle name="표준 34 2 27 2 2 2 2 2 2" xfId="9752"/>
    <cellStyle name="표준 34 2 27 2 2 2 2 2 2 2" xfId="27636"/>
    <cellStyle name="표준 34 2 27 2 2 2 2 2 3" xfId="27637"/>
    <cellStyle name="표준 34 2 27 2 2 2 2 3" xfId="9753"/>
    <cellStyle name="표준 34 2 27 2 2 2 2 3 2" xfId="27638"/>
    <cellStyle name="표준 34 2 27 2 2 2 2 4" xfId="27639"/>
    <cellStyle name="표준 34 2 27 2 2 2 3" xfId="9754"/>
    <cellStyle name="표준 34 2 27 2 2 2 3 2" xfId="9755"/>
    <cellStyle name="표준 34 2 27 2 2 2 3 2 2" xfId="27640"/>
    <cellStyle name="표준 34 2 27 2 2 2 3 3" xfId="27641"/>
    <cellStyle name="표준 34 2 27 2 2 2 4" xfId="9756"/>
    <cellStyle name="표준 34 2 27 2 2 2 4 2" xfId="27642"/>
    <cellStyle name="표준 34 2 27 2 2 2 5" xfId="27643"/>
    <cellStyle name="표준 34 2 27 2 2 3" xfId="9757"/>
    <cellStyle name="표준 34 2 27 2 2 3 2" xfId="9758"/>
    <cellStyle name="표준 34 2 27 2 2 3 2 2" xfId="9759"/>
    <cellStyle name="표준 34 2 27 2 2 3 2 2 2" xfId="27644"/>
    <cellStyle name="표준 34 2 27 2 2 3 2 3" xfId="27645"/>
    <cellStyle name="표준 34 2 27 2 2 3 3" xfId="9760"/>
    <cellStyle name="표준 34 2 27 2 2 3 3 2" xfId="27646"/>
    <cellStyle name="표준 34 2 27 2 2 3 4" xfId="27647"/>
    <cellStyle name="표준 34 2 27 2 2 4" xfId="9761"/>
    <cellStyle name="표준 34 2 27 2 2 4 2" xfId="9762"/>
    <cellStyle name="표준 34 2 27 2 2 4 2 2" xfId="27648"/>
    <cellStyle name="표준 34 2 27 2 2 4 3" xfId="27649"/>
    <cellStyle name="표준 34 2 27 2 2 5" xfId="9763"/>
    <cellStyle name="표준 34 2 27 2 2 5 2" xfId="27650"/>
    <cellStyle name="표준 34 2 27 2 2 6" xfId="27651"/>
    <cellStyle name="표준 34 2 27 2 3" xfId="9764"/>
    <cellStyle name="표준 34 2 27 2 3 2" xfId="9765"/>
    <cellStyle name="표준 34 2 27 2 3 2 2" xfId="9766"/>
    <cellStyle name="표준 34 2 27 2 3 2 2 2" xfId="9767"/>
    <cellStyle name="표준 34 2 27 2 3 2 2 2 2" xfId="27652"/>
    <cellStyle name="표준 34 2 27 2 3 2 2 3" xfId="27653"/>
    <cellStyle name="표준 34 2 27 2 3 2 3" xfId="9768"/>
    <cellStyle name="표준 34 2 27 2 3 2 3 2" xfId="27654"/>
    <cellStyle name="표준 34 2 27 2 3 2 4" xfId="27655"/>
    <cellStyle name="표준 34 2 27 2 3 3" xfId="9769"/>
    <cellStyle name="표준 34 2 27 2 3 3 2" xfId="9770"/>
    <cellStyle name="표준 34 2 27 2 3 3 2 2" xfId="27656"/>
    <cellStyle name="표준 34 2 27 2 3 3 3" xfId="27657"/>
    <cellStyle name="표준 34 2 27 2 3 4" xfId="9771"/>
    <cellStyle name="표준 34 2 27 2 3 4 2" xfId="27658"/>
    <cellStyle name="표준 34 2 27 2 3 5" xfId="27659"/>
    <cellStyle name="표준 34 2 27 2 4" xfId="9772"/>
    <cellStyle name="표준 34 2 27 2 4 2" xfId="9773"/>
    <cellStyle name="표준 34 2 27 2 4 2 2" xfId="9774"/>
    <cellStyle name="표준 34 2 27 2 4 2 2 2" xfId="27660"/>
    <cellStyle name="표준 34 2 27 2 4 2 3" xfId="27661"/>
    <cellStyle name="표준 34 2 27 2 4 3" xfId="9775"/>
    <cellStyle name="표준 34 2 27 2 4 3 2" xfId="27662"/>
    <cellStyle name="표준 34 2 27 2 4 4" xfId="27663"/>
    <cellStyle name="표준 34 2 27 2 5" xfId="9776"/>
    <cellStyle name="표준 34 2 27 2 5 2" xfId="9777"/>
    <cellStyle name="표준 34 2 27 2 5 2 2" xfId="27664"/>
    <cellStyle name="표준 34 2 27 2 5 3" xfId="27665"/>
    <cellStyle name="표준 34 2 27 2 6" xfId="9778"/>
    <cellStyle name="표준 34 2 27 2 6 2" xfId="27666"/>
    <cellStyle name="표준 34 2 27 2 7" xfId="27667"/>
    <cellStyle name="표준 34 2 27 3" xfId="9779"/>
    <cellStyle name="표준 34 2 27 3 2" xfId="9780"/>
    <cellStyle name="표준 34 2 27 3 2 2" xfId="9781"/>
    <cellStyle name="표준 34 2 27 3 2 2 2" xfId="9782"/>
    <cellStyle name="표준 34 2 27 3 2 2 2 2" xfId="9783"/>
    <cellStyle name="표준 34 2 27 3 2 2 2 2 2" xfId="27668"/>
    <cellStyle name="표준 34 2 27 3 2 2 2 3" xfId="27669"/>
    <cellStyle name="표준 34 2 27 3 2 2 3" xfId="9784"/>
    <cellStyle name="표준 34 2 27 3 2 2 3 2" xfId="27670"/>
    <cellStyle name="표준 34 2 27 3 2 2 4" xfId="27671"/>
    <cellStyle name="표준 34 2 27 3 2 3" xfId="9785"/>
    <cellStyle name="표준 34 2 27 3 2 3 2" xfId="9786"/>
    <cellStyle name="표준 34 2 27 3 2 3 2 2" xfId="27672"/>
    <cellStyle name="표준 34 2 27 3 2 3 3" xfId="27673"/>
    <cellStyle name="표준 34 2 27 3 2 4" xfId="9787"/>
    <cellStyle name="표준 34 2 27 3 2 4 2" xfId="27674"/>
    <cellStyle name="표준 34 2 27 3 2 5" xfId="27675"/>
    <cellStyle name="표준 34 2 27 3 3" xfId="9788"/>
    <cellStyle name="표준 34 2 27 3 3 2" xfId="9789"/>
    <cellStyle name="표준 34 2 27 3 3 2 2" xfId="9790"/>
    <cellStyle name="표준 34 2 27 3 3 2 2 2" xfId="27676"/>
    <cellStyle name="표준 34 2 27 3 3 2 3" xfId="27677"/>
    <cellStyle name="표준 34 2 27 3 3 3" xfId="9791"/>
    <cellStyle name="표준 34 2 27 3 3 3 2" xfId="27678"/>
    <cellStyle name="표준 34 2 27 3 3 4" xfId="27679"/>
    <cellStyle name="표준 34 2 27 3 4" xfId="9792"/>
    <cellStyle name="표준 34 2 27 3 4 2" xfId="9793"/>
    <cellStyle name="표준 34 2 27 3 4 2 2" xfId="27680"/>
    <cellStyle name="표준 34 2 27 3 4 3" xfId="27681"/>
    <cellStyle name="표준 34 2 27 3 5" xfId="9794"/>
    <cellStyle name="표준 34 2 27 3 5 2" xfId="27682"/>
    <cellStyle name="표준 34 2 27 3 6" xfId="27683"/>
    <cellStyle name="표준 34 2 27 4" xfId="9795"/>
    <cellStyle name="표준 34 2 27 4 2" xfId="9796"/>
    <cellStyle name="표준 34 2 27 4 2 2" xfId="9797"/>
    <cellStyle name="표준 34 2 27 4 2 2 2" xfId="9798"/>
    <cellStyle name="표준 34 2 27 4 2 2 2 2" xfId="27684"/>
    <cellStyle name="표준 34 2 27 4 2 2 3" xfId="27685"/>
    <cellStyle name="표준 34 2 27 4 2 3" xfId="9799"/>
    <cellStyle name="표준 34 2 27 4 2 3 2" xfId="27686"/>
    <cellStyle name="표준 34 2 27 4 2 4" xfId="27687"/>
    <cellStyle name="표준 34 2 27 4 3" xfId="9800"/>
    <cellStyle name="표준 34 2 27 4 3 2" xfId="9801"/>
    <cellStyle name="표준 34 2 27 4 3 2 2" xfId="27688"/>
    <cellStyle name="표준 34 2 27 4 3 3" xfId="27689"/>
    <cellStyle name="표준 34 2 27 4 4" xfId="9802"/>
    <cellStyle name="표준 34 2 27 4 4 2" xfId="27690"/>
    <cellStyle name="표준 34 2 27 4 5" xfId="27691"/>
    <cellStyle name="표준 34 2 27 5" xfId="9803"/>
    <cellStyle name="표준 34 2 27 5 2" xfId="9804"/>
    <cellStyle name="표준 34 2 27 5 2 2" xfId="9805"/>
    <cellStyle name="표준 34 2 27 5 2 2 2" xfId="27692"/>
    <cellStyle name="표준 34 2 27 5 2 3" xfId="27693"/>
    <cellStyle name="표준 34 2 27 5 3" xfId="9806"/>
    <cellStyle name="표준 34 2 27 5 3 2" xfId="27694"/>
    <cellStyle name="표준 34 2 27 5 4" xfId="27695"/>
    <cellStyle name="표준 34 2 27 6" xfId="9807"/>
    <cellStyle name="표준 34 2 27 6 2" xfId="9808"/>
    <cellStyle name="표준 34 2 27 6 2 2" xfId="27696"/>
    <cellStyle name="표준 34 2 27 6 3" xfId="27697"/>
    <cellStyle name="표준 34 2 27 7" xfId="9809"/>
    <cellStyle name="표준 34 2 27 7 2" xfId="27698"/>
    <cellStyle name="표준 34 2 27 8" xfId="27699"/>
    <cellStyle name="표준 34 2 28" xfId="9810"/>
    <cellStyle name="표준 34 2 29" xfId="9811"/>
    <cellStyle name="표준 34 2 3" xfId="9812"/>
    <cellStyle name="표준 34 2 3 2" xfId="9813"/>
    <cellStyle name="표준 34 2 3 2 2" xfId="9814"/>
    <cellStyle name="표준 34 2 3 2 2 2" xfId="9815"/>
    <cellStyle name="표준 34 2 3 2 2 2 2" xfId="9816"/>
    <cellStyle name="표준 34 2 3 2 2 2 2 2" xfId="9817"/>
    <cellStyle name="표준 34 2 3 2 2 2 2 2 2" xfId="9818"/>
    <cellStyle name="표준 34 2 3 2 2 2 2 2 2 2" xfId="27700"/>
    <cellStyle name="표준 34 2 3 2 2 2 2 2 3" xfId="27701"/>
    <cellStyle name="표준 34 2 3 2 2 2 2 3" xfId="9819"/>
    <cellStyle name="표준 34 2 3 2 2 2 2 3 2" xfId="27702"/>
    <cellStyle name="표준 34 2 3 2 2 2 2 4" xfId="27703"/>
    <cellStyle name="표준 34 2 3 2 2 2 3" xfId="9820"/>
    <cellStyle name="표준 34 2 3 2 2 2 3 2" xfId="9821"/>
    <cellStyle name="표준 34 2 3 2 2 2 3 2 2" xfId="27704"/>
    <cellStyle name="표준 34 2 3 2 2 2 3 3" xfId="27705"/>
    <cellStyle name="표준 34 2 3 2 2 2 4" xfId="9822"/>
    <cellStyle name="표준 34 2 3 2 2 2 4 2" xfId="27706"/>
    <cellStyle name="표준 34 2 3 2 2 2 5" xfId="27707"/>
    <cellStyle name="표준 34 2 3 2 2 3" xfId="9823"/>
    <cellStyle name="표준 34 2 3 2 2 3 2" xfId="9824"/>
    <cellStyle name="표준 34 2 3 2 2 3 2 2" xfId="9825"/>
    <cellStyle name="표준 34 2 3 2 2 3 2 2 2" xfId="27708"/>
    <cellStyle name="표준 34 2 3 2 2 3 2 3" xfId="27709"/>
    <cellStyle name="표준 34 2 3 2 2 3 3" xfId="9826"/>
    <cellStyle name="표준 34 2 3 2 2 3 3 2" xfId="27710"/>
    <cellStyle name="표준 34 2 3 2 2 3 4" xfId="27711"/>
    <cellStyle name="표준 34 2 3 2 2 4" xfId="9827"/>
    <cellStyle name="표준 34 2 3 2 2 4 2" xfId="9828"/>
    <cellStyle name="표준 34 2 3 2 2 4 2 2" xfId="27712"/>
    <cellStyle name="표준 34 2 3 2 2 4 3" xfId="27713"/>
    <cellStyle name="표준 34 2 3 2 2 5" xfId="9829"/>
    <cellStyle name="표준 34 2 3 2 2 5 2" xfId="27714"/>
    <cellStyle name="표준 34 2 3 2 2 6" xfId="27715"/>
    <cellStyle name="표준 34 2 3 2 3" xfId="9830"/>
    <cellStyle name="표준 34 2 3 2 3 2" xfId="9831"/>
    <cellStyle name="표준 34 2 3 2 3 2 2" xfId="9832"/>
    <cellStyle name="표준 34 2 3 2 3 2 2 2" xfId="9833"/>
    <cellStyle name="표준 34 2 3 2 3 2 2 2 2" xfId="27716"/>
    <cellStyle name="표준 34 2 3 2 3 2 2 3" xfId="27717"/>
    <cellStyle name="표준 34 2 3 2 3 2 3" xfId="9834"/>
    <cellStyle name="표준 34 2 3 2 3 2 3 2" xfId="27718"/>
    <cellStyle name="표준 34 2 3 2 3 2 4" xfId="27719"/>
    <cellStyle name="표준 34 2 3 2 3 3" xfId="9835"/>
    <cellStyle name="표준 34 2 3 2 3 3 2" xfId="9836"/>
    <cellStyle name="표준 34 2 3 2 3 3 2 2" xfId="27720"/>
    <cellStyle name="표준 34 2 3 2 3 3 3" xfId="27721"/>
    <cellStyle name="표준 34 2 3 2 3 4" xfId="9837"/>
    <cellStyle name="표준 34 2 3 2 3 4 2" xfId="27722"/>
    <cellStyle name="표준 34 2 3 2 3 5" xfId="27723"/>
    <cellStyle name="표준 34 2 3 2 4" xfId="9838"/>
    <cellStyle name="표준 34 2 3 2 4 2" xfId="9839"/>
    <cellStyle name="표준 34 2 3 2 4 2 2" xfId="9840"/>
    <cellStyle name="표준 34 2 3 2 4 2 2 2" xfId="27724"/>
    <cellStyle name="표준 34 2 3 2 4 2 3" xfId="27725"/>
    <cellStyle name="표준 34 2 3 2 4 3" xfId="9841"/>
    <cellStyle name="표준 34 2 3 2 4 3 2" xfId="27726"/>
    <cellStyle name="표준 34 2 3 2 4 4" xfId="27727"/>
    <cellStyle name="표준 34 2 3 2 5" xfId="9842"/>
    <cellStyle name="표준 34 2 3 2 5 2" xfId="9843"/>
    <cellStyle name="표준 34 2 3 2 5 2 2" xfId="27728"/>
    <cellStyle name="표준 34 2 3 2 5 3" xfId="27729"/>
    <cellStyle name="표준 34 2 3 2 6" xfId="9844"/>
    <cellStyle name="표준 34 2 3 2 6 2" xfId="27730"/>
    <cellStyle name="표준 34 2 3 2 7" xfId="27731"/>
    <cellStyle name="표준 34 2 3 3" xfId="9845"/>
    <cellStyle name="표준 34 2 3 3 2" xfId="9846"/>
    <cellStyle name="표준 34 2 3 3 2 2" xfId="9847"/>
    <cellStyle name="표준 34 2 3 3 2 2 2" xfId="9848"/>
    <cellStyle name="표준 34 2 3 3 2 2 2 2" xfId="9849"/>
    <cellStyle name="표준 34 2 3 3 2 2 2 2 2" xfId="27732"/>
    <cellStyle name="표준 34 2 3 3 2 2 2 3" xfId="27733"/>
    <cellStyle name="표준 34 2 3 3 2 2 3" xfId="9850"/>
    <cellStyle name="표준 34 2 3 3 2 2 3 2" xfId="27734"/>
    <cellStyle name="표준 34 2 3 3 2 2 4" xfId="27735"/>
    <cellStyle name="표준 34 2 3 3 2 3" xfId="9851"/>
    <cellStyle name="표준 34 2 3 3 2 3 2" xfId="9852"/>
    <cellStyle name="표준 34 2 3 3 2 3 2 2" xfId="27736"/>
    <cellStyle name="표준 34 2 3 3 2 3 3" xfId="27737"/>
    <cellStyle name="표준 34 2 3 3 2 4" xfId="9853"/>
    <cellStyle name="표준 34 2 3 3 2 4 2" xfId="27738"/>
    <cellStyle name="표준 34 2 3 3 2 5" xfId="27739"/>
    <cellStyle name="표준 34 2 3 3 3" xfId="9854"/>
    <cellStyle name="표준 34 2 3 3 3 2" xfId="9855"/>
    <cellStyle name="표준 34 2 3 3 3 2 2" xfId="9856"/>
    <cellStyle name="표준 34 2 3 3 3 2 2 2" xfId="27740"/>
    <cellStyle name="표준 34 2 3 3 3 2 3" xfId="27741"/>
    <cellStyle name="표준 34 2 3 3 3 3" xfId="9857"/>
    <cellStyle name="표준 34 2 3 3 3 3 2" xfId="27742"/>
    <cellStyle name="표준 34 2 3 3 3 4" xfId="27743"/>
    <cellStyle name="표준 34 2 3 3 4" xfId="9858"/>
    <cellStyle name="표준 34 2 3 3 4 2" xfId="9859"/>
    <cellStyle name="표준 34 2 3 3 4 2 2" xfId="27744"/>
    <cellStyle name="표준 34 2 3 3 4 3" xfId="27745"/>
    <cellStyle name="표준 34 2 3 3 5" xfId="9860"/>
    <cellStyle name="표준 34 2 3 3 5 2" xfId="27746"/>
    <cellStyle name="표준 34 2 3 3 6" xfId="27747"/>
    <cellStyle name="표준 34 2 3 4" xfId="9861"/>
    <cellStyle name="표준 34 2 3 4 2" xfId="9862"/>
    <cellStyle name="표준 34 2 3 4 2 2" xfId="9863"/>
    <cellStyle name="표준 34 2 3 4 2 2 2" xfId="9864"/>
    <cellStyle name="표준 34 2 3 4 2 2 2 2" xfId="27748"/>
    <cellStyle name="표준 34 2 3 4 2 2 3" xfId="27749"/>
    <cellStyle name="표준 34 2 3 4 2 3" xfId="9865"/>
    <cellStyle name="표준 34 2 3 4 2 3 2" xfId="27750"/>
    <cellStyle name="표준 34 2 3 4 2 4" xfId="27751"/>
    <cellStyle name="표준 34 2 3 4 3" xfId="9866"/>
    <cellStyle name="표준 34 2 3 4 3 2" xfId="9867"/>
    <cellStyle name="표준 34 2 3 4 3 2 2" xfId="27752"/>
    <cellStyle name="표준 34 2 3 4 3 3" xfId="27753"/>
    <cellStyle name="표준 34 2 3 4 4" xfId="9868"/>
    <cellStyle name="표준 34 2 3 4 4 2" xfId="27754"/>
    <cellStyle name="표준 34 2 3 4 5" xfId="27755"/>
    <cellStyle name="표준 34 2 3 5" xfId="9869"/>
    <cellStyle name="표준 34 2 3 5 2" xfId="9870"/>
    <cellStyle name="표준 34 2 3 5 2 2" xfId="9871"/>
    <cellStyle name="표준 34 2 3 5 2 2 2" xfId="27756"/>
    <cellStyle name="표준 34 2 3 5 2 3" xfId="27757"/>
    <cellStyle name="표준 34 2 3 5 3" xfId="9872"/>
    <cellStyle name="표준 34 2 3 5 3 2" xfId="27758"/>
    <cellStyle name="표준 34 2 3 5 4" xfId="27759"/>
    <cellStyle name="표준 34 2 3 6" xfId="9873"/>
    <cellStyle name="표준 34 2 3 6 2" xfId="9874"/>
    <cellStyle name="표준 34 2 3 6 2 2" xfId="27760"/>
    <cellStyle name="표준 34 2 3 6 3" xfId="27761"/>
    <cellStyle name="표준 34 2 3 7" xfId="9875"/>
    <cellStyle name="표준 34 2 3 7 2" xfId="27762"/>
    <cellStyle name="표준 34 2 3 8" xfId="27763"/>
    <cellStyle name="표준 34 2 4" xfId="9876"/>
    <cellStyle name="표준 34 2 4 2" xfId="9877"/>
    <cellStyle name="표준 34 2 4 2 2" xfId="9878"/>
    <cellStyle name="표준 34 2 4 2 2 2" xfId="9879"/>
    <cellStyle name="표준 34 2 4 2 2 2 2" xfId="9880"/>
    <cellStyle name="표준 34 2 4 2 2 2 2 2" xfId="9881"/>
    <cellStyle name="표준 34 2 4 2 2 2 2 2 2" xfId="9882"/>
    <cellStyle name="표준 34 2 4 2 2 2 2 2 2 2" xfId="27764"/>
    <cellStyle name="표준 34 2 4 2 2 2 2 2 3" xfId="27765"/>
    <cellStyle name="표준 34 2 4 2 2 2 2 3" xfId="9883"/>
    <cellStyle name="표준 34 2 4 2 2 2 2 3 2" xfId="27766"/>
    <cellStyle name="표준 34 2 4 2 2 2 2 4" xfId="27767"/>
    <cellStyle name="표준 34 2 4 2 2 2 3" xfId="9884"/>
    <cellStyle name="표준 34 2 4 2 2 2 3 2" xfId="9885"/>
    <cellStyle name="표준 34 2 4 2 2 2 3 2 2" xfId="27768"/>
    <cellStyle name="표준 34 2 4 2 2 2 3 3" xfId="27769"/>
    <cellStyle name="표준 34 2 4 2 2 2 4" xfId="9886"/>
    <cellStyle name="표준 34 2 4 2 2 2 4 2" xfId="27770"/>
    <cellStyle name="표준 34 2 4 2 2 2 5" xfId="27771"/>
    <cellStyle name="표준 34 2 4 2 2 3" xfId="9887"/>
    <cellStyle name="표준 34 2 4 2 2 3 2" xfId="9888"/>
    <cellStyle name="표준 34 2 4 2 2 3 2 2" xfId="9889"/>
    <cellStyle name="표준 34 2 4 2 2 3 2 2 2" xfId="27772"/>
    <cellStyle name="표준 34 2 4 2 2 3 2 3" xfId="27773"/>
    <cellStyle name="표준 34 2 4 2 2 3 3" xfId="9890"/>
    <cellStyle name="표준 34 2 4 2 2 3 3 2" xfId="27774"/>
    <cellStyle name="표준 34 2 4 2 2 3 4" xfId="27775"/>
    <cellStyle name="표준 34 2 4 2 2 4" xfId="9891"/>
    <cellStyle name="표준 34 2 4 2 2 4 2" xfId="9892"/>
    <cellStyle name="표준 34 2 4 2 2 4 2 2" xfId="27776"/>
    <cellStyle name="표준 34 2 4 2 2 4 3" xfId="27777"/>
    <cellStyle name="표준 34 2 4 2 2 5" xfId="9893"/>
    <cellStyle name="표준 34 2 4 2 2 5 2" xfId="27778"/>
    <cellStyle name="표준 34 2 4 2 2 6" xfId="27779"/>
    <cellStyle name="표준 34 2 4 2 3" xfId="9894"/>
    <cellStyle name="표준 34 2 4 2 3 2" xfId="9895"/>
    <cellStyle name="표준 34 2 4 2 3 2 2" xfId="9896"/>
    <cellStyle name="표준 34 2 4 2 3 2 2 2" xfId="9897"/>
    <cellStyle name="표준 34 2 4 2 3 2 2 2 2" xfId="27780"/>
    <cellStyle name="표준 34 2 4 2 3 2 2 3" xfId="27781"/>
    <cellStyle name="표준 34 2 4 2 3 2 3" xfId="9898"/>
    <cellStyle name="표준 34 2 4 2 3 2 3 2" xfId="27782"/>
    <cellStyle name="표준 34 2 4 2 3 2 4" xfId="27783"/>
    <cellStyle name="표준 34 2 4 2 3 3" xfId="9899"/>
    <cellStyle name="표준 34 2 4 2 3 3 2" xfId="9900"/>
    <cellStyle name="표준 34 2 4 2 3 3 2 2" xfId="27784"/>
    <cellStyle name="표준 34 2 4 2 3 3 3" xfId="27785"/>
    <cellStyle name="표준 34 2 4 2 3 4" xfId="9901"/>
    <cellStyle name="표준 34 2 4 2 3 4 2" xfId="27786"/>
    <cellStyle name="표준 34 2 4 2 3 5" xfId="27787"/>
    <cellStyle name="표준 34 2 4 2 4" xfId="9902"/>
    <cellStyle name="표준 34 2 4 2 4 2" xfId="9903"/>
    <cellStyle name="표준 34 2 4 2 4 2 2" xfId="9904"/>
    <cellStyle name="표준 34 2 4 2 4 2 2 2" xfId="27788"/>
    <cellStyle name="표준 34 2 4 2 4 2 3" xfId="27789"/>
    <cellStyle name="표준 34 2 4 2 4 3" xfId="9905"/>
    <cellStyle name="표준 34 2 4 2 4 3 2" xfId="27790"/>
    <cellStyle name="표준 34 2 4 2 4 4" xfId="27791"/>
    <cellStyle name="표준 34 2 4 2 5" xfId="9906"/>
    <cellStyle name="표준 34 2 4 2 5 2" xfId="9907"/>
    <cellStyle name="표준 34 2 4 2 5 2 2" xfId="27792"/>
    <cellStyle name="표준 34 2 4 2 5 3" xfId="27793"/>
    <cellStyle name="표준 34 2 4 2 6" xfId="9908"/>
    <cellStyle name="표준 34 2 4 2 6 2" xfId="27794"/>
    <cellStyle name="표준 34 2 4 2 7" xfId="27795"/>
    <cellStyle name="표준 34 2 4 3" xfId="9909"/>
    <cellStyle name="표준 34 2 4 3 2" xfId="9910"/>
    <cellStyle name="표준 34 2 4 3 2 2" xfId="9911"/>
    <cellStyle name="표준 34 2 4 3 2 2 2" xfId="9912"/>
    <cellStyle name="표준 34 2 4 3 2 2 2 2" xfId="9913"/>
    <cellStyle name="표준 34 2 4 3 2 2 2 2 2" xfId="27796"/>
    <cellStyle name="표준 34 2 4 3 2 2 2 3" xfId="27797"/>
    <cellStyle name="표준 34 2 4 3 2 2 3" xfId="9914"/>
    <cellStyle name="표준 34 2 4 3 2 2 3 2" xfId="27798"/>
    <cellStyle name="표준 34 2 4 3 2 2 4" xfId="27799"/>
    <cellStyle name="표준 34 2 4 3 2 3" xfId="9915"/>
    <cellStyle name="표준 34 2 4 3 2 3 2" xfId="9916"/>
    <cellStyle name="표준 34 2 4 3 2 3 2 2" xfId="27800"/>
    <cellStyle name="표준 34 2 4 3 2 3 3" xfId="27801"/>
    <cellStyle name="표준 34 2 4 3 2 4" xfId="9917"/>
    <cellStyle name="표준 34 2 4 3 2 4 2" xfId="27802"/>
    <cellStyle name="표준 34 2 4 3 2 5" xfId="27803"/>
    <cellStyle name="표준 34 2 4 3 3" xfId="9918"/>
    <cellStyle name="표준 34 2 4 3 3 2" xfId="9919"/>
    <cellStyle name="표준 34 2 4 3 3 2 2" xfId="9920"/>
    <cellStyle name="표준 34 2 4 3 3 2 2 2" xfId="27804"/>
    <cellStyle name="표준 34 2 4 3 3 2 3" xfId="27805"/>
    <cellStyle name="표준 34 2 4 3 3 3" xfId="9921"/>
    <cellStyle name="표준 34 2 4 3 3 3 2" xfId="27806"/>
    <cellStyle name="표준 34 2 4 3 3 4" xfId="27807"/>
    <cellStyle name="표준 34 2 4 3 4" xfId="9922"/>
    <cellStyle name="표준 34 2 4 3 4 2" xfId="9923"/>
    <cellStyle name="표준 34 2 4 3 4 2 2" xfId="27808"/>
    <cellStyle name="표준 34 2 4 3 4 3" xfId="27809"/>
    <cellStyle name="표준 34 2 4 3 5" xfId="9924"/>
    <cellStyle name="표준 34 2 4 3 5 2" xfId="27810"/>
    <cellStyle name="표준 34 2 4 3 6" xfId="27811"/>
    <cellStyle name="표준 34 2 4 4" xfId="9925"/>
    <cellStyle name="표준 34 2 4 4 2" xfId="9926"/>
    <cellStyle name="표준 34 2 4 4 2 2" xfId="9927"/>
    <cellStyle name="표준 34 2 4 4 2 2 2" xfId="9928"/>
    <cellStyle name="표준 34 2 4 4 2 2 2 2" xfId="27812"/>
    <cellStyle name="표준 34 2 4 4 2 2 3" xfId="27813"/>
    <cellStyle name="표준 34 2 4 4 2 3" xfId="9929"/>
    <cellStyle name="표준 34 2 4 4 2 3 2" xfId="27814"/>
    <cellStyle name="표준 34 2 4 4 2 4" xfId="27815"/>
    <cellStyle name="표준 34 2 4 4 3" xfId="9930"/>
    <cellStyle name="표준 34 2 4 4 3 2" xfId="9931"/>
    <cellStyle name="표준 34 2 4 4 3 2 2" xfId="27816"/>
    <cellStyle name="표준 34 2 4 4 3 3" xfId="27817"/>
    <cellStyle name="표준 34 2 4 4 4" xfId="9932"/>
    <cellStyle name="표준 34 2 4 4 4 2" xfId="27818"/>
    <cellStyle name="표준 34 2 4 4 5" xfId="27819"/>
    <cellStyle name="표준 34 2 4 5" xfId="9933"/>
    <cellStyle name="표준 34 2 4 5 2" xfId="9934"/>
    <cellStyle name="표준 34 2 4 5 2 2" xfId="9935"/>
    <cellStyle name="표준 34 2 4 5 2 2 2" xfId="27820"/>
    <cellStyle name="표준 34 2 4 5 2 3" xfId="27821"/>
    <cellStyle name="표준 34 2 4 5 3" xfId="9936"/>
    <cellStyle name="표준 34 2 4 5 3 2" xfId="27822"/>
    <cellStyle name="표준 34 2 4 5 4" xfId="27823"/>
    <cellStyle name="표준 34 2 4 6" xfId="9937"/>
    <cellStyle name="표준 34 2 4 6 2" xfId="9938"/>
    <cellStyle name="표준 34 2 4 6 2 2" xfId="27824"/>
    <cellStyle name="표준 34 2 4 6 3" xfId="27825"/>
    <cellStyle name="표준 34 2 4 7" xfId="9939"/>
    <cellStyle name="표준 34 2 4 7 2" xfId="27826"/>
    <cellStyle name="표준 34 2 4 8" xfId="27827"/>
    <cellStyle name="표준 34 2 5" xfId="9940"/>
    <cellStyle name="표준 34 2 5 2" xfId="9941"/>
    <cellStyle name="표준 34 2 5 2 2" xfId="9942"/>
    <cellStyle name="표준 34 2 5 2 2 2" xfId="9943"/>
    <cellStyle name="표준 34 2 5 2 2 2 2" xfId="9944"/>
    <cellStyle name="표준 34 2 5 2 2 2 2 2" xfId="9945"/>
    <cellStyle name="표준 34 2 5 2 2 2 2 2 2" xfId="9946"/>
    <cellStyle name="표준 34 2 5 2 2 2 2 2 2 2" xfId="27828"/>
    <cellStyle name="표준 34 2 5 2 2 2 2 2 3" xfId="27829"/>
    <cellStyle name="표준 34 2 5 2 2 2 2 3" xfId="9947"/>
    <cellStyle name="표준 34 2 5 2 2 2 2 3 2" xfId="27830"/>
    <cellStyle name="표준 34 2 5 2 2 2 2 4" xfId="27831"/>
    <cellStyle name="표준 34 2 5 2 2 2 3" xfId="9948"/>
    <cellStyle name="표준 34 2 5 2 2 2 3 2" xfId="9949"/>
    <cellStyle name="표준 34 2 5 2 2 2 3 2 2" xfId="27832"/>
    <cellStyle name="표준 34 2 5 2 2 2 3 3" xfId="27833"/>
    <cellStyle name="표준 34 2 5 2 2 2 4" xfId="9950"/>
    <cellStyle name="표준 34 2 5 2 2 2 4 2" xfId="27834"/>
    <cellStyle name="표준 34 2 5 2 2 2 5" xfId="27835"/>
    <cellStyle name="표준 34 2 5 2 2 3" xfId="9951"/>
    <cellStyle name="표준 34 2 5 2 2 3 2" xfId="9952"/>
    <cellStyle name="표준 34 2 5 2 2 3 2 2" xfId="9953"/>
    <cellStyle name="표준 34 2 5 2 2 3 2 2 2" xfId="27836"/>
    <cellStyle name="표준 34 2 5 2 2 3 2 3" xfId="27837"/>
    <cellStyle name="표준 34 2 5 2 2 3 3" xfId="9954"/>
    <cellStyle name="표준 34 2 5 2 2 3 3 2" xfId="27838"/>
    <cellStyle name="표준 34 2 5 2 2 3 4" xfId="27839"/>
    <cellStyle name="표준 34 2 5 2 2 4" xfId="9955"/>
    <cellStyle name="표준 34 2 5 2 2 4 2" xfId="9956"/>
    <cellStyle name="표준 34 2 5 2 2 4 2 2" xfId="27840"/>
    <cellStyle name="표준 34 2 5 2 2 4 3" xfId="27841"/>
    <cellStyle name="표준 34 2 5 2 2 5" xfId="9957"/>
    <cellStyle name="표준 34 2 5 2 2 5 2" xfId="27842"/>
    <cellStyle name="표준 34 2 5 2 2 6" xfId="27843"/>
    <cellStyle name="표준 34 2 5 2 3" xfId="9958"/>
    <cellStyle name="표준 34 2 5 2 3 2" xfId="9959"/>
    <cellStyle name="표준 34 2 5 2 3 2 2" xfId="9960"/>
    <cellStyle name="표준 34 2 5 2 3 2 2 2" xfId="9961"/>
    <cellStyle name="표준 34 2 5 2 3 2 2 2 2" xfId="27844"/>
    <cellStyle name="표준 34 2 5 2 3 2 2 3" xfId="27845"/>
    <cellStyle name="표준 34 2 5 2 3 2 3" xfId="9962"/>
    <cellStyle name="표준 34 2 5 2 3 2 3 2" xfId="27846"/>
    <cellStyle name="표준 34 2 5 2 3 2 4" xfId="27847"/>
    <cellStyle name="표준 34 2 5 2 3 3" xfId="9963"/>
    <cellStyle name="표준 34 2 5 2 3 3 2" xfId="9964"/>
    <cellStyle name="표준 34 2 5 2 3 3 2 2" xfId="27848"/>
    <cellStyle name="표준 34 2 5 2 3 3 3" xfId="27849"/>
    <cellStyle name="표준 34 2 5 2 3 4" xfId="9965"/>
    <cellStyle name="표준 34 2 5 2 3 4 2" xfId="27850"/>
    <cellStyle name="표준 34 2 5 2 3 5" xfId="27851"/>
    <cellStyle name="표준 34 2 5 2 4" xfId="9966"/>
    <cellStyle name="표준 34 2 5 2 4 2" xfId="9967"/>
    <cellStyle name="표준 34 2 5 2 4 2 2" xfId="9968"/>
    <cellStyle name="표준 34 2 5 2 4 2 2 2" xfId="27852"/>
    <cellStyle name="표준 34 2 5 2 4 2 3" xfId="27853"/>
    <cellStyle name="표준 34 2 5 2 4 3" xfId="9969"/>
    <cellStyle name="표준 34 2 5 2 4 3 2" xfId="27854"/>
    <cellStyle name="표준 34 2 5 2 4 4" xfId="27855"/>
    <cellStyle name="표준 34 2 5 2 5" xfId="9970"/>
    <cellStyle name="표준 34 2 5 2 5 2" xfId="9971"/>
    <cellStyle name="표준 34 2 5 2 5 2 2" xfId="27856"/>
    <cellStyle name="표준 34 2 5 2 5 3" xfId="27857"/>
    <cellStyle name="표준 34 2 5 2 6" xfId="9972"/>
    <cellStyle name="표준 34 2 5 2 6 2" xfId="27858"/>
    <cellStyle name="표준 34 2 5 2 7" xfId="27859"/>
    <cellStyle name="표준 34 2 5 3" xfId="9973"/>
    <cellStyle name="표준 34 2 5 3 2" xfId="9974"/>
    <cellStyle name="표준 34 2 5 3 2 2" xfId="9975"/>
    <cellStyle name="표준 34 2 5 3 2 2 2" xfId="9976"/>
    <cellStyle name="표준 34 2 5 3 2 2 2 2" xfId="9977"/>
    <cellStyle name="표준 34 2 5 3 2 2 2 2 2" xfId="27860"/>
    <cellStyle name="표준 34 2 5 3 2 2 2 3" xfId="27861"/>
    <cellStyle name="표준 34 2 5 3 2 2 3" xfId="9978"/>
    <cellStyle name="표준 34 2 5 3 2 2 3 2" xfId="27862"/>
    <cellStyle name="표준 34 2 5 3 2 2 4" xfId="27863"/>
    <cellStyle name="표준 34 2 5 3 2 3" xfId="9979"/>
    <cellStyle name="표준 34 2 5 3 2 3 2" xfId="9980"/>
    <cellStyle name="표준 34 2 5 3 2 3 2 2" xfId="27864"/>
    <cellStyle name="표준 34 2 5 3 2 3 3" xfId="27865"/>
    <cellStyle name="표준 34 2 5 3 2 4" xfId="9981"/>
    <cellStyle name="표준 34 2 5 3 2 4 2" xfId="27866"/>
    <cellStyle name="표준 34 2 5 3 2 5" xfId="27867"/>
    <cellStyle name="표준 34 2 5 3 3" xfId="9982"/>
    <cellStyle name="표준 34 2 5 3 3 2" xfId="9983"/>
    <cellStyle name="표준 34 2 5 3 3 2 2" xfId="9984"/>
    <cellStyle name="표준 34 2 5 3 3 2 2 2" xfId="27868"/>
    <cellStyle name="표준 34 2 5 3 3 2 3" xfId="27869"/>
    <cellStyle name="표준 34 2 5 3 3 3" xfId="9985"/>
    <cellStyle name="표준 34 2 5 3 3 3 2" xfId="27870"/>
    <cellStyle name="표준 34 2 5 3 3 4" xfId="27871"/>
    <cellStyle name="표준 34 2 5 3 4" xfId="9986"/>
    <cellStyle name="표준 34 2 5 3 4 2" xfId="9987"/>
    <cellStyle name="표준 34 2 5 3 4 2 2" xfId="27872"/>
    <cellStyle name="표준 34 2 5 3 4 3" xfId="27873"/>
    <cellStyle name="표준 34 2 5 3 5" xfId="9988"/>
    <cellStyle name="표준 34 2 5 3 5 2" xfId="27874"/>
    <cellStyle name="표준 34 2 5 3 6" xfId="27875"/>
    <cellStyle name="표준 34 2 5 4" xfId="9989"/>
    <cellStyle name="표준 34 2 5 4 2" xfId="9990"/>
    <cellStyle name="표준 34 2 5 4 2 2" xfId="9991"/>
    <cellStyle name="표준 34 2 5 4 2 2 2" xfId="9992"/>
    <cellStyle name="표준 34 2 5 4 2 2 2 2" xfId="27876"/>
    <cellStyle name="표준 34 2 5 4 2 2 3" xfId="27877"/>
    <cellStyle name="표준 34 2 5 4 2 3" xfId="9993"/>
    <cellStyle name="표준 34 2 5 4 2 3 2" xfId="27878"/>
    <cellStyle name="표준 34 2 5 4 2 4" xfId="27879"/>
    <cellStyle name="표준 34 2 5 4 3" xfId="9994"/>
    <cellStyle name="표준 34 2 5 4 3 2" xfId="9995"/>
    <cellStyle name="표준 34 2 5 4 3 2 2" xfId="27880"/>
    <cellStyle name="표준 34 2 5 4 3 3" xfId="27881"/>
    <cellStyle name="표준 34 2 5 4 4" xfId="9996"/>
    <cellStyle name="표준 34 2 5 4 4 2" xfId="27882"/>
    <cellStyle name="표준 34 2 5 4 5" xfId="27883"/>
    <cellStyle name="표준 34 2 5 5" xfId="9997"/>
    <cellStyle name="표준 34 2 5 5 2" xfId="9998"/>
    <cellStyle name="표준 34 2 5 5 2 2" xfId="9999"/>
    <cellStyle name="표준 34 2 5 5 2 2 2" xfId="27884"/>
    <cellStyle name="표준 34 2 5 5 2 3" xfId="27885"/>
    <cellStyle name="표준 34 2 5 5 3" xfId="10000"/>
    <cellStyle name="표준 34 2 5 5 3 2" xfId="27886"/>
    <cellStyle name="표준 34 2 5 5 4" xfId="27887"/>
    <cellStyle name="표준 34 2 5 6" xfId="10001"/>
    <cellStyle name="표준 34 2 5 6 2" xfId="10002"/>
    <cellStyle name="표준 34 2 5 6 2 2" xfId="27888"/>
    <cellStyle name="표준 34 2 5 6 3" xfId="27889"/>
    <cellStyle name="표준 34 2 5 7" xfId="10003"/>
    <cellStyle name="표준 34 2 5 7 2" xfId="27890"/>
    <cellStyle name="표준 34 2 5 8" xfId="27891"/>
    <cellStyle name="표준 34 2 6" xfId="10004"/>
    <cellStyle name="표준 34 2 6 2" xfId="10005"/>
    <cellStyle name="표준 34 2 6 2 2" xfId="10006"/>
    <cellStyle name="표준 34 2 6 2 2 2" xfId="10007"/>
    <cellStyle name="표준 34 2 6 2 2 2 2" xfId="10008"/>
    <cellStyle name="표준 34 2 6 2 2 2 2 2" xfId="10009"/>
    <cellStyle name="표준 34 2 6 2 2 2 2 2 2" xfId="10010"/>
    <cellStyle name="표준 34 2 6 2 2 2 2 2 2 2" xfId="27892"/>
    <cellStyle name="표준 34 2 6 2 2 2 2 2 3" xfId="27893"/>
    <cellStyle name="표준 34 2 6 2 2 2 2 3" xfId="10011"/>
    <cellStyle name="표준 34 2 6 2 2 2 2 3 2" xfId="27894"/>
    <cellStyle name="표준 34 2 6 2 2 2 2 4" xfId="27895"/>
    <cellStyle name="표준 34 2 6 2 2 2 3" xfId="10012"/>
    <cellStyle name="표준 34 2 6 2 2 2 3 2" xfId="10013"/>
    <cellStyle name="표준 34 2 6 2 2 2 3 2 2" xfId="27896"/>
    <cellStyle name="표준 34 2 6 2 2 2 3 3" xfId="27897"/>
    <cellStyle name="표준 34 2 6 2 2 2 4" xfId="10014"/>
    <cellStyle name="표준 34 2 6 2 2 2 4 2" xfId="27898"/>
    <cellStyle name="표준 34 2 6 2 2 2 5" xfId="27899"/>
    <cellStyle name="표준 34 2 6 2 2 3" xfId="10015"/>
    <cellStyle name="표준 34 2 6 2 2 3 2" xfId="10016"/>
    <cellStyle name="표준 34 2 6 2 2 3 2 2" xfId="10017"/>
    <cellStyle name="표준 34 2 6 2 2 3 2 2 2" xfId="27900"/>
    <cellStyle name="표준 34 2 6 2 2 3 2 3" xfId="27901"/>
    <cellStyle name="표준 34 2 6 2 2 3 3" xfId="10018"/>
    <cellStyle name="표준 34 2 6 2 2 3 3 2" xfId="27902"/>
    <cellStyle name="표준 34 2 6 2 2 3 4" xfId="27903"/>
    <cellStyle name="표준 34 2 6 2 2 4" xfId="10019"/>
    <cellStyle name="표준 34 2 6 2 2 4 2" xfId="10020"/>
    <cellStyle name="표준 34 2 6 2 2 4 2 2" xfId="27904"/>
    <cellStyle name="표준 34 2 6 2 2 4 3" xfId="27905"/>
    <cellStyle name="표준 34 2 6 2 2 5" xfId="10021"/>
    <cellStyle name="표준 34 2 6 2 2 5 2" xfId="27906"/>
    <cellStyle name="표준 34 2 6 2 2 6" xfId="27907"/>
    <cellStyle name="표준 34 2 6 2 3" xfId="10022"/>
    <cellStyle name="표준 34 2 6 2 3 2" xfId="10023"/>
    <cellStyle name="표준 34 2 6 2 3 2 2" xfId="10024"/>
    <cellStyle name="표준 34 2 6 2 3 2 2 2" xfId="10025"/>
    <cellStyle name="표준 34 2 6 2 3 2 2 2 2" xfId="27908"/>
    <cellStyle name="표준 34 2 6 2 3 2 2 3" xfId="27909"/>
    <cellStyle name="표준 34 2 6 2 3 2 3" xfId="10026"/>
    <cellStyle name="표준 34 2 6 2 3 2 3 2" xfId="27910"/>
    <cellStyle name="표준 34 2 6 2 3 2 4" xfId="27911"/>
    <cellStyle name="표준 34 2 6 2 3 3" xfId="10027"/>
    <cellStyle name="표준 34 2 6 2 3 3 2" xfId="10028"/>
    <cellStyle name="표준 34 2 6 2 3 3 2 2" xfId="27912"/>
    <cellStyle name="표준 34 2 6 2 3 3 3" xfId="27913"/>
    <cellStyle name="표준 34 2 6 2 3 4" xfId="10029"/>
    <cellStyle name="표준 34 2 6 2 3 4 2" xfId="27914"/>
    <cellStyle name="표준 34 2 6 2 3 5" xfId="27915"/>
    <cellStyle name="표준 34 2 6 2 4" xfId="10030"/>
    <cellStyle name="표준 34 2 6 2 4 2" xfId="10031"/>
    <cellStyle name="표준 34 2 6 2 4 2 2" xfId="10032"/>
    <cellStyle name="표준 34 2 6 2 4 2 2 2" xfId="27916"/>
    <cellStyle name="표준 34 2 6 2 4 2 3" xfId="27917"/>
    <cellStyle name="표준 34 2 6 2 4 3" xfId="10033"/>
    <cellStyle name="표준 34 2 6 2 4 3 2" xfId="27918"/>
    <cellStyle name="표준 34 2 6 2 4 4" xfId="27919"/>
    <cellStyle name="표준 34 2 6 2 5" xfId="10034"/>
    <cellStyle name="표준 34 2 6 2 5 2" xfId="10035"/>
    <cellStyle name="표준 34 2 6 2 5 2 2" xfId="27920"/>
    <cellStyle name="표준 34 2 6 2 5 3" xfId="27921"/>
    <cellStyle name="표준 34 2 6 2 6" xfId="10036"/>
    <cellStyle name="표준 34 2 6 2 6 2" xfId="27922"/>
    <cellStyle name="표준 34 2 6 2 7" xfId="27923"/>
    <cellStyle name="표준 34 2 6 3" xfId="10037"/>
    <cellStyle name="표준 34 2 6 3 2" xfId="10038"/>
    <cellStyle name="표준 34 2 6 3 2 2" xfId="10039"/>
    <cellStyle name="표준 34 2 6 3 2 2 2" xfId="10040"/>
    <cellStyle name="표준 34 2 6 3 2 2 2 2" xfId="10041"/>
    <cellStyle name="표준 34 2 6 3 2 2 2 2 2" xfId="27924"/>
    <cellStyle name="표준 34 2 6 3 2 2 2 3" xfId="27925"/>
    <cellStyle name="표준 34 2 6 3 2 2 3" xfId="10042"/>
    <cellStyle name="표준 34 2 6 3 2 2 3 2" xfId="27926"/>
    <cellStyle name="표준 34 2 6 3 2 2 4" xfId="27927"/>
    <cellStyle name="표준 34 2 6 3 2 3" xfId="10043"/>
    <cellStyle name="표준 34 2 6 3 2 3 2" xfId="10044"/>
    <cellStyle name="표준 34 2 6 3 2 3 2 2" xfId="27928"/>
    <cellStyle name="표준 34 2 6 3 2 3 3" xfId="27929"/>
    <cellStyle name="표준 34 2 6 3 2 4" xfId="10045"/>
    <cellStyle name="표준 34 2 6 3 2 4 2" xfId="27930"/>
    <cellStyle name="표준 34 2 6 3 2 5" xfId="27931"/>
    <cellStyle name="표준 34 2 6 3 3" xfId="10046"/>
    <cellStyle name="표준 34 2 6 3 3 2" xfId="10047"/>
    <cellStyle name="표준 34 2 6 3 3 2 2" xfId="10048"/>
    <cellStyle name="표준 34 2 6 3 3 2 2 2" xfId="27932"/>
    <cellStyle name="표준 34 2 6 3 3 2 3" xfId="27933"/>
    <cellStyle name="표준 34 2 6 3 3 3" xfId="10049"/>
    <cellStyle name="표준 34 2 6 3 3 3 2" xfId="27934"/>
    <cellStyle name="표준 34 2 6 3 3 4" xfId="27935"/>
    <cellStyle name="표준 34 2 6 3 4" xfId="10050"/>
    <cellStyle name="표준 34 2 6 3 4 2" xfId="10051"/>
    <cellStyle name="표준 34 2 6 3 4 2 2" xfId="27936"/>
    <cellStyle name="표준 34 2 6 3 4 3" xfId="27937"/>
    <cellStyle name="표준 34 2 6 3 5" xfId="10052"/>
    <cellStyle name="표준 34 2 6 3 5 2" xfId="27938"/>
    <cellStyle name="표준 34 2 6 3 6" xfId="27939"/>
    <cellStyle name="표준 34 2 6 4" xfId="10053"/>
    <cellStyle name="표준 34 2 6 4 2" xfId="10054"/>
    <cellStyle name="표준 34 2 6 4 2 2" xfId="10055"/>
    <cellStyle name="표준 34 2 6 4 2 2 2" xfId="10056"/>
    <cellStyle name="표준 34 2 6 4 2 2 2 2" xfId="27940"/>
    <cellStyle name="표준 34 2 6 4 2 2 3" xfId="27941"/>
    <cellStyle name="표준 34 2 6 4 2 3" xfId="10057"/>
    <cellStyle name="표준 34 2 6 4 2 3 2" xfId="27942"/>
    <cellStyle name="표준 34 2 6 4 2 4" xfId="27943"/>
    <cellStyle name="표준 34 2 6 4 3" xfId="10058"/>
    <cellStyle name="표준 34 2 6 4 3 2" xfId="10059"/>
    <cellStyle name="표준 34 2 6 4 3 2 2" xfId="27944"/>
    <cellStyle name="표준 34 2 6 4 3 3" xfId="27945"/>
    <cellStyle name="표준 34 2 6 4 4" xfId="10060"/>
    <cellStyle name="표준 34 2 6 4 4 2" xfId="27946"/>
    <cellStyle name="표준 34 2 6 4 5" xfId="27947"/>
    <cellStyle name="표준 34 2 6 5" xfId="10061"/>
    <cellStyle name="표준 34 2 6 5 2" xfId="10062"/>
    <cellStyle name="표준 34 2 6 5 2 2" xfId="10063"/>
    <cellStyle name="표준 34 2 6 5 2 2 2" xfId="27948"/>
    <cellStyle name="표준 34 2 6 5 2 3" xfId="27949"/>
    <cellStyle name="표준 34 2 6 5 3" xfId="10064"/>
    <cellStyle name="표준 34 2 6 5 3 2" xfId="27950"/>
    <cellStyle name="표준 34 2 6 5 4" xfId="27951"/>
    <cellStyle name="표준 34 2 6 6" xfId="10065"/>
    <cellStyle name="표준 34 2 6 6 2" xfId="10066"/>
    <cellStyle name="표준 34 2 6 6 2 2" xfId="27952"/>
    <cellStyle name="표준 34 2 6 6 3" xfId="27953"/>
    <cellStyle name="표준 34 2 6 7" xfId="10067"/>
    <cellStyle name="표준 34 2 6 7 2" xfId="27954"/>
    <cellStyle name="표준 34 2 6 8" xfId="27955"/>
    <cellStyle name="표준 34 2 7" xfId="10068"/>
    <cellStyle name="표준 34 2 7 2" xfId="10069"/>
    <cellStyle name="표준 34 2 7 2 2" xfId="10070"/>
    <cellStyle name="표준 34 2 7 2 2 2" xfId="10071"/>
    <cellStyle name="표준 34 2 7 2 2 2 2" xfId="10072"/>
    <cellStyle name="표준 34 2 7 2 2 2 2 2" xfId="10073"/>
    <cellStyle name="표준 34 2 7 2 2 2 2 2 2" xfId="10074"/>
    <cellStyle name="표준 34 2 7 2 2 2 2 2 2 2" xfId="27956"/>
    <cellStyle name="표준 34 2 7 2 2 2 2 2 3" xfId="27957"/>
    <cellStyle name="표준 34 2 7 2 2 2 2 3" xfId="10075"/>
    <cellStyle name="표준 34 2 7 2 2 2 2 3 2" xfId="27958"/>
    <cellStyle name="표준 34 2 7 2 2 2 2 4" xfId="27959"/>
    <cellStyle name="표준 34 2 7 2 2 2 3" xfId="10076"/>
    <cellStyle name="표준 34 2 7 2 2 2 3 2" xfId="10077"/>
    <cellStyle name="표준 34 2 7 2 2 2 3 2 2" xfId="27960"/>
    <cellStyle name="표준 34 2 7 2 2 2 3 3" xfId="27961"/>
    <cellStyle name="표준 34 2 7 2 2 2 4" xfId="10078"/>
    <cellStyle name="표준 34 2 7 2 2 2 4 2" xfId="27962"/>
    <cellStyle name="표준 34 2 7 2 2 2 5" xfId="27963"/>
    <cellStyle name="표준 34 2 7 2 2 3" xfId="10079"/>
    <cellStyle name="표준 34 2 7 2 2 3 2" xfId="10080"/>
    <cellStyle name="표준 34 2 7 2 2 3 2 2" xfId="10081"/>
    <cellStyle name="표준 34 2 7 2 2 3 2 2 2" xfId="27964"/>
    <cellStyle name="표준 34 2 7 2 2 3 2 3" xfId="27965"/>
    <cellStyle name="표준 34 2 7 2 2 3 3" xfId="10082"/>
    <cellStyle name="표준 34 2 7 2 2 3 3 2" xfId="27966"/>
    <cellStyle name="표준 34 2 7 2 2 3 4" xfId="27967"/>
    <cellStyle name="표준 34 2 7 2 2 4" xfId="10083"/>
    <cellStyle name="표준 34 2 7 2 2 4 2" xfId="10084"/>
    <cellStyle name="표준 34 2 7 2 2 4 2 2" xfId="27968"/>
    <cellStyle name="표준 34 2 7 2 2 4 3" xfId="27969"/>
    <cellStyle name="표준 34 2 7 2 2 5" xfId="10085"/>
    <cellStyle name="표준 34 2 7 2 2 5 2" xfId="27970"/>
    <cellStyle name="표준 34 2 7 2 2 6" xfId="27971"/>
    <cellStyle name="표준 34 2 7 2 3" xfId="10086"/>
    <cellStyle name="표준 34 2 7 2 3 2" xfId="10087"/>
    <cellStyle name="표준 34 2 7 2 3 2 2" xfId="10088"/>
    <cellStyle name="표준 34 2 7 2 3 2 2 2" xfId="10089"/>
    <cellStyle name="표준 34 2 7 2 3 2 2 2 2" xfId="27972"/>
    <cellStyle name="표준 34 2 7 2 3 2 2 3" xfId="27973"/>
    <cellStyle name="표준 34 2 7 2 3 2 3" xfId="10090"/>
    <cellStyle name="표준 34 2 7 2 3 2 3 2" xfId="27974"/>
    <cellStyle name="표준 34 2 7 2 3 2 4" xfId="27975"/>
    <cellStyle name="표준 34 2 7 2 3 3" xfId="10091"/>
    <cellStyle name="표준 34 2 7 2 3 3 2" xfId="10092"/>
    <cellStyle name="표준 34 2 7 2 3 3 2 2" xfId="27976"/>
    <cellStyle name="표준 34 2 7 2 3 3 3" xfId="27977"/>
    <cellStyle name="표준 34 2 7 2 3 4" xfId="10093"/>
    <cellStyle name="표준 34 2 7 2 3 4 2" xfId="27978"/>
    <cellStyle name="표준 34 2 7 2 3 5" xfId="27979"/>
    <cellStyle name="표준 34 2 7 2 4" xfId="10094"/>
    <cellStyle name="표준 34 2 7 2 4 2" xfId="10095"/>
    <cellStyle name="표준 34 2 7 2 4 2 2" xfId="10096"/>
    <cellStyle name="표준 34 2 7 2 4 2 2 2" xfId="27980"/>
    <cellStyle name="표준 34 2 7 2 4 2 3" xfId="27981"/>
    <cellStyle name="표준 34 2 7 2 4 3" xfId="10097"/>
    <cellStyle name="표준 34 2 7 2 4 3 2" xfId="27982"/>
    <cellStyle name="표준 34 2 7 2 4 4" xfId="27983"/>
    <cellStyle name="표준 34 2 7 2 5" xfId="10098"/>
    <cellStyle name="표준 34 2 7 2 5 2" xfId="10099"/>
    <cellStyle name="표준 34 2 7 2 5 2 2" xfId="27984"/>
    <cellStyle name="표준 34 2 7 2 5 3" xfId="27985"/>
    <cellStyle name="표준 34 2 7 2 6" xfId="10100"/>
    <cellStyle name="표준 34 2 7 2 6 2" xfId="27986"/>
    <cellStyle name="표준 34 2 7 2 7" xfId="27987"/>
    <cellStyle name="표준 34 2 7 3" xfId="10101"/>
    <cellStyle name="표준 34 2 7 3 2" xfId="10102"/>
    <cellStyle name="표준 34 2 7 3 2 2" xfId="10103"/>
    <cellStyle name="표준 34 2 7 3 2 2 2" xfId="10104"/>
    <cellStyle name="표준 34 2 7 3 2 2 2 2" xfId="10105"/>
    <cellStyle name="표준 34 2 7 3 2 2 2 2 2" xfId="27988"/>
    <cellStyle name="표준 34 2 7 3 2 2 2 3" xfId="27989"/>
    <cellStyle name="표준 34 2 7 3 2 2 3" xfId="10106"/>
    <cellStyle name="표준 34 2 7 3 2 2 3 2" xfId="27990"/>
    <cellStyle name="표준 34 2 7 3 2 2 4" xfId="27991"/>
    <cellStyle name="표준 34 2 7 3 2 3" xfId="10107"/>
    <cellStyle name="표준 34 2 7 3 2 3 2" xfId="10108"/>
    <cellStyle name="표준 34 2 7 3 2 3 2 2" xfId="27992"/>
    <cellStyle name="표준 34 2 7 3 2 3 3" xfId="27993"/>
    <cellStyle name="표준 34 2 7 3 2 4" xfId="10109"/>
    <cellStyle name="표준 34 2 7 3 2 4 2" xfId="27994"/>
    <cellStyle name="표준 34 2 7 3 2 5" xfId="27995"/>
    <cellStyle name="표준 34 2 7 3 3" xfId="10110"/>
    <cellStyle name="표준 34 2 7 3 3 2" xfId="10111"/>
    <cellStyle name="표준 34 2 7 3 3 2 2" xfId="10112"/>
    <cellStyle name="표준 34 2 7 3 3 2 2 2" xfId="27996"/>
    <cellStyle name="표준 34 2 7 3 3 2 3" xfId="27997"/>
    <cellStyle name="표준 34 2 7 3 3 3" xfId="10113"/>
    <cellStyle name="표준 34 2 7 3 3 3 2" xfId="27998"/>
    <cellStyle name="표준 34 2 7 3 3 4" xfId="27999"/>
    <cellStyle name="표준 34 2 7 3 4" xfId="10114"/>
    <cellStyle name="표준 34 2 7 3 4 2" xfId="10115"/>
    <cellStyle name="표준 34 2 7 3 4 2 2" xfId="28000"/>
    <cellStyle name="표준 34 2 7 3 4 3" xfId="28001"/>
    <cellStyle name="표준 34 2 7 3 5" xfId="10116"/>
    <cellStyle name="표준 34 2 7 3 5 2" xfId="28002"/>
    <cellStyle name="표준 34 2 7 3 6" xfId="28003"/>
    <cellStyle name="표준 34 2 7 4" xfId="10117"/>
    <cellStyle name="표준 34 2 7 4 2" xfId="10118"/>
    <cellStyle name="표준 34 2 7 4 2 2" xfId="10119"/>
    <cellStyle name="표준 34 2 7 4 2 2 2" xfId="10120"/>
    <cellStyle name="표준 34 2 7 4 2 2 2 2" xfId="28004"/>
    <cellStyle name="표준 34 2 7 4 2 2 3" xfId="28005"/>
    <cellStyle name="표준 34 2 7 4 2 3" xfId="10121"/>
    <cellStyle name="표준 34 2 7 4 2 3 2" xfId="28006"/>
    <cellStyle name="표준 34 2 7 4 2 4" xfId="28007"/>
    <cellStyle name="표준 34 2 7 4 3" xfId="10122"/>
    <cellStyle name="표준 34 2 7 4 3 2" xfId="10123"/>
    <cellStyle name="표준 34 2 7 4 3 2 2" xfId="28008"/>
    <cellStyle name="표준 34 2 7 4 3 3" xfId="28009"/>
    <cellStyle name="표준 34 2 7 4 4" xfId="10124"/>
    <cellStyle name="표준 34 2 7 4 4 2" xfId="28010"/>
    <cellStyle name="표준 34 2 7 4 5" xfId="28011"/>
    <cellStyle name="표준 34 2 7 5" xfId="10125"/>
    <cellStyle name="표준 34 2 7 5 2" xfId="10126"/>
    <cellStyle name="표준 34 2 7 5 2 2" xfId="10127"/>
    <cellStyle name="표준 34 2 7 5 2 2 2" xfId="28012"/>
    <cellStyle name="표준 34 2 7 5 2 3" xfId="28013"/>
    <cellStyle name="표준 34 2 7 5 3" xfId="10128"/>
    <cellStyle name="표준 34 2 7 5 3 2" xfId="28014"/>
    <cellStyle name="표준 34 2 7 5 4" xfId="28015"/>
    <cellStyle name="표준 34 2 7 6" xfId="10129"/>
    <cellStyle name="표준 34 2 7 6 2" xfId="10130"/>
    <cellStyle name="표준 34 2 7 6 2 2" xfId="28016"/>
    <cellStyle name="표준 34 2 7 6 3" xfId="28017"/>
    <cellStyle name="표준 34 2 7 7" xfId="10131"/>
    <cellStyle name="표준 34 2 7 7 2" xfId="28018"/>
    <cellStyle name="표준 34 2 7 8" xfId="28019"/>
    <cellStyle name="표준 34 2 8" xfId="10132"/>
    <cellStyle name="표준 34 2 8 2" xfId="10133"/>
    <cellStyle name="표준 34 2 8 2 2" xfId="10134"/>
    <cellStyle name="표준 34 2 8 2 2 2" xfId="10135"/>
    <cellStyle name="표준 34 2 8 2 2 2 2" xfId="10136"/>
    <cellStyle name="표준 34 2 8 2 2 2 2 2" xfId="10137"/>
    <cellStyle name="표준 34 2 8 2 2 2 2 2 2" xfId="10138"/>
    <cellStyle name="표준 34 2 8 2 2 2 2 2 2 2" xfId="28020"/>
    <cellStyle name="표준 34 2 8 2 2 2 2 2 3" xfId="28021"/>
    <cellStyle name="표준 34 2 8 2 2 2 2 3" xfId="10139"/>
    <cellStyle name="표준 34 2 8 2 2 2 2 3 2" xfId="28022"/>
    <cellStyle name="표준 34 2 8 2 2 2 2 4" xfId="28023"/>
    <cellStyle name="표준 34 2 8 2 2 2 3" xfId="10140"/>
    <cellStyle name="표준 34 2 8 2 2 2 3 2" xfId="10141"/>
    <cellStyle name="표준 34 2 8 2 2 2 3 2 2" xfId="28024"/>
    <cellStyle name="표준 34 2 8 2 2 2 3 3" xfId="28025"/>
    <cellStyle name="표준 34 2 8 2 2 2 4" xfId="10142"/>
    <cellStyle name="표준 34 2 8 2 2 2 4 2" xfId="28026"/>
    <cellStyle name="표준 34 2 8 2 2 2 5" xfId="28027"/>
    <cellStyle name="표준 34 2 8 2 2 3" xfId="10143"/>
    <cellStyle name="표준 34 2 8 2 2 3 2" xfId="10144"/>
    <cellStyle name="표준 34 2 8 2 2 3 2 2" xfId="10145"/>
    <cellStyle name="표준 34 2 8 2 2 3 2 2 2" xfId="28028"/>
    <cellStyle name="표준 34 2 8 2 2 3 2 3" xfId="28029"/>
    <cellStyle name="표준 34 2 8 2 2 3 3" xfId="10146"/>
    <cellStyle name="표준 34 2 8 2 2 3 3 2" xfId="28030"/>
    <cellStyle name="표준 34 2 8 2 2 3 4" xfId="28031"/>
    <cellStyle name="표준 34 2 8 2 2 4" xfId="10147"/>
    <cellStyle name="표준 34 2 8 2 2 4 2" xfId="10148"/>
    <cellStyle name="표준 34 2 8 2 2 4 2 2" xfId="28032"/>
    <cellStyle name="표준 34 2 8 2 2 4 3" xfId="28033"/>
    <cellStyle name="표준 34 2 8 2 2 5" xfId="10149"/>
    <cellStyle name="표준 34 2 8 2 2 5 2" xfId="28034"/>
    <cellStyle name="표준 34 2 8 2 2 6" xfId="28035"/>
    <cellStyle name="표준 34 2 8 2 3" xfId="10150"/>
    <cellStyle name="표준 34 2 8 2 3 2" xfId="10151"/>
    <cellStyle name="표준 34 2 8 2 3 2 2" xfId="10152"/>
    <cellStyle name="표준 34 2 8 2 3 2 2 2" xfId="10153"/>
    <cellStyle name="표준 34 2 8 2 3 2 2 2 2" xfId="28036"/>
    <cellStyle name="표준 34 2 8 2 3 2 2 3" xfId="28037"/>
    <cellStyle name="표준 34 2 8 2 3 2 3" xfId="10154"/>
    <cellStyle name="표준 34 2 8 2 3 2 3 2" xfId="28038"/>
    <cellStyle name="표준 34 2 8 2 3 2 4" xfId="28039"/>
    <cellStyle name="표준 34 2 8 2 3 3" xfId="10155"/>
    <cellStyle name="표준 34 2 8 2 3 3 2" xfId="10156"/>
    <cellStyle name="표준 34 2 8 2 3 3 2 2" xfId="28040"/>
    <cellStyle name="표준 34 2 8 2 3 3 3" xfId="28041"/>
    <cellStyle name="표준 34 2 8 2 3 4" xfId="10157"/>
    <cellStyle name="표준 34 2 8 2 3 4 2" xfId="28042"/>
    <cellStyle name="표준 34 2 8 2 3 5" xfId="28043"/>
    <cellStyle name="표준 34 2 8 2 4" xfId="10158"/>
    <cellStyle name="표준 34 2 8 2 4 2" xfId="10159"/>
    <cellStyle name="표준 34 2 8 2 4 2 2" xfId="10160"/>
    <cellStyle name="표준 34 2 8 2 4 2 2 2" xfId="28044"/>
    <cellStyle name="표준 34 2 8 2 4 2 3" xfId="28045"/>
    <cellStyle name="표준 34 2 8 2 4 3" xfId="10161"/>
    <cellStyle name="표준 34 2 8 2 4 3 2" xfId="28046"/>
    <cellStyle name="표준 34 2 8 2 4 4" xfId="28047"/>
    <cellStyle name="표준 34 2 8 2 5" xfId="10162"/>
    <cellStyle name="표준 34 2 8 2 5 2" xfId="10163"/>
    <cellStyle name="표준 34 2 8 2 5 2 2" xfId="28048"/>
    <cellStyle name="표준 34 2 8 2 5 3" xfId="28049"/>
    <cellStyle name="표준 34 2 8 2 6" xfId="10164"/>
    <cellStyle name="표준 34 2 8 2 6 2" xfId="28050"/>
    <cellStyle name="표준 34 2 8 2 7" xfId="28051"/>
    <cellStyle name="표준 34 2 8 3" xfId="10165"/>
    <cellStyle name="표준 34 2 8 3 2" xfId="10166"/>
    <cellStyle name="표준 34 2 8 3 2 2" xfId="10167"/>
    <cellStyle name="표준 34 2 8 3 2 2 2" xfId="10168"/>
    <cellStyle name="표준 34 2 8 3 2 2 2 2" xfId="10169"/>
    <cellStyle name="표준 34 2 8 3 2 2 2 2 2" xfId="28052"/>
    <cellStyle name="표준 34 2 8 3 2 2 2 3" xfId="28053"/>
    <cellStyle name="표준 34 2 8 3 2 2 3" xfId="10170"/>
    <cellStyle name="표준 34 2 8 3 2 2 3 2" xfId="28054"/>
    <cellStyle name="표준 34 2 8 3 2 2 4" xfId="28055"/>
    <cellStyle name="표준 34 2 8 3 2 3" xfId="10171"/>
    <cellStyle name="표준 34 2 8 3 2 3 2" xfId="10172"/>
    <cellStyle name="표준 34 2 8 3 2 3 2 2" xfId="28056"/>
    <cellStyle name="표준 34 2 8 3 2 3 3" xfId="28057"/>
    <cellStyle name="표준 34 2 8 3 2 4" xfId="10173"/>
    <cellStyle name="표준 34 2 8 3 2 4 2" xfId="28058"/>
    <cellStyle name="표준 34 2 8 3 2 5" xfId="28059"/>
    <cellStyle name="표준 34 2 8 3 3" xfId="10174"/>
    <cellStyle name="표준 34 2 8 3 3 2" xfId="10175"/>
    <cellStyle name="표준 34 2 8 3 3 2 2" xfId="10176"/>
    <cellStyle name="표준 34 2 8 3 3 2 2 2" xfId="28060"/>
    <cellStyle name="표준 34 2 8 3 3 2 3" xfId="28061"/>
    <cellStyle name="표준 34 2 8 3 3 3" xfId="10177"/>
    <cellStyle name="표준 34 2 8 3 3 3 2" xfId="28062"/>
    <cellStyle name="표준 34 2 8 3 3 4" xfId="28063"/>
    <cellStyle name="표준 34 2 8 3 4" xfId="10178"/>
    <cellStyle name="표준 34 2 8 3 4 2" xfId="10179"/>
    <cellStyle name="표준 34 2 8 3 4 2 2" xfId="28064"/>
    <cellStyle name="표준 34 2 8 3 4 3" xfId="28065"/>
    <cellStyle name="표준 34 2 8 3 5" xfId="10180"/>
    <cellStyle name="표준 34 2 8 3 5 2" xfId="28066"/>
    <cellStyle name="표준 34 2 8 3 6" xfId="28067"/>
    <cellStyle name="표준 34 2 8 4" xfId="10181"/>
    <cellStyle name="표준 34 2 8 4 2" xfId="10182"/>
    <cellStyle name="표준 34 2 8 4 2 2" xfId="10183"/>
    <cellStyle name="표준 34 2 8 4 2 2 2" xfId="10184"/>
    <cellStyle name="표준 34 2 8 4 2 2 2 2" xfId="28068"/>
    <cellStyle name="표준 34 2 8 4 2 2 3" xfId="28069"/>
    <cellStyle name="표준 34 2 8 4 2 3" xfId="10185"/>
    <cellStyle name="표준 34 2 8 4 2 3 2" xfId="28070"/>
    <cellStyle name="표준 34 2 8 4 2 4" xfId="28071"/>
    <cellStyle name="표준 34 2 8 4 3" xfId="10186"/>
    <cellStyle name="표준 34 2 8 4 3 2" xfId="10187"/>
    <cellStyle name="표준 34 2 8 4 3 2 2" xfId="28072"/>
    <cellStyle name="표준 34 2 8 4 3 3" xfId="28073"/>
    <cellStyle name="표준 34 2 8 4 4" xfId="10188"/>
    <cellStyle name="표준 34 2 8 4 4 2" xfId="28074"/>
    <cellStyle name="표준 34 2 8 4 5" xfId="28075"/>
    <cellStyle name="표준 34 2 8 5" xfId="10189"/>
    <cellStyle name="표준 34 2 8 5 2" xfId="10190"/>
    <cellStyle name="표준 34 2 8 5 2 2" xfId="10191"/>
    <cellStyle name="표준 34 2 8 5 2 2 2" xfId="28076"/>
    <cellStyle name="표준 34 2 8 5 2 3" xfId="28077"/>
    <cellStyle name="표준 34 2 8 5 3" xfId="10192"/>
    <cellStyle name="표준 34 2 8 5 3 2" xfId="28078"/>
    <cellStyle name="표준 34 2 8 5 4" xfId="28079"/>
    <cellStyle name="표준 34 2 8 6" xfId="10193"/>
    <cellStyle name="표준 34 2 8 6 2" xfId="10194"/>
    <cellStyle name="표준 34 2 8 6 2 2" xfId="28080"/>
    <cellStyle name="표준 34 2 8 6 3" xfId="28081"/>
    <cellStyle name="표준 34 2 8 7" xfId="10195"/>
    <cellStyle name="표준 34 2 8 7 2" xfId="28082"/>
    <cellStyle name="표준 34 2 8 8" xfId="28083"/>
    <cellStyle name="표준 34 2 9" xfId="10196"/>
    <cellStyle name="표준 34 2 9 2" xfId="10197"/>
    <cellStyle name="표준 34 2 9 2 2" xfId="10198"/>
    <cellStyle name="표준 34 2 9 2 2 2" xfId="10199"/>
    <cellStyle name="표준 34 2 9 2 2 2 2" xfId="10200"/>
    <cellStyle name="표준 34 2 9 2 2 2 2 2" xfId="10201"/>
    <cellStyle name="표준 34 2 9 2 2 2 2 2 2" xfId="10202"/>
    <cellStyle name="표준 34 2 9 2 2 2 2 2 2 2" xfId="28084"/>
    <cellStyle name="표준 34 2 9 2 2 2 2 2 3" xfId="28085"/>
    <cellStyle name="표준 34 2 9 2 2 2 2 3" xfId="10203"/>
    <cellStyle name="표준 34 2 9 2 2 2 2 3 2" xfId="28086"/>
    <cellStyle name="표준 34 2 9 2 2 2 2 4" xfId="28087"/>
    <cellStyle name="표준 34 2 9 2 2 2 3" xfId="10204"/>
    <cellStyle name="표준 34 2 9 2 2 2 3 2" xfId="10205"/>
    <cellStyle name="표준 34 2 9 2 2 2 3 2 2" xfId="28088"/>
    <cellStyle name="표준 34 2 9 2 2 2 3 3" xfId="28089"/>
    <cellStyle name="표준 34 2 9 2 2 2 4" xfId="10206"/>
    <cellStyle name="표준 34 2 9 2 2 2 4 2" xfId="28090"/>
    <cellStyle name="표준 34 2 9 2 2 2 5" xfId="28091"/>
    <cellStyle name="표준 34 2 9 2 2 3" xfId="10207"/>
    <cellStyle name="표준 34 2 9 2 2 3 2" xfId="10208"/>
    <cellStyle name="표준 34 2 9 2 2 3 2 2" xfId="10209"/>
    <cellStyle name="표준 34 2 9 2 2 3 2 2 2" xfId="28092"/>
    <cellStyle name="표준 34 2 9 2 2 3 2 3" xfId="28093"/>
    <cellStyle name="표준 34 2 9 2 2 3 3" xfId="10210"/>
    <cellStyle name="표준 34 2 9 2 2 3 3 2" xfId="28094"/>
    <cellStyle name="표준 34 2 9 2 2 3 4" xfId="28095"/>
    <cellStyle name="표준 34 2 9 2 2 4" xfId="10211"/>
    <cellStyle name="표준 34 2 9 2 2 4 2" xfId="10212"/>
    <cellStyle name="표준 34 2 9 2 2 4 2 2" xfId="28096"/>
    <cellStyle name="표준 34 2 9 2 2 4 3" xfId="28097"/>
    <cellStyle name="표준 34 2 9 2 2 5" xfId="10213"/>
    <cellStyle name="표준 34 2 9 2 2 5 2" xfId="28098"/>
    <cellStyle name="표준 34 2 9 2 2 6" xfId="28099"/>
    <cellStyle name="표준 34 2 9 2 3" xfId="10214"/>
    <cellStyle name="표준 34 2 9 2 3 2" xfId="10215"/>
    <cellStyle name="표준 34 2 9 2 3 2 2" xfId="10216"/>
    <cellStyle name="표준 34 2 9 2 3 2 2 2" xfId="10217"/>
    <cellStyle name="표준 34 2 9 2 3 2 2 2 2" xfId="28100"/>
    <cellStyle name="표준 34 2 9 2 3 2 2 3" xfId="28101"/>
    <cellStyle name="표준 34 2 9 2 3 2 3" xfId="10218"/>
    <cellStyle name="표준 34 2 9 2 3 2 3 2" xfId="28102"/>
    <cellStyle name="표준 34 2 9 2 3 2 4" xfId="28103"/>
    <cellStyle name="표준 34 2 9 2 3 3" xfId="10219"/>
    <cellStyle name="표준 34 2 9 2 3 3 2" xfId="10220"/>
    <cellStyle name="표준 34 2 9 2 3 3 2 2" xfId="28104"/>
    <cellStyle name="표준 34 2 9 2 3 3 3" xfId="28105"/>
    <cellStyle name="표준 34 2 9 2 3 4" xfId="10221"/>
    <cellStyle name="표준 34 2 9 2 3 4 2" xfId="28106"/>
    <cellStyle name="표준 34 2 9 2 3 5" xfId="28107"/>
    <cellStyle name="표준 34 2 9 2 4" xfId="10222"/>
    <cellStyle name="표준 34 2 9 2 4 2" xfId="10223"/>
    <cellStyle name="표준 34 2 9 2 4 2 2" xfId="10224"/>
    <cellStyle name="표준 34 2 9 2 4 2 2 2" xfId="28108"/>
    <cellStyle name="표준 34 2 9 2 4 2 3" xfId="28109"/>
    <cellStyle name="표준 34 2 9 2 4 3" xfId="10225"/>
    <cellStyle name="표준 34 2 9 2 4 3 2" xfId="28110"/>
    <cellStyle name="표준 34 2 9 2 4 4" xfId="28111"/>
    <cellStyle name="표준 34 2 9 2 5" xfId="10226"/>
    <cellStyle name="표준 34 2 9 2 5 2" xfId="10227"/>
    <cellStyle name="표준 34 2 9 2 5 2 2" xfId="28112"/>
    <cellStyle name="표준 34 2 9 2 5 3" xfId="28113"/>
    <cellStyle name="표준 34 2 9 2 6" xfId="10228"/>
    <cellStyle name="표준 34 2 9 2 6 2" xfId="28114"/>
    <cellStyle name="표준 34 2 9 2 7" xfId="28115"/>
    <cellStyle name="표준 34 2 9 3" xfId="10229"/>
    <cellStyle name="표준 34 2 9 3 2" xfId="10230"/>
    <cellStyle name="표준 34 2 9 3 2 2" xfId="10231"/>
    <cellStyle name="표준 34 2 9 3 2 2 2" xfId="10232"/>
    <cellStyle name="표준 34 2 9 3 2 2 2 2" xfId="10233"/>
    <cellStyle name="표준 34 2 9 3 2 2 2 2 2" xfId="28116"/>
    <cellStyle name="표준 34 2 9 3 2 2 2 3" xfId="28117"/>
    <cellStyle name="표준 34 2 9 3 2 2 3" xfId="10234"/>
    <cellStyle name="표준 34 2 9 3 2 2 3 2" xfId="28118"/>
    <cellStyle name="표준 34 2 9 3 2 2 4" xfId="28119"/>
    <cellStyle name="표준 34 2 9 3 2 3" xfId="10235"/>
    <cellStyle name="표준 34 2 9 3 2 3 2" xfId="10236"/>
    <cellStyle name="표준 34 2 9 3 2 3 2 2" xfId="28120"/>
    <cellStyle name="표준 34 2 9 3 2 3 3" xfId="28121"/>
    <cellStyle name="표준 34 2 9 3 2 4" xfId="10237"/>
    <cellStyle name="표준 34 2 9 3 2 4 2" xfId="28122"/>
    <cellStyle name="표준 34 2 9 3 2 5" xfId="28123"/>
    <cellStyle name="표준 34 2 9 3 3" xfId="10238"/>
    <cellStyle name="표준 34 2 9 3 3 2" xfId="10239"/>
    <cellStyle name="표준 34 2 9 3 3 2 2" xfId="10240"/>
    <cellStyle name="표준 34 2 9 3 3 2 2 2" xfId="28124"/>
    <cellStyle name="표준 34 2 9 3 3 2 3" xfId="28125"/>
    <cellStyle name="표준 34 2 9 3 3 3" xfId="10241"/>
    <cellStyle name="표준 34 2 9 3 3 3 2" xfId="28126"/>
    <cellStyle name="표준 34 2 9 3 3 4" xfId="28127"/>
    <cellStyle name="표준 34 2 9 3 4" xfId="10242"/>
    <cellStyle name="표준 34 2 9 3 4 2" xfId="10243"/>
    <cellStyle name="표준 34 2 9 3 4 2 2" xfId="28128"/>
    <cellStyle name="표준 34 2 9 3 4 3" xfId="28129"/>
    <cellStyle name="표준 34 2 9 3 5" xfId="10244"/>
    <cellStyle name="표준 34 2 9 3 5 2" xfId="28130"/>
    <cellStyle name="표준 34 2 9 3 6" xfId="28131"/>
    <cellStyle name="표준 34 2 9 4" xfId="10245"/>
    <cellStyle name="표준 34 2 9 4 2" xfId="10246"/>
    <cellStyle name="표준 34 2 9 4 2 2" xfId="10247"/>
    <cellStyle name="표준 34 2 9 4 2 2 2" xfId="10248"/>
    <cellStyle name="표준 34 2 9 4 2 2 2 2" xfId="28132"/>
    <cellStyle name="표준 34 2 9 4 2 2 3" xfId="28133"/>
    <cellStyle name="표준 34 2 9 4 2 3" xfId="10249"/>
    <cellStyle name="표준 34 2 9 4 2 3 2" xfId="28134"/>
    <cellStyle name="표준 34 2 9 4 2 4" xfId="28135"/>
    <cellStyle name="표준 34 2 9 4 3" xfId="10250"/>
    <cellStyle name="표준 34 2 9 4 3 2" xfId="10251"/>
    <cellStyle name="표준 34 2 9 4 3 2 2" xfId="28136"/>
    <cellStyle name="표준 34 2 9 4 3 3" xfId="28137"/>
    <cellStyle name="표준 34 2 9 4 4" xfId="10252"/>
    <cellStyle name="표준 34 2 9 4 4 2" xfId="28138"/>
    <cellStyle name="표준 34 2 9 4 5" xfId="28139"/>
    <cellStyle name="표준 34 2 9 5" xfId="10253"/>
    <cellStyle name="표준 34 2 9 5 2" xfId="10254"/>
    <cellStyle name="표준 34 2 9 5 2 2" xfId="10255"/>
    <cellStyle name="표준 34 2 9 5 2 2 2" xfId="28140"/>
    <cellStyle name="표준 34 2 9 5 2 3" xfId="28141"/>
    <cellStyle name="표준 34 2 9 5 3" xfId="10256"/>
    <cellStyle name="표준 34 2 9 5 3 2" xfId="28142"/>
    <cellStyle name="표준 34 2 9 5 4" xfId="28143"/>
    <cellStyle name="표준 34 2 9 6" xfId="10257"/>
    <cellStyle name="표준 34 2 9 6 2" xfId="10258"/>
    <cellStyle name="표준 34 2 9 6 2 2" xfId="28144"/>
    <cellStyle name="표준 34 2 9 6 3" xfId="28145"/>
    <cellStyle name="표준 34 2 9 7" xfId="10259"/>
    <cellStyle name="표준 34 2 9 7 2" xfId="28146"/>
    <cellStyle name="표준 34 2 9 8" xfId="28147"/>
    <cellStyle name="표준 34 20" xfId="10260"/>
    <cellStyle name="표준 34 21" xfId="10261"/>
    <cellStyle name="표준 34 22" xfId="10262"/>
    <cellStyle name="표준 34 23" xfId="10263"/>
    <cellStyle name="표준 34 24" xfId="10264"/>
    <cellStyle name="표준 34 25" xfId="10265"/>
    <cellStyle name="표준 34 26" xfId="10266"/>
    <cellStyle name="표준 34 27" xfId="10267"/>
    <cellStyle name="표준 34 28" xfId="10268"/>
    <cellStyle name="표준 34 29" xfId="10269"/>
    <cellStyle name="표준 34 3" xfId="10270"/>
    <cellStyle name="표준 34 30" xfId="10271"/>
    <cellStyle name="표준 34 31" xfId="10272"/>
    <cellStyle name="표준 34 32" xfId="10273"/>
    <cellStyle name="표준 34 33" xfId="10274"/>
    <cellStyle name="표준 34 34" xfId="10275"/>
    <cellStyle name="표준 34 35" xfId="10276"/>
    <cellStyle name="표준 34 36" xfId="10277"/>
    <cellStyle name="표준 34 37" xfId="10278"/>
    <cellStyle name="표준 34 38" xfId="10279"/>
    <cellStyle name="표준 34 39" xfId="10280"/>
    <cellStyle name="표준 34 4" xfId="10281"/>
    <cellStyle name="표준 34 40" xfId="10282"/>
    <cellStyle name="표준 34 41" xfId="10283"/>
    <cellStyle name="표준 34 42" xfId="10284"/>
    <cellStyle name="표준 34 43" xfId="10285"/>
    <cellStyle name="표준 34 44" xfId="10286"/>
    <cellStyle name="표준 34 45" xfId="10287"/>
    <cellStyle name="표준 34 46" xfId="10288"/>
    <cellStyle name="표준 34 47" xfId="10289"/>
    <cellStyle name="표준 34 48" xfId="10290"/>
    <cellStyle name="표준 34 49" xfId="10291"/>
    <cellStyle name="표준 34 5" xfId="10292"/>
    <cellStyle name="표준 34 50" xfId="10293"/>
    <cellStyle name="표준 34 51" xfId="10294"/>
    <cellStyle name="표준 34 52" xfId="10295"/>
    <cellStyle name="표준 34 52 2" xfId="10296"/>
    <cellStyle name="표준 34 52 2 2" xfId="10297"/>
    <cellStyle name="표준 34 52 2 2 2" xfId="10298"/>
    <cellStyle name="표준 34 52 2 2 2 2" xfId="10299"/>
    <cellStyle name="표준 34 52 2 2 2 2 2" xfId="10300"/>
    <cellStyle name="표준 34 52 2 2 2 2 2 2" xfId="10301"/>
    <cellStyle name="표준 34 52 2 2 2 2 2 2 2" xfId="28148"/>
    <cellStyle name="표준 34 52 2 2 2 2 2 3" xfId="28149"/>
    <cellStyle name="표준 34 52 2 2 2 2 3" xfId="10302"/>
    <cellStyle name="표준 34 52 2 2 2 2 3 2" xfId="28150"/>
    <cellStyle name="표준 34 52 2 2 2 2 4" xfId="28151"/>
    <cellStyle name="표준 34 52 2 2 2 3" xfId="10303"/>
    <cellStyle name="표준 34 52 2 2 2 3 2" xfId="10304"/>
    <cellStyle name="표준 34 52 2 2 2 3 2 2" xfId="28152"/>
    <cellStyle name="표준 34 52 2 2 2 3 3" xfId="28153"/>
    <cellStyle name="표준 34 52 2 2 2 4" xfId="10305"/>
    <cellStyle name="표준 34 52 2 2 2 4 2" xfId="28154"/>
    <cellStyle name="표준 34 52 2 2 2 5" xfId="28155"/>
    <cellStyle name="표준 34 52 2 2 3" xfId="10306"/>
    <cellStyle name="표준 34 52 2 2 3 2" xfId="10307"/>
    <cellStyle name="표준 34 52 2 2 3 2 2" xfId="10308"/>
    <cellStyle name="표준 34 52 2 2 3 2 2 2" xfId="28156"/>
    <cellStyle name="표준 34 52 2 2 3 2 3" xfId="28157"/>
    <cellStyle name="표준 34 52 2 2 3 3" xfId="10309"/>
    <cellStyle name="표준 34 52 2 2 3 3 2" xfId="28158"/>
    <cellStyle name="표준 34 52 2 2 3 4" xfId="28159"/>
    <cellStyle name="표준 34 52 2 2 4" xfId="10310"/>
    <cellStyle name="표준 34 52 2 2 4 2" xfId="10311"/>
    <cellStyle name="표준 34 52 2 2 4 2 2" xfId="28160"/>
    <cellStyle name="표준 34 52 2 2 4 3" xfId="28161"/>
    <cellStyle name="표준 34 52 2 2 5" xfId="10312"/>
    <cellStyle name="표준 34 52 2 2 5 2" xfId="28162"/>
    <cellStyle name="표준 34 52 2 2 6" xfId="28163"/>
    <cellStyle name="표준 34 52 2 3" xfId="10313"/>
    <cellStyle name="표준 34 52 2 3 2" xfId="10314"/>
    <cellStyle name="표준 34 52 2 3 2 2" xfId="10315"/>
    <cellStyle name="표준 34 52 2 3 2 2 2" xfId="10316"/>
    <cellStyle name="표준 34 52 2 3 2 2 2 2" xfId="28164"/>
    <cellStyle name="표준 34 52 2 3 2 2 3" xfId="28165"/>
    <cellStyle name="표준 34 52 2 3 2 3" xfId="10317"/>
    <cellStyle name="표준 34 52 2 3 2 3 2" xfId="28166"/>
    <cellStyle name="표준 34 52 2 3 2 4" xfId="28167"/>
    <cellStyle name="표준 34 52 2 3 3" xfId="10318"/>
    <cellStyle name="표준 34 52 2 3 3 2" xfId="10319"/>
    <cellStyle name="표준 34 52 2 3 3 2 2" xfId="28168"/>
    <cellStyle name="표준 34 52 2 3 3 3" xfId="28169"/>
    <cellStyle name="표준 34 52 2 3 4" xfId="10320"/>
    <cellStyle name="표준 34 52 2 3 4 2" xfId="28170"/>
    <cellStyle name="표준 34 52 2 3 5" xfId="28171"/>
    <cellStyle name="표준 34 52 2 4" xfId="10321"/>
    <cellStyle name="표준 34 52 2 4 2" xfId="10322"/>
    <cellStyle name="표준 34 52 2 4 2 2" xfId="10323"/>
    <cellStyle name="표준 34 52 2 4 2 2 2" xfId="28172"/>
    <cellStyle name="표준 34 52 2 4 2 3" xfId="28173"/>
    <cellStyle name="표준 34 52 2 4 3" xfId="10324"/>
    <cellStyle name="표준 34 52 2 4 3 2" xfId="28174"/>
    <cellStyle name="표준 34 52 2 4 4" xfId="28175"/>
    <cellStyle name="표준 34 52 2 5" xfId="10325"/>
    <cellStyle name="표준 34 52 2 5 2" xfId="10326"/>
    <cellStyle name="표준 34 52 2 5 2 2" xfId="28176"/>
    <cellStyle name="표준 34 52 2 5 3" xfId="28177"/>
    <cellStyle name="표준 34 52 2 6" xfId="10327"/>
    <cellStyle name="표준 34 52 2 6 2" xfId="28178"/>
    <cellStyle name="표준 34 52 2 7" xfId="28179"/>
    <cellStyle name="표준 34 52 3" xfId="10328"/>
    <cellStyle name="표준 34 52 3 2" xfId="10329"/>
    <cellStyle name="표준 34 52 3 2 2" xfId="10330"/>
    <cellStyle name="표준 34 52 3 2 2 2" xfId="10331"/>
    <cellStyle name="표준 34 52 3 2 2 2 2" xfId="10332"/>
    <cellStyle name="표준 34 52 3 2 2 2 2 2" xfId="28180"/>
    <cellStyle name="표준 34 52 3 2 2 2 3" xfId="28181"/>
    <cellStyle name="표준 34 52 3 2 2 3" xfId="10333"/>
    <cellStyle name="표준 34 52 3 2 2 3 2" xfId="28182"/>
    <cellStyle name="표준 34 52 3 2 2 4" xfId="28183"/>
    <cellStyle name="표준 34 52 3 2 3" xfId="10334"/>
    <cellStyle name="표준 34 52 3 2 3 2" xfId="10335"/>
    <cellStyle name="표준 34 52 3 2 3 2 2" xfId="28184"/>
    <cellStyle name="표준 34 52 3 2 3 3" xfId="28185"/>
    <cellStyle name="표준 34 52 3 2 4" xfId="10336"/>
    <cellStyle name="표준 34 52 3 2 4 2" xfId="28186"/>
    <cellStyle name="표준 34 52 3 2 5" xfId="28187"/>
    <cellStyle name="표준 34 52 3 3" xfId="10337"/>
    <cellStyle name="표준 34 52 3 3 2" xfId="10338"/>
    <cellStyle name="표준 34 52 3 3 2 2" xfId="10339"/>
    <cellStyle name="표준 34 52 3 3 2 2 2" xfId="28188"/>
    <cellStyle name="표준 34 52 3 3 2 3" xfId="28189"/>
    <cellStyle name="표준 34 52 3 3 3" xfId="10340"/>
    <cellStyle name="표준 34 52 3 3 3 2" xfId="28190"/>
    <cellStyle name="표준 34 52 3 3 4" xfId="28191"/>
    <cellStyle name="표준 34 52 3 4" xfId="10341"/>
    <cellStyle name="표준 34 52 3 4 2" xfId="10342"/>
    <cellStyle name="표준 34 52 3 4 2 2" xfId="28192"/>
    <cellStyle name="표준 34 52 3 4 3" xfId="28193"/>
    <cellStyle name="표준 34 52 3 5" xfId="10343"/>
    <cellStyle name="표준 34 52 3 5 2" xfId="28194"/>
    <cellStyle name="표준 34 52 3 6" xfId="28195"/>
    <cellStyle name="표준 34 52 4" xfId="10344"/>
    <cellStyle name="표준 34 52 4 2" xfId="10345"/>
    <cellStyle name="표준 34 52 4 2 2" xfId="10346"/>
    <cellStyle name="표준 34 52 4 2 2 2" xfId="10347"/>
    <cellStyle name="표준 34 52 4 2 2 2 2" xfId="28196"/>
    <cellStyle name="표준 34 52 4 2 2 3" xfId="28197"/>
    <cellStyle name="표준 34 52 4 2 3" xfId="10348"/>
    <cellStyle name="표준 34 52 4 2 3 2" xfId="28198"/>
    <cellStyle name="표준 34 52 4 2 4" xfId="28199"/>
    <cellStyle name="표준 34 52 4 3" xfId="10349"/>
    <cellStyle name="표준 34 52 4 3 2" xfId="10350"/>
    <cellStyle name="표준 34 52 4 3 2 2" xfId="28200"/>
    <cellStyle name="표준 34 52 4 3 3" xfId="28201"/>
    <cellStyle name="표준 34 52 4 4" xfId="10351"/>
    <cellStyle name="표준 34 52 4 4 2" xfId="28202"/>
    <cellStyle name="표준 34 52 4 5" xfId="28203"/>
    <cellStyle name="표준 34 52 5" xfId="10352"/>
    <cellStyle name="표준 34 52 5 2" xfId="10353"/>
    <cellStyle name="표준 34 52 5 2 2" xfId="10354"/>
    <cellStyle name="표준 34 52 5 2 2 2" xfId="28204"/>
    <cellStyle name="표준 34 52 5 2 3" xfId="28205"/>
    <cellStyle name="표준 34 52 5 3" xfId="10355"/>
    <cellStyle name="표준 34 52 5 3 2" xfId="28206"/>
    <cellStyle name="표준 34 52 5 4" xfId="28207"/>
    <cellStyle name="표준 34 52 6" xfId="10356"/>
    <cellStyle name="표준 34 52 6 2" xfId="10357"/>
    <cellStyle name="표준 34 52 6 2 2" xfId="28208"/>
    <cellStyle name="표준 34 52 6 3" xfId="28209"/>
    <cellStyle name="표준 34 52 7" xfId="10358"/>
    <cellStyle name="표준 34 52 7 2" xfId="28210"/>
    <cellStyle name="표준 34 52 8" xfId="28211"/>
    <cellStyle name="표준 34 53" xfId="10359"/>
    <cellStyle name="표준 34 53 2" xfId="10360"/>
    <cellStyle name="표준 34 53 2 2" xfId="10361"/>
    <cellStyle name="표준 34 53 2 2 2" xfId="10362"/>
    <cellStyle name="표준 34 53 2 2 2 2" xfId="10363"/>
    <cellStyle name="표준 34 53 2 2 2 2 2" xfId="10364"/>
    <cellStyle name="표준 34 53 2 2 2 2 2 2" xfId="28212"/>
    <cellStyle name="표준 34 53 2 2 2 2 3" xfId="28213"/>
    <cellStyle name="표준 34 53 2 2 2 3" xfId="10365"/>
    <cellStyle name="표준 34 53 2 2 2 3 2" xfId="28214"/>
    <cellStyle name="표준 34 53 2 2 2 4" xfId="28215"/>
    <cellStyle name="표준 34 53 2 2 3" xfId="10366"/>
    <cellStyle name="표준 34 53 2 2 3 2" xfId="10367"/>
    <cellStyle name="표준 34 53 2 2 3 2 2" xfId="28216"/>
    <cellStyle name="표준 34 53 2 2 3 3" xfId="28217"/>
    <cellStyle name="표준 34 53 2 2 4" xfId="10368"/>
    <cellStyle name="표준 34 53 2 2 4 2" xfId="28218"/>
    <cellStyle name="표준 34 53 2 2 5" xfId="28219"/>
    <cellStyle name="표준 34 53 2 3" xfId="10369"/>
    <cellStyle name="표준 34 53 2 3 2" xfId="10370"/>
    <cellStyle name="표준 34 53 2 3 2 2" xfId="10371"/>
    <cellStyle name="표준 34 53 2 3 2 2 2" xfId="28220"/>
    <cellStyle name="표준 34 53 2 3 2 3" xfId="28221"/>
    <cellStyle name="표준 34 53 2 3 3" xfId="10372"/>
    <cellStyle name="표준 34 53 2 3 3 2" xfId="28222"/>
    <cellStyle name="표준 34 53 2 3 4" xfId="28223"/>
    <cellStyle name="표준 34 53 2 4" xfId="10373"/>
    <cellStyle name="표준 34 53 2 4 2" xfId="10374"/>
    <cellStyle name="표준 34 53 2 4 2 2" xfId="28224"/>
    <cellStyle name="표준 34 53 2 4 3" xfId="28225"/>
    <cellStyle name="표준 34 53 2 5" xfId="10375"/>
    <cellStyle name="표준 34 53 2 5 2" xfId="28226"/>
    <cellStyle name="표준 34 53 2 6" xfId="28227"/>
    <cellStyle name="표준 34 53 3" xfId="10376"/>
    <cellStyle name="표준 34 53 3 2" xfId="10377"/>
    <cellStyle name="표준 34 53 3 2 2" xfId="10378"/>
    <cellStyle name="표준 34 53 3 2 2 2" xfId="10379"/>
    <cellStyle name="표준 34 53 3 2 2 2 2" xfId="28228"/>
    <cellStyle name="표준 34 53 3 2 2 3" xfId="28229"/>
    <cellStyle name="표준 34 53 3 2 3" xfId="10380"/>
    <cellStyle name="표준 34 53 3 2 3 2" xfId="28230"/>
    <cellStyle name="표준 34 53 3 2 4" xfId="28231"/>
    <cellStyle name="표준 34 53 3 3" xfId="10381"/>
    <cellStyle name="표준 34 53 3 3 2" xfId="10382"/>
    <cellStyle name="표준 34 53 3 3 2 2" xfId="28232"/>
    <cellStyle name="표준 34 53 3 3 3" xfId="28233"/>
    <cellStyle name="표준 34 53 3 4" xfId="10383"/>
    <cellStyle name="표준 34 53 3 4 2" xfId="28234"/>
    <cellStyle name="표준 34 53 3 5" xfId="28235"/>
    <cellStyle name="표준 34 53 4" xfId="10384"/>
    <cellStyle name="표준 34 53 4 2" xfId="10385"/>
    <cellStyle name="표준 34 53 4 2 2" xfId="10386"/>
    <cellStyle name="표준 34 53 4 2 2 2" xfId="28236"/>
    <cellStyle name="표준 34 53 4 2 3" xfId="28237"/>
    <cellStyle name="표준 34 53 4 3" xfId="10387"/>
    <cellStyle name="표준 34 53 4 3 2" xfId="28238"/>
    <cellStyle name="표준 34 53 4 4" xfId="28239"/>
    <cellStyle name="표준 34 53 5" xfId="10388"/>
    <cellStyle name="표준 34 53 5 2" xfId="10389"/>
    <cellStyle name="표준 34 53 5 2 2" xfId="28240"/>
    <cellStyle name="표준 34 53 5 3" xfId="28241"/>
    <cellStyle name="표준 34 53 6" xfId="10390"/>
    <cellStyle name="표준 34 53 6 2" xfId="28242"/>
    <cellStyle name="표준 34 53 7" xfId="28243"/>
    <cellStyle name="표준 34 54" xfId="10391"/>
    <cellStyle name="표준 34 54 2" xfId="10392"/>
    <cellStyle name="표준 34 54 2 2" xfId="10393"/>
    <cellStyle name="표준 34 54 2 2 2" xfId="10394"/>
    <cellStyle name="표준 34 54 2 2 2 2" xfId="10395"/>
    <cellStyle name="표준 34 54 2 2 2 2 2" xfId="28244"/>
    <cellStyle name="표준 34 54 2 2 2 3" xfId="28245"/>
    <cellStyle name="표준 34 54 2 2 3" xfId="10396"/>
    <cellStyle name="표준 34 54 2 2 3 2" xfId="28246"/>
    <cellStyle name="표준 34 54 2 2 4" xfId="28247"/>
    <cellStyle name="표준 34 54 2 3" xfId="10397"/>
    <cellStyle name="표준 34 54 2 3 2" xfId="10398"/>
    <cellStyle name="표준 34 54 2 3 2 2" xfId="28248"/>
    <cellStyle name="표준 34 54 2 3 3" xfId="28249"/>
    <cellStyle name="표준 34 54 2 4" xfId="10399"/>
    <cellStyle name="표준 34 54 2 4 2" xfId="28250"/>
    <cellStyle name="표준 34 54 2 5" xfId="28251"/>
    <cellStyle name="표준 34 54 3" xfId="10400"/>
    <cellStyle name="표준 34 54 3 2" xfId="10401"/>
    <cellStyle name="표준 34 54 3 2 2" xfId="10402"/>
    <cellStyle name="표준 34 54 3 2 2 2" xfId="28252"/>
    <cellStyle name="표준 34 54 3 2 3" xfId="28253"/>
    <cellStyle name="표준 34 54 3 3" xfId="10403"/>
    <cellStyle name="표준 34 54 3 3 2" xfId="28254"/>
    <cellStyle name="표준 34 54 3 4" xfId="28255"/>
    <cellStyle name="표준 34 54 4" xfId="10404"/>
    <cellStyle name="표준 34 54 4 2" xfId="10405"/>
    <cellStyle name="표준 34 54 4 2 2" xfId="28256"/>
    <cellStyle name="표준 34 54 4 3" xfId="28257"/>
    <cellStyle name="표준 34 54 5" xfId="10406"/>
    <cellStyle name="표준 34 54 5 2" xfId="28258"/>
    <cellStyle name="표준 34 54 6" xfId="28259"/>
    <cellStyle name="표준 34 55" xfId="10407"/>
    <cellStyle name="표준 34 55 2" xfId="10408"/>
    <cellStyle name="표준 34 55 2 2" xfId="10409"/>
    <cellStyle name="표준 34 55 2 2 2" xfId="10410"/>
    <cellStyle name="표준 34 55 2 2 2 2" xfId="28260"/>
    <cellStyle name="표준 34 55 2 2 3" xfId="28261"/>
    <cellStyle name="표준 34 55 2 3" xfId="10411"/>
    <cellStyle name="표준 34 55 2 3 2" xfId="28262"/>
    <cellStyle name="표준 34 55 2 4" xfId="28263"/>
    <cellStyle name="표준 34 55 3" xfId="10412"/>
    <cellStyle name="표준 34 55 3 2" xfId="10413"/>
    <cellStyle name="표준 34 55 3 2 2" xfId="28264"/>
    <cellStyle name="표준 34 55 3 3" xfId="28265"/>
    <cellStyle name="표준 34 55 4" xfId="10414"/>
    <cellStyle name="표준 34 55 4 2" xfId="28266"/>
    <cellStyle name="표준 34 55 5" xfId="28267"/>
    <cellStyle name="표준 34 56" xfId="10415"/>
    <cellStyle name="표준 34 56 2" xfId="10416"/>
    <cellStyle name="표준 34 56 2 2" xfId="10417"/>
    <cellStyle name="표준 34 56 2 2 2" xfId="28268"/>
    <cellStyle name="표준 34 56 2 3" xfId="28269"/>
    <cellStyle name="표준 34 56 3" xfId="10418"/>
    <cellStyle name="표준 34 56 3 2" xfId="28270"/>
    <cellStyle name="표준 34 56 4" xfId="28271"/>
    <cellStyle name="표준 34 57" xfId="10419"/>
    <cellStyle name="표준 34 57 2" xfId="10420"/>
    <cellStyle name="표준 34 57 2 2" xfId="28272"/>
    <cellStyle name="표준 34 57 3" xfId="28273"/>
    <cellStyle name="표준 34 6" xfId="10421"/>
    <cellStyle name="표준 34 7" xfId="10422"/>
    <cellStyle name="표준 34 8" xfId="10423"/>
    <cellStyle name="표준 34 9" xfId="10424"/>
    <cellStyle name="표준 35" xfId="10425"/>
    <cellStyle name="표준 35 10" xfId="10426"/>
    <cellStyle name="표준 35 11" xfId="10427"/>
    <cellStyle name="표준 35 12" xfId="10428"/>
    <cellStyle name="표준 35 13" xfId="10429"/>
    <cellStyle name="표준 35 14" xfId="10430"/>
    <cellStyle name="표준 35 15" xfId="10431"/>
    <cellStyle name="표준 35 16" xfId="10432"/>
    <cellStyle name="표준 35 17" xfId="10433"/>
    <cellStyle name="표준 35 18" xfId="10434"/>
    <cellStyle name="표준 35 19" xfId="10435"/>
    <cellStyle name="표준 35 2" xfId="10436"/>
    <cellStyle name="표준 35 2 10" xfId="10437"/>
    <cellStyle name="표준 35 2 10 2" xfId="10438"/>
    <cellStyle name="표준 35 2 10 2 2" xfId="10439"/>
    <cellStyle name="표준 35 2 10 2 2 2" xfId="10440"/>
    <cellStyle name="표준 35 2 10 2 2 2 2" xfId="10441"/>
    <cellStyle name="표준 35 2 10 2 2 2 2 2" xfId="10442"/>
    <cellStyle name="표준 35 2 10 2 2 2 2 2 2" xfId="10443"/>
    <cellStyle name="표준 35 2 10 2 2 2 2 2 2 2" xfId="28274"/>
    <cellStyle name="표준 35 2 10 2 2 2 2 2 3" xfId="28275"/>
    <cellStyle name="표준 35 2 10 2 2 2 2 3" xfId="10444"/>
    <cellStyle name="표준 35 2 10 2 2 2 2 3 2" xfId="28276"/>
    <cellStyle name="표준 35 2 10 2 2 2 2 4" xfId="28277"/>
    <cellStyle name="표준 35 2 10 2 2 2 3" xfId="10445"/>
    <cellStyle name="표준 35 2 10 2 2 2 3 2" xfId="10446"/>
    <cellStyle name="표준 35 2 10 2 2 2 3 2 2" xfId="28278"/>
    <cellStyle name="표준 35 2 10 2 2 2 3 3" xfId="28279"/>
    <cellStyle name="표준 35 2 10 2 2 2 4" xfId="10447"/>
    <cellStyle name="표준 35 2 10 2 2 2 4 2" xfId="28280"/>
    <cellStyle name="표준 35 2 10 2 2 2 5" xfId="28281"/>
    <cellStyle name="표준 35 2 10 2 2 3" xfId="10448"/>
    <cellStyle name="표준 35 2 10 2 2 3 2" xfId="10449"/>
    <cellStyle name="표준 35 2 10 2 2 3 2 2" xfId="10450"/>
    <cellStyle name="표준 35 2 10 2 2 3 2 2 2" xfId="28282"/>
    <cellStyle name="표준 35 2 10 2 2 3 2 3" xfId="28283"/>
    <cellStyle name="표준 35 2 10 2 2 3 3" xfId="10451"/>
    <cellStyle name="표준 35 2 10 2 2 3 3 2" xfId="28284"/>
    <cellStyle name="표준 35 2 10 2 2 3 4" xfId="28285"/>
    <cellStyle name="표준 35 2 10 2 2 4" xfId="10452"/>
    <cellStyle name="표준 35 2 10 2 2 4 2" xfId="10453"/>
    <cellStyle name="표준 35 2 10 2 2 4 2 2" xfId="28286"/>
    <cellStyle name="표준 35 2 10 2 2 4 3" xfId="28287"/>
    <cellStyle name="표준 35 2 10 2 2 5" xfId="10454"/>
    <cellStyle name="표준 35 2 10 2 2 5 2" xfId="28288"/>
    <cellStyle name="표준 35 2 10 2 2 6" xfId="28289"/>
    <cellStyle name="표준 35 2 10 2 3" xfId="10455"/>
    <cellStyle name="표준 35 2 10 2 3 2" xfId="10456"/>
    <cellStyle name="표준 35 2 10 2 3 2 2" xfId="10457"/>
    <cellStyle name="표준 35 2 10 2 3 2 2 2" xfId="10458"/>
    <cellStyle name="표준 35 2 10 2 3 2 2 2 2" xfId="28290"/>
    <cellStyle name="표준 35 2 10 2 3 2 2 3" xfId="28291"/>
    <cellStyle name="표준 35 2 10 2 3 2 3" xfId="10459"/>
    <cellStyle name="표준 35 2 10 2 3 2 3 2" xfId="28292"/>
    <cellStyle name="표준 35 2 10 2 3 2 4" xfId="28293"/>
    <cellStyle name="표준 35 2 10 2 3 3" xfId="10460"/>
    <cellStyle name="표준 35 2 10 2 3 3 2" xfId="10461"/>
    <cellStyle name="표준 35 2 10 2 3 3 2 2" xfId="28294"/>
    <cellStyle name="표준 35 2 10 2 3 3 3" xfId="28295"/>
    <cellStyle name="표준 35 2 10 2 3 4" xfId="10462"/>
    <cellStyle name="표준 35 2 10 2 3 4 2" xfId="28296"/>
    <cellStyle name="표준 35 2 10 2 3 5" xfId="28297"/>
    <cellStyle name="표준 35 2 10 2 4" xfId="10463"/>
    <cellStyle name="표준 35 2 10 2 4 2" xfId="10464"/>
    <cellStyle name="표준 35 2 10 2 4 2 2" xfId="10465"/>
    <cellStyle name="표준 35 2 10 2 4 2 2 2" xfId="28298"/>
    <cellStyle name="표준 35 2 10 2 4 2 3" xfId="28299"/>
    <cellStyle name="표준 35 2 10 2 4 3" xfId="10466"/>
    <cellStyle name="표준 35 2 10 2 4 3 2" xfId="28300"/>
    <cellStyle name="표준 35 2 10 2 4 4" xfId="28301"/>
    <cellStyle name="표준 35 2 10 2 5" xfId="10467"/>
    <cellStyle name="표준 35 2 10 2 5 2" xfId="10468"/>
    <cellStyle name="표준 35 2 10 2 5 2 2" xfId="28302"/>
    <cellStyle name="표준 35 2 10 2 5 3" xfId="28303"/>
    <cellStyle name="표준 35 2 10 2 6" xfId="10469"/>
    <cellStyle name="표준 35 2 10 2 6 2" xfId="28304"/>
    <cellStyle name="표준 35 2 10 2 7" xfId="28305"/>
    <cellStyle name="표준 35 2 10 3" xfId="10470"/>
    <cellStyle name="표준 35 2 10 3 2" xfId="10471"/>
    <cellStyle name="표준 35 2 10 3 2 2" xfId="10472"/>
    <cellStyle name="표준 35 2 10 3 2 2 2" xfId="10473"/>
    <cellStyle name="표준 35 2 10 3 2 2 2 2" xfId="10474"/>
    <cellStyle name="표준 35 2 10 3 2 2 2 2 2" xfId="28306"/>
    <cellStyle name="표준 35 2 10 3 2 2 2 3" xfId="28307"/>
    <cellStyle name="표준 35 2 10 3 2 2 3" xfId="10475"/>
    <cellStyle name="표준 35 2 10 3 2 2 3 2" xfId="28308"/>
    <cellStyle name="표준 35 2 10 3 2 2 4" xfId="28309"/>
    <cellStyle name="표준 35 2 10 3 2 3" xfId="10476"/>
    <cellStyle name="표준 35 2 10 3 2 3 2" xfId="10477"/>
    <cellStyle name="표준 35 2 10 3 2 3 2 2" xfId="28310"/>
    <cellStyle name="표준 35 2 10 3 2 3 3" xfId="28311"/>
    <cellStyle name="표준 35 2 10 3 2 4" xfId="10478"/>
    <cellStyle name="표준 35 2 10 3 2 4 2" xfId="28312"/>
    <cellStyle name="표준 35 2 10 3 2 5" xfId="28313"/>
    <cellStyle name="표준 35 2 10 3 3" xfId="10479"/>
    <cellStyle name="표준 35 2 10 3 3 2" xfId="10480"/>
    <cellStyle name="표준 35 2 10 3 3 2 2" xfId="10481"/>
    <cellStyle name="표준 35 2 10 3 3 2 2 2" xfId="28314"/>
    <cellStyle name="표준 35 2 10 3 3 2 3" xfId="28315"/>
    <cellStyle name="표준 35 2 10 3 3 3" xfId="10482"/>
    <cellStyle name="표준 35 2 10 3 3 3 2" xfId="28316"/>
    <cellStyle name="표준 35 2 10 3 3 4" xfId="28317"/>
    <cellStyle name="표준 35 2 10 3 4" xfId="10483"/>
    <cellStyle name="표준 35 2 10 3 4 2" xfId="10484"/>
    <cellStyle name="표준 35 2 10 3 4 2 2" xfId="28318"/>
    <cellStyle name="표준 35 2 10 3 4 3" xfId="28319"/>
    <cellStyle name="표준 35 2 10 3 5" xfId="10485"/>
    <cellStyle name="표준 35 2 10 3 5 2" xfId="28320"/>
    <cellStyle name="표준 35 2 10 3 6" xfId="28321"/>
    <cellStyle name="표준 35 2 10 4" xfId="10486"/>
    <cellStyle name="표준 35 2 10 4 2" xfId="10487"/>
    <cellStyle name="표준 35 2 10 4 2 2" xfId="10488"/>
    <cellStyle name="표준 35 2 10 4 2 2 2" xfId="10489"/>
    <cellStyle name="표준 35 2 10 4 2 2 2 2" xfId="28322"/>
    <cellStyle name="표준 35 2 10 4 2 2 3" xfId="28323"/>
    <cellStyle name="표준 35 2 10 4 2 3" xfId="10490"/>
    <cellStyle name="표준 35 2 10 4 2 3 2" xfId="28324"/>
    <cellStyle name="표준 35 2 10 4 2 4" xfId="28325"/>
    <cellStyle name="표준 35 2 10 4 3" xfId="10491"/>
    <cellStyle name="표준 35 2 10 4 3 2" xfId="10492"/>
    <cellStyle name="표준 35 2 10 4 3 2 2" xfId="28326"/>
    <cellStyle name="표준 35 2 10 4 3 3" xfId="28327"/>
    <cellStyle name="표준 35 2 10 4 4" xfId="10493"/>
    <cellStyle name="표준 35 2 10 4 4 2" xfId="28328"/>
    <cellStyle name="표준 35 2 10 4 5" xfId="28329"/>
    <cellStyle name="표준 35 2 10 5" xfId="10494"/>
    <cellStyle name="표준 35 2 10 5 2" xfId="10495"/>
    <cellStyle name="표준 35 2 10 5 2 2" xfId="10496"/>
    <cellStyle name="표준 35 2 10 5 2 2 2" xfId="28330"/>
    <cellStyle name="표준 35 2 10 5 2 3" xfId="28331"/>
    <cellStyle name="표준 35 2 10 5 3" xfId="10497"/>
    <cellStyle name="표준 35 2 10 5 3 2" xfId="28332"/>
    <cellStyle name="표준 35 2 10 5 4" xfId="28333"/>
    <cellStyle name="표준 35 2 10 6" xfId="10498"/>
    <cellStyle name="표준 35 2 10 6 2" xfId="10499"/>
    <cellStyle name="표준 35 2 10 6 2 2" xfId="28334"/>
    <cellStyle name="표준 35 2 10 6 3" xfId="28335"/>
    <cellStyle name="표준 35 2 10 7" xfId="10500"/>
    <cellStyle name="표준 35 2 10 7 2" xfId="28336"/>
    <cellStyle name="표준 35 2 10 8" xfId="10501"/>
    <cellStyle name="표준 35 2 10 9" xfId="10502"/>
    <cellStyle name="표준 35 2 11" xfId="10503"/>
    <cellStyle name="표준 35 2 11 2" xfId="10504"/>
    <cellStyle name="표준 35 2 11 2 2" xfId="10505"/>
    <cellStyle name="표준 35 2 11 2 2 2" xfId="10506"/>
    <cellStyle name="표준 35 2 11 2 2 2 2" xfId="10507"/>
    <cellStyle name="표준 35 2 11 2 2 2 2 2" xfId="10508"/>
    <cellStyle name="표준 35 2 11 2 2 2 2 2 2" xfId="10509"/>
    <cellStyle name="표준 35 2 11 2 2 2 2 2 2 2" xfId="28337"/>
    <cellStyle name="표준 35 2 11 2 2 2 2 2 3" xfId="28338"/>
    <cellStyle name="표준 35 2 11 2 2 2 2 3" xfId="10510"/>
    <cellStyle name="표준 35 2 11 2 2 2 2 3 2" xfId="28339"/>
    <cellStyle name="표준 35 2 11 2 2 2 2 4" xfId="28340"/>
    <cellStyle name="표준 35 2 11 2 2 2 3" xfId="10511"/>
    <cellStyle name="표준 35 2 11 2 2 2 3 2" xfId="10512"/>
    <cellStyle name="표준 35 2 11 2 2 2 3 2 2" xfId="28341"/>
    <cellStyle name="표준 35 2 11 2 2 2 3 3" xfId="28342"/>
    <cellStyle name="표준 35 2 11 2 2 2 4" xfId="10513"/>
    <cellStyle name="표준 35 2 11 2 2 2 4 2" xfId="28343"/>
    <cellStyle name="표준 35 2 11 2 2 2 5" xfId="28344"/>
    <cellStyle name="표준 35 2 11 2 2 3" xfId="10514"/>
    <cellStyle name="표준 35 2 11 2 2 3 2" xfId="10515"/>
    <cellStyle name="표준 35 2 11 2 2 3 2 2" xfId="10516"/>
    <cellStyle name="표준 35 2 11 2 2 3 2 2 2" xfId="28345"/>
    <cellStyle name="표준 35 2 11 2 2 3 2 3" xfId="28346"/>
    <cellStyle name="표준 35 2 11 2 2 3 3" xfId="10517"/>
    <cellStyle name="표준 35 2 11 2 2 3 3 2" xfId="28347"/>
    <cellStyle name="표준 35 2 11 2 2 3 4" xfId="28348"/>
    <cellStyle name="표준 35 2 11 2 2 4" xfId="10518"/>
    <cellStyle name="표준 35 2 11 2 2 4 2" xfId="10519"/>
    <cellStyle name="표준 35 2 11 2 2 4 2 2" xfId="28349"/>
    <cellStyle name="표준 35 2 11 2 2 4 3" xfId="28350"/>
    <cellStyle name="표준 35 2 11 2 2 5" xfId="10520"/>
    <cellStyle name="표준 35 2 11 2 2 5 2" xfId="28351"/>
    <cellStyle name="표준 35 2 11 2 2 6" xfId="28352"/>
    <cellStyle name="표준 35 2 11 2 3" xfId="10521"/>
    <cellStyle name="표준 35 2 11 2 3 2" xfId="10522"/>
    <cellStyle name="표준 35 2 11 2 3 2 2" xfId="10523"/>
    <cellStyle name="표준 35 2 11 2 3 2 2 2" xfId="10524"/>
    <cellStyle name="표준 35 2 11 2 3 2 2 2 2" xfId="28353"/>
    <cellStyle name="표준 35 2 11 2 3 2 2 3" xfId="28354"/>
    <cellStyle name="표준 35 2 11 2 3 2 3" xfId="10525"/>
    <cellStyle name="표준 35 2 11 2 3 2 3 2" xfId="28355"/>
    <cellStyle name="표준 35 2 11 2 3 2 4" xfId="28356"/>
    <cellStyle name="표준 35 2 11 2 3 3" xfId="10526"/>
    <cellStyle name="표준 35 2 11 2 3 3 2" xfId="10527"/>
    <cellStyle name="표준 35 2 11 2 3 3 2 2" xfId="28357"/>
    <cellStyle name="표준 35 2 11 2 3 3 3" xfId="28358"/>
    <cellStyle name="표준 35 2 11 2 3 4" xfId="10528"/>
    <cellStyle name="표준 35 2 11 2 3 4 2" xfId="28359"/>
    <cellStyle name="표준 35 2 11 2 3 5" xfId="28360"/>
    <cellStyle name="표준 35 2 11 2 4" xfId="10529"/>
    <cellStyle name="표준 35 2 11 2 4 2" xfId="10530"/>
    <cellStyle name="표준 35 2 11 2 4 2 2" xfId="10531"/>
    <cellStyle name="표준 35 2 11 2 4 2 2 2" xfId="28361"/>
    <cellStyle name="표준 35 2 11 2 4 2 3" xfId="28362"/>
    <cellStyle name="표준 35 2 11 2 4 3" xfId="10532"/>
    <cellStyle name="표준 35 2 11 2 4 3 2" xfId="28363"/>
    <cellStyle name="표준 35 2 11 2 4 4" xfId="28364"/>
    <cellStyle name="표준 35 2 11 2 5" xfId="10533"/>
    <cellStyle name="표준 35 2 11 2 5 2" xfId="10534"/>
    <cellStyle name="표준 35 2 11 2 5 2 2" xfId="28365"/>
    <cellStyle name="표준 35 2 11 2 5 3" xfId="28366"/>
    <cellStyle name="표준 35 2 11 2 6" xfId="10535"/>
    <cellStyle name="표준 35 2 11 2 6 2" xfId="28367"/>
    <cellStyle name="표준 35 2 11 2 7" xfId="28368"/>
    <cellStyle name="표준 35 2 11 3" xfId="10536"/>
    <cellStyle name="표준 35 2 11 3 2" xfId="10537"/>
    <cellStyle name="표준 35 2 11 3 2 2" xfId="10538"/>
    <cellStyle name="표준 35 2 11 3 2 2 2" xfId="10539"/>
    <cellStyle name="표준 35 2 11 3 2 2 2 2" xfId="10540"/>
    <cellStyle name="표준 35 2 11 3 2 2 2 2 2" xfId="28369"/>
    <cellStyle name="표준 35 2 11 3 2 2 2 3" xfId="28370"/>
    <cellStyle name="표준 35 2 11 3 2 2 3" xfId="10541"/>
    <cellStyle name="표준 35 2 11 3 2 2 3 2" xfId="28371"/>
    <cellStyle name="표준 35 2 11 3 2 2 4" xfId="28372"/>
    <cellStyle name="표준 35 2 11 3 2 3" xfId="10542"/>
    <cellStyle name="표준 35 2 11 3 2 3 2" xfId="10543"/>
    <cellStyle name="표준 35 2 11 3 2 3 2 2" xfId="28373"/>
    <cellStyle name="표준 35 2 11 3 2 3 3" xfId="28374"/>
    <cellStyle name="표준 35 2 11 3 2 4" xfId="10544"/>
    <cellStyle name="표준 35 2 11 3 2 4 2" xfId="28375"/>
    <cellStyle name="표준 35 2 11 3 2 5" xfId="28376"/>
    <cellStyle name="표준 35 2 11 3 3" xfId="10545"/>
    <cellStyle name="표준 35 2 11 3 3 2" xfId="10546"/>
    <cellStyle name="표준 35 2 11 3 3 2 2" xfId="10547"/>
    <cellStyle name="표준 35 2 11 3 3 2 2 2" xfId="28377"/>
    <cellStyle name="표준 35 2 11 3 3 2 3" xfId="28378"/>
    <cellStyle name="표준 35 2 11 3 3 3" xfId="10548"/>
    <cellStyle name="표준 35 2 11 3 3 3 2" xfId="28379"/>
    <cellStyle name="표준 35 2 11 3 3 4" xfId="28380"/>
    <cellStyle name="표준 35 2 11 3 4" xfId="10549"/>
    <cellStyle name="표준 35 2 11 3 4 2" xfId="10550"/>
    <cellStyle name="표준 35 2 11 3 4 2 2" xfId="28381"/>
    <cellStyle name="표준 35 2 11 3 4 3" xfId="28382"/>
    <cellStyle name="표준 35 2 11 3 5" xfId="10551"/>
    <cellStyle name="표준 35 2 11 3 5 2" xfId="28383"/>
    <cellStyle name="표준 35 2 11 3 6" xfId="28384"/>
    <cellStyle name="표준 35 2 11 4" xfId="10552"/>
    <cellStyle name="표준 35 2 11 4 2" xfId="10553"/>
    <cellStyle name="표준 35 2 11 4 2 2" xfId="10554"/>
    <cellStyle name="표준 35 2 11 4 2 2 2" xfId="10555"/>
    <cellStyle name="표준 35 2 11 4 2 2 2 2" xfId="28385"/>
    <cellStyle name="표준 35 2 11 4 2 2 3" xfId="28386"/>
    <cellStyle name="표준 35 2 11 4 2 3" xfId="10556"/>
    <cellStyle name="표준 35 2 11 4 2 3 2" xfId="28387"/>
    <cellStyle name="표준 35 2 11 4 2 4" xfId="28388"/>
    <cellStyle name="표준 35 2 11 4 3" xfId="10557"/>
    <cellStyle name="표준 35 2 11 4 3 2" xfId="10558"/>
    <cellStyle name="표준 35 2 11 4 3 2 2" xfId="28389"/>
    <cellStyle name="표준 35 2 11 4 3 3" xfId="28390"/>
    <cellStyle name="표준 35 2 11 4 4" xfId="10559"/>
    <cellStyle name="표준 35 2 11 4 4 2" xfId="28391"/>
    <cellStyle name="표준 35 2 11 4 5" xfId="28392"/>
    <cellStyle name="표준 35 2 11 5" xfId="10560"/>
    <cellStyle name="표준 35 2 11 5 2" xfId="10561"/>
    <cellStyle name="표준 35 2 11 5 2 2" xfId="10562"/>
    <cellStyle name="표준 35 2 11 5 2 2 2" xfId="28393"/>
    <cellStyle name="표준 35 2 11 5 2 3" xfId="28394"/>
    <cellStyle name="표준 35 2 11 5 3" xfId="10563"/>
    <cellStyle name="표준 35 2 11 5 3 2" xfId="28395"/>
    <cellStyle name="표준 35 2 11 5 4" xfId="28396"/>
    <cellStyle name="표준 35 2 11 6" xfId="10564"/>
    <cellStyle name="표준 35 2 11 6 2" xfId="10565"/>
    <cellStyle name="표준 35 2 11 6 2 2" xfId="28397"/>
    <cellStyle name="표준 35 2 11 6 3" xfId="28398"/>
    <cellStyle name="표준 35 2 11 7" xfId="10566"/>
    <cellStyle name="표준 35 2 11 7 2" xfId="28399"/>
    <cellStyle name="표준 35 2 11 8" xfId="10567"/>
    <cellStyle name="표준 35 2 11 9" xfId="10568"/>
    <cellStyle name="표준 35 2 12" xfId="10569"/>
    <cellStyle name="표준 35 2 12 2" xfId="10570"/>
    <cellStyle name="표준 35 2 12 2 2" xfId="10571"/>
    <cellStyle name="표준 35 2 12 2 2 2" xfId="10572"/>
    <cellStyle name="표준 35 2 12 2 2 2 2" xfId="10573"/>
    <cellStyle name="표준 35 2 12 2 2 2 2 2" xfId="10574"/>
    <cellStyle name="표준 35 2 12 2 2 2 2 2 2" xfId="10575"/>
    <cellStyle name="표준 35 2 12 2 2 2 2 2 2 2" xfId="28400"/>
    <cellStyle name="표준 35 2 12 2 2 2 2 2 3" xfId="28401"/>
    <cellStyle name="표준 35 2 12 2 2 2 2 3" xfId="10576"/>
    <cellStyle name="표준 35 2 12 2 2 2 2 3 2" xfId="28402"/>
    <cellStyle name="표준 35 2 12 2 2 2 2 4" xfId="28403"/>
    <cellStyle name="표준 35 2 12 2 2 2 3" xfId="10577"/>
    <cellStyle name="표준 35 2 12 2 2 2 3 2" xfId="10578"/>
    <cellStyle name="표준 35 2 12 2 2 2 3 2 2" xfId="28404"/>
    <cellStyle name="표준 35 2 12 2 2 2 3 3" xfId="28405"/>
    <cellStyle name="표준 35 2 12 2 2 2 4" xfId="10579"/>
    <cellStyle name="표준 35 2 12 2 2 2 4 2" xfId="28406"/>
    <cellStyle name="표준 35 2 12 2 2 2 5" xfId="28407"/>
    <cellStyle name="표준 35 2 12 2 2 3" xfId="10580"/>
    <cellStyle name="표준 35 2 12 2 2 3 2" xfId="10581"/>
    <cellStyle name="표준 35 2 12 2 2 3 2 2" xfId="10582"/>
    <cellStyle name="표준 35 2 12 2 2 3 2 2 2" xfId="28408"/>
    <cellStyle name="표준 35 2 12 2 2 3 2 3" xfId="28409"/>
    <cellStyle name="표준 35 2 12 2 2 3 3" xfId="10583"/>
    <cellStyle name="표준 35 2 12 2 2 3 3 2" xfId="28410"/>
    <cellStyle name="표준 35 2 12 2 2 3 4" xfId="28411"/>
    <cellStyle name="표준 35 2 12 2 2 4" xfId="10584"/>
    <cellStyle name="표준 35 2 12 2 2 4 2" xfId="10585"/>
    <cellStyle name="표준 35 2 12 2 2 4 2 2" xfId="28412"/>
    <cellStyle name="표준 35 2 12 2 2 4 3" xfId="28413"/>
    <cellStyle name="표준 35 2 12 2 2 5" xfId="10586"/>
    <cellStyle name="표준 35 2 12 2 2 5 2" xfId="28414"/>
    <cellStyle name="표준 35 2 12 2 2 6" xfId="28415"/>
    <cellStyle name="표준 35 2 12 2 3" xfId="10587"/>
    <cellStyle name="표준 35 2 12 2 3 2" xfId="10588"/>
    <cellStyle name="표준 35 2 12 2 3 2 2" xfId="10589"/>
    <cellStyle name="표준 35 2 12 2 3 2 2 2" xfId="10590"/>
    <cellStyle name="표준 35 2 12 2 3 2 2 2 2" xfId="28416"/>
    <cellStyle name="표준 35 2 12 2 3 2 2 3" xfId="28417"/>
    <cellStyle name="표준 35 2 12 2 3 2 3" xfId="10591"/>
    <cellStyle name="표준 35 2 12 2 3 2 3 2" xfId="28418"/>
    <cellStyle name="표준 35 2 12 2 3 2 4" xfId="28419"/>
    <cellStyle name="표준 35 2 12 2 3 3" xfId="10592"/>
    <cellStyle name="표준 35 2 12 2 3 3 2" xfId="10593"/>
    <cellStyle name="표준 35 2 12 2 3 3 2 2" xfId="28420"/>
    <cellStyle name="표준 35 2 12 2 3 3 3" xfId="28421"/>
    <cellStyle name="표준 35 2 12 2 3 4" xfId="10594"/>
    <cellStyle name="표준 35 2 12 2 3 4 2" xfId="28422"/>
    <cellStyle name="표준 35 2 12 2 3 5" xfId="28423"/>
    <cellStyle name="표준 35 2 12 2 4" xfId="10595"/>
    <cellStyle name="표준 35 2 12 2 4 2" xfId="10596"/>
    <cellStyle name="표준 35 2 12 2 4 2 2" xfId="10597"/>
    <cellStyle name="표준 35 2 12 2 4 2 2 2" xfId="28424"/>
    <cellStyle name="표준 35 2 12 2 4 2 3" xfId="28425"/>
    <cellStyle name="표준 35 2 12 2 4 3" xfId="10598"/>
    <cellStyle name="표준 35 2 12 2 4 3 2" xfId="28426"/>
    <cellStyle name="표준 35 2 12 2 4 4" xfId="28427"/>
    <cellStyle name="표준 35 2 12 2 5" xfId="10599"/>
    <cellStyle name="표준 35 2 12 2 5 2" xfId="10600"/>
    <cellStyle name="표준 35 2 12 2 5 2 2" xfId="28428"/>
    <cellStyle name="표준 35 2 12 2 5 3" xfId="28429"/>
    <cellStyle name="표준 35 2 12 2 6" xfId="10601"/>
    <cellStyle name="표준 35 2 12 2 6 2" xfId="28430"/>
    <cellStyle name="표준 35 2 12 2 7" xfId="28431"/>
    <cellStyle name="표준 35 2 12 3" xfId="10602"/>
    <cellStyle name="표준 35 2 12 3 2" xfId="10603"/>
    <cellStyle name="표준 35 2 12 3 2 2" xfId="10604"/>
    <cellStyle name="표준 35 2 12 3 2 2 2" xfId="10605"/>
    <cellStyle name="표준 35 2 12 3 2 2 2 2" xfId="10606"/>
    <cellStyle name="표준 35 2 12 3 2 2 2 2 2" xfId="28432"/>
    <cellStyle name="표준 35 2 12 3 2 2 2 3" xfId="28433"/>
    <cellStyle name="표준 35 2 12 3 2 2 3" xfId="10607"/>
    <cellStyle name="표준 35 2 12 3 2 2 3 2" xfId="28434"/>
    <cellStyle name="표준 35 2 12 3 2 2 4" xfId="28435"/>
    <cellStyle name="표준 35 2 12 3 2 3" xfId="10608"/>
    <cellStyle name="표준 35 2 12 3 2 3 2" xfId="10609"/>
    <cellStyle name="표준 35 2 12 3 2 3 2 2" xfId="28436"/>
    <cellStyle name="표준 35 2 12 3 2 3 3" xfId="28437"/>
    <cellStyle name="표준 35 2 12 3 2 4" xfId="10610"/>
    <cellStyle name="표준 35 2 12 3 2 4 2" xfId="28438"/>
    <cellStyle name="표준 35 2 12 3 2 5" xfId="28439"/>
    <cellStyle name="표준 35 2 12 3 3" xfId="10611"/>
    <cellStyle name="표준 35 2 12 3 3 2" xfId="10612"/>
    <cellStyle name="표준 35 2 12 3 3 2 2" xfId="10613"/>
    <cellStyle name="표준 35 2 12 3 3 2 2 2" xfId="28440"/>
    <cellStyle name="표준 35 2 12 3 3 2 3" xfId="28441"/>
    <cellStyle name="표준 35 2 12 3 3 3" xfId="10614"/>
    <cellStyle name="표준 35 2 12 3 3 3 2" xfId="28442"/>
    <cellStyle name="표준 35 2 12 3 3 4" xfId="28443"/>
    <cellStyle name="표준 35 2 12 3 4" xfId="10615"/>
    <cellStyle name="표준 35 2 12 3 4 2" xfId="10616"/>
    <cellStyle name="표준 35 2 12 3 4 2 2" xfId="28444"/>
    <cellStyle name="표준 35 2 12 3 4 3" xfId="28445"/>
    <cellStyle name="표준 35 2 12 3 5" xfId="10617"/>
    <cellStyle name="표준 35 2 12 3 5 2" xfId="28446"/>
    <cellStyle name="표준 35 2 12 3 6" xfId="28447"/>
    <cellStyle name="표준 35 2 12 4" xfId="10618"/>
    <cellStyle name="표준 35 2 12 4 2" xfId="10619"/>
    <cellStyle name="표준 35 2 12 4 2 2" xfId="10620"/>
    <cellStyle name="표준 35 2 12 4 2 2 2" xfId="10621"/>
    <cellStyle name="표준 35 2 12 4 2 2 2 2" xfId="28448"/>
    <cellStyle name="표준 35 2 12 4 2 2 3" xfId="28449"/>
    <cellStyle name="표준 35 2 12 4 2 3" xfId="10622"/>
    <cellStyle name="표준 35 2 12 4 2 3 2" xfId="28450"/>
    <cellStyle name="표준 35 2 12 4 2 4" xfId="28451"/>
    <cellStyle name="표준 35 2 12 4 3" xfId="10623"/>
    <cellStyle name="표준 35 2 12 4 3 2" xfId="10624"/>
    <cellStyle name="표준 35 2 12 4 3 2 2" xfId="28452"/>
    <cellStyle name="표준 35 2 12 4 3 3" xfId="28453"/>
    <cellStyle name="표준 35 2 12 4 4" xfId="10625"/>
    <cellStyle name="표준 35 2 12 4 4 2" xfId="28454"/>
    <cellStyle name="표준 35 2 12 4 5" xfId="28455"/>
    <cellStyle name="표준 35 2 12 5" xfId="10626"/>
    <cellStyle name="표준 35 2 12 5 2" xfId="10627"/>
    <cellStyle name="표준 35 2 12 5 2 2" xfId="10628"/>
    <cellStyle name="표준 35 2 12 5 2 2 2" xfId="28456"/>
    <cellStyle name="표준 35 2 12 5 2 3" xfId="28457"/>
    <cellStyle name="표준 35 2 12 5 3" xfId="10629"/>
    <cellStyle name="표준 35 2 12 5 3 2" xfId="28458"/>
    <cellStyle name="표준 35 2 12 5 4" xfId="28459"/>
    <cellStyle name="표준 35 2 12 6" xfId="10630"/>
    <cellStyle name="표준 35 2 12 6 2" xfId="10631"/>
    <cellStyle name="표준 35 2 12 6 2 2" xfId="28460"/>
    <cellStyle name="표준 35 2 12 6 3" xfId="28461"/>
    <cellStyle name="표준 35 2 12 7" xfId="10632"/>
    <cellStyle name="표준 35 2 12 7 2" xfId="28462"/>
    <cellStyle name="표준 35 2 12 8" xfId="10633"/>
    <cellStyle name="표준 35 2 12 9" xfId="10634"/>
    <cellStyle name="표준 35 2 13" xfId="10635"/>
    <cellStyle name="표준 35 2 13 2" xfId="10636"/>
    <cellStyle name="표준 35 2 13 2 2" xfId="10637"/>
    <cellStyle name="표준 35 2 13 2 2 2" xfId="10638"/>
    <cellStyle name="표준 35 2 13 2 2 2 2" xfId="10639"/>
    <cellStyle name="표준 35 2 13 2 2 2 2 2" xfId="10640"/>
    <cellStyle name="표준 35 2 13 2 2 2 2 2 2" xfId="10641"/>
    <cellStyle name="표준 35 2 13 2 2 2 2 2 2 2" xfId="28463"/>
    <cellStyle name="표준 35 2 13 2 2 2 2 2 3" xfId="28464"/>
    <cellStyle name="표준 35 2 13 2 2 2 2 3" xfId="10642"/>
    <cellStyle name="표준 35 2 13 2 2 2 2 3 2" xfId="28465"/>
    <cellStyle name="표준 35 2 13 2 2 2 2 4" xfId="28466"/>
    <cellStyle name="표준 35 2 13 2 2 2 3" xfId="10643"/>
    <cellStyle name="표준 35 2 13 2 2 2 3 2" xfId="10644"/>
    <cellStyle name="표준 35 2 13 2 2 2 3 2 2" xfId="28467"/>
    <cellStyle name="표준 35 2 13 2 2 2 3 3" xfId="28468"/>
    <cellStyle name="표준 35 2 13 2 2 2 4" xfId="10645"/>
    <cellStyle name="표준 35 2 13 2 2 2 4 2" xfId="28469"/>
    <cellStyle name="표준 35 2 13 2 2 2 5" xfId="28470"/>
    <cellStyle name="표준 35 2 13 2 2 3" xfId="10646"/>
    <cellStyle name="표준 35 2 13 2 2 3 2" xfId="10647"/>
    <cellStyle name="표준 35 2 13 2 2 3 2 2" xfId="10648"/>
    <cellStyle name="표준 35 2 13 2 2 3 2 2 2" xfId="28471"/>
    <cellStyle name="표준 35 2 13 2 2 3 2 3" xfId="28472"/>
    <cellStyle name="표준 35 2 13 2 2 3 3" xfId="10649"/>
    <cellStyle name="표준 35 2 13 2 2 3 3 2" xfId="28473"/>
    <cellStyle name="표준 35 2 13 2 2 3 4" xfId="28474"/>
    <cellStyle name="표준 35 2 13 2 2 4" xfId="10650"/>
    <cellStyle name="표준 35 2 13 2 2 4 2" xfId="10651"/>
    <cellStyle name="표준 35 2 13 2 2 4 2 2" xfId="28475"/>
    <cellStyle name="표준 35 2 13 2 2 4 3" xfId="28476"/>
    <cellStyle name="표준 35 2 13 2 2 5" xfId="10652"/>
    <cellStyle name="표준 35 2 13 2 2 5 2" xfId="28477"/>
    <cellStyle name="표준 35 2 13 2 2 6" xfId="28478"/>
    <cellStyle name="표준 35 2 13 2 3" xfId="10653"/>
    <cellStyle name="표준 35 2 13 2 3 2" xfId="10654"/>
    <cellStyle name="표준 35 2 13 2 3 2 2" xfId="10655"/>
    <cellStyle name="표준 35 2 13 2 3 2 2 2" xfId="10656"/>
    <cellStyle name="표준 35 2 13 2 3 2 2 2 2" xfId="28479"/>
    <cellStyle name="표준 35 2 13 2 3 2 2 3" xfId="28480"/>
    <cellStyle name="표준 35 2 13 2 3 2 3" xfId="10657"/>
    <cellStyle name="표준 35 2 13 2 3 2 3 2" xfId="28481"/>
    <cellStyle name="표준 35 2 13 2 3 2 4" xfId="28482"/>
    <cellStyle name="표준 35 2 13 2 3 3" xfId="10658"/>
    <cellStyle name="표준 35 2 13 2 3 3 2" xfId="10659"/>
    <cellStyle name="표준 35 2 13 2 3 3 2 2" xfId="28483"/>
    <cellStyle name="표준 35 2 13 2 3 3 3" xfId="28484"/>
    <cellStyle name="표준 35 2 13 2 3 4" xfId="10660"/>
    <cellStyle name="표준 35 2 13 2 3 4 2" xfId="28485"/>
    <cellStyle name="표준 35 2 13 2 3 5" xfId="28486"/>
    <cellStyle name="표준 35 2 13 2 4" xfId="10661"/>
    <cellStyle name="표준 35 2 13 2 4 2" xfId="10662"/>
    <cellStyle name="표준 35 2 13 2 4 2 2" xfId="10663"/>
    <cellStyle name="표준 35 2 13 2 4 2 2 2" xfId="28487"/>
    <cellStyle name="표준 35 2 13 2 4 2 3" xfId="28488"/>
    <cellStyle name="표준 35 2 13 2 4 3" xfId="10664"/>
    <cellStyle name="표준 35 2 13 2 4 3 2" xfId="28489"/>
    <cellStyle name="표준 35 2 13 2 4 4" xfId="28490"/>
    <cellStyle name="표준 35 2 13 2 5" xfId="10665"/>
    <cellStyle name="표준 35 2 13 2 5 2" xfId="10666"/>
    <cellStyle name="표준 35 2 13 2 5 2 2" xfId="28491"/>
    <cellStyle name="표준 35 2 13 2 5 3" xfId="28492"/>
    <cellStyle name="표준 35 2 13 2 6" xfId="10667"/>
    <cellStyle name="표준 35 2 13 2 6 2" xfId="28493"/>
    <cellStyle name="표준 35 2 13 2 7" xfId="28494"/>
    <cellStyle name="표준 35 2 13 3" xfId="10668"/>
    <cellStyle name="표준 35 2 13 3 2" xfId="10669"/>
    <cellStyle name="표준 35 2 13 3 2 2" xfId="10670"/>
    <cellStyle name="표준 35 2 13 3 2 2 2" xfId="10671"/>
    <cellStyle name="표준 35 2 13 3 2 2 2 2" xfId="10672"/>
    <cellStyle name="표준 35 2 13 3 2 2 2 2 2" xfId="28495"/>
    <cellStyle name="표준 35 2 13 3 2 2 2 3" xfId="28496"/>
    <cellStyle name="표준 35 2 13 3 2 2 3" xfId="10673"/>
    <cellStyle name="표준 35 2 13 3 2 2 3 2" xfId="28497"/>
    <cellStyle name="표준 35 2 13 3 2 2 4" xfId="28498"/>
    <cellStyle name="표준 35 2 13 3 2 3" xfId="10674"/>
    <cellStyle name="표준 35 2 13 3 2 3 2" xfId="10675"/>
    <cellStyle name="표준 35 2 13 3 2 3 2 2" xfId="28499"/>
    <cellStyle name="표준 35 2 13 3 2 3 3" xfId="28500"/>
    <cellStyle name="표준 35 2 13 3 2 4" xfId="10676"/>
    <cellStyle name="표준 35 2 13 3 2 4 2" xfId="28501"/>
    <cellStyle name="표준 35 2 13 3 2 5" xfId="28502"/>
    <cellStyle name="표준 35 2 13 3 3" xfId="10677"/>
    <cellStyle name="표준 35 2 13 3 3 2" xfId="10678"/>
    <cellStyle name="표준 35 2 13 3 3 2 2" xfId="10679"/>
    <cellStyle name="표준 35 2 13 3 3 2 2 2" xfId="28503"/>
    <cellStyle name="표준 35 2 13 3 3 2 3" xfId="28504"/>
    <cellStyle name="표준 35 2 13 3 3 3" xfId="10680"/>
    <cellStyle name="표준 35 2 13 3 3 3 2" xfId="28505"/>
    <cellStyle name="표준 35 2 13 3 3 4" xfId="28506"/>
    <cellStyle name="표준 35 2 13 3 4" xfId="10681"/>
    <cellStyle name="표준 35 2 13 3 4 2" xfId="10682"/>
    <cellStyle name="표준 35 2 13 3 4 2 2" xfId="28507"/>
    <cellStyle name="표준 35 2 13 3 4 3" xfId="28508"/>
    <cellStyle name="표준 35 2 13 3 5" xfId="10683"/>
    <cellStyle name="표준 35 2 13 3 5 2" xfId="28509"/>
    <cellStyle name="표준 35 2 13 3 6" xfId="28510"/>
    <cellStyle name="표준 35 2 13 4" xfId="10684"/>
    <cellStyle name="표준 35 2 13 4 2" xfId="10685"/>
    <cellStyle name="표준 35 2 13 4 2 2" xfId="10686"/>
    <cellStyle name="표준 35 2 13 4 2 2 2" xfId="10687"/>
    <cellStyle name="표준 35 2 13 4 2 2 2 2" xfId="28511"/>
    <cellStyle name="표준 35 2 13 4 2 2 3" xfId="28512"/>
    <cellStyle name="표준 35 2 13 4 2 3" xfId="10688"/>
    <cellStyle name="표준 35 2 13 4 2 3 2" xfId="28513"/>
    <cellStyle name="표준 35 2 13 4 2 4" xfId="28514"/>
    <cellStyle name="표준 35 2 13 4 3" xfId="10689"/>
    <cellStyle name="표준 35 2 13 4 3 2" xfId="10690"/>
    <cellStyle name="표준 35 2 13 4 3 2 2" xfId="28515"/>
    <cellStyle name="표준 35 2 13 4 3 3" xfId="28516"/>
    <cellStyle name="표준 35 2 13 4 4" xfId="10691"/>
    <cellStyle name="표준 35 2 13 4 4 2" xfId="28517"/>
    <cellStyle name="표준 35 2 13 4 5" xfId="28518"/>
    <cellStyle name="표준 35 2 13 5" xfId="10692"/>
    <cellStyle name="표준 35 2 13 5 2" xfId="10693"/>
    <cellStyle name="표준 35 2 13 5 2 2" xfId="10694"/>
    <cellStyle name="표준 35 2 13 5 2 2 2" xfId="28519"/>
    <cellStyle name="표준 35 2 13 5 2 3" xfId="28520"/>
    <cellStyle name="표준 35 2 13 5 3" xfId="10695"/>
    <cellStyle name="표준 35 2 13 5 3 2" xfId="28521"/>
    <cellStyle name="표준 35 2 13 5 4" xfId="28522"/>
    <cellStyle name="표준 35 2 13 6" xfId="10696"/>
    <cellStyle name="표준 35 2 13 6 2" xfId="10697"/>
    <cellStyle name="표준 35 2 13 6 2 2" xfId="28523"/>
    <cellStyle name="표준 35 2 13 6 3" xfId="28524"/>
    <cellStyle name="표준 35 2 13 7" xfId="10698"/>
    <cellStyle name="표준 35 2 13 7 2" xfId="28525"/>
    <cellStyle name="표준 35 2 13 8" xfId="10699"/>
    <cellStyle name="표준 35 2 13 9" xfId="10700"/>
    <cellStyle name="표준 35 2 14" xfId="10701"/>
    <cellStyle name="표준 35 2 14 2" xfId="10702"/>
    <cellStyle name="표준 35 2 14 2 2" xfId="10703"/>
    <cellStyle name="표준 35 2 14 2 2 2" xfId="10704"/>
    <cellStyle name="표준 35 2 14 2 2 2 2" xfId="10705"/>
    <cellStyle name="표준 35 2 14 2 2 2 2 2" xfId="10706"/>
    <cellStyle name="표준 35 2 14 2 2 2 2 2 2" xfId="10707"/>
    <cellStyle name="표준 35 2 14 2 2 2 2 2 2 2" xfId="28526"/>
    <cellStyle name="표준 35 2 14 2 2 2 2 2 3" xfId="28527"/>
    <cellStyle name="표준 35 2 14 2 2 2 2 3" xfId="10708"/>
    <cellStyle name="표준 35 2 14 2 2 2 2 3 2" xfId="28528"/>
    <cellStyle name="표준 35 2 14 2 2 2 2 4" xfId="28529"/>
    <cellStyle name="표준 35 2 14 2 2 2 3" xfId="10709"/>
    <cellStyle name="표준 35 2 14 2 2 2 3 2" xfId="10710"/>
    <cellStyle name="표준 35 2 14 2 2 2 3 2 2" xfId="28530"/>
    <cellStyle name="표준 35 2 14 2 2 2 3 3" xfId="28531"/>
    <cellStyle name="표준 35 2 14 2 2 2 4" xfId="10711"/>
    <cellStyle name="표준 35 2 14 2 2 2 4 2" xfId="28532"/>
    <cellStyle name="표준 35 2 14 2 2 2 5" xfId="28533"/>
    <cellStyle name="표준 35 2 14 2 2 3" xfId="10712"/>
    <cellStyle name="표준 35 2 14 2 2 3 2" xfId="10713"/>
    <cellStyle name="표준 35 2 14 2 2 3 2 2" xfId="10714"/>
    <cellStyle name="표준 35 2 14 2 2 3 2 2 2" xfId="28534"/>
    <cellStyle name="표준 35 2 14 2 2 3 2 3" xfId="28535"/>
    <cellStyle name="표준 35 2 14 2 2 3 3" xfId="10715"/>
    <cellStyle name="표준 35 2 14 2 2 3 3 2" xfId="28536"/>
    <cellStyle name="표준 35 2 14 2 2 3 4" xfId="28537"/>
    <cellStyle name="표준 35 2 14 2 2 4" xfId="10716"/>
    <cellStyle name="표준 35 2 14 2 2 4 2" xfId="10717"/>
    <cellStyle name="표준 35 2 14 2 2 4 2 2" xfId="28538"/>
    <cellStyle name="표준 35 2 14 2 2 4 3" xfId="28539"/>
    <cellStyle name="표준 35 2 14 2 2 5" xfId="10718"/>
    <cellStyle name="표준 35 2 14 2 2 5 2" xfId="28540"/>
    <cellStyle name="표준 35 2 14 2 2 6" xfId="28541"/>
    <cellStyle name="표준 35 2 14 2 3" xfId="10719"/>
    <cellStyle name="표준 35 2 14 2 3 2" xfId="10720"/>
    <cellStyle name="표준 35 2 14 2 3 2 2" xfId="10721"/>
    <cellStyle name="표준 35 2 14 2 3 2 2 2" xfId="10722"/>
    <cellStyle name="표준 35 2 14 2 3 2 2 2 2" xfId="28542"/>
    <cellStyle name="표준 35 2 14 2 3 2 2 3" xfId="28543"/>
    <cellStyle name="표준 35 2 14 2 3 2 3" xfId="10723"/>
    <cellStyle name="표준 35 2 14 2 3 2 3 2" xfId="28544"/>
    <cellStyle name="표준 35 2 14 2 3 2 4" xfId="28545"/>
    <cellStyle name="표준 35 2 14 2 3 3" xfId="10724"/>
    <cellStyle name="표준 35 2 14 2 3 3 2" xfId="10725"/>
    <cellStyle name="표준 35 2 14 2 3 3 2 2" xfId="28546"/>
    <cellStyle name="표준 35 2 14 2 3 3 3" xfId="28547"/>
    <cellStyle name="표준 35 2 14 2 3 4" xfId="10726"/>
    <cellStyle name="표준 35 2 14 2 3 4 2" xfId="28548"/>
    <cellStyle name="표준 35 2 14 2 3 5" xfId="28549"/>
    <cellStyle name="표준 35 2 14 2 4" xfId="10727"/>
    <cellStyle name="표준 35 2 14 2 4 2" xfId="10728"/>
    <cellStyle name="표준 35 2 14 2 4 2 2" xfId="10729"/>
    <cellStyle name="표준 35 2 14 2 4 2 2 2" xfId="28550"/>
    <cellStyle name="표준 35 2 14 2 4 2 3" xfId="28551"/>
    <cellStyle name="표준 35 2 14 2 4 3" xfId="10730"/>
    <cellStyle name="표준 35 2 14 2 4 3 2" xfId="28552"/>
    <cellStyle name="표준 35 2 14 2 4 4" xfId="28553"/>
    <cellStyle name="표준 35 2 14 2 5" xfId="10731"/>
    <cellStyle name="표준 35 2 14 2 5 2" xfId="10732"/>
    <cellStyle name="표준 35 2 14 2 5 2 2" xfId="28554"/>
    <cellStyle name="표준 35 2 14 2 5 3" xfId="28555"/>
    <cellStyle name="표준 35 2 14 2 6" xfId="10733"/>
    <cellStyle name="표준 35 2 14 2 6 2" xfId="28556"/>
    <cellStyle name="표준 35 2 14 2 7" xfId="28557"/>
    <cellStyle name="표준 35 2 14 3" xfId="10734"/>
    <cellStyle name="표준 35 2 14 3 2" xfId="10735"/>
    <cellStyle name="표준 35 2 14 3 2 2" xfId="10736"/>
    <cellStyle name="표준 35 2 14 3 2 2 2" xfId="10737"/>
    <cellStyle name="표준 35 2 14 3 2 2 2 2" xfId="10738"/>
    <cellStyle name="표준 35 2 14 3 2 2 2 2 2" xfId="28558"/>
    <cellStyle name="표준 35 2 14 3 2 2 2 3" xfId="28559"/>
    <cellStyle name="표준 35 2 14 3 2 2 3" xfId="10739"/>
    <cellStyle name="표준 35 2 14 3 2 2 3 2" xfId="28560"/>
    <cellStyle name="표준 35 2 14 3 2 2 4" xfId="28561"/>
    <cellStyle name="표준 35 2 14 3 2 3" xfId="10740"/>
    <cellStyle name="표준 35 2 14 3 2 3 2" xfId="10741"/>
    <cellStyle name="표준 35 2 14 3 2 3 2 2" xfId="28562"/>
    <cellStyle name="표준 35 2 14 3 2 3 3" xfId="28563"/>
    <cellStyle name="표준 35 2 14 3 2 4" xfId="10742"/>
    <cellStyle name="표준 35 2 14 3 2 4 2" xfId="28564"/>
    <cellStyle name="표준 35 2 14 3 2 5" xfId="28565"/>
    <cellStyle name="표준 35 2 14 3 3" xfId="10743"/>
    <cellStyle name="표준 35 2 14 3 3 2" xfId="10744"/>
    <cellStyle name="표준 35 2 14 3 3 2 2" xfId="10745"/>
    <cellStyle name="표준 35 2 14 3 3 2 2 2" xfId="28566"/>
    <cellStyle name="표준 35 2 14 3 3 2 3" xfId="28567"/>
    <cellStyle name="표준 35 2 14 3 3 3" xfId="10746"/>
    <cellStyle name="표준 35 2 14 3 3 3 2" xfId="28568"/>
    <cellStyle name="표준 35 2 14 3 3 4" xfId="28569"/>
    <cellStyle name="표준 35 2 14 3 4" xfId="10747"/>
    <cellStyle name="표준 35 2 14 3 4 2" xfId="10748"/>
    <cellStyle name="표준 35 2 14 3 4 2 2" xfId="28570"/>
    <cellStyle name="표준 35 2 14 3 4 3" xfId="28571"/>
    <cellStyle name="표준 35 2 14 3 5" xfId="10749"/>
    <cellStyle name="표준 35 2 14 3 5 2" xfId="28572"/>
    <cellStyle name="표준 35 2 14 3 6" xfId="28573"/>
    <cellStyle name="표준 35 2 14 4" xfId="10750"/>
    <cellStyle name="표준 35 2 14 4 2" xfId="10751"/>
    <cellStyle name="표준 35 2 14 4 2 2" xfId="10752"/>
    <cellStyle name="표준 35 2 14 4 2 2 2" xfId="10753"/>
    <cellStyle name="표준 35 2 14 4 2 2 2 2" xfId="28574"/>
    <cellStyle name="표준 35 2 14 4 2 2 3" xfId="28575"/>
    <cellStyle name="표준 35 2 14 4 2 3" xfId="10754"/>
    <cellStyle name="표준 35 2 14 4 2 3 2" xfId="28576"/>
    <cellStyle name="표준 35 2 14 4 2 4" xfId="28577"/>
    <cellStyle name="표준 35 2 14 4 3" xfId="10755"/>
    <cellStyle name="표준 35 2 14 4 3 2" xfId="10756"/>
    <cellStyle name="표준 35 2 14 4 3 2 2" xfId="28578"/>
    <cellStyle name="표준 35 2 14 4 3 3" xfId="28579"/>
    <cellStyle name="표준 35 2 14 4 4" xfId="10757"/>
    <cellStyle name="표준 35 2 14 4 4 2" xfId="28580"/>
    <cellStyle name="표준 35 2 14 4 5" xfId="28581"/>
    <cellStyle name="표준 35 2 14 5" xfId="10758"/>
    <cellStyle name="표준 35 2 14 5 2" xfId="10759"/>
    <cellStyle name="표준 35 2 14 5 2 2" xfId="10760"/>
    <cellStyle name="표준 35 2 14 5 2 2 2" xfId="28582"/>
    <cellStyle name="표준 35 2 14 5 2 3" xfId="28583"/>
    <cellStyle name="표준 35 2 14 5 3" xfId="10761"/>
    <cellStyle name="표준 35 2 14 5 3 2" xfId="28584"/>
    <cellStyle name="표준 35 2 14 5 4" xfId="28585"/>
    <cellStyle name="표준 35 2 14 6" xfId="10762"/>
    <cellStyle name="표준 35 2 14 6 2" xfId="10763"/>
    <cellStyle name="표준 35 2 14 6 2 2" xfId="28586"/>
    <cellStyle name="표준 35 2 14 6 3" xfId="28587"/>
    <cellStyle name="표준 35 2 14 7" xfId="10764"/>
    <cellStyle name="표준 35 2 14 7 2" xfId="28588"/>
    <cellStyle name="표준 35 2 14 8" xfId="10765"/>
    <cellStyle name="표준 35 2 14 9" xfId="10766"/>
    <cellStyle name="표준 35 2 15" xfId="10767"/>
    <cellStyle name="표준 35 2 15 2" xfId="10768"/>
    <cellStyle name="표준 35 2 15 2 2" xfId="10769"/>
    <cellStyle name="표준 35 2 15 2 2 2" xfId="10770"/>
    <cellStyle name="표준 35 2 15 2 2 2 2" xfId="10771"/>
    <cellStyle name="표준 35 2 15 2 2 2 2 2" xfId="10772"/>
    <cellStyle name="표준 35 2 15 2 2 2 2 2 2" xfId="10773"/>
    <cellStyle name="표준 35 2 15 2 2 2 2 2 2 2" xfId="28589"/>
    <cellStyle name="표준 35 2 15 2 2 2 2 2 3" xfId="28590"/>
    <cellStyle name="표준 35 2 15 2 2 2 2 3" xfId="10774"/>
    <cellStyle name="표준 35 2 15 2 2 2 2 3 2" xfId="28591"/>
    <cellStyle name="표준 35 2 15 2 2 2 2 4" xfId="28592"/>
    <cellStyle name="표준 35 2 15 2 2 2 3" xfId="10775"/>
    <cellStyle name="표준 35 2 15 2 2 2 3 2" xfId="10776"/>
    <cellStyle name="표준 35 2 15 2 2 2 3 2 2" xfId="28593"/>
    <cellStyle name="표준 35 2 15 2 2 2 3 3" xfId="28594"/>
    <cellStyle name="표준 35 2 15 2 2 2 4" xfId="10777"/>
    <cellStyle name="표준 35 2 15 2 2 2 4 2" xfId="28595"/>
    <cellStyle name="표준 35 2 15 2 2 2 5" xfId="28596"/>
    <cellStyle name="표준 35 2 15 2 2 3" xfId="10778"/>
    <cellStyle name="표준 35 2 15 2 2 3 2" xfId="10779"/>
    <cellStyle name="표준 35 2 15 2 2 3 2 2" xfId="10780"/>
    <cellStyle name="표준 35 2 15 2 2 3 2 2 2" xfId="28597"/>
    <cellStyle name="표준 35 2 15 2 2 3 2 3" xfId="28598"/>
    <cellStyle name="표준 35 2 15 2 2 3 3" xfId="10781"/>
    <cellStyle name="표준 35 2 15 2 2 3 3 2" xfId="28599"/>
    <cellStyle name="표준 35 2 15 2 2 3 4" xfId="28600"/>
    <cellStyle name="표준 35 2 15 2 2 4" xfId="10782"/>
    <cellStyle name="표준 35 2 15 2 2 4 2" xfId="10783"/>
    <cellStyle name="표준 35 2 15 2 2 4 2 2" xfId="28601"/>
    <cellStyle name="표준 35 2 15 2 2 4 3" xfId="28602"/>
    <cellStyle name="표준 35 2 15 2 2 5" xfId="10784"/>
    <cellStyle name="표준 35 2 15 2 2 5 2" xfId="28603"/>
    <cellStyle name="표준 35 2 15 2 2 6" xfId="28604"/>
    <cellStyle name="표준 35 2 15 2 3" xfId="10785"/>
    <cellStyle name="표준 35 2 15 2 3 2" xfId="10786"/>
    <cellStyle name="표준 35 2 15 2 3 2 2" xfId="10787"/>
    <cellStyle name="표준 35 2 15 2 3 2 2 2" xfId="10788"/>
    <cellStyle name="표준 35 2 15 2 3 2 2 2 2" xfId="28605"/>
    <cellStyle name="표준 35 2 15 2 3 2 2 3" xfId="28606"/>
    <cellStyle name="표준 35 2 15 2 3 2 3" xfId="10789"/>
    <cellStyle name="표준 35 2 15 2 3 2 3 2" xfId="28607"/>
    <cellStyle name="표준 35 2 15 2 3 2 4" xfId="28608"/>
    <cellStyle name="표준 35 2 15 2 3 3" xfId="10790"/>
    <cellStyle name="표준 35 2 15 2 3 3 2" xfId="10791"/>
    <cellStyle name="표준 35 2 15 2 3 3 2 2" xfId="28609"/>
    <cellStyle name="표준 35 2 15 2 3 3 3" xfId="28610"/>
    <cellStyle name="표준 35 2 15 2 3 4" xfId="10792"/>
    <cellStyle name="표준 35 2 15 2 3 4 2" xfId="28611"/>
    <cellStyle name="표준 35 2 15 2 3 5" xfId="28612"/>
    <cellStyle name="표준 35 2 15 2 4" xfId="10793"/>
    <cellStyle name="표준 35 2 15 2 4 2" xfId="10794"/>
    <cellStyle name="표준 35 2 15 2 4 2 2" xfId="10795"/>
    <cellStyle name="표준 35 2 15 2 4 2 2 2" xfId="28613"/>
    <cellStyle name="표준 35 2 15 2 4 2 3" xfId="28614"/>
    <cellStyle name="표준 35 2 15 2 4 3" xfId="10796"/>
    <cellStyle name="표준 35 2 15 2 4 3 2" xfId="28615"/>
    <cellStyle name="표준 35 2 15 2 4 4" xfId="28616"/>
    <cellStyle name="표준 35 2 15 2 5" xfId="10797"/>
    <cellStyle name="표준 35 2 15 2 5 2" xfId="10798"/>
    <cellStyle name="표준 35 2 15 2 5 2 2" xfId="28617"/>
    <cellStyle name="표준 35 2 15 2 5 3" xfId="28618"/>
    <cellStyle name="표준 35 2 15 2 6" xfId="10799"/>
    <cellStyle name="표준 35 2 15 2 6 2" xfId="28619"/>
    <cellStyle name="표준 35 2 15 2 7" xfId="28620"/>
    <cellStyle name="표준 35 2 15 3" xfId="10800"/>
    <cellStyle name="표준 35 2 15 3 2" xfId="10801"/>
    <cellStyle name="표준 35 2 15 3 2 2" xfId="10802"/>
    <cellStyle name="표준 35 2 15 3 2 2 2" xfId="10803"/>
    <cellStyle name="표준 35 2 15 3 2 2 2 2" xfId="10804"/>
    <cellStyle name="표준 35 2 15 3 2 2 2 2 2" xfId="28621"/>
    <cellStyle name="표준 35 2 15 3 2 2 2 3" xfId="28622"/>
    <cellStyle name="표준 35 2 15 3 2 2 3" xfId="10805"/>
    <cellStyle name="표준 35 2 15 3 2 2 3 2" xfId="28623"/>
    <cellStyle name="표준 35 2 15 3 2 2 4" xfId="28624"/>
    <cellStyle name="표준 35 2 15 3 2 3" xfId="10806"/>
    <cellStyle name="표준 35 2 15 3 2 3 2" xfId="10807"/>
    <cellStyle name="표준 35 2 15 3 2 3 2 2" xfId="28625"/>
    <cellStyle name="표준 35 2 15 3 2 3 3" xfId="28626"/>
    <cellStyle name="표준 35 2 15 3 2 4" xfId="10808"/>
    <cellStyle name="표준 35 2 15 3 2 4 2" xfId="28627"/>
    <cellStyle name="표준 35 2 15 3 2 5" xfId="28628"/>
    <cellStyle name="표준 35 2 15 3 3" xfId="10809"/>
    <cellStyle name="표준 35 2 15 3 3 2" xfId="10810"/>
    <cellStyle name="표준 35 2 15 3 3 2 2" xfId="10811"/>
    <cellStyle name="표준 35 2 15 3 3 2 2 2" xfId="28629"/>
    <cellStyle name="표준 35 2 15 3 3 2 3" xfId="28630"/>
    <cellStyle name="표준 35 2 15 3 3 3" xfId="10812"/>
    <cellStyle name="표준 35 2 15 3 3 3 2" xfId="28631"/>
    <cellStyle name="표준 35 2 15 3 3 4" xfId="28632"/>
    <cellStyle name="표준 35 2 15 3 4" xfId="10813"/>
    <cellStyle name="표준 35 2 15 3 4 2" xfId="10814"/>
    <cellStyle name="표준 35 2 15 3 4 2 2" xfId="28633"/>
    <cellStyle name="표준 35 2 15 3 4 3" xfId="28634"/>
    <cellStyle name="표준 35 2 15 3 5" xfId="10815"/>
    <cellStyle name="표준 35 2 15 3 5 2" xfId="28635"/>
    <cellStyle name="표준 35 2 15 3 6" xfId="28636"/>
    <cellStyle name="표준 35 2 15 4" xfId="10816"/>
    <cellStyle name="표준 35 2 15 4 2" xfId="10817"/>
    <cellStyle name="표준 35 2 15 4 2 2" xfId="10818"/>
    <cellStyle name="표준 35 2 15 4 2 2 2" xfId="10819"/>
    <cellStyle name="표준 35 2 15 4 2 2 2 2" xfId="28637"/>
    <cellStyle name="표준 35 2 15 4 2 2 3" xfId="28638"/>
    <cellStyle name="표준 35 2 15 4 2 3" xfId="10820"/>
    <cellStyle name="표준 35 2 15 4 2 3 2" xfId="28639"/>
    <cellStyle name="표준 35 2 15 4 2 4" xfId="28640"/>
    <cellStyle name="표준 35 2 15 4 3" xfId="10821"/>
    <cellStyle name="표준 35 2 15 4 3 2" xfId="10822"/>
    <cellStyle name="표준 35 2 15 4 3 2 2" xfId="28641"/>
    <cellStyle name="표준 35 2 15 4 3 3" xfId="28642"/>
    <cellStyle name="표준 35 2 15 4 4" xfId="10823"/>
    <cellStyle name="표준 35 2 15 4 4 2" xfId="28643"/>
    <cellStyle name="표준 35 2 15 4 5" xfId="28644"/>
    <cellStyle name="표준 35 2 15 5" xfId="10824"/>
    <cellStyle name="표준 35 2 15 5 2" xfId="10825"/>
    <cellStyle name="표준 35 2 15 5 2 2" xfId="10826"/>
    <cellStyle name="표준 35 2 15 5 2 2 2" xfId="28645"/>
    <cellStyle name="표준 35 2 15 5 2 3" xfId="28646"/>
    <cellStyle name="표준 35 2 15 5 3" xfId="10827"/>
    <cellStyle name="표준 35 2 15 5 3 2" xfId="28647"/>
    <cellStyle name="표준 35 2 15 5 4" xfId="28648"/>
    <cellStyle name="표준 35 2 15 6" xfId="10828"/>
    <cellStyle name="표준 35 2 15 6 2" xfId="10829"/>
    <cellStyle name="표준 35 2 15 6 2 2" xfId="28649"/>
    <cellStyle name="표준 35 2 15 6 3" xfId="28650"/>
    <cellStyle name="표준 35 2 15 7" xfId="10830"/>
    <cellStyle name="표준 35 2 15 7 2" xfId="28651"/>
    <cellStyle name="표준 35 2 15 8" xfId="10831"/>
    <cellStyle name="표준 35 2 15 9" xfId="10832"/>
    <cellStyle name="표준 35 2 16" xfId="10833"/>
    <cellStyle name="표준 35 2 16 2" xfId="10834"/>
    <cellStyle name="표준 35 2 16 2 2" xfId="10835"/>
    <cellStyle name="표준 35 2 16 2 2 2" xfId="10836"/>
    <cellStyle name="표준 35 2 16 2 2 2 2" xfId="10837"/>
    <cellStyle name="표준 35 2 16 2 2 2 2 2" xfId="10838"/>
    <cellStyle name="표준 35 2 16 2 2 2 2 2 2" xfId="10839"/>
    <cellStyle name="표준 35 2 16 2 2 2 2 2 2 2" xfId="28652"/>
    <cellStyle name="표준 35 2 16 2 2 2 2 2 3" xfId="28653"/>
    <cellStyle name="표준 35 2 16 2 2 2 2 3" xfId="10840"/>
    <cellStyle name="표준 35 2 16 2 2 2 2 3 2" xfId="28654"/>
    <cellStyle name="표준 35 2 16 2 2 2 2 4" xfId="28655"/>
    <cellStyle name="표준 35 2 16 2 2 2 3" xfId="10841"/>
    <cellStyle name="표준 35 2 16 2 2 2 3 2" xfId="10842"/>
    <cellStyle name="표준 35 2 16 2 2 2 3 2 2" xfId="28656"/>
    <cellStyle name="표준 35 2 16 2 2 2 3 3" xfId="28657"/>
    <cellStyle name="표준 35 2 16 2 2 2 4" xfId="10843"/>
    <cellStyle name="표준 35 2 16 2 2 2 4 2" xfId="28658"/>
    <cellStyle name="표준 35 2 16 2 2 2 5" xfId="28659"/>
    <cellStyle name="표준 35 2 16 2 2 3" xfId="10844"/>
    <cellStyle name="표준 35 2 16 2 2 3 2" xfId="10845"/>
    <cellStyle name="표준 35 2 16 2 2 3 2 2" xfId="10846"/>
    <cellStyle name="표준 35 2 16 2 2 3 2 2 2" xfId="28660"/>
    <cellStyle name="표준 35 2 16 2 2 3 2 3" xfId="28661"/>
    <cellStyle name="표준 35 2 16 2 2 3 3" xfId="10847"/>
    <cellStyle name="표준 35 2 16 2 2 3 3 2" xfId="28662"/>
    <cellStyle name="표준 35 2 16 2 2 3 4" xfId="28663"/>
    <cellStyle name="표준 35 2 16 2 2 4" xfId="10848"/>
    <cellStyle name="표준 35 2 16 2 2 4 2" xfId="10849"/>
    <cellStyle name="표준 35 2 16 2 2 4 2 2" xfId="28664"/>
    <cellStyle name="표준 35 2 16 2 2 4 3" xfId="28665"/>
    <cellStyle name="표준 35 2 16 2 2 5" xfId="10850"/>
    <cellStyle name="표준 35 2 16 2 2 5 2" xfId="28666"/>
    <cellStyle name="표준 35 2 16 2 2 6" xfId="28667"/>
    <cellStyle name="표준 35 2 16 2 3" xfId="10851"/>
    <cellStyle name="표준 35 2 16 2 3 2" xfId="10852"/>
    <cellStyle name="표준 35 2 16 2 3 2 2" xfId="10853"/>
    <cellStyle name="표준 35 2 16 2 3 2 2 2" xfId="10854"/>
    <cellStyle name="표준 35 2 16 2 3 2 2 2 2" xfId="28668"/>
    <cellStyle name="표준 35 2 16 2 3 2 2 3" xfId="28669"/>
    <cellStyle name="표준 35 2 16 2 3 2 3" xfId="10855"/>
    <cellStyle name="표준 35 2 16 2 3 2 3 2" xfId="28670"/>
    <cellStyle name="표준 35 2 16 2 3 2 4" xfId="28671"/>
    <cellStyle name="표준 35 2 16 2 3 3" xfId="10856"/>
    <cellStyle name="표준 35 2 16 2 3 3 2" xfId="10857"/>
    <cellStyle name="표준 35 2 16 2 3 3 2 2" xfId="28672"/>
    <cellStyle name="표준 35 2 16 2 3 3 3" xfId="28673"/>
    <cellStyle name="표준 35 2 16 2 3 4" xfId="10858"/>
    <cellStyle name="표준 35 2 16 2 3 4 2" xfId="28674"/>
    <cellStyle name="표준 35 2 16 2 3 5" xfId="28675"/>
    <cellStyle name="표준 35 2 16 2 4" xfId="10859"/>
    <cellStyle name="표준 35 2 16 2 4 2" xfId="10860"/>
    <cellStyle name="표준 35 2 16 2 4 2 2" xfId="10861"/>
    <cellStyle name="표준 35 2 16 2 4 2 2 2" xfId="28676"/>
    <cellStyle name="표준 35 2 16 2 4 2 3" xfId="28677"/>
    <cellStyle name="표준 35 2 16 2 4 3" xfId="10862"/>
    <cellStyle name="표준 35 2 16 2 4 3 2" xfId="28678"/>
    <cellStyle name="표준 35 2 16 2 4 4" xfId="28679"/>
    <cellStyle name="표준 35 2 16 2 5" xfId="10863"/>
    <cellStyle name="표준 35 2 16 2 5 2" xfId="10864"/>
    <cellStyle name="표준 35 2 16 2 5 2 2" xfId="28680"/>
    <cellStyle name="표준 35 2 16 2 5 3" xfId="28681"/>
    <cellStyle name="표준 35 2 16 2 6" xfId="10865"/>
    <cellStyle name="표준 35 2 16 2 6 2" xfId="28682"/>
    <cellStyle name="표준 35 2 16 2 7" xfId="28683"/>
    <cellStyle name="표준 35 2 16 3" xfId="10866"/>
    <cellStyle name="표준 35 2 16 3 2" xfId="10867"/>
    <cellStyle name="표준 35 2 16 3 2 2" xfId="10868"/>
    <cellStyle name="표준 35 2 16 3 2 2 2" xfId="10869"/>
    <cellStyle name="표준 35 2 16 3 2 2 2 2" xfId="10870"/>
    <cellStyle name="표준 35 2 16 3 2 2 2 2 2" xfId="28684"/>
    <cellStyle name="표준 35 2 16 3 2 2 2 3" xfId="28685"/>
    <cellStyle name="표준 35 2 16 3 2 2 3" xfId="10871"/>
    <cellStyle name="표준 35 2 16 3 2 2 3 2" xfId="28686"/>
    <cellStyle name="표준 35 2 16 3 2 2 4" xfId="28687"/>
    <cellStyle name="표준 35 2 16 3 2 3" xfId="10872"/>
    <cellStyle name="표준 35 2 16 3 2 3 2" xfId="10873"/>
    <cellStyle name="표준 35 2 16 3 2 3 2 2" xfId="28688"/>
    <cellStyle name="표준 35 2 16 3 2 3 3" xfId="28689"/>
    <cellStyle name="표준 35 2 16 3 2 4" xfId="10874"/>
    <cellStyle name="표준 35 2 16 3 2 4 2" xfId="28690"/>
    <cellStyle name="표준 35 2 16 3 2 5" xfId="28691"/>
    <cellStyle name="표준 35 2 16 3 3" xfId="10875"/>
    <cellStyle name="표준 35 2 16 3 3 2" xfId="10876"/>
    <cellStyle name="표준 35 2 16 3 3 2 2" xfId="10877"/>
    <cellStyle name="표준 35 2 16 3 3 2 2 2" xfId="28692"/>
    <cellStyle name="표준 35 2 16 3 3 2 3" xfId="28693"/>
    <cellStyle name="표준 35 2 16 3 3 3" xfId="10878"/>
    <cellStyle name="표준 35 2 16 3 3 3 2" xfId="28694"/>
    <cellStyle name="표준 35 2 16 3 3 4" xfId="28695"/>
    <cellStyle name="표준 35 2 16 3 4" xfId="10879"/>
    <cellStyle name="표준 35 2 16 3 4 2" xfId="10880"/>
    <cellStyle name="표준 35 2 16 3 4 2 2" xfId="28696"/>
    <cellStyle name="표준 35 2 16 3 4 3" xfId="28697"/>
    <cellStyle name="표준 35 2 16 3 5" xfId="10881"/>
    <cellStyle name="표준 35 2 16 3 5 2" xfId="28698"/>
    <cellStyle name="표준 35 2 16 3 6" xfId="28699"/>
    <cellStyle name="표준 35 2 16 4" xfId="10882"/>
    <cellStyle name="표준 35 2 16 4 2" xfId="10883"/>
    <cellStyle name="표준 35 2 16 4 2 2" xfId="10884"/>
    <cellStyle name="표준 35 2 16 4 2 2 2" xfId="10885"/>
    <cellStyle name="표준 35 2 16 4 2 2 2 2" xfId="28700"/>
    <cellStyle name="표준 35 2 16 4 2 2 3" xfId="28701"/>
    <cellStyle name="표준 35 2 16 4 2 3" xfId="10886"/>
    <cellStyle name="표준 35 2 16 4 2 3 2" xfId="28702"/>
    <cellStyle name="표준 35 2 16 4 2 4" xfId="28703"/>
    <cellStyle name="표준 35 2 16 4 3" xfId="10887"/>
    <cellStyle name="표준 35 2 16 4 3 2" xfId="10888"/>
    <cellStyle name="표준 35 2 16 4 3 2 2" xfId="28704"/>
    <cellStyle name="표준 35 2 16 4 3 3" xfId="28705"/>
    <cellStyle name="표준 35 2 16 4 4" xfId="10889"/>
    <cellStyle name="표준 35 2 16 4 4 2" xfId="28706"/>
    <cellStyle name="표준 35 2 16 4 5" xfId="28707"/>
    <cellStyle name="표준 35 2 16 5" xfId="10890"/>
    <cellStyle name="표준 35 2 16 5 2" xfId="10891"/>
    <cellStyle name="표준 35 2 16 5 2 2" xfId="10892"/>
    <cellStyle name="표준 35 2 16 5 2 2 2" xfId="28708"/>
    <cellStyle name="표준 35 2 16 5 2 3" xfId="28709"/>
    <cellStyle name="표준 35 2 16 5 3" xfId="10893"/>
    <cellStyle name="표준 35 2 16 5 3 2" xfId="28710"/>
    <cellStyle name="표준 35 2 16 5 4" xfId="28711"/>
    <cellStyle name="표준 35 2 16 6" xfId="10894"/>
    <cellStyle name="표준 35 2 16 6 2" xfId="10895"/>
    <cellStyle name="표준 35 2 16 6 2 2" xfId="28712"/>
    <cellStyle name="표준 35 2 16 6 3" xfId="28713"/>
    <cellStyle name="표준 35 2 16 7" xfId="10896"/>
    <cellStyle name="표준 35 2 16 7 2" xfId="28714"/>
    <cellStyle name="표준 35 2 16 8" xfId="10897"/>
    <cellStyle name="표준 35 2 16 9" xfId="10898"/>
    <cellStyle name="표준 35 2 17" xfId="10899"/>
    <cellStyle name="표준 35 2 17 2" xfId="10900"/>
    <cellStyle name="표준 35 2 17 2 2" xfId="10901"/>
    <cellStyle name="표준 35 2 17 2 2 2" xfId="10902"/>
    <cellStyle name="표준 35 2 17 2 2 2 2" xfId="10903"/>
    <cellStyle name="표준 35 2 17 2 2 2 2 2" xfId="10904"/>
    <cellStyle name="표준 35 2 17 2 2 2 2 2 2" xfId="10905"/>
    <cellStyle name="표준 35 2 17 2 2 2 2 2 2 2" xfId="28715"/>
    <cellStyle name="표준 35 2 17 2 2 2 2 2 3" xfId="28716"/>
    <cellStyle name="표준 35 2 17 2 2 2 2 3" xfId="10906"/>
    <cellStyle name="표준 35 2 17 2 2 2 2 3 2" xfId="28717"/>
    <cellStyle name="표준 35 2 17 2 2 2 2 4" xfId="28718"/>
    <cellStyle name="표준 35 2 17 2 2 2 3" xfId="10907"/>
    <cellStyle name="표준 35 2 17 2 2 2 3 2" xfId="10908"/>
    <cellStyle name="표준 35 2 17 2 2 2 3 2 2" xfId="28719"/>
    <cellStyle name="표준 35 2 17 2 2 2 3 3" xfId="28720"/>
    <cellStyle name="표준 35 2 17 2 2 2 4" xfId="10909"/>
    <cellStyle name="표준 35 2 17 2 2 2 4 2" xfId="28721"/>
    <cellStyle name="표준 35 2 17 2 2 2 5" xfId="28722"/>
    <cellStyle name="표준 35 2 17 2 2 3" xfId="10910"/>
    <cellStyle name="표준 35 2 17 2 2 3 2" xfId="10911"/>
    <cellStyle name="표준 35 2 17 2 2 3 2 2" xfId="10912"/>
    <cellStyle name="표준 35 2 17 2 2 3 2 2 2" xfId="28723"/>
    <cellStyle name="표준 35 2 17 2 2 3 2 3" xfId="28724"/>
    <cellStyle name="표준 35 2 17 2 2 3 3" xfId="10913"/>
    <cellStyle name="표준 35 2 17 2 2 3 3 2" xfId="28725"/>
    <cellStyle name="표준 35 2 17 2 2 3 4" xfId="28726"/>
    <cellStyle name="표준 35 2 17 2 2 4" xfId="10914"/>
    <cellStyle name="표준 35 2 17 2 2 4 2" xfId="10915"/>
    <cellStyle name="표준 35 2 17 2 2 4 2 2" xfId="28727"/>
    <cellStyle name="표준 35 2 17 2 2 4 3" xfId="28728"/>
    <cellStyle name="표준 35 2 17 2 2 5" xfId="10916"/>
    <cellStyle name="표준 35 2 17 2 2 5 2" xfId="28729"/>
    <cellStyle name="표준 35 2 17 2 2 6" xfId="28730"/>
    <cellStyle name="표준 35 2 17 2 3" xfId="10917"/>
    <cellStyle name="표준 35 2 17 2 3 2" xfId="10918"/>
    <cellStyle name="표준 35 2 17 2 3 2 2" xfId="10919"/>
    <cellStyle name="표준 35 2 17 2 3 2 2 2" xfId="10920"/>
    <cellStyle name="표준 35 2 17 2 3 2 2 2 2" xfId="28731"/>
    <cellStyle name="표준 35 2 17 2 3 2 2 3" xfId="28732"/>
    <cellStyle name="표준 35 2 17 2 3 2 3" xfId="10921"/>
    <cellStyle name="표준 35 2 17 2 3 2 3 2" xfId="28733"/>
    <cellStyle name="표준 35 2 17 2 3 2 4" xfId="28734"/>
    <cellStyle name="표준 35 2 17 2 3 3" xfId="10922"/>
    <cellStyle name="표준 35 2 17 2 3 3 2" xfId="10923"/>
    <cellStyle name="표준 35 2 17 2 3 3 2 2" xfId="28735"/>
    <cellStyle name="표준 35 2 17 2 3 3 3" xfId="28736"/>
    <cellStyle name="표준 35 2 17 2 3 4" xfId="10924"/>
    <cellStyle name="표준 35 2 17 2 3 4 2" xfId="28737"/>
    <cellStyle name="표준 35 2 17 2 3 5" xfId="28738"/>
    <cellStyle name="표준 35 2 17 2 4" xfId="10925"/>
    <cellStyle name="표준 35 2 17 2 4 2" xfId="10926"/>
    <cellStyle name="표준 35 2 17 2 4 2 2" xfId="10927"/>
    <cellStyle name="표준 35 2 17 2 4 2 2 2" xfId="28739"/>
    <cellStyle name="표준 35 2 17 2 4 2 3" xfId="28740"/>
    <cellStyle name="표준 35 2 17 2 4 3" xfId="10928"/>
    <cellStyle name="표준 35 2 17 2 4 3 2" xfId="28741"/>
    <cellStyle name="표준 35 2 17 2 4 4" xfId="28742"/>
    <cellStyle name="표준 35 2 17 2 5" xfId="10929"/>
    <cellStyle name="표준 35 2 17 2 5 2" xfId="10930"/>
    <cellStyle name="표준 35 2 17 2 5 2 2" xfId="28743"/>
    <cellStyle name="표준 35 2 17 2 5 3" xfId="28744"/>
    <cellStyle name="표준 35 2 17 2 6" xfId="10931"/>
    <cellStyle name="표준 35 2 17 2 6 2" xfId="28745"/>
    <cellStyle name="표준 35 2 17 2 7" xfId="28746"/>
    <cellStyle name="표준 35 2 17 3" xfId="10932"/>
    <cellStyle name="표준 35 2 17 3 2" xfId="10933"/>
    <cellStyle name="표준 35 2 17 3 2 2" xfId="10934"/>
    <cellStyle name="표준 35 2 17 3 2 2 2" xfId="10935"/>
    <cellStyle name="표준 35 2 17 3 2 2 2 2" xfId="10936"/>
    <cellStyle name="표준 35 2 17 3 2 2 2 2 2" xfId="28747"/>
    <cellStyle name="표준 35 2 17 3 2 2 2 3" xfId="28748"/>
    <cellStyle name="표준 35 2 17 3 2 2 3" xfId="10937"/>
    <cellStyle name="표준 35 2 17 3 2 2 3 2" xfId="28749"/>
    <cellStyle name="표준 35 2 17 3 2 2 4" xfId="28750"/>
    <cellStyle name="표준 35 2 17 3 2 3" xfId="10938"/>
    <cellStyle name="표준 35 2 17 3 2 3 2" xfId="10939"/>
    <cellStyle name="표준 35 2 17 3 2 3 2 2" xfId="28751"/>
    <cellStyle name="표준 35 2 17 3 2 3 3" xfId="28752"/>
    <cellStyle name="표준 35 2 17 3 2 4" xfId="10940"/>
    <cellStyle name="표준 35 2 17 3 2 4 2" xfId="28753"/>
    <cellStyle name="표준 35 2 17 3 2 5" xfId="28754"/>
    <cellStyle name="표준 35 2 17 3 3" xfId="10941"/>
    <cellStyle name="표준 35 2 17 3 3 2" xfId="10942"/>
    <cellStyle name="표준 35 2 17 3 3 2 2" xfId="10943"/>
    <cellStyle name="표준 35 2 17 3 3 2 2 2" xfId="28755"/>
    <cellStyle name="표준 35 2 17 3 3 2 3" xfId="28756"/>
    <cellStyle name="표준 35 2 17 3 3 3" xfId="10944"/>
    <cellStyle name="표준 35 2 17 3 3 3 2" xfId="28757"/>
    <cellStyle name="표준 35 2 17 3 3 4" xfId="28758"/>
    <cellStyle name="표준 35 2 17 3 4" xfId="10945"/>
    <cellStyle name="표준 35 2 17 3 4 2" xfId="10946"/>
    <cellStyle name="표준 35 2 17 3 4 2 2" xfId="28759"/>
    <cellStyle name="표준 35 2 17 3 4 3" xfId="28760"/>
    <cellStyle name="표준 35 2 17 3 5" xfId="10947"/>
    <cellStyle name="표준 35 2 17 3 5 2" xfId="28761"/>
    <cellStyle name="표준 35 2 17 3 6" xfId="28762"/>
    <cellStyle name="표준 35 2 17 4" xfId="10948"/>
    <cellStyle name="표준 35 2 17 4 2" xfId="10949"/>
    <cellStyle name="표준 35 2 17 4 2 2" xfId="10950"/>
    <cellStyle name="표준 35 2 17 4 2 2 2" xfId="10951"/>
    <cellStyle name="표준 35 2 17 4 2 2 2 2" xfId="28763"/>
    <cellStyle name="표준 35 2 17 4 2 2 3" xfId="28764"/>
    <cellStyle name="표준 35 2 17 4 2 3" xfId="10952"/>
    <cellStyle name="표준 35 2 17 4 2 3 2" xfId="28765"/>
    <cellStyle name="표준 35 2 17 4 2 4" xfId="28766"/>
    <cellStyle name="표준 35 2 17 4 3" xfId="10953"/>
    <cellStyle name="표준 35 2 17 4 3 2" xfId="10954"/>
    <cellStyle name="표준 35 2 17 4 3 2 2" xfId="28767"/>
    <cellStyle name="표준 35 2 17 4 3 3" xfId="28768"/>
    <cellStyle name="표준 35 2 17 4 4" xfId="10955"/>
    <cellStyle name="표준 35 2 17 4 4 2" xfId="28769"/>
    <cellStyle name="표준 35 2 17 4 5" xfId="28770"/>
    <cellStyle name="표준 35 2 17 5" xfId="10956"/>
    <cellStyle name="표준 35 2 17 5 2" xfId="10957"/>
    <cellStyle name="표준 35 2 17 5 2 2" xfId="10958"/>
    <cellStyle name="표준 35 2 17 5 2 2 2" xfId="28771"/>
    <cellStyle name="표준 35 2 17 5 2 3" xfId="28772"/>
    <cellStyle name="표준 35 2 17 5 3" xfId="10959"/>
    <cellStyle name="표준 35 2 17 5 3 2" xfId="28773"/>
    <cellStyle name="표준 35 2 17 5 4" xfId="28774"/>
    <cellStyle name="표준 35 2 17 6" xfId="10960"/>
    <cellStyle name="표준 35 2 17 6 2" xfId="10961"/>
    <cellStyle name="표준 35 2 17 6 2 2" xfId="28775"/>
    <cellStyle name="표준 35 2 17 6 3" xfId="28776"/>
    <cellStyle name="표준 35 2 17 7" xfId="10962"/>
    <cellStyle name="표준 35 2 17 7 2" xfId="28777"/>
    <cellStyle name="표준 35 2 17 8" xfId="10963"/>
    <cellStyle name="표준 35 2 17 9" xfId="10964"/>
    <cellStyle name="표준 35 2 18" xfId="10965"/>
    <cellStyle name="표준 35 2 18 2" xfId="10966"/>
    <cellStyle name="표준 35 2 18 2 2" xfId="10967"/>
    <cellStyle name="표준 35 2 18 2 2 2" xfId="10968"/>
    <cellStyle name="표준 35 2 18 2 2 2 2" xfId="10969"/>
    <cellStyle name="표준 35 2 18 2 2 2 2 2" xfId="10970"/>
    <cellStyle name="표준 35 2 18 2 2 2 2 2 2" xfId="10971"/>
    <cellStyle name="표준 35 2 18 2 2 2 2 2 2 2" xfId="28778"/>
    <cellStyle name="표준 35 2 18 2 2 2 2 2 3" xfId="28779"/>
    <cellStyle name="표준 35 2 18 2 2 2 2 3" xfId="10972"/>
    <cellStyle name="표준 35 2 18 2 2 2 2 3 2" xfId="28780"/>
    <cellStyle name="표준 35 2 18 2 2 2 2 4" xfId="28781"/>
    <cellStyle name="표준 35 2 18 2 2 2 3" xfId="10973"/>
    <cellStyle name="표준 35 2 18 2 2 2 3 2" xfId="10974"/>
    <cellStyle name="표준 35 2 18 2 2 2 3 2 2" xfId="28782"/>
    <cellStyle name="표준 35 2 18 2 2 2 3 3" xfId="28783"/>
    <cellStyle name="표준 35 2 18 2 2 2 4" xfId="10975"/>
    <cellStyle name="표준 35 2 18 2 2 2 4 2" xfId="28784"/>
    <cellStyle name="표준 35 2 18 2 2 2 5" xfId="28785"/>
    <cellStyle name="표준 35 2 18 2 2 3" xfId="10976"/>
    <cellStyle name="표준 35 2 18 2 2 3 2" xfId="10977"/>
    <cellStyle name="표준 35 2 18 2 2 3 2 2" xfId="10978"/>
    <cellStyle name="표준 35 2 18 2 2 3 2 2 2" xfId="28786"/>
    <cellStyle name="표준 35 2 18 2 2 3 2 3" xfId="28787"/>
    <cellStyle name="표준 35 2 18 2 2 3 3" xfId="10979"/>
    <cellStyle name="표준 35 2 18 2 2 3 3 2" xfId="28788"/>
    <cellStyle name="표준 35 2 18 2 2 3 4" xfId="28789"/>
    <cellStyle name="표준 35 2 18 2 2 4" xfId="10980"/>
    <cellStyle name="표준 35 2 18 2 2 4 2" xfId="10981"/>
    <cellStyle name="표준 35 2 18 2 2 4 2 2" xfId="28790"/>
    <cellStyle name="표준 35 2 18 2 2 4 3" xfId="28791"/>
    <cellStyle name="표준 35 2 18 2 2 5" xfId="10982"/>
    <cellStyle name="표준 35 2 18 2 2 5 2" xfId="28792"/>
    <cellStyle name="표준 35 2 18 2 2 6" xfId="28793"/>
    <cellStyle name="표준 35 2 18 2 3" xfId="10983"/>
    <cellStyle name="표준 35 2 18 2 3 2" xfId="10984"/>
    <cellStyle name="표준 35 2 18 2 3 2 2" xfId="10985"/>
    <cellStyle name="표준 35 2 18 2 3 2 2 2" xfId="10986"/>
    <cellStyle name="표준 35 2 18 2 3 2 2 2 2" xfId="28794"/>
    <cellStyle name="표준 35 2 18 2 3 2 2 3" xfId="28795"/>
    <cellStyle name="표준 35 2 18 2 3 2 3" xfId="10987"/>
    <cellStyle name="표준 35 2 18 2 3 2 3 2" xfId="28796"/>
    <cellStyle name="표준 35 2 18 2 3 2 4" xfId="28797"/>
    <cellStyle name="표준 35 2 18 2 3 3" xfId="10988"/>
    <cellStyle name="표준 35 2 18 2 3 3 2" xfId="10989"/>
    <cellStyle name="표준 35 2 18 2 3 3 2 2" xfId="28798"/>
    <cellStyle name="표준 35 2 18 2 3 3 3" xfId="28799"/>
    <cellStyle name="표준 35 2 18 2 3 4" xfId="10990"/>
    <cellStyle name="표준 35 2 18 2 3 4 2" xfId="28800"/>
    <cellStyle name="표준 35 2 18 2 3 5" xfId="28801"/>
    <cellStyle name="표준 35 2 18 2 4" xfId="10991"/>
    <cellStyle name="표준 35 2 18 2 4 2" xfId="10992"/>
    <cellStyle name="표준 35 2 18 2 4 2 2" xfId="10993"/>
    <cellStyle name="표준 35 2 18 2 4 2 2 2" xfId="28802"/>
    <cellStyle name="표준 35 2 18 2 4 2 3" xfId="28803"/>
    <cellStyle name="표준 35 2 18 2 4 3" xfId="10994"/>
    <cellStyle name="표준 35 2 18 2 4 3 2" xfId="28804"/>
    <cellStyle name="표준 35 2 18 2 4 4" xfId="28805"/>
    <cellStyle name="표준 35 2 18 2 5" xfId="10995"/>
    <cellStyle name="표준 35 2 18 2 5 2" xfId="10996"/>
    <cellStyle name="표준 35 2 18 2 5 2 2" xfId="28806"/>
    <cellStyle name="표준 35 2 18 2 5 3" xfId="28807"/>
    <cellStyle name="표준 35 2 18 2 6" xfId="10997"/>
    <cellStyle name="표준 35 2 18 2 6 2" xfId="28808"/>
    <cellStyle name="표준 35 2 18 2 7" xfId="28809"/>
    <cellStyle name="표준 35 2 18 3" xfId="10998"/>
    <cellStyle name="표준 35 2 18 3 2" xfId="10999"/>
    <cellStyle name="표준 35 2 18 3 2 2" xfId="11000"/>
    <cellStyle name="표준 35 2 18 3 2 2 2" xfId="11001"/>
    <cellStyle name="표준 35 2 18 3 2 2 2 2" xfId="11002"/>
    <cellStyle name="표준 35 2 18 3 2 2 2 2 2" xfId="28810"/>
    <cellStyle name="표준 35 2 18 3 2 2 2 3" xfId="28811"/>
    <cellStyle name="표준 35 2 18 3 2 2 3" xfId="11003"/>
    <cellStyle name="표준 35 2 18 3 2 2 3 2" xfId="28812"/>
    <cellStyle name="표준 35 2 18 3 2 2 4" xfId="28813"/>
    <cellStyle name="표준 35 2 18 3 2 3" xfId="11004"/>
    <cellStyle name="표준 35 2 18 3 2 3 2" xfId="11005"/>
    <cellStyle name="표준 35 2 18 3 2 3 2 2" xfId="28814"/>
    <cellStyle name="표준 35 2 18 3 2 3 3" xfId="28815"/>
    <cellStyle name="표준 35 2 18 3 2 4" xfId="11006"/>
    <cellStyle name="표준 35 2 18 3 2 4 2" xfId="28816"/>
    <cellStyle name="표준 35 2 18 3 2 5" xfId="28817"/>
    <cellStyle name="표준 35 2 18 3 3" xfId="11007"/>
    <cellStyle name="표준 35 2 18 3 3 2" xfId="11008"/>
    <cellStyle name="표준 35 2 18 3 3 2 2" xfId="11009"/>
    <cellStyle name="표준 35 2 18 3 3 2 2 2" xfId="28818"/>
    <cellStyle name="표준 35 2 18 3 3 2 3" xfId="28819"/>
    <cellStyle name="표준 35 2 18 3 3 3" xfId="11010"/>
    <cellStyle name="표준 35 2 18 3 3 3 2" xfId="28820"/>
    <cellStyle name="표준 35 2 18 3 3 4" xfId="28821"/>
    <cellStyle name="표준 35 2 18 3 4" xfId="11011"/>
    <cellStyle name="표준 35 2 18 3 4 2" xfId="11012"/>
    <cellStyle name="표준 35 2 18 3 4 2 2" xfId="28822"/>
    <cellStyle name="표준 35 2 18 3 4 3" xfId="28823"/>
    <cellStyle name="표준 35 2 18 3 5" xfId="11013"/>
    <cellStyle name="표준 35 2 18 3 5 2" xfId="28824"/>
    <cellStyle name="표준 35 2 18 3 6" xfId="28825"/>
    <cellStyle name="표준 35 2 18 4" xfId="11014"/>
    <cellStyle name="표준 35 2 18 4 2" xfId="11015"/>
    <cellStyle name="표준 35 2 18 4 2 2" xfId="11016"/>
    <cellStyle name="표준 35 2 18 4 2 2 2" xfId="11017"/>
    <cellStyle name="표준 35 2 18 4 2 2 2 2" xfId="28826"/>
    <cellStyle name="표준 35 2 18 4 2 2 3" xfId="28827"/>
    <cellStyle name="표준 35 2 18 4 2 3" xfId="11018"/>
    <cellStyle name="표준 35 2 18 4 2 3 2" xfId="28828"/>
    <cellStyle name="표준 35 2 18 4 2 4" xfId="28829"/>
    <cellStyle name="표준 35 2 18 4 3" xfId="11019"/>
    <cellStyle name="표준 35 2 18 4 3 2" xfId="11020"/>
    <cellStyle name="표준 35 2 18 4 3 2 2" xfId="28830"/>
    <cellStyle name="표준 35 2 18 4 3 3" xfId="28831"/>
    <cellStyle name="표준 35 2 18 4 4" xfId="11021"/>
    <cellStyle name="표준 35 2 18 4 4 2" xfId="28832"/>
    <cellStyle name="표준 35 2 18 4 5" xfId="28833"/>
    <cellStyle name="표준 35 2 18 5" xfId="11022"/>
    <cellStyle name="표준 35 2 18 5 2" xfId="11023"/>
    <cellStyle name="표준 35 2 18 5 2 2" xfId="11024"/>
    <cellStyle name="표준 35 2 18 5 2 2 2" xfId="28834"/>
    <cellStyle name="표준 35 2 18 5 2 3" xfId="28835"/>
    <cellStyle name="표준 35 2 18 5 3" xfId="11025"/>
    <cellStyle name="표준 35 2 18 5 3 2" xfId="28836"/>
    <cellStyle name="표준 35 2 18 5 4" xfId="28837"/>
    <cellStyle name="표준 35 2 18 6" xfId="11026"/>
    <cellStyle name="표준 35 2 18 6 2" xfId="11027"/>
    <cellStyle name="표준 35 2 18 6 2 2" xfId="28838"/>
    <cellStyle name="표준 35 2 18 6 3" xfId="28839"/>
    <cellStyle name="표준 35 2 18 7" xfId="11028"/>
    <cellStyle name="표준 35 2 18 7 2" xfId="28840"/>
    <cellStyle name="표준 35 2 18 8" xfId="11029"/>
    <cellStyle name="표준 35 2 18 9" xfId="11030"/>
    <cellStyle name="표준 35 2 19" xfId="11031"/>
    <cellStyle name="표준 35 2 19 2" xfId="11032"/>
    <cellStyle name="표준 35 2 19 2 2" xfId="11033"/>
    <cellStyle name="표준 35 2 19 2 2 2" xfId="11034"/>
    <cellStyle name="표준 35 2 19 2 2 2 2" xfId="11035"/>
    <cellStyle name="표준 35 2 19 2 2 2 2 2" xfId="11036"/>
    <cellStyle name="표준 35 2 19 2 2 2 2 2 2" xfId="11037"/>
    <cellStyle name="표준 35 2 19 2 2 2 2 2 2 2" xfId="28841"/>
    <cellStyle name="표준 35 2 19 2 2 2 2 2 3" xfId="28842"/>
    <cellStyle name="표준 35 2 19 2 2 2 2 3" xfId="11038"/>
    <cellStyle name="표준 35 2 19 2 2 2 2 3 2" xfId="28843"/>
    <cellStyle name="표준 35 2 19 2 2 2 2 4" xfId="28844"/>
    <cellStyle name="표준 35 2 19 2 2 2 3" xfId="11039"/>
    <cellStyle name="표준 35 2 19 2 2 2 3 2" xfId="11040"/>
    <cellStyle name="표준 35 2 19 2 2 2 3 2 2" xfId="28845"/>
    <cellStyle name="표준 35 2 19 2 2 2 3 3" xfId="28846"/>
    <cellStyle name="표준 35 2 19 2 2 2 4" xfId="11041"/>
    <cellStyle name="표준 35 2 19 2 2 2 4 2" xfId="28847"/>
    <cellStyle name="표준 35 2 19 2 2 2 5" xfId="28848"/>
    <cellStyle name="표준 35 2 19 2 2 3" xfId="11042"/>
    <cellStyle name="표준 35 2 19 2 2 3 2" xfId="11043"/>
    <cellStyle name="표준 35 2 19 2 2 3 2 2" xfId="11044"/>
    <cellStyle name="표준 35 2 19 2 2 3 2 2 2" xfId="28849"/>
    <cellStyle name="표준 35 2 19 2 2 3 2 3" xfId="28850"/>
    <cellStyle name="표준 35 2 19 2 2 3 3" xfId="11045"/>
    <cellStyle name="표준 35 2 19 2 2 3 3 2" xfId="28851"/>
    <cellStyle name="표준 35 2 19 2 2 3 4" xfId="28852"/>
    <cellStyle name="표준 35 2 19 2 2 4" xfId="11046"/>
    <cellStyle name="표준 35 2 19 2 2 4 2" xfId="11047"/>
    <cellStyle name="표준 35 2 19 2 2 4 2 2" xfId="28853"/>
    <cellStyle name="표준 35 2 19 2 2 4 3" xfId="28854"/>
    <cellStyle name="표준 35 2 19 2 2 5" xfId="11048"/>
    <cellStyle name="표준 35 2 19 2 2 5 2" xfId="28855"/>
    <cellStyle name="표준 35 2 19 2 2 6" xfId="28856"/>
    <cellStyle name="표준 35 2 19 2 3" xfId="11049"/>
    <cellStyle name="표준 35 2 19 2 3 2" xfId="11050"/>
    <cellStyle name="표준 35 2 19 2 3 2 2" xfId="11051"/>
    <cellStyle name="표준 35 2 19 2 3 2 2 2" xfId="11052"/>
    <cellStyle name="표준 35 2 19 2 3 2 2 2 2" xfId="28857"/>
    <cellStyle name="표준 35 2 19 2 3 2 2 3" xfId="28858"/>
    <cellStyle name="표준 35 2 19 2 3 2 3" xfId="11053"/>
    <cellStyle name="표준 35 2 19 2 3 2 3 2" xfId="28859"/>
    <cellStyle name="표준 35 2 19 2 3 2 4" xfId="28860"/>
    <cellStyle name="표준 35 2 19 2 3 3" xfId="11054"/>
    <cellStyle name="표준 35 2 19 2 3 3 2" xfId="11055"/>
    <cellStyle name="표준 35 2 19 2 3 3 2 2" xfId="28861"/>
    <cellStyle name="표준 35 2 19 2 3 3 3" xfId="28862"/>
    <cellStyle name="표준 35 2 19 2 3 4" xfId="11056"/>
    <cellStyle name="표준 35 2 19 2 3 4 2" xfId="28863"/>
    <cellStyle name="표준 35 2 19 2 3 5" xfId="28864"/>
    <cellStyle name="표준 35 2 19 2 4" xfId="11057"/>
    <cellStyle name="표준 35 2 19 2 4 2" xfId="11058"/>
    <cellStyle name="표준 35 2 19 2 4 2 2" xfId="11059"/>
    <cellStyle name="표준 35 2 19 2 4 2 2 2" xfId="28865"/>
    <cellStyle name="표준 35 2 19 2 4 2 3" xfId="28866"/>
    <cellStyle name="표준 35 2 19 2 4 3" xfId="11060"/>
    <cellStyle name="표준 35 2 19 2 4 3 2" xfId="28867"/>
    <cellStyle name="표준 35 2 19 2 4 4" xfId="28868"/>
    <cellStyle name="표준 35 2 19 2 5" xfId="11061"/>
    <cellStyle name="표준 35 2 19 2 5 2" xfId="11062"/>
    <cellStyle name="표준 35 2 19 2 5 2 2" xfId="28869"/>
    <cellStyle name="표준 35 2 19 2 5 3" xfId="28870"/>
    <cellStyle name="표준 35 2 19 2 6" xfId="11063"/>
    <cellStyle name="표준 35 2 19 2 6 2" xfId="28871"/>
    <cellStyle name="표준 35 2 19 2 7" xfId="28872"/>
    <cellStyle name="표준 35 2 19 3" xfId="11064"/>
    <cellStyle name="표준 35 2 19 3 2" xfId="11065"/>
    <cellStyle name="표준 35 2 19 3 2 2" xfId="11066"/>
    <cellStyle name="표준 35 2 19 3 2 2 2" xfId="11067"/>
    <cellStyle name="표준 35 2 19 3 2 2 2 2" xfId="11068"/>
    <cellStyle name="표준 35 2 19 3 2 2 2 2 2" xfId="28873"/>
    <cellStyle name="표준 35 2 19 3 2 2 2 3" xfId="28874"/>
    <cellStyle name="표준 35 2 19 3 2 2 3" xfId="11069"/>
    <cellStyle name="표준 35 2 19 3 2 2 3 2" xfId="28875"/>
    <cellStyle name="표준 35 2 19 3 2 2 4" xfId="28876"/>
    <cellStyle name="표준 35 2 19 3 2 3" xfId="11070"/>
    <cellStyle name="표준 35 2 19 3 2 3 2" xfId="11071"/>
    <cellStyle name="표준 35 2 19 3 2 3 2 2" xfId="28877"/>
    <cellStyle name="표준 35 2 19 3 2 3 3" xfId="28878"/>
    <cellStyle name="표준 35 2 19 3 2 4" xfId="11072"/>
    <cellStyle name="표준 35 2 19 3 2 4 2" xfId="28879"/>
    <cellStyle name="표준 35 2 19 3 2 5" xfId="28880"/>
    <cellStyle name="표준 35 2 19 3 3" xfId="11073"/>
    <cellStyle name="표준 35 2 19 3 3 2" xfId="11074"/>
    <cellStyle name="표준 35 2 19 3 3 2 2" xfId="11075"/>
    <cellStyle name="표준 35 2 19 3 3 2 2 2" xfId="28881"/>
    <cellStyle name="표준 35 2 19 3 3 2 3" xfId="28882"/>
    <cellStyle name="표준 35 2 19 3 3 3" xfId="11076"/>
    <cellStyle name="표준 35 2 19 3 3 3 2" xfId="28883"/>
    <cellStyle name="표준 35 2 19 3 3 4" xfId="28884"/>
    <cellStyle name="표준 35 2 19 3 4" xfId="11077"/>
    <cellStyle name="표준 35 2 19 3 4 2" xfId="11078"/>
    <cellStyle name="표준 35 2 19 3 4 2 2" xfId="28885"/>
    <cellStyle name="표준 35 2 19 3 4 3" xfId="28886"/>
    <cellStyle name="표준 35 2 19 3 5" xfId="11079"/>
    <cellStyle name="표준 35 2 19 3 5 2" xfId="28887"/>
    <cellStyle name="표준 35 2 19 3 6" xfId="28888"/>
    <cellStyle name="표준 35 2 19 4" xfId="11080"/>
    <cellStyle name="표준 35 2 19 4 2" xfId="11081"/>
    <cellStyle name="표준 35 2 19 4 2 2" xfId="11082"/>
    <cellStyle name="표준 35 2 19 4 2 2 2" xfId="11083"/>
    <cellStyle name="표준 35 2 19 4 2 2 2 2" xfId="28889"/>
    <cellStyle name="표준 35 2 19 4 2 2 3" xfId="28890"/>
    <cellStyle name="표준 35 2 19 4 2 3" xfId="11084"/>
    <cellStyle name="표준 35 2 19 4 2 3 2" xfId="28891"/>
    <cellStyle name="표준 35 2 19 4 2 4" xfId="28892"/>
    <cellStyle name="표준 35 2 19 4 3" xfId="11085"/>
    <cellStyle name="표준 35 2 19 4 3 2" xfId="11086"/>
    <cellStyle name="표준 35 2 19 4 3 2 2" xfId="28893"/>
    <cellStyle name="표준 35 2 19 4 3 3" xfId="28894"/>
    <cellStyle name="표준 35 2 19 4 4" xfId="11087"/>
    <cellStyle name="표준 35 2 19 4 4 2" xfId="28895"/>
    <cellStyle name="표준 35 2 19 4 5" xfId="28896"/>
    <cellStyle name="표준 35 2 19 5" xfId="11088"/>
    <cellStyle name="표준 35 2 19 5 2" xfId="11089"/>
    <cellStyle name="표준 35 2 19 5 2 2" xfId="11090"/>
    <cellStyle name="표준 35 2 19 5 2 2 2" xfId="28897"/>
    <cellStyle name="표준 35 2 19 5 2 3" xfId="28898"/>
    <cellStyle name="표준 35 2 19 5 3" xfId="11091"/>
    <cellStyle name="표준 35 2 19 5 3 2" xfId="28899"/>
    <cellStyle name="표준 35 2 19 5 4" xfId="28900"/>
    <cellStyle name="표준 35 2 19 6" xfId="11092"/>
    <cellStyle name="표준 35 2 19 6 2" xfId="11093"/>
    <cellStyle name="표준 35 2 19 6 2 2" xfId="28901"/>
    <cellStyle name="표준 35 2 19 6 3" xfId="28902"/>
    <cellStyle name="표준 35 2 19 7" xfId="11094"/>
    <cellStyle name="표준 35 2 19 7 2" xfId="28903"/>
    <cellStyle name="표준 35 2 19 8" xfId="11095"/>
    <cellStyle name="표준 35 2 19 9" xfId="11096"/>
    <cellStyle name="표준 35 2 2" xfId="11097"/>
    <cellStyle name="표준 35 2 2 10" xfId="11098"/>
    <cellStyle name="표준 35 2 2 11" xfId="11099"/>
    <cellStyle name="표준 35 2 2 12" xfId="11100"/>
    <cellStyle name="표준 35 2 2 13" xfId="11101"/>
    <cellStyle name="표준 35 2 2 14" xfId="11102"/>
    <cellStyle name="표준 35 2 2 15" xfId="11103"/>
    <cellStyle name="표준 35 2 2 16" xfId="11104"/>
    <cellStyle name="표준 35 2 2 17" xfId="11105"/>
    <cellStyle name="표준 35 2 2 18" xfId="11106"/>
    <cellStyle name="표준 35 2 2 19" xfId="11107"/>
    <cellStyle name="표준 35 2 2 2" xfId="11108"/>
    <cellStyle name="표준 35 2 2 2 2" xfId="11109"/>
    <cellStyle name="표준 35 2 2 2 2 2" xfId="11110"/>
    <cellStyle name="표준 35 2 2 2 2 3" xfId="11111"/>
    <cellStyle name="표준 35 2 2 2 2 4" xfId="11112"/>
    <cellStyle name="표준 35 2 2 2 2 5" xfId="11113"/>
    <cellStyle name="표준 35 2 2 2 2 6" xfId="11114"/>
    <cellStyle name="표준 35 2 2 2 3" xfId="11115"/>
    <cellStyle name="표준 35 2 2 2 4" xfId="11116"/>
    <cellStyle name="표준 35 2 2 2 5" xfId="11117"/>
    <cellStyle name="표준 35 2 2 2 6" xfId="11118"/>
    <cellStyle name="표준 35 2 2 20" xfId="11119"/>
    <cellStyle name="표준 35 2 2 21" xfId="11120"/>
    <cellStyle name="표준 35 2 2 22" xfId="11121"/>
    <cellStyle name="표준 35 2 2 23" xfId="11122"/>
    <cellStyle name="표준 35 2 2 24" xfId="11123"/>
    <cellStyle name="표준 35 2 2 25" xfId="11124"/>
    <cellStyle name="표준 35 2 2 26" xfId="11125"/>
    <cellStyle name="표준 35 2 2 27" xfId="11126"/>
    <cellStyle name="표준 35 2 2 28" xfId="11127"/>
    <cellStyle name="표준 35 2 2 29" xfId="11128"/>
    <cellStyle name="표준 35 2 2 3" xfId="11129"/>
    <cellStyle name="표준 35 2 2 30" xfId="11130"/>
    <cellStyle name="표준 35 2 2 31" xfId="11131"/>
    <cellStyle name="표준 35 2 2 32" xfId="11132"/>
    <cellStyle name="표준 35 2 2 33" xfId="11133"/>
    <cellStyle name="표준 35 2 2 34" xfId="11134"/>
    <cellStyle name="표준 35 2 2 35" xfId="11135"/>
    <cellStyle name="표준 35 2 2 36" xfId="11136"/>
    <cellStyle name="표준 35 2 2 37" xfId="11137"/>
    <cellStyle name="표준 35 2 2 38" xfId="11138"/>
    <cellStyle name="표준 35 2 2 39" xfId="11139"/>
    <cellStyle name="표준 35 2 2 4" xfId="11140"/>
    <cellStyle name="표준 35 2 2 40" xfId="11141"/>
    <cellStyle name="표준 35 2 2 41" xfId="11142"/>
    <cellStyle name="표준 35 2 2 42" xfId="11143"/>
    <cellStyle name="표준 35 2 2 42 2" xfId="11144"/>
    <cellStyle name="표준 35 2 2 42 2 2" xfId="11145"/>
    <cellStyle name="표준 35 2 2 42 2 2 2" xfId="11146"/>
    <cellStyle name="표준 35 2 2 42 2 2 2 2" xfId="11147"/>
    <cellStyle name="표준 35 2 2 42 2 2 2 2 2" xfId="11148"/>
    <cellStyle name="표준 35 2 2 42 2 2 2 2 2 2" xfId="11149"/>
    <cellStyle name="표준 35 2 2 42 2 2 2 2 2 2 2" xfId="28904"/>
    <cellStyle name="표준 35 2 2 42 2 2 2 2 2 3" xfId="28905"/>
    <cellStyle name="표준 35 2 2 42 2 2 2 2 3" xfId="11150"/>
    <cellStyle name="표준 35 2 2 42 2 2 2 2 3 2" xfId="28906"/>
    <cellStyle name="표준 35 2 2 42 2 2 2 2 4" xfId="28907"/>
    <cellStyle name="표준 35 2 2 42 2 2 2 3" xfId="11151"/>
    <cellStyle name="표준 35 2 2 42 2 2 2 3 2" xfId="11152"/>
    <cellStyle name="표준 35 2 2 42 2 2 2 3 2 2" xfId="28908"/>
    <cellStyle name="표준 35 2 2 42 2 2 2 3 3" xfId="28909"/>
    <cellStyle name="표준 35 2 2 42 2 2 2 4" xfId="11153"/>
    <cellStyle name="표준 35 2 2 42 2 2 2 4 2" xfId="28910"/>
    <cellStyle name="표준 35 2 2 42 2 2 2 5" xfId="28911"/>
    <cellStyle name="표준 35 2 2 42 2 2 3" xfId="11154"/>
    <cellStyle name="표준 35 2 2 42 2 2 3 2" xfId="11155"/>
    <cellStyle name="표준 35 2 2 42 2 2 3 2 2" xfId="11156"/>
    <cellStyle name="표준 35 2 2 42 2 2 3 2 2 2" xfId="28912"/>
    <cellStyle name="표준 35 2 2 42 2 2 3 2 3" xfId="28913"/>
    <cellStyle name="표준 35 2 2 42 2 2 3 3" xfId="11157"/>
    <cellStyle name="표준 35 2 2 42 2 2 3 3 2" xfId="28914"/>
    <cellStyle name="표준 35 2 2 42 2 2 3 4" xfId="28915"/>
    <cellStyle name="표준 35 2 2 42 2 2 4" xfId="11158"/>
    <cellStyle name="표준 35 2 2 42 2 2 4 2" xfId="11159"/>
    <cellStyle name="표준 35 2 2 42 2 2 4 2 2" xfId="28916"/>
    <cellStyle name="표준 35 2 2 42 2 2 4 3" xfId="28917"/>
    <cellStyle name="표준 35 2 2 42 2 2 5" xfId="11160"/>
    <cellStyle name="표준 35 2 2 42 2 2 5 2" xfId="28918"/>
    <cellStyle name="표준 35 2 2 42 2 2 6" xfId="28919"/>
    <cellStyle name="표준 35 2 2 42 2 3" xfId="11161"/>
    <cellStyle name="표준 35 2 2 42 2 3 2" xfId="11162"/>
    <cellStyle name="표준 35 2 2 42 2 3 2 2" xfId="11163"/>
    <cellStyle name="표준 35 2 2 42 2 3 2 2 2" xfId="11164"/>
    <cellStyle name="표준 35 2 2 42 2 3 2 2 2 2" xfId="28920"/>
    <cellStyle name="표준 35 2 2 42 2 3 2 2 3" xfId="28921"/>
    <cellStyle name="표준 35 2 2 42 2 3 2 3" xfId="11165"/>
    <cellStyle name="표준 35 2 2 42 2 3 2 3 2" xfId="28922"/>
    <cellStyle name="표준 35 2 2 42 2 3 2 4" xfId="28923"/>
    <cellStyle name="표준 35 2 2 42 2 3 3" xfId="11166"/>
    <cellStyle name="표준 35 2 2 42 2 3 3 2" xfId="11167"/>
    <cellStyle name="표준 35 2 2 42 2 3 3 2 2" xfId="28924"/>
    <cellStyle name="표준 35 2 2 42 2 3 3 3" xfId="28925"/>
    <cellStyle name="표준 35 2 2 42 2 3 4" xfId="11168"/>
    <cellStyle name="표준 35 2 2 42 2 3 4 2" xfId="28926"/>
    <cellStyle name="표준 35 2 2 42 2 3 5" xfId="28927"/>
    <cellStyle name="표준 35 2 2 42 2 4" xfId="11169"/>
    <cellStyle name="표준 35 2 2 42 2 4 2" xfId="11170"/>
    <cellStyle name="표준 35 2 2 42 2 4 2 2" xfId="11171"/>
    <cellStyle name="표준 35 2 2 42 2 4 2 2 2" xfId="28928"/>
    <cellStyle name="표준 35 2 2 42 2 4 2 3" xfId="28929"/>
    <cellStyle name="표준 35 2 2 42 2 4 3" xfId="11172"/>
    <cellStyle name="표준 35 2 2 42 2 4 3 2" xfId="28930"/>
    <cellStyle name="표준 35 2 2 42 2 4 4" xfId="28931"/>
    <cellStyle name="표준 35 2 2 42 2 5" xfId="11173"/>
    <cellStyle name="표준 35 2 2 42 2 5 2" xfId="11174"/>
    <cellStyle name="표준 35 2 2 42 2 5 2 2" xfId="28932"/>
    <cellStyle name="표준 35 2 2 42 2 5 3" xfId="28933"/>
    <cellStyle name="표준 35 2 2 42 2 6" xfId="11175"/>
    <cellStyle name="표준 35 2 2 42 2 6 2" xfId="28934"/>
    <cellStyle name="표준 35 2 2 42 2 7" xfId="28935"/>
    <cellStyle name="표준 35 2 2 42 3" xfId="11176"/>
    <cellStyle name="표준 35 2 2 42 3 2" xfId="11177"/>
    <cellStyle name="표준 35 2 2 42 3 2 2" xfId="11178"/>
    <cellStyle name="표준 35 2 2 42 3 2 2 2" xfId="11179"/>
    <cellStyle name="표준 35 2 2 42 3 2 2 2 2" xfId="11180"/>
    <cellStyle name="표준 35 2 2 42 3 2 2 2 2 2" xfId="28936"/>
    <cellStyle name="표준 35 2 2 42 3 2 2 2 3" xfId="28937"/>
    <cellStyle name="표준 35 2 2 42 3 2 2 3" xfId="11181"/>
    <cellStyle name="표준 35 2 2 42 3 2 2 3 2" xfId="28938"/>
    <cellStyle name="표준 35 2 2 42 3 2 2 4" xfId="28939"/>
    <cellStyle name="표준 35 2 2 42 3 2 3" xfId="11182"/>
    <cellStyle name="표준 35 2 2 42 3 2 3 2" xfId="11183"/>
    <cellStyle name="표준 35 2 2 42 3 2 3 2 2" xfId="28940"/>
    <cellStyle name="표준 35 2 2 42 3 2 3 3" xfId="28941"/>
    <cellStyle name="표준 35 2 2 42 3 2 4" xfId="11184"/>
    <cellStyle name="표준 35 2 2 42 3 2 4 2" xfId="28942"/>
    <cellStyle name="표준 35 2 2 42 3 2 5" xfId="28943"/>
    <cellStyle name="표준 35 2 2 42 3 3" xfId="11185"/>
    <cellStyle name="표준 35 2 2 42 3 3 2" xfId="11186"/>
    <cellStyle name="표준 35 2 2 42 3 3 2 2" xfId="11187"/>
    <cellStyle name="표준 35 2 2 42 3 3 2 2 2" xfId="28944"/>
    <cellStyle name="표준 35 2 2 42 3 3 2 3" xfId="28945"/>
    <cellStyle name="표준 35 2 2 42 3 3 3" xfId="11188"/>
    <cellStyle name="표준 35 2 2 42 3 3 3 2" xfId="28946"/>
    <cellStyle name="표준 35 2 2 42 3 3 4" xfId="28947"/>
    <cellStyle name="표준 35 2 2 42 3 4" xfId="11189"/>
    <cellStyle name="표준 35 2 2 42 3 4 2" xfId="11190"/>
    <cellStyle name="표준 35 2 2 42 3 4 2 2" xfId="28948"/>
    <cellStyle name="표준 35 2 2 42 3 4 3" xfId="28949"/>
    <cellStyle name="표준 35 2 2 42 3 5" xfId="11191"/>
    <cellStyle name="표준 35 2 2 42 3 5 2" xfId="28950"/>
    <cellStyle name="표준 35 2 2 42 3 6" xfId="28951"/>
    <cellStyle name="표준 35 2 2 42 4" xfId="11192"/>
    <cellStyle name="표준 35 2 2 42 4 2" xfId="11193"/>
    <cellStyle name="표준 35 2 2 42 4 2 2" xfId="11194"/>
    <cellStyle name="표준 35 2 2 42 4 2 2 2" xfId="11195"/>
    <cellStyle name="표준 35 2 2 42 4 2 2 2 2" xfId="28952"/>
    <cellStyle name="표준 35 2 2 42 4 2 2 3" xfId="28953"/>
    <cellStyle name="표준 35 2 2 42 4 2 3" xfId="11196"/>
    <cellStyle name="표준 35 2 2 42 4 2 3 2" xfId="28954"/>
    <cellStyle name="표준 35 2 2 42 4 2 4" xfId="28955"/>
    <cellStyle name="표준 35 2 2 42 4 3" xfId="11197"/>
    <cellStyle name="표준 35 2 2 42 4 3 2" xfId="11198"/>
    <cellStyle name="표준 35 2 2 42 4 3 2 2" xfId="28956"/>
    <cellStyle name="표준 35 2 2 42 4 3 3" xfId="28957"/>
    <cellStyle name="표준 35 2 2 42 4 4" xfId="11199"/>
    <cellStyle name="표준 35 2 2 42 4 4 2" xfId="28958"/>
    <cellStyle name="표준 35 2 2 42 4 5" xfId="28959"/>
    <cellStyle name="표준 35 2 2 42 5" xfId="11200"/>
    <cellStyle name="표준 35 2 2 42 5 2" xfId="11201"/>
    <cellStyle name="표준 35 2 2 42 5 2 2" xfId="11202"/>
    <cellStyle name="표준 35 2 2 42 5 2 2 2" xfId="28960"/>
    <cellStyle name="표준 35 2 2 42 5 2 3" xfId="28961"/>
    <cellStyle name="표준 35 2 2 42 5 3" xfId="11203"/>
    <cellStyle name="표준 35 2 2 42 5 3 2" xfId="28962"/>
    <cellStyle name="표준 35 2 2 42 5 4" xfId="28963"/>
    <cellStyle name="표준 35 2 2 42 6" xfId="11204"/>
    <cellStyle name="표준 35 2 2 42 6 2" xfId="11205"/>
    <cellStyle name="표준 35 2 2 42 6 2 2" xfId="28964"/>
    <cellStyle name="표준 35 2 2 42 6 3" xfId="28965"/>
    <cellStyle name="표준 35 2 2 42 7" xfId="11206"/>
    <cellStyle name="표준 35 2 2 42 7 2" xfId="28966"/>
    <cellStyle name="표준 35 2 2 42 8" xfId="28967"/>
    <cellStyle name="표준 35 2 2 43" xfId="11207"/>
    <cellStyle name="표준 35 2 2 43 2" xfId="11208"/>
    <cellStyle name="표준 35 2 2 43 2 2" xfId="11209"/>
    <cellStyle name="표준 35 2 2 43 2 2 2" xfId="11210"/>
    <cellStyle name="표준 35 2 2 43 2 2 2 2" xfId="11211"/>
    <cellStyle name="표준 35 2 2 43 2 2 2 2 2" xfId="11212"/>
    <cellStyle name="표준 35 2 2 43 2 2 2 2 2 2" xfId="28968"/>
    <cellStyle name="표준 35 2 2 43 2 2 2 2 3" xfId="28969"/>
    <cellStyle name="표준 35 2 2 43 2 2 2 3" xfId="11213"/>
    <cellStyle name="표준 35 2 2 43 2 2 2 3 2" xfId="28970"/>
    <cellStyle name="표준 35 2 2 43 2 2 2 4" xfId="28971"/>
    <cellStyle name="표준 35 2 2 43 2 2 3" xfId="11214"/>
    <cellStyle name="표준 35 2 2 43 2 2 3 2" xfId="11215"/>
    <cellStyle name="표준 35 2 2 43 2 2 3 2 2" xfId="28972"/>
    <cellStyle name="표준 35 2 2 43 2 2 3 3" xfId="28973"/>
    <cellStyle name="표준 35 2 2 43 2 2 4" xfId="11216"/>
    <cellStyle name="표준 35 2 2 43 2 2 4 2" xfId="28974"/>
    <cellStyle name="표준 35 2 2 43 2 2 5" xfId="28975"/>
    <cellStyle name="표준 35 2 2 43 2 3" xfId="11217"/>
    <cellStyle name="표준 35 2 2 43 2 3 2" xfId="11218"/>
    <cellStyle name="표준 35 2 2 43 2 3 2 2" xfId="11219"/>
    <cellStyle name="표준 35 2 2 43 2 3 2 2 2" xfId="28976"/>
    <cellStyle name="표준 35 2 2 43 2 3 2 3" xfId="28977"/>
    <cellStyle name="표준 35 2 2 43 2 3 3" xfId="11220"/>
    <cellStyle name="표준 35 2 2 43 2 3 3 2" xfId="28978"/>
    <cellStyle name="표준 35 2 2 43 2 3 4" xfId="28979"/>
    <cellStyle name="표준 35 2 2 43 2 4" xfId="11221"/>
    <cellStyle name="표준 35 2 2 43 2 4 2" xfId="11222"/>
    <cellStyle name="표준 35 2 2 43 2 4 2 2" xfId="28980"/>
    <cellStyle name="표준 35 2 2 43 2 4 3" xfId="28981"/>
    <cellStyle name="표준 35 2 2 43 2 5" xfId="11223"/>
    <cellStyle name="표준 35 2 2 43 2 5 2" xfId="28982"/>
    <cellStyle name="표준 35 2 2 43 2 6" xfId="28983"/>
    <cellStyle name="표준 35 2 2 43 3" xfId="11224"/>
    <cellStyle name="표준 35 2 2 43 3 2" xfId="11225"/>
    <cellStyle name="표준 35 2 2 43 3 2 2" xfId="11226"/>
    <cellStyle name="표준 35 2 2 43 3 2 2 2" xfId="11227"/>
    <cellStyle name="표준 35 2 2 43 3 2 2 2 2" xfId="28984"/>
    <cellStyle name="표준 35 2 2 43 3 2 2 3" xfId="28985"/>
    <cellStyle name="표준 35 2 2 43 3 2 3" xfId="11228"/>
    <cellStyle name="표준 35 2 2 43 3 2 3 2" xfId="28986"/>
    <cellStyle name="표준 35 2 2 43 3 2 4" xfId="28987"/>
    <cellStyle name="표준 35 2 2 43 3 3" xfId="11229"/>
    <cellStyle name="표준 35 2 2 43 3 3 2" xfId="11230"/>
    <cellStyle name="표준 35 2 2 43 3 3 2 2" xfId="28988"/>
    <cellStyle name="표준 35 2 2 43 3 3 3" xfId="28989"/>
    <cellStyle name="표준 35 2 2 43 3 4" xfId="11231"/>
    <cellStyle name="표준 35 2 2 43 3 4 2" xfId="28990"/>
    <cellStyle name="표준 35 2 2 43 3 5" xfId="28991"/>
    <cellStyle name="표준 35 2 2 43 4" xfId="11232"/>
    <cellStyle name="표준 35 2 2 43 4 2" xfId="11233"/>
    <cellStyle name="표준 35 2 2 43 4 2 2" xfId="11234"/>
    <cellStyle name="표준 35 2 2 43 4 2 2 2" xfId="28992"/>
    <cellStyle name="표준 35 2 2 43 4 2 3" xfId="28993"/>
    <cellStyle name="표준 35 2 2 43 4 3" xfId="11235"/>
    <cellStyle name="표준 35 2 2 43 4 3 2" xfId="28994"/>
    <cellStyle name="표준 35 2 2 43 4 4" xfId="28995"/>
    <cellStyle name="표준 35 2 2 43 5" xfId="11236"/>
    <cellStyle name="표준 35 2 2 43 5 2" xfId="11237"/>
    <cellStyle name="표준 35 2 2 43 5 2 2" xfId="28996"/>
    <cellStyle name="표준 35 2 2 43 5 3" xfId="28997"/>
    <cellStyle name="표준 35 2 2 43 6" xfId="11238"/>
    <cellStyle name="표준 35 2 2 43 6 2" xfId="28998"/>
    <cellStyle name="표준 35 2 2 43 7" xfId="28999"/>
    <cellStyle name="표준 35 2 2 44" xfId="11239"/>
    <cellStyle name="표준 35 2 2 44 2" xfId="11240"/>
    <cellStyle name="표준 35 2 2 44 2 2" xfId="11241"/>
    <cellStyle name="표준 35 2 2 44 2 2 2" xfId="11242"/>
    <cellStyle name="표준 35 2 2 44 2 2 2 2" xfId="11243"/>
    <cellStyle name="표준 35 2 2 44 2 2 2 2 2" xfId="29000"/>
    <cellStyle name="표준 35 2 2 44 2 2 2 3" xfId="29001"/>
    <cellStyle name="표준 35 2 2 44 2 2 3" xfId="11244"/>
    <cellStyle name="표준 35 2 2 44 2 2 3 2" xfId="29002"/>
    <cellStyle name="표준 35 2 2 44 2 2 4" xfId="29003"/>
    <cellStyle name="표준 35 2 2 44 2 3" xfId="11245"/>
    <cellStyle name="표준 35 2 2 44 2 3 2" xfId="11246"/>
    <cellStyle name="표준 35 2 2 44 2 3 2 2" xfId="29004"/>
    <cellStyle name="표준 35 2 2 44 2 3 3" xfId="29005"/>
    <cellStyle name="표준 35 2 2 44 2 4" xfId="11247"/>
    <cellStyle name="표준 35 2 2 44 2 4 2" xfId="29006"/>
    <cellStyle name="표준 35 2 2 44 2 5" xfId="29007"/>
    <cellStyle name="표준 35 2 2 44 3" xfId="11248"/>
    <cellStyle name="표준 35 2 2 44 3 2" xfId="11249"/>
    <cellStyle name="표준 35 2 2 44 3 2 2" xfId="11250"/>
    <cellStyle name="표준 35 2 2 44 3 2 2 2" xfId="29008"/>
    <cellStyle name="표준 35 2 2 44 3 2 3" xfId="29009"/>
    <cellStyle name="표준 35 2 2 44 3 3" xfId="11251"/>
    <cellStyle name="표준 35 2 2 44 3 3 2" xfId="29010"/>
    <cellStyle name="표준 35 2 2 44 3 4" xfId="29011"/>
    <cellStyle name="표준 35 2 2 44 4" xfId="11252"/>
    <cellStyle name="표준 35 2 2 44 4 2" xfId="11253"/>
    <cellStyle name="표준 35 2 2 44 4 2 2" xfId="29012"/>
    <cellStyle name="표준 35 2 2 44 4 3" xfId="29013"/>
    <cellStyle name="표준 35 2 2 44 5" xfId="11254"/>
    <cellStyle name="표준 35 2 2 44 5 2" xfId="29014"/>
    <cellStyle name="표준 35 2 2 44 6" xfId="29015"/>
    <cellStyle name="표준 35 2 2 45" xfId="11255"/>
    <cellStyle name="표준 35 2 2 45 2" xfId="11256"/>
    <cellStyle name="표준 35 2 2 45 2 2" xfId="11257"/>
    <cellStyle name="표준 35 2 2 45 2 2 2" xfId="11258"/>
    <cellStyle name="표준 35 2 2 45 2 2 2 2" xfId="29016"/>
    <cellStyle name="표준 35 2 2 45 2 2 3" xfId="29017"/>
    <cellStyle name="표준 35 2 2 45 2 3" xfId="11259"/>
    <cellStyle name="표준 35 2 2 45 2 3 2" xfId="29018"/>
    <cellStyle name="표준 35 2 2 45 2 4" xfId="29019"/>
    <cellStyle name="표준 35 2 2 45 3" xfId="11260"/>
    <cellStyle name="표준 35 2 2 45 3 2" xfId="11261"/>
    <cellStyle name="표준 35 2 2 45 3 2 2" xfId="29020"/>
    <cellStyle name="표준 35 2 2 45 3 3" xfId="29021"/>
    <cellStyle name="표준 35 2 2 45 4" xfId="11262"/>
    <cellStyle name="표준 35 2 2 45 4 2" xfId="29022"/>
    <cellStyle name="표준 35 2 2 45 5" xfId="29023"/>
    <cellStyle name="표준 35 2 2 46" xfId="11263"/>
    <cellStyle name="표준 35 2 2 46 2" xfId="11264"/>
    <cellStyle name="표준 35 2 2 46 2 2" xfId="11265"/>
    <cellStyle name="표준 35 2 2 46 2 2 2" xfId="29024"/>
    <cellStyle name="표준 35 2 2 46 2 3" xfId="29025"/>
    <cellStyle name="표준 35 2 2 46 3" xfId="11266"/>
    <cellStyle name="표준 35 2 2 46 3 2" xfId="29026"/>
    <cellStyle name="표준 35 2 2 46 4" xfId="29027"/>
    <cellStyle name="표준 35 2 2 47" xfId="11267"/>
    <cellStyle name="표준 35 2 2 47 2" xfId="11268"/>
    <cellStyle name="표준 35 2 2 47 2 2" xfId="29028"/>
    <cellStyle name="표준 35 2 2 47 3" xfId="29029"/>
    <cellStyle name="표준 35 2 2 48" xfId="11269"/>
    <cellStyle name="표준 35 2 2 5" xfId="11270"/>
    <cellStyle name="표준 35 2 2 6" xfId="11271"/>
    <cellStyle name="표준 35 2 2 7" xfId="11272"/>
    <cellStyle name="표준 35 2 2 8" xfId="11273"/>
    <cellStyle name="표준 35 2 2 9" xfId="11274"/>
    <cellStyle name="표준 35 2 20" xfId="11275"/>
    <cellStyle name="표준 35 2 20 2" xfId="11276"/>
    <cellStyle name="표준 35 2 20 2 2" xfId="11277"/>
    <cellStyle name="표준 35 2 20 2 2 2" xfId="11278"/>
    <cellStyle name="표준 35 2 20 2 2 2 2" xfId="11279"/>
    <cellStyle name="표준 35 2 20 2 2 2 2 2" xfId="11280"/>
    <cellStyle name="표준 35 2 20 2 2 2 2 2 2" xfId="11281"/>
    <cellStyle name="표준 35 2 20 2 2 2 2 2 2 2" xfId="29030"/>
    <cellStyle name="표준 35 2 20 2 2 2 2 2 3" xfId="29031"/>
    <cellStyle name="표준 35 2 20 2 2 2 2 3" xfId="11282"/>
    <cellStyle name="표준 35 2 20 2 2 2 2 3 2" xfId="29032"/>
    <cellStyle name="표준 35 2 20 2 2 2 2 4" xfId="29033"/>
    <cellStyle name="표준 35 2 20 2 2 2 3" xfId="11283"/>
    <cellStyle name="표준 35 2 20 2 2 2 3 2" xfId="11284"/>
    <cellStyle name="표준 35 2 20 2 2 2 3 2 2" xfId="29034"/>
    <cellStyle name="표준 35 2 20 2 2 2 3 3" xfId="29035"/>
    <cellStyle name="표준 35 2 20 2 2 2 4" xfId="11285"/>
    <cellStyle name="표준 35 2 20 2 2 2 4 2" xfId="29036"/>
    <cellStyle name="표준 35 2 20 2 2 2 5" xfId="29037"/>
    <cellStyle name="표준 35 2 20 2 2 3" xfId="11286"/>
    <cellStyle name="표준 35 2 20 2 2 3 2" xfId="11287"/>
    <cellStyle name="표준 35 2 20 2 2 3 2 2" xfId="11288"/>
    <cellStyle name="표준 35 2 20 2 2 3 2 2 2" xfId="29038"/>
    <cellStyle name="표준 35 2 20 2 2 3 2 3" xfId="29039"/>
    <cellStyle name="표준 35 2 20 2 2 3 3" xfId="11289"/>
    <cellStyle name="표준 35 2 20 2 2 3 3 2" xfId="29040"/>
    <cellStyle name="표준 35 2 20 2 2 3 4" xfId="29041"/>
    <cellStyle name="표준 35 2 20 2 2 4" xfId="11290"/>
    <cellStyle name="표준 35 2 20 2 2 4 2" xfId="11291"/>
    <cellStyle name="표준 35 2 20 2 2 4 2 2" xfId="29042"/>
    <cellStyle name="표준 35 2 20 2 2 4 3" xfId="29043"/>
    <cellStyle name="표준 35 2 20 2 2 5" xfId="11292"/>
    <cellStyle name="표준 35 2 20 2 2 5 2" xfId="29044"/>
    <cellStyle name="표준 35 2 20 2 2 6" xfId="29045"/>
    <cellStyle name="표준 35 2 20 2 3" xfId="11293"/>
    <cellStyle name="표준 35 2 20 2 3 2" xfId="11294"/>
    <cellStyle name="표준 35 2 20 2 3 2 2" xfId="11295"/>
    <cellStyle name="표준 35 2 20 2 3 2 2 2" xfId="11296"/>
    <cellStyle name="표준 35 2 20 2 3 2 2 2 2" xfId="29046"/>
    <cellStyle name="표준 35 2 20 2 3 2 2 3" xfId="29047"/>
    <cellStyle name="표준 35 2 20 2 3 2 3" xfId="11297"/>
    <cellStyle name="표준 35 2 20 2 3 2 3 2" xfId="29048"/>
    <cellStyle name="표준 35 2 20 2 3 2 4" xfId="29049"/>
    <cellStyle name="표준 35 2 20 2 3 3" xfId="11298"/>
    <cellStyle name="표준 35 2 20 2 3 3 2" xfId="11299"/>
    <cellStyle name="표준 35 2 20 2 3 3 2 2" xfId="29050"/>
    <cellStyle name="표준 35 2 20 2 3 3 3" xfId="29051"/>
    <cellStyle name="표준 35 2 20 2 3 4" xfId="11300"/>
    <cellStyle name="표준 35 2 20 2 3 4 2" xfId="29052"/>
    <cellStyle name="표준 35 2 20 2 3 5" xfId="29053"/>
    <cellStyle name="표준 35 2 20 2 4" xfId="11301"/>
    <cellStyle name="표준 35 2 20 2 4 2" xfId="11302"/>
    <cellStyle name="표준 35 2 20 2 4 2 2" xfId="11303"/>
    <cellStyle name="표준 35 2 20 2 4 2 2 2" xfId="29054"/>
    <cellStyle name="표준 35 2 20 2 4 2 3" xfId="29055"/>
    <cellStyle name="표준 35 2 20 2 4 3" xfId="11304"/>
    <cellStyle name="표준 35 2 20 2 4 3 2" xfId="29056"/>
    <cellStyle name="표준 35 2 20 2 4 4" xfId="29057"/>
    <cellStyle name="표준 35 2 20 2 5" xfId="11305"/>
    <cellStyle name="표준 35 2 20 2 5 2" xfId="11306"/>
    <cellStyle name="표준 35 2 20 2 5 2 2" xfId="29058"/>
    <cellStyle name="표준 35 2 20 2 5 3" xfId="29059"/>
    <cellStyle name="표준 35 2 20 2 6" xfId="11307"/>
    <cellStyle name="표준 35 2 20 2 6 2" xfId="29060"/>
    <cellStyle name="표준 35 2 20 2 7" xfId="29061"/>
    <cellStyle name="표준 35 2 20 3" xfId="11308"/>
    <cellStyle name="표준 35 2 20 3 2" xfId="11309"/>
    <cellStyle name="표준 35 2 20 3 2 2" xfId="11310"/>
    <cellStyle name="표준 35 2 20 3 2 2 2" xfId="11311"/>
    <cellStyle name="표준 35 2 20 3 2 2 2 2" xfId="11312"/>
    <cellStyle name="표준 35 2 20 3 2 2 2 2 2" xfId="29062"/>
    <cellStyle name="표준 35 2 20 3 2 2 2 3" xfId="29063"/>
    <cellStyle name="표준 35 2 20 3 2 2 3" xfId="11313"/>
    <cellStyle name="표준 35 2 20 3 2 2 3 2" xfId="29064"/>
    <cellStyle name="표준 35 2 20 3 2 2 4" xfId="29065"/>
    <cellStyle name="표준 35 2 20 3 2 3" xfId="11314"/>
    <cellStyle name="표준 35 2 20 3 2 3 2" xfId="11315"/>
    <cellStyle name="표준 35 2 20 3 2 3 2 2" xfId="29066"/>
    <cellStyle name="표준 35 2 20 3 2 3 3" xfId="29067"/>
    <cellStyle name="표준 35 2 20 3 2 4" xfId="11316"/>
    <cellStyle name="표준 35 2 20 3 2 4 2" xfId="29068"/>
    <cellStyle name="표준 35 2 20 3 2 5" xfId="29069"/>
    <cellStyle name="표준 35 2 20 3 3" xfId="11317"/>
    <cellStyle name="표준 35 2 20 3 3 2" xfId="11318"/>
    <cellStyle name="표준 35 2 20 3 3 2 2" xfId="11319"/>
    <cellStyle name="표준 35 2 20 3 3 2 2 2" xfId="29070"/>
    <cellStyle name="표준 35 2 20 3 3 2 3" xfId="29071"/>
    <cellStyle name="표준 35 2 20 3 3 3" xfId="11320"/>
    <cellStyle name="표준 35 2 20 3 3 3 2" xfId="29072"/>
    <cellStyle name="표준 35 2 20 3 3 4" xfId="29073"/>
    <cellStyle name="표준 35 2 20 3 4" xfId="11321"/>
    <cellStyle name="표준 35 2 20 3 4 2" xfId="11322"/>
    <cellStyle name="표준 35 2 20 3 4 2 2" xfId="29074"/>
    <cellStyle name="표준 35 2 20 3 4 3" xfId="29075"/>
    <cellStyle name="표준 35 2 20 3 5" xfId="11323"/>
    <cellStyle name="표준 35 2 20 3 5 2" xfId="29076"/>
    <cellStyle name="표준 35 2 20 3 6" xfId="29077"/>
    <cellStyle name="표준 35 2 20 4" xfId="11324"/>
    <cellStyle name="표준 35 2 20 4 2" xfId="11325"/>
    <cellStyle name="표준 35 2 20 4 2 2" xfId="11326"/>
    <cellStyle name="표준 35 2 20 4 2 2 2" xfId="11327"/>
    <cellStyle name="표준 35 2 20 4 2 2 2 2" xfId="29078"/>
    <cellStyle name="표준 35 2 20 4 2 2 3" xfId="29079"/>
    <cellStyle name="표준 35 2 20 4 2 3" xfId="11328"/>
    <cellStyle name="표준 35 2 20 4 2 3 2" xfId="29080"/>
    <cellStyle name="표준 35 2 20 4 2 4" xfId="29081"/>
    <cellStyle name="표준 35 2 20 4 3" xfId="11329"/>
    <cellStyle name="표준 35 2 20 4 3 2" xfId="11330"/>
    <cellStyle name="표준 35 2 20 4 3 2 2" xfId="29082"/>
    <cellStyle name="표준 35 2 20 4 3 3" xfId="29083"/>
    <cellStyle name="표준 35 2 20 4 4" xfId="11331"/>
    <cellStyle name="표준 35 2 20 4 4 2" xfId="29084"/>
    <cellStyle name="표준 35 2 20 4 5" xfId="29085"/>
    <cellStyle name="표준 35 2 20 5" xfId="11332"/>
    <cellStyle name="표준 35 2 20 5 2" xfId="11333"/>
    <cellStyle name="표준 35 2 20 5 2 2" xfId="11334"/>
    <cellStyle name="표준 35 2 20 5 2 2 2" xfId="29086"/>
    <cellStyle name="표준 35 2 20 5 2 3" xfId="29087"/>
    <cellStyle name="표준 35 2 20 5 3" xfId="11335"/>
    <cellStyle name="표준 35 2 20 5 3 2" xfId="29088"/>
    <cellStyle name="표준 35 2 20 5 4" xfId="29089"/>
    <cellStyle name="표준 35 2 20 6" xfId="11336"/>
    <cellStyle name="표준 35 2 20 6 2" xfId="11337"/>
    <cellStyle name="표준 35 2 20 6 2 2" xfId="29090"/>
    <cellStyle name="표준 35 2 20 6 3" xfId="29091"/>
    <cellStyle name="표준 35 2 20 7" xfId="11338"/>
    <cellStyle name="표준 35 2 20 7 2" xfId="29092"/>
    <cellStyle name="표준 35 2 20 8" xfId="11339"/>
    <cellStyle name="표준 35 2 20 9" xfId="11340"/>
    <cellStyle name="표준 35 2 21" xfId="11341"/>
    <cellStyle name="표준 35 2 21 2" xfId="11342"/>
    <cellStyle name="표준 35 2 21 2 2" xfId="11343"/>
    <cellStyle name="표준 35 2 21 2 2 2" xfId="11344"/>
    <cellStyle name="표준 35 2 21 2 2 2 2" xfId="11345"/>
    <cellStyle name="표준 35 2 21 2 2 2 2 2" xfId="11346"/>
    <cellStyle name="표준 35 2 21 2 2 2 2 2 2" xfId="11347"/>
    <cellStyle name="표준 35 2 21 2 2 2 2 2 2 2" xfId="29093"/>
    <cellStyle name="표준 35 2 21 2 2 2 2 2 3" xfId="29094"/>
    <cellStyle name="표준 35 2 21 2 2 2 2 3" xfId="11348"/>
    <cellStyle name="표준 35 2 21 2 2 2 2 3 2" xfId="29095"/>
    <cellStyle name="표준 35 2 21 2 2 2 2 4" xfId="29096"/>
    <cellStyle name="표준 35 2 21 2 2 2 3" xfId="11349"/>
    <cellStyle name="표준 35 2 21 2 2 2 3 2" xfId="11350"/>
    <cellStyle name="표준 35 2 21 2 2 2 3 2 2" xfId="29097"/>
    <cellStyle name="표준 35 2 21 2 2 2 3 3" xfId="29098"/>
    <cellStyle name="표준 35 2 21 2 2 2 4" xfId="11351"/>
    <cellStyle name="표준 35 2 21 2 2 2 4 2" xfId="29099"/>
    <cellStyle name="표준 35 2 21 2 2 2 5" xfId="29100"/>
    <cellStyle name="표준 35 2 21 2 2 3" xfId="11352"/>
    <cellStyle name="표준 35 2 21 2 2 3 2" xfId="11353"/>
    <cellStyle name="표준 35 2 21 2 2 3 2 2" xfId="11354"/>
    <cellStyle name="표준 35 2 21 2 2 3 2 2 2" xfId="29101"/>
    <cellStyle name="표준 35 2 21 2 2 3 2 3" xfId="29102"/>
    <cellStyle name="표준 35 2 21 2 2 3 3" xfId="11355"/>
    <cellStyle name="표준 35 2 21 2 2 3 3 2" xfId="29103"/>
    <cellStyle name="표준 35 2 21 2 2 3 4" xfId="29104"/>
    <cellStyle name="표준 35 2 21 2 2 4" xfId="11356"/>
    <cellStyle name="표준 35 2 21 2 2 4 2" xfId="11357"/>
    <cellStyle name="표준 35 2 21 2 2 4 2 2" xfId="29105"/>
    <cellStyle name="표준 35 2 21 2 2 4 3" xfId="29106"/>
    <cellStyle name="표준 35 2 21 2 2 5" xfId="11358"/>
    <cellStyle name="표준 35 2 21 2 2 5 2" xfId="29107"/>
    <cellStyle name="표준 35 2 21 2 2 6" xfId="29108"/>
    <cellStyle name="표준 35 2 21 2 3" xfId="11359"/>
    <cellStyle name="표준 35 2 21 2 3 2" xfId="11360"/>
    <cellStyle name="표준 35 2 21 2 3 2 2" xfId="11361"/>
    <cellStyle name="표준 35 2 21 2 3 2 2 2" xfId="11362"/>
    <cellStyle name="표준 35 2 21 2 3 2 2 2 2" xfId="29109"/>
    <cellStyle name="표준 35 2 21 2 3 2 2 3" xfId="29110"/>
    <cellStyle name="표준 35 2 21 2 3 2 3" xfId="11363"/>
    <cellStyle name="표준 35 2 21 2 3 2 3 2" xfId="29111"/>
    <cellStyle name="표준 35 2 21 2 3 2 4" xfId="29112"/>
    <cellStyle name="표준 35 2 21 2 3 3" xfId="11364"/>
    <cellStyle name="표준 35 2 21 2 3 3 2" xfId="11365"/>
    <cellStyle name="표준 35 2 21 2 3 3 2 2" xfId="29113"/>
    <cellStyle name="표준 35 2 21 2 3 3 3" xfId="29114"/>
    <cellStyle name="표준 35 2 21 2 3 4" xfId="11366"/>
    <cellStyle name="표준 35 2 21 2 3 4 2" xfId="29115"/>
    <cellStyle name="표준 35 2 21 2 3 5" xfId="29116"/>
    <cellStyle name="표준 35 2 21 2 4" xfId="11367"/>
    <cellStyle name="표준 35 2 21 2 4 2" xfId="11368"/>
    <cellStyle name="표준 35 2 21 2 4 2 2" xfId="11369"/>
    <cellStyle name="표준 35 2 21 2 4 2 2 2" xfId="29117"/>
    <cellStyle name="표준 35 2 21 2 4 2 3" xfId="29118"/>
    <cellStyle name="표준 35 2 21 2 4 3" xfId="11370"/>
    <cellStyle name="표준 35 2 21 2 4 3 2" xfId="29119"/>
    <cellStyle name="표준 35 2 21 2 4 4" xfId="29120"/>
    <cellStyle name="표준 35 2 21 2 5" xfId="11371"/>
    <cellStyle name="표준 35 2 21 2 5 2" xfId="11372"/>
    <cellStyle name="표준 35 2 21 2 5 2 2" xfId="29121"/>
    <cellStyle name="표준 35 2 21 2 5 3" xfId="29122"/>
    <cellStyle name="표준 35 2 21 2 6" xfId="11373"/>
    <cellStyle name="표준 35 2 21 2 6 2" xfId="29123"/>
    <cellStyle name="표준 35 2 21 2 7" xfId="29124"/>
    <cellStyle name="표준 35 2 21 3" xfId="11374"/>
    <cellStyle name="표준 35 2 21 3 2" xfId="11375"/>
    <cellStyle name="표준 35 2 21 3 2 2" xfId="11376"/>
    <cellStyle name="표준 35 2 21 3 2 2 2" xfId="11377"/>
    <cellStyle name="표준 35 2 21 3 2 2 2 2" xfId="11378"/>
    <cellStyle name="표준 35 2 21 3 2 2 2 2 2" xfId="29125"/>
    <cellStyle name="표준 35 2 21 3 2 2 2 3" xfId="29126"/>
    <cellStyle name="표준 35 2 21 3 2 2 3" xfId="11379"/>
    <cellStyle name="표준 35 2 21 3 2 2 3 2" xfId="29127"/>
    <cellStyle name="표준 35 2 21 3 2 2 4" xfId="29128"/>
    <cellStyle name="표준 35 2 21 3 2 3" xfId="11380"/>
    <cellStyle name="표준 35 2 21 3 2 3 2" xfId="11381"/>
    <cellStyle name="표준 35 2 21 3 2 3 2 2" xfId="29129"/>
    <cellStyle name="표준 35 2 21 3 2 3 3" xfId="29130"/>
    <cellStyle name="표준 35 2 21 3 2 4" xfId="11382"/>
    <cellStyle name="표준 35 2 21 3 2 4 2" xfId="29131"/>
    <cellStyle name="표준 35 2 21 3 2 5" xfId="29132"/>
    <cellStyle name="표준 35 2 21 3 3" xfId="11383"/>
    <cellStyle name="표준 35 2 21 3 3 2" xfId="11384"/>
    <cellStyle name="표준 35 2 21 3 3 2 2" xfId="11385"/>
    <cellStyle name="표준 35 2 21 3 3 2 2 2" xfId="29133"/>
    <cellStyle name="표준 35 2 21 3 3 2 3" xfId="29134"/>
    <cellStyle name="표준 35 2 21 3 3 3" xfId="11386"/>
    <cellStyle name="표준 35 2 21 3 3 3 2" xfId="29135"/>
    <cellStyle name="표준 35 2 21 3 3 4" xfId="29136"/>
    <cellStyle name="표준 35 2 21 3 4" xfId="11387"/>
    <cellStyle name="표준 35 2 21 3 4 2" xfId="11388"/>
    <cellStyle name="표준 35 2 21 3 4 2 2" xfId="29137"/>
    <cellStyle name="표준 35 2 21 3 4 3" xfId="29138"/>
    <cellStyle name="표준 35 2 21 3 5" xfId="11389"/>
    <cellStyle name="표준 35 2 21 3 5 2" xfId="29139"/>
    <cellStyle name="표준 35 2 21 3 6" xfId="29140"/>
    <cellStyle name="표준 35 2 21 4" xfId="11390"/>
    <cellStyle name="표준 35 2 21 4 2" xfId="11391"/>
    <cellStyle name="표준 35 2 21 4 2 2" xfId="11392"/>
    <cellStyle name="표준 35 2 21 4 2 2 2" xfId="11393"/>
    <cellStyle name="표준 35 2 21 4 2 2 2 2" xfId="29141"/>
    <cellStyle name="표준 35 2 21 4 2 2 3" xfId="29142"/>
    <cellStyle name="표준 35 2 21 4 2 3" xfId="11394"/>
    <cellStyle name="표준 35 2 21 4 2 3 2" xfId="29143"/>
    <cellStyle name="표준 35 2 21 4 2 4" xfId="29144"/>
    <cellStyle name="표준 35 2 21 4 3" xfId="11395"/>
    <cellStyle name="표준 35 2 21 4 3 2" xfId="11396"/>
    <cellStyle name="표준 35 2 21 4 3 2 2" xfId="29145"/>
    <cellStyle name="표준 35 2 21 4 3 3" xfId="29146"/>
    <cellStyle name="표준 35 2 21 4 4" xfId="11397"/>
    <cellStyle name="표준 35 2 21 4 4 2" xfId="29147"/>
    <cellStyle name="표준 35 2 21 4 5" xfId="29148"/>
    <cellStyle name="표준 35 2 21 5" xfId="11398"/>
    <cellStyle name="표준 35 2 21 5 2" xfId="11399"/>
    <cellStyle name="표준 35 2 21 5 2 2" xfId="11400"/>
    <cellStyle name="표준 35 2 21 5 2 2 2" xfId="29149"/>
    <cellStyle name="표준 35 2 21 5 2 3" xfId="29150"/>
    <cellStyle name="표준 35 2 21 5 3" xfId="11401"/>
    <cellStyle name="표준 35 2 21 5 3 2" xfId="29151"/>
    <cellStyle name="표준 35 2 21 5 4" xfId="29152"/>
    <cellStyle name="표준 35 2 21 6" xfId="11402"/>
    <cellStyle name="표준 35 2 21 6 2" xfId="11403"/>
    <cellStyle name="표준 35 2 21 6 2 2" xfId="29153"/>
    <cellStyle name="표준 35 2 21 6 3" xfId="29154"/>
    <cellStyle name="표준 35 2 21 7" xfId="11404"/>
    <cellStyle name="표준 35 2 21 7 2" xfId="29155"/>
    <cellStyle name="표준 35 2 21 8" xfId="11405"/>
    <cellStyle name="표준 35 2 21 9" xfId="11406"/>
    <cellStyle name="표준 35 2 22" xfId="11407"/>
    <cellStyle name="표준 35 2 22 2" xfId="11408"/>
    <cellStyle name="표준 35 2 22 2 2" xfId="11409"/>
    <cellStyle name="표준 35 2 22 2 2 2" xfId="11410"/>
    <cellStyle name="표준 35 2 22 2 2 2 2" xfId="11411"/>
    <cellStyle name="표준 35 2 22 2 2 2 2 2" xfId="11412"/>
    <cellStyle name="표준 35 2 22 2 2 2 2 2 2" xfId="11413"/>
    <cellStyle name="표준 35 2 22 2 2 2 2 2 2 2" xfId="29156"/>
    <cellStyle name="표준 35 2 22 2 2 2 2 2 3" xfId="29157"/>
    <cellStyle name="표준 35 2 22 2 2 2 2 3" xfId="11414"/>
    <cellStyle name="표준 35 2 22 2 2 2 2 3 2" xfId="29158"/>
    <cellStyle name="표준 35 2 22 2 2 2 2 4" xfId="29159"/>
    <cellStyle name="표준 35 2 22 2 2 2 3" xfId="11415"/>
    <cellStyle name="표준 35 2 22 2 2 2 3 2" xfId="11416"/>
    <cellStyle name="표준 35 2 22 2 2 2 3 2 2" xfId="29160"/>
    <cellStyle name="표준 35 2 22 2 2 2 3 3" xfId="29161"/>
    <cellStyle name="표준 35 2 22 2 2 2 4" xfId="11417"/>
    <cellStyle name="표준 35 2 22 2 2 2 4 2" xfId="29162"/>
    <cellStyle name="표준 35 2 22 2 2 2 5" xfId="29163"/>
    <cellStyle name="표준 35 2 22 2 2 3" xfId="11418"/>
    <cellStyle name="표준 35 2 22 2 2 3 2" xfId="11419"/>
    <cellStyle name="표준 35 2 22 2 2 3 2 2" xfId="11420"/>
    <cellStyle name="표준 35 2 22 2 2 3 2 2 2" xfId="29164"/>
    <cellStyle name="표준 35 2 22 2 2 3 2 3" xfId="29165"/>
    <cellStyle name="표준 35 2 22 2 2 3 3" xfId="11421"/>
    <cellStyle name="표준 35 2 22 2 2 3 3 2" xfId="29166"/>
    <cellStyle name="표준 35 2 22 2 2 3 4" xfId="29167"/>
    <cellStyle name="표준 35 2 22 2 2 4" xfId="11422"/>
    <cellStyle name="표준 35 2 22 2 2 4 2" xfId="11423"/>
    <cellStyle name="표준 35 2 22 2 2 4 2 2" xfId="29168"/>
    <cellStyle name="표준 35 2 22 2 2 4 3" xfId="29169"/>
    <cellStyle name="표준 35 2 22 2 2 5" xfId="11424"/>
    <cellStyle name="표준 35 2 22 2 2 5 2" xfId="29170"/>
    <cellStyle name="표준 35 2 22 2 2 6" xfId="29171"/>
    <cellStyle name="표준 35 2 22 2 3" xfId="11425"/>
    <cellStyle name="표준 35 2 22 2 3 2" xfId="11426"/>
    <cellStyle name="표준 35 2 22 2 3 2 2" xfId="11427"/>
    <cellStyle name="표준 35 2 22 2 3 2 2 2" xfId="11428"/>
    <cellStyle name="표준 35 2 22 2 3 2 2 2 2" xfId="29172"/>
    <cellStyle name="표준 35 2 22 2 3 2 2 3" xfId="29173"/>
    <cellStyle name="표준 35 2 22 2 3 2 3" xfId="11429"/>
    <cellStyle name="표준 35 2 22 2 3 2 3 2" xfId="29174"/>
    <cellStyle name="표준 35 2 22 2 3 2 4" xfId="29175"/>
    <cellStyle name="표준 35 2 22 2 3 3" xfId="11430"/>
    <cellStyle name="표준 35 2 22 2 3 3 2" xfId="11431"/>
    <cellStyle name="표준 35 2 22 2 3 3 2 2" xfId="29176"/>
    <cellStyle name="표준 35 2 22 2 3 3 3" xfId="29177"/>
    <cellStyle name="표준 35 2 22 2 3 4" xfId="11432"/>
    <cellStyle name="표준 35 2 22 2 3 4 2" xfId="29178"/>
    <cellStyle name="표준 35 2 22 2 3 5" xfId="29179"/>
    <cellStyle name="표준 35 2 22 2 4" xfId="11433"/>
    <cellStyle name="표준 35 2 22 2 4 2" xfId="11434"/>
    <cellStyle name="표준 35 2 22 2 4 2 2" xfId="11435"/>
    <cellStyle name="표준 35 2 22 2 4 2 2 2" xfId="29180"/>
    <cellStyle name="표준 35 2 22 2 4 2 3" xfId="29181"/>
    <cellStyle name="표준 35 2 22 2 4 3" xfId="11436"/>
    <cellStyle name="표준 35 2 22 2 4 3 2" xfId="29182"/>
    <cellStyle name="표준 35 2 22 2 4 4" xfId="29183"/>
    <cellStyle name="표준 35 2 22 2 5" xfId="11437"/>
    <cellStyle name="표준 35 2 22 2 5 2" xfId="11438"/>
    <cellStyle name="표준 35 2 22 2 5 2 2" xfId="29184"/>
    <cellStyle name="표준 35 2 22 2 5 3" xfId="29185"/>
    <cellStyle name="표준 35 2 22 2 6" xfId="11439"/>
    <cellStyle name="표준 35 2 22 2 6 2" xfId="29186"/>
    <cellStyle name="표준 35 2 22 2 7" xfId="29187"/>
    <cellStyle name="표준 35 2 22 3" xfId="11440"/>
    <cellStyle name="표준 35 2 22 3 2" xfId="11441"/>
    <cellStyle name="표준 35 2 22 3 2 2" xfId="11442"/>
    <cellStyle name="표준 35 2 22 3 2 2 2" xfId="11443"/>
    <cellStyle name="표준 35 2 22 3 2 2 2 2" xfId="11444"/>
    <cellStyle name="표준 35 2 22 3 2 2 2 2 2" xfId="29188"/>
    <cellStyle name="표준 35 2 22 3 2 2 2 3" xfId="29189"/>
    <cellStyle name="표준 35 2 22 3 2 2 3" xfId="11445"/>
    <cellStyle name="표준 35 2 22 3 2 2 3 2" xfId="29190"/>
    <cellStyle name="표준 35 2 22 3 2 2 4" xfId="29191"/>
    <cellStyle name="표준 35 2 22 3 2 3" xfId="11446"/>
    <cellStyle name="표준 35 2 22 3 2 3 2" xfId="11447"/>
    <cellStyle name="표준 35 2 22 3 2 3 2 2" xfId="29192"/>
    <cellStyle name="표준 35 2 22 3 2 3 3" xfId="29193"/>
    <cellStyle name="표준 35 2 22 3 2 4" xfId="11448"/>
    <cellStyle name="표준 35 2 22 3 2 4 2" xfId="29194"/>
    <cellStyle name="표준 35 2 22 3 2 5" xfId="29195"/>
    <cellStyle name="표준 35 2 22 3 3" xfId="11449"/>
    <cellStyle name="표준 35 2 22 3 3 2" xfId="11450"/>
    <cellStyle name="표준 35 2 22 3 3 2 2" xfId="11451"/>
    <cellStyle name="표준 35 2 22 3 3 2 2 2" xfId="29196"/>
    <cellStyle name="표준 35 2 22 3 3 2 3" xfId="29197"/>
    <cellStyle name="표준 35 2 22 3 3 3" xfId="11452"/>
    <cellStyle name="표준 35 2 22 3 3 3 2" xfId="29198"/>
    <cellStyle name="표준 35 2 22 3 3 4" xfId="29199"/>
    <cellStyle name="표준 35 2 22 3 4" xfId="11453"/>
    <cellStyle name="표준 35 2 22 3 4 2" xfId="11454"/>
    <cellStyle name="표준 35 2 22 3 4 2 2" xfId="29200"/>
    <cellStyle name="표준 35 2 22 3 4 3" xfId="29201"/>
    <cellStyle name="표준 35 2 22 3 5" xfId="11455"/>
    <cellStyle name="표준 35 2 22 3 5 2" xfId="29202"/>
    <cellStyle name="표준 35 2 22 3 6" xfId="29203"/>
    <cellStyle name="표준 35 2 22 4" xfId="11456"/>
    <cellStyle name="표준 35 2 22 4 2" xfId="11457"/>
    <cellStyle name="표준 35 2 22 4 2 2" xfId="11458"/>
    <cellStyle name="표준 35 2 22 4 2 2 2" xfId="11459"/>
    <cellStyle name="표준 35 2 22 4 2 2 2 2" xfId="29204"/>
    <cellStyle name="표준 35 2 22 4 2 2 3" xfId="29205"/>
    <cellStyle name="표준 35 2 22 4 2 3" xfId="11460"/>
    <cellStyle name="표준 35 2 22 4 2 3 2" xfId="29206"/>
    <cellStyle name="표준 35 2 22 4 2 4" xfId="29207"/>
    <cellStyle name="표준 35 2 22 4 3" xfId="11461"/>
    <cellStyle name="표준 35 2 22 4 3 2" xfId="11462"/>
    <cellStyle name="표준 35 2 22 4 3 2 2" xfId="29208"/>
    <cellStyle name="표준 35 2 22 4 3 3" xfId="29209"/>
    <cellStyle name="표준 35 2 22 4 4" xfId="11463"/>
    <cellStyle name="표준 35 2 22 4 4 2" xfId="29210"/>
    <cellStyle name="표준 35 2 22 4 5" xfId="29211"/>
    <cellStyle name="표준 35 2 22 5" xfId="11464"/>
    <cellStyle name="표준 35 2 22 5 2" xfId="11465"/>
    <cellStyle name="표준 35 2 22 5 2 2" xfId="11466"/>
    <cellStyle name="표준 35 2 22 5 2 2 2" xfId="29212"/>
    <cellStyle name="표준 35 2 22 5 2 3" xfId="29213"/>
    <cellStyle name="표준 35 2 22 5 3" xfId="11467"/>
    <cellStyle name="표준 35 2 22 5 3 2" xfId="29214"/>
    <cellStyle name="표준 35 2 22 5 4" xfId="29215"/>
    <cellStyle name="표준 35 2 22 6" xfId="11468"/>
    <cellStyle name="표준 35 2 22 6 2" xfId="11469"/>
    <cellStyle name="표준 35 2 22 6 2 2" xfId="29216"/>
    <cellStyle name="표준 35 2 22 6 3" xfId="29217"/>
    <cellStyle name="표준 35 2 22 7" xfId="11470"/>
    <cellStyle name="표준 35 2 22 7 2" xfId="29218"/>
    <cellStyle name="표준 35 2 22 8" xfId="11471"/>
    <cellStyle name="표준 35 2 22 9" xfId="11472"/>
    <cellStyle name="표준 35 2 23" xfId="11473"/>
    <cellStyle name="표준 35 2 23 2" xfId="11474"/>
    <cellStyle name="표준 35 2 23 2 2" xfId="11475"/>
    <cellStyle name="표준 35 2 23 2 2 2" xfId="11476"/>
    <cellStyle name="표준 35 2 23 2 2 2 2" xfId="11477"/>
    <cellStyle name="표준 35 2 23 2 2 2 2 2" xfId="11478"/>
    <cellStyle name="표준 35 2 23 2 2 2 2 2 2" xfId="11479"/>
    <cellStyle name="표준 35 2 23 2 2 2 2 2 2 2" xfId="29219"/>
    <cellStyle name="표준 35 2 23 2 2 2 2 2 3" xfId="29220"/>
    <cellStyle name="표준 35 2 23 2 2 2 2 3" xfId="11480"/>
    <cellStyle name="표준 35 2 23 2 2 2 2 3 2" xfId="29221"/>
    <cellStyle name="표준 35 2 23 2 2 2 2 4" xfId="29222"/>
    <cellStyle name="표준 35 2 23 2 2 2 3" xfId="11481"/>
    <cellStyle name="표준 35 2 23 2 2 2 3 2" xfId="11482"/>
    <cellStyle name="표준 35 2 23 2 2 2 3 2 2" xfId="29223"/>
    <cellStyle name="표준 35 2 23 2 2 2 3 3" xfId="29224"/>
    <cellStyle name="표준 35 2 23 2 2 2 4" xfId="11483"/>
    <cellStyle name="표준 35 2 23 2 2 2 4 2" xfId="29225"/>
    <cellStyle name="표준 35 2 23 2 2 2 5" xfId="29226"/>
    <cellStyle name="표준 35 2 23 2 2 3" xfId="11484"/>
    <cellStyle name="표준 35 2 23 2 2 3 2" xfId="11485"/>
    <cellStyle name="표준 35 2 23 2 2 3 2 2" xfId="11486"/>
    <cellStyle name="표준 35 2 23 2 2 3 2 2 2" xfId="29227"/>
    <cellStyle name="표준 35 2 23 2 2 3 2 3" xfId="29228"/>
    <cellStyle name="표준 35 2 23 2 2 3 3" xfId="11487"/>
    <cellStyle name="표준 35 2 23 2 2 3 3 2" xfId="29229"/>
    <cellStyle name="표준 35 2 23 2 2 3 4" xfId="29230"/>
    <cellStyle name="표준 35 2 23 2 2 4" xfId="11488"/>
    <cellStyle name="표준 35 2 23 2 2 4 2" xfId="11489"/>
    <cellStyle name="표준 35 2 23 2 2 4 2 2" xfId="29231"/>
    <cellStyle name="표준 35 2 23 2 2 4 3" xfId="29232"/>
    <cellStyle name="표준 35 2 23 2 2 5" xfId="11490"/>
    <cellStyle name="표준 35 2 23 2 2 5 2" xfId="29233"/>
    <cellStyle name="표준 35 2 23 2 2 6" xfId="29234"/>
    <cellStyle name="표준 35 2 23 2 3" xfId="11491"/>
    <cellStyle name="표준 35 2 23 2 3 2" xfId="11492"/>
    <cellStyle name="표준 35 2 23 2 3 2 2" xfId="11493"/>
    <cellStyle name="표준 35 2 23 2 3 2 2 2" xfId="11494"/>
    <cellStyle name="표준 35 2 23 2 3 2 2 2 2" xfId="29235"/>
    <cellStyle name="표준 35 2 23 2 3 2 2 3" xfId="29236"/>
    <cellStyle name="표준 35 2 23 2 3 2 3" xfId="11495"/>
    <cellStyle name="표준 35 2 23 2 3 2 3 2" xfId="29237"/>
    <cellStyle name="표준 35 2 23 2 3 2 4" xfId="29238"/>
    <cellStyle name="표준 35 2 23 2 3 3" xfId="11496"/>
    <cellStyle name="표준 35 2 23 2 3 3 2" xfId="11497"/>
    <cellStyle name="표준 35 2 23 2 3 3 2 2" xfId="29239"/>
    <cellStyle name="표준 35 2 23 2 3 3 3" xfId="29240"/>
    <cellStyle name="표준 35 2 23 2 3 4" xfId="11498"/>
    <cellStyle name="표준 35 2 23 2 3 4 2" xfId="29241"/>
    <cellStyle name="표준 35 2 23 2 3 5" xfId="29242"/>
    <cellStyle name="표준 35 2 23 2 4" xfId="11499"/>
    <cellStyle name="표준 35 2 23 2 4 2" xfId="11500"/>
    <cellStyle name="표준 35 2 23 2 4 2 2" xfId="11501"/>
    <cellStyle name="표준 35 2 23 2 4 2 2 2" xfId="29243"/>
    <cellStyle name="표준 35 2 23 2 4 2 3" xfId="29244"/>
    <cellStyle name="표준 35 2 23 2 4 3" xfId="11502"/>
    <cellStyle name="표준 35 2 23 2 4 3 2" xfId="29245"/>
    <cellStyle name="표준 35 2 23 2 4 4" xfId="29246"/>
    <cellStyle name="표준 35 2 23 2 5" xfId="11503"/>
    <cellStyle name="표준 35 2 23 2 5 2" xfId="11504"/>
    <cellStyle name="표준 35 2 23 2 5 2 2" xfId="29247"/>
    <cellStyle name="표준 35 2 23 2 5 3" xfId="29248"/>
    <cellStyle name="표준 35 2 23 2 6" xfId="11505"/>
    <cellStyle name="표준 35 2 23 2 6 2" xfId="29249"/>
    <cellStyle name="표준 35 2 23 2 7" xfId="29250"/>
    <cellStyle name="표준 35 2 23 3" xfId="11506"/>
    <cellStyle name="표준 35 2 23 3 2" xfId="11507"/>
    <cellStyle name="표준 35 2 23 3 2 2" xfId="11508"/>
    <cellStyle name="표준 35 2 23 3 2 2 2" xfId="11509"/>
    <cellStyle name="표준 35 2 23 3 2 2 2 2" xfId="11510"/>
    <cellStyle name="표준 35 2 23 3 2 2 2 2 2" xfId="29251"/>
    <cellStyle name="표준 35 2 23 3 2 2 2 3" xfId="29252"/>
    <cellStyle name="표준 35 2 23 3 2 2 3" xfId="11511"/>
    <cellStyle name="표준 35 2 23 3 2 2 3 2" xfId="29253"/>
    <cellStyle name="표준 35 2 23 3 2 2 4" xfId="29254"/>
    <cellStyle name="표준 35 2 23 3 2 3" xfId="11512"/>
    <cellStyle name="표준 35 2 23 3 2 3 2" xfId="11513"/>
    <cellStyle name="표준 35 2 23 3 2 3 2 2" xfId="29255"/>
    <cellStyle name="표준 35 2 23 3 2 3 3" xfId="29256"/>
    <cellStyle name="표준 35 2 23 3 2 4" xfId="11514"/>
    <cellStyle name="표준 35 2 23 3 2 4 2" xfId="29257"/>
    <cellStyle name="표준 35 2 23 3 2 5" xfId="29258"/>
    <cellStyle name="표준 35 2 23 3 3" xfId="11515"/>
    <cellStyle name="표준 35 2 23 3 3 2" xfId="11516"/>
    <cellStyle name="표준 35 2 23 3 3 2 2" xfId="11517"/>
    <cellStyle name="표준 35 2 23 3 3 2 2 2" xfId="29259"/>
    <cellStyle name="표준 35 2 23 3 3 2 3" xfId="29260"/>
    <cellStyle name="표준 35 2 23 3 3 3" xfId="11518"/>
    <cellStyle name="표준 35 2 23 3 3 3 2" xfId="29261"/>
    <cellStyle name="표준 35 2 23 3 3 4" xfId="29262"/>
    <cellStyle name="표준 35 2 23 3 4" xfId="11519"/>
    <cellStyle name="표준 35 2 23 3 4 2" xfId="11520"/>
    <cellStyle name="표준 35 2 23 3 4 2 2" xfId="29263"/>
    <cellStyle name="표준 35 2 23 3 4 3" xfId="29264"/>
    <cellStyle name="표준 35 2 23 3 5" xfId="11521"/>
    <cellStyle name="표준 35 2 23 3 5 2" xfId="29265"/>
    <cellStyle name="표준 35 2 23 3 6" xfId="29266"/>
    <cellStyle name="표준 35 2 23 4" xfId="11522"/>
    <cellStyle name="표준 35 2 23 4 2" xfId="11523"/>
    <cellStyle name="표준 35 2 23 4 2 2" xfId="11524"/>
    <cellStyle name="표준 35 2 23 4 2 2 2" xfId="11525"/>
    <cellStyle name="표준 35 2 23 4 2 2 2 2" xfId="29267"/>
    <cellStyle name="표준 35 2 23 4 2 2 3" xfId="29268"/>
    <cellStyle name="표준 35 2 23 4 2 3" xfId="11526"/>
    <cellStyle name="표준 35 2 23 4 2 3 2" xfId="29269"/>
    <cellStyle name="표준 35 2 23 4 2 4" xfId="29270"/>
    <cellStyle name="표준 35 2 23 4 3" xfId="11527"/>
    <cellStyle name="표준 35 2 23 4 3 2" xfId="11528"/>
    <cellStyle name="표준 35 2 23 4 3 2 2" xfId="29271"/>
    <cellStyle name="표준 35 2 23 4 3 3" xfId="29272"/>
    <cellStyle name="표준 35 2 23 4 4" xfId="11529"/>
    <cellStyle name="표준 35 2 23 4 4 2" xfId="29273"/>
    <cellStyle name="표준 35 2 23 4 5" xfId="29274"/>
    <cellStyle name="표준 35 2 23 5" xfId="11530"/>
    <cellStyle name="표준 35 2 23 5 2" xfId="11531"/>
    <cellStyle name="표준 35 2 23 5 2 2" xfId="11532"/>
    <cellStyle name="표준 35 2 23 5 2 2 2" xfId="29275"/>
    <cellStyle name="표준 35 2 23 5 2 3" xfId="29276"/>
    <cellStyle name="표준 35 2 23 5 3" xfId="11533"/>
    <cellStyle name="표준 35 2 23 5 3 2" xfId="29277"/>
    <cellStyle name="표준 35 2 23 5 4" xfId="29278"/>
    <cellStyle name="표준 35 2 23 6" xfId="11534"/>
    <cellStyle name="표준 35 2 23 6 2" xfId="11535"/>
    <cellStyle name="표준 35 2 23 6 2 2" xfId="29279"/>
    <cellStyle name="표준 35 2 23 6 3" xfId="29280"/>
    <cellStyle name="표준 35 2 23 7" xfId="11536"/>
    <cellStyle name="표준 35 2 23 7 2" xfId="29281"/>
    <cellStyle name="표준 35 2 23 8" xfId="11537"/>
    <cellStyle name="표준 35 2 23 9" xfId="11538"/>
    <cellStyle name="표준 35 2 24" xfId="11539"/>
    <cellStyle name="표준 35 2 24 2" xfId="11540"/>
    <cellStyle name="표준 35 2 24 2 2" xfId="11541"/>
    <cellStyle name="표준 35 2 24 2 2 2" xfId="11542"/>
    <cellStyle name="표준 35 2 24 2 2 2 2" xfId="11543"/>
    <cellStyle name="표준 35 2 24 2 2 2 2 2" xfId="11544"/>
    <cellStyle name="표준 35 2 24 2 2 2 2 2 2" xfId="11545"/>
    <cellStyle name="표준 35 2 24 2 2 2 2 2 2 2" xfId="29282"/>
    <cellStyle name="표준 35 2 24 2 2 2 2 2 3" xfId="29283"/>
    <cellStyle name="표준 35 2 24 2 2 2 2 3" xfId="11546"/>
    <cellStyle name="표준 35 2 24 2 2 2 2 3 2" xfId="29284"/>
    <cellStyle name="표준 35 2 24 2 2 2 2 4" xfId="29285"/>
    <cellStyle name="표준 35 2 24 2 2 2 3" xfId="11547"/>
    <cellStyle name="표준 35 2 24 2 2 2 3 2" xfId="11548"/>
    <cellStyle name="표준 35 2 24 2 2 2 3 2 2" xfId="29286"/>
    <cellStyle name="표준 35 2 24 2 2 2 3 3" xfId="29287"/>
    <cellStyle name="표준 35 2 24 2 2 2 4" xfId="11549"/>
    <cellStyle name="표준 35 2 24 2 2 2 4 2" xfId="29288"/>
    <cellStyle name="표준 35 2 24 2 2 2 5" xfId="29289"/>
    <cellStyle name="표준 35 2 24 2 2 3" xfId="11550"/>
    <cellStyle name="표준 35 2 24 2 2 3 2" xfId="11551"/>
    <cellStyle name="표준 35 2 24 2 2 3 2 2" xfId="11552"/>
    <cellStyle name="표준 35 2 24 2 2 3 2 2 2" xfId="29290"/>
    <cellStyle name="표준 35 2 24 2 2 3 2 3" xfId="29291"/>
    <cellStyle name="표준 35 2 24 2 2 3 3" xfId="11553"/>
    <cellStyle name="표준 35 2 24 2 2 3 3 2" xfId="29292"/>
    <cellStyle name="표준 35 2 24 2 2 3 4" xfId="29293"/>
    <cellStyle name="표준 35 2 24 2 2 4" xfId="11554"/>
    <cellStyle name="표준 35 2 24 2 2 4 2" xfId="11555"/>
    <cellStyle name="표준 35 2 24 2 2 4 2 2" xfId="29294"/>
    <cellStyle name="표준 35 2 24 2 2 4 3" xfId="29295"/>
    <cellStyle name="표준 35 2 24 2 2 5" xfId="11556"/>
    <cellStyle name="표준 35 2 24 2 2 5 2" xfId="29296"/>
    <cellStyle name="표준 35 2 24 2 2 6" xfId="29297"/>
    <cellStyle name="표준 35 2 24 2 3" xfId="11557"/>
    <cellStyle name="표준 35 2 24 2 3 2" xfId="11558"/>
    <cellStyle name="표준 35 2 24 2 3 2 2" xfId="11559"/>
    <cellStyle name="표준 35 2 24 2 3 2 2 2" xfId="11560"/>
    <cellStyle name="표준 35 2 24 2 3 2 2 2 2" xfId="29298"/>
    <cellStyle name="표준 35 2 24 2 3 2 2 3" xfId="29299"/>
    <cellStyle name="표준 35 2 24 2 3 2 3" xfId="11561"/>
    <cellStyle name="표준 35 2 24 2 3 2 3 2" xfId="29300"/>
    <cellStyle name="표준 35 2 24 2 3 2 4" xfId="29301"/>
    <cellStyle name="표준 35 2 24 2 3 3" xfId="11562"/>
    <cellStyle name="표준 35 2 24 2 3 3 2" xfId="11563"/>
    <cellStyle name="표준 35 2 24 2 3 3 2 2" xfId="29302"/>
    <cellStyle name="표준 35 2 24 2 3 3 3" xfId="29303"/>
    <cellStyle name="표준 35 2 24 2 3 4" xfId="11564"/>
    <cellStyle name="표준 35 2 24 2 3 4 2" xfId="29304"/>
    <cellStyle name="표준 35 2 24 2 3 5" xfId="29305"/>
    <cellStyle name="표준 35 2 24 2 4" xfId="11565"/>
    <cellStyle name="표준 35 2 24 2 4 2" xfId="11566"/>
    <cellStyle name="표준 35 2 24 2 4 2 2" xfId="11567"/>
    <cellStyle name="표준 35 2 24 2 4 2 2 2" xfId="29306"/>
    <cellStyle name="표준 35 2 24 2 4 2 3" xfId="29307"/>
    <cellStyle name="표준 35 2 24 2 4 3" xfId="11568"/>
    <cellStyle name="표준 35 2 24 2 4 3 2" xfId="29308"/>
    <cellStyle name="표준 35 2 24 2 4 4" xfId="29309"/>
    <cellStyle name="표준 35 2 24 2 5" xfId="11569"/>
    <cellStyle name="표준 35 2 24 2 5 2" xfId="11570"/>
    <cellStyle name="표준 35 2 24 2 5 2 2" xfId="29310"/>
    <cellStyle name="표준 35 2 24 2 5 3" xfId="29311"/>
    <cellStyle name="표준 35 2 24 2 6" xfId="11571"/>
    <cellStyle name="표준 35 2 24 2 6 2" xfId="29312"/>
    <cellStyle name="표준 35 2 24 2 7" xfId="29313"/>
    <cellStyle name="표준 35 2 24 3" xfId="11572"/>
    <cellStyle name="표준 35 2 24 3 2" xfId="11573"/>
    <cellStyle name="표준 35 2 24 3 2 2" xfId="11574"/>
    <cellStyle name="표준 35 2 24 3 2 2 2" xfId="11575"/>
    <cellStyle name="표준 35 2 24 3 2 2 2 2" xfId="11576"/>
    <cellStyle name="표준 35 2 24 3 2 2 2 2 2" xfId="29314"/>
    <cellStyle name="표준 35 2 24 3 2 2 2 3" xfId="29315"/>
    <cellStyle name="표준 35 2 24 3 2 2 3" xfId="11577"/>
    <cellStyle name="표준 35 2 24 3 2 2 3 2" xfId="29316"/>
    <cellStyle name="표준 35 2 24 3 2 2 4" xfId="29317"/>
    <cellStyle name="표준 35 2 24 3 2 3" xfId="11578"/>
    <cellStyle name="표준 35 2 24 3 2 3 2" xfId="11579"/>
    <cellStyle name="표준 35 2 24 3 2 3 2 2" xfId="29318"/>
    <cellStyle name="표준 35 2 24 3 2 3 3" xfId="29319"/>
    <cellStyle name="표준 35 2 24 3 2 4" xfId="11580"/>
    <cellStyle name="표준 35 2 24 3 2 4 2" xfId="29320"/>
    <cellStyle name="표준 35 2 24 3 2 5" xfId="29321"/>
    <cellStyle name="표준 35 2 24 3 3" xfId="11581"/>
    <cellStyle name="표준 35 2 24 3 3 2" xfId="11582"/>
    <cellStyle name="표준 35 2 24 3 3 2 2" xfId="11583"/>
    <cellStyle name="표준 35 2 24 3 3 2 2 2" xfId="29322"/>
    <cellStyle name="표준 35 2 24 3 3 2 3" xfId="29323"/>
    <cellStyle name="표준 35 2 24 3 3 3" xfId="11584"/>
    <cellStyle name="표준 35 2 24 3 3 3 2" xfId="29324"/>
    <cellStyle name="표준 35 2 24 3 3 4" xfId="29325"/>
    <cellStyle name="표준 35 2 24 3 4" xfId="11585"/>
    <cellStyle name="표준 35 2 24 3 4 2" xfId="11586"/>
    <cellStyle name="표준 35 2 24 3 4 2 2" xfId="29326"/>
    <cellStyle name="표준 35 2 24 3 4 3" xfId="29327"/>
    <cellStyle name="표준 35 2 24 3 5" xfId="11587"/>
    <cellStyle name="표준 35 2 24 3 5 2" xfId="29328"/>
    <cellStyle name="표준 35 2 24 3 6" xfId="29329"/>
    <cellStyle name="표준 35 2 24 4" xfId="11588"/>
    <cellStyle name="표준 35 2 24 4 2" xfId="11589"/>
    <cellStyle name="표준 35 2 24 4 2 2" xfId="11590"/>
    <cellStyle name="표준 35 2 24 4 2 2 2" xfId="11591"/>
    <cellStyle name="표준 35 2 24 4 2 2 2 2" xfId="29330"/>
    <cellStyle name="표준 35 2 24 4 2 2 3" xfId="29331"/>
    <cellStyle name="표준 35 2 24 4 2 3" xfId="11592"/>
    <cellStyle name="표준 35 2 24 4 2 3 2" xfId="29332"/>
    <cellStyle name="표준 35 2 24 4 2 4" xfId="29333"/>
    <cellStyle name="표준 35 2 24 4 3" xfId="11593"/>
    <cellStyle name="표준 35 2 24 4 3 2" xfId="11594"/>
    <cellStyle name="표준 35 2 24 4 3 2 2" xfId="29334"/>
    <cellStyle name="표준 35 2 24 4 3 3" xfId="29335"/>
    <cellStyle name="표준 35 2 24 4 4" xfId="11595"/>
    <cellStyle name="표준 35 2 24 4 4 2" xfId="29336"/>
    <cellStyle name="표준 35 2 24 4 5" xfId="29337"/>
    <cellStyle name="표준 35 2 24 5" xfId="11596"/>
    <cellStyle name="표준 35 2 24 5 2" xfId="11597"/>
    <cellStyle name="표준 35 2 24 5 2 2" xfId="11598"/>
    <cellStyle name="표준 35 2 24 5 2 2 2" xfId="29338"/>
    <cellStyle name="표준 35 2 24 5 2 3" xfId="29339"/>
    <cellStyle name="표준 35 2 24 5 3" xfId="11599"/>
    <cellStyle name="표준 35 2 24 5 3 2" xfId="29340"/>
    <cellStyle name="표준 35 2 24 5 4" xfId="29341"/>
    <cellStyle name="표준 35 2 24 6" xfId="11600"/>
    <cellStyle name="표준 35 2 24 6 2" xfId="11601"/>
    <cellStyle name="표준 35 2 24 6 2 2" xfId="29342"/>
    <cellStyle name="표준 35 2 24 6 3" xfId="29343"/>
    <cellStyle name="표준 35 2 24 7" xfId="11602"/>
    <cellStyle name="표준 35 2 24 7 2" xfId="29344"/>
    <cellStyle name="표준 35 2 24 8" xfId="29345"/>
    <cellStyle name="표준 35 2 25" xfId="11603"/>
    <cellStyle name="표준 35 2 25 2" xfId="11604"/>
    <cellStyle name="표준 35 2 25 2 2" xfId="11605"/>
    <cellStyle name="표준 35 2 25 2 2 2" xfId="11606"/>
    <cellStyle name="표준 35 2 25 2 2 2 2" xfId="11607"/>
    <cellStyle name="표준 35 2 25 2 2 2 2 2" xfId="11608"/>
    <cellStyle name="표준 35 2 25 2 2 2 2 2 2" xfId="11609"/>
    <cellStyle name="표준 35 2 25 2 2 2 2 2 2 2" xfId="29346"/>
    <cellStyle name="표준 35 2 25 2 2 2 2 2 3" xfId="29347"/>
    <cellStyle name="표준 35 2 25 2 2 2 2 3" xfId="11610"/>
    <cellStyle name="표준 35 2 25 2 2 2 2 3 2" xfId="29348"/>
    <cellStyle name="표준 35 2 25 2 2 2 2 4" xfId="29349"/>
    <cellStyle name="표준 35 2 25 2 2 2 3" xfId="11611"/>
    <cellStyle name="표준 35 2 25 2 2 2 3 2" xfId="11612"/>
    <cellStyle name="표준 35 2 25 2 2 2 3 2 2" xfId="29350"/>
    <cellStyle name="표준 35 2 25 2 2 2 3 3" xfId="29351"/>
    <cellStyle name="표준 35 2 25 2 2 2 4" xfId="11613"/>
    <cellStyle name="표준 35 2 25 2 2 2 4 2" xfId="29352"/>
    <cellStyle name="표준 35 2 25 2 2 2 5" xfId="29353"/>
    <cellStyle name="표준 35 2 25 2 2 3" xfId="11614"/>
    <cellStyle name="표준 35 2 25 2 2 3 2" xfId="11615"/>
    <cellStyle name="표준 35 2 25 2 2 3 2 2" xfId="11616"/>
    <cellStyle name="표준 35 2 25 2 2 3 2 2 2" xfId="29354"/>
    <cellStyle name="표준 35 2 25 2 2 3 2 3" xfId="29355"/>
    <cellStyle name="표준 35 2 25 2 2 3 3" xfId="11617"/>
    <cellStyle name="표준 35 2 25 2 2 3 3 2" xfId="29356"/>
    <cellStyle name="표준 35 2 25 2 2 3 4" xfId="29357"/>
    <cellStyle name="표준 35 2 25 2 2 4" xfId="11618"/>
    <cellStyle name="표준 35 2 25 2 2 4 2" xfId="11619"/>
    <cellStyle name="표준 35 2 25 2 2 4 2 2" xfId="29358"/>
    <cellStyle name="표준 35 2 25 2 2 4 3" xfId="29359"/>
    <cellStyle name="표준 35 2 25 2 2 5" xfId="11620"/>
    <cellStyle name="표준 35 2 25 2 2 5 2" xfId="29360"/>
    <cellStyle name="표준 35 2 25 2 2 6" xfId="29361"/>
    <cellStyle name="표준 35 2 25 2 3" xfId="11621"/>
    <cellStyle name="표준 35 2 25 2 3 2" xfId="11622"/>
    <cellStyle name="표준 35 2 25 2 3 2 2" xfId="11623"/>
    <cellStyle name="표준 35 2 25 2 3 2 2 2" xfId="11624"/>
    <cellStyle name="표준 35 2 25 2 3 2 2 2 2" xfId="29362"/>
    <cellStyle name="표준 35 2 25 2 3 2 2 3" xfId="29363"/>
    <cellStyle name="표준 35 2 25 2 3 2 3" xfId="11625"/>
    <cellStyle name="표준 35 2 25 2 3 2 3 2" xfId="29364"/>
    <cellStyle name="표준 35 2 25 2 3 2 4" xfId="29365"/>
    <cellStyle name="표준 35 2 25 2 3 3" xfId="11626"/>
    <cellStyle name="표준 35 2 25 2 3 3 2" xfId="11627"/>
    <cellStyle name="표준 35 2 25 2 3 3 2 2" xfId="29366"/>
    <cellStyle name="표준 35 2 25 2 3 3 3" xfId="29367"/>
    <cellStyle name="표준 35 2 25 2 3 4" xfId="11628"/>
    <cellStyle name="표준 35 2 25 2 3 4 2" xfId="29368"/>
    <cellStyle name="표준 35 2 25 2 3 5" xfId="29369"/>
    <cellStyle name="표준 35 2 25 2 4" xfId="11629"/>
    <cellStyle name="표준 35 2 25 2 4 2" xfId="11630"/>
    <cellStyle name="표준 35 2 25 2 4 2 2" xfId="11631"/>
    <cellStyle name="표준 35 2 25 2 4 2 2 2" xfId="29370"/>
    <cellStyle name="표준 35 2 25 2 4 2 3" xfId="29371"/>
    <cellStyle name="표준 35 2 25 2 4 3" xfId="11632"/>
    <cellStyle name="표준 35 2 25 2 4 3 2" xfId="29372"/>
    <cellStyle name="표준 35 2 25 2 4 4" xfId="29373"/>
    <cellStyle name="표준 35 2 25 2 5" xfId="11633"/>
    <cellStyle name="표준 35 2 25 2 5 2" xfId="11634"/>
    <cellStyle name="표준 35 2 25 2 5 2 2" xfId="29374"/>
    <cellStyle name="표준 35 2 25 2 5 3" xfId="29375"/>
    <cellStyle name="표준 35 2 25 2 6" xfId="11635"/>
    <cellStyle name="표준 35 2 25 2 6 2" xfId="29376"/>
    <cellStyle name="표준 35 2 25 2 7" xfId="29377"/>
    <cellStyle name="표준 35 2 25 3" xfId="11636"/>
    <cellStyle name="표준 35 2 25 3 2" xfId="11637"/>
    <cellStyle name="표준 35 2 25 3 2 2" xfId="11638"/>
    <cellStyle name="표준 35 2 25 3 2 2 2" xfId="11639"/>
    <cellStyle name="표준 35 2 25 3 2 2 2 2" xfId="11640"/>
    <cellStyle name="표준 35 2 25 3 2 2 2 2 2" xfId="29378"/>
    <cellStyle name="표준 35 2 25 3 2 2 2 3" xfId="29379"/>
    <cellStyle name="표준 35 2 25 3 2 2 3" xfId="11641"/>
    <cellStyle name="표준 35 2 25 3 2 2 3 2" xfId="29380"/>
    <cellStyle name="표준 35 2 25 3 2 2 4" xfId="29381"/>
    <cellStyle name="표준 35 2 25 3 2 3" xfId="11642"/>
    <cellStyle name="표준 35 2 25 3 2 3 2" xfId="11643"/>
    <cellStyle name="표준 35 2 25 3 2 3 2 2" xfId="29382"/>
    <cellStyle name="표준 35 2 25 3 2 3 3" xfId="29383"/>
    <cellStyle name="표준 35 2 25 3 2 4" xfId="11644"/>
    <cellStyle name="표준 35 2 25 3 2 4 2" xfId="29384"/>
    <cellStyle name="표준 35 2 25 3 2 5" xfId="29385"/>
    <cellStyle name="표준 35 2 25 3 3" xfId="11645"/>
    <cellStyle name="표준 35 2 25 3 3 2" xfId="11646"/>
    <cellStyle name="표준 35 2 25 3 3 2 2" xfId="11647"/>
    <cellStyle name="표준 35 2 25 3 3 2 2 2" xfId="29386"/>
    <cellStyle name="표준 35 2 25 3 3 2 3" xfId="29387"/>
    <cellStyle name="표준 35 2 25 3 3 3" xfId="11648"/>
    <cellStyle name="표준 35 2 25 3 3 3 2" xfId="29388"/>
    <cellStyle name="표준 35 2 25 3 3 4" xfId="29389"/>
    <cellStyle name="표준 35 2 25 3 4" xfId="11649"/>
    <cellStyle name="표준 35 2 25 3 4 2" xfId="11650"/>
    <cellStyle name="표준 35 2 25 3 4 2 2" xfId="29390"/>
    <cellStyle name="표준 35 2 25 3 4 3" xfId="29391"/>
    <cellStyle name="표준 35 2 25 3 5" xfId="11651"/>
    <cellStyle name="표준 35 2 25 3 5 2" xfId="29392"/>
    <cellStyle name="표준 35 2 25 3 6" xfId="29393"/>
    <cellStyle name="표준 35 2 25 4" xfId="11652"/>
    <cellStyle name="표준 35 2 25 4 2" xfId="11653"/>
    <cellStyle name="표준 35 2 25 4 2 2" xfId="11654"/>
    <cellStyle name="표준 35 2 25 4 2 2 2" xfId="11655"/>
    <cellStyle name="표준 35 2 25 4 2 2 2 2" xfId="29394"/>
    <cellStyle name="표준 35 2 25 4 2 2 3" xfId="29395"/>
    <cellStyle name="표준 35 2 25 4 2 3" xfId="11656"/>
    <cellStyle name="표준 35 2 25 4 2 3 2" xfId="29396"/>
    <cellStyle name="표준 35 2 25 4 2 4" xfId="29397"/>
    <cellStyle name="표준 35 2 25 4 3" xfId="11657"/>
    <cellStyle name="표준 35 2 25 4 3 2" xfId="11658"/>
    <cellStyle name="표준 35 2 25 4 3 2 2" xfId="29398"/>
    <cellStyle name="표준 35 2 25 4 3 3" xfId="29399"/>
    <cellStyle name="표준 35 2 25 4 4" xfId="11659"/>
    <cellStyle name="표준 35 2 25 4 4 2" xfId="29400"/>
    <cellStyle name="표준 35 2 25 4 5" xfId="29401"/>
    <cellStyle name="표준 35 2 25 5" xfId="11660"/>
    <cellStyle name="표준 35 2 25 5 2" xfId="11661"/>
    <cellStyle name="표준 35 2 25 5 2 2" xfId="11662"/>
    <cellStyle name="표준 35 2 25 5 2 2 2" xfId="29402"/>
    <cellStyle name="표준 35 2 25 5 2 3" xfId="29403"/>
    <cellStyle name="표준 35 2 25 5 3" xfId="11663"/>
    <cellStyle name="표준 35 2 25 5 3 2" xfId="29404"/>
    <cellStyle name="표준 35 2 25 5 4" xfId="29405"/>
    <cellStyle name="표준 35 2 25 6" xfId="11664"/>
    <cellStyle name="표준 35 2 25 6 2" xfId="11665"/>
    <cellStyle name="표준 35 2 25 6 2 2" xfId="29406"/>
    <cellStyle name="표준 35 2 25 6 3" xfId="29407"/>
    <cellStyle name="표준 35 2 25 7" xfId="11666"/>
    <cellStyle name="표준 35 2 25 7 2" xfId="29408"/>
    <cellStyle name="표준 35 2 25 8" xfId="29409"/>
    <cellStyle name="표준 35 2 26" xfId="11667"/>
    <cellStyle name="표준 35 2 26 2" xfId="11668"/>
    <cellStyle name="표준 35 2 26 2 2" xfId="11669"/>
    <cellStyle name="표준 35 2 26 2 2 2" xfId="11670"/>
    <cellStyle name="표준 35 2 26 2 2 2 2" xfId="11671"/>
    <cellStyle name="표준 35 2 26 2 2 2 2 2" xfId="11672"/>
    <cellStyle name="표준 35 2 26 2 2 2 2 2 2" xfId="11673"/>
    <cellStyle name="표준 35 2 26 2 2 2 2 2 2 2" xfId="29410"/>
    <cellStyle name="표준 35 2 26 2 2 2 2 2 3" xfId="29411"/>
    <cellStyle name="표준 35 2 26 2 2 2 2 3" xfId="11674"/>
    <cellStyle name="표준 35 2 26 2 2 2 2 3 2" xfId="29412"/>
    <cellStyle name="표준 35 2 26 2 2 2 2 4" xfId="29413"/>
    <cellStyle name="표준 35 2 26 2 2 2 3" xfId="11675"/>
    <cellStyle name="표준 35 2 26 2 2 2 3 2" xfId="11676"/>
    <cellStyle name="표준 35 2 26 2 2 2 3 2 2" xfId="29414"/>
    <cellStyle name="표준 35 2 26 2 2 2 3 3" xfId="29415"/>
    <cellStyle name="표준 35 2 26 2 2 2 4" xfId="11677"/>
    <cellStyle name="표준 35 2 26 2 2 2 4 2" xfId="29416"/>
    <cellStyle name="표준 35 2 26 2 2 2 5" xfId="29417"/>
    <cellStyle name="표준 35 2 26 2 2 3" xfId="11678"/>
    <cellStyle name="표준 35 2 26 2 2 3 2" xfId="11679"/>
    <cellStyle name="표준 35 2 26 2 2 3 2 2" xfId="11680"/>
    <cellStyle name="표준 35 2 26 2 2 3 2 2 2" xfId="29418"/>
    <cellStyle name="표준 35 2 26 2 2 3 2 3" xfId="29419"/>
    <cellStyle name="표준 35 2 26 2 2 3 3" xfId="11681"/>
    <cellStyle name="표준 35 2 26 2 2 3 3 2" xfId="29420"/>
    <cellStyle name="표준 35 2 26 2 2 3 4" xfId="29421"/>
    <cellStyle name="표준 35 2 26 2 2 4" xfId="11682"/>
    <cellStyle name="표준 35 2 26 2 2 4 2" xfId="11683"/>
    <cellStyle name="표준 35 2 26 2 2 4 2 2" xfId="29422"/>
    <cellStyle name="표준 35 2 26 2 2 4 3" xfId="29423"/>
    <cellStyle name="표준 35 2 26 2 2 5" xfId="11684"/>
    <cellStyle name="표준 35 2 26 2 2 5 2" xfId="29424"/>
    <cellStyle name="표준 35 2 26 2 2 6" xfId="29425"/>
    <cellStyle name="표준 35 2 26 2 3" xfId="11685"/>
    <cellStyle name="표준 35 2 26 2 3 2" xfId="11686"/>
    <cellStyle name="표준 35 2 26 2 3 2 2" xfId="11687"/>
    <cellStyle name="표준 35 2 26 2 3 2 2 2" xfId="11688"/>
    <cellStyle name="표준 35 2 26 2 3 2 2 2 2" xfId="29426"/>
    <cellStyle name="표준 35 2 26 2 3 2 2 3" xfId="29427"/>
    <cellStyle name="표준 35 2 26 2 3 2 3" xfId="11689"/>
    <cellStyle name="표준 35 2 26 2 3 2 3 2" xfId="29428"/>
    <cellStyle name="표준 35 2 26 2 3 2 4" xfId="29429"/>
    <cellStyle name="표준 35 2 26 2 3 3" xfId="11690"/>
    <cellStyle name="표준 35 2 26 2 3 3 2" xfId="11691"/>
    <cellStyle name="표준 35 2 26 2 3 3 2 2" xfId="29430"/>
    <cellStyle name="표준 35 2 26 2 3 3 3" xfId="29431"/>
    <cellStyle name="표준 35 2 26 2 3 4" xfId="11692"/>
    <cellStyle name="표준 35 2 26 2 3 4 2" xfId="29432"/>
    <cellStyle name="표준 35 2 26 2 3 5" xfId="29433"/>
    <cellStyle name="표준 35 2 26 2 4" xfId="11693"/>
    <cellStyle name="표준 35 2 26 2 4 2" xfId="11694"/>
    <cellStyle name="표준 35 2 26 2 4 2 2" xfId="11695"/>
    <cellStyle name="표준 35 2 26 2 4 2 2 2" xfId="29434"/>
    <cellStyle name="표준 35 2 26 2 4 2 3" xfId="29435"/>
    <cellStyle name="표준 35 2 26 2 4 3" xfId="11696"/>
    <cellStyle name="표준 35 2 26 2 4 3 2" xfId="29436"/>
    <cellStyle name="표준 35 2 26 2 4 4" xfId="29437"/>
    <cellStyle name="표준 35 2 26 2 5" xfId="11697"/>
    <cellStyle name="표준 35 2 26 2 5 2" xfId="11698"/>
    <cellStyle name="표준 35 2 26 2 5 2 2" xfId="29438"/>
    <cellStyle name="표준 35 2 26 2 5 3" xfId="29439"/>
    <cellStyle name="표준 35 2 26 2 6" xfId="11699"/>
    <cellStyle name="표준 35 2 26 2 6 2" xfId="29440"/>
    <cellStyle name="표준 35 2 26 2 7" xfId="29441"/>
    <cellStyle name="표준 35 2 26 3" xfId="11700"/>
    <cellStyle name="표준 35 2 26 3 2" xfId="11701"/>
    <cellStyle name="표준 35 2 26 3 2 2" xfId="11702"/>
    <cellStyle name="표준 35 2 26 3 2 2 2" xfId="11703"/>
    <cellStyle name="표준 35 2 26 3 2 2 2 2" xfId="11704"/>
    <cellStyle name="표준 35 2 26 3 2 2 2 2 2" xfId="29442"/>
    <cellStyle name="표준 35 2 26 3 2 2 2 3" xfId="29443"/>
    <cellStyle name="표준 35 2 26 3 2 2 3" xfId="11705"/>
    <cellStyle name="표준 35 2 26 3 2 2 3 2" xfId="29444"/>
    <cellStyle name="표준 35 2 26 3 2 2 4" xfId="29445"/>
    <cellStyle name="표준 35 2 26 3 2 3" xfId="11706"/>
    <cellStyle name="표준 35 2 26 3 2 3 2" xfId="11707"/>
    <cellStyle name="표준 35 2 26 3 2 3 2 2" xfId="29446"/>
    <cellStyle name="표준 35 2 26 3 2 3 3" xfId="29447"/>
    <cellStyle name="표준 35 2 26 3 2 4" xfId="11708"/>
    <cellStyle name="표준 35 2 26 3 2 4 2" xfId="29448"/>
    <cellStyle name="표준 35 2 26 3 2 5" xfId="29449"/>
    <cellStyle name="표준 35 2 26 3 3" xfId="11709"/>
    <cellStyle name="표준 35 2 26 3 3 2" xfId="11710"/>
    <cellStyle name="표준 35 2 26 3 3 2 2" xfId="11711"/>
    <cellStyle name="표준 35 2 26 3 3 2 2 2" xfId="29450"/>
    <cellStyle name="표준 35 2 26 3 3 2 3" xfId="29451"/>
    <cellStyle name="표준 35 2 26 3 3 3" xfId="11712"/>
    <cellStyle name="표준 35 2 26 3 3 3 2" xfId="29452"/>
    <cellStyle name="표준 35 2 26 3 3 4" xfId="29453"/>
    <cellStyle name="표준 35 2 26 3 4" xfId="11713"/>
    <cellStyle name="표준 35 2 26 3 4 2" xfId="11714"/>
    <cellStyle name="표준 35 2 26 3 4 2 2" xfId="29454"/>
    <cellStyle name="표준 35 2 26 3 4 3" xfId="29455"/>
    <cellStyle name="표준 35 2 26 3 5" xfId="11715"/>
    <cellStyle name="표준 35 2 26 3 5 2" xfId="29456"/>
    <cellStyle name="표준 35 2 26 3 6" xfId="29457"/>
    <cellStyle name="표준 35 2 26 4" xfId="11716"/>
    <cellStyle name="표준 35 2 26 4 2" xfId="11717"/>
    <cellStyle name="표준 35 2 26 4 2 2" xfId="11718"/>
    <cellStyle name="표준 35 2 26 4 2 2 2" xfId="11719"/>
    <cellStyle name="표준 35 2 26 4 2 2 2 2" xfId="29458"/>
    <cellStyle name="표준 35 2 26 4 2 2 3" xfId="29459"/>
    <cellStyle name="표준 35 2 26 4 2 3" xfId="11720"/>
    <cellStyle name="표준 35 2 26 4 2 3 2" xfId="29460"/>
    <cellStyle name="표준 35 2 26 4 2 4" xfId="29461"/>
    <cellStyle name="표준 35 2 26 4 3" xfId="11721"/>
    <cellStyle name="표준 35 2 26 4 3 2" xfId="11722"/>
    <cellStyle name="표준 35 2 26 4 3 2 2" xfId="29462"/>
    <cellStyle name="표준 35 2 26 4 3 3" xfId="29463"/>
    <cellStyle name="표준 35 2 26 4 4" xfId="11723"/>
    <cellStyle name="표준 35 2 26 4 4 2" xfId="29464"/>
    <cellStyle name="표준 35 2 26 4 5" xfId="29465"/>
    <cellStyle name="표준 35 2 26 5" xfId="11724"/>
    <cellStyle name="표준 35 2 26 5 2" xfId="11725"/>
    <cellStyle name="표준 35 2 26 5 2 2" xfId="11726"/>
    <cellStyle name="표준 35 2 26 5 2 2 2" xfId="29466"/>
    <cellStyle name="표준 35 2 26 5 2 3" xfId="29467"/>
    <cellStyle name="표준 35 2 26 5 3" xfId="11727"/>
    <cellStyle name="표준 35 2 26 5 3 2" xfId="29468"/>
    <cellStyle name="표준 35 2 26 5 4" xfId="29469"/>
    <cellStyle name="표준 35 2 26 6" xfId="11728"/>
    <cellStyle name="표준 35 2 26 6 2" xfId="11729"/>
    <cellStyle name="표준 35 2 26 6 2 2" xfId="29470"/>
    <cellStyle name="표준 35 2 26 6 3" xfId="29471"/>
    <cellStyle name="표준 35 2 26 7" xfId="11730"/>
    <cellStyle name="표준 35 2 26 7 2" xfId="29472"/>
    <cellStyle name="표준 35 2 26 8" xfId="29473"/>
    <cellStyle name="표준 35 2 27" xfId="11731"/>
    <cellStyle name="표준 35 2 27 2" xfId="11732"/>
    <cellStyle name="표준 35 2 27 2 2" xfId="11733"/>
    <cellStyle name="표준 35 2 27 2 2 2" xfId="11734"/>
    <cellStyle name="표준 35 2 27 2 2 2 2" xfId="11735"/>
    <cellStyle name="표준 35 2 27 2 2 2 2 2" xfId="11736"/>
    <cellStyle name="표준 35 2 27 2 2 2 2 2 2" xfId="11737"/>
    <cellStyle name="표준 35 2 27 2 2 2 2 2 2 2" xfId="29474"/>
    <cellStyle name="표준 35 2 27 2 2 2 2 2 3" xfId="29475"/>
    <cellStyle name="표준 35 2 27 2 2 2 2 3" xfId="11738"/>
    <cellStyle name="표준 35 2 27 2 2 2 2 3 2" xfId="29476"/>
    <cellStyle name="표준 35 2 27 2 2 2 2 4" xfId="29477"/>
    <cellStyle name="표준 35 2 27 2 2 2 3" xfId="11739"/>
    <cellStyle name="표준 35 2 27 2 2 2 3 2" xfId="11740"/>
    <cellStyle name="표준 35 2 27 2 2 2 3 2 2" xfId="29478"/>
    <cellStyle name="표준 35 2 27 2 2 2 3 3" xfId="29479"/>
    <cellStyle name="표준 35 2 27 2 2 2 4" xfId="11741"/>
    <cellStyle name="표준 35 2 27 2 2 2 4 2" xfId="29480"/>
    <cellStyle name="표준 35 2 27 2 2 2 5" xfId="29481"/>
    <cellStyle name="표준 35 2 27 2 2 3" xfId="11742"/>
    <cellStyle name="표준 35 2 27 2 2 3 2" xfId="11743"/>
    <cellStyle name="표준 35 2 27 2 2 3 2 2" xfId="11744"/>
    <cellStyle name="표준 35 2 27 2 2 3 2 2 2" xfId="29482"/>
    <cellStyle name="표준 35 2 27 2 2 3 2 3" xfId="29483"/>
    <cellStyle name="표준 35 2 27 2 2 3 3" xfId="11745"/>
    <cellStyle name="표준 35 2 27 2 2 3 3 2" xfId="29484"/>
    <cellStyle name="표준 35 2 27 2 2 3 4" xfId="29485"/>
    <cellStyle name="표준 35 2 27 2 2 4" xfId="11746"/>
    <cellStyle name="표준 35 2 27 2 2 4 2" xfId="11747"/>
    <cellStyle name="표준 35 2 27 2 2 4 2 2" xfId="29486"/>
    <cellStyle name="표준 35 2 27 2 2 4 3" xfId="29487"/>
    <cellStyle name="표준 35 2 27 2 2 5" xfId="11748"/>
    <cellStyle name="표준 35 2 27 2 2 5 2" xfId="29488"/>
    <cellStyle name="표준 35 2 27 2 2 6" xfId="29489"/>
    <cellStyle name="표준 35 2 27 2 3" xfId="11749"/>
    <cellStyle name="표준 35 2 27 2 3 2" xfId="11750"/>
    <cellStyle name="표준 35 2 27 2 3 2 2" xfId="11751"/>
    <cellStyle name="표준 35 2 27 2 3 2 2 2" xfId="11752"/>
    <cellStyle name="표준 35 2 27 2 3 2 2 2 2" xfId="29490"/>
    <cellStyle name="표준 35 2 27 2 3 2 2 3" xfId="29491"/>
    <cellStyle name="표준 35 2 27 2 3 2 3" xfId="11753"/>
    <cellStyle name="표준 35 2 27 2 3 2 3 2" xfId="29492"/>
    <cellStyle name="표준 35 2 27 2 3 2 4" xfId="29493"/>
    <cellStyle name="표준 35 2 27 2 3 3" xfId="11754"/>
    <cellStyle name="표준 35 2 27 2 3 3 2" xfId="11755"/>
    <cellStyle name="표준 35 2 27 2 3 3 2 2" xfId="29494"/>
    <cellStyle name="표준 35 2 27 2 3 3 3" xfId="29495"/>
    <cellStyle name="표준 35 2 27 2 3 4" xfId="11756"/>
    <cellStyle name="표준 35 2 27 2 3 4 2" xfId="29496"/>
    <cellStyle name="표준 35 2 27 2 3 5" xfId="29497"/>
    <cellStyle name="표준 35 2 27 2 4" xfId="11757"/>
    <cellStyle name="표준 35 2 27 2 4 2" xfId="11758"/>
    <cellStyle name="표준 35 2 27 2 4 2 2" xfId="11759"/>
    <cellStyle name="표준 35 2 27 2 4 2 2 2" xfId="29498"/>
    <cellStyle name="표준 35 2 27 2 4 2 3" xfId="29499"/>
    <cellStyle name="표준 35 2 27 2 4 3" xfId="11760"/>
    <cellStyle name="표준 35 2 27 2 4 3 2" xfId="29500"/>
    <cellStyle name="표준 35 2 27 2 4 4" xfId="29501"/>
    <cellStyle name="표준 35 2 27 2 5" xfId="11761"/>
    <cellStyle name="표준 35 2 27 2 5 2" xfId="11762"/>
    <cellStyle name="표준 35 2 27 2 5 2 2" xfId="29502"/>
    <cellStyle name="표준 35 2 27 2 5 3" xfId="29503"/>
    <cellStyle name="표준 35 2 27 2 6" xfId="11763"/>
    <cellStyle name="표준 35 2 27 2 6 2" xfId="29504"/>
    <cellStyle name="표준 35 2 27 2 7" xfId="29505"/>
    <cellStyle name="표준 35 2 27 3" xfId="11764"/>
    <cellStyle name="표준 35 2 27 3 2" xfId="11765"/>
    <cellStyle name="표준 35 2 27 3 2 2" xfId="11766"/>
    <cellStyle name="표준 35 2 27 3 2 2 2" xfId="11767"/>
    <cellStyle name="표준 35 2 27 3 2 2 2 2" xfId="11768"/>
    <cellStyle name="표준 35 2 27 3 2 2 2 2 2" xfId="29506"/>
    <cellStyle name="표준 35 2 27 3 2 2 2 3" xfId="29507"/>
    <cellStyle name="표준 35 2 27 3 2 2 3" xfId="11769"/>
    <cellStyle name="표준 35 2 27 3 2 2 3 2" xfId="29508"/>
    <cellStyle name="표준 35 2 27 3 2 2 4" xfId="29509"/>
    <cellStyle name="표준 35 2 27 3 2 3" xfId="11770"/>
    <cellStyle name="표준 35 2 27 3 2 3 2" xfId="11771"/>
    <cellStyle name="표준 35 2 27 3 2 3 2 2" xfId="29510"/>
    <cellStyle name="표준 35 2 27 3 2 3 3" xfId="29511"/>
    <cellStyle name="표준 35 2 27 3 2 4" xfId="11772"/>
    <cellStyle name="표준 35 2 27 3 2 4 2" xfId="29512"/>
    <cellStyle name="표준 35 2 27 3 2 5" xfId="29513"/>
    <cellStyle name="표준 35 2 27 3 3" xfId="11773"/>
    <cellStyle name="표준 35 2 27 3 3 2" xfId="11774"/>
    <cellStyle name="표준 35 2 27 3 3 2 2" xfId="11775"/>
    <cellStyle name="표준 35 2 27 3 3 2 2 2" xfId="29514"/>
    <cellStyle name="표준 35 2 27 3 3 2 3" xfId="29515"/>
    <cellStyle name="표준 35 2 27 3 3 3" xfId="11776"/>
    <cellStyle name="표준 35 2 27 3 3 3 2" xfId="29516"/>
    <cellStyle name="표준 35 2 27 3 3 4" xfId="29517"/>
    <cellStyle name="표준 35 2 27 3 4" xfId="11777"/>
    <cellStyle name="표준 35 2 27 3 4 2" xfId="11778"/>
    <cellStyle name="표준 35 2 27 3 4 2 2" xfId="29518"/>
    <cellStyle name="표준 35 2 27 3 4 3" xfId="29519"/>
    <cellStyle name="표준 35 2 27 3 5" xfId="11779"/>
    <cellStyle name="표준 35 2 27 3 5 2" xfId="29520"/>
    <cellStyle name="표준 35 2 27 3 6" xfId="29521"/>
    <cellStyle name="표준 35 2 27 4" xfId="11780"/>
    <cellStyle name="표준 35 2 27 4 2" xfId="11781"/>
    <cellStyle name="표준 35 2 27 4 2 2" xfId="11782"/>
    <cellStyle name="표준 35 2 27 4 2 2 2" xfId="11783"/>
    <cellStyle name="표준 35 2 27 4 2 2 2 2" xfId="29522"/>
    <cellStyle name="표준 35 2 27 4 2 2 3" xfId="29523"/>
    <cellStyle name="표준 35 2 27 4 2 3" xfId="11784"/>
    <cellStyle name="표준 35 2 27 4 2 3 2" xfId="29524"/>
    <cellStyle name="표준 35 2 27 4 2 4" xfId="29525"/>
    <cellStyle name="표준 35 2 27 4 3" xfId="11785"/>
    <cellStyle name="표준 35 2 27 4 3 2" xfId="11786"/>
    <cellStyle name="표준 35 2 27 4 3 2 2" xfId="29526"/>
    <cellStyle name="표준 35 2 27 4 3 3" xfId="29527"/>
    <cellStyle name="표준 35 2 27 4 4" xfId="11787"/>
    <cellStyle name="표준 35 2 27 4 4 2" xfId="29528"/>
    <cellStyle name="표준 35 2 27 4 5" xfId="29529"/>
    <cellStyle name="표준 35 2 27 5" xfId="11788"/>
    <cellStyle name="표준 35 2 27 5 2" xfId="11789"/>
    <cellStyle name="표준 35 2 27 5 2 2" xfId="11790"/>
    <cellStyle name="표준 35 2 27 5 2 2 2" xfId="29530"/>
    <cellStyle name="표준 35 2 27 5 2 3" xfId="29531"/>
    <cellStyle name="표준 35 2 27 5 3" xfId="11791"/>
    <cellStyle name="표준 35 2 27 5 3 2" xfId="29532"/>
    <cellStyle name="표준 35 2 27 5 4" xfId="29533"/>
    <cellStyle name="표준 35 2 27 6" xfId="11792"/>
    <cellStyle name="표준 35 2 27 6 2" xfId="11793"/>
    <cellStyle name="표준 35 2 27 6 2 2" xfId="29534"/>
    <cellStyle name="표준 35 2 27 6 3" xfId="29535"/>
    <cellStyle name="표준 35 2 27 7" xfId="11794"/>
    <cellStyle name="표준 35 2 27 7 2" xfId="29536"/>
    <cellStyle name="표준 35 2 27 8" xfId="29537"/>
    <cellStyle name="표준 35 2 28" xfId="11795"/>
    <cellStyle name="표준 35 2 3" xfId="11796"/>
    <cellStyle name="표준 35 2 3 2" xfId="11797"/>
    <cellStyle name="표준 35 2 3 2 2" xfId="11798"/>
    <cellStyle name="표준 35 2 3 2 2 2" xfId="11799"/>
    <cellStyle name="표준 35 2 3 2 2 2 2" xfId="11800"/>
    <cellStyle name="표준 35 2 3 2 2 2 2 2" xfId="11801"/>
    <cellStyle name="표준 35 2 3 2 2 2 2 2 2" xfId="11802"/>
    <cellStyle name="표준 35 2 3 2 2 2 2 2 2 2" xfId="29538"/>
    <cellStyle name="표준 35 2 3 2 2 2 2 2 3" xfId="29539"/>
    <cellStyle name="표준 35 2 3 2 2 2 2 3" xfId="11803"/>
    <cellStyle name="표준 35 2 3 2 2 2 2 3 2" xfId="29540"/>
    <cellStyle name="표준 35 2 3 2 2 2 2 4" xfId="29541"/>
    <cellStyle name="표준 35 2 3 2 2 2 3" xfId="11804"/>
    <cellStyle name="표준 35 2 3 2 2 2 3 2" xfId="11805"/>
    <cellStyle name="표준 35 2 3 2 2 2 3 2 2" xfId="29542"/>
    <cellStyle name="표준 35 2 3 2 2 2 3 3" xfId="29543"/>
    <cellStyle name="표준 35 2 3 2 2 2 4" xfId="11806"/>
    <cellStyle name="표준 35 2 3 2 2 2 4 2" xfId="29544"/>
    <cellStyle name="표준 35 2 3 2 2 2 5" xfId="29545"/>
    <cellStyle name="표준 35 2 3 2 2 3" xfId="11807"/>
    <cellStyle name="표준 35 2 3 2 2 3 2" xfId="11808"/>
    <cellStyle name="표준 35 2 3 2 2 3 2 2" xfId="11809"/>
    <cellStyle name="표준 35 2 3 2 2 3 2 2 2" xfId="29546"/>
    <cellStyle name="표준 35 2 3 2 2 3 2 3" xfId="29547"/>
    <cellStyle name="표준 35 2 3 2 2 3 3" xfId="11810"/>
    <cellStyle name="표준 35 2 3 2 2 3 3 2" xfId="29548"/>
    <cellStyle name="표준 35 2 3 2 2 3 4" xfId="29549"/>
    <cellStyle name="표준 35 2 3 2 2 4" xfId="11811"/>
    <cellStyle name="표준 35 2 3 2 2 4 2" xfId="11812"/>
    <cellStyle name="표준 35 2 3 2 2 4 2 2" xfId="29550"/>
    <cellStyle name="표준 35 2 3 2 2 4 3" xfId="29551"/>
    <cellStyle name="표준 35 2 3 2 2 5" xfId="11813"/>
    <cellStyle name="표준 35 2 3 2 2 5 2" xfId="29552"/>
    <cellStyle name="표준 35 2 3 2 2 6" xfId="29553"/>
    <cellStyle name="표준 35 2 3 2 3" xfId="11814"/>
    <cellStyle name="표준 35 2 3 2 3 2" xfId="11815"/>
    <cellStyle name="표준 35 2 3 2 3 2 2" xfId="11816"/>
    <cellStyle name="표준 35 2 3 2 3 2 2 2" xfId="11817"/>
    <cellStyle name="표준 35 2 3 2 3 2 2 2 2" xfId="29554"/>
    <cellStyle name="표준 35 2 3 2 3 2 2 3" xfId="29555"/>
    <cellStyle name="표준 35 2 3 2 3 2 3" xfId="11818"/>
    <cellStyle name="표준 35 2 3 2 3 2 3 2" xfId="29556"/>
    <cellStyle name="표준 35 2 3 2 3 2 4" xfId="29557"/>
    <cellStyle name="표준 35 2 3 2 3 3" xfId="11819"/>
    <cellStyle name="표준 35 2 3 2 3 3 2" xfId="11820"/>
    <cellStyle name="표준 35 2 3 2 3 3 2 2" xfId="29558"/>
    <cellStyle name="표준 35 2 3 2 3 3 3" xfId="29559"/>
    <cellStyle name="표준 35 2 3 2 3 4" xfId="11821"/>
    <cellStyle name="표준 35 2 3 2 3 4 2" xfId="29560"/>
    <cellStyle name="표준 35 2 3 2 3 5" xfId="29561"/>
    <cellStyle name="표준 35 2 3 2 4" xfId="11822"/>
    <cellStyle name="표준 35 2 3 2 4 2" xfId="11823"/>
    <cellStyle name="표준 35 2 3 2 4 2 2" xfId="11824"/>
    <cellStyle name="표준 35 2 3 2 4 2 2 2" xfId="29562"/>
    <cellStyle name="표준 35 2 3 2 4 2 3" xfId="29563"/>
    <cellStyle name="표준 35 2 3 2 4 3" xfId="11825"/>
    <cellStyle name="표준 35 2 3 2 4 3 2" xfId="29564"/>
    <cellStyle name="표준 35 2 3 2 4 4" xfId="29565"/>
    <cellStyle name="표준 35 2 3 2 5" xfId="11826"/>
    <cellStyle name="표준 35 2 3 2 5 2" xfId="11827"/>
    <cellStyle name="표준 35 2 3 2 5 2 2" xfId="29566"/>
    <cellStyle name="표준 35 2 3 2 5 3" xfId="29567"/>
    <cellStyle name="표준 35 2 3 2 6" xfId="11828"/>
    <cellStyle name="표준 35 2 3 2 6 2" xfId="29568"/>
    <cellStyle name="표준 35 2 3 2 7" xfId="29569"/>
    <cellStyle name="표준 35 2 3 3" xfId="11829"/>
    <cellStyle name="표준 35 2 3 3 2" xfId="11830"/>
    <cellStyle name="표준 35 2 3 3 2 2" xfId="11831"/>
    <cellStyle name="표준 35 2 3 3 2 2 2" xfId="11832"/>
    <cellStyle name="표준 35 2 3 3 2 2 2 2" xfId="11833"/>
    <cellStyle name="표준 35 2 3 3 2 2 2 2 2" xfId="29570"/>
    <cellStyle name="표준 35 2 3 3 2 2 2 3" xfId="29571"/>
    <cellStyle name="표준 35 2 3 3 2 2 3" xfId="11834"/>
    <cellStyle name="표준 35 2 3 3 2 2 3 2" xfId="29572"/>
    <cellStyle name="표준 35 2 3 3 2 2 4" xfId="29573"/>
    <cellStyle name="표준 35 2 3 3 2 3" xfId="11835"/>
    <cellStyle name="표준 35 2 3 3 2 3 2" xfId="11836"/>
    <cellStyle name="표준 35 2 3 3 2 3 2 2" xfId="29574"/>
    <cellStyle name="표준 35 2 3 3 2 3 3" xfId="29575"/>
    <cellStyle name="표준 35 2 3 3 2 4" xfId="11837"/>
    <cellStyle name="표준 35 2 3 3 2 4 2" xfId="29576"/>
    <cellStyle name="표준 35 2 3 3 2 5" xfId="29577"/>
    <cellStyle name="표준 35 2 3 3 3" xfId="11838"/>
    <cellStyle name="표준 35 2 3 3 3 2" xfId="11839"/>
    <cellStyle name="표준 35 2 3 3 3 2 2" xfId="11840"/>
    <cellStyle name="표준 35 2 3 3 3 2 2 2" xfId="29578"/>
    <cellStyle name="표준 35 2 3 3 3 2 3" xfId="29579"/>
    <cellStyle name="표준 35 2 3 3 3 3" xfId="11841"/>
    <cellStyle name="표준 35 2 3 3 3 3 2" xfId="29580"/>
    <cellStyle name="표준 35 2 3 3 3 4" xfId="29581"/>
    <cellStyle name="표준 35 2 3 3 4" xfId="11842"/>
    <cellStyle name="표준 35 2 3 3 4 2" xfId="11843"/>
    <cellStyle name="표준 35 2 3 3 4 2 2" xfId="29582"/>
    <cellStyle name="표준 35 2 3 3 4 3" xfId="29583"/>
    <cellStyle name="표준 35 2 3 3 5" xfId="11844"/>
    <cellStyle name="표준 35 2 3 3 5 2" xfId="29584"/>
    <cellStyle name="표준 35 2 3 3 6" xfId="29585"/>
    <cellStyle name="표준 35 2 3 4" xfId="11845"/>
    <cellStyle name="표준 35 2 3 4 2" xfId="11846"/>
    <cellStyle name="표준 35 2 3 4 2 2" xfId="11847"/>
    <cellStyle name="표준 35 2 3 4 2 2 2" xfId="11848"/>
    <cellStyle name="표준 35 2 3 4 2 2 2 2" xfId="29586"/>
    <cellStyle name="표준 35 2 3 4 2 2 3" xfId="29587"/>
    <cellStyle name="표준 35 2 3 4 2 3" xfId="11849"/>
    <cellStyle name="표준 35 2 3 4 2 3 2" xfId="29588"/>
    <cellStyle name="표준 35 2 3 4 2 4" xfId="29589"/>
    <cellStyle name="표준 35 2 3 4 3" xfId="11850"/>
    <cellStyle name="표준 35 2 3 4 3 2" xfId="11851"/>
    <cellStyle name="표준 35 2 3 4 3 2 2" xfId="29590"/>
    <cellStyle name="표준 35 2 3 4 3 3" xfId="29591"/>
    <cellStyle name="표준 35 2 3 4 4" xfId="11852"/>
    <cellStyle name="표준 35 2 3 4 4 2" xfId="29592"/>
    <cellStyle name="표준 35 2 3 4 5" xfId="29593"/>
    <cellStyle name="표준 35 2 3 5" xfId="11853"/>
    <cellStyle name="표준 35 2 3 5 2" xfId="11854"/>
    <cellStyle name="표준 35 2 3 5 2 2" xfId="11855"/>
    <cellStyle name="표준 35 2 3 5 2 2 2" xfId="29594"/>
    <cellStyle name="표준 35 2 3 5 2 3" xfId="29595"/>
    <cellStyle name="표준 35 2 3 5 3" xfId="11856"/>
    <cellStyle name="표준 35 2 3 5 3 2" xfId="29596"/>
    <cellStyle name="표준 35 2 3 5 4" xfId="29597"/>
    <cellStyle name="표준 35 2 3 6" xfId="11857"/>
    <cellStyle name="표준 35 2 3 6 2" xfId="11858"/>
    <cellStyle name="표준 35 2 3 6 2 2" xfId="29598"/>
    <cellStyle name="표준 35 2 3 6 3" xfId="29599"/>
    <cellStyle name="표준 35 2 3 7" xfId="11859"/>
    <cellStyle name="표준 35 2 3 7 2" xfId="29600"/>
    <cellStyle name="표준 35 2 3 8" xfId="11860"/>
    <cellStyle name="표준 35 2 3 9" xfId="11861"/>
    <cellStyle name="표준 35 2 4" xfId="11862"/>
    <cellStyle name="표준 35 2 4 2" xfId="11863"/>
    <cellStyle name="표준 35 2 4 2 2" xfId="11864"/>
    <cellStyle name="표준 35 2 4 2 2 2" xfId="11865"/>
    <cellStyle name="표준 35 2 4 2 2 2 2" xfId="11866"/>
    <cellStyle name="표준 35 2 4 2 2 2 2 2" xfId="11867"/>
    <cellStyle name="표준 35 2 4 2 2 2 2 2 2" xfId="11868"/>
    <cellStyle name="표준 35 2 4 2 2 2 2 2 2 2" xfId="29601"/>
    <cellStyle name="표준 35 2 4 2 2 2 2 2 3" xfId="29602"/>
    <cellStyle name="표준 35 2 4 2 2 2 2 3" xfId="11869"/>
    <cellStyle name="표준 35 2 4 2 2 2 2 3 2" xfId="29603"/>
    <cellStyle name="표준 35 2 4 2 2 2 2 4" xfId="29604"/>
    <cellStyle name="표준 35 2 4 2 2 2 3" xfId="11870"/>
    <cellStyle name="표준 35 2 4 2 2 2 3 2" xfId="11871"/>
    <cellStyle name="표준 35 2 4 2 2 2 3 2 2" xfId="29605"/>
    <cellStyle name="표준 35 2 4 2 2 2 3 3" xfId="29606"/>
    <cellStyle name="표준 35 2 4 2 2 2 4" xfId="11872"/>
    <cellStyle name="표준 35 2 4 2 2 2 4 2" xfId="29607"/>
    <cellStyle name="표준 35 2 4 2 2 2 5" xfId="29608"/>
    <cellStyle name="표준 35 2 4 2 2 3" xfId="11873"/>
    <cellStyle name="표준 35 2 4 2 2 3 2" xfId="11874"/>
    <cellStyle name="표준 35 2 4 2 2 3 2 2" xfId="11875"/>
    <cellStyle name="표준 35 2 4 2 2 3 2 2 2" xfId="29609"/>
    <cellStyle name="표준 35 2 4 2 2 3 2 3" xfId="29610"/>
    <cellStyle name="표준 35 2 4 2 2 3 3" xfId="11876"/>
    <cellStyle name="표준 35 2 4 2 2 3 3 2" xfId="29611"/>
    <cellStyle name="표준 35 2 4 2 2 3 4" xfId="29612"/>
    <cellStyle name="표준 35 2 4 2 2 4" xfId="11877"/>
    <cellStyle name="표준 35 2 4 2 2 4 2" xfId="11878"/>
    <cellStyle name="표준 35 2 4 2 2 4 2 2" xfId="29613"/>
    <cellStyle name="표준 35 2 4 2 2 4 3" xfId="29614"/>
    <cellStyle name="표준 35 2 4 2 2 5" xfId="11879"/>
    <cellStyle name="표준 35 2 4 2 2 5 2" xfId="29615"/>
    <cellStyle name="표준 35 2 4 2 2 6" xfId="11880"/>
    <cellStyle name="표준 35 2 4 2 2 7" xfId="11881"/>
    <cellStyle name="표준 35 2 4 2 3" xfId="11882"/>
    <cellStyle name="표준 35 2 4 2 3 2" xfId="11883"/>
    <cellStyle name="표준 35 2 4 2 3 2 2" xfId="11884"/>
    <cellStyle name="표준 35 2 4 2 3 2 2 2" xfId="11885"/>
    <cellStyle name="표준 35 2 4 2 3 2 2 2 2" xfId="29616"/>
    <cellStyle name="표준 35 2 4 2 3 2 2 3" xfId="29617"/>
    <cellStyle name="표준 35 2 4 2 3 2 3" xfId="11886"/>
    <cellStyle name="표준 35 2 4 2 3 2 3 2" xfId="29618"/>
    <cellStyle name="표준 35 2 4 2 3 2 4" xfId="29619"/>
    <cellStyle name="표준 35 2 4 2 3 3" xfId="11887"/>
    <cellStyle name="표준 35 2 4 2 3 3 2" xfId="11888"/>
    <cellStyle name="표준 35 2 4 2 3 3 2 2" xfId="29620"/>
    <cellStyle name="표준 35 2 4 2 3 3 3" xfId="29621"/>
    <cellStyle name="표준 35 2 4 2 3 4" xfId="11889"/>
    <cellStyle name="표준 35 2 4 2 3 4 2" xfId="29622"/>
    <cellStyle name="표준 35 2 4 2 3 5" xfId="11890"/>
    <cellStyle name="표준 35 2 4 2 3 6" xfId="11891"/>
    <cellStyle name="표준 35 2 4 2 4" xfId="11892"/>
    <cellStyle name="표준 35 2 4 2 4 2" xfId="11893"/>
    <cellStyle name="표준 35 2 4 2 4 2 2" xfId="11894"/>
    <cellStyle name="표준 35 2 4 2 4 2 2 2" xfId="29623"/>
    <cellStyle name="표준 35 2 4 2 4 2 3" xfId="29624"/>
    <cellStyle name="표준 35 2 4 2 4 3" xfId="11895"/>
    <cellStyle name="표준 35 2 4 2 4 3 2" xfId="29625"/>
    <cellStyle name="표준 35 2 4 2 4 4" xfId="11896"/>
    <cellStyle name="표준 35 2 4 2 4 5" xfId="11897"/>
    <cellStyle name="표준 35 2 4 2 5" xfId="11898"/>
    <cellStyle name="표준 35 2 4 2 5 2" xfId="11899"/>
    <cellStyle name="표준 35 2 4 2 5 2 2" xfId="29626"/>
    <cellStyle name="표준 35 2 4 2 5 3" xfId="11900"/>
    <cellStyle name="표준 35 2 4 2 5 4" xfId="11901"/>
    <cellStyle name="표준 35 2 4 2 6" xfId="11902"/>
    <cellStyle name="표준 35 2 4 2 6 2" xfId="11903"/>
    <cellStyle name="표준 35 2 4 2 6 3" xfId="11904"/>
    <cellStyle name="표준 35 2 4 2 7" xfId="11905"/>
    <cellStyle name="표준 35 2 4 2 8" xfId="11906"/>
    <cellStyle name="표준 35 2 4 3" xfId="11907"/>
    <cellStyle name="표준 35 2 4 3 2" xfId="11908"/>
    <cellStyle name="표준 35 2 4 3 2 2" xfId="11909"/>
    <cellStyle name="표준 35 2 4 3 2 2 2" xfId="11910"/>
    <cellStyle name="표준 35 2 4 3 2 2 2 2" xfId="11911"/>
    <cellStyle name="표준 35 2 4 3 2 2 2 2 2" xfId="29627"/>
    <cellStyle name="표준 35 2 4 3 2 2 2 3" xfId="29628"/>
    <cellStyle name="표준 35 2 4 3 2 2 3" xfId="11912"/>
    <cellStyle name="표준 35 2 4 3 2 2 3 2" xfId="29629"/>
    <cellStyle name="표준 35 2 4 3 2 2 4" xfId="29630"/>
    <cellStyle name="표준 35 2 4 3 2 3" xfId="11913"/>
    <cellStyle name="표준 35 2 4 3 2 3 2" xfId="11914"/>
    <cellStyle name="표준 35 2 4 3 2 3 2 2" xfId="29631"/>
    <cellStyle name="표준 35 2 4 3 2 3 3" xfId="29632"/>
    <cellStyle name="표준 35 2 4 3 2 4" xfId="11915"/>
    <cellStyle name="표준 35 2 4 3 2 4 2" xfId="29633"/>
    <cellStyle name="표준 35 2 4 3 2 5" xfId="29634"/>
    <cellStyle name="표준 35 2 4 3 3" xfId="11916"/>
    <cellStyle name="표준 35 2 4 3 3 2" xfId="11917"/>
    <cellStyle name="표준 35 2 4 3 3 2 2" xfId="11918"/>
    <cellStyle name="표준 35 2 4 3 3 2 2 2" xfId="29635"/>
    <cellStyle name="표준 35 2 4 3 3 2 3" xfId="29636"/>
    <cellStyle name="표준 35 2 4 3 3 3" xfId="11919"/>
    <cellStyle name="표준 35 2 4 3 3 3 2" xfId="29637"/>
    <cellStyle name="표준 35 2 4 3 3 4" xfId="29638"/>
    <cellStyle name="표준 35 2 4 3 4" xfId="11920"/>
    <cellStyle name="표준 35 2 4 3 4 2" xfId="11921"/>
    <cellStyle name="표준 35 2 4 3 4 2 2" xfId="29639"/>
    <cellStyle name="표준 35 2 4 3 4 3" xfId="29640"/>
    <cellStyle name="표준 35 2 4 3 5" xfId="11922"/>
    <cellStyle name="표준 35 2 4 3 5 2" xfId="29641"/>
    <cellStyle name="표준 35 2 4 3 6" xfId="11923"/>
    <cellStyle name="표준 35 2 4 3 7" xfId="11924"/>
    <cellStyle name="표준 35 2 4 4" xfId="11925"/>
    <cellStyle name="표준 35 2 4 4 2" xfId="11926"/>
    <cellStyle name="표준 35 2 4 4 2 2" xfId="11927"/>
    <cellStyle name="표준 35 2 4 4 2 2 2" xfId="11928"/>
    <cellStyle name="표준 35 2 4 4 2 2 2 2" xfId="29642"/>
    <cellStyle name="표준 35 2 4 4 2 2 3" xfId="29643"/>
    <cellStyle name="표준 35 2 4 4 2 3" xfId="11929"/>
    <cellStyle name="표준 35 2 4 4 2 3 2" xfId="29644"/>
    <cellStyle name="표준 35 2 4 4 2 4" xfId="29645"/>
    <cellStyle name="표준 35 2 4 4 3" xfId="11930"/>
    <cellStyle name="표준 35 2 4 4 3 2" xfId="11931"/>
    <cellStyle name="표준 35 2 4 4 3 2 2" xfId="29646"/>
    <cellStyle name="표준 35 2 4 4 3 3" xfId="29647"/>
    <cellStyle name="표준 35 2 4 4 4" xfId="11932"/>
    <cellStyle name="표준 35 2 4 4 4 2" xfId="29648"/>
    <cellStyle name="표준 35 2 4 4 5" xfId="11933"/>
    <cellStyle name="표준 35 2 4 4 6" xfId="11934"/>
    <cellStyle name="표준 35 2 4 5" xfId="11935"/>
    <cellStyle name="표준 35 2 4 5 2" xfId="11936"/>
    <cellStyle name="표준 35 2 4 5 2 2" xfId="11937"/>
    <cellStyle name="표준 35 2 4 5 2 2 2" xfId="29649"/>
    <cellStyle name="표준 35 2 4 5 2 3" xfId="29650"/>
    <cellStyle name="표준 35 2 4 5 3" xfId="11938"/>
    <cellStyle name="표준 35 2 4 5 3 2" xfId="29651"/>
    <cellStyle name="표준 35 2 4 5 4" xfId="11939"/>
    <cellStyle name="표준 35 2 4 5 5" xfId="11940"/>
    <cellStyle name="표준 35 2 4 6" xfId="11941"/>
    <cellStyle name="표준 35 2 4 6 2" xfId="11942"/>
    <cellStyle name="표준 35 2 4 6 2 2" xfId="29652"/>
    <cellStyle name="표준 35 2 4 6 3" xfId="11943"/>
    <cellStyle name="표준 35 2 4 6 4" xfId="11944"/>
    <cellStyle name="표준 35 2 4 7" xfId="11945"/>
    <cellStyle name="표준 35 2 4 7 2" xfId="29653"/>
    <cellStyle name="표준 35 2 4 8" xfId="11946"/>
    <cellStyle name="표준 35 2 4 9" xfId="11947"/>
    <cellStyle name="표준 35 2 5" xfId="11948"/>
    <cellStyle name="표준 35 2 5 2" xfId="11949"/>
    <cellStyle name="표준 35 2 5 2 2" xfId="11950"/>
    <cellStyle name="표준 35 2 5 2 2 2" xfId="11951"/>
    <cellStyle name="표준 35 2 5 2 2 2 2" xfId="11952"/>
    <cellStyle name="표준 35 2 5 2 2 2 2 2" xfId="11953"/>
    <cellStyle name="표준 35 2 5 2 2 2 2 2 2" xfId="11954"/>
    <cellStyle name="표준 35 2 5 2 2 2 2 2 2 2" xfId="29654"/>
    <cellStyle name="표준 35 2 5 2 2 2 2 2 3" xfId="29655"/>
    <cellStyle name="표준 35 2 5 2 2 2 2 3" xfId="11955"/>
    <cellStyle name="표준 35 2 5 2 2 2 2 3 2" xfId="29656"/>
    <cellStyle name="표준 35 2 5 2 2 2 2 4" xfId="29657"/>
    <cellStyle name="표준 35 2 5 2 2 2 3" xfId="11956"/>
    <cellStyle name="표준 35 2 5 2 2 2 3 2" xfId="11957"/>
    <cellStyle name="표준 35 2 5 2 2 2 3 2 2" xfId="29658"/>
    <cellStyle name="표준 35 2 5 2 2 2 3 3" xfId="29659"/>
    <cellStyle name="표준 35 2 5 2 2 2 4" xfId="11958"/>
    <cellStyle name="표준 35 2 5 2 2 2 4 2" xfId="29660"/>
    <cellStyle name="표준 35 2 5 2 2 2 5" xfId="29661"/>
    <cellStyle name="표준 35 2 5 2 2 3" xfId="11959"/>
    <cellStyle name="표준 35 2 5 2 2 3 2" xfId="11960"/>
    <cellStyle name="표준 35 2 5 2 2 3 2 2" xfId="11961"/>
    <cellStyle name="표준 35 2 5 2 2 3 2 2 2" xfId="29662"/>
    <cellStyle name="표준 35 2 5 2 2 3 2 3" xfId="29663"/>
    <cellStyle name="표준 35 2 5 2 2 3 3" xfId="11962"/>
    <cellStyle name="표준 35 2 5 2 2 3 3 2" xfId="29664"/>
    <cellStyle name="표준 35 2 5 2 2 3 4" xfId="29665"/>
    <cellStyle name="표준 35 2 5 2 2 4" xfId="11963"/>
    <cellStyle name="표준 35 2 5 2 2 4 2" xfId="11964"/>
    <cellStyle name="표준 35 2 5 2 2 4 2 2" xfId="29666"/>
    <cellStyle name="표준 35 2 5 2 2 4 3" xfId="29667"/>
    <cellStyle name="표준 35 2 5 2 2 5" xfId="11965"/>
    <cellStyle name="표준 35 2 5 2 2 5 2" xfId="29668"/>
    <cellStyle name="표준 35 2 5 2 2 6" xfId="29669"/>
    <cellStyle name="표준 35 2 5 2 3" xfId="11966"/>
    <cellStyle name="표준 35 2 5 2 3 2" xfId="11967"/>
    <cellStyle name="표준 35 2 5 2 3 2 2" xfId="11968"/>
    <cellStyle name="표준 35 2 5 2 3 2 2 2" xfId="11969"/>
    <cellStyle name="표준 35 2 5 2 3 2 2 2 2" xfId="29670"/>
    <cellStyle name="표준 35 2 5 2 3 2 2 3" xfId="29671"/>
    <cellStyle name="표준 35 2 5 2 3 2 3" xfId="11970"/>
    <cellStyle name="표준 35 2 5 2 3 2 3 2" xfId="29672"/>
    <cellStyle name="표준 35 2 5 2 3 2 4" xfId="29673"/>
    <cellStyle name="표준 35 2 5 2 3 3" xfId="11971"/>
    <cellStyle name="표준 35 2 5 2 3 3 2" xfId="11972"/>
    <cellStyle name="표준 35 2 5 2 3 3 2 2" xfId="29674"/>
    <cellStyle name="표준 35 2 5 2 3 3 3" xfId="29675"/>
    <cellStyle name="표준 35 2 5 2 3 4" xfId="11973"/>
    <cellStyle name="표준 35 2 5 2 3 4 2" xfId="29676"/>
    <cellStyle name="표준 35 2 5 2 3 5" xfId="29677"/>
    <cellStyle name="표준 35 2 5 2 4" xfId="11974"/>
    <cellStyle name="표준 35 2 5 2 4 2" xfId="11975"/>
    <cellStyle name="표준 35 2 5 2 4 2 2" xfId="11976"/>
    <cellStyle name="표준 35 2 5 2 4 2 2 2" xfId="29678"/>
    <cellStyle name="표준 35 2 5 2 4 2 3" xfId="29679"/>
    <cellStyle name="표준 35 2 5 2 4 3" xfId="11977"/>
    <cellStyle name="표준 35 2 5 2 4 3 2" xfId="29680"/>
    <cellStyle name="표준 35 2 5 2 4 4" xfId="29681"/>
    <cellStyle name="표준 35 2 5 2 5" xfId="11978"/>
    <cellStyle name="표준 35 2 5 2 5 2" xfId="11979"/>
    <cellStyle name="표준 35 2 5 2 5 2 2" xfId="29682"/>
    <cellStyle name="표준 35 2 5 2 5 3" xfId="29683"/>
    <cellStyle name="표준 35 2 5 2 6" xfId="11980"/>
    <cellStyle name="표준 35 2 5 2 6 2" xfId="29684"/>
    <cellStyle name="표준 35 2 5 2 7" xfId="29685"/>
    <cellStyle name="표준 35 2 5 3" xfId="11981"/>
    <cellStyle name="표준 35 2 5 3 2" xfId="11982"/>
    <cellStyle name="표준 35 2 5 3 2 2" xfId="11983"/>
    <cellStyle name="표준 35 2 5 3 2 2 2" xfId="11984"/>
    <cellStyle name="표준 35 2 5 3 2 2 2 2" xfId="11985"/>
    <cellStyle name="표준 35 2 5 3 2 2 2 2 2" xfId="29686"/>
    <cellStyle name="표준 35 2 5 3 2 2 2 3" xfId="29687"/>
    <cellStyle name="표준 35 2 5 3 2 2 3" xfId="11986"/>
    <cellStyle name="표준 35 2 5 3 2 2 3 2" xfId="29688"/>
    <cellStyle name="표준 35 2 5 3 2 2 4" xfId="29689"/>
    <cellStyle name="표준 35 2 5 3 2 3" xfId="11987"/>
    <cellStyle name="표준 35 2 5 3 2 3 2" xfId="11988"/>
    <cellStyle name="표준 35 2 5 3 2 3 2 2" xfId="29690"/>
    <cellStyle name="표준 35 2 5 3 2 3 3" xfId="29691"/>
    <cellStyle name="표준 35 2 5 3 2 4" xfId="11989"/>
    <cellStyle name="표준 35 2 5 3 2 4 2" xfId="29692"/>
    <cellStyle name="표준 35 2 5 3 2 5" xfId="29693"/>
    <cellStyle name="표준 35 2 5 3 3" xfId="11990"/>
    <cellStyle name="표준 35 2 5 3 3 2" xfId="11991"/>
    <cellStyle name="표준 35 2 5 3 3 2 2" xfId="11992"/>
    <cellStyle name="표준 35 2 5 3 3 2 2 2" xfId="29694"/>
    <cellStyle name="표준 35 2 5 3 3 2 3" xfId="29695"/>
    <cellStyle name="표준 35 2 5 3 3 3" xfId="11993"/>
    <cellStyle name="표준 35 2 5 3 3 3 2" xfId="29696"/>
    <cellStyle name="표준 35 2 5 3 3 4" xfId="29697"/>
    <cellStyle name="표준 35 2 5 3 4" xfId="11994"/>
    <cellStyle name="표준 35 2 5 3 4 2" xfId="11995"/>
    <cellStyle name="표준 35 2 5 3 4 2 2" xfId="29698"/>
    <cellStyle name="표준 35 2 5 3 4 3" xfId="29699"/>
    <cellStyle name="표준 35 2 5 3 5" xfId="11996"/>
    <cellStyle name="표준 35 2 5 3 5 2" xfId="29700"/>
    <cellStyle name="표준 35 2 5 3 6" xfId="29701"/>
    <cellStyle name="표준 35 2 5 4" xfId="11997"/>
    <cellStyle name="표준 35 2 5 4 2" xfId="11998"/>
    <cellStyle name="표준 35 2 5 4 2 2" xfId="11999"/>
    <cellStyle name="표준 35 2 5 4 2 2 2" xfId="12000"/>
    <cellStyle name="표준 35 2 5 4 2 2 2 2" xfId="29702"/>
    <cellStyle name="표준 35 2 5 4 2 2 3" xfId="29703"/>
    <cellStyle name="표준 35 2 5 4 2 3" xfId="12001"/>
    <cellStyle name="표준 35 2 5 4 2 3 2" xfId="29704"/>
    <cellStyle name="표준 35 2 5 4 2 4" xfId="29705"/>
    <cellStyle name="표준 35 2 5 4 3" xfId="12002"/>
    <cellStyle name="표준 35 2 5 4 3 2" xfId="12003"/>
    <cellStyle name="표준 35 2 5 4 3 2 2" xfId="29706"/>
    <cellStyle name="표준 35 2 5 4 3 3" xfId="29707"/>
    <cellStyle name="표준 35 2 5 4 4" xfId="12004"/>
    <cellStyle name="표준 35 2 5 4 4 2" xfId="29708"/>
    <cellStyle name="표준 35 2 5 4 5" xfId="29709"/>
    <cellStyle name="표준 35 2 5 5" xfId="12005"/>
    <cellStyle name="표준 35 2 5 5 2" xfId="12006"/>
    <cellStyle name="표준 35 2 5 5 2 2" xfId="12007"/>
    <cellStyle name="표준 35 2 5 5 2 2 2" xfId="29710"/>
    <cellStyle name="표준 35 2 5 5 2 3" xfId="29711"/>
    <cellStyle name="표준 35 2 5 5 3" xfId="12008"/>
    <cellStyle name="표준 35 2 5 5 3 2" xfId="29712"/>
    <cellStyle name="표준 35 2 5 5 4" xfId="29713"/>
    <cellStyle name="표준 35 2 5 6" xfId="12009"/>
    <cellStyle name="표준 35 2 5 6 2" xfId="12010"/>
    <cellStyle name="표준 35 2 5 6 2 2" xfId="29714"/>
    <cellStyle name="표준 35 2 5 6 3" xfId="29715"/>
    <cellStyle name="표준 35 2 5 7" xfId="12011"/>
    <cellStyle name="표준 35 2 5 7 2" xfId="29716"/>
    <cellStyle name="표준 35 2 5 8" xfId="12012"/>
    <cellStyle name="표준 35 2 5 9" xfId="12013"/>
    <cellStyle name="표준 35 2 6" xfId="12014"/>
    <cellStyle name="표준 35 2 6 2" xfId="12015"/>
    <cellStyle name="표준 35 2 6 2 2" xfId="12016"/>
    <cellStyle name="표준 35 2 6 2 2 2" xfId="12017"/>
    <cellStyle name="표준 35 2 6 2 2 2 2" xfId="12018"/>
    <cellStyle name="표준 35 2 6 2 2 2 2 2" xfId="12019"/>
    <cellStyle name="표준 35 2 6 2 2 2 2 2 2" xfId="12020"/>
    <cellStyle name="표준 35 2 6 2 2 2 2 2 2 2" xfId="29717"/>
    <cellStyle name="표준 35 2 6 2 2 2 2 2 3" xfId="29718"/>
    <cellStyle name="표준 35 2 6 2 2 2 2 3" xfId="12021"/>
    <cellStyle name="표준 35 2 6 2 2 2 2 3 2" xfId="29719"/>
    <cellStyle name="표준 35 2 6 2 2 2 2 4" xfId="29720"/>
    <cellStyle name="표준 35 2 6 2 2 2 3" xfId="12022"/>
    <cellStyle name="표준 35 2 6 2 2 2 3 2" xfId="12023"/>
    <cellStyle name="표준 35 2 6 2 2 2 3 2 2" xfId="29721"/>
    <cellStyle name="표준 35 2 6 2 2 2 3 3" xfId="29722"/>
    <cellStyle name="표준 35 2 6 2 2 2 4" xfId="12024"/>
    <cellStyle name="표준 35 2 6 2 2 2 4 2" xfId="29723"/>
    <cellStyle name="표준 35 2 6 2 2 2 5" xfId="29724"/>
    <cellStyle name="표준 35 2 6 2 2 3" xfId="12025"/>
    <cellStyle name="표준 35 2 6 2 2 3 2" xfId="12026"/>
    <cellStyle name="표준 35 2 6 2 2 3 2 2" xfId="12027"/>
    <cellStyle name="표준 35 2 6 2 2 3 2 2 2" xfId="29725"/>
    <cellStyle name="표준 35 2 6 2 2 3 2 3" xfId="29726"/>
    <cellStyle name="표준 35 2 6 2 2 3 3" xfId="12028"/>
    <cellStyle name="표준 35 2 6 2 2 3 3 2" xfId="29727"/>
    <cellStyle name="표준 35 2 6 2 2 3 4" xfId="29728"/>
    <cellStyle name="표준 35 2 6 2 2 4" xfId="12029"/>
    <cellStyle name="표준 35 2 6 2 2 4 2" xfId="12030"/>
    <cellStyle name="표준 35 2 6 2 2 4 2 2" xfId="29729"/>
    <cellStyle name="표준 35 2 6 2 2 4 3" xfId="29730"/>
    <cellStyle name="표준 35 2 6 2 2 5" xfId="12031"/>
    <cellStyle name="표준 35 2 6 2 2 5 2" xfId="29731"/>
    <cellStyle name="표준 35 2 6 2 2 6" xfId="29732"/>
    <cellStyle name="표준 35 2 6 2 3" xfId="12032"/>
    <cellStyle name="표준 35 2 6 2 3 2" xfId="12033"/>
    <cellStyle name="표준 35 2 6 2 3 2 2" xfId="12034"/>
    <cellStyle name="표준 35 2 6 2 3 2 2 2" xfId="12035"/>
    <cellStyle name="표준 35 2 6 2 3 2 2 2 2" xfId="29733"/>
    <cellStyle name="표준 35 2 6 2 3 2 2 3" xfId="29734"/>
    <cellStyle name="표준 35 2 6 2 3 2 3" xfId="12036"/>
    <cellStyle name="표준 35 2 6 2 3 2 3 2" xfId="29735"/>
    <cellStyle name="표준 35 2 6 2 3 2 4" xfId="29736"/>
    <cellStyle name="표준 35 2 6 2 3 3" xfId="12037"/>
    <cellStyle name="표준 35 2 6 2 3 3 2" xfId="12038"/>
    <cellStyle name="표준 35 2 6 2 3 3 2 2" xfId="29737"/>
    <cellStyle name="표준 35 2 6 2 3 3 3" xfId="29738"/>
    <cellStyle name="표준 35 2 6 2 3 4" xfId="12039"/>
    <cellStyle name="표준 35 2 6 2 3 4 2" xfId="29739"/>
    <cellStyle name="표준 35 2 6 2 3 5" xfId="29740"/>
    <cellStyle name="표준 35 2 6 2 4" xfId="12040"/>
    <cellStyle name="표준 35 2 6 2 4 2" xfId="12041"/>
    <cellStyle name="표준 35 2 6 2 4 2 2" xfId="12042"/>
    <cellStyle name="표준 35 2 6 2 4 2 2 2" xfId="29741"/>
    <cellStyle name="표준 35 2 6 2 4 2 3" xfId="29742"/>
    <cellStyle name="표준 35 2 6 2 4 3" xfId="12043"/>
    <cellStyle name="표준 35 2 6 2 4 3 2" xfId="29743"/>
    <cellStyle name="표준 35 2 6 2 4 4" xfId="29744"/>
    <cellStyle name="표준 35 2 6 2 5" xfId="12044"/>
    <cellStyle name="표준 35 2 6 2 5 2" xfId="12045"/>
    <cellStyle name="표준 35 2 6 2 5 2 2" xfId="29745"/>
    <cellStyle name="표준 35 2 6 2 5 3" xfId="29746"/>
    <cellStyle name="표준 35 2 6 2 6" xfId="12046"/>
    <cellStyle name="표준 35 2 6 2 6 2" xfId="29747"/>
    <cellStyle name="표준 35 2 6 2 7" xfId="29748"/>
    <cellStyle name="표준 35 2 6 3" xfId="12047"/>
    <cellStyle name="표준 35 2 6 3 2" xfId="12048"/>
    <cellStyle name="표준 35 2 6 3 2 2" xfId="12049"/>
    <cellStyle name="표준 35 2 6 3 2 2 2" xfId="12050"/>
    <cellStyle name="표준 35 2 6 3 2 2 2 2" xfId="12051"/>
    <cellStyle name="표준 35 2 6 3 2 2 2 2 2" xfId="29749"/>
    <cellStyle name="표준 35 2 6 3 2 2 2 3" xfId="29750"/>
    <cellStyle name="표준 35 2 6 3 2 2 3" xfId="12052"/>
    <cellStyle name="표준 35 2 6 3 2 2 3 2" xfId="29751"/>
    <cellStyle name="표준 35 2 6 3 2 2 4" xfId="29752"/>
    <cellStyle name="표준 35 2 6 3 2 3" xfId="12053"/>
    <cellStyle name="표준 35 2 6 3 2 3 2" xfId="12054"/>
    <cellStyle name="표준 35 2 6 3 2 3 2 2" xfId="29753"/>
    <cellStyle name="표준 35 2 6 3 2 3 3" xfId="29754"/>
    <cellStyle name="표준 35 2 6 3 2 4" xfId="12055"/>
    <cellStyle name="표준 35 2 6 3 2 4 2" xfId="29755"/>
    <cellStyle name="표준 35 2 6 3 2 5" xfId="29756"/>
    <cellStyle name="표준 35 2 6 3 3" xfId="12056"/>
    <cellStyle name="표준 35 2 6 3 3 2" xfId="12057"/>
    <cellStyle name="표준 35 2 6 3 3 2 2" xfId="12058"/>
    <cellStyle name="표준 35 2 6 3 3 2 2 2" xfId="29757"/>
    <cellStyle name="표준 35 2 6 3 3 2 3" xfId="29758"/>
    <cellStyle name="표준 35 2 6 3 3 3" xfId="12059"/>
    <cellStyle name="표준 35 2 6 3 3 3 2" xfId="29759"/>
    <cellStyle name="표준 35 2 6 3 3 4" xfId="29760"/>
    <cellStyle name="표준 35 2 6 3 4" xfId="12060"/>
    <cellStyle name="표준 35 2 6 3 4 2" xfId="12061"/>
    <cellStyle name="표준 35 2 6 3 4 2 2" xfId="29761"/>
    <cellStyle name="표준 35 2 6 3 4 3" xfId="29762"/>
    <cellStyle name="표준 35 2 6 3 5" xfId="12062"/>
    <cellStyle name="표준 35 2 6 3 5 2" xfId="29763"/>
    <cellStyle name="표준 35 2 6 3 6" xfId="29764"/>
    <cellStyle name="표준 35 2 6 4" xfId="12063"/>
    <cellStyle name="표준 35 2 6 4 2" xfId="12064"/>
    <cellStyle name="표준 35 2 6 4 2 2" xfId="12065"/>
    <cellStyle name="표준 35 2 6 4 2 2 2" xfId="12066"/>
    <cellStyle name="표준 35 2 6 4 2 2 2 2" xfId="29765"/>
    <cellStyle name="표준 35 2 6 4 2 2 3" xfId="29766"/>
    <cellStyle name="표준 35 2 6 4 2 3" xfId="12067"/>
    <cellStyle name="표준 35 2 6 4 2 3 2" xfId="29767"/>
    <cellStyle name="표준 35 2 6 4 2 4" xfId="29768"/>
    <cellStyle name="표준 35 2 6 4 3" xfId="12068"/>
    <cellStyle name="표준 35 2 6 4 3 2" xfId="12069"/>
    <cellStyle name="표준 35 2 6 4 3 2 2" xfId="29769"/>
    <cellStyle name="표준 35 2 6 4 3 3" xfId="29770"/>
    <cellStyle name="표준 35 2 6 4 4" xfId="12070"/>
    <cellStyle name="표준 35 2 6 4 4 2" xfId="29771"/>
    <cellStyle name="표준 35 2 6 4 5" xfId="29772"/>
    <cellStyle name="표준 35 2 6 5" xfId="12071"/>
    <cellStyle name="표준 35 2 6 5 2" xfId="12072"/>
    <cellStyle name="표준 35 2 6 5 2 2" xfId="12073"/>
    <cellStyle name="표준 35 2 6 5 2 2 2" xfId="29773"/>
    <cellStyle name="표준 35 2 6 5 2 3" xfId="29774"/>
    <cellStyle name="표준 35 2 6 5 3" xfId="12074"/>
    <cellStyle name="표준 35 2 6 5 3 2" xfId="29775"/>
    <cellStyle name="표준 35 2 6 5 4" xfId="29776"/>
    <cellStyle name="표준 35 2 6 6" xfId="12075"/>
    <cellStyle name="표준 35 2 6 6 2" xfId="12076"/>
    <cellStyle name="표준 35 2 6 6 2 2" xfId="29777"/>
    <cellStyle name="표준 35 2 6 6 3" xfId="29778"/>
    <cellStyle name="표준 35 2 6 7" xfId="12077"/>
    <cellStyle name="표준 35 2 6 7 2" xfId="29779"/>
    <cellStyle name="표준 35 2 6 8" xfId="12078"/>
    <cellStyle name="표준 35 2 6 9" xfId="12079"/>
    <cellStyle name="표준 35 2 7" xfId="12080"/>
    <cellStyle name="표준 35 2 7 2" xfId="12081"/>
    <cellStyle name="표준 35 2 7 2 2" xfId="12082"/>
    <cellStyle name="표준 35 2 7 2 2 2" xfId="12083"/>
    <cellStyle name="표준 35 2 7 2 2 2 2" xfId="12084"/>
    <cellStyle name="표준 35 2 7 2 2 2 2 2" xfId="12085"/>
    <cellStyle name="표준 35 2 7 2 2 2 2 2 2" xfId="12086"/>
    <cellStyle name="표준 35 2 7 2 2 2 2 2 2 2" xfId="29780"/>
    <cellStyle name="표준 35 2 7 2 2 2 2 2 3" xfId="29781"/>
    <cellStyle name="표준 35 2 7 2 2 2 2 3" xfId="12087"/>
    <cellStyle name="표준 35 2 7 2 2 2 2 3 2" xfId="29782"/>
    <cellStyle name="표준 35 2 7 2 2 2 2 4" xfId="29783"/>
    <cellStyle name="표준 35 2 7 2 2 2 3" xfId="12088"/>
    <cellStyle name="표준 35 2 7 2 2 2 3 2" xfId="12089"/>
    <cellStyle name="표준 35 2 7 2 2 2 3 2 2" xfId="29784"/>
    <cellStyle name="표준 35 2 7 2 2 2 3 3" xfId="29785"/>
    <cellStyle name="표준 35 2 7 2 2 2 4" xfId="12090"/>
    <cellStyle name="표준 35 2 7 2 2 2 4 2" xfId="29786"/>
    <cellStyle name="표준 35 2 7 2 2 2 5" xfId="29787"/>
    <cellStyle name="표준 35 2 7 2 2 3" xfId="12091"/>
    <cellStyle name="표준 35 2 7 2 2 3 2" xfId="12092"/>
    <cellStyle name="표준 35 2 7 2 2 3 2 2" xfId="12093"/>
    <cellStyle name="표준 35 2 7 2 2 3 2 2 2" xfId="29788"/>
    <cellStyle name="표준 35 2 7 2 2 3 2 3" xfId="29789"/>
    <cellStyle name="표준 35 2 7 2 2 3 3" xfId="12094"/>
    <cellStyle name="표준 35 2 7 2 2 3 3 2" xfId="29790"/>
    <cellStyle name="표준 35 2 7 2 2 3 4" xfId="29791"/>
    <cellStyle name="표준 35 2 7 2 2 4" xfId="12095"/>
    <cellStyle name="표준 35 2 7 2 2 4 2" xfId="12096"/>
    <cellStyle name="표준 35 2 7 2 2 4 2 2" xfId="29792"/>
    <cellStyle name="표준 35 2 7 2 2 4 3" xfId="29793"/>
    <cellStyle name="표준 35 2 7 2 2 5" xfId="12097"/>
    <cellStyle name="표준 35 2 7 2 2 5 2" xfId="29794"/>
    <cellStyle name="표준 35 2 7 2 2 6" xfId="29795"/>
    <cellStyle name="표준 35 2 7 2 3" xfId="12098"/>
    <cellStyle name="표준 35 2 7 2 3 2" xfId="12099"/>
    <cellStyle name="표준 35 2 7 2 3 2 2" xfId="12100"/>
    <cellStyle name="표준 35 2 7 2 3 2 2 2" xfId="12101"/>
    <cellStyle name="표준 35 2 7 2 3 2 2 2 2" xfId="29796"/>
    <cellStyle name="표준 35 2 7 2 3 2 2 3" xfId="29797"/>
    <cellStyle name="표준 35 2 7 2 3 2 3" xfId="12102"/>
    <cellStyle name="표준 35 2 7 2 3 2 3 2" xfId="29798"/>
    <cellStyle name="표준 35 2 7 2 3 2 4" xfId="29799"/>
    <cellStyle name="표준 35 2 7 2 3 3" xfId="12103"/>
    <cellStyle name="표준 35 2 7 2 3 3 2" xfId="12104"/>
    <cellStyle name="표준 35 2 7 2 3 3 2 2" xfId="29800"/>
    <cellStyle name="표준 35 2 7 2 3 3 3" xfId="29801"/>
    <cellStyle name="표준 35 2 7 2 3 4" xfId="12105"/>
    <cellStyle name="표준 35 2 7 2 3 4 2" xfId="29802"/>
    <cellStyle name="표준 35 2 7 2 3 5" xfId="29803"/>
    <cellStyle name="표준 35 2 7 2 4" xfId="12106"/>
    <cellStyle name="표준 35 2 7 2 4 2" xfId="12107"/>
    <cellStyle name="표준 35 2 7 2 4 2 2" xfId="12108"/>
    <cellStyle name="표준 35 2 7 2 4 2 2 2" xfId="29804"/>
    <cellStyle name="표준 35 2 7 2 4 2 3" xfId="29805"/>
    <cellStyle name="표준 35 2 7 2 4 3" xfId="12109"/>
    <cellStyle name="표준 35 2 7 2 4 3 2" xfId="29806"/>
    <cellStyle name="표준 35 2 7 2 4 4" xfId="29807"/>
    <cellStyle name="표준 35 2 7 2 5" xfId="12110"/>
    <cellStyle name="표준 35 2 7 2 5 2" xfId="12111"/>
    <cellStyle name="표준 35 2 7 2 5 2 2" xfId="29808"/>
    <cellStyle name="표준 35 2 7 2 5 3" xfId="29809"/>
    <cellStyle name="표준 35 2 7 2 6" xfId="12112"/>
    <cellStyle name="표준 35 2 7 2 6 2" xfId="29810"/>
    <cellStyle name="표준 35 2 7 2 7" xfId="29811"/>
    <cellStyle name="표준 35 2 7 3" xfId="12113"/>
    <cellStyle name="표준 35 2 7 3 2" xfId="12114"/>
    <cellStyle name="표준 35 2 7 3 2 2" xfId="12115"/>
    <cellStyle name="표준 35 2 7 3 2 2 2" xfId="12116"/>
    <cellStyle name="표준 35 2 7 3 2 2 2 2" xfId="12117"/>
    <cellStyle name="표준 35 2 7 3 2 2 2 2 2" xfId="29812"/>
    <cellStyle name="표준 35 2 7 3 2 2 2 3" xfId="29813"/>
    <cellStyle name="표준 35 2 7 3 2 2 3" xfId="12118"/>
    <cellStyle name="표준 35 2 7 3 2 2 3 2" xfId="29814"/>
    <cellStyle name="표준 35 2 7 3 2 2 4" xfId="29815"/>
    <cellStyle name="표준 35 2 7 3 2 3" xfId="12119"/>
    <cellStyle name="표준 35 2 7 3 2 3 2" xfId="12120"/>
    <cellStyle name="표준 35 2 7 3 2 3 2 2" xfId="29816"/>
    <cellStyle name="표준 35 2 7 3 2 3 3" xfId="29817"/>
    <cellStyle name="표준 35 2 7 3 2 4" xfId="12121"/>
    <cellStyle name="표준 35 2 7 3 2 4 2" xfId="29818"/>
    <cellStyle name="표준 35 2 7 3 2 5" xfId="29819"/>
    <cellStyle name="표준 35 2 7 3 3" xfId="12122"/>
    <cellStyle name="표준 35 2 7 3 3 2" xfId="12123"/>
    <cellStyle name="표준 35 2 7 3 3 2 2" xfId="12124"/>
    <cellStyle name="표준 35 2 7 3 3 2 2 2" xfId="29820"/>
    <cellStyle name="표준 35 2 7 3 3 2 3" xfId="29821"/>
    <cellStyle name="표준 35 2 7 3 3 3" xfId="12125"/>
    <cellStyle name="표준 35 2 7 3 3 3 2" xfId="29822"/>
    <cellStyle name="표준 35 2 7 3 3 4" xfId="29823"/>
    <cellStyle name="표준 35 2 7 3 4" xfId="12126"/>
    <cellStyle name="표준 35 2 7 3 4 2" xfId="12127"/>
    <cellStyle name="표준 35 2 7 3 4 2 2" xfId="29824"/>
    <cellStyle name="표준 35 2 7 3 4 3" xfId="29825"/>
    <cellStyle name="표준 35 2 7 3 5" xfId="12128"/>
    <cellStyle name="표준 35 2 7 3 5 2" xfId="29826"/>
    <cellStyle name="표준 35 2 7 3 6" xfId="29827"/>
    <cellStyle name="표준 35 2 7 4" xfId="12129"/>
    <cellStyle name="표준 35 2 7 4 2" xfId="12130"/>
    <cellStyle name="표준 35 2 7 4 2 2" xfId="12131"/>
    <cellStyle name="표준 35 2 7 4 2 2 2" xfId="12132"/>
    <cellStyle name="표준 35 2 7 4 2 2 2 2" xfId="29828"/>
    <cellStyle name="표준 35 2 7 4 2 2 3" xfId="29829"/>
    <cellStyle name="표준 35 2 7 4 2 3" xfId="12133"/>
    <cellStyle name="표준 35 2 7 4 2 3 2" xfId="29830"/>
    <cellStyle name="표준 35 2 7 4 2 4" xfId="29831"/>
    <cellStyle name="표준 35 2 7 4 3" xfId="12134"/>
    <cellStyle name="표준 35 2 7 4 3 2" xfId="12135"/>
    <cellStyle name="표준 35 2 7 4 3 2 2" xfId="29832"/>
    <cellStyle name="표준 35 2 7 4 3 3" xfId="29833"/>
    <cellStyle name="표준 35 2 7 4 4" xfId="12136"/>
    <cellStyle name="표준 35 2 7 4 4 2" xfId="29834"/>
    <cellStyle name="표준 35 2 7 4 5" xfId="29835"/>
    <cellStyle name="표준 35 2 7 5" xfId="12137"/>
    <cellStyle name="표준 35 2 7 5 2" xfId="12138"/>
    <cellStyle name="표준 35 2 7 5 2 2" xfId="12139"/>
    <cellStyle name="표준 35 2 7 5 2 2 2" xfId="29836"/>
    <cellStyle name="표준 35 2 7 5 2 3" xfId="29837"/>
    <cellStyle name="표준 35 2 7 5 3" xfId="12140"/>
    <cellStyle name="표준 35 2 7 5 3 2" xfId="29838"/>
    <cellStyle name="표준 35 2 7 5 4" xfId="29839"/>
    <cellStyle name="표준 35 2 7 6" xfId="12141"/>
    <cellStyle name="표준 35 2 7 6 2" xfId="12142"/>
    <cellStyle name="표준 35 2 7 6 2 2" xfId="29840"/>
    <cellStyle name="표준 35 2 7 6 3" xfId="29841"/>
    <cellStyle name="표준 35 2 7 7" xfId="12143"/>
    <cellStyle name="표준 35 2 7 7 2" xfId="29842"/>
    <cellStyle name="표준 35 2 7 8" xfId="12144"/>
    <cellStyle name="표준 35 2 7 9" xfId="12145"/>
    <cellStyle name="표준 35 2 8" xfId="12146"/>
    <cellStyle name="표준 35 2 8 2" xfId="12147"/>
    <cellStyle name="표준 35 2 8 2 2" xfId="12148"/>
    <cellStyle name="표준 35 2 8 2 2 2" xfId="12149"/>
    <cellStyle name="표준 35 2 8 2 2 2 2" xfId="12150"/>
    <cellStyle name="표준 35 2 8 2 2 2 2 2" xfId="12151"/>
    <cellStyle name="표준 35 2 8 2 2 2 2 2 2" xfId="12152"/>
    <cellStyle name="표준 35 2 8 2 2 2 2 2 2 2" xfId="29843"/>
    <cellStyle name="표준 35 2 8 2 2 2 2 2 3" xfId="29844"/>
    <cellStyle name="표준 35 2 8 2 2 2 2 3" xfId="12153"/>
    <cellStyle name="표준 35 2 8 2 2 2 2 3 2" xfId="29845"/>
    <cellStyle name="표준 35 2 8 2 2 2 2 4" xfId="29846"/>
    <cellStyle name="표준 35 2 8 2 2 2 3" xfId="12154"/>
    <cellStyle name="표준 35 2 8 2 2 2 3 2" xfId="12155"/>
    <cellStyle name="표준 35 2 8 2 2 2 3 2 2" xfId="29847"/>
    <cellStyle name="표준 35 2 8 2 2 2 3 3" xfId="29848"/>
    <cellStyle name="표준 35 2 8 2 2 2 4" xfId="12156"/>
    <cellStyle name="표준 35 2 8 2 2 2 4 2" xfId="29849"/>
    <cellStyle name="표준 35 2 8 2 2 2 5" xfId="29850"/>
    <cellStyle name="표준 35 2 8 2 2 3" xfId="12157"/>
    <cellStyle name="표준 35 2 8 2 2 3 2" xfId="12158"/>
    <cellStyle name="표준 35 2 8 2 2 3 2 2" xfId="12159"/>
    <cellStyle name="표준 35 2 8 2 2 3 2 2 2" xfId="29851"/>
    <cellStyle name="표준 35 2 8 2 2 3 2 3" xfId="29852"/>
    <cellStyle name="표준 35 2 8 2 2 3 3" xfId="12160"/>
    <cellStyle name="표준 35 2 8 2 2 3 3 2" xfId="29853"/>
    <cellStyle name="표준 35 2 8 2 2 3 4" xfId="29854"/>
    <cellStyle name="표준 35 2 8 2 2 4" xfId="12161"/>
    <cellStyle name="표준 35 2 8 2 2 4 2" xfId="12162"/>
    <cellStyle name="표준 35 2 8 2 2 4 2 2" xfId="29855"/>
    <cellStyle name="표준 35 2 8 2 2 4 3" xfId="29856"/>
    <cellStyle name="표준 35 2 8 2 2 5" xfId="12163"/>
    <cellStyle name="표준 35 2 8 2 2 5 2" xfId="29857"/>
    <cellStyle name="표준 35 2 8 2 2 6" xfId="29858"/>
    <cellStyle name="표준 35 2 8 2 3" xfId="12164"/>
    <cellStyle name="표준 35 2 8 2 3 2" xfId="12165"/>
    <cellStyle name="표준 35 2 8 2 3 2 2" xfId="12166"/>
    <cellStyle name="표준 35 2 8 2 3 2 2 2" xfId="12167"/>
    <cellStyle name="표준 35 2 8 2 3 2 2 2 2" xfId="29859"/>
    <cellStyle name="표준 35 2 8 2 3 2 2 3" xfId="29860"/>
    <cellStyle name="표준 35 2 8 2 3 2 3" xfId="12168"/>
    <cellStyle name="표준 35 2 8 2 3 2 3 2" xfId="29861"/>
    <cellStyle name="표준 35 2 8 2 3 2 4" xfId="29862"/>
    <cellStyle name="표준 35 2 8 2 3 3" xfId="12169"/>
    <cellStyle name="표준 35 2 8 2 3 3 2" xfId="12170"/>
    <cellStyle name="표준 35 2 8 2 3 3 2 2" xfId="29863"/>
    <cellStyle name="표준 35 2 8 2 3 3 3" xfId="29864"/>
    <cellStyle name="표준 35 2 8 2 3 4" xfId="12171"/>
    <cellStyle name="표준 35 2 8 2 3 4 2" xfId="29865"/>
    <cellStyle name="표준 35 2 8 2 3 5" xfId="29866"/>
    <cellStyle name="표준 35 2 8 2 4" xfId="12172"/>
    <cellStyle name="표준 35 2 8 2 4 2" xfId="12173"/>
    <cellStyle name="표준 35 2 8 2 4 2 2" xfId="12174"/>
    <cellStyle name="표준 35 2 8 2 4 2 2 2" xfId="29867"/>
    <cellStyle name="표준 35 2 8 2 4 2 3" xfId="29868"/>
    <cellStyle name="표준 35 2 8 2 4 3" xfId="12175"/>
    <cellStyle name="표준 35 2 8 2 4 3 2" xfId="29869"/>
    <cellStyle name="표준 35 2 8 2 4 4" xfId="29870"/>
    <cellStyle name="표준 35 2 8 2 5" xfId="12176"/>
    <cellStyle name="표준 35 2 8 2 5 2" xfId="12177"/>
    <cellStyle name="표준 35 2 8 2 5 2 2" xfId="29871"/>
    <cellStyle name="표준 35 2 8 2 5 3" xfId="29872"/>
    <cellStyle name="표준 35 2 8 2 6" xfId="12178"/>
    <cellStyle name="표준 35 2 8 2 6 2" xfId="29873"/>
    <cellStyle name="표준 35 2 8 2 7" xfId="29874"/>
    <cellStyle name="표준 35 2 8 3" xfId="12179"/>
    <cellStyle name="표준 35 2 8 3 2" xfId="12180"/>
    <cellStyle name="표준 35 2 8 3 2 2" xfId="12181"/>
    <cellStyle name="표준 35 2 8 3 2 2 2" xfId="12182"/>
    <cellStyle name="표준 35 2 8 3 2 2 2 2" xfId="12183"/>
    <cellStyle name="표준 35 2 8 3 2 2 2 2 2" xfId="29875"/>
    <cellStyle name="표준 35 2 8 3 2 2 2 3" xfId="29876"/>
    <cellStyle name="표준 35 2 8 3 2 2 3" xfId="12184"/>
    <cellStyle name="표준 35 2 8 3 2 2 3 2" xfId="29877"/>
    <cellStyle name="표준 35 2 8 3 2 2 4" xfId="29878"/>
    <cellStyle name="표준 35 2 8 3 2 3" xfId="12185"/>
    <cellStyle name="표준 35 2 8 3 2 3 2" xfId="12186"/>
    <cellStyle name="표준 35 2 8 3 2 3 2 2" xfId="29879"/>
    <cellStyle name="표준 35 2 8 3 2 3 3" xfId="29880"/>
    <cellStyle name="표준 35 2 8 3 2 4" xfId="12187"/>
    <cellStyle name="표준 35 2 8 3 2 4 2" xfId="29881"/>
    <cellStyle name="표준 35 2 8 3 2 5" xfId="29882"/>
    <cellStyle name="표준 35 2 8 3 3" xfId="12188"/>
    <cellStyle name="표준 35 2 8 3 3 2" xfId="12189"/>
    <cellStyle name="표준 35 2 8 3 3 2 2" xfId="12190"/>
    <cellStyle name="표준 35 2 8 3 3 2 2 2" xfId="29883"/>
    <cellStyle name="표준 35 2 8 3 3 2 3" xfId="29884"/>
    <cellStyle name="표준 35 2 8 3 3 3" xfId="12191"/>
    <cellStyle name="표준 35 2 8 3 3 3 2" xfId="29885"/>
    <cellStyle name="표준 35 2 8 3 3 4" xfId="29886"/>
    <cellStyle name="표준 35 2 8 3 4" xfId="12192"/>
    <cellStyle name="표준 35 2 8 3 4 2" xfId="12193"/>
    <cellStyle name="표준 35 2 8 3 4 2 2" xfId="29887"/>
    <cellStyle name="표준 35 2 8 3 4 3" xfId="29888"/>
    <cellStyle name="표준 35 2 8 3 5" xfId="12194"/>
    <cellStyle name="표준 35 2 8 3 5 2" xfId="29889"/>
    <cellStyle name="표준 35 2 8 3 6" xfId="29890"/>
    <cellStyle name="표준 35 2 8 4" xfId="12195"/>
    <cellStyle name="표준 35 2 8 4 2" xfId="12196"/>
    <cellStyle name="표준 35 2 8 4 2 2" xfId="12197"/>
    <cellStyle name="표준 35 2 8 4 2 2 2" xfId="12198"/>
    <cellStyle name="표준 35 2 8 4 2 2 2 2" xfId="29891"/>
    <cellStyle name="표준 35 2 8 4 2 2 3" xfId="29892"/>
    <cellStyle name="표준 35 2 8 4 2 3" xfId="12199"/>
    <cellStyle name="표준 35 2 8 4 2 3 2" xfId="29893"/>
    <cellStyle name="표준 35 2 8 4 2 4" xfId="29894"/>
    <cellStyle name="표준 35 2 8 4 3" xfId="12200"/>
    <cellStyle name="표준 35 2 8 4 3 2" xfId="12201"/>
    <cellStyle name="표준 35 2 8 4 3 2 2" xfId="29895"/>
    <cellStyle name="표준 35 2 8 4 3 3" xfId="29896"/>
    <cellStyle name="표준 35 2 8 4 4" xfId="12202"/>
    <cellStyle name="표준 35 2 8 4 4 2" xfId="29897"/>
    <cellStyle name="표준 35 2 8 4 5" xfId="29898"/>
    <cellStyle name="표준 35 2 8 5" xfId="12203"/>
    <cellStyle name="표준 35 2 8 5 2" xfId="12204"/>
    <cellStyle name="표준 35 2 8 5 2 2" xfId="12205"/>
    <cellStyle name="표준 35 2 8 5 2 2 2" xfId="29899"/>
    <cellStyle name="표준 35 2 8 5 2 3" xfId="29900"/>
    <cellStyle name="표준 35 2 8 5 3" xfId="12206"/>
    <cellStyle name="표준 35 2 8 5 3 2" xfId="29901"/>
    <cellStyle name="표준 35 2 8 5 4" xfId="29902"/>
    <cellStyle name="표준 35 2 8 6" xfId="12207"/>
    <cellStyle name="표준 35 2 8 6 2" xfId="12208"/>
    <cellStyle name="표준 35 2 8 6 2 2" xfId="29903"/>
    <cellStyle name="표준 35 2 8 6 3" xfId="29904"/>
    <cellStyle name="표준 35 2 8 7" xfId="12209"/>
    <cellStyle name="표준 35 2 8 7 2" xfId="29905"/>
    <cellStyle name="표준 35 2 8 8" xfId="12210"/>
    <cellStyle name="표준 35 2 8 9" xfId="12211"/>
    <cellStyle name="표준 35 2 9" xfId="12212"/>
    <cellStyle name="표준 35 2 9 2" xfId="12213"/>
    <cellStyle name="표준 35 2 9 2 2" xfId="12214"/>
    <cellStyle name="표준 35 2 9 2 2 2" xfId="12215"/>
    <cellStyle name="표준 35 2 9 2 2 2 2" xfId="12216"/>
    <cellStyle name="표준 35 2 9 2 2 2 2 2" xfId="12217"/>
    <cellStyle name="표준 35 2 9 2 2 2 2 2 2" xfId="12218"/>
    <cellStyle name="표준 35 2 9 2 2 2 2 2 2 2" xfId="29906"/>
    <cellStyle name="표준 35 2 9 2 2 2 2 2 3" xfId="29907"/>
    <cellStyle name="표준 35 2 9 2 2 2 2 3" xfId="12219"/>
    <cellStyle name="표준 35 2 9 2 2 2 2 3 2" xfId="29908"/>
    <cellStyle name="표준 35 2 9 2 2 2 2 4" xfId="29909"/>
    <cellStyle name="표준 35 2 9 2 2 2 3" xfId="12220"/>
    <cellStyle name="표준 35 2 9 2 2 2 3 2" xfId="12221"/>
    <cellStyle name="표준 35 2 9 2 2 2 3 2 2" xfId="29910"/>
    <cellStyle name="표준 35 2 9 2 2 2 3 3" xfId="29911"/>
    <cellStyle name="표준 35 2 9 2 2 2 4" xfId="12222"/>
    <cellStyle name="표준 35 2 9 2 2 2 4 2" xfId="29912"/>
    <cellStyle name="표준 35 2 9 2 2 2 5" xfId="29913"/>
    <cellStyle name="표준 35 2 9 2 2 3" xfId="12223"/>
    <cellStyle name="표준 35 2 9 2 2 3 2" xfId="12224"/>
    <cellStyle name="표준 35 2 9 2 2 3 2 2" xfId="12225"/>
    <cellStyle name="표준 35 2 9 2 2 3 2 2 2" xfId="29914"/>
    <cellStyle name="표준 35 2 9 2 2 3 2 3" xfId="29915"/>
    <cellStyle name="표준 35 2 9 2 2 3 3" xfId="12226"/>
    <cellStyle name="표준 35 2 9 2 2 3 3 2" xfId="29916"/>
    <cellStyle name="표준 35 2 9 2 2 3 4" xfId="29917"/>
    <cellStyle name="표준 35 2 9 2 2 4" xfId="12227"/>
    <cellStyle name="표준 35 2 9 2 2 4 2" xfId="12228"/>
    <cellStyle name="표준 35 2 9 2 2 4 2 2" xfId="29918"/>
    <cellStyle name="표준 35 2 9 2 2 4 3" xfId="29919"/>
    <cellStyle name="표준 35 2 9 2 2 5" xfId="12229"/>
    <cellStyle name="표준 35 2 9 2 2 5 2" xfId="29920"/>
    <cellStyle name="표준 35 2 9 2 2 6" xfId="29921"/>
    <cellStyle name="표준 35 2 9 2 3" xfId="12230"/>
    <cellStyle name="표준 35 2 9 2 3 2" xfId="12231"/>
    <cellStyle name="표준 35 2 9 2 3 2 2" xfId="12232"/>
    <cellStyle name="표준 35 2 9 2 3 2 2 2" xfId="12233"/>
    <cellStyle name="표준 35 2 9 2 3 2 2 2 2" xfId="29922"/>
    <cellStyle name="표준 35 2 9 2 3 2 2 3" xfId="29923"/>
    <cellStyle name="표준 35 2 9 2 3 2 3" xfId="12234"/>
    <cellStyle name="표준 35 2 9 2 3 2 3 2" xfId="29924"/>
    <cellStyle name="표준 35 2 9 2 3 2 4" xfId="29925"/>
    <cellStyle name="표준 35 2 9 2 3 3" xfId="12235"/>
    <cellStyle name="표준 35 2 9 2 3 3 2" xfId="12236"/>
    <cellStyle name="표준 35 2 9 2 3 3 2 2" xfId="29926"/>
    <cellStyle name="표준 35 2 9 2 3 3 3" xfId="29927"/>
    <cellStyle name="표준 35 2 9 2 3 4" xfId="12237"/>
    <cellStyle name="표준 35 2 9 2 3 4 2" xfId="29928"/>
    <cellStyle name="표준 35 2 9 2 3 5" xfId="29929"/>
    <cellStyle name="표준 35 2 9 2 4" xfId="12238"/>
    <cellStyle name="표준 35 2 9 2 4 2" xfId="12239"/>
    <cellStyle name="표준 35 2 9 2 4 2 2" xfId="12240"/>
    <cellStyle name="표준 35 2 9 2 4 2 2 2" xfId="29930"/>
    <cellStyle name="표준 35 2 9 2 4 2 3" xfId="29931"/>
    <cellStyle name="표준 35 2 9 2 4 3" xfId="12241"/>
    <cellStyle name="표준 35 2 9 2 4 3 2" xfId="29932"/>
    <cellStyle name="표준 35 2 9 2 4 4" xfId="29933"/>
    <cellStyle name="표준 35 2 9 2 5" xfId="12242"/>
    <cellStyle name="표준 35 2 9 2 5 2" xfId="12243"/>
    <cellStyle name="표준 35 2 9 2 5 2 2" xfId="29934"/>
    <cellStyle name="표준 35 2 9 2 5 3" xfId="29935"/>
    <cellStyle name="표준 35 2 9 2 6" xfId="12244"/>
    <cellStyle name="표준 35 2 9 2 6 2" xfId="29936"/>
    <cellStyle name="표준 35 2 9 2 7" xfId="29937"/>
    <cellStyle name="표준 35 2 9 3" xfId="12245"/>
    <cellStyle name="표준 35 2 9 3 2" xfId="12246"/>
    <cellStyle name="표준 35 2 9 3 2 2" xfId="12247"/>
    <cellStyle name="표준 35 2 9 3 2 2 2" xfId="12248"/>
    <cellStyle name="표준 35 2 9 3 2 2 2 2" xfId="12249"/>
    <cellStyle name="표준 35 2 9 3 2 2 2 2 2" xfId="29938"/>
    <cellStyle name="표준 35 2 9 3 2 2 2 3" xfId="29939"/>
    <cellStyle name="표준 35 2 9 3 2 2 3" xfId="12250"/>
    <cellStyle name="표준 35 2 9 3 2 2 3 2" xfId="29940"/>
    <cellStyle name="표준 35 2 9 3 2 2 4" xfId="29941"/>
    <cellStyle name="표준 35 2 9 3 2 3" xfId="12251"/>
    <cellStyle name="표준 35 2 9 3 2 3 2" xfId="12252"/>
    <cellStyle name="표준 35 2 9 3 2 3 2 2" xfId="29942"/>
    <cellStyle name="표준 35 2 9 3 2 3 3" xfId="29943"/>
    <cellStyle name="표준 35 2 9 3 2 4" xfId="12253"/>
    <cellStyle name="표준 35 2 9 3 2 4 2" xfId="29944"/>
    <cellStyle name="표준 35 2 9 3 2 5" xfId="29945"/>
    <cellStyle name="표준 35 2 9 3 3" xfId="12254"/>
    <cellStyle name="표준 35 2 9 3 3 2" xfId="12255"/>
    <cellStyle name="표준 35 2 9 3 3 2 2" xfId="12256"/>
    <cellStyle name="표준 35 2 9 3 3 2 2 2" xfId="29946"/>
    <cellStyle name="표준 35 2 9 3 3 2 3" xfId="29947"/>
    <cellStyle name="표준 35 2 9 3 3 3" xfId="12257"/>
    <cellStyle name="표준 35 2 9 3 3 3 2" xfId="29948"/>
    <cellStyle name="표준 35 2 9 3 3 4" xfId="29949"/>
    <cellStyle name="표준 35 2 9 3 4" xfId="12258"/>
    <cellStyle name="표준 35 2 9 3 4 2" xfId="12259"/>
    <cellStyle name="표준 35 2 9 3 4 2 2" xfId="29950"/>
    <cellStyle name="표준 35 2 9 3 4 3" xfId="29951"/>
    <cellStyle name="표준 35 2 9 3 5" xfId="12260"/>
    <cellStyle name="표준 35 2 9 3 5 2" xfId="29952"/>
    <cellStyle name="표준 35 2 9 3 6" xfId="29953"/>
    <cellStyle name="표준 35 2 9 4" xfId="12261"/>
    <cellStyle name="표준 35 2 9 4 2" xfId="12262"/>
    <cellStyle name="표준 35 2 9 4 2 2" xfId="12263"/>
    <cellStyle name="표준 35 2 9 4 2 2 2" xfId="12264"/>
    <cellStyle name="표준 35 2 9 4 2 2 2 2" xfId="29954"/>
    <cellStyle name="표준 35 2 9 4 2 2 3" xfId="29955"/>
    <cellStyle name="표준 35 2 9 4 2 3" xfId="12265"/>
    <cellStyle name="표준 35 2 9 4 2 3 2" xfId="29956"/>
    <cellStyle name="표준 35 2 9 4 2 4" xfId="29957"/>
    <cellStyle name="표준 35 2 9 4 3" xfId="12266"/>
    <cellStyle name="표준 35 2 9 4 3 2" xfId="12267"/>
    <cellStyle name="표준 35 2 9 4 3 2 2" xfId="29958"/>
    <cellStyle name="표준 35 2 9 4 3 3" xfId="29959"/>
    <cellStyle name="표준 35 2 9 4 4" xfId="12268"/>
    <cellStyle name="표준 35 2 9 4 4 2" xfId="29960"/>
    <cellStyle name="표준 35 2 9 4 5" xfId="29961"/>
    <cellStyle name="표준 35 2 9 5" xfId="12269"/>
    <cellStyle name="표준 35 2 9 5 2" xfId="12270"/>
    <cellStyle name="표준 35 2 9 5 2 2" xfId="12271"/>
    <cellStyle name="표준 35 2 9 5 2 2 2" xfId="29962"/>
    <cellStyle name="표준 35 2 9 5 2 3" xfId="29963"/>
    <cellStyle name="표준 35 2 9 5 3" xfId="12272"/>
    <cellStyle name="표준 35 2 9 5 3 2" xfId="29964"/>
    <cellStyle name="표준 35 2 9 5 4" xfId="29965"/>
    <cellStyle name="표준 35 2 9 6" xfId="12273"/>
    <cellStyle name="표준 35 2 9 6 2" xfId="12274"/>
    <cellStyle name="표준 35 2 9 6 2 2" xfId="29966"/>
    <cellStyle name="표준 35 2 9 6 3" xfId="29967"/>
    <cellStyle name="표준 35 2 9 7" xfId="12275"/>
    <cellStyle name="표준 35 2 9 7 2" xfId="29968"/>
    <cellStyle name="표준 35 2 9 8" xfId="12276"/>
    <cellStyle name="표준 35 2 9 9" xfId="12277"/>
    <cellStyle name="표준 35 20" xfId="12278"/>
    <cellStyle name="표준 35 21" xfId="12279"/>
    <cellStyle name="표준 35 22" xfId="12280"/>
    <cellStyle name="표준 35 23" xfId="12281"/>
    <cellStyle name="표준 35 24" xfId="12282"/>
    <cellStyle name="표준 35 25" xfId="12283"/>
    <cellStyle name="표준 35 26" xfId="12284"/>
    <cellStyle name="표준 35 27" xfId="12285"/>
    <cellStyle name="표준 35 28" xfId="12286"/>
    <cellStyle name="표준 35 29" xfId="12287"/>
    <cellStyle name="표준 35 3" xfId="12288"/>
    <cellStyle name="표준 35 30" xfId="12289"/>
    <cellStyle name="표준 35 31" xfId="12290"/>
    <cellStyle name="표준 35 32" xfId="12291"/>
    <cellStyle name="표준 35 33" xfId="12292"/>
    <cellStyle name="표준 35 34" xfId="12293"/>
    <cellStyle name="표준 35 35" xfId="12294"/>
    <cellStyle name="표준 35 36" xfId="12295"/>
    <cellStyle name="표준 35 37" xfId="12296"/>
    <cellStyle name="표준 35 38" xfId="12297"/>
    <cellStyle name="표준 35 39" xfId="12298"/>
    <cellStyle name="표준 35 4" xfId="12299"/>
    <cellStyle name="표준 35 40" xfId="12300"/>
    <cellStyle name="표준 35 41" xfId="12301"/>
    <cellStyle name="표준 35 42" xfId="12302"/>
    <cellStyle name="표준 35 43" xfId="12303"/>
    <cellStyle name="표준 35 44" xfId="12304"/>
    <cellStyle name="표준 35 45" xfId="12305"/>
    <cellStyle name="표준 35 46" xfId="12306"/>
    <cellStyle name="표준 35 47" xfId="12307"/>
    <cellStyle name="표준 35 48" xfId="12308"/>
    <cellStyle name="표준 35 49" xfId="12309"/>
    <cellStyle name="표준 35 5" xfId="12310"/>
    <cellStyle name="표준 35 50" xfId="12311"/>
    <cellStyle name="표준 35 51" xfId="12312"/>
    <cellStyle name="표준 35 52" xfId="12313"/>
    <cellStyle name="표준 35 52 2" xfId="12314"/>
    <cellStyle name="표준 35 52 2 2" xfId="12315"/>
    <cellStyle name="표준 35 52 2 2 2" xfId="12316"/>
    <cellStyle name="표준 35 52 2 2 2 2" xfId="12317"/>
    <cellStyle name="표준 35 52 2 2 2 2 2" xfId="12318"/>
    <cellStyle name="표준 35 52 2 2 2 2 2 2" xfId="12319"/>
    <cellStyle name="표준 35 52 2 2 2 2 2 2 2" xfId="29969"/>
    <cellStyle name="표준 35 52 2 2 2 2 2 3" xfId="29970"/>
    <cellStyle name="표준 35 52 2 2 2 2 3" xfId="12320"/>
    <cellStyle name="표준 35 52 2 2 2 2 3 2" xfId="29971"/>
    <cellStyle name="표준 35 52 2 2 2 2 4" xfId="29972"/>
    <cellStyle name="표준 35 52 2 2 2 3" xfId="12321"/>
    <cellStyle name="표준 35 52 2 2 2 3 2" xfId="12322"/>
    <cellStyle name="표준 35 52 2 2 2 3 2 2" xfId="29973"/>
    <cellStyle name="표준 35 52 2 2 2 3 3" xfId="29974"/>
    <cellStyle name="표준 35 52 2 2 2 4" xfId="12323"/>
    <cellStyle name="표준 35 52 2 2 2 4 2" xfId="29975"/>
    <cellStyle name="표준 35 52 2 2 2 5" xfId="29976"/>
    <cellStyle name="표준 35 52 2 2 3" xfId="12324"/>
    <cellStyle name="표준 35 52 2 2 3 2" xfId="12325"/>
    <cellStyle name="표준 35 52 2 2 3 2 2" xfId="12326"/>
    <cellStyle name="표준 35 52 2 2 3 2 2 2" xfId="29977"/>
    <cellStyle name="표준 35 52 2 2 3 2 3" xfId="29978"/>
    <cellStyle name="표준 35 52 2 2 3 3" xfId="12327"/>
    <cellStyle name="표준 35 52 2 2 3 3 2" xfId="29979"/>
    <cellStyle name="표준 35 52 2 2 3 4" xfId="29980"/>
    <cellStyle name="표준 35 52 2 2 4" xfId="12328"/>
    <cellStyle name="표준 35 52 2 2 4 2" xfId="12329"/>
    <cellStyle name="표준 35 52 2 2 4 2 2" xfId="29981"/>
    <cellStyle name="표준 35 52 2 2 4 3" xfId="29982"/>
    <cellStyle name="표준 35 52 2 2 5" xfId="12330"/>
    <cellStyle name="표준 35 52 2 2 5 2" xfId="29983"/>
    <cellStyle name="표준 35 52 2 2 6" xfId="29984"/>
    <cellStyle name="표준 35 52 2 3" xfId="12331"/>
    <cellStyle name="표준 35 52 2 3 2" xfId="12332"/>
    <cellStyle name="표준 35 52 2 3 2 2" xfId="12333"/>
    <cellStyle name="표준 35 52 2 3 2 2 2" xfId="12334"/>
    <cellStyle name="표준 35 52 2 3 2 2 2 2" xfId="29985"/>
    <cellStyle name="표준 35 52 2 3 2 2 3" xfId="29986"/>
    <cellStyle name="표준 35 52 2 3 2 3" xfId="12335"/>
    <cellStyle name="표준 35 52 2 3 2 3 2" xfId="29987"/>
    <cellStyle name="표준 35 52 2 3 2 4" xfId="29988"/>
    <cellStyle name="표준 35 52 2 3 3" xfId="12336"/>
    <cellStyle name="표준 35 52 2 3 3 2" xfId="12337"/>
    <cellStyle name="표준 35 52 2 3 3 2 2" xfId="29989"/>
    <cellStyle name="표준 35 52 2 3 3 3" xfId="29990"/>
    <cellStyle name="표준 35 52 2 3 4" xfId="12338"/>
    <cellStyle name="표준 35 52 2 3 4 2" xfId="29991"/>
    <cellStyle name="표준 35 52 2 3 5" xfId="29992"/>
    <cellStyle name="표준 35 52 2 4" xfId="12339"/>
    <cellStyle name="표준 35 52 2 4 2" xfId="12340"/>
    <cellStyle name="표준 35 52 2 4 2 2" xfId="12341"/>
    <cellStyle name="표준 35 52 2 4 2 2 2" xfId="29993"/>
    <cellStyle name="표준 35 52 2 4 2 3" xfId="29994"/>
    <cellStyle name="표준 35 52 2 4 3" xfId="12342"/>
    <cellStyle name="표준 35 52 2 4 3 2" xfId="29995"/>
    <cellStyle name="표준 35 52 2 4 4" xfId="29996"/>
    <cellStyle name="표준 35 52 2 5" xfId="12343"/>
    <cellStyle name="표준 35 52 2 5 2" xfId="12344"/>
    <cellStyle name="표준 35 52 2 5 2 2" xfId="29997"/>
    <cellStyle name="표준 35 52 2 5 3" xfId="29998"/>
    <cellStyle name="표준 35 52 2 6" xfId="12345"/>
    <cellStyle name="표준 35 52 2 6 2" xfId="29999"/>
    <cellStyle name="표준 35 52 2 7" xfId="30000"/>
    <cellStyle name="표준 35 52 3" xfId="12346"/>
    <cellStyle name="표준 35 52 3 2" xfId="12347"/>
    <cellStyle name="표준 35 52 3 2 2" xfId="12348"/>
    <cellStyle name="표준 35 52 3 2 2 2" xfId="12349"/>
    <cellStyle name="표준 35 52 3 2 2 2 2" xfId="12350"/>
    <cellStyle name="표준 35 52 3 2 2 2 2 2" xfId="30001"/>
    <cellStyle name="표준 35 52 3 2 2 2 3" xfId="30002"/>
    <cellStyle name="표준 35 52 3 2 2 3" xfId="12351"/>
    <cellStyle name="표준 35 52 3 2 2 3 2" xfId="30003"/>
    <cellStyle name="표준 35 52 3 2 2 4" xfId="30004"/>
    <cellStyle name="표준 35 52 3 2 3" xfId="12352"/>
    <cellStyle name="표준 35 52 3 2 3 2" xfId="12353"/>
    <cellStyle name="표준 35 52 3 2 3 2 2" xfId="30005"/>
    <cellStyle name="표준 35 52 3 2 3 3" xfId="30006"/>
    <cellStyle name="표준 35 52 3 2 4" xfId="12354"/>
    <cellStyle name="표준 35 52 3 2 4 2" xfId="30007"/>
    <cellStyle name="표준 35 52 3 2 5" xfId="30008"/>
    <cellStyle name="표준 35 52 3 3" xfId="12355"/>
    <cellStyle name="표준 35 52 3 3 2" xfId="12356"/>
    <cellStyle name="표준 35 52 3 3 2 2" xfId="12357"/>
    <cellStyle name="표준 35 52 3 3 2 2 2" xfId="30009"/>
    <cellStyle name="표준 35 52 3 3 2 3" xfId="30010"/>
    <cellStyle name="표준 35 52 3 3 3" xfId="12358"/>
    <cellStyle name="표준 35 52 3 3 3 2" xfId="30011"/>
    <cellStyle name="표준 35 52 3 3 4" xfId="30012"/>
    <cellStyle name="표준 35 52 3 4" xfId="12359"/>
    <cellStyle name="표준 35 52 3 4 2" xfId="12360"/>
    <cellStyle name="표준 35 52 3 4 2 2" xfId="30013"/>
    <cellStyle name="표준 35 52 3 4 3" xfId="30014"/>
    <cellStyle name="표준 35 52 3 5" xfId="12361"/>
    <cellStyle name="표준 35 52 3 5 2" xfId="30015"/>
    <cellStyle name="표준 35 52 3 6" xfId="30016"/>
    <cellStyle name="표준 35 52 4" xfId="12362"/>
    <cellStyle name="표준 35 52 4 2" xfId="12363"/>
    <cellStyle name="표준 35 52 4 2 2" xfId="12364"/>
    <cellStyle name="표준 35 52 4 2 2 2" xfId="12365"/>
    <cellStyle name="표준 35 52 4 2 2 2 2" xfId="30017"/>
    <cellStyle name="표준 35 52 4 2 2 3" xfId="30018"/>
    <cellStyle name="표준 35 52 4 2 3" xfId="12366"/>
    <cellStyle name="표준 35 52 4 2 3 2" xfId="30019"/>
    <cellStyle name="표준 35 52 4 2 4" xfId="30020"/>
    <cellStyle name="표준 35 52 4 3" xfId="12367"/>
    <cellStyle name="표준 35 52 4 3 2" xfId="12368"/>
    <cellStyle name="표준 35 52 4 3 2 2" xfId="30021"/>
    <cellStyle name="표준 35 52 4 3 3" xfId="30022"/>
    <cellStyle name="표준 35 52 4 4" xfId="12369"/>
    <cellStyle name="표준 35 52 4 4 2" xfId="30023"/>
    <cellStyle name="표준 35 52 4 5" xfId="30024"/>
    <cellStyle name="표준 35 52 5" xfId="12370"/>
    <cellStyle name="표준 35 52 5 2" xfId="12371"/>
    <cellStyle name="표준 35 52 5 2 2" xfId="12372"/>
    <cellStyle name="표준 35 52 5 2 2 2" xfId="30025"/>
    <cellStyle name="표준 35 52 5 2 3" xfId="30026"/>
    <cellStyle name="표준 35 52 5 3" xfId="12373"/>
    <cellStyle name="표준 35 52 5 3 2" xfId="30027"/>
    <cellStyle name="표준 35 52 5 4" xfId="30028"/>
    <cellStyle name="표준 35 52 6" xfId="12374"/>
    <cellStyle name="표준 35 52 6 2" xfId="12375"/>
    <cellStyle name="표준 35 52 6 2 2" xfId="30029"/>
    <cellStyle name="표준 35 52 6 3" xfId="30030"/>
    <cellStyle name="표준 35 52 7" xfId="12376"/>
    <cellStyle name="표준 35 52 7 2" xfId="30031"/>
    <cellStyle name="표준 35 52 8" xfId="30032"/>
    <cellStyle name="표준 35 53" xfId="12377"/>
    <cellStyle name="표준 35 53 2" xfId="12378"/>
    <cellStyle name="표준 35 53 2 2" xfId="12379"/>
    <cellStyle name="표준 35 53 2 2 2" xfId="12380"/>
    <cellStyle name="표준 35 53 2 2 2 2" xfId="12381"/>
    <cellStyle name="표준 35 53 2 2 2 2 2" xfId="12382"/>
    <cellStyle name="표준 35 53 2 2 2 2 2 2" xfId="30033"/>
    <cellStyle name="표준 35 53 2 2 2 2 3" xfId="30034"/>
    <cellStyle name="표준 35 53 2 2 2 3" xfId="12383"/>
    <cellStyle name="표준 35 53 2 2 2 3 2" xfId="30035"/>
    <cellStyle name="표준 35 53 2 2 2 4" xfId="30036"/>
    <cellStyle name="표준 35 53 2 2 3" xfId="12384"/>
    <cellStyle name="표준 35 53 2 2 3 2" xfId="12385"/>
    <cellStyle name="표준 35 53 2 2 3 2 2" xfId="30037"/>
    <cellStyle name="표준 35 53 2 2 3 3" xfId="30038"/>
    <cellStyle name="표준 35 53 2 2 4" xfId="12386"/>
    <cellStyle name="표준 35 53 2 2 4 2" xfId="30039"/>
    <cellStyle name="표준 35 53 2 2 5" xfId="30040"/>
    <cellStyle name="표준 35 53 2 3" xfId="12387"/>
    <cellStyle name="표준 35 53 2 3 2" xfId="12388"/>
    <cellStyle name="표준 35 53 2 3 2 2" xfId="12389"/>
    <cellStyle name="표준 35 53 2 3 2 2 2" xfId="30041"/>
    <cellStyle name="표준 35 53 2 3 2 3" xfId="30042"/>
    <cellStyle name="표준 35 53 2 3 3" xfId="12390"/>
    <cellStyle name="표준 35 53 2 3 3 2" xfId="30043"/>
    <cellStyle name="표준 35 53 2 3 4" xfId="30044"/>
    <cellStyle name="표준 35 53 2 4" xfId="12391"/>
    <cellStyle name="표준 35 53 2 4 2" xfId="12392"/>
    <cellStyle name="표준 35 53 2 4 2 2" xfId="30045"/>
    <cellStyle name="표준 35 53 2 4 3" xfId="30046"/>
    <cellStyle name="표준 35 53 2 5" xfId="12393"/>
    <cellStyle name="표준 35 53 2 5 2" xfId="30047"/>
    <cellStyle name="표준 35 53 2 6" xfId="30048"/>
    <cellStyle name="표준 35 53 3" xfId="12394"/>
    <cellStyle name="표준 35 53 3 2" xfId="12395"/>
    <cellStyle name="표준 35 53 3 2 2" xfId="12396"/>
    <cellStyle name="표준 35 53 3 2 2 2" xfId="12397"/>
    <cellStyle name="표준 35 53 3 2 2 2 2" xfId="30049"/>
    <cellStyle name="표준 35 53 3 2 2 3" xfId="30050"/>
    <cellStyle name="표준 35 53 3 2 3" xfId="12398"/>
    <cellStyle name="표준 35 53 3 2 3 2" xfId="30051"/>
    <cellStyle name="표준 35 53 3 2 4" xfId="30052"/>
    <cellStyle name="표준 35 53 3 3" xfId="12399"/>
    <cellStyle name="표준 35 53 3 3 2" xfId="12400"/>
    <cellStyle name="표준 35 53 3 3 2 2" xfId="30053"/>
    <cellStyle name="표준 35 53 3 3 3" xfId="30054"/>
    <cellStyle name="표준 35 53 3 4" xfId="12401"/>
    <cellStyle name="표준 35 53 3 4 2" xfId="30055"/>
    <cellStyle name="표준 35 53 3 5" xfId="30056"/>
    <cellStyle name="표준 35 53 4" xfId="12402"/>
    <cellStyle name="표준 35 53 4 2" xfId="12403"/>
    <cellStyle name="표준 35 53 4 2 2" xfId="12404"/>
    <cellStyle name="표준 35 53 4 2 2 2" xfId="30057"/>
    <cellStyle name="표준 35 53 4 2 3" xfId="30058"/>
    <cellStyle name="표준 35 53 4 3" xfId="12405"/>
    <cellStyle name="표준 35 53 4 3 2" xfId="30059"/>
    <cellStyle name="표준 35 53 4 4" xfId="30060"/>
    <cellStyle name="표준 35 53 5" xfId="12406"/>
    <cellStyle name="표준 35 53 5 2" xfId="12407"/>
    <cellStyle name="표준 35 53 5 2 2" xfId="30061"/>
    <cellStyle name="표준 35 53 5 3" xfId="30062"/>
    <cellStyle name="표준 35 53 6" xfId="12408"/>
    <cellStyle name="표준 35 53 6 2" xfId="30063"/>
    <cellStyle name="표준 35 53 7" xfId="30064"/>
    <cellStyle name="표준 35 54" xfId="12409"/>
    <cellStyle name="표준 35 54 2" xfId="12410"/>
    <cellStyle name="표준 35 54 2 2" xfId="12411"/>
    <cellStyle name="표준 35 54 2 2 2" xfId="12412"/>
    <cellStyle name="표준 35 54 2 2 2 2" xfId="12413"/>
    <cellStyle name="표준 35 54 2 2 2 2 2" xfId="30065"/>
    <cellStyle name="표준 35 54 2 2 2 3" xfId="30066"/>
    <cellStyle name="표준 35 54 2 2 3" xfId="12414"/>
    <cellStyle name="표준 35 54 2 2 3 2" xfId="30067"/>
    <cellStyle name="표준 35 54 2 2 4" xfId="30068"/>
    <cellStyle name="표준 35 54 2 3" xfId="12415"/>
    <cellStyle name="표준 35 54 2 3 2" xfId="12416"/>
    <cellStyle name="표준 35 54 2 3 2 2" xfId="30069"/>
    <cellStyle name="표준 35 54 2 3 3" xfId="30070"/>
    <cellStyle name="표준 35 54 2 4" xfId="12417"/>
    <cellStyle name="표준 35 54 2 4 2" xfId="30071"/>
    <cellStyle name="표준 35 54 2 5" xfId="30072"/>
    <cellStyle name="표준 35 54 3" xfId="12418"/>
    <cellStyle name="표준 35 54 3 2" xfId="12419"/>
    <cellStyle name="표준 35 54 3 2 2" xfId="12420"/>
    <cellStyle name="표준 35 54 3 2 2 2" xfId="30073"/>
    <cellStyle name="표준 35 54 3 2 3" xfId="30074"/>
    <cellStyle name="표준 35 54 3 3" xfId="12421"/>
    <cellStyle name="표준 35 54 3 3 2" xfId="30075"/>
    <cellStyle name="표준 35 54 3 4" xfId="30076"/>
    <cellStyle name="표준 35 54 4" xfId="12422"/>
    <cellStyle name="표준 35 54 4 2" xfId="12423"/>
    <cellStyle name="표준 35 54 4 2 2" xfId="30077"/>
    <cellStyle name="표준 35 54 4 3" xfId="30078"/>
    <cellStyle name="표준 35 54 5" xfId="12424"/>
    <cellStyle name="표준 35 54 5 2" xfId="30079"/>
    <cellStyle name="표준 35 54 6" xfId="30080"/>
    <cellStyle name="표준 35 55" xfId="12425"/>
    <cellStyle name="표준 35 55 2" xfId="12426"/>
    <cellStyle name="표준 35 55 2 2" xfId="12427"/>
    <cellStyle name="표준 35 55 2 2 2" xfId="12428"/>
    <cellStyle name="표준 35 55 2 2 2 2" xfId="30081"/>
    <cellStyle name="표준 35 55 2 2 3" xfId="30082"/>
    <cellStyle name="표준 35 55 2 3" xfId="12429"/>
    <cellStyle name="표준 35 55 2 3 2" xfId="30083"/>
    <cellStyle name="표준 35 55 2 4" xfId="30084"/>
    <cellStyle name="표준 35 55 3" xfId="12430"/>
    <cellStyle name="표준 35 55 3 2" xfId="12431"/>
    <cellStyle name="표준 35 55 3 2 2" xfId="30085"/>
    <cellStyle name="표준 35 55 3 3" xfId="30086"/>
    <cellStyle name="표준 35 55 4" xfId="12432"/>
    <cellStyle name="표준 35 55 4 2" xfId="30087"/>
    <cellStyle name="표준 35 55 5" xfId="30088"/>
    <cellStyle name="표준 35 56" xfId="12433"/>
    <cellStyle name="표준 35 56 2" xfId="12434"/>
    <cellStyle name="표준 35 56 2 2" xfId="12435"/>
    <cellStyle name="표준 35 56 2 2 2" xfId="30089"/>
    <cellStyle name="표준 35 56 2 3" xfId="30090"/>
    <cellStyle name="표준 35 56 3" xfId="12436"/>
    <cellStyle name="표준 35 56 3 2" xfId="30091"/>
    <cellStyle name="표준 35 56 4" xfId="30092"/>
    <cellStyle name="표준 35 57" xfId="12437"/>
    <cellStyle name="표준 35 57 2" xfId="12438"/>
    <cellStyle name="표준 35 57 2 2" xfId="30093"/>
    <cellStyle name="표준 35 57 3" xfId="30094"/>
    <cellStyle name="표준 35 6" xfId="12439"/>
    <cellStyle name="표준 35 7" xfId="12440"/>
    <cellStyle name="표준 35 8" xfId="12441"/>
    <cellStyle name="표준 35 8 10" xfId="12442"/>
    <cellStyle name="표준 35 8 11" xfId="12443"/>
    <cellStyle name="표준 35 8 12" xfId="12444"/>
    <cellStyle name="표준 35 8 13" xfId="12445"/>
    <cellStyle name="표준 35 8 14" xfId="12446"/>
    <cellStyle name="표준 35 8 15" xfId="12447"/>
    <cellStyle name="표준 35 8 16" xfId="12448"/>
    <cellStyle name="표준 35 8 17" xfId="12449"/>
    <cellStyle name="표준 35 8 18" xfId="12450"/>
    <cellStyle name="표준 35 8 19" xfId="12451"/>
    <cellStyle name="표준 35 8 2" xfId="12452"/>
    <cellStyle name="표준 35 8 2 2" xfId="12453"/>
    <cellStyle name="표준 35 8 2 2 2" xfId="12454"/>
    <cellStyle name="표준 35 8 2 2 3" xfId="12455"/>
    <cellStyle name="표준 35 8 2 2 4" xfId="12456"/>
    <cellStyle name="표준 35 8 2 2 5" xfId="12457"/>
    <cellStyle name="표준 35 8 2 2 6" xfId="12458"/>
    <cellStyle name="표준 35 8 2 3" xfId="12459"/>
    <cellStyle name="표준 35 8 2 4" xfId="12460"/>
    <cellStyle name="표준 35 8 2 5" xfId="12461"/>
    <cellStyle name="표준 35 8 2 6" xfId="12462"/>
    <cellStyle name="표준 35 8 20" xfId="12463"/>
    <cellStyle name="표준 35 8 21" xfId="12464"/>
    <cellStyle name="표준 35 8 22" xfId="12465"/>
    <cellStyle name="표준 35 8 3" xfId="12466"/>
    <cellStyle name="표준 35 8 4" xfId="12467"/>
    <cellStyle name="표준 35 8 5" xfId="12468"/>
    <cellStyle name="표준 35 8 6" xfId="12469"/>
    <cellStyle name="표준 35 8 7" xfId="12470"/>
    <cellStyle name="표준 35 8 8" xfId="12471"/>
    <cellStyle name="표준 35 8 9" xfId="12472"/>
    <cellStyle name="표준 35 9" xfId="12473"/>
    <cellStyle name="표준 36" xfId="12474"/>
    <cellStyle name="표준 36 10" xfId="12475"/>
    <cellStyle name="표준 36 11" xfId="12476"/>
    <cellStyle name="표준 36 12" xfId="12477"/>
    <cellStyle name="표준 36 13" xfId="12478"/>
    <cellStyle name="표준 36 14" xfId="12479"/>
    <cellStyle name="표준 36 15" xfId="12480"/>
    <cellStyle name="표준 36 16" xfId="12481"/>
    <cellStyle name="표준 36 17" xfId="12482"/>
    <cellStyle name="표준 36 18" xfId="12483"/>
    <cellStyle name="표준 36 19" xfId="12484"/>
    <cellStyle name="표준 36 2" xfId="12485"/>
    <cellStyle name="표준 36 2 10" xfId="12486"/>
    <cellStyle name="표준 36 2 10 2" xfId="12487"/>
    <cellStyle name="표준 36 2 10 2 2" xfId="12488"/>
    <cellStyle name="표준 36 2 10 2 2 2" xfId="12489"/>
    <cellStyle name="표준 36 2 10 2 2 2 2" xfId="12490"/>
    <cellStyle name="표준 36 2 10 2 2 2 2 2" xfId="12491"/>
    <cellStyle name="표준 36 2 10 2 2 2 2 2 2" xfId="12492"/>
    <cellStyle name="표준 36 2 10 2 2 2 2 2 2 2" xfId="30095"/>
    <cellStyle name="표준 36 2 10 2 2 2 2 2 3" xfId="30096"/>
    <cellStyle name="표준 36 2 10 2 2 2 2 3" xfId="12493"/>
    <cellStyle name="표준 36 2 10 2 2 2 2 3 2" xfId="30097"/>
    <cellStyle name="표준 36 2 10 2 2 2 2 4" xfId="30098"/>
    <cellStyle name="표준 36 2 10 2 2 2 3" xfId="12494"/>
    <cellStyle name="표준 36 2 10 2 2 2 3 2" xfId="12495"/>
    <cellStyle name="표준 36 2 10 2 2 2 3 2 2" xfId="30099"/>
    <cellStyle name="표준 36 2 10 2 2 2 3 3" xfId="30100"/>
    <cellStyle name="표준 36 2 10 2 2 2 4" xfId="12496"/>
    <cellStyle name="표준 36 2 10 2 2 2 4 2" xfId="30101"/>
    <cellStyle name="표준 36 2 10 2 2 2 5" xfId="30102"/>
    <cellStyle name="표준 36 2 10 2 2 3" xfId="12497"/>
    <cellStyle name="표준 36 2 10 2 2 3 2" xfId="12498"/>
    <cellStyle name="표준 36 2 10 2 2 3 2 2" xfId="12499"/>
    <cellStyle name="표준 36 2 10 2 2 3 2 2 2" xfId="30103"/>
    <cellStyle name="표준 36 2 10 2 2 3 2 3" xfId="30104"/>
    <cellStyle name="표준 36 2 10 2 2 3 3" xfId="12500"/>
    <cellStyle name="표준 36 2 10 2 2 3 3 2" xfId="30105"/>
    <cellStyle name="표준 36 2 10 2 2 3 4" xfId="30106"/>
    <cellStyle name="표준 36 2 10 2 2 4" xfId="12501"/>
    <cellStyle name="표준 36 2 10 2 2 4 2" xfId="12502"/>
    <cellStyle name="표준 36 2 10 2 2 4 2 2" xfId="30107"/>
    <cellStyle name="표준 36 2 10 2 2 4 3" xfId="30108"/>
    <cellStyle name="표준 36 2 10 2 2 5" xfId="12503"/>
    <cellStyle name="표준 36 2 10 2 2 5 2" xfId="30109"/>
    <cellStyle name="표준 36 2 10 2 2 6" xfId="30110"/>
    <cellStyle name="표준 36 2 10 2 3" xfId="12504"/>
    <cellStyle name="표준 36 2 10 2 3 2" xfId="12505"/>
    <cellStyle name="표준 36 2 10 2 3 2 2" xfId="12506"/>
    <cellStyle name="표준 36 2 10 2 3 2 2 2" xfId="12507"/>
    <cellStyle name="표준 36 2 10 2 3 2 2 2 2" xfId="30111"/>
    <cellStyle name="표준 36 2 10 2 3 2 2 3" xfId="30112"/>
    <cellStyle name="표준 36 2 10 2 3 2 3" xfId="12508"/>
    <cellStyle name="표준 36 2 10 2 3 2 3 2" xfId="30113"/>
    <cellStyle name="표준 36 2 10 2 3 2 4" xfId="30114"/>
    <cellStyle name="표준 36 2 10 2 3 3" xfId="12509"/>
    <cellStyle name="표준 36 2 10 2 3 3 2" xfId="12510"/>
    <cellStyle name="표준 36 2 10 2 3 3 2 2" xfId="30115"/>
    <cellStyle name="표준 36 2 10 2 3 3 3" xfId="30116"/>
    <cellStyle name="표준 36 2 10 2 3 4" xfId="12511"/>
    <cellStyle name="표준 36 2 10 2 3 4 2" xfId="30117"/>
    <cellStyle name="표준 36 2 10 2 3 5" xfId="30118"/>
    <cellStyle name="표준 36 2 10 2 4" xfId="12512"/>
    <cellStyle name="표준 36 2 10 2 4 2" xfId="12513"/>
    <cellStyle name="표준 36 2 10 2 4 2 2" xfId="12514"/>
    <cellStyle name="표준 36 2 10 2 4 2 2 2" xfId="30119"/>
    <cellStyle name="표준 36 2 10 2 4 2 3" xfId="30120"/>
    <cellStyle name="표준 36 2 10 2 4 3" xfId="12515"/>
    <cellStyle name="표준 36 2 10 2 4 3 2" xfId="30121"/>
    <cellStyle name="표준 36 2 10 2 4 4" xfId="30122"/>
    <cellStyle name="표준 36 2 10 2 5" xfId="12516"/>
    <cellStyle name="표준 36 2 10 2 5 2" xfId="12517"/>
    <cellStyle name="표준 36 2 10 2 5 2 2" xfId="30123"/>
    <cellStyle name="표준 36 2 10 2 5 3" xfId="30124"/>
    <cellStyle name="표준 36 2 10 2 6" xfId="12518"/>
    <cellStyle name="표준 36 2 10 2 6 2" xfId="30125"/>
    <cellStyle name="표준 36 2 10 2 7" xfId="30126"/>
    <cellStyle name="표준 36 2 10 3" xfId="12519"/>
    <cellStyle name="표준 36 2 10 3 2" xfId="12520"/>
    <cellStyle name="표준 36 2 10 3 2 2" xfId="12521"/>
    <cellStyle name="표준 36 2 10 3 2 2 2" xfId="12522"/>
    <cellStyle name="표준 36 2 10 3 2 2 2 2" xfId="12523"/>
    <cellStyle name="표준 36 2 10 3 2 2 2 2 2" xfId="30127"/>
    <cellStyle name="표준 36 2 10 3 2 2 2 3" xfId="30128"/>
    <cellStyle name="표준 36 2 10 3 2 2 3" xfId="12524"/>
    <cellStyle name="표준 36 2 10 3 2 2 3 2" xfId="30129"/>
    <cellStyle name="표준 36 2 10 3 2 2 4" xfId="30130"/>
    <cellStyle name="표준 36 2 10 3 2 3" xfId="12525"/>
    <cellStyle name="표준 36 2 10 3 2 3 2" xfId="12526"/>
    <cellStyle name="표준 36 2 10 3 2 3 2 2" xfId="30131"/>
    <cellStyle name="표준 36 2 10 3 2 3 3" xfId="30132"/>
    <cellStyle name="표준 36 2 10 3 2 4" xfId="12527"/>
    <cellStyle name="표준 36 2 10 3 2 4 2" xfId="30133"/>
    <cellStyle name="표준 36 2 10 3 2 5" xfId="30134"/>
    <cellStyle name="표준 36 2 10 3 3" xfId="12528"/>
    <cellStyle name="표준 36 2 10 3 3 2" xfId="12529"/>
    <cellStyle name="표준 36 2 10 3 3 2 2" xfId="12530"/>
    <cellStyle name="표준 36 2 10 3 3 2 2 2" xfId="30135"/>
    <cellStyle name="표준 36 2 10 3 3 2 3" xfId="30136"/>
    <cellStyle name="표준 36 2 10 3 3 3" xfId="12531"/>
    <cellStyle name="표준 36 2 10 3 3 3 2" xfId="30137"/>
    <cellStyle name="표준 36 2 10 3 3 4" xfId="30138"/>
    <cellStyle name="표준 36 2 10 3 4" xfId="12532"/>
    <cellStyle name="표준 36 2 10 3 4 2" xfId="12533"/>
    <cellStyle name="표준 36 2 10 3 4 2 2" xfId="30139"/>
    <cellStyle name="표준 36 2 10 3 4 3" xfId="30140"/>
    <cellStyle name="표준 36 2 10 3 5" xfId="12534"/>
    <cellStyle name="표준 36 2 10 3 5 2" xfId="30141"/>
    <cellStyle name="표준 36 2 10 3 6" xfId="30142"/>
    <cellStyle name="표준 36 2 10 4" xfId="12535"/>
    <cellStyle name="표준 36 2 10 4 2" xfId="12536"/>
    <cellStyle name="표준 36 2 10 4 2 2" xfId="12537"/>
    <cellStyle name="표준 36 2 10 4 2 2 2" xfId="12538"/>
    <cellStyle name="표준 36 2 10 4 2 2 2 2" xfId="30143"/>
    <cellStyle name="표준 36 2 10 4 2 2 3" xfId="30144"/>
    <cellStyle name="표준 36 2 10 4 2 3" xfId="12539"/>
    <cellStyle name="표준 36 2 10 4 2 3 2" xfId="30145"/>
    <cellStyle name="표준 36 2 10 4 2 4" xfId="30146"/>
    <cellStyle name="표준 36 2 10 4 3" xfId="12540"/>
    <cellStyle name="표준 36 2 10 4 3 2" xfId="12541"/>
    <cellStyle name="표준 36 2 10 4 3 2 2" xfId="30147"/>
    <cellStyle name="표준 36 2 10 4 3 3" xfId="30148"/>
    <cellStyle name="표준 36 2 10 4 4" xfId="12542"/>
    <cellStyle name="표준 36 2 10 4 4 2" xfId="30149"/>
    <cellStyle name="표준 36 2 10 4 5" xfId="30150"/>
    <cellStyle name="표준 36 2 10 5" xfId="12543"/>
    <cellStyle name="표준 36 2 10 5 2" xfId="12544"/>
    <cellStyle name="표준 36 2 10 5 2 2" xfId="12545"/>
    <cellStyle name="표준 36 2 10 5 2 2 2" xfId="30151"/>
    <cellStyle name="표준 36 2 10 5 2 3" xfId="30152"/>
    <cellStyle name="표준 36 2 10 5 3" xfId="12546"/>
    <cellStyle name="표준 36 2 10 5 3 2" xfId="30153"/>
    <cellStyle name="표준 36 2 10 5 4" xfId="30154"/>
    <cellStyle name="표준 36 2 10 6" xfId="12547"/>
    <cellStyle name="표준 36 2 10 6 2" xfId="12548"/>
    <cellStyle name="표준 36 2 10 6 2 2" xfId="30155"/>
    <cellStyle name="표준 36 2 10 6 3" xfId="30156"/>
    <cellStyle name="표준 36 2 10 7" xfId="12549"/>
    <cellStyle name="표준 36 2 10 7 2" xfId="30157"/>
    <cellStyle name="표준 36 2 10 8" xfId="30158"/>
    <cellStyle name="표준 36 2 11" xfId="12550"/>
    <cellStyle name="표준 36 2 11 2" xfId="12551"/>
    <cellStyle name="표준 36 2 11 2 2" xfId="12552"/>
    <cellStyle name="표준 36 2 11 2 2 2" xfId="12553"/>
    <cellStyle name="표준 36 2 11 2 2 2 2" xfId="12554"/>
    <cellStyle name="표준 36 2 11 2 2 2 2 2" xfId="12555"/>
    <cellStyle name="표준 36 2 11 2 2 2 2 2 2" xfId="12556"/>
    <cellStyle name="표준 36 2 11 2 2 2 2 2 2 2" xfId="30159"/>
    <cellStyle name="표준 36 2 11 2 2 2 2 2 3" xfId="30160"/>
    <cellStyle name="표준 36 2 11 2 2 2 2 3" xfId="12557"/>
    <cellStyle name="표준 36 2 11 2 2 2 2 3 2" xfId="30161"/>
    <cellStyle name="표준 36 2 11 2 2 2 2 4" xfId="30162"/>
    <cellStyle name="표준 36 2 11 2 2 2 3" xfId="12558"/>
    <cellStyle name="표준 36 2 11 2 2 2 3 2" xfId="12559"/>
    <cellStyle name="표준 36 2 11 2 2 2 3 2 2" xfId="30163"/>
    <cellStyle name="표준 36 2 11 2 2 2 3 3" xfId="30164"/>
    <cellStyle name="표준 36 2 11 2 2 2 4" xfId="12560"/>
    <cellStyle name="표준 36 2 11 2 2 2 4 2" xfId="30165"/>
    <cellStyle name="표준 36 2 11 2 2 2 5" xfId="30166"/>
    <cellStyle name="표준 36 2 11 2 2 3" xfId="12561"/>
    <cellStyle name="표준 36 2 11 2 2 3 2" xfId="12562"/>
    <cellStyle name="표준 36 2 11 2 2 3 2 2" xfId="12563"/>
    <cellStyle name="표준 36 2 11 2 2 3 2 2 2" xfId="30167"/>
    <cellStyle name="표준 36 2 11 2 2 3 2 3" xfId="30168"/>
    <cellStyle name="표준 36 2 11 2 2 3 3" xfId="12564"/>
    <cellStyle name="표준 36 2 11 2 2 3 3 2" xfId="30169"/>
    <cellStyle name="표준 36 2 11 2 2 3 4" xfId="30170"/>
    <cellStyle name="표준 36 2 11 2 2 4" xfId="12565"/>
    <cellStyle name="표준 36 2 11 2 2 4 2" xfId="12566"/>
    <cellStyle name="표준 36 2 11 2 2 4 2 2" xfId="30171"/>
    <cellStyle name="표준 36 2 11 2 2 4 3" xfId="30172"/>
    <cellStyle name="표준 36 2 11 2 2 5" xfId="12567"/>
    <cellStyle name="표준 36 2 11 2 2 5 2" xfId="30173"/>
    <cellStyle name="표준 36 2 11 2 2 6" xfId="30174"/>
    <cellStyle name="표준 36 2 11 2 3" xfId="12568"/>
    <cellStyle name="표준 36 2 11 2 3 2" xfId="12569"/>
    <cellStyle name="표준 36 2 11 2 3 2 2" xfId="12570"/>
    <cellStyle name="표준 36 2 11 2 3 2 2 2" xfId="12571"/>
    <cellStyle name="표준 36 2 11 2 3 2 2 2 2" xfId="30175"/>
    <cellStyle name="표준 36 2 11 2 3 2 2 3" xfId="30176"/>
    <cellStyle name="표준 36 2 11 2 3 2 3" xfId="12572"/>
    <cellStyle name="표준 36 2 11 2 3 2 3 2" xfId="30177"/>
    <cellStyle name="표준 36 2 11 2 3 2 4" xfId="30178"/>
    <cellStyle name="표준 36 2 11 2 3 3" xfId="12573"/>
    <cellStyle name="표준 36 2 11 2 3 3 2" xfId="12574"/>
    <cellStyle name="표준 36 2 11 2 3 3 2 2" xfId="30179"/>
    <cellStyle name="표준 36 2 11 2 3 3 3" xfId="30180"/>
    <cellStyle name="표준 36 2 11 2 3 4" xfId="12575"/>
    <cellStyle name="표준 36 2 11 2 3 4 2" xfId="30181"/>
    <cellStyle name="표준 36 2 11 2 3 5" xfId="30182"/>
    <cellStyle name="표준 36 2 11 2 4" xfId="12576"/>
    <cellStyle name="표준 36 2 11 2 4 2" xfId="12577"/>
    <cellStyle name="표준 36 2 11 2 4 2 2" xfId="12578"/>
    <cellStyle name="표준 36 2 11 2 4 2 2 2" xfId="30183"/>
    <cellStyle name="표준 36 2 11 2 4 2 3" xfId="30184"/>
    <cellStyle name="표준 36 2 11 2 4 3" xfId="12579"/>
    <cellStyle name="표준 36 2 11 2 4 3 2" xfId="30185"/>
    <cellStyle name="표준 36 2 11 2 4 4" xfId="30186"/>
    <cellStyle name="표준 36 2 11 2 5" xfId="12580"/>
    <cellStyle name="표준 36 2 11 2 5 2" xfId="12581"/>
    <cellStyle name="표준 36 2 11 2 5 2 2" xfId="30187"/>
    <cellStyle name="표준 36 2 11 2 5 3" xfId="30188"/>
    <cellStyle name="표준 36 2 11 2 6" xfId="12582"/>
    <cellStyle name="표준 36 2 11 2 6 2" xfId="30189"/>
    <cellStyle name="표준 36 2 11 2 7" xfId="30190"/>
    <cellStyle name="표준 36 2 11 3" xfId="12583"/>
    <cellStyle name="표준 36 2 11 3 2" xfId="12584"/>
    <cellStyle name="표준 36 2 11 3 2 2" xfId="12585"/>
    <cellStyle name="표준 36 2 11 3 2 2 2" xfId="12586"/>
    <cellStyle name="표준 36 2 11 3 2 2 2 2" xfId="12587"/>
    <cellStyle name="표준 36 2 11 3 2 2 2 2 2" xfId="30191"/>
    <cellStyle name="표준 36 2 11 3 2 2 2 3" xfId="30192"/>
    <cellStyle name="표준 36 2 11 3 2 2 3" xfId="12588"/>
    <cellStyle name="표준 36 2 11 3 2 2 3 2" xfId="30193"/>
    <cellStyle name="표준 36 2 11 3 2 2 4" xfId="30194"/>
    <cellStyle name="표준 36 2 11 3 2 3" xfId="12589"/>
    <cellStyle name="표준 36 2 11 3 2 3 2" xfId="12590"/>
    <cellStyle name="표준 36 2 11 3 2 3 2 2" xfId="30195"/>
    <cellStyle name="표준 36 2 11 3 2 3 3" xfId="30196"/>
    <cellStyle name="표준 36 2 11 3 2 4" xfId="12591"/>
    <cellStyle name="표준 36 2 11 3 2 4 2" xfId="30197"/>
    <cellStyle name="표준 36 2 11 3 2 5" xfId="30198"/>
    <cellStyle name="표준 36 2 11 3 3" xfId="12592"/>
    <cellStyle name="표준 36 2 11 3 3 2" xfId="12593"/>
    <cellStyle name="표준 36 2 11 3 3 2 2" xfId="12594"/>
    <cellStyle name="표준 36 2 11 3 3 2 2 2" xfId="30199"/>
    <cellStyle name="표준 36 2 11 3 3 2 3" xfId="30200"/>
    <cellStyle name="표준 36 2 11 3 3 3" xfId="12595"/>
    <cellStyle name="표준 36 2 11 3 3 3 2" xfId="30201"/>
    <cellStyle name="표준 36 2 11 3 3 4" xfId="30202"/>
    <cellStyle name="표준 36 2 11 3 4" xfId="12596"/>
    <cellStyle name="표준 36 2 11 3 4 2" xfId="12597"/>
    <cellStyle name="표준 36 2 11 3 4 2 2" xfId="30203"/>
    <cellStyle name="표준 36 2 11 3 4 3" xfId="30204"/>
    <cellStyle name="표준 36 2 11 3 5" xfId="12598"/>
    <cellStyle name="표준 36 2 11 3 5 2" xfId="30205"/>
    <cellStyle name="표준 36 2 11 3 6" xfId="30206"/>
    <cellStyle name="표준 36 2 11 4" xfId="12599"/>
    <cellStyle name="표준 36 2 11 4 2" xfId="12600"/>
    <cellStyle name="표준 36 2 11 4 2 2" xfId="12601"/>
    <cellStyle name="표준 36 2 11 4 2 2 2" xfId="12602"/>
    <cellStyle name="표준 36 2 11 4 2 2 2 2" xfId="30207"/>
    <cellStyle name="표준 36 2 11 4 2 2 3" xfId="30208"/>
    <cellStyle name="표준 36 2 11 4 2 3" xfId="12603"/>
    <cellStyle name="표준 36 2 11 4 2 3 2" xfId="30209"/>
    <cellStyle name="표준 36 2 11 4 2 4" xfId="30210"/>
    <cellStyle name="표준 36 2 11 4 3" xfId="12604"/>
    <cellStyle name="표준 36 2 11 4 3 2" xfId="12605"/>
    <cellStyle name="표준 36 2 11 4 3 2 2" xfId="30211"/>
    <cellStyle name="표준 36 2 11 4 3 3" xfId="30212"/>
    <cellStyle name="표준 36 2 11 4 4" xfId="12606"/>
    <cellStyle name="표준 36 2 11 4 4 2" xfId="30213"/>
    <cellStyle name="표준 36 2 11 4 5" xfId="30214"/>
    <cellStyle name="표준 36 2 11 5" xfId="12607"/>
    <cellStyle name="표준 36 2 11 5 2" xfId="12608"/>
    <cellStyle name="표준 36 2 11 5 2 2" xfId="12609"/>
    <cellStyle name="표준 36 2 11 5 2 2 2" xfId="30215"/>
    <cellStyle name="표준 36 2 11 5 2 3" xfId="30216"/>
    <cellStyle name="표준 36 2 11 5 3" xfId="12610"/>
    <cellStyle name="표준 36 2 11 5 3 2" xfId="30217"/>
    <cellStyle name="표준 36 2 11 5 4" xfId="30218"/>
    <cellStyle name="표준 36 2 11 6" xfId="12611"/>
    <cellStyle name="표준 36 2 11 6 2" xfId="12612"/>
    <cellStyle name="표준 36 2 11 6 2 2" xfId="30219"/>
    <cellStyle name="표준 36 2 11 6 3" xfId="30220"/>
    <cellStyle name="표준 36 2 11 7" xfId="12613"/>
    <cellStyle name="표준 36 2 11 7 2" xfId="30221"/>
    <cellStyle name="표준 36 2 11 8" xfId="30222"/>
    <cellStyle name="표준 36 2 12" xfId="12614"/>
    <cellStyle name="표준 36 2 12 2" xfId="12615"/>
    <cellStyle name="표준 36 2 12 2 2" xfId="12616"/>
    <cellStyle name="표준 36 2 12 2 2 2" xfId="12617"/>
    <cellStyle name="표준 36 2 12 2 2 2 2" xfId="12618"/>
    <cellStyle name="표준 36 2 12 2 2 2 2 2" xfId="12619"/>
    <cellStyle name="표준 36 2 12 2 2 2 2 2 2" xfId="12620"/>
    <cellStyle name="표준 36 2 12 2 2 2 2 2 2 2" xfId="30223"/>
    <cellStyle name="표준 36 2 12 2 2 2 2 2 3" xfId="30224"/>
    <cellStyle name="표준 36 2 12 2 2 2 2 3" xfId="12621"/>
    <cellStyle name="표준 36 2 12 2 2 2 2 3 2" xfId="30225"/>
    <cellStyle name="표준 36 2 12 2 2 2 2 4" xfId="30226"/>
    <cellStyle name="표준 36 2 12 2 2 2 3" xfId="12622"/>
    <cellStyle name="표준 36 2 12 2 2 2 3 2" xfId="12623"/>
    <cellStyle name="표준 36 2 12 2 2 2 3 2 2" xfId="30227"/>
    <cellStyle name="표준 36 2 12 2 2 2 3 3" xfId="30228"/>
    <cellStyle name="표준 36 2 12 2 2 2 4" xfId="12624"/>
    <cellStyle name="표준 36 2 12 2 2 2 4 2" xfId="30229"/>
    <cellStyle name="표준 36 2 12 2 2 2 5" xfId="30230"/>
    <cellStyle name="표준 36 2 12 2 2 3" xfId="12625"/>
    <cellStyle name="표준 36 2 12 2 2 3 2" xfId="12626"/>
    <cellStyle name="표준 36 2 12 2 2 3 2 2" xfId="12627"/>
    <cellStyle name="표준 36 2 12 2 2 3 2 2 2" xfId="30231"/>
    <cellStyle name="표준 36 2 12 2 2 3 2 3" xfId="30232"/>
    <cellStyle name="표준 36 2 12 2 2 3 3" xfId="12628"/>
    <cellStyle name="표준 36 2 12 2 2 3 3 2" xfId="30233"/>
    <cellStyle name="표준 36 2 12 2 2 3 4" xfId="30234"/>
    <cellStyle name="표준 36 2 12 2 2 4" xfId="12629"/>
    <cellStyle name="표준 36 2 12 2 2 4 2" xfId="12630"/>
    <cellStyle name="표준 36 2 12 2 2 4 2 2" xfId="30235"/>
    <cellStyle name="표준 36 2 12 2 2 4 3" xfId="30236"/>
    <cellStyle name="표준 36 2 12 2 2 5" xfId="12631"/>
    <cellStyle name="표준 36 2 12 2 2 5 2" xfId="30237"/>
    <cellStyle name="표준 36 2 12 2 2 6" xfId="30238"/>
    <cellStyle name="표준 36 2 12 2 3" xfId="12632"/>
    <cellStyle name="표준 36 2 12 2 3 2" xfId="12633"/>
    <cellStyle name="표준 36 2 12 2 3 2 2" xfId="12634"/>
    <cellStyle name="표준 36 2 12 2 3 2 2 2" xfId="12635"/>
    <cellStyle name="표준 36 2 12 2 3 2 2 2 2" xfId="30239"/>
    <cellStyle name="표준 36 2 12 2 3 2 2 3" xfId="30240"/>
    <cellStyle name="표준 36 2 12 2 3 2 3" xfId="12636"/>
    <cellStyle name="표준 36 2 12 2 3 2 3 2" xfId="30241"/>
    <cellStyle name="표준 36 2 12 2 3 2 4" xfId="30242"/>
    <cellStyle name="표준 36 2 12 2 3 3" xfId="12637"/>
    <cellStyle name="표준 36 2 12 2 3 3 2" xfId="12638"/>
    <cellStyle name="표준 36 2 12 2 3 3 2 2" xfId="30243"/>
    <cellStyle name="표준 36 2 12 2 3 3 3" xfId="30244"/>
    <cellStyle name="표준 36 2 12 2 3 4" xfId="12639"/>
    <cellStyle name="표준 36 2 12 2 3 4 2" xfId="30245"/>
    <cellStyle name="표준 36 2 12 2 3 5" xfId="30246"/>
    <cellStyle name="표준 36 2 12 2 4" xfId="12640"/>
    <cellStyle name="표준 36 2 12 2 4 2" xfId="12641"/>
    <cellStyle name="표준 36 2 12 2 4 2 2" xfId="12642"/>
    <cellStyle name="표준 36 2 12 2 4 2 2 2" xfId="30247"/>
    <cellStyle name="표준 36 2 12 2 4 2 3" xfId="30248"/>
    <cellStyle name="표준 36 2 12 2 4 3" xfId="12643"/>
    <cellStyle name="표준 36 2 12 2 4 3 2" xfId="30249"/>
    <cellStyle name="표준 36 2 12 2 4 4" xfId="30250"/>
    <cellStyle name="표준 36 2 12 2 5" xfId="12644"/>
    <cellStyle name="표준 36 2 12 2 5 2" xfId="12645"/>
    <cellStyle name="표준 36 2 12 2 5 2 2" xfId="30251"/>
    <cellStyle name="표준 36 2 12 2 5 3" xfId="30252"/>
    <cellStyle name="표준 36 2 12 2 6" xfId="12646"/>
    <cellStyle name="표준 36 2 12 2 6 2" xfId="30253"/>
    <cellStyle name="표준 36 2 12 2 7" xfId="30254"/>
    <cellStyle name="표준 36 2 12 3" xfId="12647"/>
    <cellStyle name="표준 36 2 12 3 2" xfId="12648"/>
    <cellStyle name="표준 36 2 12 3 2 2" xfId="12649"/>
    <cellStyle name="표준 36 2 12 3 2 2 2" xfId="12650"/>
    <cellStyle name="표준 36 2 12 3 2 2 2 2" xfId="12651"/>
    <cellStyle name="표준 36 2 12 3 2 2 2 2 2" xfId="30255"/>
    <cellStyle name="표준 36 2 12 3 2 2 2 3" xfId="30256"/>
    <cellStyle name="표준 36 2 12 3 2 2 3" xfId="12652"/>
    <cellStyle name="표준 36 2 12 3 2 2 3 2" xfId="30257"/>
    <cellStyle name="표준 36 2 12 3 2 2 4" xfId="30258"/>
    <cellStyle name="표준 36 2 12 3 2 3" xfId="12653"/>
    <cellStyle name="표준 36 2 12 3 2 3 2" xfId="12654"/>
    <cellStyle name="표준 36 2 12 3 2 3 2 2" xfId="30259"/>
    <cellStyle name="표준 36 2 12 3 2 3 3" xfId="30260"/>
    <cellStyle name="표준 36 2 12 3 2 4" xfId="12655"/>
    <cellStyle name="표준 36 2 12 3 2 4 2" xfId="30261"/>
    <cellStyle name="표준 36 2 12 3 2 5" xfId="30262"/>
    <cellStyle name="표준 36 2 12 3 3" xfId="12656"/>
    <cellStyle name="표준 36 2 12 3 3 2" xfId="12657"/>
    <cellStyle name="표준 36 2 12 3 3 2 2" xfId="12658"/>
    <cellStyle name="표준 36 2 12 3 3 2 2 2" xfId="30263"/>
    <cellStyle name="표준 36 2 12 3 3 2 3" xfId="30264"/>
    <cellStyle name="표준 36 2 12 3 3 3" xfId="12659"/>
    <cellStyle name="표준 36 2 12 3 3 3 2" xfId="30265"/>
    <cellStyle name="표준 36 2 12 3 3 4" xfId="30266"/>
    <cellStyle name="표준 36 2 12 3 4" xfId="12660"/>
    <cellStyle name="표준 36 2 12 3 4 2" xfId="12661"/>
    <cellStyle name="표준 36 2 12 3 4 2 2" xfId="30267"/>
    <cellStyle name="표준 36 2 12 3 4 3" xfId="30268"/>
    <cellStyle name="표준 36 2 12 3 5" xfId="12662"/>
    <cellStyle name="표준 36 2 12 3 5 2" xfId="30269"/>
    <cellStyle name="표준 36 2 12 3 6" xfId="30270"/>
    <cellStyle name="표준 36 2 12 4" xfId="12663"/>
    <cellStyle name="표준 36 2 12 4 2" xfId="12664"/>
    <cellStyle name="표준 36 2 12 4 2 2" xfId="12665"/>
    <cellStyle name="표준 36 2 12 4 2 2 2" xfId="12666"/>
    <cellStyle name="표준 36 2 12 4 2 2 2 2" xfId="30271"/>
    <cellStyle name="표준 36 2 12 4 2 2 3" xfId="30272"/>
    <cellStyle name="표준 36 2 12 4 2 3" xfId="12667"/>
    <cellStyle name="표준 36 2 12 4 2 3 2" xfId="30273"/>
    <cellStyle name="표준 36 2 12 4 2 4" xfId="30274"/>
    <cellStyle name="표준 36 2 12 4 3" xfId="12668"/>
    <cellStyle name="표준 36 2 12 4 3 2" xfId="12669"/>
    <cellStyle name="표준 36 2 12 4 3 2 2" xfId="30275"/>
    <cellStyle name="표준 36 2 12 4 3 3" xfId="30276"/>
    <cellStyle name="표준 36 2 12 4 4" xfId="12670"/>
    <cellStyle name="표준 36 2 12 4 4 2" xfId="30277"/>
    <cellStyle name="표준 36 2 12 4 5" xfId="30278"/>
    <cellStyle name="표준 36 2 12 5" xfId="12671"/>
    <cellStyle name="표준 36 2 12 5 2" xfId="12672"/>
    <cellStyle name="표준 36 2 12 5 2 2" xfId="12673"/>
    <cellStyle name="표준 36 2 12 5 2 2 2" xfId="30279"/>
    <cellStyle name="표준 36 2 12 5 2 3" xfId="30280"/>
    <cellStyle name="표준 36 2 12 5 3" xfId="12674"/>
    <cellStyle name="표준 36 2 12 5 3 2" xfId="30281"/>
    <cellStyle name="표준 36 2 12 5 4" xfId="30282"/>
    <cellStyle name="표준 36 2 12 6" xfId="12675"/>
    <cellStyle name="표준 36 2 12 6 2" xfId="12676"/>
    <cellStyle name="표준 36 2 12 6 2 2" xfId="30283"/>
    <cellStyle name="표준 36 2 12 6 3" xfId="30284"/>
    <cellStyle name="표준 36 2 12 7" xfId="12677"/>
    <cellStyle name="표준 36 2 12 7 2" xfId="30285"/>
    <cellStyle name="표준 36 2 12 8" xfId="30286"/>
    <cellStyle name="표준 36 2 13" xfId="12678"/>
    <cellStyle name="표준 36 2 13 2" xfId="12679"/>
    <cellStyle name="표준 36 2 13 2 2" xfId="12680"/>
    <cellStyle name="표준 36 2 13 2 2 2" xfId="12681"/>
    <cellStyle name="표준 36 2 13 2 2 2 2" xfId="12682"/>
    <cellStyle name="표준 36 2 13 2 2 2 2 2" xfId="12683"/>
    <cellStyle name="표준 36 2 13 2 2 2 2 2 2" xfId="12684"/>
    <cellStyle name="표준 36 2 13 2 2 2 2 2 2 2" xfId="30287"/>
    <cellStyle name="표준 36 2 13 2 2 2 2 2 3" xfId="30288"/>
    <cellStyle name="표준 36 2 13 2 2 2 2 3" xfId="12685"/>
    <cellStyle name="표준 36 2 13 2 2 2 2 3 2" xfId="30289"/>
    <cellStyle name="표준 36 2 13 2 2 2 2 4" xfId="30290"/>
    <cellStyle name="표준 36 2 13 2 2 2 3" xfId="12686"/>
    <cellStyle name="표준 36 2 13 2 2 2 3 2" xfId="12687"/>
    <cellStyle name="표준 36 2 13 2 2 2 3 2 2" xfId="30291"/>
    <cellStyle name="표준 36 2 13 2 2 2 3 3" xfId="30292"/>
    <cellStyle name="표준 36 2 13 2 2 2 4" xfId="12688"/>
    <cellStyle name="표준 36 2 13 2 2 2 4 2" xfId="30293"/>
    <cellStyle name="표준 36 2 13 2 2 2 5" xfId="30294"/>
    <cellStyle name="표준 36 2 13 2 2 3" xfId="12689"/>
    <cellStyle name="표준 36 2 13 2 2 3 2" xfId="12690"/>
    <cellStyle name="표준 36 2 13 2 2 3 2 2" xfId="12691"/>
    <cellStyle name="표준 36 2 13 2 2 3 2 2 2" xfId="30295"/>
    <cellStyle name="표준 36 2 13 2 2 3 2 3" xfId="30296"/>
    <cellStyle name="표준 36 2 13 2 2 3 3" xfId="12692"/>
    <cellStyle name="표준 36 2 13 2 2 3 3 2" xfId="30297"/>
    <cellStyle name="표준 36 2 13 2 2 3 4" xfId="30298"/>
    <cellStyle name="표준 36 2 13 2 2 4" xfId="12693"/>
    <cellStyle name="표준 36 2 13 2 2 4 2" xfId="12694"/>
    <cellStyle name="표준 36 2 13 2 2 4 2 2" xfId="30299"/>
    <cellStyle name="표준 36 2 13 2 2 4 3" xfId="30300"/>
    <cellStyle name="표준 36 2 13 2 2 5" xfId="12695"/>
    <cellStyle name="표준 36 2 13 2 2 5 2" xfId="30301"/>
    <cellStyle name="표준 36 2 13 2 2 6" xfId="30302"/>
    <cellStyle name="표준 36 2 13 2 3" xfId="12696"/>
    <cellStyle name="표준 36 2 13 2 3 2" xfId="12697"/>
    <cellStyle name="표준 36 2 13 2 3 2 2" xfId="12698"/>
    <cellStyle name="표준 36 2 13 2 3 2 2 2" xfId="12699"/>
    <cellStyle name="표준 36 2 13 2 3 2 2 2 2" xfId="30303"/>
    <cellStyle name="표준 36 2 13 2 3 2 2 3" xfId="30304"/>
    <cellStyle name="표준 36 2 13 2 3 2 3" xfId="12700"/>
    <cellStyle name="표준 36 2 13 2 3 2 3 2" xfId="30305"/>
    <cellStyle name="표준 36 2 13 2 3 2 4" xfId="30306"/>
    <cellStyle name="표준 36 2 13 2 3 3" xfId="12701"/>
    <cellStyle name="표준 36 2 13 2 3 3 2" xfId="12702"/>
    <cellStyle name="표준 36 2 13 2 3 3 2 2" xfId="30307"/>
    <cellStyle name="표준 36 2 13 2 3 3 3" xfId="30308"/>
    <cellStyle name="표준 36 2 13 2 3 4" xfId="12703"/>
    <cellStyle name="표준 36 2 13 2 3 4 2" xfId="30309"/>
    <cellStyle name="표준 36 2 13 2 3 5" xfId="30310"/>
    <cellStyle name="표준 36 2 13 2 4" xfId="12704"/>
    <cellStyle name="표준 36 2 13 2 4 2" xfId="12705"/>
    <cellStyle name="표준 36 2 13 2 4 2 2" xfId="12706"/>
    <cellStyle name="표준 36 2 13 2 4 2 2 2" xfId="30311"/>
    <cellStyle name="표준 36 2 13 2 4 2 3" xfId="30312"/>
    <cellStyle name="표준 36 2 13 2 4 3" xfId="12707"/>
    <cellStyle name="표준 36 2 13 2 4 3 2" xfId="30313"/>
    <cellStyle name="표준 36 2 13 2 4 4" xfId="30314"/>
    <cellStyle name="표준 36 2 13 2 5" xfId="12708"/>
    <cellStyle name="표준 36 2 13 2 5 2" xfId="12709"/>
    <cellStyle name="표준 36 2 13 2 5 2 2" xfId="30315"/>
    <cellStyle name="표준 36 2 13 2 5 3" xfId="30316"/>
    <cellStyle name="표준 36 2 13 2 6" xfId="12710"/>
    <cellStyle name="표준 36 2 13 2 6 2" xfId="30317"/>
    <cellStyle name="표준 36 2 13 2 7" xfId="30318"/>
    <cellStyle name="표준 36 2 13 3" xfId="12711"/>
    <cellStyle name="표준 36 2 13 3 2" xfId="12712"/>
    <cellStyle name="표준 36 2 13 3 2 2" xfId="12713"/>
    <cellStyle name="표준 36 2 13 3 2 2 2" xfId="12714"/>
    <cellStyle name="표준 36 2 13 3 2 2 2 2" xfId="12715"/>
    <cellStyle name="표준 36 2 13 3 2 2 2 2 2" xfId="30319"/>
    <cellStyle name="표준 36 2 13 3 2 2 2 3" xfId="30320"/>
    <cellStyle name="표준 36 2 13 3 2 2 3" xfId="12716"/>
    <cellStyle name="표준 36 2 13 3 2 2 3 2" xfId="30321"/>
    <cellStyle name="표준 36 2 13 3 2 2 4" xfId="30322"/>
    <cellStyle name="표준 36 2 13 3 2 3" xfId="12717"/>
    <cellStyle name="표준 36 2 13 3 2 3 2" xfId="12718"/>
    <cellStyle name="표준 36 2 13 3 2 3 2 2" xfId="30323"/>
    <cellStyle name="표준 36 2 13 3 2 3 3" xfId="30324"/>
    <cellStyle name="표준 36 2 13 3 2 4" xfId="12719"/>
    <cellStyle name="표준 36 2 13 3 2 4 2" xfId="30325"/>
    <cellStyle name="표준 36 2 13 3 2 5" xfId="30326"/>
    <cellStyle name="표준 36 2 13 3 3" xfId="12720"/>
    <cellStyle name="표준 36 2 13 3 3 2" xfId="12721"/>
    <cellStyle name="표준 36 2 13 3 3 2 2" xfId="12722"/>
    <cellStyle name="표준 36 2 13 3 3 2 2 2" xfId="30327"/>
    <cellStyle name="표준 36 2 13 3 3 2 3" xfId="30328"/>
    <cellStyle name="표준 36 2 13 3 3 3" xfId="12723"/>
    <cellStyle name="표준 36 2 13 3 3 3 2" xfId="30329"/>
    <cellStyle name="표준 36 2 13 3 3 4" xfId="30330"/>
    <cellStyle name="표준 36 2 13 3 4" xfId="12724"/>
    <cellStyle name="표준 36 2 13 3 4 2" xfId="12725"/>
    <cellStyle name="표준 36 2 13 3 4 2 2" xfId="30331"/>
    <cellStyle name="표준 36 2 13 3 4 3" xfId="30332"/>
    <cellStyle name="표준 36 2 13 3 5" xfId="12726"/>
    <cellStyle name="표준 36 2 13 3 5 2" xfId="30333"/>
    <cellStyle name="표준 36 2 13 3 6" xfId="30334"/>
    <cellStyle name="표준 36 2 13 4" xfId="12727"/>
    <cellStyle name="표준 36 2 13 4 2" xfId="12728"/>
    <cellStyle name="표준 36 2 13 4 2 2" xfId="12729"/>
    <cellStyle name="표준 36 2 13 4 2 2 2" xfId="12730"/>
    <cellStyle name="표준 36 2 13 4 2 2 2 2" xfId="30335"/>
    <cellStyle name="표준 36 2 13 4 2 2 3" xfId="30336"/>
    <cellStyle name="표준 36 2 13 4 2 3" xfId="12731"/>
    <cellStyle name="표준 36 2 13 4 2 3 2" xfId="30337"/>
    <cellStyle name="표준 36 2 13 4 2 4" xfId="30338"/>
    <cellStyle name="표준 36 2 13 4 3" xfId="12732"/>
    <cellStyle name="표준 36 2 13 4 3 2" xfId="12733"/>
    <cellStyle name="표준 36 2 13 4 3 2 2" xfId="30339"/>
    <cellStyle name="표준 36 2 13 4 3 3" xfId="30340"/>
    <cellStyle name="표준 36 2 13 4 4" xfId="12734"/>
    <cellStyle name="표준 36 2 13 4 4 2" xfId="30341"/>
    <cellStyle name="표준 36 2 13 4 5" xfId="30342"/>
    <cellStyle name="표준 36 2 13 5" xfId="12735"/>
    <cellStyle name="표준 36 2 13 5 2" xfId="12736"/>
    <cellStyle name="표준 36 2 13 5 2 2" xfId="12737"/>
    <cellStyle name="표준 36 2 13 5 2 2 2" xfId="30343"/>
    <cellStyle name="표준 36 2 13 5 2 3" xfId="30344"/>
    <cellStyle name="표준 36 2 13 5 3" xfId="12738"/>
    <cellStyle name="표준 36 2 13 5 3 2" xfId="30345"/>
    <cellStyle name="표준 36 2 13 5 4" xfId="30346"/>
    <cellStyle name="표준 36 2 13 6" xfId="12739"/>
    <cellStyle name="표준 36 2 13 6 2" xfId="12740"/>
    <cellStyle name="표준 36 2 13 6 2 2" xfId="30347"/>
    <cellStyle name="표준 36 2 13 6 3" xfId="30348"/>
    <cellStyle name="표준 36 2 13 7" xfId="12741"/>
    <cellStyle name="표준 36 2 13 7 2" xfId="30349"/>
    <cellStyle name="표준 36 2 13 8" xfId="30350"/>
    <cellStyle name="표준 36 2 14" xfId="12742"/>
    <cellStyle name="표준 36 2 14 2" xfId="12743"/>
    <cellStyle name="표준 36 2 14 2 2" xfId="12744"/>
    <cellStyle name="표준 36 2 14 2 2 2" xfId="12745"/>
    <cellStyle name="표준 36 2 14 2 2 2 2" xfId="12746"/>
    <cellStyle name="표준 36 2 14 2 2 2 2 2" xfId="12747"/>
    <cellStyle name="표준 36 2 14 2 2 2 2 2 2" xfId="12748"/>
    <cellStyle name="표준 36 2 14 2 2 2 2 2 2 2" xfId="30351"/>
    <cellStyle name="표준 36 2 14 2 2 2 2 2 3" xfId="30352"/>
    <cellStyle name="표준 36 2 14 2 2 2 2 3" xfId="12749"/>
    <cellStyle name="표준 36 2 14 2 2 2 2 3 2" xfId="30353"/>
    <cellStyle name="표준 36 2 14 2 2 2 2 4" xfId="30354"/>
    <cellStyle name="표준 36 2 14 2 2 2 3" xfId="12750"/>
    <cellStyle name="표준 36 2 14 2 2 2 3 2" xfId="12751"/>
    <cellStyle name="표준 36 2 14 2 2 2 3 2 2" xfId="30355"/>
    <cellStyle name="표준 36 2 14 2 2 2 3 3" xfId="30356"/>
    <cellStyle name="표준 36 2 14 2 2 2 4" xfId="12752"/>
    <cellStyle name="표준 36 2 14 2 2 2 4 2" xfId="30357"/>
    <cellStyle name="표준 36 2 14 2 2 2 5" xfId="30358"/>
    <cellStyle name="표준 36 2 14 2 2 3" xfId="12753"/>
    <cellStyle name="표준 36 2 14 2 2 3 2" xfId="12754"/>
    <cellStyle name="표준 36 2 14 2 2 3 2 2" xfId="12755"/>
    <cellStyle name="표준 36 2 14 2 2 3 2 2 2" xfId="30359"/>
    <cellStyle name="표준 36 2 14 2 2 3 2 3" xfId="30360"/>
    <cellStyle name="표준 36 2 14 2 2 3 3" xfId="12756"/>
    <cellStyle name="표준 36 2 14 2 2 3 3 2" xfId="30361"/>
    <cellStyle name="표준 36 2 14 2 2 3 4" xfId="30362"/>
    <cellStyle name="표준 36 2 14 2 2 4" xfId="12757"/>
    <cellStyle name="표준 36 2 14 2 2 4 2" xfId="12758"/>
    <cellStyle name="표준 36 2 14 2 2 4 2 2" xfId="30363"/>
    <cellStyle name="표준 36 2 14 2 2 4 3" xfId="30364"/>
    <cellStyle name="표준 36 2 14 2 2 5" xfId="12759"/>
    <cellStyle name="표준 36 2 14 2 2 5 2" xfId="30365"/>
    <cellStyle name="표준 36 2 14 2 2 6" xfId="30366"/>
    <cellStyle name="표준 36 2 14 2 3" xfId="12760"/>
    <cellStyle name="표준 36 2 14 2 3 2" xfId="12761"/>
    <cellStyle name="표준 36 2 14 2 3 2 2" xfId="12762"/>
    <cellStyle name="표준 36 2 14 2 3 2 2 2" xfId="12763"/>
    <cellStyle name="표준 36 2 14 2 3 2 2 2 2" xfId="30367"/>
    <cellStyle name="표준 36 2 14 2 3 2 2 3" xfId="30368"/>
    <cellStyle name="표준 36 2 14 2 3 2 3" xfId="12764"/>
    <cellStyle name="표준 36 2 14 2 3 2 3 2" xfId="30369"/>
    <cellStyle name="표준 36 2 14 2 3 2 4" xfId="30370"/>
    <cellStyle name="표준 36 2 14 2 3 3" xfId="12765"/>
    <cellStyle name="표준 36 2 14 2 3 3 2" xfId="12766"/>
    <cellStyle name="표준 36 2 14 2 3 3 2 2" xfId="30371"/>
    <cellStyle name="표준 36 2 14 2 3 3 3" xfId="30372"/>
    <cellStyle name="표준 36 2 14 2 3 4" xfId="12767"/>
    <cellStyle name="표준 36 2 14 2 3 4 2" xfId="30373"/>
    <cellStyle name="표준 36 2 14 2 3 5" xfId="30374"/>
    <cellStyle name="표준 36 2 14 2 4" xfId="12768"/>
    <cellStyle name="표준 36 2 14 2 4 2" xfId="12769"/>
    <cellStyle name="표준 36 2 14 2 4 2 2" xfId="12770"/>
    <cellStyle name="표준 36 2 14 2 4 2 2 2" xfId="30375"/>
    <cellStyle name="표준 36 2 14 2 4 2 3" xfId="30376"/>
    <cellStyle name="표준 36 2 14 2 4 3" xfId="12771"/>
    <cellStyle name="표준 36 2 14 2 4 3 2" xfId="30377"/>
    <cellStyle name="표준 36 2 14 2 4 4" xfId="30378"/>
    <cellStyle name="표준 36 2 14 2 5" xfId="12772"/>
    <cellStyle name="표준 36 2 14 2 5 2" xfId="12773"/>
    <cellStyle name="표준 36 2 14 2 5 2 2" xfId="30379"/>
    <cellStyle name="표준 36 2 14 2 5 3" xfId="30380"/>
    <cellStyle name="표준 36 2 14 2 6" xfId="12774"/>
    <cellStyle name="표준 36 2 14 2 6 2" xfId="30381"/>
    <cellStyle name="표준 36 2 14 2 7" xfId="30382"/>
    <cellStyle name="표준 36 2 14 3" xfId="12775"/>
    <cellStyle name="표준 36 2 14 3 2" xfId="12776"/>
    <cellStyle name="표준 36 2 14 3 2 2" xfId="12777"/>
    <cellStyle name="표준 36 2 14 3 2 2 2" xfId="12778"/>
    <cellStyle name="표준 36 2 14 3 2 2 2 2" xfId="12779"/>
    <cellStyle name="표준 36 2 14 3 2 2 2 2 2" xfId="30383"/>
    <cellStyle name="표준 36 2 14 3 2 2 2 3" xfId="30384"/>
    <cellStyle name="표준 36 2 14 3 2 2 3" xfId="12780"/>
    <cellStyle name="표준 36 2 14 3 2 2 3 2" xfId="30385"/>
    <cellStyle name="표준 36 2 14 3 2 2 4" xfId="30386"/>
    <cellStyle name="표준 36 2 14 3 2 3" xfId="12781"/>
    <cellStyle name="표준 36 2 14 3 2 3 2" xfId="12782"/>
    <cellStyle name="표준 36 2 14 3 2 3 2 2" xfId="30387"/>
    <cellStyle name="표준 36 2 14 3 2 3 3" xfId="30388"/>
    <cellStyle name="표준 36 2 14 3 2 4" xfId="12783"/>
    <cellStyle name="표준 36 2 14 3 2 4 2" xfId="30389"/>
    <cellStyle name="표준 36 2 14 3 2 5" xfId="30390"/>
    <cellStyle name="표준 36 2 14 3 3" xfId="12784"/>
    <cellStyle name="표준 36 2 14 3 3 2" xfId="12785"/>
    <cellStyle name="표준 36 2 14 3 3 2 2" xfId="12786"/>
    <cellStyle name="표준 36 2 14 3 3 2 2 2" xfId="30391"/>
    <cellStyle name="표준 36 2 14 3 3 2 3" xfId="30392"/>
    <cellStyle name="표준 36 2 14 3 3 3" xfId="12787"/>
    <cellStyle name="표준 36 2 14 3 3 3 2" xfId="30393"/>
    <cellStyle name="표준 36 2 14 3 3 4" xfId="30394"/>
    <cellStyle name="표준 36 2 14 3 4" xfId="12788"/>
    <cellStyle name="표준 36 2 14 3 4 2" xfId="12789"/>
    <cellStyle name="표준 36 2 14 3 4 2 2" xfId="30395"/>
    <cellStyle name="표준 36 2 14 3 4 3" xfId="30396"/>
    <cellStyle name="표준 36 2 14 3 5" xfId="12790"/>
    <cellStyle name="표준 36 2 14 3 5 2" xfId="30397"/>
    <cellStyle name="표준 36 2 14 3 6" xfId="30398"/>
    <cellStyle name="표준 36 2 14 4" xfId="12791"/>
    <cellStyle name="표준 36 2 14 4 2" xfId="12792"/>
    <cellStyle name="표준 36 2 14 4 2 2" xfId="12793"/>
    <cellStyle name="표준 36 2 14 4 2 2 2" xfId="12794"/>
    <cellStyle name="표준 36 2 14 4 2 2 2 2" xfId="30399"/>
    <cellStyle name="표준 36 2 14 4 2 2 3" xfId="30400"/>
    <cellStyle name="표준 36 2 14 4 2 3" xfId="12795"/>
    <cellStyle name="표준 36 2 14 4 2 3 2" xfId="30401"/>
    <cellStyle name="표준 36 2 14 4 2 4" xfId="30402"/>
    <cellStyle name="표준 36 2 14 4 3" xfId="12796"/>
    <cellStyle name="표준 36 2 14 4 3 2" xfId="12797"/>
    <cellStyle name="표준 36 2 14 4 3 2 2" xfId="30403"/>
    <cellStyle name="표준 36 2 14 4 3 3" xfId="30404"/>
    <cellStyle name="표준 36 2 14 4 4" xfId="12798"/>
    <cellStyle name="표준 36 2 14 4 4 2" xfId="30405"/>
    <cellStyle name="표준 36 2 14 4 5" xfId="30406"/>
    <cellStyle name="표준 36 2 14 5" xfId="12799"/>
    <cellStyle name="표준 36 2 14 5 2" xfId="12800"/>
    <cellStyle name="표준 36 2 14 5 2 2" xfId="12801"/>
    <cellStyle name="표준 36 2 14 5 2 2 2" xfId="30407"/>
    <cellStyle name="표준 36 2 14 5 2 3" xfId="30408"/>
    <cellStyle name="표준 36 2 14 5 3" xfId="12802"/>
    <cellStyle name="표준 36 2 14 5 3 2" xfId="30409"/>
    <cellStyle name="표준 36 2 14 5 4" xfId="30410"/>
    <cellStyle name="표준 36 2 14 6" xfId="12803"/>
    <cellStyle name="표준 36 2 14 6 2" xfId="12804"/>
    <cellStyle name="표준 36 2 14 6 2 2" xfId="30411"/>
    <cellStyle name="표준 36 2 14 6 3" xfId="30412"/>
    <cellStyle name="표준 36 2 14 7" xfId="12805"/>
    <cellStyle name="표준 36 2 14 7 2" xfId="30413"/>
    <cellStyle name="표준 36 2 14 8" xfId="30414"/>
    <cellStyle name="표준 36 2 15" xfId="12806"/>
    <cellStyle name="표준 36 2 15 2" xfId="12807"/>
    <cellStyle name="표준 36 2 15 2 2" xfId="12808"/>
    <cellStyle name="표준 36 2 15 2 2 2" xfId="12809"/>
    <cellStyle name="표준 36 2 15 2 2 2 2" xfId="12810"/>
    <cellStyle name="표준 36 2 15 2 2 2 2 2" xfId="12811"/>
    <cellStyle name="표준 36 2 15 2 2 2 2 2 2" xfId="12812"/>
    <cellStyle name="표준 36 2 15 2 2 2 2 2 2 2" xfId="30415"/>
    <cellStyle name="표준 36 2 15 2 2 2 2 2 3" xfId="30416"/>
    <cellStyle name="표준 36 2 15 2 2 2 2 3" xfId="12813"/>
    <cellStyle name="표준 36 2 15 2 2 2 2 3 2" xfId="30417"/>
    <cellStyle name="표준 36 2 15 2 2 2 2 4" xfId="30418"/>
    <cellStyle name="표준 36 2 15 2 2 2 3" xfId="12814"/>
    <cellStyle name="표준 36 2 15 2 2 2 3 2" xfId="12815"/>
    <cellStyle name="표준 36 2 15 2 2 2 3 2 2" xfId="30419"/>
    <cellStyle name="표준 36 2 15 2 2 2 3 3" xfId="30420"/>
    <cellStyle name="표준 36 2 15 2 2 2 4" xfId="12816"/>
    <cellStyle name="표준 36 2 15 2 2 2 4 2" xfId="30421"/>
    <cellStyle name="표준 36 2 15 2 2 2 5" xfId="30422"/>
    <cellStyle name="표준 36 2 15 2 2 3" xfId="12817"/>
    <cellStyle name="표준 36 2 15 2 2 3 2" xfId="12818"/>
    <cellStyle name="표준 36 2 15 2 2 3 2 2" xfId="12819"/>
    <cellStyle name="표준 36 2 15 2 2 3 2 2 2" xfId="30423"/>
    <cellStyle name="표준 36 2 15 2 2 3 2 3" xfId="30424"/>
    <cellStyle name="표준 36 2 15 2 2 3 3" xfId="12820"/>
    <cellStyle name="표준 36 2 15 2 2 3 3 2" xfId="30425"/>
    <cellStyle name="표준 36 2 15 2 2 3 4" xfId="30426"/>
    <cellStyle name="표준 36 2 15 2 2 4" xfId="12821"/>
    <cellStyle name="표준 36 2 15 2 2 4 2" xfId="12822"/>
    <cellStyle name="표준 36 2 15 2 2 4 2 2" xfId="30427"/>
    <cellStyle name="표준 36 2 15 2 2 4 3" xfId="30428"/>
    <cellStyle name="표준 36 2 15 2 2 5" xfId="12823"/>
    <cellStyle name="표준 36 2 15 2 2 5 2" xfId="30429"/>
    <cellStyle name="표준 36 2 15 2 2 6" xfId="30430"/>
    <cellStyle name="표준 36 2 15 2 3" xfId="12824"/>
    <cellStyle name="표준 36 2 15 2 3 2" xfId="12825"/>
    <cellStyle name="표준 36 2 15 2 3 2 2" xfId="12826"/>
    <cellStyle name="표준 36 2 15 2 3 2 2 2" xfId="12827"/>
    <cellStyle name="표준 36 2 15 2 3 2 2 2 2" xfId="30431"/>
    <cellStyle name="표준 36 2 15 2 3 2 2 3" xfId="30432"/>
    <cellStyle name="표준 36 2 15 2 3 2 3" xfId="12828"/>
    <cellStyle name="표준 36 2 15 2 3 2 3 2" xfId="30433"/>
    <cellStyle name="표준 36 2 15 2 3 2 4" xfId="30434"/>
    <cellStyle name="표준 36 2 15 2 3 3" xfId="12829"/>
    <cellStyle name="표준 36 2 15 2 3 3 2" xfId="12830"/>
    <cellStyle name="표준 36 2 15 2 3 3 2 2" xfId="30435"/>
    <cellStyle name="표준 36 2 15 2 3 3 3" xfId="30436"/>
    <cellStyle name="표준 36 2 15 2 3 4" xfId="12831"/>
    <cellStyle name="표준 36 2 15 2 3 4 2" xfId="30437"/>
    <cellStyle name="표준 36 2 15 2 3 5" xfId="30438"/>
    <cellStyle name="표준 36 2 15 2 4" xfId="12832"/>
    <cellStyle name="표준 36 2 15 2 4 2" xfId="12833"/>
    <cellStyle name="표준 36 2 15 2 4 2 2" xfId="12834"/>
    <cellStyle name="표준 36 2 15 2 4 2 2 2" xfId="30439"/>
    <cellStyle name="표준 36 2 15 2 4 2 3" xfId="30440"/>
    <cellStyle name="표준 36 2 15 2 4 3" xfId="12835"/>
    <cellStyle name="표준 36 2 15 2 4 3 2" xfId="30441"/>
    <cellStyle name="표준 36 2 15 2 4 4" xfId="30442"/>
    <cellStyle name="표준 36 2 15 2 5" xfId="12836"/>
    <cellStyle name="표준 36 2 15 2 5 2" xfId="12837"/>
    <cellStyle name="표준 36 2 15 2 5 2 2" xfId="30443"/>
    <cellStyle name="표준 36 2 15 2 5 3" xfId="30444"/>
    <cellStyle name="표준 36 2 15 2 6" xfId="12838"/>
    <cellStyle name="표준 36 2 15 2 6 2" xfId="30445"/>
    <cellStyle name="표준 36 2 15 2 7" xfId="30446"/>
    <cellStyle name="표준 36 2 15 3" xfId="12839"/>
    <cellStyle name="표준 36 2 15 3 2" xfId="12840"/>
    <cellStyle name="표준 36 2 15 3 2 2" xfId="12841"/>
    <cellStyle name="표준 36 2 15 3 2 2 2" xfId="12842"/>
    <cellStyle name="표준 36 2 15 3 2 2 2 2" xfId="12843"/>
    <cellStyle name="표준 36 2 15 3 2 2 2 2 2" xfId="30447"/>
    <cellStyle name="표준 36 2 15 3 2 2 2 3" xfId="30448"/>
    <cellStyle name="표준 36 2 15 3 2 2 3" xfId="12844"/>
    <cellStyle name="표준 36 2 15 3 2 2 3 2" xfId="30449"/>
    <cellStyle name="표준 36 2 15 3 2 2 4" xfId="30450"/>
    <cellStyle name="표준 36 2 15 3 2 3" xfId="12845"/>
    <cellStyle name="표준 36 2 15 3 2 3 2" xfId="12846"/>
    <cellStyle name="표준 36 2 15 3 2 3 2 2" xfId="30451"/>
    <cellStyle name="표준 36 2 15 3 2 3 3" xfId="30452"/>
    <cellStyle name="표준 36 2 15 3 2 4" xfId="12847"/>
    <cellStyle name="표준 36 2 15 3 2 4 2" xfId="30453"/>
    <cellStyle name="표준 36 2 15 3 2 5" xfId="30454"/>
    <cellStyle name="표준 36 2 15 3 3" xfId="12848"/>
    <cellStyle name="표준 36 2 15 3 3 2" xfId="12849"/>
    <cellStyle name="표준 36 2 15 3 3 2 2" xfId="12850"/>
    <cellStyle name="표준 36 2 15 3 3 2 2 2" xfId="30455"/>
    <cellStyle name="표준 36 2 15 3 3 2 3" xfId="30456"/>
    <cellStyle name="표준 36 2 15 3 3 3" xfId="12851"/>
    <cellStyle name="표준 36 2 15 3 3 3 2" xfId="30457"/>
    <cellStyle name="표준 36 2 15 3 3 4" xfId="30458"/>
    <cellStyle name="표준 36 2 15 3 4" xfId="12852"/>
    <cellStyle name="표준 36 2 15 3 4 2" xfId="12853"/>
    <cellStyle name="표준 36 2 15 3 4 2 2" xfId="30459"/>
    <cellStyle name="표준 36 2 15 3 4 3" xfId="30460"/>
    <cellStyle name="표준 36 2 15 3 5" xfId="12854"/>
    <cellStyle name="표준 36 2 15 3 5 2" xfId="30461"/>
    <cellStyle name="표준 36 2 15 3 6" xfId="30462"/>
    <cellStyle name="표준 36 2 15 4" xfId="12855"/>
    <cellStyle name="표준 36 2 15 4 2" xfId="12856"/>
    <cellStyle name="표준 36 2 15 4 2 2" xfId="12857"/>
    <cellStyle name="표준 36 2 15 4 2 2 2" xfId="12858"/>
    <cellStyle name="표준 36 2 15 4 2 2 2 2" xfId="30463"/>
    <cellStyle name="표준 36 2 15 4 2 2 3" xfId="30464"/>
    <cellStyle name="표준 36 2 15 4 2 3" xfId="12859"/>
    <cellStyle name="표준 36 2 15 4 2 3 2" xfId="30465"/>
    <cellStyle name="표준 36 2 15 4 2 4" xfId="30466"/>
    <cellStyle name="표준 36 2 15 4 3" xfId="12860"/>
    <cellStyle name="표준 36 2 15 4 3 2" xfId="12861"/>
    <cellStyle name="표준 36 2 15 4 3 2 2" xfId="30467"/>
    <cellStyle name="표준 36 2 15 4 3 3" xfId="30468"/>
    <cellStyle name="표준 36 2 15 4 4" xfId="12862"/>
    <cellStyle name="표준 36 2 15 4 4 2" xfId="30469"/>
    <cellStyle name="표준 36 2 15 4 5" xfId="30470"/>
    <cellStyle name="표준 36 2 15 5" xfId="12863"/>
    <cellStyle name="표준 36 2 15 5 2" xfId="12864"/>
    <cellStyle name="표준 36 2 15 5 2 2" xfId="12865"/>
    <cellStyle name="표준 36 2 15 5 2 2 2" xfId="30471"/>
    <cellStyle name="표준 36 2 15 5 2 3" xfId="30472"/>
    <cellStyle name="표준 36 2 15 5 3" xfId="12866"/>
    <cellStyle name="표준 36 2 15 5 3 2" xfId="30473"/>
    <cellStyle name="표준 36 2 15 5 4" xfId="30474"/>
    <cellStyle name="표준 36 2 15 6" xfId="12867"/>
    <cellStyle name="표준 36 2 15 6 2" xfId="12868"/>
    <cellStyle name="표준 36 2 15 6 2 2" xfId="30475"/>
    <cellStyle name="표준 36 2 15 6 3" xfId="30476"/>
    <cellStyle name="표준 36 2 15 7" xfId="12869"/>
    <cellStyle name="표준 36 2 15 7 2" xfId="30477"/>
    <cellStyle name="표준 36 2 15 8" xfId="30478"/>
    <cellStyle name="표준 36 2 16" xfId="12870"/>
    <cellStyle name="표준 36 2 16 2" xfId="12871"/>
    <cellStyle name="표준 36 2 16 2 2" xfId="12872"/>
    <cellStyle name="표준 36 2 16 2 2 2" xfId="12873"/>
    <cellStyle name="표준 36 2 16 2 2 2 2" xfId="12874"/>
    <cellStyle name="표준 36 2 16 2 2 2 2 2" xfId="12875"/>
    <cellStyle name="표준 36 2 16 2 2 2 2 2 2" xfId="12876"/>
    <cellStyle name="표준 36 2 16 2 2 2 2 2 2 2" xfId="30479"/>
    <cellStyle name="표준 36 2 16 2 2 2 2 2 3" xfId="30480"/>
    <cellStyle name="표준 36 2 16 2 2 2 2 3" xfId="12877"/>
    <cellStyle name="표준 36 2 16 2 2 2 2 3 2" xfId="30481"/>
    <cellStyle name="표준 36 2 16 2 2 2 2 4" xfId="30482"/>
    <cellStyle name="표준 36 2 16 2 2 2 3" xfId="12878"/>
    <cellStyle name="표준 36 2 16 2 2 2 3 2" xfId="12879"/>
    <cellStyle name="표준 36 2 16 2 2 2 3 2 2" xfId="30483"/>
    <cellStyle name="표준 36 2 16 2 2 2 3 3" xfId="30484"/>
    <cellStyle name="표준 36 2 16 2 2 2 4" xfId="12880"/>
    <cellStyle name="표준 36 2 16 2 2 2 4 2" xfId="30485"/>
    <cellStyle name="표준 36 2 16 2 2 2 5" xfId="30486"/>
    <cellStyle name="표준 36 2 16 2 2 3" xfId="12881"/>
    <cellStyle name="표준 36 2 16 2 2 3 2" xfId="12882"/>
    <cellStyle name="표준 36 2 16 2 2 3 2 2" xfId="12883"/>
    <cellStyle name="표준 36 2 16 2 2 3 2 2 2" xfId="30487"/>
    <cellStyle name="표준 36 2 16 2 2 3 2 3" xfId="30488"/>
    <cellStyle name="표준 36 2 16 2 2 3 3" xfId="12884"/>
    <cellStyle name="표준 36 2 16 2 2 3 3 2" xfId="30489"/>
    <cellStyle name="표준 36 2 16 2 2 3 4" xfId="30490"/>
    <cellStyle name="표준 36 2 16 2 2 4" xfId="12885"/>
    <cellStyle name="표준 36 2 16 2 2 4 2" xfId="12886"/>
    <cellStyle name="표준 36 2 16 2 2 4 2 2" xfId="30491"/>
    <cellStyle name="표준 36 2 16 2 2 4 3" xfId="30492"/>
    <cellStyle name="표준 36 2 16 2 2 5" xfId="12887"/>
    <cellStyle name="표준 36 2 16 2 2 5 2" xfId="30493"/>
    <cellStyle name="표준 36 2 16 2 2 6" xfId="30494"/>
    <cellStyle name="표준 36 2 16 2 3" xfId="12888"/>
    <cellStyle name="표준 36 2 16 2 3 2" xfId="12889"/>
    <cellStyle name="표준 36 2 16 2 3 2 2" xfId="12890"/>
    <cellStyle name="표준 36 2 16 2 3 2 2 2" xfId="12891"/>
    <cellStyle name="표준 36 2 16 2 3 2 2 2 2" xfId="30495"/>
    <cellStyle name="표준 36 2 16 2 3 2 2 3" xfId="30496"/>
    <cellStyle name="표준 36 2 16 2 3 2 3" xfId="12892"/>
    <cellStyle name="표준 36 2 16 2 3 2 3 2" xfId="30497"/>
    <cellStyle name="표준 36 2 16 2 3 2 4" xfId="30498"/>
    <cellStyle name="표준 36 2 16 2 3 3" xfId="12893"/>
    <cellStyle name="표준 36 2 16 2 3 3 2" xfId="12894"/>
    <cellStyle name="표준 36 2 16 2 3 3 2 2" xfId="30499"/>
    <cellStyle name="표준 36 2 16 2 3 3 3" xfId="30500"/>
    <cellStyle name="표준 36 2 16 2 3 4" xfId="12895"/>
    <cellStyle name="표준 36 2 16 2 3 4 2" xfId="30501"/>
    <cellStyle name="표준 36 2 16 2 3 5" xfId="30502"/>
    <cellStyle name="표준 36 2 16 2 4" xfId="12896"/>
    <cellStyle name="표준 36 2 16 2 4 2" xfId="12897"/>
    <cellStyle name="표준 36 2 16 2 4 2 2" xfId="12898"/>
    <cellStyle name="표준 36 2 16 2 4 2 2 2" xfId="30503"/>
    <cellStyle name="표준 36 2 16 2 4 2 3" xfId="30504"/>
    <cellStyle name="표준 36 2 16 2 4 3" xfId="12899"/>
    <cellStyle name="표준 36 2 16 2 4 3 2" xfId="30505"/>
    <cellStyle name="표준 36 2 16 2 4 4" xfId="30506"/>
    <cellStyle name="표준 36 2 16 2 5" xfId="12900"/>
    <cellStyle name="표준 36 2 16 2 5 2" xfId="12901"/>
    <cellStyle name="표준 36 2 16 2 5 2 2" xfId="30507"/>
    <cellStyle name="표준 36 2 16 2 5 3" xfId="30508"/>
    <cellStyle name="표준 36 2 16 2 6" xfId="12902"/>
    <cellStyle name="표준 36 2 16 2 6 2" xfId="30509"/>
    <cellStyle name="표준 36 2 16 2 7" xfId="30510"/>
    <cellStyle name="표준 36 2 16 3" xfId="12903"/>
    <cellStyle name="표준 36 2 16 3 2" xfId="12904"/>
    <cellStyle name="표준 36 2 16 3 2 2" xfId="12905"/>
    <cellStyle name="표준 36 2 16 3 2 2 2" xfId="12906"/>
    <cellStyle name="표준 36 2 16 3 2 2 2 2" xfId="12907"/>
    <cellStyle name="표준 36 2 16 3 2 2 2 2 2" xfId="30511"/>
    <cellStyle name="표준 36 2 16 3 2 2 2 3" xfId="30512"/>
    <cellStyle name="표준 36 2 16 3 2 2 3" xfId="12908"/>
    <cellStyle name="표준 36 2 16 3 2 2 3 2" xfId="30513"/>
    <cellStyle name="표준 36 2 16 3 2 2 4" xfId="30514"/>
    <cellStyle name="표준 36 2 16 3 2 3" xfId="12909"/>
    <cellStyle name="표준 36 2 16 3 2 3 2" xfId="12910"/>
    <cellStyle name="표준 36 2 16 3 2 3 2 2" xfId="30515"/>
    <cellStyle name="표준 36 2 16 3 2 3 3" xfId="30516"/>
    <cellStyle name="표준 36 2 16 3 2 4" xfId="12911"/>
    <cellStyle name="표준 36 2 16 3 2 4 2" xfId="30517"/>
    <cellStyle name="표준 36 2 16 3 2 5" xfId="30518"/>
    <cellStyle name="표준 36 2 16 3 3" xfId="12912"/>
    <cellStyle name="표준 36 2 16 3 3 2" xfId="12913"/>
    <cellStyle name="표준 36 2 16 3 3 2 2" xfId="12914"/>
    <cellStyle name="표준 36 2 16 3 3 2 2 2" xfId="30519"/>
    <cellStyle name="표준 36 2 16 3 3 2 3" xfId="30520"/>
    <cellStyle name="표준 36 2 16 3 3 3" xfId="12915"/>
    <cellStyle name="표준 36 2 16 3 3 3 2" xfId="30521"/>
    <cellStyle name="표준 36 2 16 3 3 4" xfId="30522"/>
    <cellStyle name="표준 36 2 16 3 4" xfId="12916"/>
    <cellStyle name="표준 36 2 16 3 4 2" xfId="12917"/>
    <cellStyle name="표준 36 2 16 3 4 2 2" xfId="30523"/>
    <cellStyle name="표준 36 2 16 3 4 3" xfId="30524"/>
    <cellStyle name="표준 36 2 16 3 5" xfId="12918"/>
    <cellStyle name="표준 36 2 16 3 5 2" xfId="30525"/>
    <cellStyle name="표준 36 2 16 3 6" xfId="30526"/>
    <cellStyle name="표준 36 2 16 4" xfId="12919"/>
    <cellStyle name="표준 36 2 16 4 2" xfId="12920"/>
    <cellStyle name="표준 36 2 16 4 2 2" xfId="12921"/>
    <cellStyle name="표준 36 2 16 4 2 2 2" xfId="12922"/>
    <cellStyle name="표준 36 2 16 4 2 2 2 2" xfId="30527"/>
    <cellStyle name="표준 36 2 16 4 2 2 3" xfId="30528"/>
    <cellStyle name="표준 36 2 16 4 2 3" xfId="12923"/>
    <cellStyle name="표준 36 2 16 4 2 3 2" xfId="30529"/>
    <cellStyle name="표준 36 2 16 4 2 4" xfId="30530"/>
    <cellStyle name="표준 36 2 16 4 3" xfId="12924"/>
    <cellStyle name="표준 36 2 16 4 3 2" xfId="12925"/>
    <cellStyle name="표준 36 2 16 4 3 2 2" xfId="30531"/>
    <cellStyle name="표준 36 2 16 4 3 3" xfId="30532"/>
    <cellStyle name="표준 36 2 16 4 4" xfId="12926"/>
    <cellStyle name="표준 36 2 16 4 4 2" xfId="30533"/>
    <cellStyle name="표준 36 2 16 4 5" xfId="30534"/>
    <cellStyle name="표준 36 2 16 5" xfId="12927"/>
    <cellStyle name="표준 36 2 16 5 2" xfId="12928"/>
    <cellStyle name="표준 36 2 16 5 2 2" xfId="12929"/>
    <cellStyle name="표준 36 2 16 5 2 2 2" xfId="30535"/>
    <cellStyle name="표준 36 2 16 5 2 3" xfId="30536"/>
    <cellStyle name="표준 36 2 16 5 3" xfId="12930"/>
    <cellStyle name="표준 36 2 16 5 3 2" xfId="30537"/>
    <cellStyle name="표준 36 2 16 5 4" xfId="30538"/>
    <cellStyle name="표준 36 2 16 6" xfId="12931"/>
    <cellStyle name="표준 36 2 16 6 2" xfId="12932"/>
    <cellStyle name="표준 36 2 16 6 2 2" xfId="30539"/>
    <cellStyle name="표준 36 2 16 6 3" xfId="30540"/>
    <cellStyle name="표준 36 2 16 7" xfId="12933"/>
    <cellStyle name="표준 36 2 16 7 2" xfId="30541"/>
    <cellStyle name="표준 36 2 16 8" xfId="30542"/>
    <cellStyle name="표준 36 2 17" xfId="12934"/>
    <cellStyle name="표준 36 2 17 2" xfId="12935"/>
    <cellStyle name="표준 36 2 17 2 2" xfId="12936"/>
    <cellStyle name="표준 36 2 17 2 2 2" xfId="12937"/>
    <cellStyle name="표준 36 2 17 2 2 2 2" xfId="12938"/>
    <cellStyle name="표준 36 2 17 2 2 2 2 2" xfId="12939"/>
    <cellStyle name="표준 36 2 17 2 2 2 2 2 2" xfId="12940"/>
    <cellStyle name="표준 36 2 17 2 2 2 2 2 2 2" xfId="30543"/>
    <cellStyle name="표준 36 2 17 2 2 2 2 2 3" xfId="30544"/>
    <cellStyle name="표준 36 2 17 2 2 2 2 3" xfId="12941"/>
    <cellStyle name="표준 36 2 17 2 2 2 2 3 2" xfId="30545"/>
    <cellStyle name="표준 36 2 17 2 2 2 2 4" xfId="30546"/>
    <cellStyle name="표준 36 2 17 2 2 2 3" xfId="12942"/>
    <cellStyle name="표준 36 2 17 2 2 2 3 2" xfId="12943"/>
    <cellStyle name="표준 36 2 17 2 2 2 3 2 2" xfId="30547"/>
    <cellStyle name="표준 36 2 17 2 2 2 3 3" xfId="30548"/>
    <cellStyle name="표준 36 2 17 2 2 2 4" xfId="12944"/>
    <cellStyle name="표준 36 2 17 2 2 2 4 2" xfId="30549"/>
    <cellStyle name="표준 36 2 17 2 2 2 5" xfId="30550"/>
    <cellStyle name="표준 36 2 17 2 2 3" xfId="12945"/>
    <cellStyle name="표준 36 2 17 2 2 3 2" xfId="12946"/>
    <cellStyle name="표준 36 2 17 2 2 3 2 2" xfId="12947"/>
    <cellStyle name="표준 36 2 17 2 2 3 2 2 2" xfId="30551"/>
    <cellStyle name="표준 36 2 17 2 2 3 2 3" xfId="30552"/>
    <cellStyle name="표준 36 2 17 2 2 3 3" xfId="12948"/>
    <cellStyle name="표준 36 2 17 2 2 3 3 2" xfId="30553"/>
    <cellStyle name="표준 36 2 17 2 2 3 4" xfId="30554"/>
    <cellStyle name="표준 36 2 17 2 2 4" xfId="12949"/>
    <cellStyle name="표준 36 2 17 2 2 4 2" xfId="12950"/>
    <cellStyle name="표준 36 2 17 2 2 4 2 2" xfId="30555"/>
    <cellStyle name="표준 36 2 17 2 2 4 3" xfId="30556"/>
    <cellStyle name="표준 36 2 17 2 2 5" xfId="12951"/>
    <cellStyle name="표준 36 2 17 2 2 5 2" xfId="30557"/>
    <cellStyle name="표준 36 2 17 2 2 6" xfId="30558"/>
    <cellStyle name="표준 36 2 17 2 3" xfId="12952"/>
    <cellStyle name="표준 36 2 17 2 3 2" xfId="12953"/>
    <cellStyle name="표준 36 2 17 2 3 2 2" xfId="12954"/>
    <cellStyle name="표준 36 2 17 2 3 2 2 2" xfId="12955"/>
    <cellStyle name="표준 36 2 17 2 3 2 2 2 2" xfId="30559"/>
    <cellStyle name="표준 36 2 17 2 3 2 2 3" xfId="30560"/>
    <cellStyle name="표준 36 2 17 2 3 2 3" xfId="12956"/>
    <cellStyle name="표준 36 2 17 2 3 2 3 2" xfId="30561"/>
    <cellStyle name="표준 36 2 17 2 3 2 4" xfId="30562"/>
    <cellStyle name="표준 36 2 17 2 3 3" xfId="12957"/>
    <cellStyle name="표준 36 2 17 2 3 3 2" xfId="12958"/>
    <cellStyle name="표준 36 2 17 2 3 3 2 2" xfId="30563"/>
    <cellStyle name="표준 36 2 17 2 3 3 3" xfId="30564"/>
    <cellStyle name="표준 36 2 17 2 3 4" xfId="12959"/>
    <cellStyle name="표준 36 2 17 2 3 4 2" xfId="30565"/>
    <cellStyle name="표준 36 2 17 2 3 5" xfId="30566"/>
    <cellStyle name="표준 36 2 17 2 4" xfId="12960"/>
    <cellStyle name="표준 36 2 17 2 4 2" xfId="12961"/>
    <cellStyle name="표준 36 2 17 2 4 2 2" xfId="12962"/>
    <cellStyle name="표준 36 2 17 2 4 2 2 2" xfId="30567"/>
    <cellStyle name="표준 36 2 17 2 4 2 3" xfId="30568"/>
    <cellStyle name="표준 36 2 17 2 4 3" xfId="12963"/>
    <cellStyle name="표준 36 2 17 2 4 3 2" xfId="30569"/>
    <cellStyle name="표준 36 2 17 2 4 4" xfId="30570"/>
    <cellStyle name="표준 36 2 17 2 5" xfId="12964"/>
    <cellStyle name="표준 36 2 17 2 5 2" xfId="12965"/>
    <cellStyle name="표준 36 2 17 2 5 2 2" xfId="30571"/>
    <cellStyle name="표준 36 2 17 2 5 3" xfId="30572"/>
    <cellStyle name="표준 36 2 17 2 6" xfId="12966"/>
    <cellStyle name="표준 36 2 17 2 6 2" xfId="30573"/>
    <cellStyle name="표준 36 2 17 2 7" xfId="30574"/>
    <cellStyle name="표준 36 2 17 3" xfId="12967"/>
    <cellStyle name="표준 36 2 17 3 2" xfId="12968"/>
    <cellStyle name="표준 36 2 17 3 2 2" xfId="12969"/>
    <cellStyle name="표준 36 2 17 3 2 2 2" xfId="12970"/>
    <cellStyle name="표준 36 2 17 3 2 2 2 2" xfId="12971"/>
    <cellStyle name="표준 36 2 17 3 2 2 2 2 2" xfId="30575"/>
    <cellStyle name="표준 36 2 17 3 2 2 2 3" xfId="30576"/>
    <cellStyle name="표준 36 2 17 3 2 2 3" xfId="12972"/>
    <cellStyle name="표준 36 2 17 3 2 2 3 2" xfId="30577"/>
    <cellStyle name="표준 36 2 17 3 2 2 4" xfId="30578"/>
    <cellStyle name="표준 36 2 17 3 2 3" xfId="12973"/>
    <cellStyle name="표준 36 2 17 3 2 3 2" xfId="12974"/>
    <cellStyle name="표준 36 2 17 3 2 3 2 2" xfId="30579"/>
    <cellStyle name="표준 36 2 17 3 2 3 3" xfId="30580"/>
    <cellStyle name="표준 36 2 17 3 2 4" xfId="12975"/>
    <cellStyle name="표준 36 2 17 3 2 4 2" xfId="30581"/>
    <cellStyle name="표준 36 2 17 3 2 5" xfId="30582"/>
    <cellStyle name="표준 36 2 17 3 3" xfId="12976"/>
    <cellStyle name="표준 36 2 17 3 3 2" xfId="12977"/>
    <cellStyle name="표준 36 2 17 3 3 2 2" xfId="12978"/>
    <cellStyle name="표준 36 2 17 3 3 2 2 2" xfId="30583"/>
    <cellStyle name="표준 36 2 17 3 3 2 3" xfId="30584"/>
    <cellStyle name="표준 36 2 17 3 3 3" xfId="12979"/>
    <cellStyle name="표준 36 2 17 3 3 3 2" xfId="30585"/>
    <cellStyle name="표준 36 2 17 3 3 4" xfId="30586"/>
    <cellStyle name="표준 36 2 17 3 4" xfId="12980"/>
    <cellStyle name="표준 36 2 17 3 4 2" xfId="12981"/>
    <cellStyle name="표준 36 2 17 3 4 2 2" xfId="30587"/>
    <cellStyle name="표준 36 2 17 3 4 3" xfId="30588"/>
    <cellStyle name="표준 36 2 17 3 5" xfId="12982"/>
    <cellStyle name="표준 36 2 17 3 5 2" xfId="30589"/>
    <cellStyle name="표준 36 2 17 3 6" xfId="30590"/>
    <cellStyle name="표준 36 2 17 4" xfId="12983"/>
    <cellStyle name="표준 36 2 17 4 2" xfId="12984"/>
    <cellStyle name="표준 36 2 17 4 2 2" xfId="12985"/>
    <cellStyle name="표준 36 2 17 4 2 2 2" xfId="12986"/>
    <cellStyle name="표준 36 2 17 4 2 2 2 2" xfId="30591"/>
    <cellStyle name="표준 36 2 17 4 2 2 3" xfId="30592"/>
    <cellStyle name="표준 36 2 17 4 2 3" xfId="12987"/>
    <cellStyle name="표준 36 2 17 4 2 3 2" xfId="30593"/>
    <cellStyle name="표준 36 2 17 4 2 4" xfId="30594"/>
    <cellStyle name="표준 36 2 17 4 3" xfId="12988"/>
    <cellStyle name="표준 36 2 17 4 3 2" xfId="12989"/>
    <cellStyle name="표준 36 2 17 4 3 2 2" xfId="30595"/>
    <cellStyle name="표준 36 2 17 4 3 3" xfId="30596"/>
    <cellStyle name="표준 36 2 17 4 4" xfId="12990"/>
    <cellStyle name="표준 36 2 17 4 4 2" xfId="30597"/>
    <cellStyle name="표준 36 2 17 4 5" xfId="30598"/>
    <cellStyle name="표준 36 2 17 5" xfId="12991"/>
    <cellStyle name="표준 36 2 17 5 2" xfId="12992"/>
    <cellStyle name="표준 36 2 17 5 2 2" xfId="12993"/>
    <cellStyle name="표준 36 2 17 5 2 2 2" xfId="30599"/>
    <cellStyle name="표준 36 2 17 5 2 3" xfId="30600"/>
    <cellStyle name="표준 36 2 17 5 3" xfId="12994"/>
    <cellStyle name="표준 36 2 17 5 3 2" xfId="30601"/>
    <cellStyle name="표준 36 2 17 5 4" xfId="30602"/>
    <cellStyle name="표준 36 2 17 6" xfId="12995"/>
    <cellStyle name="표준 36 2 17 6 2" xfId="12996"/>
    <cellStyle name="표준 36 2 17 6 2 2" xfId="30603"/>
    <cellStyle name="표준 36 2 17 6 3" xfId="30604"/>
    <cellStyle name="표준 36 2 17 7" xfId="12997"/>
    <cellStyle name="표준 36 2 17 7 2" xfId="30605"/>
    <cellStyle name="표준 36 2 17 8" xfId="30606"/>
    <cellStyle name="표준 36 2 18" xfId="12998"/>
    <cellStyle name="표준 36 2 18 2" xfId="12999"/>
    <cellStyle name="표준 36 2 18 2 2" xfId="13000"/>
    <cellStyle name="표준 36 2 18 2 2 2" xfId="13001"/>
    <cellStyle name="표준 36 2 18 2 2 2 2" xfId="13002"/>
    <cellStyle name="표준 36 2 18 2 2 2 2 2" xfId="13003"/>
    <cellStyle name="표준 36 2 18 2 2 2 2 2 2" xfId="13004"/>
    <cellStyle name="표준 36 2 18 2 2 2 2 2 2 2" xfId="30607"/>
    <cellStyle name="표준 36 2 18 2 2 2 2 2 3" xfId="30608"/>
    <cellStyle name="표준 36 2 18 2 2 2 2 3" xfId="13005"/>
    <cellStyle name="표준 36 2 18 2 2 2 2 3 2" xfId="30609"/>
    <cellStyle name="표준 36 2 18 2 2 2 2 4" xfId="30610"/>
    <cellStyle name="표준 36 2 18 2 2 2 3" xfId="13006"/>
    <cellStyle name="표준 36 2 18 2 2 2 3 2" xfId="13007"/>
    <cellStyle name="표준 36 2 18 2 2 2 3 2 2" xfId="30611"/>
    <cellStyle name="표준 36 2 18 2 2 2 3 3" xfId="30612"/>
    <cellStyle name="표준 36 2 18 2 2 2 4" xfId="13008"/>
    <cellStyle name="표준 36 2 18 2 2 2 4 2" xfId="30613"/>
    <cellStyle name="표준 36 2 18 2 2 2 5" xfId="30614"/>
    <cellStyle name="표준 36 2 18 2 2 3" xfId="13009"/>
    <cellStyle name="표준 36 2 18 2 2 3 2" xfId="13010"/>
    <cellStyle name="표준 36 2 18 2 2 3 2 2" xfId="13011"/>
    <cellStyle name="표준 36 2 18 2 2 3 2 2 2" xfId="30615"/>
    <cellStyle name="표준 36 2 18 2 2 3 2 3" xfId="30616"/>
    <cellStyle name="표준 36 2 18 2 2 3 3" xfId="13012"/>
    <cellStyle name="표준 36 2 18 2 2 3 3 2" xfId="30617"/>
    <cellStyle name="표준 36 2 18 2 2 3 4" xfId="30618"/>
    <cellStyle name="표준 36 2 18 2 2 4" xfId="13013"/>
    <cellStyle name="표준 36 2 18 2 2 4 2" xfId="13014"/>
    <cellStyle name="표준 36 2 18 2 2 4 2 2" xfId="30619"/>
    <cellStyle name="표준 36 2 18 2 2 4 3" xfId="30620"/>
    <cellStyle name="표준 36 2 18 2 2 5" xfId="13015"/>
    <cellStyle name="표준 36 2 18 2 2 5 2" xfId="30621"/>
    <cellStyle name="표준 36 2 18 2 2 6" xfId="30622"/>
    <cellStyle name="표준 36 2 18 2 3" xfId="13016"/>
    <cellStyle name="표준 36 2 18 2 3 2" xfId="13017"/>
    <cellStyle name="표준 36 2 18 2 3 2 2" xfId="13018"/>
    <cellStyle name="표준 36 2 18 2 3 2 2 2" xfId="13019"/>
    <cellStyle name="표준 36 2 18 2 3 2 2 2 2" xfId="30623"/>
    <cellStyle name="표준 36 2 18 2 3 2 2 3" xfId="30624"/>
    <cellStyle name="표준 36 2 18 2 3 2 3" xfId="13020"/>
    <cellStyle name="표준 36 2 18 2 3 2 3 2" xfId="30625"/>
    <cellStyle name="표준 36 2 18 2 3 2 4" xfId="30626"/>
    <cellStyle name="표준 36 2 18 2 3 3" xfId="13021"/>
    <cellStyle name="표준 36 2 18 2 3 3 2" xfId="13022"/>
    <cellStyle name="표준 36 2 18 2 3 3 2 2" xfId="30627"/>
    <cellStyle name="표준 36 2 18 2 3 3 3" xfId="30628"/>
    <cellStyle name="표준 36 2 18 2 3 4" xfId="13023"/>
    <cellStyle name="표준 36 2 18 2 3 4 2" xfId="30629"/>
    <cellStyle name="표준 36 2 18 2 3 5" xfId="30630"/>
    <cellStyle name="표준 36 2 18 2 4" xfId="13024"/>
    <cellStyle name="표준 36 2 18 2 4 2" xfId="13025"/>
    <cellStyle name="표준 36 2 18 2 4 2 2" xfId="13026"/>
    <cellStyle name="표준 36 2 18 2 4 2 2 2" xfId="30631"/>
    <cellStyle name="표준 36 2 18 2 4 2 3" xfId="30632"/>
    <cellStyle name="표준 36 2 18 2 4 3" xfId="13027"/>
    <cellStyle name="표준 36 2 18 2 4 3 2" xfId="30633"/>
    <cellStyle name="표준 36 2 18 2 4 4" xfId="30634"/>
    <cellStyle name="표준 36 2 18 2 5" xfId="13028"/>
    <cellStyle name="표준 36 2 18 2 5 2" xfId="13029"/>
    <cellStyle name="표준 36 2 18 2 5 2 2" xfId="30635"/>
    <cellStyle name="표준 36 2 18 2 5 3" xfId="30636"/>
    <cellStyle name="표준 36 2 18 2 6" xfId="13030"/>
    <cellStyle name="표준 36 2 18 2 6 2" xfId="30637"/>
    <cellStyle name="표준 36 2 18 2 7" xfId="30638"/>
    <cellStyle name="표준 36 2 18 3" xfId="13031"/>
    <cellStyle name="표준 36 2 18 3 2" xfId="13032"/>
    <cellStyle name="표준 36 2 18 3 2 2" xfId="13033"/>
    <cellStyle name="표준 36 2 18 3 2 2 2" xfId="13034"/>
    <cellStyle name="표준 36 2 18 3 2 2 2 2" xfId="13035"/>
    <cellStyle name="표준 36 2 18 3 2 2 2 2 2" xfId="30639"/>
    <cellStyle name="표준 36 2 18 3 2 2 2 3" xfId="30640"/>
    <cellStyle name="표준 36 2 18 3 2 2 3" xfId="13036"/>
    <cellStyle name="표준 36 2 18 3 2 2 3 2" xfId="30641"/>
    <cellStyle name="표준 36 2 18 3 2 2 4" xfId="30642"/>
    <cellStyle name="표준 36 2 18 3 2 3" xfId="13037"/>
    <cellStyle name="표준 36 2 18 3 2 3 2" xfId="13038"/>
    <cellStyle name="표준 36 2 18 3 2 3 2 2" xfId="30643"/>
    <cellStyle name="표준 36 2 18 3 2 3 3" xfId="30644"/>
    <cellStyle name="표준 36 2 18 3 2 4" xfId="13039"/>
    <cellStyle name="표준 36 2 18 3 2 4 2" xfId="30645"/>
    <cellStyle name="표준 36 2 18 3 2 5" xfId="30646"/>
    <cellStyle name="표준 36 2 18 3 3" xfId="13040"/>
    <cellStyle name="표준 36 2 18 3 3 2" xfId="13041"/>
    <cellStyle name="표준 36 2 18 3 3 2 2" xfId="13042"/>
    <cellStyle name="표준 36 2 18 3 3 2 2 2" xfId="30647"/>
    <cellStyle name="표준 36 2 18 3 3 2 3" xfId="30648"/>
    <cellStyle name="표준 36 2 18 3 3 3" xfId="13043"/>
    <cellStyle name="표준 36 2 18 3 3 3 2" xfId="30649"/>
    <cellStyle name="표준 36 2 18 3 3 4" xfId="30650"/>
    <cellStyle name="표준 36 2 18 3 4" xfId="13044"/>
    <cellStyle name="표준 36 2 18 3 4 2" xfId="13045"/>
    <cellStyle name="표준 36 2 18 3 4 2 2" xfId="30651"/>
    <cellStyle name="표준 36 2 18 3 4 3" xfId="30652"/>
    <cellStyle name="표준 36 2 18 3 5" xfId="13046"/>
    <cellStyle name="표준 36 2 18 3 5 2" xfId="30653"/>
    <cellStyle name="표준 36 2 18 3 6" xfId="30654"/>
    <cellStyle name="표준 36 2 18 4" xfId="13047"/>
    <cellStyle name="표준 36 2 18 4 2" xfId="13048"/>
    <cellStyle name="표준 36 2 18 4 2 2" xfId="13049"/>
    <cellStyle name="표준 36 2 18 4 2 2 2" xfId="13050"/>
    <cellStyle name="표준 36 2 18 4 2 2 2 2" xfId="30655"/>
    <cellStyle name="표준 36 2 18 4 2 2 3" xfId="30656"/>
    <cellStyle name="표준 36 2 18 4 2 3" xfId="13051"/>
    <cellStyle name="표준 36 2 18 4 2 3 2" xfId="30657"/>
    <cellStyle name="표준 36 2 18 4 2 4" xfId="30658"/>
    <cellStyle name="표준 36 2 18 4 3" xfId="13052"/>
    <cellStyle name="표준 36 2 18 4 3 2" xfId="13053"/>
    <cellStyle name="표준 36 2 18 4 3 2 2" xfId="30659"/>
    <cellStyle name="표준 36 2 18 4 3 3" xfId="30660"/>
    <cellStyle name="표준 36 2 18 4 4" xfId="13054"/>
    <cellStyle name="표준 36 2 18 4 4 2" xfId="30661"/>
    <cellStyle name="표준 36 2 18 4 5" xfId="30662"/>
    <cellStyle name="표준 36 2 18 5" xfId="13055"/>
    <cellStyle name="표준 36 2 18 5 2" xfId="13056"/>
    <cellStyle name="표준 36 2 18 5 2 2" xfId="13057"/>
    <cellStyle name="표준 36 2 18 5 2 2 2" xfId="30663"/>
    <cellStyle name="표준 36 2 18 5 2 3" xfId="30664"/>
    <cellStyle name="표준 36 2 18 5 3" xfId="13058"/>
    <cellStyle name="표준 36 2 18 5 3 2" xfId="30665"/>
    <cellStyle name="표준 36 2 18 5 4" xfId="30666"/>
    <cellStyle name="표준 36 2 18 6" xfId="13059"/>
    <cellStyle name="표준 36 2 18 6 2" xfId="13060"/>
    <cellStyle name="표준 36 2 18 6 2 2" xfId="30667"/>
    <cellStyle name="표준 36 2 18 6 3" xfId="30668"/>
    <cellStyle name="표준 36 2 18 7" xfId="13061"/>
    <cellStyle name="표준 36 2 18 7 2" xfId="30669"/>
    <cellStyle name="표준 36 2 18 8" xfId="30670"/>
    <cellStyle name="표준 36 2 19" xfId="13062"/>
    <cellStyle name="표준 36 2 19 2" xfId="13063"/>
    <cellStyle name="표준 36 2 19 2 2" xfId="13064"/>
    <cellStyle name="표준 36 2 19 2 2 2" xfId="13065"/>
    <cellStyle name="표준 36 2 19 2 2 2 2" xfId="13066"/>
    <cellStyle name="표준 36 2 19 2 2 2 2 2" xfId="13067"/>
    <cellStyle name="표준 36 2 19 2 2 2 2 2 2" xfId="13068"/>
    <cellStyle name="표준 36 2 19 2 2 2 2 2 2 2" xfId="30671"/>
    <cellStyle name="표준 36 2 19 2 2 2 2 2 3" xfId="30672"/>
    <cellStyle name="표준 36 2 19 2 2 2 2 3" xfId="13069"/>
    <cellStyle name="표준 36 2 19 2 2 2 2 3 2" xfId="30673"/>
    <cellStyle name="표준 36 2 19 2 2 2 2 4" xfId="30674"/>
    <cellStyle name="표준 36 2 19 2 2 2 3" xfId="13070"/>
    <cellStyle name="표준 36 2 19 2 2 2 3 2" xfId="13071"/>
    <cellStyle name="표준 36 2 19 2 2 2 3 2 2" xfId="30675"/>
    <cellStyle name="표준 36 2 19 2 2 2 3 3" xfId="30676"/>
    <cellStyle name="표준 36 2 19 2 2 2 4" xfId="13072"/>
    <cellStyle name="표준 36 2 19 2 2 2 4 2" xfId="30677"/>
    <cellStyle name="표준 36 2 19 2 2 2 5" xfId="30678"/>
    <cellStyle name="표준 36 2 19 2 2 3" xfId="13073"/>
    <cellStyle name="표준 36 2 19 2 2 3 2" xfId="13074"/>
    <cellStyle name="표준 36 2 19 2 2 3 2 2" xfId="13075"/>
    <cellStyle name="표준 36 2 19 2 2 3 2 2 2" xfId="30679"/>
    <cellStyle name="표준 36 2 19 2 2 3 2 3" xfId="30680"/>
    <cellStyle name="표준 36 2 19 2 2 3 3" xfId="13076"/>
    <cellStyle name="표준 36 2 19 2 2 3 3 2" xfId="30681"/>
    <cellStyle name="표준 36 2 19 2 2 3 4" xfId="30682"/>
    <cellStyle name="표준 36 2 19 2 2 4" xfId="13077"/>
    <cellStyle name="표준 36 2 19 2 2 4 2" xfId="13078"/>
    <cellStyle name="표준 36 2 19 2 2 4 2 2" xfId="30683"/>
    <cellStyle name="표준 36 2 19 2 2 4 3" xfId="30684"/>
    <cellStyle name="표준 36 2 19 2 2 5" xfId="13079"/>
    <cellStyle name="표준 36 2 19 2 2 5 2" xfId="30685"/>
    <cellStyle name="표준 36 2 19 2 2 6" xfId="30686"/>
    <cellStyle name="표준 36 2 19 2 3" xfId="13080"/>
    <cellStyle name="표준 36 2 19 2 3 2" xfId="13081"/>
    <cellStyle name="표준 36 2 19 2 3 2 2" xfId="13082"/>
    <cellStyle name="표준 36 2 19 2 3 2 2 2" xfId="13083"/>
    <cellStyle name="표준 36 2 19 2 3 2 2 2 2" xfId="30687"/>
    <cellStyle name="표준 36 2 19 2 3 2 2 3" xfId="30688"/>
    <cellStyle name="표준 36 2 19 2 3 2 3" xfId="13084"/>
    <cellStyle name="표준 36 2 19 2 3 2 3 2" xfId="30689"/>
    <cellStyle name="표준 36 2 19 2 3 2 4" xfId="30690"/>
    <cellStyle name="표준 36 2 19 2 3 3" xfId="13085"/>
    <cellStyle name="표준 36 2 19 2 3 3 2" xfId="13086"/>
    <cellStyle name="표준 36 2 19 2 3 3 2 2" xfId="30691"/>
    <cellStyle name="표준 36 2 19 2 3 3 3" xfId="30692"/>
    <cellStyle name="표준 36 2 19 2 3 4" xfId="13087"/>
    <cellStyle name="표준 36 2 19 2 3 4 2" xfId="30693"/>
    <cellStyle name="표준 36 2 19 2 3 5" xfId="30694"/>
    <cellStyle name="표준 36 2 19 2 4" xfId="13088"/>
    <cellStyle name="표준 36 2 19 2 4 2" xfId="13089"/>
    <cellStyle name="표준 36 2 19 2 4 2 2" xfId="13090"/>
    <cellStyle name="표준 36 2 19 2 4 2 2 2" xfId="30695"/>
    <cellStyle name="표준 36 2 19 2 4 2 3" xfId="30696"/>
    <cellStyle name="표준 36 2 19 2 4 3" xfId="13091"/>
    <cellStyle name="표준 36 2 19 2 4 3 2" xfId="30697"/>
    <cellStyle name="표준 36 2 19 2 4 4" xfId="30698"/>
    <cellStyle name="표준 36 2 19 2 5" xfId="13092"/>
    <cellStyle name="표준 36 2 19 2 5 2" xfId="13093"/>
    <cellStyle name="표준 36 2 19 2 5 2 2" xfId="30699"/>
    <cellStyle name="표준 36 2 19 2 5 3" xfId="30700"/>
    <cellStyle name="표준 36 2 19 2 6" xfId="13094"/>
    <cellStyle name="표준 36 2 19 2 6 2" xfId="30701"/>
    <cellStyle name="표준 36 2 19 2 7" xfId="30702"/>
    <cellStyle name="표준 36 2 19 3" xfId="13095"/>
    <cellStyle name="표준 36 2 19 3 2" xfId="13096"/>
    <cellStyle name="표준 36 2 19 3 2 2" xfId="13097"/>
    <cellStyle name="표준 36 2 19 3 2 2 2" xfId="13098"/>
    <cellStyle name="표준 36 2 19 3 2 2 2 2" xfId="13099"/>
    <cellStyle name="표준 36 2 19 3 2 2 2 2 2" xfId="30703"/>
    <cellStyle name="표준 36 2 19 3 2 2 2 3" xfId="30704"/>
    <cellStyle name="표준 36 2 19 3 2 2 3" xfId="13100"/>
    <cellStyle name="표준 36 2 19 3 2 2 3 2" xfId="30705"/>
    <cellStyle name="표준 36 2 19 3 2 2 4" xfId="30706"/>
    <cellStyle name="표준 36 2 19 3 2 3" xfId="13101"/>
    <cellStyle name="표준 36 2 19 3 2 3 2" xfId="13102"/>
    <cellStyle name="표준 36 2 19 3 2 3 2 2" xfId="30707"/>
    <cellStyle name="표준 36 2 19 3 2 3 3" xfId="30708"/>
    <cellStyle name="표준 36 2 19 3 2 4" xfId="13103"/>
    <cellStyle name="표준 36 2 19 3 2 4 2" xfId="30709"/>
    <cellStyle name="표준 36 2 19 3 2 5" xfId="30710"/>
    <cellStyle name="표준 36 2 19 3 3" xfId="13104"/>
    <cellStyle name="표준 36 2 19 3 3 2" xfId="13105"/>
    <cellStyle name="표준 36 2 19 3 3 2 2" xfId="13106"/>
    <cellStyle name="표준 36 2 19 3 3 2 2 2" xfId="30711"/>
    <cellStyle name="표준 36 2 19 3 3 2 3" xfId="30712"/>
    <cellStyle name="표준 36 2 19 3 3 3" xfId="13107"/>
    <cellStyle name="표준 36 2 19 3 3 3 2" xfId="30713"/>
    <cellStyle name="표준 36 2 19 3 3 4" xfId="30714"/>
    <cellStyle name="표준 36 2 19 3 4" xfId="13108"/>
    <cellStyle name="표준 36 2 19 3 4 2" xfId="13109"/>
    <cellStyle name="표준 36 2 19 3 4 2 2" xfId="30715"/>
    <cellStyle name="표준 36 2 19 3 4 3" xfId="30716"/>
    <cellStyle name="표준 36 2 19 3 5" xfId="13110"/>
    <cellStyle name="표준 36 2 19 3 5 2" xfId="30717"/>
    <cellStyle name="표준 36 2 19 3 6" xfId="30718"/>
    <cellStyle name="표준 36 2 19 4" xfId="13111"/>
    <cellStyle name="표준 36 2 19 4 2" xfId="13112"/>
    <cellStyle name="표준 36 2 19 4 2 2" xfId="13113"/>
    <cellStyle name="표준 36 2 19 4 2 2 2" xfId="13114"/>
    <cellStyle name="표준 36 2 19 4 2 2 2 2" xfId="30719"/>
    <cellStyle name="표준 36 2 19 4 2 2 3" xfId="30720"/>
    <cellStyle name="표준 36 2 19 4 2 3" xfId="13115"/>
    <cellStyle name="표준 36 2 19 4 2 3 2" xfId="30721"/>
    <cellStyle name="표준 36 2 19 4 2 4" xfId="30722"/>
    <cellStyle name="표준 36 2 19 4 3" xfId="13116"/>
    <cellStyle name="표준 36 2 19 4 3 2" xfId="13117"/>
    <cellStyle name="표준 36 2 19 4 3 2 2" xfId="30723"/>
    <cellStyle name="표준 36 2 19 4 3 3" xfId="30724"/>
    <cellStyle name="표준 36 2 19 4 4" xfId="13118"/>
    <cellStyle name="표준 36 2 19 4 4 2" xfId="30725"/>
    <cellStyle name="표준 36 2 19 4 5" xfId="30726"/>
    <cellStyle name="표준 36 2 19 5" xfId="13119"/>
    <cellStyle name="표준 36 2 19 5 2" xfId="13120"/>
    <cellStyle name="표준 36 2 19 5 2 2" xfId="13121"/>
    <cellStyle name="표준 36 2 19 5 2 2 2" xfId="30727"/>
    <cellStyle name="표준 36 2 19 5 2 3" xfId="30728"/>
    <cellStyle name="표준 36 2 19 5 3" xfId="13122"/>
    <cellStyle name="표준 36 2 19 5 3 2" xfId="30729"/>
    <cellStyle name="표준 36 2 19 5 4" xfId="30730"/>
    <cellStyle name="표준 36 2 19 6" xfId="13123"/>
    <cellStyle name="표준 36 2 19 6 2" xfId="13124"/>
    <cellStyle name="표준 36 2 19 6 2 2" xfId="30731"/>
    <cellStyle name="표준 36 2 19 6 3" xfId="30732"/>
    <cellStyle name="표준 36 2 19 7" xfId="13125"/>
    <cellStyle name="표준 36 2 19 7 2" xfId="30733"/>
    <cellStyle name="표준 36 2 19 8" xfId="30734"/>
    <cellStyle name="표준 36 2 2" xfId="13126"/>
    <cellStyle name="표준 36 2 2 10" xfId="13127"/>
    <cellStyle name="표준 36 2 2 11" xfId="13128"/>
    <cellStyle name="표준 36 2 2 12" xfId="13129"/>
    <cellStyle name="표준 36 2 2 13" xfId="13130"/>
    <cellStyle name="표준 36 2 2 14" xfId="13131"/>
    <cellStyle name="표준 36 2 2 15" xfId="13132"/>
    <cellStyle name="표준 36 2 2 16" xfId="13133"/>
    <cellStyle name="표준 36 2 2 17" xfId="13134"/>
    <cellStyle name="표준 36 2 2 18" xfId="13135"/>
    <cellStyle name="표준 36 2 2 19" xfId="13136"/>
    <cellStyle name="표준 36 2 2 2" xfId="13137"/>
    <cellStyle name="표준 36 2 2 20" xfId="13138"/>
    <cellStyle name="표준 36 2 2 21" xfId="13139"/>
    <cellStyle name="표준 36 2 2 22" xfId="13140"/>
    <cellStyle name="표준 36 2 2 23" xfId="13141"/>
    <cellStyle name="표준 36 2 2 24" xfId="13142"/>
    <cellStyle name="표준 36 2 2 25" xfId="13143"/>
    <cellStyle name="표준 36 2 2 26" xfId="13144"/>
    <cellStyle name="표준 36 2 2 27" xfId="13145"/>
    <cellStyle name="표준 36 2 2 28" xfId="13146"/>
    <cellStyle name="표준 36 2 2 29" xfId="13147"/>
    <cellStyle name="표준 36 2 2 3" xfId="13148"/>
    <cellStyle name="표준 36 2 2 30" xfId="13149"/>
    <cellStyle name="표준 36 2 2 31" xfId="13150"/>
    <cellStyle name="표준 36 2 2 32" xfId="13151"/>
    <cellStyle name="표준 36 2 2 33" xfId="13152"/>
    <cellStyle name="표준 36 2 2 34" xfId="13153"/>
    <cellStyle name="표준 36 2 2 35" xfId="13154"/>
    <cellStyle name="표준 36 2 2 36" xfId="13155"/>
    <cellStyle name="표준 36 2 2 37" xfId="13156"/>
    <cellStyle name="표준 36 2 2 38" xfId="13157"/>
    <cellStyle name="표준 36 2 2 39" xfId="13158"/>
    <cellStyle name="표준 36 2 2 4" xfId="13159"/>
    <cellStyle name="표준 36 2 2 40" xfId="13160"/>
    <cellStyle name="표준 36 2 2 41" xfId="13161"/>
    <cellStyle name="표준 36 2 2 42" xfId="13162"/>
    <cellStyle name="표준 36 2 2 42 2" xfId="13163"/>
    <cellStyle name="표준 36 2 2 42 2 2" xfId="13164"/>
    <cellStyle name="표준 36 2 2 42 2 2 2" xfId="13165"/>
    <cellStyle name="표준 36 2 2 42 2 2 2 2" xfId="13166"/>
    <cellStyle name="표준 36 2 2 42 2 2 2 2 2" xfId="13167"/>
    <cellStyle name="표준 36 2 2 42 2 2 2 2 2 2" xfId="13168"/>
    <cellStyle name="표준 36 2 2 42 2 2 2 2 2 2 2" xfId="30735"/>
    <cellStyle name="표준 36 2 2 42 2 2 2 2 2 3" xfId="30736"/>
    <cellStyle name="표준 36 2 2 42 2 2 2 2 3" xfId="13169"/>
    <cellStyle name="표준 36 2 2 42 2 2 2 2 3 2" xfId="30737"/>
    <cellStyle name="표준 36 2 2 42 2 2 2 2 4" xfId="30738"/>
    <cellStyle name="표준 36 2 2 42 2 2 2 3" xfId="13170"/>
    <cellStyle name="표준 36 2 2 42 2 2 2 3 2" xfId="13171"/>
    <cellStyle name="표준 36 2 2 42 2 2 2 3 2 2" xfId="30739"/>
    <cellStyle name="표준 36 2 2 42 2 2 2 3 3" xfId="30740"/>
    <cellStyle name="표준 36 2 2 42 2 2 2 4" xfId="13172"/>
    <cellStyle name="표준 36 2 2 42 2 2 2 4 2" xfId="30741"/>
    <cellStyle name="표준 36 2 2 42 2 2 2 5" xfId="30742"/>
    <cellStyle name="표준 36 2 2 42 2 2 3" xfId="13173"/>
    <cellStyle name="표준 36 2 2 42 2 2 3 2" xfId="13174"/>
    <cellStyle name="표준 36 2 2 42 2 2 3 2 2" xfId="13175"/>
    <cellStyle name="표준 36 2 2 42 2 2 3 2 2 2" xfId="30743"/>
    <cellStyle name="표준 36 2 2 42 2 2 3 2 3" xfId="30744"/>
    <cellStyle name="표준 36 2 2 42 2 2 3 3" xfId="13176"/>
    <cellStyle name="표준 36 2 2 42 2 2 3 3 2" xfId="30745"/>
    <cellStyle name="표준 36 2 2 42 2 2 3 4" xfId="30746"/>
    <cellStyle name="표준 36 2 2 42 2 2 4" xfId="13177"/>
    <cellStyle name="표준 36 2 2 42 2 2 4 2" xfId="13178"/>
    <cellStyle name="표준 36 2 2 42 2 2 4 2 2" xfId="30747"/>
    <cellStyle name="표준 36 2 2 42 2 2 4 3" xfId="30748"/>
    <cellStyle name="표준 36 2 2 42 2 2 5" xfId="13179"/>
    <cellStyle name="표준 36 2 2 42 2 2 5 2" xfId="30749"/>
    <cellStyle name="표준 36 2 2 42 2 2 6" xfId="30750"/>
    <cellStyle name="표준 36 2 2 42 2 3" xfId="13180"/>
    <cellStyle name="표준 36 2 2 42 2 3 2" xfId="13181"/>
    <cellStyle name="표준 36 2 2 42 2 3 2 2" xfId="13182"/>
    <cellStyle name="표준 36 2 2 42 2 3 2 2 2" xfId="13183"/>
    <cellStyle name="표준 36 2 2 42 2 3 2 2 2 2" xfId="30751"/>
    <cellStyle name="표준 36 2 2 42 2 3 2 2 3" xfId="30752"/>
    <cellStyle name="표준 36 2 2 42 2 3 2 3" xfId="13184"/>
    <cellStyle name="표준 36 2 2 42 2 3 2 3 2" xfId="30753"/>
    <cellStyle name="표준 36 2 2 42 2 3 2 4" xfId="30754"/>
    <cellStyle name="표준 36 2 2 42 2 3 3" xfId="13185"/>
    <cellStyle name="표준 36 2 2 42 2 3 3 2" xfId="13186"/>
    <cellStyle name="표준 36 2 2 42 2 3 3 2 2" xfId="30755"/>
    <cellStyle name="표준 36 2 2 42 2 3 3 3" xfId="30756"/>
    <cellStyle name="표준 36 2 2 42 2 3 4" xfId="13187"/>
    <cellStyle name="표준 36 2 2 42 2 3 4 2" xfId="30757"/>
    <cellStyle name="표준 36 2 2 42 2 3 5" xfId="30758"/>
    <cellStyle name="표준 36 2 2 42 2 4" xfId="13188"/>
    <cellStyle name="표준 36 2 2 42 2 4 2" xfId="13189"/>
    <cellStyle name="표준 36 2 2 42 2 4 2 2" xfId="13190"/>
    <cellStyle name="표준 36 2 2 42 2 4 2 2 2" xfId="30759"/>
    <cellStyle name="표준 36 2 2 42 2 4 2 3" xfId="30760"/>
    <cellStyle name="표준 36 2 2 42 2 4 3" xfId="13191"/>
    <cellStyle name="표준 36 2 2 42 2 4 3 2" xfId="30761"/>
    <cellStyle name="표준 36 2 2 42 2 4 4" xfId="30762"/>
    <cellStyle name="표준 36 2 2 42 2 5" xfId="13192"/>
    <cellStyle name="표준 36 2 2 42 2 5 2" xfId="13193"/>
    <cellStyle name="표준 36 2 2 42 2 5 2 2" xfId="30763"/>
    <cellStyle name="표준 36 2 2 42 2 5 3" xfId="30764"/>
    <cellStyle name="표준 36 2 2 42 2 6" xfId="13194"/>
    <cellStyle name="표준 36 2 2 42 2 6 2" xfId="30765"/>
    <cellStyle name="표준 36 2 2 42 2 7" xfId="30766"/>
    <cellStyle name="표준 36 2 2 42 3" xfId="13195"/>
    <cellStyle name="표준 36 2 2 42 3 2" xfId="13196"/>
    <cellStyle name="표준 36 2 2 42 3 2 2" xfId="13197"/>
    <cellStyle name="표준 36 2 2 42 3 2 2 2" xfId="13198"/>
    <cellStyle name="표준 36 2 2 42 3 2 2 2 2" xfId="13199"/>
    <cellStyle name="표준 36 2 2 42 3 2 2 2 2 2" xfId="30767"/>
    <cellStyle name="표준 36 2 2 42 3 2 2 2 3" xfId="30768"/>
    <cellStyle name="표준 36 2 2 42 3 2 2 3" xfId="13200"/>
    <cellStyle name="표준 36 2 2 42 3 2 2 3 2" xfId="30769"/>
    <cellStyle name="표준 36 2 2 42 3 2 2 4" xfId="30770"/>
    <cellStyle name="표준 36 2 2 42 3 2 3" xfId="13201"/>
    <cellStyle name="표준 36 2 2 42 3 2 3 2" xfId="13202"/>
    <cellStyle name="표준 36 2 2 42 3 2 3 2 2" xfId="30771"/>
    <cellStyle name="표준 36 2 2 42 3 2 3 3" xfId="30772"/>
    <cellStyle name="표준 36 2 2 42 3 2 4" xfId="13203"/>
    <cellStyle name="표준 36 2 2 42 3 2 4 2" xfId="30773"/>
    <cellStyle name="표준 36 2 2 42 3 2 5" xfId="30774"/>
    <cellStyle name="표준 36 2 2 42 3 3" xfId="13204"/>
    <cellStyle name="표준 36 2 2 42 3 3 2" xfId="13205"/>
    <cellStyle name="표준 36 2 2 42 3 3 2 2" xfId="13206"/>
    <cellStyle name="표준 36 2 2 42 3 3 2 2 2" xfId="30775"/>
    <cellStyle name="표준 36 2 2 42 3 3 2 3" xfId="30776"/>
    <cellStyle name="표준 36 2 2 42 3 3 3" xfId="13207"/>
    <cellStyle name="표준 36 2 2 42 3 3 3 2" xfId="30777"/>
    <cellStyle name="표준 36 2 2 42 3 3 4" xfId="30778"/>
    <cellStyle name="표준 36 2 2 42 3 4" xfId="13208"/>
    <cellStyle name="표준 36 2 2 42 3 4 2" xfId="13209"/>
    <cellStyle name="표준 36 2 2 42 3 4 2 2" xfId="30779"/>
    <cellStyle name="표준 36 2 2 42 3 4 3" xfId="30780"/>
    <cellStyle name="표준 36 2 2 42 3 5" xfId="13210"/>
    <cellStyle name="표준 36 2 2 42 3 5 2" xfId="30781"/>
    <cellStyle name="표준 36 2 2 42 3 6" xfId="30782"/>
    <cellStyle name="표준 36 2 2 42 4" xfId="13211"/>
    <cellStyle name="표준 36 2 2 42 4 2" xfId="13212"/>
    <cellStyle name="표준 36 2 2 42 4 2 2" xfId="13213"/>
    <cellStyle name="표준 36 2 2 42 4 2 2 2" xfId="13214"/>
    <cellStyle name="표준 36 2 2 42 4 2 2 2 2" xfId="30783"/>
    <cellStyle name="표준 36 2 2 42 4 2 2 3" xfId="30784"/>
    <cellStyle name="표준 36 2 2 42 4 2 3" xfId="13215"/>
    <cellStyle name="표준 36 2 2 42 4 2 3 2" xfId="30785"/>
    <cellStyle name="표준 36 2 2 42 4 2 4" xfId="30786"/>
    <cellStyle name="표준 36 2 2 42 4 3" xfId="13216"/>
    <cellStyle name="표준 36 2 2 42 4 3 2" xfId="13217"/>
    <cellStyle name="표준 36 2 2 42 4 3 2 2" xfId="30787"/>
    <cellStyle name="표준 36 2 2 42 4 3 3" xfId="30788"/>
    <cellStyle name="표준 36 2 2 42 4 4" xfId="13218"/>
    <cellStyle name="표준 36 2 2 42 4 4 2" xfId="30789"/>
    <cellStyle name="표준 36 2 2 42 4 5" xfId="30790"/>
    <cellStyle name="표준 36 2 2 42 5" xfId="13219"/>
    <cellStyle name="표준 36 2 2 42 5 2" xfId="13220"/>
    <cellStyle name="표준 36 2 2 42 5 2 2" xfId="13221"/>
    <cellStyle name="표준 36 2 2 42 5 2 2 2" xfId="30791"/>
    <cellStyle name="표준 36 2 2 42 5 2 3" xfId="30792"/>
    <cellStyle name="표준 36 2 2 42 5 3" xfId="13222"/>
    <cellStyle name="표준 36 2 2 42 5 3 2" xfId="30793"/>
    <cellStyle name="표준 36 2 2 42 5 4" xfId="30794"/>
    <cellStyle name="표준 36 2 2 42 6" xfId="13223"/>
    <cellStyle name="표준 36 2 2 42 6 2" xfId="13224"/>
    <cellStyle name="표준 36 2 2 42 6 2 2" xfId="30795"/>
    <cellStyle name="표준 36 2 2 42 6 3" xfId="30796"/>
    <cellStyle name="표준 36 2 2 42 7" xfId="13225"/>
    <cellStyle name="표준 36 2 2 42 7 2" xfId="30797"/>
    <cellStyle name="표준 36 2 2 42 8" xfId="30798"/>
    <cellStyle name="표준 36 2 2 43" xfId="13226"/>
    <cellStyle name="표준 36 2 2 43 2" xfId="13227"/>
    <cellStyle name="표준 36 2 2 43 2 2" xfId="13228"/>
    <cellStyle name="표준 36 2 2 43 2 2 2" xfId="13229"/>
    <cellStyle name="표준 36 2 2 43 2 2 2 2" xfId="13230"/>
    <cellStyle name="표준 36 2 2 43 2 2 2 2 2" xfId="13231"/>
    <cellStyle name="표준 36 2 2 43 2 2 2 2 2 2" xfId="30799"/>
    <cellStyle name="표준 36 2 2 43 2 2 2 2 3" xfId="30800"/>
    <cellStyle name="표준 36 2 2 43 2 2 2 3" xfId="13232"/>
    <cellStyle name="표준 36 2 2 43 2 2 2 3 2" xfId="30801"/>
    <cellStyle name="표준 36 2 2 43 2 2 2 4" xfId="30802"/>
    <cellStyle name="표준 36 2 2 43 2 2 3" xfId="13233"/>
    <cellStyle name="표준 36 2 2 43 2 2 3 2" xfId="13234"/>
    <cellStyle name="표준 36 2 2 43 2 2 3 2 2" xfId="30803"/>
    <cellStyle name="표준 36 2 2 43 2 2 3 3" xfId="30804"/>
    <cellStyle name="표준 36 2 2 43 2 2 4" xfId="13235"/>
    <cellStyle name="표준 36 2 2 43 2 2 4 2" xfId="30805"/>
    <cellStyle name="표준 36 2 2 43 2 2 5" xfId="30806"/>
    <cellStyle name="표준 36 2 2 43 2 3" xfId="13236"/>
    <cellStyle name="표준 36 2 2 43 2 3 2" xfId="13237"/>
    <cellStyle name="표준 36 2 2 43 2 3 2 2" xfId="13238"/>
    <cellStyle name="표준 36 2 2 43 2 3 2 2 2" xfId="30807"/>
    <cellStyle name="표준 36 2 2 43 2 3 2 3" xfId="30808"/>
    <cellStyle name="표준 36 2 2 43 2 3 3" xfId="13239"/>
    <cellStyle name="표준 36 2 2 43 2 3 3 2" xfId="30809"/>
    <cellStyle name="표준 36 2 2 43 2 3 4" xfId="30810"/>
    <cellStyle name="표준 36 2 2 43 2 4" xfId="13240"/>
    <cellStyle name="표준 36 2 2 43 2 4 2" xfId="13241"/>
    <cellStyle name="표준 36 2 2 43 2 4 2 2" xfId="30811"/>
    <cellStyle name="표준 36 2 2 43 2 4 3" xfId="30812"/>
    <cellStyle name="표준 36 2 2 43 2 5" xfId="13242"/>
    <cellStyle name="표준 36 2 2 43 2 5 2" xfId="30813"/>
    <cellStyle name="표준 36 2 2 43 2 6" xfId="30814"/>
    <cellStyle name="표준 36 2 2 43 3" xfId="13243"/>
    <cellStyle name="표준 36 2 2 43 3 2" xfId="13244"/>
    <cellStyle name="표준 36 2 2 43 3 2 2" xfId="13245"/>
    <cellStyle name="표준 36 2 2 43 3 2 2 2" xfId="13246"/>
    <cellStyle name="표준 36 2 2 43 3 2 2 2 2" xfId="30815"/>
    <cellStyle name="표준 36 2 2 43 3 2 2 3" xfId="30816"/>
    <cellStyle name="표준 36 2 2 43 3 2 3" xfId="13247"/>
    <cellStyle name="표준 36 2 2 43 3 2 3 2" xfId="30817"/>
    <cellStyle name="표준 36 2 2 43 3 2 4" xfId="30818"/>
    <cellStyle name="표준 36 2 2 43 3 3" xfId="13248"/>
    <cellStyle name="표준 36 2 2 43 3 3 2" xfId="13249"/>
    <cellStyle name="표준 36 2 2 43 3 3 2 2" xfId="30819"/>
    <cellStyle name="표준 36 2 2 43 3 3 3" xfId="30820"/>
    <cellStyle name="표준 36 2 2 43 3 4" xfId="13250"/>
    <cellStyle name="표준 36 2 2 43 3 4 2" xfId="30821"/>
    <cellStyle name="표준 36 2 2 43 3 5" xfId="30822"/>
    <cellStyle name="표준 36 2 2 43 4" xfId="13251"/>
    <cellStyle name="표준 36 2 2 43 4 2" xfId="13252"/>
    <cellStyle name="표준 36 2 2 43 4 2 2" xfId="13253"/>
    <cellStyle name="표준 36 2 2 43 4 2 2 2" xfId="30823"/>
    <cellStyle name="표준 36 2 2 43 4 2 3" xfId="30824"/>
    <cellStyle name="표준 36 2 2 43 4 3" xfId="13254"/>
    <cellStyle name="표준 36 2 2 43 4 3 2" xfId="30825"/>
    <cellStyle name="표준 36 2 2 43 4 4" xfId="30826"/>
    <cellStyle name="표준 36 2 2 43 5" xfId="13255"/>
    <cellStyle name="표준 36 2 2 43 5 2" xfId="13256"/>
    <cellStyle name="표준 36 2 2 43 5 2 2" xfId="30827"/>
    <cellStyle name="표준 36 2 2 43 5 3" xfId="30828"/>
    <cellStyle name="표준 36 2 2 43 6" xfId="13257"/>
    <cellStyle name="표준 36 2 2 43 6 2" xfId="30829"/>
    <cellStyle name="표준 36 2 2 43 7" xfId="30830"/>
    <cellStyle name="표준 36 2 2 44" xfId="13258"/>
    <cellStyle name="표준 36 2 2 44 2" xfId="13259"/>
    <cellStyle name="표준 36 2 2 44 2 2" xfId="13260"/>
    <cellStyle name="표준 36 2 2 44 2 2 2" xfId="13261"/>
    <cellStyle name="표준 36 2 2 44 2 2 2 2" xfId="13262"/>
    <cellStyle name="표준 36 2 2 44 2 2 2 2 2" xfId="30831"/>
    <cellStyle name="표준 36 2 2 44 2 2 2 3" xfId="30832"/>
    <cellStyle name="표준 36 2 2 44 2 2 3" xfId="13263"/>
    <cellStyle name="표준 36 2 2 44 2 2 3 2" xfId="30833"/>
    <cellStyle name="표준 36 2 2 44 2 2 4" xfId="30834"/>
    <cellStyle name="표준 36 2 2 44 2 3" xfId="13264"/>
    <cellStyle name="표준 36 2 2 44 2 3 2" xfId="13265"/>
    <cellStyle name="표준 36 2 2 44 2 3 2 2" xfId="30835"/>
    <cellStyle name="표준 36 2 2 44 2 3 3" xfId="30836"/>
    <cellStyle name="표준 36 2 2 44 2 4" xfId="13266"/>
    <cellStyle name="표준 36 2 2 44 2 4 2" xfId="30837"/>
    <cellStyle name="표준 36 2 2 44 2 5" xfId="30838"/>
    <cellStyle name="표준 36 2 2 44 3" xfId="13267"/>
    <cellStyle name="표준 36 2 2 44 3 2" xfId="13268"/>
    <cellStyle name="표준 36 2 2 44 3 2 2" xfId="13269"/>
    <cellStyle name="표준 36 2 2 44 3 2 2 2" xfId="30839"/>
    <cellStyle name="표준 36 2 2 44 3 2 3" xfId="30840"/>
    <cellStyle name="표준 36 2 2 44 3 3" xfId="13270"/>
    <cellStyle name="표준 36 2 2 44 3 3 2" xfId="30841"/>
    <cellStyle name="표준 36 2 2 44 3 4" xfId="30842"/>
    <cellStyle name="표준 36 2 2 44 4" xfId="13271"/>
    <cellStyle name="표준 36 2 2 44 4 2" xfId="13272"/>
    <cellStyle name="표준 36 2 2 44 4 2 2" xfId="30843"/>
    <cellStyle name="표준 36 2 2 44 4 3" xfId="30844"/>
    <cellStyle name="표준 36 2 2 44 5" xfId="13273"/>
    <cellStyle name="표준 36 2 2 44 5 2" xfId="30845"/>
    <cellStyle name="표준 36 2 2 44 6" xfId="30846"/>
    <cellStyle name="표준 36 2 2 45" xfId="13274"/>
    <cellStyle name="표준 36 2 2 45 2" xfId="13275"/>
    <cellStyle name="표준 36 2 2 45 2 2" xfId="13276"/>
    <cellStyle name="표준 36 2 2 45 2 2 2" xfId="13277"/>
    <cellStyle name="표준 36 2 2 45 2 2 2 2" xfId="30847"/>
    <cellStyle name="표준 36 2 2 45 2 2 3" xfId="30848"/>
    <cellStyle name="표준 36 2 2 45 2 3" xfId="13278"/>
    <cellStyle name="표준 36 2 2 45 2 3 2" xfId="30849"/>
    <cellStyle name="표준 36 2 2 45 2 4" xfId="30850"/>
    <cellStyle name="표준 36 2 2 45 3" xfId="13279"/>
    <cellStyle name="표준 36 2 2 45 3 2" xfId="13280"/>
    <cellStyle name="표준 36 2 2 45 3 2 2" xfId="30851"/>
    <cellStyle name="표준 36 2 2 45 3 3" xfId="30852"/>
    <cellStyle name="표준 36 2 2 45 4" xfId="13281"/>
    <cellStyle name="표준 36 2 2 45 4 2" xfId="30853"/>
    <cellStyle name="표준 36 2 2 45 5" xfId="30854"/>
    <cellStyle name="표준 36 2 2 46" xfId="13282"/>
    <cellStyle name="표준 36 2 2 46 2" xfId="13283"/>
    <cellStyle name="표준 36 2 2 46 2 2" xfId="13284"/>
    <cellStyle name="표준 36 2 2 46 2 2 2" xfId="30855"/>
    <cellStyle name="표준 36 2 2 46 2 3" xfId="30856"/>
    <cellStyle name="표준 36 2 2 46 3" xfId="13285"/>
    <cellStyle name="표준 36 2 2 46 3 2" xfId="30857"/>
    <cellStyle name="표준 36 2 2 46 4" xfId="30858"/>
    <cellStyle name="표준 36 2 2 47" xfId="13286"/>
    <cellStyle name="표준 36 2 2 47 2" xfId="13287"/>
    <cellStyle name="표준 36 2 2 47 2 2" xfId="30859"/>
    <cellStyle name="표준 36 2 2 47 3" xfId="30860"/>
    <cellStyle name="표준 36 2 2 5" xfId="13288"/>
    <cellStyle name="표준 36 2 2 6" xfId="13289"/>
    <cellStyle name="표준 36 2 2 7" xfId="13290"/>
    <cellStyle name="표준 36 2 2 8" xfId="13291"/>
    <cellStyle name="표준 36 2 2 9" xfId="13292"/>
    <cellStyle name="표준 36 2 20" xfId="13293"/>
    <cellStyle name="표준 36 2 20 2" xfId="13294"/>
    <cellStyle name="표준 36 2 20 2 2" xfId="13295"/>
    <cellStyle name="표준 36 2 20 2 2 2" xfId="13296"/>
    <cellStyle name="표준 36 2 20 2 2 2 2" xfId="13297"/>
    <cellStyle name="표준 36 2 20 2 2 2 2 2" xfId="13298"/>
    <cellStyle name="표준 36 2 20 2 2 2 2 2 2" xfId="13299"/>
    <cellStyle name="표준 36 2 20 2 2 2 2 2 2 2" xfId="30861"/>
    <cellStyle name="표준 36 2 20 2 2 2 2 2 3" xfId="30862"/>
    <cellStyle name="표준 36 2 20 2 2 2 2 3" xfId="13300"/>
    <cellStyle name="표준 36 2 20 2 2 2 2 3 2" xfId="30863"/>
    <cellStyle name="표준 36 2 20 2 2 2 2 4" xfId="30864"/>
    <cellStyle name="표준 36 2 20 2 2 2 3" xfId="13301"/>
    <cellStyle name="표준 36 2 20 2 2 2 3 2" xfId="13302"/>
    <cellStyle name="표준 36 2 20 2 2 2 3 2 2" xfId="30865"/>
    <cellStyle name="표준 36 2 20 2 2 2 3 3" xfId="30866"/>
    <cellStyle name="표준 36 2 20 2 2 2 4" xfId="13303"/>
    <cellStyle name="표준 36 2 20 2 2 2 4 2" xfId="30867"/>
    <cellStyle name="표준 36 2 20 2 2 2 5" xfId="30868"/>
    <cellStyle name="표준 36 2 20 2 2 3" xfId="13304"/>
    <cellStyle name="표준 36 2 20 2 2 3 2" xfId="13305"/>
    <cellStyle name="표준 36 2 20 2 2 3 2 2" xfId="13306"/>
    <cellStyle name="표준 36 2 20 2 2 3 2 2 2" xfId="30869"/>
    <cellStyle name="표준 36 2 20 2 2 3 2 3" xfId="30870"/>
    <cellStyle name="표준 36 2 20 2 2 3 3" xfId="13307"/>
    <cellStyle name="표준 36 2 20 2 2 3 3 2" xfId="30871"/>
    <cellStyle name="표준 36 2 20 2 2 3 4" xfId="30872"/>
    <cellStyle name="표준 36 2 20 2 2 4" xfId="13308"/>
    <cellStyle name="표준 36 2 20 2 2 4 2" xfId="13309"/>
    <cellStyle name="표준 36 2 20 2 2 4 2 2" xfId="30873"/>
    <cellStyle name="표준 36 2 20 2 2 4 3" xfId="30874"/>
    <cellStyle name="표준 36 2 20 2 2 5" xfId="13310"/>
    <cellStyle name="표준 36 2 20 2 2 5 2" xfId="30875"/>
    <cellStyle name="표준 36 2 20 2 2 6" xfId="30876"/>
    <cellStyle name="표준 36 2 20 2 3" xfId="13311"/>
    <cellStyle name="표준 36 2 20 2 3 2" xfId="13312"/>
    <cellStyle name="표준 36 2 20 2 3 2 2" xfId="13313"/>
    <cellStyle name="표준 36 2 20 2 3 2 2 2" xfId="13314"/>
    <cellStyle name="표준 36 2 20 2 3 2 2 2 2" xfId="30877"/>
    <cellStyle name="표준 36 2 20 2 3 2 2 3" xfId="30878"/>
    <cellStyle name="표준 36 2 20 2 3 2 3" xfId="13315"/>
    <cellStyle name="표준 36 2 20 2 3 2 3 2" xfId="30879"/>
    <cellStyle name="표준 36 2 20 2 3 2 4" xfId="30880"/>
    <cellStyle name="표준 36 2 20 2 3 3" xfId="13316"/>
    <cellStyle name="표준 36 2 20 2 3 3 2" xfId="13317"/>
    <cellStyle name="표준 36 2 20 2 3 3 2 2" xfId="30881"/>
    <cellStyle name="표준 36 2 20 2 3 3 3" xfId="30882"/>
    <cellStyle name="표준 36 2 20 2 3 4" xfId="13318"/>
    <cellStyle name="표준 36 2 20 2 3 4 2" xfId="30883"/>
    <cellStyle name="표준 36 2 20 2 3 5" xfId="30884"/>
    <cellStyle name="표준 36 2 20 2 4" xfId="13319"/>
    <cellStyle name="표준 36 2 20 2 4 2" xfId="13320"/>
    <cellStyle name="표준 36 2 20 2 4 2 2" xfId="13321"/>
    <cellStyle name="표준 36 2 20 2 4 2 2 2" xfId="30885"/>
    <cellStyle name="표준 36 2 20 2 4 2 3" xfId="30886"/>
    <cellStyle name="표준 36 2 20 2 4 3" xfId="13322"/>
    <cellStyle name="표준 36 2 20 2 4 3 2" xfId="30887"/>
    <cellStyle name="표준 36 2 20 2 4 4" xfId="30888"/>
    <cellStyle name="표준 36 2 20 2 5" xfId="13323"/>
    <cellStyle name="표준 36 2 20 2 5 2" xfId="13324"/>
    <cellStyle name="표준 36 2 20 2 5 2 2" xfId="30889"/>
    <cellStyle name="표준 36 2 20 2 5 3" xfId="30890"/>
    <cellStyle name="표준 36 2 20 2 6" xfId="13325"/>
    <cellStyle name="표준 36 2 20 2 6 2" xfId="30891"/>
    <cellStyle name="표준 36 2 20 2 7" xfId="30892"/>
    <cellStyle name="표준 36 2 20 3" xfId="13326"/>
    <cellStyle name="표준 36 2 20 3 2" xfId="13327"/>
    <cellStyle name="표준 36 2 20 3 2 2" xfId="13328"/>
    <cellStyle name="표준 36 2 20 3 2 2 2" xfId="13329"/>
    <cellStyle name="표준 36 2 20 3 2 2 2 2" xfId="13330"/>
    <cellStyle name="표준 36 2 20 3 2 2 2 2 2" xfId="30893"/>
    <cellStyle name="표준 36 2 20 3 2 2 2 3" xfId="30894"/>
    <cellStyle name="표준 36 2 20 3 2 2 3" xfId="13331"/>
    <cellStyle name="표준 36 2 20 3 2 2 3 2" xfId="30895"/>
    <cellStyle name="표준 36 2 20 3 2 2 4" xfId="30896"/>
    <cellStyle name="표준 36 2 20 3 2 3" xfId="13332"/>
    <cellStyle name="표준 36 2 20 3 2 3 2" xfId="13333"/>
    <cellStyle name="표준 36 2 20 3 2 3 2 2" xfId="30897"/>
    <cellStyle name="표준 36 2 20 3 2 3 3" xfId="30898"/>
    <cellStyle name="표준 36 2 20 3 2 4" xfId="13334"/>
    <cellStyle name="표준 36 2 20 3 2 4 2" xfId="30899"/>
    <cellStyle name="표준 36 2 20 3 2 5" xfId="30900"/>
    <cellStyle name="표준 36 2 20 3 3" xfId="13335"/>
    <cellStyle name="표준 36 2 20 3 3 2" xfId="13336"/>
    <cellStyle name="표준 36 2 20 3 3 2 2" xfId="13337"/>
    <cellStyle name="표준 36 2 20 3 3 2 2 2" xfId="30901"/>
    <cellStyle name="표준 36 2 20 3 3 2 3" xfId="30902"/>
    <cellStyle name="표준 36 2 20 3 3 3" xfId="13338"/>
    <cellStyle name="표준 36 2 20 3 3 3 2" xfId="30903"/>
    <cellStyle name="표준 36 2 20 3 3 4" xfId="30904"/>
    <cellStyle name="표준 36 2 20 3 4" xfId="13339"/>
    <cellStyle name="표준 36 2 20 3 4 2" xfId="13340"/>
    <cellStyle name="표준 36 2 20 3 4 2 2" xfId="30905"/>
    <cellStyle name="표준 36 2 20 3 4 3" xfId="30906"/>
    <cellStyle name="표준 36 2 20 3 5" xfId="13341"/>
    <cellStyle name="표준 36 2 20 3 5 2" xfId="30907"/>
    <cellStyle name="표준 36 2 20 3 6" xfId="30908"/>
    <cellStyle name="표준 36 2 20 4" xfId="13342"/>
    <cellStyle name="표준 36 2 20 4 2" xfId="13343"/>
    <cellStyle name="표준 36 2 20 4 2 2" xfId="13344"/>
    <cellStyle name="표준 36 2 20 4 2 2 2" xfId="13345"/>
    <cellStyle name="표준 36 2 20 4 2 2 2 2" xfId="30909"/>
    <cellStyle name="표준 36 2 20 4 2 2 3" xfId="30910"/>
    <cellStyle name="표준 36 2 20 4 2 3" xfId="13346"/>
    <cellStyle name="표준 36 2 20 4 2 3 2" xfId="30911"/>
    <cellStyle name="표준 36 2 20 4 2 4" xfId="30912"/>
    <cellStyle name="표준 36 2 20 4 3" xfId="13347"/>
    <cellStyle name="표준 36 2 20 4 3 2" xfId="13348"/>
    <cellStyle name="표준 36 2 20 4 3 2 2" xfId="30913"/>
    <cellStyle name="표준 36 2 20 4 3 3" xfId="30914"/>
    <cellStyle name="표준 36 2 20 4 4" xfId="13349"/>
    <cellStyle name="표준 36 2 20 4 4 2" xfId="30915"/>
    <cellStyle name="표준 36 2 20 4 5" xfId="30916"/>
    <cellStyle name="표준 36 2 20 5" xfId="13350"/>
    <cellStyle name="표준 36 2 20 5 2" xfId="13351"/>
    <cellStyle name="표준 36 2 20 5 2 2" xfId="13352"/>
    <cellStyle name="표준 36 2 20 5 2 2 2" xfId="30917"/>
    <cellStyle name="표준 36 2 20 5 2 3" xfId="30918"/>
    <cellStyle name="표준 36 2 20 5 3" xfId="13353"/>
    <cellStyle name="표준 36 2 20 5 3 2" xfId="30919"/>
    <cellStyle name="표준 36 2 20 5 4" xfId="30920"/>
    <cellStyle name="표준 36 2 20 6" xfId="13354"/>
    <cellStyle name="표준 36 2 20 6 2" xfId="13355"/>
    <cellStyle name="표준 36 2 20 6 2 2" xfId="30921"/>
    <cellStyle name="표준 36 2 20 6 3" xfId="30922"/>
    <cellStyle name="표준 36 2 20 7" xfId="13356"/>
    <cellStyle name="표준 36 2 20 7 2" xfId="30923"/>
    <cellStyle name="표준 36 2 20 8" xfId="30924"/>
    <cellStyle name="표준 36 2 21" xfId="13357"/>
    <cellStyle name="표준 36 2 21 2" xfId="13358"/>
    <cellStyle name="표준 36 2 21 2 2" xfId="13359"/>
    <cellStyle name="표준 36 2 21 2 2 2" xfId="13360"/>
    <cellStyle name="표준 36 2 21 2 2 2 2" xfId="13361"/>
    <cellStyle name="표준 36 2 21 2 2 2 2 2" xfId="13362"/>
    <cellStyle name="표준 36 2 21 2 2 2 2 2 2" xfId="13363"/>
    <cellStyle name="표준 36 2 21 2 2 2 2 2 2 2" xfId="30925"/>
    <cellStyle name="표준 36 2 21 2 2 2 2 2 3" xfId="30926"/>
    <cellStyle name="표준 36 2 21 2 2 2 2 3" xfId="13364"/>
    <cellStyle name="표준 36 2 21 2 2 2 2 3 2" xfId="30927"/>
    <cellStyle name="표준 36 2 21 2 2 2 2 4" xfId="30928"/>
    <cellStyle name="표준 36 2 21 2 2 2 3" xfId="13365"/>
    <cellStyle name="표준 36 2 21 2 2 2 3 2" xfId="13366"/>
    <cellStyle name="표준 36 2 21 2 2 2 3 2 2" xfId="30929"/>
    <cellStyle name="표준 36 2 21 2 2 2 3 3" xfId="30930"/>
    <cellStyle name="표준 36 2 21 2 2 2 4" xfId="13367"/>
    <cellStyle name="표준 36 2 21 2 2 2 4 2" xfId="30931"/>
    <cellStyle name="표준 36 2 21 2 2 2 5" xfId="30932"/>
    <cellStyle name="표준 36 2 21 2 2 3" xfId="13368"/>
    <cellStyle name="표준 36 2 21 2 2 3 2" xfId="13369"/>
    <cellStyle name="표준 36 2 21 2 2 3 2 2" xfId="13370"/>
    <cellStyle name="표준 36 2 21 2 2 3 2 2 2" xfId="30933"/>
    <cellStyle name="표준 36 2 21 2 2 3 2 3" xfId="30934"/>
    <cellStyle name="표준 36 2 21 2 2 3 3" xfId="13371"/>
    <cellStyle name="표준 36 2 21 2 2 3 3 2" xfId="30935"/>
    <cellStyle name="표준 36 2 21 2 2 3 4" xfId="30936"/>
    <cellStyle name="표준 36 2 21 2 2 4" xfId="13372"/>
    <cellStyle name="표준 36 2 21 2 2 4 2" xfId="13373"/>
    <cellStyle name="표준 36 2 21 2 2 4 2 2" xfId="30937"/>
    <cellStyle name="표준 36 2 21 2 2 4 3" xfId="30938"/>
    <cellStyle name="표준 36 2 21 2 2 5" xfId="13374"/>
    <cellStyle name="표준 36 2 21 2 2 5 2" xfId="30939"/>
    <cellStyle name="표준 36 2 21 2 2 6" xfId="30940"/>
    <cellStyle name="표준 36 2 21 2 3" xfId="13375"/>
    <cellStyle name="표준 36 2 21 2 3 2" xfId="13376"/>
    <cellStyle name="표준 36 2 21 2 3 2 2" xfId="13377"/>
    <cellStyle name="표준 36 2 21 2 3 2 2 2" xfId="13378"/>
    <cellStyle name="표준 36 2 21 2 3 2 2 2 2" xfId="30941"/>
    <cellStyle name="표준 36 2 21 2 3 2 2 3" xfId="30942"/>
    <cellStyle name="표준 36 2 21 2 3 2 3" xfId="13379"/>
    <cellStyle name="표준 36 2 21 2 3 2 3 2" xfId="30943"/>
    <cellStyle name="표준 36 2 21 2 3 2 4" xfId="30944"/>
    <cellStyle name="표준 36 2 21 2 3 3" xfId="13380"/>
    <cellStyle name="표준 36 2 21 2 3 3 2" xfId="13381"/>
    <cellStyle name="표준 36 2 21 2 3 3 2 2" xfId="30945"/>
    <cellStyle name="표준 36 2 21 2 3 3 3" xfId="30946"/>
    <cellStyle name="표준 36 2 21 2 3 4" xfId="13382"/>
    <cellStyle name="표준 36 2 21 2 3 4 2" xfId="30947"/>
    <cellStyle name="표준 36 2 21 2 3 5" xfId="30948"/>
    <cellStyle name="표준 36 2 21 2 4" xfId="13383"/>
    <cellStyle name="표준 36 2 21 2 4 2" xfId="13384"/>
    <cellStyle name="표준 36 2 21 2 4 2 2" xfId="13385"/>
    <cellStyle name="표준 36 2 21 2 4 2 2 2" xfId="30949"/>
    <cellStyle name="표준 36 2 21 2 4 2 3" xfId="30950"/>
    <cellStyle name="표준 36 2 21 2 4 3" xfId="13386"/>
    <cellStyle name="표준 36 2 21 2 4 3 2" xfId="30951"/>
    <cellStyle name="표준 36 2 21 2 4 4" xfId="30952"/>
    <cellStyle name="표준 36 2 21 2 5" xfId="13387"/>
    <cellStyle name="표준 36 2 21 2 5 2" xfId="13388"/>
    <cellStyle name="표준 36 2 21 2 5 2 2" xfId="30953"/>
    <cellStyle name="표준 36 2 21 2 5 3" xfId="30954"/>
    <cellStyle name="표준 36 2 21 2 6" xfId="13389"/>
    <cellStyle name="표준 36 2 21 2 6 2" xfId="30955"/>
    <cellStyle name="표준 36 2 21 2 7" xfId="30956"/>
    <cellStyle name="표준 36 2 21 3" xfId="13390"/>
    <cellStyle name="표준 36 2 21 3 2" xfId="13391"/>
    <cellStyle name="표준 36 2 21 3 2 2" xfId="13392"/>
    <cellStyle name="표준 36 2 21 3 2 2 2" xfId="13393"/>
    <cellStyle name="표준 36 2 21 3 2 2 2 2" xfId="13394"/>
    <cellStyle name="표준 36 2 21 3 2 2 2 2 2" xfId="30957"/>
    <cellStyle name="표준 36 2 21 3 2 2 2 3" xfId="30958"/>
    <cellStyle name="표준 36 2 21 3 2 2 3" xfId="13395"/>
    <cellStyle name="표준 36 2 21 3 2 2 3 2" xfId="30959"/>
    <cellStyle name="표준 36 2 21 3 2 2 4" xfId="30960"/>
    <cellStyle name="표준 36 2 21 3 2 3" xfId="13396"/>
    <cellStyle name="표준 36 2 21 3 2 3 2" xfId="13397"/>
    <cellStyle name="표준 36 2 21 3 2 3 2 2" xfId="30961"/>
    <cellStyle name="표준 36 2 21 3 2 3 3" xfId="30962"/>
    <cellStyle name="표준 36 2 21 3 2 4" xfId="13398"/>
    <cellStyle name="표준 36 2 21 3 2 4 2" xfId="30963"/>
    <cellStyle name="표준 36 2 21 3 2 5" xfId="30964"/>
    <cellStyle name="표준 36 2 21 3 3" xfId="13399"/>
    <cellStyle name="표준 36 2 21 3 3 2" xfId="13400"/>
    <cellStyle name="표준 36 2 21 3 3 2 2" xfId="13401"/>
    <cellStyle name="표준 36 2 21 3 3 2 2 2" xfId="30965"/>
    <cellStyle name="표준 36 2 21 3 3 2 3" xfId="30966"/>
    <cellStyle name="표준 36 2 21 3 3 3" xfId="13402"/>
    <cellStyle name="표준 36 2 21 3 3 3 2" xfId="30967"/>
    <cellStyle name="표준 36 2 21 3 3 4" xfId="30968"/>
    <cellStyle name="표준 36 2 21 3 4" xfId="13403"/>
    <cellStyle name="표준 36 2 21 3 4 2" xfId="13404"/>
    <cellStyle name="표준 36 2 21 3 4 2 2" xfId="30969"/>
    <cellStyle name="표준 36 2 21 3 4 3" xfId="30970"/>
    <cellStyle name="표준 36 2 21 3 5" xfId="13405"/>
    <cellStyle name="표준 36 2 21 3 5 2" xfId="30971"/>
    <cellStyle name="표준 36 2 21 3 6" xfId="30972"/>
    <cellStyle name="표준 36 2 21 4" xfId="13406"/>
    <cellStyle name="표준 36 2 21 4 2" xfId="13407"/>
    <cellStyle name="표준 36 2 21 4 2 2" xfId="13408"/>
    <cellStyle name="표준 36 2 21 4 2 2 2" xfId="13409"/>
    <cellStyle name="표준 36 2 21 4 2 2 2 2" xfId="30973"/>
    <cellStyle name="표준 36 2 21 4 2 2 3" xfId="30974"/>
    <cellStyle name="표준 36 2 21 4 2 3" xfId="13410"/>
    <cellStyle name="표준 36 2 21 4 2 3 2" xfId="30975"/>
    <cellStyle name="표준 36 2 21 4 2 4" xfId="30976"/>
    <cellStyle name="표준 36 2 21 4 3" xfId="13411"/>
    <cellStyle name="표준 36 2 21 4 3 2" xfId="13412"/>
    <cellStyle name="표준 36 2 21 4 3 2 2" xfId="30977"/>
    <cellStyle name="표준 36 2 21 4 3 3" xfId="30978"/>
    <cellStyle name="표준 36 2 21 4 4" xfId="13413"/>
    <cellStyle name="표준 36 2 21 4 4 2" xfId="30979"/>
    <cellStyle name="표준 36 2 21 4 5" xfId="30980"/>
    <cellStyle name="표준 36 2 21 5" xfId="13414"/>
    <cellStyle name="표준 36 2 21 5 2" xfId="13415"/>
    <cellStyle name="표준 36 2 21 5 2 2" xfId="13416"/>
    <cellStyle name="표준 36 2 21 5 2 2 2" xfId="30981"/>
    <cellStyle name="표준 36 2 21 5 2 3" xfId="30982"/>
    <cellStyle name="표준 36 2 21 5 3" xfId="13417"/>
    <cellStyle name="표준 36 2 21 5 3 2" xfId="30983"/>
    <cellStyle name="표준 36 2 21 5 4" xfId="30984"/>
    <cellStyle name="표준 36 2 21 6" xfId="13418"/>
    <cellStyle name="표준 36 2 21 6 2" xfId="13419"/>
    <cellStyle name="표준 36 2 21 6 2 2" xfId="30985"/>
    <cellStyle name="표준 36 2 21 6 3" xfId="30986"/>
    <cellStyle name="표준 36 2 21 7" xfId="13420"/>
    <cellStyle name="표준 36 2 21 7 2" xfId="30987"/>
    <cellStyle name="표준 36 2 21 8" xfId="30988"/>
    <cellStyle name="표준 36 2 22" xfId="13421"/>
    <cellStyle name="표준 36 2 22 2" xfId="13422"/>
    <cellStyle name="표준 36 2 22 2 2" xfId="13423"/>
    <cellStyle name="표준 36 2 22 2 2 2" xfId="13424"/>
    <cellStyle name="표준 36 2 22 2 2 2 2" xfId="13425"/>
    <cellStyle name="표준 36 2 22 2 2 2 2 2" xfId="13426"/>
    <cellStyle name="표준 36 2 22 2 2 2 2 2 2" xfId="13427"/>
    <cellStyle name="표준 36 2 22 2 2 2 2 2 2 2" xfId="30989"/>
    <cellStyle name="표준 36 2 22 2 2 2 2 2 3" xfId="30990"/>
    <cellStyle name="표준 36 2 22 2 2 2 2 3" xfId="13428"/>
    <cellStyle name="표준 36 2 22 2 2 2 2 3 2" xfId="30991"/>
    <cellStyle name="표준 36 2 22 2 2 2 2 4" xfId="30992"/>
    <cellStyle name="표준 36 2 22 2 2 2 3" xfId="13429"/>
    <cellStyle name="표준 36 2 22 2 2 2 3 2" xfId="13430"/>
    <cellStyle name="표준 36 2 22 2 2 2 3 2 2" xfId="30993"/>
    <cellStyle name="표준 36 2 22 2 2 2 3 3" xfId="30994"/>
    <cellStyle name="표준 36 2 22 2 2 2 4" xfId="13431"/>
    <cellStyle name="표준 36 2 22 2 2 2 4 2" xfId="30995"/>
    <cellStyle name="표준 36 2 22 2 2 2 5" xfId="30996"/>
    <cellStyle name="표준 36 2 22 2 2 3" xfId="13432"/>
    <cellStyle name="표준 36 2 22 2 2 3 2" xfId="13433"/>
    <cellStyle name="표준 36 2 22 2 2 3 2 2" xfId="13434"/>
    <cellStyle name="표준 36 2 22 2 2 3 2 2 2" xfId="30997"/>
    <cellStyle name="표준 36 2 22 2 2 3 2 3" xfId="30998"/>
    <cellStyle name="표준 36 2 22 2 2 3 3" xfId="13435"/>
    <cellStyle name="표준 36 2 22 2 2 3 3 2" xfId="30999"/>
    <cellStyle name="표준 36 2 22 2 2 3 4" xfId="31000"/>
    <cellStyle name="표준 36 2 22 2 2 4" xfId="13436"/>
    <cellStyle name="표준 36 2 22 2 2 4 2" xfId="13437"/>
    <cellStyle name="표준 36 2 22 2 2 4 2 2" xfId="31001"/>
    <cellStyle name="표준 36 2 22 2 2 4 3" xfId="31002"/>
    <cellStyle name="표준 36 2 22 2 2 5" xfId="13438"/>
    <cellStyle name="표준 36 2 22 2 2 5 2" xfId="31003"/>
    <cellStyle name="표준 36 2 22 2 2 6" xfId="31004"/>
    <cellStyle name="표준 36 2 22 2 3" xfId="13439"/>
    <cellStyle name="표준 36 2 22 2 3 2" xfId="13440"/>
    <cellStyle name="표준 36 2 22 2 3 2 2" xfId="13441"/>
    <cellStyle name="표준 36 2 22 2 3 2 2 2" xfId="13442"/>
    <cellStyle name="표준 36 2 22 2 3 2 2 2 2" xfId="31005"/>
    <cellStyle name="표준 36 2 22 2 3 2 2 3" xfId="31006"/>
    <cellStyle name="표준 36 2 22 2 3 2 3" xfId="13443"/>
    <cellStyle name="표준 36 2 22 2 3 2 3 2" xfId="31007"/>
    <cellStyle name="표준 36 2 22 2 3 2 4" xfId="31008"/>
    <cellStyle name="표준 36 2 22 2 3 3" xfId="13444"/>
    <cellStyle name="표준 36 2 22 2 3 3 2" xfId="13445"/>
    <cellStyle name="표준 36 2 22 2 3 3 2 2" xfId="31009"/>
    <cellStyle name="표준 36 2 22 2 3 3 3" xfId="31010"/>
    <cellStyle name="표준 36 2 22 2 3 4" xfId="13446"/>
    <cellStyle name="표준 36 2 22 2 3 4 2" xfId="31011"/>
    <cellStyle name="표준 36 2 22 2 3 5" xfId="31012"/>
    <cellStyle name="표준 36 2 22 2 4" xfId="13447"/>
    <cellStyle name="표준 36 2 22 2 4 2" xfId="13448"/>
    <cellStyle name="표준 36 2 22 2 4 2 2" xfId="13449"/>
    <cellStyle name="표준 36 2 22 2 4 2 2 2" xfId="31013"/>
    <cellStyle name="표준 36 2 22 2 4 2 3" xfId="31014"/>
    <cellStyle name="표준 36 2 22 2 4 3" xfId="13450"/>
    <cellStyle name="표준 36 2 22 2 4 3 2" xfId="31015"/>
    <cellStyle name="표준 36 2 22 2 4 4" xfId="31016"/>
    <cellStyle name="표준 36 2 22 2 5" xfId="13451"/>
    <cellStyle name="표준 36 2 22 2 5 2" xfId="13452"/>
    <cellStyle name="표준 36 2 22 2 5 2 2" xfId="31017"/>
    <cellStyle name="표준 36 2 22 2 5 3" xfId="31018"/>
    <cellStyle name="표준 36 2 22 2 6" xfId="13453"/>
    <cellStyle name="표준 36 2 22 2 6 2" xfId="31019"/>
    <cellStyle name="표준 36 2 22 2 7" xfId="31020"/>
    <cellStyle name="표준 36 2 22 3" xfId="13454"/>
    <cellStyle name="표준 36 2 22 3 2" xfId="13455"/>
    <cellStyle name="표준 36 2 22 3 2 2" xfId="13456"/>
    <cellStyle name="표준 36 2 22 3 2 2 2" xfId="13457"/>
    <cellStyle name="표준 36 2 22 3 2 2 2 2" xfId="13458"/>
    <cellStyle name="표준 36 2 22 3 2 2 2 2 2" xfId="31021"/>
    <cellStyle name="표준 36 2 22 3 2 2 2 3" xfId="31022"/>
    <cellStyle name="표준 36 2 22 3 2 2 3" xfId="13459"/>
    <cellStyle name="표준 36 2 22 3 2 2 3 2" xfId="31023"/>
    <cellStyle name="표준 36 2 22 3 2 2 4" xfId="31024"/>
    <cellStyle name="표준 36 2 22 3 2 3" xfId="13460"/>
    <cellStyle name="표준 36 2 22 3 2 3 2" xfId="13461"/>
    <cellStyle name="표준 36 2 22 3 2 3 2 2" xfId="31025"/>
    <cellStyle name="표준 36 2 22 3 2 3 3" xfId="31026"/>
    <cellStyle name="표준 36 2 22 3 2 4" xfId="13462"/>
    <cellStyle name="표준 36 2 22 3 2 4 2" xfId="31027"/>
    <cellStyle name="표준 36 2 22 3 2 5" xfId="31028"/>
    <cellStyle name="표준 36 2 22 3 3" xfId="13463"/>
    <cellStyle name="표준 36 2 22 3 3 2" xfId="13464"/>
    <cellStyle name="표준 36 2 22 3 3 2 2" xfId="13465"/>
    <cellStyle name="표준 36 2 22 3 3 2 2 2" xfId="31029"/>
    <cellStyle name="표준 36 2 22 3 3 2 3" xfId="31030"/>
    <cellStyle name="표준 36 2 22 3 3 3" xfId="13466"/>
    <cellStyle name="표준 36 2 22 3 3 3 2" xfId="31031"/>
    <cellStyle name="표준 36 2 22 3 3 4" xfId="31032"/>
    <cellStyle name="표준 36 2 22 3 4" xfId="13467"/>
    <cellStyle name="표준 36 2 22 3 4 2" xfId="13468"/>
    <cellStyle name="표준 36 2 22 3 4 2 2" xfId="31033"/>
    <cellStyle name="표준 36 2 22 3 4 3" xfId="31034"/>
    <cellStyle name="표준 36 2 22 3 5" xfId="13469"/>
    <cellStyle name="표준 36 2 22 3 5 2" xfId="31035"/>
    <cellStyle name="표준 36 2 22 3 6" xfId="31036"/>
    <cellStyle name="표준 36 2 22 4" xfId="13470"/>
    <cellStyle name="표준 36 2 22 4 2" xfId="13471"/>
    <cellStyle name="표준 36 2 22 4 2 2" xfId="13472"/>
    <cellStyle name="표준 36 2 22 4 2 2 2" xfId="13473"/>
    <cellStyle name="표준 36 2 22 4 2 2 2 2" xfId="31037"/>
    <cellStyle name="표준 36 2 22 4 2 2 3" xfId="31038"/>
    <cellStyle name="표준 36 2 22 4 2 3" xfId="13474"/>
    <cellStyle name="표준 36 2 22 4 2 3 2" xfId="31039"/>
    <cellStyle name="표준 36 2 22 4 2 4" xfId="31040"/>
    <cellStyle name="표준 36 2 22 4 3" xfId="13475"/>
    <cellStyle name="표준 36 2 22 4 3 2" xfId="13476"/>
    <cellStyle name="표준 36 2 22 4 3 2 2" xfId="31041"/>
    <cellStyle name="표준 36 2 22 4 3 3" xfId="31042"/>
    <cellStyle name="표준 36 2 22 4 4" xfId="13477"/>
    <cellStyle name="표준 36 2 22 4 4 2" xfId="31043"/>
    <cellStyle name="표준 36 2 22 4 5" xfId="31044"/>
    <cellStyle name="표준 36 2 22 5" xfId="13478"/>
    <cellStyle name="표준 36 2 22 5 2" xfId="13479"/>
    <cellStyle name="표준 36 2 22 5 2 2" xfId="13480"/>
    <cellStyle name="표준 36 2 22 5 2 2 2" xfId="31045"/>
    <cellStyle name="표준 36 2 22 5 2 3" xfId="31046"/>
    <cellStyle name="표준 36 2 22 5 3" xfId="13481"/>
    <cellStyle name="표준 36 2 22 5 3 2" xfId="31047"/>
    <cellStyle name="표준 36 2 22 5 4" xfId="31048"/>
    <cellStyle name="표준 36 2 22 6" xfId="13482"/>
    <cellStyle name="표준 36 2 22 6 2" xfId="13483"/>
    <cellStyle name="표준 36 2 22 6 2 2" xfId="31049"/>
    <cellStyle name="표준 36 2 22 6 3" xfId="31050"/>
    <cellStyle name="표준 36 2 22 7" xfId="13484"/>
    <cellStyle name="표준 36 2 22 7 2" xfId="31051"/>
    <cellStyle name="표준 36 2 22 8" xfId="31052"/>
    <cellStyle name="표준 36 2 23" xfId="13485"/>
    <cellStyle name="표준 36 2 23 2" xfId="13486"/>
    <cellStyle name="표준 36 2 23 2 2" xfId="13487"/>
    <cellStyle name="표준 36 2 23 2 2 2" xfId="13488"/>
    <cellStyle name="표준 36 2 23 2 2 2 2" xfId="13489"/>
    <cellStyle name="표준 36 2 23 2 2 2 2 2" xfId="13490"/>
    <cellStyle name="표준 36 2 23 2 2 2 2 2 2" xfId="13491"/>
    <cellStyle name="표준 36 2 23 2 2 2 2 2 2 2" xfId="31053"/>
    <cellStyle name="표준 36 2 23 2 2 2 2 2 3" xfId="31054"/>
    <cellStyle name="표준 36 2 23 2 2 2 2 3" xfId="13492"/>
    <cellStyle name="표준 36 2 23 2 2 2 2 3 2" xfId="31055"/>
    <cellStyle name="표준 36 2 23 2 2 2 2 4" xfId="31056"/>
    <cellStyle name="표준 36 2 23 2 2 2 3" xfId="13493"/>
    <cellStyle name="표준 36 2 23 2 2 2 3 2" xfId="13494"/>
    <cellStyle name="표준 36 2 23 2 2 2 3 2 2" xfId="31057"/>
    <cellStyle name="표준 36 2 23 2 2 2 3 3" xfId="31058"/>
    <cellStyle name="표준 36 2 23 2 2 2 4" xfId="13495"/>
    <cellStyle name="표준 36 2 23 2 2 2 4 2" xfId="31059"/>
    <cellStyle name="표준 36 2 23 2 2 2 5" xfId="31060"/>
    <cellStyle name="표준 36 2 23 2 2 3" xfId="13496"/>
    <cellStyle name="표준 36 2 23 2 2 3 2" xfId="13497"/>
    <cellStyle name="표준 36 2 23 2 2 3 2 2" xfId="13498"/>
    <cellStyle name="표준 36 2 23 2 2 3 2 2 2" xfId="31061"/>
    <cellStyle name="표준 36 2 23 2 2 3 2 3" xfId="31062"/>
    <cellStyle name="표준 36 2 23 2 2 3 3" xfId="13499"/>
    <cellStyle name="표준 36 2 23 2 2 3 3 2" xfId="31063"/>
    <cellStyle name="표준 36 2 23 2 2 3 4" xfId="31064"/>
    <cellStyle name="표준 36 2 23 2 2 4" xfId="13500"/>
    <cellStyle name="표준 36 2 23 2 2 4 2" xfId="13501"/>
    <cellStyle name="표준 36 2 23 2 2 4 2 2" xfId="31065"/>
    <cellStyle name="표준 36 2 23 2 2 4 3" xfId="31066"/>
    <cellStyle name="표준 36 2 23 2 2 5" xfId="13502"/>
    <cellStyle name="표준 36 2 23 2 2 5 2" xfId="31067"/>
    <cellStyle name="표준 36 2 23 2 2 6" xfId="31068"/>
    <cellStyle name="표준 36 2 23 2 3" xfId="13503"/>
    <cellStyle name="표준 36 2 23 2 3 2" xfId="13504"/>
    <cellStyle name="표준 36 2 23 2 3 2 2" xfId="13505"/>
    <cellStyle name="표준 36 2 23 2 3 2 2 2" xfId="13506"/>
    <cellStyle name="표준 36 2 23 2 3 2 2 2 2" xfId="31069"/>
    <cellStyle name="표준 36 2 23 2 3 2 2 3" xfId="31070"/>
    <cellStyle name="표준 36 2 23 2 3 2 3" xfId="13507"/>
    <cellStyle name="표준 36 2 23 2 3 2 3 2" xfId="31071"/>
    <cellStyle name="표준 36 2 23 2 3 2 4" xfId="31072"/>
    <cellStyle name="표준 36 2 23 2 3 3" xfId="13508"/>
    <cellStyle name="표준 36 2 23 2 3 3 2" xfId="13509"/>
    <cellStyle name="표준 36 2 23 2 3 3 2 2" xfId="31073"/>
    <cellStyle name="표준 36 2 23 2 3 3 3" xfId="31074"/>
    <cellStyle name="표준 36 2 23 2 3 4" xfId="13510"/>
    <cellStyle name="표준 36 2 23 2 3 4 2" xfId="31075"/>
    <cellStyle name="표준 36 2 23 2 3 5" xfId="31076"/>
    <cellStyle name="표준 36 2 23 2 4" xfId="13511"/>
    <cellStyle name="표준 36 2 23 2 4 2" xfId="13512"/>
    <cellStyle name="표준 36 2 23 2 4 2 2" xfId="13513"/>
    <cellStyle name="표준 36 2 23 2 4 2 2 2" xfId="31077"/>
    <cellStyle name="표준 36 2 23 2 4 2 3" xfId="31078"/>
    <cellStyle name="표준 36 2 23 2 4 3" xfId="13514"/>
    <cellStyle name="표준 36 2 23 2 4 3 2" xfId="31079"/>
    <cellStyle name="표준 36 2 23 2 4 4" xfId="31080"/>
    <cellStyle name="표준 36 2 23 2 5" xfId="13515"/>
    <cellStyle name="표준 36 2 23 2 5 2" xfId="13516"/>
    <cellStyle name="표준 36 2 23 2 5 2 2" xfId="31081"/>
    <cellStyle name="표준 36 2 23 2 5 3" xfId="31082"/>
    <cellStyle name="표준 36 2 23 2 6" xfId="13517"/>
    <cellStyle name="표준 36 2 23 2 6 2" xfId="31083"/>
    <cellStyle name="표준 36 2 23 2 7" xfId="31084"/>
    <cellStyle name="표준 36 2 23 3" xfId="13518"/>
    <cellStyle name="표준 36 2 23 3 2" xfId="13519"/>
    <cellStyle name="표준 36 2 23 3 2 2" xfId="13520"/>
    <cellStyle name="표준 36 2 23 3 2 2 2" xfId="13521"/>
    <cellStyle name="표준 36 2 23 3 2 2 2 2" xfId="13522"/>
    <cellStyle name="표준 36 2 23 3 2 2 2 2 2" xfId="31085"/>
    <cellStyle name="표준 36 2 23 3 2 2 2 3" xfId="31086"/>
    <cellStyle name="표준 36 2 23 3 2 2 3" xfId="13523"/>
    <cellStyle name="표준 36 2 23 3 2 2 3 2" xfId="31087"/>
    <cellStyle name="표준 36 2 23 3 2 2 4" xfId="31088"/>
    <cellStyle name="표준 36 2 23 3 2 3" xfId="13524"/>
    <cellStyle name="표준 36 2 23 3 2 3 2" xfId="13525"/>
    <cellStyle name="표준 36 2 23 3 2 3 2 2" xfId="31089"/>
    <cellStyle name="표준 36 2 23 3 2 3 3" xfId="31090"/>
    <cellStyle name="표준 36 2 23 3 2 4" xfId="13526"/>
    <cellStyle name="표준 36 2 23 3 2 4 2" xfId="31091"/>
    <cellStyle name="표준 36 2 23 3 2 5" xfId="31092"/>
    <cellStyle name="표준 36 2 23 3 3" xfId="13527"/>
    <cellStyle name="표준 36 2 23 3 3 2" xfId="13528"/>
    <cellStyle name="표준 36 2 23 3 3 2 2" xfId="13529"/>
    <cellStyle name="표준 36 2 23 3 3 2 2 2" xfId="31093"/>
    <cellStyle name="표준 36 2 23 3 3 2 3" xfId="31094"/>
    <cellStyle name="표준 36 2 23 3 3 3" xfId="13530"/>
    <cellStyle name="표준 36 2 23 3 3 3 2" xfId="31095"/>
    <cellStyle name="표준 36 2 23 3 3 4" xfId="31096"/>
    <cellStyle name="표준 36 2 23 3 4" xfId="13531"/>
    <cellStyle name="표준 36 2 23 3 4 2" xfId="13532"/>
    <cellStyle name="표준 36 2 23 3 4 2 2" xfId="31097"/>
    <cellStyle name="표준 36 2 23 3 4 3" xfId="31098"/>
    <cellStyle name="표준 36 2 23 3 5" xfId="13533"/>
    <cellStyle name="표준 36 2 23 3 5 2" xfId="31099"/>
    <cellStyle name="표준 36 2 23 3 6" xfId="31100"/>
    <cellStyle name="표준 36 2 23 4" xfId="13534"/>
    <cellStyle name="표준 36 2 23 4 2" xfId="13535"/>
    <cellStyle name="표준 36 2 23 4 2 2" xfId="13536"/>
    <cellStyle name="표준 36 2 23 4 2 2 2" xfId="13537"/>
    <cellStyle name="표준 36 2 23 4 2 2 2 2" xfId="31101"/>
    <cellStyle name="표준 36 2 23 4 2 2 3" xfId="31102"/>
    <cellStyle name="표준 36 2 23 4 2 3" xfId="13538"/>
    <cellStyle name="표준 36 2 23 4 2 3 2" xfId="31103"/>
    <cellStyle name="표준 36 2 23 4 2 4" xfId="31104"/>
    <cellStyle name="표준 36 2 23 4 3" xfId="13539"/>
    <cellStyle name="표준 36 2 23 4 3 2" xfId="13540"/>
    <cellStyle name="표준 36 2 23 4 3 2 2" xfId="31105"/>
    <cellStyle name="표준 36 2 23 4 3 3" xfId="31106"/>
    <cellStyle name="표준 36 2 23 4 4" xfId="13541"/>
    <cellStyle name="표준 36 2 23 4 4 2" xfId="31107"/>
    <cellStyle name="표준 36 2 23 4 5" xfId="31108"/>
    <cellStyle name="표준 36 2 23 5" xfId="13542"/>
    <cellStyle name="표준 36 2 23 5 2" xfId="13543"/>
    <cellStyle name="표준 36 2 23 5 2 2" xfId="13544"/>
    <cellStyle name="표준 36 2 23 5 2 2 2" xfId="31109"/>
    <cellStyle name="표준 36 2 23 5 2 3" xfId="31110"/>
    <cellStyle name="표준 36 2 23 5 3" xfId="13545"/>
    <cellStyle name="표준 36 2 23 5 3 2" xfId="31111"/>
    <cellStyle name="표준 36 2 23 5 4" xfId="31112"/>
    <cellStyle name="표준 36 2 23 6" xfId="13546"/>
    <cellStyle name="표준 36 2 23 6 2" xfId="13547"/>
    <cellStyle name="표준 36 2 23 6 2 2" xfId="31113"/>
    <cellStyle name="표준 36 2 23 6 3" xfId="31114"/>
    <cellStyle name="표준 36 2 23 7" xfId="13548"/>
    <cellStyle name="표준 36 2 23 7 2" xfId="31115"/>
    <cellStyle name="표준 36 2 23 8" xfId="31116"/>
    <cellStyle name="표준 36 2 24" xfId="13549"/>
    <cellStyle name="표준 36 2 24 2" xfId="13550"/>
    <cellStyle name="표준 36 2 24 2 2" xfId="13551"/>
    <cellStyle name="표준 36 2 24 2 2 2" xfId="13552"/>
    <cellStyle name="표준 36 2 24 2 2 2 2" xfId="13553"/>
    <cellStyle name="표준 36 2 24 2 2 2 2 2" xfId="13554"/>
    <cellStyle name="표준 36 2 24 2 2 2 2 2 2" xfId="13555"/>
    <cellStyle name="표준 36 2 24 2 2 2 2 2 2 2" xfId="31117"/>
    <cellStyle name="표준 36 2 24 2 2 2 2 2 3" xfId="31118"/>
    <cellStyle name="표준 36 2 24 2 2 2 2 3" xfId="13556"/>
    <cellStyle name="표준 36 2 24 2 2 2 2 3 2" xfId="31119"/>
    <cellStyle name="표준 36 2 24 2 2 2 2 4" xfId="31120"/>
    <cellStyle name="표준 36 2 24 2 2 2 3" xfId="13557"/>
    <cellStyle name="표준 36 2 24 2 2 2 3 2" xfId="13558"/>
    <cellStyle name="표준 36 2 24 2 2 2 3 2 2" xfId="31121"/>
    <cellStyle name="표준 36 2 24 2 2 2 3 3" xfId="31122"/>
    <cellStyle name="표준 36 2 24 2 2 2 4" xfId="13559"/>
    <cellStyle name="표준 36 2 24 2 2 2 4 2" xfId="31123"/>
    <cellStyle name="표준 36 2 24 2 2 2 5" xfId="31124"/>
    <cellStyle name="표준 36 2 24 2 2 3" xfId="13560"/>
    <cellStyle name="표준 36 2 24 2 2 3 2" xfId="13561"/>
    <cellStyle name="표준 36 2 24 2 2 3 2 2" xfId="13562"/>
    <cellStyle name="표준 36 2 24 2 2 3 2 2 2" xfId="31125"/>
    <cellStyle name="표준 36 2 24 2 2 3 2 3" xfId="31126"/>
    <cellStyle name="표준 36 2 24 2 2 3 3" xfId="13563"/>
    <cellStyle name="표준 36 2 24 2 2 3 3 2" xfId="31127"/>
    <cellStyle name="표준 36 2 24 2 2 3 4" xfId="31128"/>
    <cellStyle name="표준 36 2 24 2 2 4" xfId="13564"/>
    <cellStyle name="표준 36 2 24 2 2 4 2" xfId="13565"/>
    <cellStyle name="표준 36 2 24 2 2 4 2 2" xfId="31129"/>
    <cellStyle name="표준 36 2 24 2 2 4 3" xfId="31130"/>
    <cellStyle name="표준 36 2 24 2 2 5" xfId="13566"/>
    <cellStyle name="표준 36 2 24 2 2 5 2" xfId="31131"/>
    <cellStyle name="표준 36 2 24 2 2 6" xfId="31132"/>
    <cellStyle name="표준 36 2 24 2 3" xfId="13567"/>
    <cellStyle name="표준 36 2 24 2 3 2" xfId="13568"/>
    <cellStyle name="표준 36 2 24 2 3 2 2" xfId="13569"/>
    <cellStyle name="표준 36 2 24 2 3 2 2 2" xfId="13570"/>
    <cellStyle name="표준 36 2 24 2 3 2 2 2 2" xfId="31133"/>
    <cellStyle name="표준 36 2 24 2 3 2 2 3" xfId="31134"/>
    <cellStyle name="표준 36 2 24 2 3 2 3" xfId="13571"/>
    <cellStyle name="표준 36 2 24 2 3 2 3 2" xfId="31135"/>
    <cellStyle name="표준 36 2 24 2 3 2 4" xfId="31136"/>
    <cellStyle name="표준 36 2 24 2 3 3" xfId="13572"/>
    <cellStyle name="표준 36 2 24 2 3 3 2" xfId="13573"/>
    <cellStyle name="표준 36 2 24 2 3 3 2 2" xfId="31137"/>
    <cellStyle name="표준 36 2 24 2 3 3 3" xfId="31138"/>
    <cellStyle name="표준 36 2 24 2 3 4" xfId="13574"/>
    <cellStyle name="표준 36 2 24 2 3 4 2" xfId="31139"/>
    <cellStyle name="표준 36 2 24 2 3 5" xfId="31140"/>
    <cellStyle name="표준 36 2 24 2 4" xfId="13575"/>
    <cellStyle name="표준 36 2 24 2 4 2" xfId="13576"/>
    <cellStyle name="표준 36 2 24 2 4 2 2" xfId="13577"/>
    <cellStyle name="표준 36 2 24 2 4 2 2 2" xfId="31141"/>
    <cellStyle name="표준 36 2 24 2 4 2 3" xfId="31142"/>
    <cellStyle name="표준 36 2 24 2 4 3" xfId="13578"/>
    <cellStyle name="표준 36 2 24 2 4 3 2" xfId="31143"/>
    <cellStyle name="표준 36 2 24 2 4 4" xfId="31144"/>
    <cellStyle name="표준 36 2 24 2 5" xfId="13579"/>
    <cellStyle name="표준 36 2 24 2 5 2" xfId="13580"/>
    <cellStyle name="표준 36 2 24 2 5 2 2" xfId="31145"/>
    <cellStyle name="표준 36 2 24 2 5 3" xfId="31146"/>
    <cellStyle name="표준 36 2 24 2 6" xfId="13581"/>
    <cellStyle name="표준 36 2 24 2 6 2" xfId="31147"/>
    <cellStyle name="표준 36 2 24 2 7" xfId="31148"/>
    <cellStyle name="표준 36 2 24 3" xfId="13582"/>
    <cellStyle name="표준 36 2 24 3 2" xfId="13583"/>
    <cellStyle name="표준 36 2 24 3 2 2" xfId="13584"/>
    <cellStyle name="표준 36 2 24 3 2 2 2" xfId="13585"/>
    <cellStyle name="표준 36 2 24 3 2 2 2 2" xfId="13586"/>
    <cellStyle name="표준 36 2 24 3 2 2 2 2 2" xfId="31149"/>
    <cellStyle name="표준 36 2 24 3 2 2 2 3" xfId="31150"/>
    <cellStyle name="표준 36 2 24 3 2 2 3" xfId="13587"/>
    <cellStyle name="표준 36 2 24 3 2 2 3 2" xfId="31151"/>
    <cellStyle name="표준 36 2 24 3 2 2 4" xfId="31152"/>
    <cellStyle name="표준 36 2 24 3 2 3" xfId="13588"/>
    <cellStyle name="표준 36 2 24 3 2 3 2" xfId="13589"/>
    <cellStyle name="표준 36 2 24 3 2 3 2 2" xfId="31153"/>
    <cellStyle name="표준 36 2 24 3 2 3 3" xfId="31154"/>
    <cellStyle name="표준 36 2 24 3 2 4" xfId="13590"/>
    <cellStyle name="표준 36 2 24 3 2 4 2" xfId="31155"/>
    <cellStyle name="표준 36 2 24 3 2 5" xfId="31156"/>
    <cellStyle name="표준 36 2 24 3 3" xfId="13591"/>
    <cellStyle name="표준 36 2 24 3 3 2" xfId="13592"/>
    <cellStyle name="표준 36 2 24 3 3 2 2" xfId="13593"/>
    <cellStyle name="표준 36 2 24 3 3 2 2 2" xfId="31157"/>
    <cellStyle name="표준 36 2 24 3 3 2 3" xfId="31158"/>
    <cellStyle name="표준 36 2 24 3 3 3" xfId="13594"/>
    <cellStyle name="표준 36 2 24 3 3 3 2" xfId="31159"/>
    <cellStyle name="표준 36 2 24 3 3 4" xfId="31160"/>
    <cellStyle name="표준 36 2 24 3 4" xfId="13595"/>
    <cellStyle name="표준 36 2 24 3 4 2" xfId="13596"/>
    <cellStyle name="표준 36 2 24 3 4 2 2" xfId="31161"/>
    <cellStyle name="표준 36 2 24 3 4 3" xfId="31162"/>
    <cellStyle name="표준 36 2 24 3 5" xfId="13597"/>
    <cellStyle name="표준 36 2 24 3 5 2" xfId="31163"/>
    <cellStyle name="표준 36 2 24 3 6" xfId="31164"/>
    <cellStyle name="표준 36 2 24 4" xfId="13598"/>
    <cellStyle name="표준 36 2 24 4 2" xfId="13599"/>
    <cellStyle name="표준 36 2 24 4 2 2" xfId="13600"/>
    <cellStyle name="표준 36 2 24 4 2 2 2" xfId="13601"/>
    <cellStyle name="표준 36 2 24 4 2 2 2 2" xfId="31165"/>
    <cellStyle name="표준 36 2 24 4 2 2 3" xfId="31166"/>
    <cellStyle name="표준 36 2 24 4 2 3" xfId="13602"/>
    <cellStyle name="표준 36 2 24 4 2 3 2" xfId="31167"/>
    <cellStyle name="표준 36 2 24 4 2 4" xfId="31168"/>
    <cellStyle name="표준 36 2 24 4 3" xfId="13603"/>
    <cellStyle name="표준 36 2 24 4 3 2" xfId="13604"/>
    <cellStyle name="표준 36 2 24 4 3 2 2" xfId="31169"/>
    <cellStyle name="표준 36 2 24 4 3 3" xfId="31170"/>
    <cellStyle name="표준 36 2 24 4 4" xfId="13605"/>
    <cellStyle name="표준 36 2 24 4 4 2" xfId="31171"/>
    <cellStyle name="표준 36 2 24 4 5" xfId="31172"/>
    <cellStyle name="표준 36 2 24 5" xfId="13606"/>
    <cellStyle name="표준 36 2 24 5 2" xfId="13607"/>
    <cellStyle name="표준 36 2 24 5 2 2" xfId="13608"/>
    <cellStyle name="표준 36 2 24 5 2 2 2" xfId="31173"/>
    <cellStyle name="표준 36 2 24 5 2 3" xfId="31174"/>
    <cellStyle name="표준 36 2 24 5 3" xfId="13609"/>
    <cellStyle name="표준 36 2 24 5 3 2" xfId="31175"/>
    <cellStyle name="표준 36 2 24 5 4" xfId="31176"/>
    <cellStyle name="표준 36 2 24 6" xfId="13610"/>
    <cellStyle name="표준 36 2 24 6 2" xfId="13611"/>
    <cellStyle name="표준 36 2 24 6 2 2" xfId="31177"/>
    <cellStyle name="표준 36 2 24 6 3" xfId="31178"/>
    <cellStyle name="표준 36 2 24 7" xfId="13612"/>
    <cellStyle name="표준 36 2 24 7 2" xfId="31179"/>
    <cellStyle name="표준 36 2 24 8" xfId="31180"/>
    <cellStyle name="표준 36 2 25" xfId="13613"/>
    <cellStyle name="표준 36 2 25 2" xfId="13614"/>
    <cellStyle name="표준 36 2 25 2 2" xfId="13615"/>
    <cellStyle name="표준 36 2 25 2 2 2" xfId="13616"/>
    <cellStyle name="표준 36 2 25 2 2 2 2" xfId="13617"/>
    <cellStyle name="표준 36 2 25 2 2 2 2 2" xfId="13618"/>
    <cellStyle name="표준 36 2 25 2 2 2 2 2 2" xfId="13619"/>
    <cellStyle name="표준 36 2 25 2 2 2 2 2 2 2" xfId="31181"/>
    <cellStyle name="표준 36 2 25 2 2 2 2 2 3" xfId="31182"/>
    <cellStyle name="표준 36 2 25 2 2 2 2 3" xfId="13620"/>
    <cellStyle name="표준 36 2 25 2 2 2 2 3 2" xfId="31183"/>
    <cellStyle name="표준 36 2 25 2 2 2 2 4" xfId="31184"/>
    <cellStyle name="표준 36 2 25 2 2 2 3" xfId="13621"/>
    <cellStyle name="표준 36 2 25 2 2 2 3 2" xfId="13622"/>
    <cellStyle name="표준 36 2 25 2 2 2 3 2 2" xfId="31185"/>
    <cellStyle name="표준 36 2 25 2 2 2 3 3" xfId="31186"/>
    <cellStyle name="표준 36 2 25 2 2 2 4" xfId="13623"/>
    <cellStyle name="표준 36 2 25 2 2 2 4 2" xfId="31187"/>
    <cellStyle name="표준 36 2 25 2 2 2 5" xfId="31188"/>
    <cellStyle name="표준 36 2 25 2 2 3" xfId="13624"/>
    <cellStyle name="표준 36 2 25 2 2 3 2" xfId="13625"/>
    <cellStyle name="표준 36 2 25 2 2 3 2 2" xfId="13626"/>
    <cellStyle name="표준 36 2 25 2 2 3 2 2 2" xfId="31189"/>
    <cellStyle name="표준 36 2 25 2 2 3 2 3" xfId="31190"/>
    <cellStyle name="표준 36 2 25 2 2 3 3" xfId="13627"/>
    <cellStyle name="표준 36 2 25 2 2 3 3 2" xfId="31191"/>
    <cellStyle name="표준 36 2 25 2 2 3 4" xfId="31192"/>
    <cellStyle name="표준 36 2 25 2 2 4" xfId="13628"/>
    <cellStyle name="표준 36 2 25 2 2 4 2" xfId="13629"/>
    <cellStyle name="표준 36 2 25 2 2 4 2 2" xfId="31193"/>
    <cellStyle name="표준 36 2 25 2 2 4 3" xfId="31194"/>
    <cellStyle name="표준 36 2 25 2 2 5" xfId="13630"/>
    <cellStyle name="표준 36 2 25 2 2 5 2" xfId="31195"/>
    <cellStyle name="표준 36 2 25 2 2 6" xfId="31196"/>
    <cellStyle name="표준 36 2 25 2 3" xfId="13631"/>
    <cellStyle name="표준 36 2 25 2 3 2" xfId="13632"/>
    <cellStyle name="표준 36 2 25 2 3 2 2" xfId="13633"/>
    <cellStyle name="표준 36 2 25 2 3 2 2 2" xfId="13634"/>
    <cellStyle name="표준 36 2 25 2 3 2 2 2 2" xfId="31197"/>
    <cellStyle name="표준 36 2 25 2 3 2 2 3" xfId="31198"/>
    <cellStyle name="표준 36 2 25 2 3 2 3" xfId="13635"/>
    <cellStyle name="표준 36 2 25 2 3 2 3 2" xfId="31199"/>
    <cellStyle name="표준 36 2 25 2 3 2 4" xfId="31200"/>
    <cellStyle name="표준 36 2 25 2 3 3" xfId="13636"/>
    <cellStyle name="표준 36 2 25 2 3 3 2" xfId="13637"/>
    <cellStyle name="표준 36 2 25 2 3 3 2 2" xfId="31201"/>
    <cellStyle name="표준 36 2 25 2 3 3 3" xfId="31202"/>
    <cellStyle name="표준 36 2 25 2 3 4" xfId="13638"/>
    <cellStyle name="표준 36 2 25 2 3 4 2" xfId="31203"/>
    <cellStyle name="표준 36 2 25 2 3 5" xfId="31204"/>
    <cellStyle name="표준 36 2 25 2 4" xfId="13639"/>
    <cellStyle name="표준 36 2 25 2 4 2" xfId="13640"/>
    <cellStyle name="표준 36 2 25 2 4 2 2" xfId="13641"/>
    <cellStyle name="표준 36 2 25 2 4 2 2 2" xfId="31205"/>
    <cellStyle name="표준 36 2 25 2 4 2 3" xfId="31206"/>
    <cellStyle name="표준 36 2 25 2 4 3" xfId="13642"/>
    <cellStyle name="표준 36 2 25 2 4 3 2" xfId="31207"/>
    <cellStyle name="표준 36 2 25 2 4 4" xfId="31208"/>
    <cellStyle name="표준 36 2 25 2 5" xfId="13643"/>
    <cellStyle name="표준 36 2 25 2 5 2" xfId="13644"/>
    <cellStyle name="표준 36 2 25 2 5 2 2" xfId="31209"/>
    <cellStyle name="표준 36 2 25 2 5 3" xfId="31210"/>
    <cellStyle name="표준 36 2 25 2 6" xfId="13645"/>
    <cellStyle name="표준 36 2 25 2 6 2" xfId="31211"/>
    <cellStyle name="표준 36 2 25 2 7" xfId="31212"/>
    <cellStyle name="표준 36 2 25 3" xfId="13646"/>
    <cellStyle name="표준 36 2 25 3 2" xfId="13647"/>
    <cellStyle name="표준 36 2 25 3 2 2" xfId="13648"/>
    <cellStyle name="표준 36 2 25 3 2 2 2" xfId="13649"/>
    <cellStyle name="표준 36 2 25 3 2 2 2 2" xfId="13650"/>
    <cellStyle name="표준 36 2 25 3 2 2 2 2 2" xfId="31213"/>
    <cellStyle name="표준 36 2 25 3 2 2 2 3" xfId="31214"/>
    <cellStyle name="표준 36 2 25 3 2 2 3" xfId="13651"/>
    <cellStyle name="표준 36 2 25 3 2 2 3 2" xfId="31215"/>
    <cellStyle name="표준 36 2 25 3 2 2 4" xfId="31216"/>
    <cellStyle name="표준 36 2 25 3 2 3" xfId="13652"/>
    <cellStyle name="표준 36 2 25 3 2 3 2" xfId="13653"/>
    <cellStyle name="표준 36 2 25 3 2 3 2 2" xfId="31217"/>
    <cellStyle name="표준 36 2 25 3 2 3 3" xfId="31218"/>
    <cellStyle name="표준 36 2 25 3 2 4" xfId="13654"/>
    <cellStyle name="표준 36 2 25 3 2 4 2" xfId="31219"/>
    <cellStyle name="표준 36 2 25 3 2 5" xfId="31220"/>
    <cellStyle name="표준 36 2 25 3 3" xfId="13655"/>
    <cellStyle name="표준 36 2 25 3 3 2" xfId="13656"/>
    <cellStyle name="표준 36 2 25 3 3 2 2" xfId="13657"/>
    <cellStyle name="표준 36 2 25 3 3 2 2 2" xfId="31221"/>
    <cellStyle name="표준 36 2 25 3 3 2 3" xfId="31222"/>
    <cellStyle name="표준 36 2 25 3 3 3" xfId="13658"/>
    <cellStyle name="표준 36 2 25 3 3 3 2" xfId="31223"/>
    <cellStyle name="표준 36 2 25 3 3 4" xfId="31224"/>
    <cellStyle name="표준 36 2 25 3 4" xfId="13659"/>
    <cellStyle name="표준 36 2 25 3 4 2" xfId="13660"/>
    <cellStyle name="표준 36 2 25 3 4 2 2" xfId="31225"/>
    <cellStyle name="표준 36 2 25 3 4 3" xfId="31226"/>
    <cellStyle name="표준 36 2 25 3 5" xfId="13661"/>
    <cellStyle name="표준 36 2 25 3 5 2" xfId="31227"/>
    <cellStyle name="표준 36 2 25 3 6" xfId="31228"/>
    <cellStyle name="표준 36 2 25 4" xfId="13662"/>
    <cellStyle name="표준 36 2 25 4 2" xfId="13663"/>
    <cellStyle name="표준 36 2 25 4 2 2" xfId="13664"/>
    <cellStyle name="표준 36 2 25 4 2 2 2" xfId="13665"/>
    <cellStyle name="표준 36 2 25 4 2 2 2 2" xfId="31229"/>
    <cellStyle name="표준 36 2 25 4 2 2 3" xfId="31230"/>
    <cellStyle name="표준 36 2 25 4 2 3" xfId="13666"/>
    <cellStyle name="표준 36 2 25 4 2 3 2" xfId="31231"/>
    <cellStyle name="표준 36 2 25 4 2 4" xfId="31232"/>
    <cellStyle name="표준 36 2 25 4 3" xfId="13667"/>
    <cellStyle name="표준 36 2 25 4 3 2" xfId="13668"/>
    <cellStyle name="표준 36 2 25 4 3 2 2" xfId="31233"/>
    <cellStyle name="표준 36 2 25 4 3 3" xfId="31234"/>
    <cellStyle name="표준 36 2 25 4 4" xfId="13669"/>
    <cellStyle name="표준 36 2 25 4 4 2" xfId="31235"/>
    <cellStyle name="표준 36 2 25 4 5" xfId="31236"/>
    <cellStyle name="표준 36 2 25 5" xfId="13670"/>
    <cellStyle name="표준 36 2 25 5 2" xfId="13671"/>
    <cellStyle name="표준 36 2 25 5 2 2" xfId="13672"/>
    <cellStyle name="표준 36 2 25 5 2 2 2" xfId="31237"/>
    <cellStyle name="표준 36 2 25 5 2 3" xfId="31238"/>
    <cellStyle name="표준 36 2 25 5 3" xfId="13673"/>
    <cellStyle name="표준 36 2 25 5 3 2" xfId="31239"/>
    <cellStyle name="표준 36 2 25 5 4" xfId="31240"/>
    <cellStyle name="표준 36 2 25 6" xfId="13674"/>
    <cellStyle name="표준 36 2 25 6 2" xfId="13675"/>
    <cellStyle name="표준 36 2 25 6 2 2" xfId="31241"/>
    <cellStyle name="표준 36 2 25 6 3" xfId="31242"/>
    <cellStyle name="표준 36 2 25 7" xfId="13676"/>
    <cellStyle name="표준 36 2 25 7 2" xfId="31243"/>
    <cellStyle name="표준 36 2 25 8" xfId="31244"/>
    <cellStyle name="표준 36 2 26" xfId="13677"/>
    <cellStyle name="표준 36 2 26 2" xfId="13678"/>
    <cellStyle name="표준 36 2 26 2 2" xfId="13679"/>
    <cellStyle name="표준 36 2 26 2 2 2" xfId="13680"/>
    <cellStyle name="표준 36 2 26 2 2 2 2" xfId="13681"/>
    <cellStyle name="표준 36 2 26 2 2 2 2 2" xfId="13682"/>
    <cellStyle name="표준 36 2 26 2 2 2 2 2 2" xfId="13683"/>
    <cellStyle name="표준 36 2 26 2 2 2 2 2 2 2" xfId="31245"/>
    <cellStyle name="표준 36 2 26 2 2 2 2 2 3" xfId="31246"/>
    <cellStyle name="표준 36 2 26 2 2 2 2 3" xfId="13684"/>
    <cellStyle name="표준 36 2 26 2 2 2 2 3 2" xfId="31247"/>
    <cellStyle name="표준 36 2 26 2 2 2 2 4" xfId="31248"/>
    <cellStyle name="표준 36 2 26 2 2 2 3" xfId="13685"/>
    <cellStyle name="표준 36 2 26 2 2 2 3 2" xfId="13686"/>
    <cellStyle name="표준 36 2 26 2 2 2 3 2 2" xfId="31249"/>
    <cellStyle name="표준 36 2 26 2 2 2 3 3" xfId="31250"/>
    <cellStyle name="표준 36 2 26 2 2 2 4" xfId="13687"/>
    <cellStyle name="표준 36 2 26 2 2 2 4 2" xfId="31251"/>
    <cellStyle name="표준 36 2 26 2 2 2 5" xfId="31252"/>
    <cellStyle name="표준 36 2 26 2 2 3" xfId="13688"/>
    <cellStyle name="표준 36 2 26 2 2 3 2" xfId="13689"/>
    <cellStyle name="표준 36 2 26 2 2 3 2 2" xfId="13690"/>
    <cellStyle name="표준 36 2 26 2 2 3 2 2 2" xfId="31253"/>
    <cellStyle name="표준 36 2 26 2 2 3 2 3" xfId="31254"/>
    <cellStyle name="표준 36 2 26 2 2 3 3" xfId="13691"/>
    <cellStyle name="표준 36 2 26 2 2 3 3 2" xfId="31255"/>
    <cellStyle name="표준 36 2 26 2 2 3 4" xfId="31256"/>
    <cellStyle name="표준 36 2 26 2 2 4" xfId="13692"/>
    <cellStyle name="표준 36 2 26 2 2 4 2" xfId="13693"/>
    <cellStyle name="표준 36 2 26 2 2 4 2 2" xfId="31257"/>
    <cellStyle name="표준 36 2 26 2 2 4 3" xfId="31258"/>
    <cellStyle name="표준 36 2 26 2 2 5" xfId="13694"/>
    <cellStyle name="표준 36 2 26 2 2 5 2" xfId="31259"/>
    <cellStyle name="표준 36 2 26 2 2 6" xfId="31260"/>
    <cellStyle name="표준 36 2 26 2 3" xfId="13695"/>
    <cellStyle name="표준 36 2 26 2 3 2" xfId="13696"/>
    <cellStyle name="표준 36 2 26 2 3 2 2" xfId="13697"/>
    <cellStyle name="표준 36 2 26 2 3 2 2 2" xfId="13698"/>
    <cellStyle name="표준 36 2 26 2 3 2 2 2 2" xfId="31261"/>
    <cellStyle name="표준 36 2 26 2 3 2 2 3" xfId="31262"/>
    <cellStyle name="표준 36 2 26 2 3 2 3" xfId="13699"/>
    <cellStyle name="표준 36 2 26 2 3 2 3 2" xfId="31263"/>
    <cellStyle name="표준 36 2 26 2 3 2 4" xfId="31264"/>
    <cellStyle name="표준 36 2 26 2 3 3" xfId="13700"/>
    <cellStyle name="표준 36 2 26 2 3 3 2" xfId="13701"/>
    <cellStyle name="표준 36 2 26 2 3 3 2 2" xfId="31265"/>
    <cellStyle name="표준 36 2 26 2 3 3 3" xfId="31266"/>
    <cellStyle name="표준 36 2 26 2 3 4" xfId="13702"/>
    <cellStyle name="표준 36 2 26 2 3 4 2" xfId="31267"/>
    <cellStyle name="표준 36 2 26 2 3 5" xfId="31268"/>
    <cellStyle name="표준 36 2 26 2 4" xfId="13703"/>
    <cellStyle name="표준 36 2 26 2 4 2" xfId="13704"/>
    <cellStyle name="표준 36 2 26 2 4 2 2" xfId="13705"/>
    <cellStyle name="표준 36 2 26 2 4 2 2 2" xfId="31269"/>
    <cellStyle name="표준 36 2 26 2 4 2 3" xfId="31270"/>
    <cellStyle name="표준 36 2 26 2 4 3" xfId="13706"/>
    <cellStyle name="표준 36 2 26 2 4 3 2" xfId="31271"/>
    <cellStyle name="표준 36 2 26 2 4 4" xfId="31272"/>
    <cellStyle name="표준 36 2 26 2 5" xfId="13707"/>
    <cellStyle name="표준 36 2 26 2 5 2" xfId="13708"/>
    <cellStyle name="표준 36 2 26 2 5 2 2" xfId="31273"/>
    <cellStyle name="표준 36 2 26 2 5 3" xfId="31274"/>
    <cellStyle name="표준 36 2 26 2 6" xfId="13709"/>
    <cellStyle name="표준 36 2 26 2 6 2" xfId="31275"/>
    <cellStyle name="표준 36 2 26 2 7" xfId="31276"/>
    <cellStyle name="표준 36 2 26 3" xfId="13710"/>
    <cellStyle name="표준 36 2 26 3 2" xfId="13711"/>
    <cellStyle name="표준 36 2 26 3 2 2" xfId="13712"/>
    <cellStyle name="표준 36 2 26 3 2 2 2" xfId="13713"/>
    <cellStyle name="표준 36 2 26 3 2 2 2 2" xfId="13714"/>
    <cellStyle name="표준 36 2 26 3 2 2 2 2 2" xfId="31277"/>
    <cellStyle name="표준 36 2 26 3 2 2 2 3" xfId="31278"/>
    <cellStyle name="표준 36 2 26 3 2 2 3" xfId="13715"/>
    <cellStyle name="표준 36 2 26 3 2 2 3 2" xfId="31279"/>
    <cellStyle name="표준 36 2 26 3 2 2 4" xfId="31280"/>
    <cellStyle name="표준 36 2 26 3 2 3" xfId="13716"/>
    <cellStyle name="표준 36 2 26 3 2 3 2" xfId="13717"/>
    <cellStyle name="표준 36 2 26 3 2 3 2 2" xfId="31281"/>
    <cellStyle name="표준 36 2 26 3 2 3 3" xfId="31282"/>
    <cellStyle name="표준 36 2 26 3 2 4" xfId="13718"/>
    <cellStyle name="표준 36 2 26 3 2 4 2" xfId="31283"/>
    <cellStyle name="표준 36 2 26 3 2 5" xfId="31284"/>
    <cellStyle name="표준 36 2 26 3 3" xfId="13719"/>
    <cellStyle name="표준 36 2 26 3 3 2" xfId="13720"/>
    <cellStyle name="표준 36 2 26 3 3 2 2" xfId="13721"/>
    <cellStyle name="표준 36 2 26 3 3 2 2 2" xfId="31285"/>
    <cellStyle name="표준 36 2 26 3 3 2 3" xfId="31286"/>
    <cellStyle name="표준 36 2 26 3 3 3" xfId="13722"/>
    <cellStyle name="표준 36 2 26 3 3 3 2" xfId="31287"/>
    <cellStyle name="표준 36 2 26 3 3 4" xfId="31288"/>
    <cellStyle name="표준 36 2 26 3 4" xfId="13723"/>
    <cellStyle name="표준 36 2 26 3 4 2" xfId="13724"/>
    <cellStyle name="표준 36 2 26 3 4 2 2" xfId="31289"/>
    <cellStyle name="표준 36 2 26 3 4 3" xfId="31290"/>
    <cellStyle name="표준 36 2 26 3 5" xfId="13725"/>
    <cellStyle name="표준 36 2 26 3 5 2" xfId="31291"/>
    <cellStyle name="표준 36 2 26 3 6" xfId="31292"/>
    <cellStyle name="표준 36 2 26 4" xfId="13726"/>
    <cellStyle name="표준 36 2 26 4 2" xfId="13727"/>
    <cellStyle name="표준 36 2 26 4 2 2" xfId="13728"/>
    <cellStyle name="표준 36 2 26 4 2 2 2" xfId="13729"/>
    <cellStyle name="표준 36 2 26 4 2 2 2 2" xfId="31293"/>
    <cellStyle name="표준 36 2 26 4 2 2 3" xfId="31294"/>
    <cellStyle name="표준 36 2 26 4 2 3" xfId="13730"/>
    <cellStyle name="표준 36 2 26 4 2 3 2" xfId="31295"/>
    <cellStyle name="표준 36 2 26 4 2 4" xfId="31296"/>
    <cellStyle name="표준 36 2 26 4 3" xfId="13731"/>
    <cellStyle name="표준 36 2 26 4 3 2" xfId="13732"/>
    <cellStyle name="표준 36 2 26 4 3 2 2" xfId="31297"/>
    <cellStyle name="표준 36 2 26 4 3 3" xfId="31298"/>
    <cellStyle name="표준 36 2 26 4 4" xfId="13733"/>
    <cellStyle name="표준 36 2 26 4 4 2" xfId="31299"/>
    <cellStyle name="표준 36 2 26 4 5" xfId="31300"/>
    <cellStyle name="표준 36 2 26 5" xfId="13734"/>
    <cellStyle name="표준 36 2 26 5 2" xfId="13735"/>
    <cellStyle name="표준 36 2 26 5 2 2" xfId="13736"/>
    <cellStyle name="표준 36 2 26 5 2 2 2" xfId="31301"/>
    <cellStyle name="표준 36 2 26 5 2 3" xfId="31302"/>
    <cellStyle name="표준 36 2 26 5 3" xfId="13737"/>
    <cellStyle name="표준 36 2 26 5 3 2" xfId="31303"/>
    <cellStyle name="표준 36 2 26 5 4" xfId="31304"/>
    <cellStyle name="표준 36 2 26 6" xfId="13738"/>
    <cellStyle name="표준 36 2 26 6 2" xfId="13739"/>
    <cellStyle name="표준 36 2 26 6 2 2" xfId="31305"/>
    <cellStyle name="표준 36 2 26 6 3" xfId="31306"/>
    <cellStyle name="표준 36 2 26 7" xfId="13740"/>
    <cellStyle name="표준 36 2 26 7 2" xfId="31307"/>
    <cellStyle name="표준 36 2 26 8" xfId="31308"/>
    <cellStyle name="표준 36 2 27" xfId="13741"/>
    <cellStyle name="표준 36 2 27 2" xfId="13742"/>
    <cellStyle name="표준 36 2 27 2 2" xfId="13743"/>
    <cellStyle name="표준 36 2 27 2 2 2" xfId="13744"/>
    <cellStyle name="표준 36 2 27 2 2 2 2" xfId="13745"/>
    <cellStyle name="표준 36 2 27 2 2 2 2 2" xfId="13746"/>
    <cellStyle name="표준 36 2 27 2 2 2 2 2 2" xfId="13747"/>
    <cellStyle name="표준 36 2 27 2 2 2 2 2 2 2" xfId="31309"/>
    <cellStyle name="표준 36 2 27 2 2 2 2 2 3" xfId="31310"/>
    <cellStyle name="표준 36 2 27 2 2 2 2 3" xfId="13748"/>
    <cellStyle name="표준 36 2 27 2 2 2 2 3 2" xfId="31311"/>
    <cellStyle name="표준 36 2 27 2 2 2 2 4" xfId="31312"/>
    <cellStyle name="표준 36 2 27 2 2 2 3" xfId="13749"/>
    <cellStyle name="표준 36 2 27 2 2 2 3 2" xfId="13750"/>
    <cellStyle name="표준 36 2 27 2 2 2 3 2 2" xfId="31313"/>
    <cellStyle name="표준 36 2 27 2 2 2 3 3" xfId="31314"/>
    <cellStyle name="표준 36 2 27 2 2 2 4" xfId="13751"/>
    <cellStyle name="표준 36 2 27 2 2 2 4 2" xfId="31315"/>
    <cellStyle name="표준 36 2 27 2 2 2 5" xfId="31316"/>
    <cellStyle name="표준 36 2 27 2 2 3" xfId="13752"/>
    <cellStyle name="표준 36 2 27 2 2 3 2" xfId="13753"/>
    <cellStyle name="표준 36 2 27 2 2 3 2 2" xfId="13754"/>
    <cellStyle name="표준 36 2 27 2 2 3 2 2 2" xfId="31317"/>
    <cellStyle name="표준 36 2 27 2 2 3 2 3" xfId="31318"/>
    <cellStyle name="표준 36 2 27 2 2 3 3" xfId="13755"/>
    <cellStyle name="표준 36 2 27 2 2 3 3 2" xfId="31319"/>
    <cellStyle name="표준 36 2 27 2 2 3 4" xfId="31320"/>
    <cellStyle name="표준 36 2 27 2 2 4" xfId="13756"/>
    <cellStyle name="표준 36 2 27 2 2 4 2" xfId="13757"/>
    <cellStyle name="표준 36 2 27 2 2 4 2 2" xfId="31321"/>
    <cellStyle name="표준 36 2 27 2 2 4 3" xfId="31322"/>
    <cellStyle name="표준 36 2 27 2 2 5" xfId="13758"/>
    <cellStyle name="표준 36 2 27 2 2 5 2" xfId="31323"/>
    <cellStyle name="표준 36 2 27 2 2 6" xfId="31324"/>
    <cellStyle name="표준 36 2 27 2 3" xfId="13759"/>
    <cellStyle name="표준 36 2 27 2 3 2" xfId="13760"/>
    <cellStyle name="표준 36 2 27 2 3 2 2" xfId="13761"/>
    <cellStyle name="표준 36 2 27 2 3 2 2 2" xfId="13762"/>
    <cellStyle name="표준 36 2 27 2 3 2 2 2 2" xfId="31325"/>
    <cellStyle name="표준 36 2 27 2 3 2 2 3" xfId="31326"/>
    <cellStyle name="표준 36 2 27 2 3 2 3" xfId="13763"/>
    <cellStyle name="표준 36 2 27 2 3 2 3 2" xfId="31327"/>
    <cellStyle name="표준 36 2 27 2 3 2 4" xfId="31328"/>
    <cellStyle name="표준 36 2 27 2 3 3" xfId="13764"/>
    <cellStyle name="표준 36 2 27 2 3 3 2" xfId="13765"/>
    <cellStyle name="표준 36 2 27 2 3 3 2 2" xfId="31329"/>
    <cellStyle name="표준 36 2 27 2 3 3 3" xfId="31330"/>
    <cellStyle name="표준 36 2 27 2 3 4" xfId="13766"/>
    <cellStyle name="표준 36 2 27 2 3 4 2" xfId="31331"/>
    <cellStyle name="표준 36 2 27 2 3 5" xfId="31332"/>
    <cellStyle name="표준 36 2 27 2 4" xfId="13767"/>
    <cellStyle name="표준 36 2 27 2 4 2" xfId="13768"/>
    <cellStyle name="표준 36 2 27 2 4 2 2" xfId="13769"/>
    <cellStyle name="표준 36 2 27 2 4 2 2 2" xfId="31333"/>
    <cellStyle name="표준 36 2 27 2 4 2 3" xfId="31334"/>
    <cellStyle name="표준 36 2 27 2 4 3" xfId="13770"/>
    <cellStyle name="표준 36 2 27 2 4 3 2" xfId="31335"/>
    <cellStyle name="표준 36 2 27 2 4 4" xfId="31336"/>
    <cellStyle name="표준 36 2 27 2 5" xfId="13771"/>
    <cellStyle name="표준 36 2 27 2 5 2" xfId="13772"/>
    <cellStyle name="표준 36 2 27 2 5 2 2" xfId="31337"/>
    <cellStyle name="표준 36 2 27 2 5 3" xfId="31338"/>
    <cellStyle name="표준 36 2 27 2 6" xfId="13773"/>
    <cellStyle name="표준 36 2 27 2 6 2" xfId="31339"/>
    <cellStyle name="표준 36 2 27 2 7" xfId="31340"/>
    <cellStyle name="표준 36 2 27 3" xfId="13774"/>
    <cellStyle name="표준 36 2 27 3 2" xfId="13775"/>
    <cellStyle name="표준 36 2 27 3 2 2" xfId="13776"/>
    <cellStyle name="표준 36 2 27 3 2 2 2" xfId="13777"/>
    <cellStyle name="표준 36 2 27 3 2 2 2 2" xfId="13778"/>
    <cellStyle name="표준 36 2 27 3 2 2 2 2 2" xfId="31341"/>
    <cellStyle name="표준 36 2 27 3 2 2 2 3" xfId="31342"/>
    <cellStyle name="표준 36 2 27 3 2 2 3" xfId="13779"/>
    <cellStyle name="표준 36 2 27 3 2 2 3 2" xfId="31343"/>
    <cellStyle name="표준 36 2 27 3 2 2 4" xfId="31344"/>
    <cellStyle name="표준 36 2 27 3 2 3" xfId="13780"/>
    <cellStyle name="표준 36 2 27 3 2 3 2" xfId="13781"/>
    <cellStyle name="표준 36 2 27 3 2 3 2 2" xfId="31345"/>
    <cellStyle name="표준 36 2 27 3 2 3 3" xfId="31346"/>
    <cellStyle name="표준 36 2 27 3 2 4" xfId="13782"/>
    <cellStyle name="표준 36 2 27 3 2 4 2" xfId="31347"/>
    <cellStyle name="표준 36 2 27 3 2 5" xfId="31348"/>
    <cellStyle name="표준 36 2 27 3 3" xfId="13783"/>
    <cellStyle name="표준 36 2 27 3 3 2" xfId="13784"/>
    <cellStyle name="표준 36 2 27 3 3 2 2" xfId="13785"/>
    <cellStyle name="표준 36 2 27 3 3 2 2 2" xfId="31349"/>
    <cellStyle name="표준 36 2 27 3 3 2 3" xfId="31350"/>
    <cellStyle name="표준 36 2 27 3 3 3" xfId="13786"/>
    <cellStyle name="표준 36 2 27 3 3 3 2" xfId="31351"/>
    <cellStyle name="표준 36 2 27 3 3 4" xfId="31352"/>
    <cellStyle name="표준 36 2 27 3 4" xfId="13787"/>
    <cellStyle name="표준 36 2 27 3 4 2" xfId="13788"/>
    <cellStyle name="표준 36 2 27 3 4 2 2" xfId="31353"/>
    <cellStyle name="표준 36 2 27 3 4 3" xfId="31354"/>
    <cellStyle name="표준 36 2 27 3 5" xfId="13789"/>
    <cellStyle name="표준 36 2 27 3 5 2" xfId="31355"/>
    <cellStyle name="표준 36 2 27 3 6" xfId="31356"/>
    <cellStyle name="표준 36 2 27 4" xfId="13790"/>
    <cellStyle name="표준 36 2 27 4 2" xfId="13791"/>
    <cellStyle name="표준 36 2 27 4 2 2" xfId="13792"/>
    <cellStyle name="표준 36 2 27 4 2 2 2" xfId="13793"/>
    <cellStyle name="표준 36 2 27 4 2 2 2 2" xfId="31357"/>
    <cellStyle name="표준 36 2 27 4 2 2 3" xfId="31358"/>
    <cellStyle name="표준 36 2 27 4 2 3" xfId="13794"/>
    <cellStyle name="표준 36 2 27 4 2 3 2" xfId="31359"/>
    <cellStyle name="표준 36 2 27 4 2 4" xfId="31360"/>
    <cellStyle name="표준 36 2 27 4 3" xfId="13795"/>
    <cellStyle name="표준 36 2 27 4 3 2" xfId="13796"/>
    <cellStyle name="표준 36 2 27 4 3 2 2" xfId="31361"/>
    <cellStyle name="표준 36 2 27 4 3 3" xfId="31362"/>
    <cellStyle name="표준 36 2 27 4 4" xfId="13797"/>
    <cellStyle name="표준 36 2 27 4 4 2" xfId="31363"/>
    <cellStyle name="표준 36 2 27 4 5" xfId="31364"/>
    <cellStyle name="표준 36 2 27 5" xfId="13798"/>
    <cellStyle name="표준 36 2 27 5 2" xfId="13799"/>
    <cellStyle name="표준 36 2 27 5 2 2" xfId="13800"/>
    <cellStyle name="표준 36 2 27 5 2 2 2" xfId="31365"/>
    <cellStyle name="표준 36 2 27 5 2 3" xfId="31366"/>
    <cellStyle name="표준 36 2 27 5 3" xfId="13801"/>
    <cellStyle name="표준 36 2 27 5 3 2" xfId="31367"/>
    <cellStyle name="표준 36 2 27 5 4" xfId="31368"/>
    <cellStyle name="표준 36 2 27 6" xfId="13802"/>
    <cellStyle name="표준 36 2 27 6 2" xfId="13803"/>
    <cellStyle name="표준 36 2 27 6 2 2" xfId="31369"/>
    <cellStyle name="표준 36 2 27 6 3" xfId="31370"/>
    <cellStyle name="표준 36 2 27 7" xfId="13804"/>
    <cellStyle name="표준 36 2 27 7 2" xfId="31371"/>
    <cellStyle name="표준 36 2 27 8" xfId="31372"/>
    <cellStyle name="표준 36 2 28" xfId="13805"/>
    <cellStyle name="표준 36 2 29" xfId="13806"/>
    <cellStyle name="표준 36 2 3" xfId="13807"/>
    <cellStyle name="표준 36 2 3 2" xfId="13808"/>
    <cellStyle name="표준 36 2 3 2 2" xfId="13809"/>
    <cellStyle name="표준 36 2 3 2 2 2" xfId="13810"/>
    <cellStyle name="표준 36 2 3 2 2 2 2" xfId="13811"/>
    <cellStyle name="표준 36 2 3 2 2 2 2 2" xfId="13812"/>
    <cellStyle name="표준 36 2 3 2 2 2 2 2 2" xfId="13813"/>
    <cellStyle name="표준 36 2 3 2 2 2 2 2 2 2" xfId="31373"/>
    <cellStyle name="표준 36 2 3 2 2 2 2 2 3" xfId="31374"/>
    <cellStyle name="표준 36 2 3 2 2 2 2 3" xfId="13814"/>
    <cellStyle name="표준 36 2 3 2 2 2 2 3 2" xfId="31375"/>
    <cellStyle name="표준 36 2 3 2 2 2 2 4" xfId="31376"/>
    <cellStyle name="표준 36 2 3 2 2 2 3" xfId="13815"/>
    <cellStyle name="표준 36 2 3 2 2 2 3 2" xfId="13816"/>
    <cellStyle name="표준 36 2 3 2 2 2 3 2 2" xfId="31377"/>
    <cellStyle name="표준 36 2 3 2 2 2 3 3" xfId="31378"/>
    <cellStyle name="표준 36 2 3 2 2 2 4" xfId="13817"/>
    <cellStyle name="표준 36 2 3 2 2 2 4 2" xfId="31379"/>
    <cellStyle name="표준 36 2 3 2 2 2 5" xfId="31380"/>
    <cellStyle name="표준 36 2 3 2 2 3" xfId="13818"/>
    <cellStyle name="표준 36 2 3 2 2 3 2" xfId="13819"/>
    <cellStyle name="표준 36 2 3 2 2 3 2 2" xfId="13820"/>
    <cellStyle name="표준 36 2 3 2 2 3 2 2 2" xfId="31381"/>
    <cellStyle name="표준 36 2 3 2 2 3 2 3" xfId="31382"/>
    <cellStyle name="표준 36 2 3 2 2 3 3" xfId="13821"/>
    <cellStyle name="표준 36 2 3 2 2 3 3 2" xfId="31383"/>
    <cellStyle name="표준 36 2 3 2 2 3 4" xfId="31384"/>
    <cellStyle name="표준 36 2 3 2 2 4" xfId="13822"/>
    <cellStyle name="표준 36 2 3 2 2 4 2" xfId="13823"/>
    <cellStyle name="표준 36 2 3 2 2 4 2 2" xfId="31385"/>
    <cellStyle name="표준 36 2 3 2 2 4 3" xfId="31386"/>
    <cellStyle name="표준 36 2 3 2 2 5" xfId="13824"/>
    <cellStyle name="표준 36 2 3 2 2 5 2" xfId="31387"/>
    <cellStyle name="표준 36 2 3 2 2 6" xfId="31388"/>
    <cellStyle name="표준 36 2 3 2 3" xfId="13825"/>
    <cellStyle name="표준 36 2 3 2 3 2" xfId="13826"/>
    <cellStyle name="표준 36 2 3 2 3 2 2" xfId="13827"/>
    <cellStyle name="표준 36 2 3 2 3 2 2 2" xfId="13828"/>
    <cellStyle name="표준 36 2 3 2 3 2 2 2 2" xfId="31389"/>
    <cellStyle name="표준 36 2 3 2 3 2 2 3" xfId="31390"/>
    <cellStyle name="표준 36 2 3 2 3 2 3" xfId="13829"/>
    <cellStyle name="표준 36 2 3 2 3 2 3 2" xfId="31391"/>
    <cellStyle name="표준 36 2 3 2 3 2 4" xfId="31392"/>
    <cellStyle name="표준 36 2 3 2 3 3" xfId="13830"/>
    <cellStyle name="표준 36 2 3 2 3 3 2" xfId="13831"/>
    <cellStyle name="표준 36 2 3 2 3 3 2 2" xfId="31393"/>
    <cellStyle name="표준 36 2 3 2 3 3 3" xfId="31394"/>
    <cellStyle name="표준 36 2 3 2 3 4" xfId="13832"/>
    <cellStyle name="표준 36 2 3 2 3 4 2" xfId="31395"/>
    <cellStyle name="표준 36 2 3 2 3 5" xfId="31396"/>
    <cellStyle name="표준 36 2 3 2 4" xfId="13833"/>
    <cellStyle name="표준 36 2 3 2 4 2" xfId="13834"/>
    <cellStyle name="표준 36 2 3 2 4 2 2" xfId="13835"/>
    <cellStyle name="표준 36 2 3 2 4 2 2 2" xfId="31397"/>
    <cellStyle name="표준 36 2 3 2 4 2 3" xfId="31398"/>
    <cellStyle name="표준 36 2 3 2 4 3" xfId="13836"/>
    <cellStyle name="표준 36 2 3 2 4 3 2" xfId="31399"/>
    <cellStyle name="표준 36 2 3 2 4 4" xfId="31400"/>
    <cellStyle name="표준 36 2 3 2 5" xfId="13837"/>
    <cellStyle name="표준 36 2 3 2 5 2" xfId="13838"/>
    <cellStyle name="표준 36 2 3 2 5 2 2" xfId="31401"/>
    <cellStyle name="표준 36 2 3 2 5 3" xfId="31402"/>
    <cellStyle name="표준 36 2 3 2 6" xfId="13839"/>
    <cellStyle name="표준 36 2 3 2 6 2" xfId="31403"/>
    <cellStyle name="표준 36 2 3 2 7" xfId="31404"/>
    <cellStyle name="표준 36 2 3 3" xfId="13840"/>
    <cellStyle name="표준 36 2 3 3 2" xfId="13841"/>
    <cellStyle name="표준 36 2 3 3 2 2" xfId="13842"/>
    <cellStyle name="표준 36 2 3 3 2 2 2" xfId="13843"/>
    <cellStyle name="표준 36 2 3 3 2 2 2 2" xfId="13844"/>
    <cellStyle name="표준 36 2 3 3 2 2 2 2 2" xfId="31405"/>
    <cellStyle name="표준 36 2 3 3 2 2 2 3" xfId="31406"/>
    <cellStyle name="표준 36 2 3 3 2 2 3" xfId="13845"/>
    <cellStyle name="표준 36 2 3 3 2 2 3 2" xfId="31407"/>
    <cellStyle name="표준 36 2 3 3 2 2 4" xfId="31408"/>
    <cellStyle name="표준 36 2 3 3 2 3" xfId="13846"/>
    <cellStyle name="표준 36 2 3 3 2 3 2" xfId="13847"/>
    <cellStyle name="표준 36 2 3 3 2 3 2 2" xfId="31409"/>
    <cellStyle name="표준 36 2 3 3 2 3 3" xfId="31410"/>
    <cellStyle name="표준 36 2 3 3 2 4" xfId="13848"/>
    <cellStyle name="표준 36 2 3 3 2 4 2" xfId="31411"/>
    <cellStyle name="표준 36 2 3 3 2 5" xfId="31412"/>
    <cellStyle name="표준 36 2 3 3 3" xfId="13849"/>
    <cellStyle name="표준 36 2 3 3 3 2" xfId="13850"/>
    <cellStyle name="표준 36 2 3 3 3 2 2" xfId="13851"/>
    <cellStyle name="표준 36 2 3 3 3 2 2 2" xfId="31413"/>
    <cellStyle name="표준 36 2 3 3 3 2 3" xfId="31414"/>
    <cellStyle name="표준 36 2 3 3 3 3" xfId="13852"/>
    <cellStyle name="표준 36 2 3 3 3 3 2" xfId="31415"/>
    <cellStyle name="표준 36 2 3 3 3 4" xfId="31416"/>
    <cellStyle name="표준 36 2 3 3 4" xfId="13853"/>
    <cellStyle name="표준 36 2 3 3 4 2" xfId="13854"/>
    <cellStyle name="표준 36 2 3 3 4 2 2" xfId="31417"/>
    <cellStyle name="표준 36 2 3 3 4 3" xfId="31418"/>
    <cellStyle name="표준 36 2 3 3 5" xfId="13855"/>
    <cellStyle name="표준 36 2 3 3 5 2" xfId="31419"/>
    <cellStyle name="표준 36 2 3 3 6" xfId="31420"/>
    <cellStyle name="표준 36 2 3 4" xfId="13856"/>
    <cellStyle name="표준 36 2 3 4 2" xfId="13857"/>
    <cellStyle name="표준 36 2 3 4 2 2" xfId="13858"/>
    <cellStyle name="표준 36 2 3 4 2 2 2" xfId="13859"/>
    <cellStyle name="표준 36 2 3 4 2 2 2 2" xfId="31421"/>
    <cellStyle name="표준 36 2 3 4 2 2 3" xfId="31422"/>
    <cellStyle name="표준 36 2 3 4 2 3" xfId="13860"/>
    <cellStyle name="표준 36 2 3 4 2 3 2" xfId="31423"/>
    <cellStyle name="표준 36 2 3 4 2 4" xfId="31424"/>
    <cellStyle name="표준 36 2 3 4 3" xfId="13861"/>
    <cellStyle name="표준 36 2 3 4 3 2" xfId="13862"/>
    <cellStyle name="표준 36 2 3 4 3 2 2" xfId="31425"/>
    <cellStyle name="표준 36 2 3 4 3 3" xfId="31426"/>
    <cellStyle name="표준 36 2 3 4 4" xfId="13863"/>
    <cellStyle name="표준 36 2 3 4 4 2" xfId="31427"/>
    <cellStyle name="표준 36 2 3 4 5" xfId="31428"/>
    <cellStyle name="표준 36 2 3 5" xfId="13864"/>
    <cellStyle name="표준 36 2 3 5 2" xfId="13865"/>
    <cellStyle name="표준 36 2 3 5 2 2" xfId="13866"/>
    <cellStyle name="표준 36 2 3 5 2 2 2" xfId="31429"/>
    <cellStyle name="표준 36 2 3 5 2 3" xfId="31430"/>
    <cellStyle name="표준 36 2 3 5 3" xfId="13867"/>
    <cellStyle name="표준 36 2 3 5 3 2" xfId="31431"/>
    <cellStyle name="표준 36 2 3 5 4" xfId="31432"/>
    <cellStyle name="표준 36 2 3 6" xfId="13868"/>
    <cellStyle name="표준 36 2 3 6 2" xfId="13869"/>
    <cellStyle name="표준 36 2 3 6 2 2" xfId="31433"/>
    <cellStyle name="표준 36 2 3 6 3" xfId="31434"/>
    <cellStyle name="표준 36 2 3 7" xfId="13870"/>
    <cellStyle name="표준 36 2 3 7 2" xfId="31435"/>
    <cellStyle name="표준 36 2 3 8" xfId="31436"/>
    <cellStyle name="표준 36 2 4" xfId="13871"/>
    <cellStyle name="표준 36 2 4 2" xfId="13872"/>
    <cellStyle name="표준 36 2 4 2 2" xfId="13873"/>
    <cellStyle name="표준 36 2 4 2 2 2" xfId="13874"/>
    <cellStyle name="표준 36 2 4 2 2 2 2" xfId="13875"/>
    <cellStyle name="표준 36 2 4 2 2 2 2 2" xfId="13876"/>
    <cellStyle name="표준 36 2 4 2 2 2 2 2 2" xfId="13877"/>
    <cellStyle name="표준 36 2 4 2 2 2 2 2 2 2" xfId="31437"/>
    <cellStyle name="표준 36 2 4 2 2 2 2 2 3" xfId="31438"/>
    <cellStyle name="표준 36 2 4 2 2 2 2 3" xfId="13878"/>
    <cellStyle name="표준 36 2 4 2 2 2 2 3 2" xfId="31439"/>
    <cellStyle name="표준 36 2 4 2 2 2 2 4" xfId="31440"/>
    <cellStyle name="표준 36 2 4 2 2 2 3" xfId="13879"/>
    <cellStyle name="표준 36 2 4 2 2 2 3 2" xfId="13880"/>
    <cellStyle name="표준 36 2 4 2 2 2 3 2 2" xfId="31441"/>
    <cellStyle name="표준 36 2 4 2 2 2 3 3" xfId="31442"/>
    <cellStyle name="표준 36 2 4 2 2 2 4" xfId="13881"/>
    <cellStyle name="표준 36 2 4 2 2 2 4 2" xfId="31443"/>
    <cellStyle name="표준 36 2 4 2 2 2 5" xfId="31444"/>
    <cellStyle name="표준 36 2 4 2 2 3" xfId="13882"/>
    <cellStyle name="표준 36 2 4 2 2 3 2" xfId="13883"/>
    <cellStyle name="표준 36 2 4 2 2 3 2 2" xfId="13884"/>
    <cellStyle name="표준 36 2 4 2 2 3 2 2 2" xfId="31445"/>
    <cellStyle name="표준 36 2 4 2 2 3 2 3" xfId="31446"/>
    <cellStyle name="표준 36 2 4 2 2 3 3" xfId="13885"/>
    <cellStyle name="표준 36 2 4 2 2 3 3 2" xfId="31447"/>
    <cellStyle name="표준 36 2 4 2 2 3 4" xfId="31448"/>
    <cellStyle name="표준 36 2 4 2 2 4" xfId="13886"/>
    <cellStyle name="표준 36 2 4 2 2 4 2" xfId="13887"/>
    <cellStyle name="표준 36 2 4 2 2 4 2 2" xfId="31449"/>
    <cellStyle name="표준 36 2 4 2 2 4 3" xfId="31450"/>
    <cellStyle name="표준 36 2 4 2 2 5" xfId="13888"/>
    <cellStyle name="표준 36 2 4 2 2 5 2" xfId="31451"/>
    <cellStyle name="표준 36 2 4 2 2 6" xfId="31452"/>
    <cellStyle name="표준 36 2 4 2 3" xfId="13889"/>
    <cellStyle name="표준 36 2 4 2 3 2" xfId="13890"/>
    <cellStyle name="표준 36 2 4 2 3 2 2" xfId="13891"/>
    <cellStyle name="표준 36 2 4 2 3 2 2 2" xfId="13892"/>
    <cellStyle name="표준 36 2 4 2 3 2 2 2 2" xfId="31453"/>
    <cellStyle name="표준 36 2 4 2 3 2 2 3" xfId="31454"/>
    <cellStyle name="표준 36 2 4 2 3 2 3" xfId="13893"/>
    <cellStyle name="표준 36 2 4 2 3 2 3 2" xfId="31455"/>
    <cellStyle name="표준 36 2 4 2 3 2 4" xfId="31456"/>
    <cellStyle name="표준 36 2 4 2 3 3" xfId="13894"/>
    <cellStyle name="표준 36 2 4 2 3 3 2" xfId="13895"/>
    <cellStyle name="표준 36 2 4 2 3 3 2 2" xfId="31457"/>
    <cellStyle name="표준 36 2 4 2 3 3 3" xfId="31458"/>
    <cellStyle name="표준 36 2 4 2 3 4" xfId="13896"/>
    <cellStyle name="표준 36 2 4 2 3 4 2" xfId="31459"/>
    <cellStyle name="표준 36 2 4 2 3 5" xfId="31460"/>
    <cellStyle name="표준 36 2 4 2 4" xfId="13897"/>
    <cellStyle name="표준 36 2 4 2 4 2" xfId="13898"/>
    <cellStyle name="표준 36 2 4 2 4 2 2" xfId="13899"/>
    <cellStyle name="표준 36 2 4 2 4 2 2 2" xfId="31461"/>
    <cellStyle name="표준 36 2 4 2 4 2 3" xfId="31462"/>
    <cellStyle name="표준 36 2 4 2 4 3" xfId="13900"/>
    <cellStyle name="표준 36 2 4 2 4 3 2" xfId="31463"/>
    <cellStyle name="표준 36 2 4 2 4 4" xfId="31464"/>
    <cellStyle name="표준 36 2 4 2 5" xfId="13901"/>
    <cellStyle name="표준 36 2 4 2 5 2" xfId="13902"/>
    <cellStyle name="표준 36 2 4 2 5 2 2" xfId="31465"/>
    <cellStyle name="표준 36 2 4 2 5 3" xfId="31466"/>
    <cellStyle name="표준 36 2 4 2 6" xfId="13903"/>
    <cellStyle name="표준 36 2 4 2 6 2" xfId="31467"/>
    <cellStyle name="표준 36 2 4 2 7" xfId="31468"/>
    <cellStyle name="표준 36 2 4 3" xfId="13904"/>
    <cellStyle name="표준 36 2 4 3 2" xfId="13905"/>
    <cellStyle name="표준 36 2 4 3 2 2" xfId="13906"/>
    <cellStyle name="표준 36 2 4 3 2 2 2" xfId="13907"/>
    <cellStyle name="표준 36 2 4 3 2 2 2 2" xfId="13908"/>
    <cellStyle name="표준 36 2 4 3 2 2 2 2 2" xfId="31469"/>
    <cellStyle name="표준 36 2 4 3 2 2 2 3" xfId="31470"/>
    <cellStyle name="표준 36 2 4 3 2 2 3" xfId="13909"/>
    <cellStyle name="표준 36 2 4 3 2 2 3 2" xfId="31471"/>
    <cellStyle name="표준 36 2 4 3 2 2 4" xfId="31472"/>
    <cellStyle name="표준 36 2 4 3 2 3" xfId="13910"/>
    <cellStyle name="표준 36 2 4 3 2 3 2" xfId="13911"/>
    <cellStyle name="표준 36 2 4 3 2 3 2 2" xfId="31473"/>
    <cellStyle name="표준 36 2 4 3 2 3 3" xfId="31474"/>
    <cellStyle name="표준 36 2 4 3 2 4" xfId="13912"/>
    <cellStyle name="표준 36 2 4 3 2 4 2" xfId="31475"/>
    <cellStyle name="표준 36 2 4 3 2 5" xfId="31476"/>
    <cellStyle name="표준 36 2 4 3 3" xfId="13913"/>
    <cellStyle name="표준 36 2 4 3 3 2" xfId="13914"/>
    <cellStyle name="표준 36 2 4 3 3 2 2" xfId="13915"/>
    <cellStyle name="표준 36 2 4 3 3 2 2 2" xfId="31477"/>
    <cellStyle name="표준 36 2 4 3 3 2 3" xfId="31478"/>
    <cellStyle name="표준 36 2 4 3 3 3" xfId="13916"/>
    <cellStyle name="표준 36 2 4 3 3 3 2" xfId="31479"/>
    <cellStyle name="표준 36 2 4 3 3 4" xfId="31480"/>
    <cellStyle name="표준 36 2 4 3 4" xfId="13917"/>
    <cellStyle name="표준 36 2 4 3 4 2" xfId="13918"/>
    <cellStyle name="표준 36 2 4 3 4 2 2" xfId="31481"/>
    <cellStyle name="표준 36 2 4 3 4 3" xfId="31482"/>
    <cellStyle name="표준 36 2 4 3 5" xfId="13919"/>
    <cellStyle name="표준 36 2 4 3 5 2" xfId="31483"/>
    <cellStyle name="표준 36 2 4 3 6" xfId="31484"/>
    <cellStyle name="표준 36 2 4 4" xfId="13920"/>
    <cellStyle name="표준 36 2 4 4 2" xfId="13921"/>
    <cellStyle name="표준 36 2 4 4 2 2" xfId="13922"/>
    <cellStyle name="표준 36 2 4 4 2 2 2" xfId="13923"/>
    <cellStyle name="표준 36 2 4 4 2 2 2 2" xfId="31485"/>
    <cellStyle name="표준 36 2 4 4 2 2 3" xfId="31486"/>
    <cellStyle name="표준 36 2 4 4 2 3" xfId="13924"/>
    <cellStyle name="표준 36 2 4 4 2 3 2" xfId="31487"/>
    <cellStyle name="표준 36 2 4 4 2 4" xfId="31488"/>
    <cellStyle name="표준 36 2 4 4 3" xfId="13925"/>
    <cellStyle name="표준 36 2 4 4 3 2" xfId="13926"/>
    <cellStyle name="표준 36 2 4 4 3 2 2" xfId="31489"/>
    <cellStyle name="표준 36 2 4 4 3 3" xfId="31490"/>
    <cellStyle name="표준 36 2 4 4 4" xfId="13927"/>
    <cellStyle name="표준 36 2 4 4 4 2" xfId="31491"/>
    <cellStyle name="표준 36 2 4 4 5" xfId="31492"/>
    <cellStyle name="표준 36 2 4 5" xfId="13928"/>
    <cellStyle name="표준 36 2 4 5 2" xfId="13929"/>
    <cellStyle name="표준 36 2 4 5 2 2" xfId="13930"/>
    <cellStyle name="표준 36 2 4 5 2 2 2" xfId="31493"/>
    <cellStyle name="표준 36 2 4 5 2 3" xfId="31494"/>
    <cellStyle name="표준 36 2 4 5 3" xfId="13931"/>
    <cellStyle name="표준 36 2 4 5 3 2" xfId="31495"/>
    <cellStyle name="표준 36 2 4 5 4" xfId="31496"/>
    <cellStyle name="표준 36 2 4 6" xfId="13932"/>
    <cellStyle name="표준 36 2 4 6 2" xfId="13933"/>
    <cellStyle name="표준 36 2 4 6 2 2" xfId="31497"/>
    <cellStyle name="표준 36 2 4 6 3" xfId="31498"/>
    <cellStyle name="표준 36 2 4 7" xfId="13934"/>
    <cellStyle name="표준 36 2 4 7 2" xfId="31499"/>
    <cellStyle name="표준 36 2 4 8" xfId="31500"/>
    <cellStyle name="표준 36 2 5" xfId="13935"/>
    <cellStyle name="표준 36 2 5 2" xfId="13936"/>
    <cellStyle name="표준 36 2 5 2 2" xfId="13937"/>
    <cellStyle name="표준 36 2 5 2 2 2" xfId="13938"/>
    <cellStyle name="표준 36 2 5 2 2 2 2" xfId="13939"/>
    <cellStyle name="표준 36 2 5 2 2 2 2 2" xfId="13940"/>
    <cellStyle name="표준 36 2 5 2 2 2 2 2 2" xfId="13941"/>
    <cellStyle name="표준 36 2 5 2 2 2 2 2 2 2" xfId="31501"/>
    <cellStyle name="표준 36 2 5 2 2 2 2 2 3" xfId="31502"/>
    <cellStyle name="표준 36 2 5 2 2 2 2 3" xfId="13942"/>
    <cellStyle name="표준 36 2 5 2 2 2 2 3 2" xfId="31503"/>
    <cellStyle name="표준 36 2 5 2 2 2 2 4" xfId="31504"/>
    <cellStyle name="표준 36 2 5 2 2 2 3" xfId="13943"/>
    <cellStyle name="표준 36 2 5 2 2 2 3 2" xfId="13944"/>
    <cellStyle name="표준 36 2 5 2 2 2 3 2 2" xfId="31505"/>
    <cellStyle name="표준 36 2 5 2 2 2 3 3" xfId="31506"/>
    <cellStyle name="표준 36 2 5 2 2 2 4" xfId="13945"/>
    <cellStyle name="표준 36 2 5 2 2 2 4 2" xfId="31507"/>
    <cellStyle name="표준 36 2 5 2 2 2 5" xfId="31508"/>
    <cellStyle name="표준 36 2 5 2 2 3" xfId="13946"/>
    <cellStyle name="표준 36 2 5 2 2 3 2" xfId="13947"/>
    <cellStyle name="표준 36 2 5 2 2 3 2 2" xfId="13948"/>
    <cellStyle name="표준 36 2 5 2 2 3 2 2 2" xfId="31509"/>
    <cellStyle name="표준 36 2 5 2 2 3 2 3" xfId="31510"/>
    <cellStyle name="표준 36 2 5 2 2 3 3" xfId="13949"/>
    <cellStyle name="표준 36 2 5 2 2 3 3 2" xfId="31511"/>
    <cellStyle name="표준 36 2 5 2 2 3 4" xfId="31512"/>
    <cellStyle name="표준 36 2 5 2 2 4" xfId="13950"/>
    <cellStyle name="표준 36 2 5 2 2 4 2" xfId="13951"/>
    <cellStyle name="표준 36 2 5 2 2 4 2 2" xfId="31513"/>
    <cellStyle name="표준 36 2 5 2 2 4 3" xfId="31514"/>
    <cellStyle name="표준 36 2 5 2 2 5" xfId="13952"/>
    <cellStyle name="표준 36 2 5 2 2 5 2" xfId="31515"/>
    <cellStyle name="표준 36 2 5 2 2 6" xfId="31516"/>
    <cellStyle name="표준 36 2 5 2 3" xfId="13953"/>
    <cellStyle name="표준 36 2 5 2 3 2" xfId="13954"/>
    <cellStyle name="표준 36 2 5 2 3 2 2" xfId="13955"/>
    <cellStyle name="표준 36 2 5 2 3 2 2 2" xfId="13956"/>
    <cellStyle name="표준 36 2 5 2 3 2 2 2 2" xfId="31517"/>
    <cellStyle name="표준 36 2 5 2 3 2 2 3" xfId="31518"/>
    <cellStyle name="표준 36 2 5 2 3 2 3" xfId="13957"/>
    <cellStyle name="표준 36 2 5 2 3 2 3 2" xfId="31519"/>
    <cellStyle name="표준 36 2 5 2 3 2 4" xfId="31520"/>
    <cellStyle name="표준 36 2 5 2 3 3" xfId="13958"/>
    <cellStyle name="표준 36 2 5 2 3 3 2" xfId="13959"/>
    <cellStyle name="표준 36 2 5 2 3 3 2 2" xfId="31521"/>
    <cellStyle name="표준 36 2 5 2 3 3 3" xfId="31522"/>
    <cellStyle name="표준 36 2 5 2 3 4" xfId="13960"/>
    <cellStyle name="표준 36 2 5 2 3 4 2" xfId="31523"/>
    <cellStyle name="표준 36 2 5 2 3 5" xfId="31524"/>
    <cellStyle name="표준 36 2 5 2 4" xfId="13961"/>
    <cellStyle name="표준 36 2 5 2 4 2" xfId="13962"/>
    <cellStyle name="표준 36 2 5 2 4 2 2" xfId="13963"/>
    <cellStyle name="표준 36 2 5 2 4 2 2 2" xfId="31525"/>
    <cellStyle name="표준 36 2 5 2 4 2 3" xfId="31526"/>
    <cellStyle name="표준 36 2 5 2 4 3" xfId="13964"/>
    <cellStyle name="표준 36 2 5 2 4 3 2" xfId="31527"/>
    <cellStyle name="표준 36 2 5 2 4 4" xfId="31528"/>
    <cellStyle name="표준 36 2 5 2 5" xfId="13965"/>
    <cellStyle name="표준 36 2 5 2 5 2" xfId="13966"/>
    <cellStyle name="표준 36 2 5 2 5 2 2" xfId="31529"/>
    <cellStyle name="표준 36 2 5 2 5 3" xfId="31530"/>
    <cellStyle name="표준 36 2 5 2 6" xfId="13967"/>
    <cellStyle name="표준 36 2 5 2 6 2" xfId="31531"/>
    <cellStyle name="표준 36 2 5 2 7" xfId="31532"/>
    <cellStyle name="표준 36 2 5 3" xfId="13968"/>
    <cellStyle name="표준 36 2 5 3 2" xfId="13969"/>
    <cellStyle name="표준 36 2 5 3 2 2" xfId="13970"/>
    <cellStyle name="표준 36 2 5 3 2 2 2" xfId="13971"/>
    <cellStyle name="표준 36 2 5 3 2 2 2 2" xfId="13972"/>
    <cellStyle name="표준 36 2 5 3 2 2 2 2 2" xfId="31533"/>
    <cellStyle name="표준 36 2 5 3 2 2 2 3" xfId="31534"/>
    <cellStyle name="표준 36 2 5 3 2 2 3" xfId="13973"/>
    <cellStyle name="표준 36 2 5 3 2 2 3 2" xfId="31535"/>
    <cellStyle name="표준 36 2 5 3 2 2 4" xfId="31536"/>
    <cellStyle name="표준 36 2 5 3 2 3" xfId="13974"/>
    <cellStyle name="표준 36 2 5 3 2 3 2" xfId="13975"/>
    <cellStyle name="표준 36 2 5 3 2 3 2 2" xfId="31537"/>
    <cellStyle name="표준 36 2 5 3 2 3 3" xfId="31538"/>
    <cellStyle name="표준 36 2 5 3 2 4" xfId="13976"/>
    <cellStyle name="표준 36 2 5 3 2 4 2" xfId="31539"/>
    <cellStyle name="표준 36 2 5 3 2 5" xfId="31540"/>
    <cellStyle name="표준 36 2 5 3 3" xfId="13977"/>
    <cellStyle name="표준 36 2 5 3 3 2" xfId="13978"/>
    <cellStyle name="표준 36 2 5 3 3 2 2" xfId="13979"/>
    <cellStyle name="표준 36 2 5 3 3 2 2 2" xfId="31541"/>
    <cellStyle name="표준 36 2 5 3 3 2 3" xfId="31542"/>
    <cellStyle name="표준 36 2 5 3 3 3" xfId="13980"/>
    <cellStyle name="표준 36 2 5 3 3 3 2" xfId="31543"/>
    <cellStyle name="표준 36 2 5 3 3 4" xfId="31544"/>
    <cellStyle name="표준 36 2 5 3 4" xfId="13981"/>
    <cellStyle name="표준 36 2 5 3 4 2" xfId="13982"/>
    <cellStyle name="표준 36 2 5 3 4 2 2" xfId="31545"/>
    <cellStyle name="표준 36 2 5 3 4 3" xfId="31546"/>
    <cellStyle name="표준 36 2 5 3 5" xfId="13983"/>
    <cellStyle name="표준 36 2 5 3 5 2" xfId="31547"/>
    <cellStyle name="표준 36 2 5 3 6" xfId="31548"/>
    <cellStyle name="표준 36 2 5 4" xfId="13984"/>
    <cellStyle name="표준 36 2 5 4 2" xfId="13985"/>
    <cellStyle name="표준 36 2 5 4 2 2" xfId="13986"/>
    <cellStyle name="표준 36 2 5 4 2 2 2" xfId="13987"/>
    <cellStyle name="표준 36 2 5 4 2 2 2 2" xfId="31549"/>
    <cellStyle name="표준 36 2 5 4 2 2 3" xfId="31550"/>
    <cellStyle name="표준 36 2 5 4 2 3" xfId="13988"/>
    <cellStyle name="표준 36 2 5 4 2 3 2" xfId="31551"/>
    <cellStyle name="표준 36 2 5 4 2 4" xfId="31552"/>
    <cellStyle name="표준 36 2 5 4 3" xfId="13989"/>
    <cellStyle name="표준 36 2 5 4 3 2" xfId="13990"/>
    <cellStyle name="표준 36 2 5 4 3 2 2" xfId="31553"/>
    <cellStyle name="표준 36 2 5 4 3 3" xfId="31554"/>
    <cellStyle name="표준 36 2 5 4 4" xfId="13991"/>
    <cellStyle name="표준 36 2 5 4 4 2" xfId="31555"/>
    <cellStyle name="표준 36 2 5 4 5" xfId="31556"/>
    <cellStyle name="표준 36 2 5 5" xfId="13992"/>
    <cellStyle name="표준 36 2 5 5 2" xfId="13993"/>
    <cellStyle name="표준 36 2 5 5 2 2" xfId="13994"/>
    <cellStyle name="표준 36 2 5 5 2 2 2" xfId="31557"/>
    <cellStyle name="표준 36 2 5 5 2 3" xfId="31558"/>
    <cellStyle name="표준 36 2 5 5 3" xfId="13995"/>
    <cellStyle name="표준 36 2 5 5 3 2" xfId="31559"/>
    <cellStyle name="표준 36 2 5 5 4" xfId="31560"/>
    <cellStyle name="표준 36 2 5 6" xfId="13996"/>
    <cellStyle name="표준 36 2 5 6 2" xfId="13997"/>
    <cellStyle name="표준 36 2 5 6 2 2" xfId="31561"/>
    <cellStyle name="표준 36 2 5 6 3" xfId="31562"/>
    <cellStyle name="표준 36 2 5 7" xfId="13998"/>
    <cellStyle name="표준 36 2 5 7 2" xfId="31563"/>
    <cellStyle name="표준 36 2 5 8" xfId="31564"/>
    <cellStyle name="표준 36 2 6" xfId="13999"/>
    <cellStyle name="표준 36 2 6 2" xfId="14000"/>
    <cellStyle name="표준 36 2 6 2 2" xfId="14001"/>
    <cellStyle name="표준 36 2 6 2 2 2" xfId="14002"/>
    <cellStyle name="표준 36 2 6 2 2 2 2" xfId="14003"/>
    <cellStyle name="표준 36 2 6 2 2 2 2 2" xfId="14004"/>
    <cellStyle name="표준 36 2 6 2 2 2 2 2 2" xfId="14005"/>
    <cellStyle name="표준 36 2 6 2 2 2 2 2 2 2" xfId="31565"/>
    <cellStyle name="표준 36 2 6 2 2 2 2 2 3" xfId="31566"/>
    <cellStyle name="표준 36 2 6 2 2 2 2 3" xfId="14006"/>
    <cellStyle name="표준 36 2 6 2 2 2 2 3 2" xfId="31567"/>
    <cellStyle name="표준 36 2 6 2 2 2 2 4" xfId="31568"/>
    <cellStyle name="표준 36 2 6 2 2 2 3" xfId="14007"/>
    <cellStyle name="표준 36 2 6 2 2 2 3 2" xfId="14008"/>
    <cellStyle name="표준 36 2 6 2 2 2 3 2 2" xfId="31569"/>
    <cellStyle name="표준 36 2 6 2 2 2 3 3" xfId="31570"/>
    <cellStyle name="표준 36 2 6 2 2 2 4" xfId="14009"/>
    <cellStyle name="표준 36 2 6 2 2 2 4 2" xfId="31571"/>
    <cellStyle name="표준 36 2 6 2 2 2 5" xfId="31572"/>
    <cellStyle name="표준 36 2 6 2 2 3" xfId="14010"/>
    <cellStyle name="표준 36 2 6 2 2 3 2" xfId="14011"/>
    <cellStyle name="표준 36 2 6 2 2 3 2 2" xfId="14012"/>
    <cellStyle name="표준 36 2 6 2 2 3 2 2 2" xfId="31573"/>
    <cellStyle name="표준 36 2 6 2 2 3 2 3" xfId="31574"/>
    <cellStyle name="표준 36 2 6 2 2 3 3" xfId="14013"/>
    <cellStyle name="표준 36 2 6 2 2 3 3 2" xfId="31575"/>
    <cellStyle name="표준 36 2 6 2 2 3 4" xfId="31576"/>
    <cellStyle name="표준 36 2 6 2 2 4" xfId="14014"/>
    <cellStyle name="표준 36 2 6 2 2 4 2" xfId="14015"/>
    <cellStyle name="표준 36 2 6 2 2 4 2 2" xfId="31577"/>
    <cellStyle name="표준 36 2 6 2 2 4 3" xfId="31578"/>
    <cellStyle name="표준 36 2 6 2 2 5" xfId="14016"/>
    <cellStyle name="표준 36 2 6 2 2 5 2" xfId="31579"/>
    <cellStyle name="표준 36 2 6 2 2 6" xfId="31580"/>
    <cellStyle name="표준 36 2 6 2 3" xfId="14017"/>
    <cellStyle name="표준 36 2 6 2 3 2" xfId="14018"/>
    <cellStyle name="표준 36 2 6 2 3 2 2" xfId="14019"/>
    <cellStyle name="표준 36 2 6 2 3 2 2 2" xfId="14020"/>
    <cellStyle name="표준 36 2 6 2 3 2 2 2 2" xfId="31581"/>
    <cellStyle name="표준 36 2 6 2 3 2 2 3" xfId="31582"/>
    <cellStyle name="표준 36 2 6 2 3 2 3" xfId="14021"/>
    <cellStyle name="표준 36 2 6 2 3 2 3 2" xfId="31583"/>
    <cellStyle name="표준 36 2 6 2 3 2 4" xfId="31584"/>
    <cellStyle name="표준 36 2 6 2 3 3" xfId="14022"/>
    <cellStyle name="표준 36 2 6 2 3 3 2" xfId="14023"/>
    <cellStyle name="표준 36 2 6 2 3 3 2 2" xfId="31585"/>
    <cellStyle name="표준 36 2 6 2 3 3 3" xfId="31586"/>
    <cellStyle name="표준 36 2 6 2 3 4" xfId="14024"/>
    <cellStyle name="표준 36 2 6 2 3 4 2" xfId="31587"/>
    <cellStyle name="표준 36 2 6 2 3 5" xfId="31588"/>
    <cellStyle name="표준 36 2 6 2 4" xfId="14025"/>
    <cellStyle name="표준 36 2 6 2 4 2" xfId="14026"/>
    <cellStyle name="표준 36 2 6 2 4 2 2" xfId="14027"/>
    <cellStyle name="표준 36 2 6 2 4 2 2 2" xfId="31589"/>
    <cellStyle name="표준 36 2 6 2 4 2 3" xfId="31590"/>
    <cellStyle name="표준 36 2 6 2 4 3" xfId="14028"/>
    <cellStyle name="표준 36 2 6 2 4 3 2" xfId="31591"/>
    <cellStyle name="표준 36 2 6 2 4 4" xfId="31592"/>
    <cellStyle name="표준 36 2 6 2 5" xfId="14029"/>
    <cellStyle name="표준 36 2 6 2 5 2" xfId="14030"/>
    <cellStyle name="표준 36 2 6 2 5 2 2" xfId="31593"/>
    <cellStyle name="표준 36 2 6 2 5 3" xfId="31594"/>
    <cellStyle name="표준 36 2 6 2 6" xfId="14031"/>
    <cellStyle name="표준 36 2 6 2 6 2" xfId="31595"/>
    <cellStyle name="표준 36 2 6 2 7" xfId="31596"/>
    <cellStyle name="표준 36 2 6 3" xfId="14032"/>
    <cellStyle name="표준 36 2 6 3 2" xfId="14033"/>
    <cellStyle name="표준 36 2 6 3 2 2" xfId="14034"/>
    <cellStyle name="표준 36 2 6 3 2 2 2" xfId="14035"/>
    <cellStyle name="표준 36 2 6 3 2 2 2 2" xfId="14036"/>
    <cellStyle name="표준 36 2 6 3 2 2 2 2 2" xfId="31597"/>
    <cellStyle name="표준 36 2 6 3 2 2 2 3" xfId="31598"/>
    <cellStyle name="표준 36 2 6 3 2 2 3" xfId="14037"/>
    <cellStyle name="표준 36 2 6 3 2 2 3 2" xfId="31599"/>
    <cellStyle name="표준 36 2 6 3 2 2 4" xfId="31600"/>
    <cellStyle name="표준 36 2 6 3 2 3" xfId="14038"/>
    <cellStyle name="표준 36 2 6 3 2 3 2" xfId="14039"/>
    <cellStyle name="표준 36 2 6 3 2 3 2 2" xfId="31601"/>
    <cellStyle name="표준 36 2 6 3 2 3 3" xfId="31602"/>
    <cellStyle name="표준 36 2 6 3 2 4" xfId="14040"/>
    <cellStyle name="표준 36 2 6 3 2 4 2" xfId="31603"/>
    <cellStyle name="표준 36 2 6 3 2 5" xfId="31604"/>
    <cellStyle name="표준 36 2 6 3 3" xfId="14041"/>
    <cellStyle name="표준 36 2 6 3 3 2" xfId="14042"/>
    <cellStyle name="표준 36 2 6 3 3 2 2" xfId="14043"/>
    <cellStyle name="표준 36 2 6 3 3 2 2 2" xfId="31605"/>
    <cellStyle name="표준 36 2 6 3 3 2 3" xfId="31606"/>
    <cellStyle name="표준 36 2 6 3 3 3" xfId="14044"/>
    <cellStyle name="표준 36 2 6 3 3 3 2" xfId="31607"/>
    <cellStyle name="표준 36 2 6 3 3 4" xfId="31608"/>
    <cellStyle name="표준 36 2 6 3 4" xfId="14045"/>
    <cellStyle name="표준 36 2 6 3 4 2" xfId="14046"/>
    <cellStyle name="표준 36 2 6 3 4 2 2" xfId="31609"/>
    <cellStyle name="표준 36 2 6 3 4 3" xfId="31610"/>
    <cellStyle name="표준 36 2 6 3 5" xfId="14047"/>
    <cellStyle name="표준 36 2 6 3 5 2" xfId="31611"/>
    <cellStyle name="표준 36 2 6 3 6" xfId="31612"/>
    <cellStyle name="표준 36 2 6 4" xfId="14048"/>
    <cellStyle name="표준 36 2 6 4 2" xfId="14049"/>
    <cellStyle name="표준 36 2 6 4 2 2" xfId="14050"/>
    <cellStyle name="표준 36 2 6 4 2 2 2" xfId="14051"/>
    <cellStyle name="표준 36 2 6 4 2 2 2 2" xfId="31613"/>
    <cellStyle name="표준 36 2 6 4 2 2 3" xfId="31614"/>
    <cellStyle name="표준 36 2 6 4 2 3" xfId="14052"/>
    <cellStyle name="표준 36 2 6 4 2 3 2" xfId="31615"/>
    <cellStyle name="표준 36 2 6 4 2 4" xfId="31616"/>
    <cellStyle name="표준 36 2 6 4 3" xfId="14053"/>
    <cellStyle name="표준 36 2 6 4 3 2" xfId="14054"/>
    <cellStyle name="표준 36 2 6 4 3 2 2" xfId="31617"/>
    <cellStyle name="표준 36 2 6 4 3 3" xfId="31618"/>
    <cellStyle name="표준 36 2 6 4 4" xfId="14055"/>
    <cellStyle name="표준 36 2 6 4 4 2" xfId="31619"/>
    <cellStyle name="표준 36 2 6 4 5" xfId="31620"/>
    <cellStyle name="표준 36 2 6 5" xfId="14056"/>
    <cellStyle name="표준 36 2 6 5 2" xfId="14057"/>
    <cellStyle name="표준 36 2 6 5 2 2" xfId="14058"/>
    <cellStyle name="표준 36 2 6 5 2 2 2" xfId="31621"/>
    <cellStyle name="표준 36 2 6 5 2 3" xfId="31622"/>
    <cellStyle name="표준 36 2 6 5 3" xfId="14059"/>
    <cellStyle name="표준 36 2 6 5 3 2" xfId="31623"/>
    <cellStyle name="표준 36 2 6 5 4" xfId="31624"/>
    <cellStyle name="표준 36 2 6 6" xfId="14060"/>
    <cellStyle name="표준 36 2 6 6 2" xfId="14061"/>
    <cellStyle name="표준 36 2 6 6 2 2" xfId="31625"/>
    <cellStyle name="표준 36 2 6 6 3" xfId="31626"/>
    <cellStyle name="표준 36 2 6 7" xfId="14062"/>
    <cellStyle name="표준 36 2 6 7 2" xfId="31627"/>
    <cellStyle name="표준 36 2 6 8" xfId="31628"/>
    <cellStyle name="표준 36 2 7" xfId="14063"/>
    <cellStyle name="표준 36 2 7 2" xfId="14064"/>
    <cellStyle name="표준 36 2 7 2 2" xfId="14065"/>
    <cellStyle name="표준 36 2 7 2 2 2" xfId="14066"/>
    <cellStyle name="표준 36 2 7 2 2 2 2" xfId="14067"/>
    <cellStyle name="표준 36 2 7 2 2 2 2 2" xfId="14068"/>
    <cellStyle name="표준 36 2 7 2 2 2 2 2 2" xfId="14069"/>
    <cellStyle name="표준 36 2 7 2 2 2 2 2 2 2" xfId="31629"/>
    <cellStyle name="표준 36 2 7 2 2 2 2 2 3" xfId="31630"/>
    <cellStyle name="표준 36 2 7 2 2 2 2 3" xfId="14070"/>
    <cellStyle name="표준 36 2 7 2 2 2 2 3 2" xfId="31631"/>
    <cellStyle name="표준 36 2 7 2 2 2 2 4" xfId="31632"/>
    <cellStyle name="표준 36 2 7 2 2 2 3" xfId="14071"/>
    <cellStyle name="표준 36 2 7 2 2 2 3 2" xfId="14072"/>
    <cellStyle name="표준 36 2 7 2 2 2 3 2 2" xfId="31633"/>
    <cellStyle name="표준 36 2 7 2 2 2 3 3" xfId="31634"/>
    <cellStyle name="표준 36 2 7 2 2 2 4" xfId="14073"/>
    <cellStyle name="표준 36 2 7 2 2 2 4 2" xfId="31635"/>
    <cellStyle name="표준 36 2 7 2 2 2 5" xfId="31636"/>
    <cellStyle name="표준 36 2 7 2 2 3" xfId="14074"/>
    <cellStyle name="표준 36 2 7 2 2 3 2" xfId="14075"/>
    <cellStyle name="표준 36 2 7 2 2 3 2 2" xfId="14076"/>
    <cellStyle name="표준 36 2 7 2 2 3 2 2 2" xfId="31637"/>
    <cellStyle name="표준 36 2 7 2 2 3 2 3" xfId="31638"/>
    <cellStyle name="표준 36 2 7 2 2 3 3" xfId="14077"/>
    <cellStyle name="표준 36 2 7 2 2 3 3 2" xfId="31639"/>
    <cellStyle name="표준 36 2 7 2 2 3 4" xfId="31640"/>
    <cellStyle name="표준 36 2 7 2 2 4" xfId="14078"/>
    <cellStyle name="표준 36 2 7 2 2 4 2" xfId="14079"/>
    <cellStyle name="표준 36 2 7 2 2 4 2 2" xfId="31641"/>
    <cellStyle name="표준 36 2 7 2 2 4 3" xfId="31642"/>
    <cellStyle name="표준 36 2 7 2 2 5" xfId="14080"/>
    <cellStyle name="표준 36 2 7 2 2 5 2" xfId="31643"/>
    <cellStyle name="표준 36 2 7 2 2 6" xfId="31644"/>
    <cellStyle name="표준 36 2 7 2 3" xfId="14081"/>
    <cellStyle name="표준 36 2 7 2 3 2" xfId="14082"/>
    <cellStyle name="표준 36 2 7 2 3 2 2" xfId="14083"/>
    <cellStyle name="표준 36 2 7 2 3 2 2 2" xfId="14084"/>
    <cellStyle name="표준 36 2 7 2 3 2 2 2 2" xfId="31645"/>
    <cellStyle name="표준 36 2 7 2 3 2 2 3" xfId="31646"/>
    <cellStyle name="표준 36 2 7 2 3 2 3" xfId="14085"/>
    <cellStyle name="표준 36 2 7 2 3 2 3 2" xfId="31647"/>
    <cellStyle name="표준 36 2 7 2 3 2 4" xfId="31648"/>
    <cellStyle name="표준 36 2 7 2 3 3" xfId="14086"/>
    <cellStyle name="표준 36 2 7 2 3 3 2" xfId="14087"/>
    <cellStyle name="표준 36 2 7 2 3 3 2 2" xfId="31649"/>
    <cellStyle name="표준 36 2 7 2 3 3 3" xfId="31650"/>
    <cellStyle name="표준 36 2 7 2 3 4" xfId="14088"/>
    <cellStyle name="표준 36 2 7 2 3 4 2" xfId="31651"/>
    <cellStyle name="표준 36 2 7 2 3 5" xfId="31652"/>
    <cellStyle name="표준 36 2 7 2 4" xfId="14089"/>
    <cellStyle name="표준 36 2 7 2 4 2" xfId="14090"/>
    <cellStyle name="표준 36 2 7 2 4 2 2" xfId="14091"/>
    <cellStyle name="표준 36 2 7 2 4 2 2 2" xfId="31653"/>
    <cellStyle name="표준 36 2 7 2 4 2 3" xfId="31654"/>
    <cellStyle name="표준 36 2 7 2 4 3" xfId="14092"/>
    <cellStyle name="표준 36 2 7 2 4 3 2" xfId="31655"/>
    <cellStyle name="표준 36 2 7 2 4 4" xfId="31656"/>
    <cellStyle name="표준 36 2 7 2 5" xfId="14093"/>
    <cellStyle name="표준 36 2 7 2 5 2" xfId="14094"/>
    <cellStyle name="표준 36 2 7 2 5 2 2" xfId="31657"/>
    <cellStyle name="표준 36 2 7 2 5 3" xfId="31658"/>
    <cellStyle name="표준 36 2 7 2 6" xfId="14095"/>
    <cellStyle name="표준 36 2 7 2 6 2" xfId="31659"/>
    <cellStyle name="표준 36 2 7 2 7" xfId="31660"/>
    <cellStyle name="표준 36 2 7 3" xfId="14096"/>
    <cellStyle name="표준 36 2 7 3 2" xfId="14097"/>
    <cellStyle name="표준 36 2 7 3 2 2" xfId="14098"/>
    <cellStyle name="표준 36 2 7 3 2 2 2" xfId="14099"/>
    <cellStyle name="표준 36 2 7 3 2 2 2 2" xfId="14100"/>
    <cellStyle name="표준 36 2 7 3 2 2 2 2 2" xfId="31661"/>
    <cellStyle name="표준 36 2 7 3 2 2 2 3" xfId="31662"/>
    <cellStyle name="표준 36 2 7 3 2 2 3" xfId="14101"/>
    <cellStyle name="표준 36 2 7 3 2 2 3 2" xfId="31663"/>
    <cellStyle name="표준 36 2 7 3 2 2 4" xfId="31664"/>
    <cellStyle name="표준 36 2 7 3 2 3" xfId="14102"/>
    <cellStyle name="표준 36 2 7 3 2 3 2" xfId="14103"/>
    <cellStyle name="표준 36 2 7 3 2 3 2 2" xfId="31665"/>
    <cellStyle name="표준 36 2 7 3 2 3 3" xfId="31666"/>
    <cellStyle name="표준 36 2 7 3 2 4" xfId="14104"/>
    <cellStyle name="표준 36 2 7 3 2 4 2" xfId="31667"/>
    <cellStyle name="표준 36 2 7 3 2 5" xfId="31668"/>
    <cellStyle name="표준 36 2 7 3 3" xfId="14105"/>
    <cellStyle name="표준 36 2 7 3 3 2" xfId="14106"/>
    <cellStyle name="표준 36 2 7 3 3 2 2" xfId="14107"/>
    <cellStyle name="표준 36 2 7 3 3 2 2 2" xfId="31669"/>
    <cellStyle name="표준 36 2 7 3 3 2 3" xfId="31670"/>
    <cellStyle name="표준 36 2 7 3 3 3" xfId="14108"/>
    <cellStyle name="표준 36 2 7 3 3 3 2" xfId="31671"/>
    <cellStyle name="표준 36 2 7 3 3 4" xfId="31672"/>
    <cellStyle name="표준 36 2 7 3 4" xfId="14109"/>
    <cellStyle name="표준 36 2 7 3 4 2" xfId="14110"/>
    <cellStyle name="표준 36 2 7 3 4 2 2" xfId="31673"/>
    <cellStyle name="표준 36 2 7 3 4 3" xfId="31674"/>
    <cellStyle name="표준 36 2 7 3 5" xfId="14111"/>
    <cellStyle name="표준 36 2 7 3 5 2" xfId="31675"/>
    <cellStyle name="표준 36 2 7 3 6" xfId="31676"/>
    <cellStyle name="표준 36 2 7 4" xfId="14112"/>
    <cellStyle name="표준 36 2 7 4 2" xfId="14113"/>
    <cellStyle name="표준 36 2 7 4 2 2" xfId="14114"/>
    <cellStyle name="표준 36 2 7 4 2 2 2" xfId="14115"/>
    <cellStyle name="표준 36 2 7 4 2 2 2 2" xfId="31677"/>
    <cellStyle name="표준 36 2 7 4 2 2 3" xfId="31678"/>
    <cellStyle name="표준 36 2 7 4 2 3" xfId="14116"/>
    <cellStyle name="표준 36 2 7 4 2 3 2" xfId="31679"/>
    <cellStyle name="표준 36 2 7 4 2 4" xfId="31680"/>
    <cellStyle name="표준 36 2 7 4 3" xfId="14117"/>
    <cellStyle name="표준 36 2 7 4 3 2" xfId="14118"/>
    <cellStyle name="표준 36 2 7 4 3 2 2" xfId="31681"/>
    <cellStyle name="표준 36 2 7 4 3 3" xfId="31682"/>
    <cellStyle name="표준 36 2 7 4 4" xfId="14119"/>
    <cellStyle name="표준 36 2 7 4 4 2" xfId="31683"/>
    <cellStyle name="표준 36 2 7 4 5" xfId="31684"/>
    <cellStyle name="표준 36 2 7 5" xfId="14120"/>
    <cellStyle name="표준 36 2 7 5 2" xfId="14121"/>
    <cellStyle name="표준 36 2 7 5 2 2" xfId="14122"/>
    <cellStyle name="표준 36 2 7 5 2 2 2" xfId="31685"/>
    <cellStyle name="표준 36 2 7 5 2 3" xfId="31686"/>
    <cellStyle name="표준 36 2 7 5 3" xfId="14123"/>
    <cellStyle name="표준 36 2 7 5 3 2" xfId="31687"/>
    <cellStyle name="표준 36 2 7 5 4" xfId="31688"/>
    <cellStyle name="표준 36 2 7 6" xfId="14124"/>
    <cellStyle name="표준 36 2 7 6 2" xfId="14125"/>
    <cellStyle name="표준 36 2 7 6 2 2" xfId="31689"/>
    <cellStyle name="표준 36 2 7 6 3" xfId="31690"/>
    <cellStyle name="표준 36 2 7 7" xfId="14126"/>
    <cellStyle name="표준 36 2 7 7 2" xfId="31691"/>
    <cellStyle name="표준 36 2 7 8" xfId="31692"/>
    <cellStyle name="표준 36 2 8" xfId="14127"/>
    <cellStyle name="표준 36 2 8 2" xfId="14128"/>
    <cellStyle name="표준 36 2 8 2 2" xfId="14129"/>
    <cellStyle name="표준 36 2 8 2 2 2" xfId="14130"/>
    <cellStyle name="표준 36 2 8 2 2 2 2" xfId="14131"/>
    <cellStyle name="표준 36 2 8 2 2 2 2 2" xfId="14132"/>
    <cellStyle name="표준 36 2 8 2 2 2 2 2 2" xfId="14133"/>
    <cellStyle name="표준 36 2 8 2 2 2 2 2 2 2" xfId="31693"/>
    <cellStyle name="표준 36 2 8 2 2 2 2 2 3" xfId="31694"/>
    <cellStyle name="표준 36 2 8 2 2 2 2 3" xfId="14134"/>
    <cellStyle name="표준 36 2 8 2 2 2 2 3 2" xfId="31695"/>
    <cellStyle name="표준 36 2 8 2 2 2 2 4" xfId="31696"/>
    <cellStyle name="표준 36 2 8 2 2 2 3" xfId="14135"/>
    <cellStyle name="표준 36 2 8 2 2 2 3 2" xfId="14136"/>
    <cellStyle name="표준 36 2 8 2 2 2 3 2 2" xfId="31697"/>
    <cellStyle name="표준 36 2 8 2 2 2 3 3" xfId="31698"/>
    <cellStyle name="표준 36 2 8 2 2 2 4" xfId="14137"/>
    <cellStyle name="표준 36 2 8 2 2 2 4 2" xfId="31699"/>
    <cellStyle name="표준 36 2 8 2 2 2 5" xfId="31700"/>
    <cellStyle name="표준 36 2 8 2 2 3" xfId="14138"/>
    <cellStyle name="표준 36 2 8 2 2 3 2" xfId="14139"/>
    <cellStyle name="표준 36 2 8 2 2 3 2 2" xfId="14140"/>
    <cellStyle name="표준 36 2 8 2 2 3 2 2 2" xfId="31701"/>
    <cellStyle name="표준 36 2 8 2 2 3 2 3" xfId="31702"/>
    <cellStyle name="표준 36 2 8 2 2 3 3" xfId="14141"/>
    <cellStyle name="표준 36 2 8 2 2 3 3 2" xfId="31703"/>
    <cellStyle name="표준 36 2 8 2 2 3 4" xfId="31704"/>
    <cellStyle name="표준 36 2 8 2 2 4" xfId="14142"/>
    <cellStyle name="표준 36 2 8 2 2 4 2" xfId="14143"/>
    <cellStyle name="표준 36 2 8 2 2 4 2 2" xfId="31705"/>
    <cellStyle name="표준 36 2 8 2 2 4 3" xfId="31706"/>
    <cellStyle name="표준 36 2 8 2 2 5" xfId="14144"/>
    <cellStyle name="표준 36 2 8 2 2 5 2" xfId="31707"/>
    <cellStyle name="표준 36 2 8 2 2 6" xfId="31708"/>
    <cellStyle name="표준 36 2 8 2 3" xfId="14145"/>
    <cellStyle name="표준 36 2 8 2 3 2" xfId="14146"/>
    <cellStyle name="표준 36 2 8 2 3 2 2" xfId="14147"/>
    <cellStyle name="표준 36 2 8 2 3 2 2 2" xfId="14148"/>
    <cellStyle name="표준 36 2 8 2 3 2 2 2 2" xfId="31709"/>
    <cellStyle name="표준 36 2 8 2 3 2 2 3" xfId="31710"/>
    <cellStyle name="표준 36 2 8 2 3 2 3" xfId="14149"/>
    <cellStyle name="표준 36 2 8 2 3 2 3 2" xfId="31711"/>
    <cellStyle name="표준 36 2 8 2 3 2 4" xfId="31712"/>
    <cellStyle name="표준 36 2 8 2 3 3" xfId="14150"/>
    <cellStyle name="표준 36 2 8 2 3 3 2" xfId="14151"/>
    <cellStyle name="표준 36 2 8 2 3 3 2 2" xfId="31713"/>
    <cellStyle name="표준 36 2 8 2 3 3 3" xfId="31714"/>
    <cellStyle name="표준 36 2 8 2 3 4" xfId="14152"/>
    <cellStyle name="표준 36 2 8 2 3 4 2" xfId="31715"/>
    <cellStyle name="표준 36 2 8 2 3 5" xfId="31716"/>
    <cellStyle name="표준 36 2 8 2 4" xfId="14153"/>
    <cellStyle name="표준 36 2 8 2 4 2" xfId="14154"/>
    <cellStyle name="표준 36 2 8 2 4 2 2" xfId="14155"/>
    <cellStyle name="표준 36 2 8 2 4 2 2 2" xfId="31717"/>
    <cellStyle name="표준 36 2 8 2 4 2 3" xfId="31718"/>
    <cellStyle name="표준 36 2 8 2 4 3" xfId="14156"/>
    <cellStyle name="표준 36 2 8 2 4 3 2" xfId="31719"/>
    <cellStyle name="표준 36 2 8 2 4 4" xfId="31720"/>
    <cellStyle name="표준 36 2 8 2 5" xfId="14157"/>
    <cellStyle name="표준 36 2 8 2 5 2" xfId="14158"/>
    <cellStyle name="표준 36 2 8 2 5 2 2" xfId="31721"/>
    <cellStyle name="표준 36 2 8 2 5 3" xfId="31722"/>
    <cellStyle name="표준 36 2 8 2 6" xfId="14159"/>
    <cellStyle name="표준 36 2 8 2 6 2" xfId="31723"/>
    <cellStyle name="표준 36 2 8 2 7" xfId="31724"/>
    <cellStyle name="표준 36 2 8 3" xfId="14160"/>
    <cellStyle name="표준 36 2 8 3 2" xfId="14161"/>
    <cellStyle name="표준 36 2 8 3 2 2" xfId="14162"/>
    <cellStyle name="표준 36 2 8 3 2 2 2" xfId="14163"/>
    <cellStyle name="표준 36 2 8 3 2 2 2 2" xfId="14164"/>
    <cellStyle name="표준 36 2 8 3 2 2 2 2 2" xfId="31725"/>
    <cellStyle name="표준 36 2 8 3 2 2 2 3" xfId="31726"/>
    <cellStyle name="표준 36 2 8 3 2 2 3" xfId="14165"/>
    <cellStyle name="표준 36 2 8 3 2 2 3 2" xfId="31727"/>
    <cellStyle name="표준 36 2 8 3 2 2 4" xfId="31728"/>
    <cellStyle name="표준 36 2 8 3 2 3" xfId="14166"/>
    <cellStyle name="표준 36 2 8 3 2 3 2" xfId="14167"/>
    <cellStyle name="표준 36 2 8 3 2 3 2 2" xfId="31729"/>
    <cellStyle name="표준 36 2 8 3 2 3 3" xfId="31730"/>
    <cellStyle name="표준 36 2 8 3 2 4" xfId="14168"/>
    <cellStyle name="표준 36 2 8 3 2 4 2" xfId="31731"/>
    <cellStyle name="표준 36 2 8 3 2 5" xfId="31732"/>
    <cellStyle name="표준 36 2 8 3 3" xfId="14169"/>
    <cellStyle name="표준 36 2 8 3 3 2" xfId="14170"/>
    <cellStyle name="표준 36 2 8 3 3 2 2" xfId="14171"/>
    <cellStyle name="표준 36 2 8 3 3 2 2 2" xfId="31733"/>
    <cellStyle name="표준 36 2 8 3 3 2 3" xfId="31734"/>
    <cellStyle name="표준 36 2 8 3 3 3" xfId="14172"/>
    <cellStyle name="표준 36 2 8 3 3 3 2" xfId="31735"/>
    <cellStyle name="표준 36 2 8 3 3 4" xfId="31736"/>
    <cellStyle name="표준 36 2 8 3 4" xfId="14173"/>
    <cellStyle name="표준 36 2 8 3 4 2" xfId="14174"/>
    <cellStyle name="표준 36 2 8 3 4 2 2" xfId="31737"/>
    <cellStyle name="표준 36 2 8 3 4 3" xfId="31738"/>
    <cellStyle name="표준 36 2 8 3 5" xfId="14175"/>
    <cellStyle name="표준 36 2 8 3 5 2" xfId="31739"/>
    <cellStyle name="표준 36 2 8 3 6" xfId="31740"/>
    <cellStyle name="표준 36 2 8 4" xfId="14176"/>
    <cellStyle name="표준 36 2 8 4 2" xfId="14177"/>
    <cellStyle name="표준 36 2 8 4 2 2" xfId="14178"/>
    <cellStyle name="표준 36 2 8 4 2 2 2" xfId="14179"/>
    <cellStyle name="표준 36 2 8 4 2 2 2 2" xfId="31741"/>
    <cellStyle name="표준 36 2 8 4 2 2 3" xfId="31742"/>
    <cellStyle name="표준 36 2 8 4 2 3" xfId="14180"/>
    <cellStyle name="표준 36 2 8 4 2 3 2" xfId="31743"/>
    <cellStyle name="표준 36 2 8 4 2 4" xfId="31744"/>
    <cellStyle name="표준 36 2 8 4 3" xfId="14181"/>
    <cellStyle name="표준 36 2 8 4 3 2" xfId="14182"/>
    <cellStyle name="표준 36 2 8 4 3 2 2" xfId="31745"/>
    <cellStyle name="표준 36 2 8 4 3 3" xfId="31746"/>
    <cellStyle name="표준 36 2 8 4 4" xfId="14183"/>
    <cellStyle name="표준 36 2 8 4 4 2" xfId="31747"/>
    <cellStyle name="표준 36 2 8 4 5" xfId="31748"/>
    <cellStyle name="표준 36 2 8 5" xfId="14184"/>
    <cellStyle name="표준 36 2 8 5 2" xfId="14185"/>
    <cellStyle name="표준 36 2 8 5 2 2" xfId="14186"/>
    <cellStyle name="표준 36 2 8 5 2 2 2" xfId="31749"/>
    <cellStyle name="표준 36 2 8 5 2 3" xfId="31750"/>
    <cellStyle name="표준 36 2 8 5 3" xfId="14187"/>
    <cellStyle name="표준 36 2 8 5 3 2" xfId="31751"/>
    <cellStyle name="표준 36 2 8 5 4" xfId="31752"/>
    <cellStyle name="표준 36 2 8 6" xfId="14188"/>
    <cellStyle name="표준 36 2 8 6 2" xfId="14189"/>
    <cellStyle name="표준 36 2 8 6 2 2" xfId="31753"/>
    <cellStyle name="표준 36 2 8 6 3" xfId="31754"/>
    <cellStyle name="표준 36 2 8 7" xfId="14190"/>
    <cellStyle name="표준 36 2 8 7 2" xfId="31755"/>
    <cellStyle name="표준 36 2 8 8" xfId="31756"/>
    <cellStyle name="표준 36 2 9" xfId="14191"/>
    <cellStyle name="표준 36 2 9 2" xfId="14192"/>
    <cellStyle name="표준 36 2 9 2 2" xfId="14193"/>
    <cellStyle name="표준 36 2 9 2 2 2" xfId="14194"/>
    <cellStyle name="표준 36 2 9 2 2 2 2" xfId="14195"/>
    <cellStyle name="표준 36 2 9 2 2 2 2 2" xfId="14196"/>
    <cellStyle name="표준 36 2 9 2 2 2 2 2 2" xfId="14197"/>
    <cellStyle name="표준 36 2 9 2 2 2 2 2 2 2" xfId="31757"/>
    <cellStyle name="표준 36 2 9 2 2 2 2 2 3" xfId="31758"/>
    <cellStyle name="표준 36 2 9 2 2 2 2 3" xfId="14198"/>
    <cellStyle name="표준 36 2 9 2 2 2 2 3 2" xfId="31759"/>
    <cellStyle name="표준 36 2 9 2 2 2 2 4" xfId="31760"/>
    <cellStyle name="표준 36 2 9 2 2 2 3" xfId="14199"/>
    <cellStyle name="표준 36 2 9 2 2 2 3 2" xfId="14200"/>
    <cellStyle name="표준 36 2 9 2 2 2 3 2 2" xfId="31761"/>
    <cellStyle name="표준 36 2 9 2 2 2 3 3" xfId="31762"/>
    <cellStyle name="표준 36 2 9 2 2 2 4" xfId="14201"/>
    <cellStyle name="표준 36 2 9 2 2 2 4 2" xfId="31763"/>
    <cellStyle name="표준 36 2 9 2 2 2 5" xfId="31764"/>
    <cellStyle name="표준 36 2 9 2 2 3" xfId="14202"/>
    <cellStyle name="표준 36 2 9 2 2 3 2" xfId="14203"/>
    <cellStyle name="표준 36 2 9 2 2 3 2 2" xfId="14204"/>
    <cellStyle name="표준 36 2 9 2 2 3 2 2 2" xfId="31765"/>
    <cellStyle name="표준 36 2 9 2 2 3 2 3" xfId="31766"/>
    <cellStyle name="표준 36 2 9 2 2 3 3" xfId="14205"/>
    <cellStyle name="표준 36 2 9 2 2 3 3 2" xfId="31767"/>
    <cellStyle name="표준 36 2 9 2 2 3 4" xfId="31768"/>
    <cellStyle name="표준 36 2 9 2 2 4" xfId="14206"/>
    <cellStyle name="표준 36 2 9 2 2 4 2" xfId="14207"/>
    <cellStyle name="표준 36 2 9 2 2 4 2 2" xfId="31769"/>
    <cellStyle name="표준 36 2 9 2 2 4 3" xfId="31770"/>
    <cellStyle name="표준 36 2 9 2 2 5" xfId="14208"/>
    <cellStyle name="표준 36 2 9 2 2 5 2" xfId="31771"/>
    <cellStyle name="표준 36 2 9 2 2 6" xfId="31772"/>
    <cellStyle name="표준 36 2 9 2 3" xfId="14209"/>
    <cellStyle name="표준 36 2 9 2 3 2" xfId="14210"/>
    <cellStyle name="표준 36 2 9 2 3 2 2" xfId="14211"/>
    <cellStyle name="표준 36 2 9 2 3 2 2 2" xfId="14212"/>
    <cellStyle name="표준 36 2 9 2 3 2 2 2 2" xfId="31773"/>
    <cellStyle name="표준 36 2 9 2 3 2 2 3" xfId="31774"/>
    <cellStyle name="표준 36 2 9 2 3 2 3" xfId="14213"/>
    <cellStyle name="표준 36 2 9 2 3 2 3 2" xfId="31775"/>
    <cellStyle name="표준 36 2 9 2 3 2 4" xfId="31776"/>
    <cellStyle name="표준 36 2 9 2 3 3" xfId="14214"/>
    <cellStyle name="표준 36 2 9 2 3 3 2" xfId="14215"/>
    <cellStyle name="표준 36 2 9 2 3 3 2 2" xfId="31777"/>
    <cellStyle name="표준 36 2 9 2 3 3 3" xfId="31778"/>
    <cellStyle name="표준 36 2 9 2 3 4" xfId="14216"/>
    <cellStyle name="표준 36 2 9 2 3 4 2" xfId="31779"/>
    <cellStyle name="표준 36 2 9 2 3 5" xfId="31780"/>
    <cellStyle name="표준 36 2 9 2 4" xfId="14217"/>
    <cellStyle name="표준 36 2 9 2 4 2" xfId="14218"/>
    <cellStyle name="표준 36 2 9 2 4 2 2" xfId="14219"/>
    <cellStyle name="표준 36 2 9 2 4 2 2 2" xfId="31781"/>
    <cellStyle name="표준 36 2 9 2 4 2 3" xfId="31782"/>
    <cellStyle name="표준 36 2 9 2 4 3" xfId="14220"/>
    <cellStyle name="표준 36 2 9 2 4 3 2" xfId="31783"/>
    <cellStyle name="표준 36 2 9 2 4 4" xfId="31784"/>
    <cellStyle name="표준 36 2 9 2 5" xfId="14221"/>
    <cellStyle name="표준 36 2 9 2 5 2" xfId="14222"/>
    <cellStyle name="표준 36 2 9 2 5 2 2" xfId="31785"/>
    <cellStyle name="표준 36 2 9 2 5 3" xfId="31786"/>
    <cellStyle name="표준 36 2 9 2 6" xfId="14223"/>
    <cellStyle name="표준 36 2 9 2 6 2" xfId="31787"/>
    <cellStyle name="표준 36 2 9 2 7" xfId="31788"/>
    <cellStyle name="표준 36 2 9 3" xfId="14224"/>
    <cellStyle name="표준 36 2 9 3 2" xfId="14225"/>
    <cellStyle name="표준 36 2 9 3 2 2" xfId="14226"/>
    <cellStyle name="표준 36 2 9 3 2 2 2" xfId="14227"/>
    <cellStyle name="표준 36 2 9 3 2 2 2 2" xfId="14228"/>
    <cellStyle name="표준 36 2 9 3 2 2 2 2 2" xfId="31789"/>
    <cellStyle name="표준 36 2 9 3 2 2 2 3" xfId="31790"/>
    <cellStyle name="표준 36 2 9 3 2 2 3" xfId="14229"/>
    <cellStyle name="표준 36 2 9 3 2 2 3 2" xfId="31791"/>
    <cellStyle name="표준 36 2 9 3 2 2 4" xfId="31792"/>
    <cellStyle name="표준 36 2 9 3 2 3" xfId="14230"/>
    <cellStyle name="표준 36 2 9 3 2 3 2" xfId="14231"/>
    <cellStyle name="표준 36 2 9 3 2 3 2 2" xfId="31793"/>
    <cellStyle name="표준 36 2 9 3 2 3 3" xfId="31794"/>
    <cellStyle name="표준 36 2 9 3 2 4" xfId="14232"/>
    <cellStyle name="표준 36 2 9 3 2 4 2" xfId="31795"/>
    <cellStyle name="표준 36 2 9 3 2 5" xfId="31796"/>
    <cellStyle name="표준 36 2 9 3 3" xfId="14233"/>
    <cellStyle name="표준 36 2 9 3 3 2" xfId="14234"/>
    <cellStyle name="표준 36 2 9 3 3 2 2" xfId="14235"/>
    <cellStyle name="표준 36 2 9 3 3 2 2 2" xfId="31797"/>
    <cellStyle name="표준 36 2 9 3 3 2 3" xfId="31798"/>
    <cellStyle name="표준 36 2 9 3 3 3" xfId="14236"/>
    <cellStyle name="표준 36 2 9 3 3 3 2" xfId="31799"/>
    <cellStyle name="표준 36 2 9 3 3 4" xfId="31800"/>
    <cellStyle name="표준 36 2 9 3 4" xfId="14237"/>
    <cellStyle name="표준 36 2 9 3 4 2" xfId="14238"/>
    <cellStyle name="표준 36 2 9 3 4 2 2" xfId="31801"/>
    <cellStyle name="표준 36 2 9 3 4 3" xfId="31802"/>
    <cellStyle name="표준 36 2 9 3 5" xfId="14239"/>
    <cellStyle name="표준 36 2 9 3 5 2" xfId="31803"/>
    <cellStyle name="표준 36 2 9 3 6" xfId="31804"/>
    <cellStyle name="표준 36 2 9 4" xfId="14240"/>
    <cellStyle name="표준 36 2 9 4 2" xfId="14241"/>
    <cellStyle name="표준 36 2 9 4 2 2" xfId="14242"/>
    <cellStyle name="표준 36 2 9 4 2 2 2" xfId="14243"/>
    <cellStyle name="표준 36 2 9 4 2 2 2 2" xfId="31805"/>
    <cellStyle name="표준 36 2 9 4 2 2 3" xfId="31806"/>
    <cellStyle name="표준 36 2 9 4 2 3" xfId="14244"/>
    <cellStyle name="표준 36 2 9 4 2 3 2" xfId="31807"/>
    <cellStyle name="표준 36 2 9 4 2 4" xfId="31808"/>
    <cellStyle name="표준 36 2 9 4 3" xfId="14245"/>
    <cellStyle name="표준 36 2 9 4 3 2" xfId="14246"/>
    <cellStyle name="표준 36 2 9 4 3 2 2" xfId="31809"/>
    <cellStyle name="표준 36 2 9 4 3 3" xfId="31810"/>
    <cellStyle name="표준 36 2 9 4 4" xfId="14247"/>
    <cellStyle name="표준 36 2 9 4 4 2" xfId="31811"/>
    <cellStyle name="표준 36 2 9 4 5" xfId="31812"/>
    <cellStyle name="표준 36 2 9 5" xfId="14248"/>
    <cellStyle name="표준 36 2 9 5 2" xfId="14249"/>
    <cellStyle name="표준 36 2 9 5 2 2" xfId="14250"/>
    <cellStyle name="표준 36 2 9 5 2 2 2" xfId="31813"/>
    <cellStyle name="표준 36 2 9 5 2 3" xfId="31814"/>
    <cellStyle name="표준 36 2 9 5 3" xfId="14251"/>
    <cellStyle name="표준 36 2 9 5 3 2" xfId="31815"/>
    <cellStyle name="표준 36 2 9 5 4" xfId="31816"/>
    <cellStyle name="표준 36 2 9 6" xfId="14252"/>
    <cellStyle name="표준 36 2 9 6 2" xfId="14253"/>
    <cellStyle name="표준 36 2 9 6 2 2" xfId="31817"/>
    <cellStyle name="표준 36 2 9 6 3" xfId="31818"/>
    <cellStyle name="표준 36 2 9 7" xfId="14254"/>
    <cellStyle name="표준 36 2 9 7 2" xfId="31819"/>
    <cellStyle name="표준 36 2 9 8" xfId="31820"/>
    <cellStyle name="표준 36 20" xfId="14255"/>
    <cellStyle name="표준 36 21" xfId="14256"/>
    <cellStyle name="표준 36 22" xfId="14257"/>
    <cellStyle name="표준 36 23" xfId="14258"/>
    <cellStyle name="표준 36 24" xfId="14259"/>
    <cellStyle name="표준 36 25" xfId="14260"/>
    <cellStyle name="표준 36 26" xfId="14261"/>
    <cellStyle name="표준 36 27" xfId="14262"/>
    <cellStyle name="표준 36 28" xfId="14263"/>
    <cellStyle name="표준 36 29" xfId="14264"/>
    <cellStyle name="표준 36 3" xfId="14265"/>
    <cellStyle name="표준 36 30" xfId="14266"/>
    <cellStyle name="표준 36 31" xfId="14267"/>
    <cellStyle name="표준 36 32" xfId="14268"/>
    <cellStyle name="표준 36 33" xfId="14269"/>
    <cellStyle name="표준 36 34" xfId="14270"/>
    <cellStyle name="표준 36 35" xfId="14271"/>
    <cellStyle name="표준 36 36" xfId="14272"/>
    <cellStyle name="표준 36 37" xfId="14273"/>
    <cellStyle name="표준 36 38" xfId="14274"/>
    <cellStyle name="표준 36 39" xfId="14275"/>
    <cellStyle name="표준 36 4" xfId="14276"/>
    <cellStyle name="표준 36 40" xfId="14277"/>
    <cellStyle name="표준 36 41" xfId="14278"/>
    <cellStyle name="표준 36 42" xfId="14279"/>
    <cellStyle name="표준 36 43" xfId="14280"/>
    <cellStyle name="표준 36 44" xfId="14281"/>
    <cellStyle name="표준 36 45" xfId="14282"/>
    <cellStyle name="표준 36 46" xfId="14283"/>
    <cellStyle name="표준 36 47" xfId="14284"/>
    <cellStyle name="표준 36 48" xfId="14285"/>
    <cellStyle name="표준 36 49" xfId="14286"/>
    <cellStyle name="표준 36 5" xfId="14287"/>
    <cellStyle name="표준 36 50" xfId="14288"/>
    <cellStyle name="표준 36 51" xfId="14289"/>
    <cellStyle name="표준 36 52" xfId="14290"/>
    <cellStyle name="표준 36 52 2" xfId="14291"/>
    <cellStyle name="표준 36 52 2 2" xfId="14292"/>
    <cellStyle name="표준 36 52 2 2 2" xfId="14293"/>
    <cellStyle name="표준 36 52 2 2 2 2" xfId="14294"/>
    <cellStyle name="표준 36 52 2 2 2 2 2" xfId="14295"/>
    <cellStyle name="표준 36 52 2 2 2 2 2 2" xfId="14296"/>
    <cellStyle name="표준 36 52 2 2 2 2 2 2 2" xfId="31821"/>
    <cellStyle name="표준 36 52 2 2 2 2 2 3" xfId="31822"/>
    <cellStyle name="표준 36 52 2 2 2 2 3" xfId="14297"/>
    <cellStyle name="표준 36 52 2 2 2 2 3 2" xfId="31823"/>
    <cellStyle name="표준 36 52 2 2 2 2 4" xfId="31824"/>
    <cellStyle name="표준 36 52 2 2 2 3" xfId="14298"/>
    <cellStyle name="표준 36 52 2 2 2 3 2" xfId="14299"/>
    <cellStyle name="표준 36 52 2 2 2 3 2 2" xfId="31825"/>
    <cellStyle name="표준 36 52 2 2 2 3 3" xfId="31826"/>
    <cellStyle name="표준 36 52 2 2 2 4" xfId="14300"/>
    <cellStyle name="표준 36 52 2 2 2 4 2" xfId="31827"/>
    <cellStyle name="표준 36 52 2 2 2 5" xfId="31828"/>
    <cellStyle name="표준 36 52 2 2 3" xfId="14301"/>
    <cellStyle name="표준 36 52 2 2 3 2" xfId="14302"/>
    <cellStyle name="표준 36 52 2 2 3 2 2" xfId="14303"/>
    <cellStyle name="표준 36 52 2 2 3 2 2 2" xfId="31829"/>
    <cellStyle name="표준 36 52 2 2 3 2 3" xfId="31830"/>
    <cellStyle name="표준 36 52 2 2 3 3" xfId="14304"/>
    <cellStyle name="표준 36 52 2 2 3 3 2" xfId="31831"/>
    <cellStyle name="표준 36 52 2 2 3 4" xfId="31832"/>
    <cellStyle name="표준 36 52 2 2 4" xfId="14305"/>
    <cellStyle name="표준 36 52 2 2 4 2" xfId="14306"/>
    <cellStyle name="표준 36 52 2 2 4 2 2" xfId="31833"/>
    <cellStyle name="표준 36 52 2 2 4 3" xfId="31834"/>
    <cellStyle name="표준 36 52 2 2 5" xfId="14307"/>
    <cellStyle name="표준 36 52 2 2 5 2" xfId="31835"/>
    <cellStyle name="표준 36 52 2 2 6" xfId="31836"/>
    <cellStyle name="표준 36 52 2 3" xfId="14308"/>
    <cellStyle name="표준 36 52 2 3 2" xfId="14309"/>
    <cellStyle name="표준 36 52 2 3 2 2" xfId="14310"/>
    <cellStyle name="표준 36 52 2 3 2 2 2" xfId="14311"/>
    <cellStyle name="표준 36 52 2 3 2 2 2 2" xfId="31837"/>
    <cellStyle name="표준 36 52 2 3 2 2 3" xfId="31838"/>
    <cellStyle name="표준 36 52 2 3 2 3" xfId="14312"/>
    <cellStyle name="표준 36 52 2 3 2 3 2" xfId="31839"/>
    <cellStyle name="표준 36 52 2 3 2 4" xfId="31840"/>
    <cellStyle name="표준 36 52 2 3 3" xfId="14313"/>
    <cellStyle name="표준 36 52 2 3 3 2" xfId="14314"/>
    <cellStyle name="표준 36 52 2 3 3 2 2" xfId="31841"/>
    <cellStyle name="표준 36 52 2 3 3 3" xfId="31842"/>
    <cellStyle name="표준 36 52 2 3 4" xfId="14315"/>
    <cellStyle name="표준 36 52 2 3 4 2" xfId="31843"/>
    <cellStyle name="표준 36 52 2 3 5" xfId="31844"/>
    <cellStyle name="표준 36 52 2 4" xfId="14316"/>
    <cellStyle name="표준 36 52 2 4 2" xfId="14317"/>
    <cellStyle name="표준 36 52 2 4 2 2" xfId="14318"/>
    <cellStyle name="표준 36 52 2 4 2 2 2" xfId="31845"/>
    <cellStyle name="표준 36 52 2 4 2 3" xfId="31846"/>
    <cellStyle name="표준 36 52 2 4 3" xfId="14319"/>
    <cellStyle name="표준 36 52 2 4 3 2" xfId="31847"/>
    <cellStyle name="표준 36 52 2 4 4" xfId="31848"/>
    <cellStyle name="표준 36 52 2 5" xfId="14320"/>
    <cellStyle name="표준 36 52 2 5 2" xfId="14321"/>
    <cellStyle name="표준 36 52 2 5 2 2" xfId="31849"/>
    <cellStyle name="표준 36 52 2 5 3" xfId="31850"/>
    <cellStyle name="표준 36 52 2 6" xfId="14322"/>
    <cellStyle name="표준 36 52 2 6 2" xfId="31851"/>
    <cellStyle name="표준 36 52 2 7" xfId="31852"/>
    <cellStyle name="표준 36 52 3" xfId="14323"/>
    <cellStyle name="표준 36 52 3 2" xfId="14324"/>
    <cellStyle name="표준 36 52 3 2 2" xfId="14325"/>
    <cellStyle name="표준 36 52 3 2 2 2" xfId="14326"/>
    <cellStyle name="표준 36 52 3 2 2 2 2" xfId="14327"/>
    <cellStyle name="표준 36 52 3 2 2 2 2 2" xfId="31853"/>
    <cellStyle name="표준 36 52 3 2 2 2 3" xfId="31854"/>
    <cellStyle name="표준 36 52 3 2 2 3" xfId="14328"/>
    <cellStyle name="표준 36 52 3 2 2 3 2" xfId="31855"/>
    <cellStyle name="표준 36 52 3 2 2 4" xfId="31856"/>
    <cellStyle name="표준 36 52 3 2 3" xfId="14329"/>
    <cellStyle name="표준 36 52 3 2 3 2" xfId="14330"/>
    <cellStyle name="표준 36 52 3 2 3 2 2" xfId="31857"/>
    <cellStyle name="표준 36 52 3 2 3 3" xfId="31858"/>
    <cellStyle name="표준 36 52 3 2 4" xfId="14331"/>
    <cellStyle name="표준 36 52 3 2 4 2" xfId="31859"/>
    <cellStyle name="표준 36 52 3 2 5" xfId="31860"/>
    <cellStyle name="표준 36 52 3 3" xfId="14332"/>
    <cellStyle name="표준 36 52 3 3 2" xfId="14333"/>
    <cellStyle name="표준 36 52 3 3 2 2" xfId="14334"/>
    <cellStyle name="표준 36 52 3 3 2 2 2" xfId="31861"/>
    <cellStyle name="표준 36 52 3 3 2 3" xfId="31862"/>
    <cellStyle name="표준 36 52 3 3 3" xfId="14335"/>
    <cellStyle name="표준 36 52 3 3 3 2" xfId="31863"/>
    <cellStyle name="표준 36 52 3 3 4" xfId="31864"/>
    <cellStyle name="표준 36 52 3 4" xfId="14336"/>
    <cellStyle name="표준 36 52 3 4 2" xfId="14337"/>
    <cellStyle name="표준 36 52 3 4 2 2" xfId="31865"/>
    <cellStyle name="표준 36 52 3 4 3" xfId="31866"/>
    <cellStyle name="표준 36 52 3 5" xfId="14338"/>
    <cellStyle name="표준 36 52 3 5 2" xfId="31867"/>
    <cellStyle name="표준 36 52 3 6" xfId="31868"/>
    <cellStyle name="표준 36 52 4" xfId="14339"/>
    <cellStyle name="표준 36 52 4 2" xfId="14340"/>
    <cellStyle name="표준 36 52 4 2 2" xfId="14341"/>
    <cellStyle name="표준 36 52 4 2 2 2" xfId="14342"/>
    <cellStyle name="표준 36 52 4 2 2 2 2" xfId="31869"/>
    <cellStyle name="표준 36 52 4 2 2 3" xfId="31870"/>
    <cellStyle name="표준 36 52 4 2 3" xfId="14343"/>
    <cellStyle name="표준 36 52 4 2 3 2" xfId="31871"/>
    <cellStyle name="표준 36 52 4 2 4" xfId="31872"/>
    <cellStyle name="표준 36 52 4 3" xfId="14344"/>
    <cellStyle name="표준 36 52 4 3 2" xfId="14345"/>
    <cellStyle name="표준 36 52 4 3 2 2" xfId="31873"/>
    <cellStyle name="표준 36 52 4 3 3" xfId="31874"/>
    <cellStyle name="표준 36 52 4 4" xfId="14346"/>
    <cellStyle name="표준 36 52 4 4 2" xfId="31875"/>
    <cellStyle name="표준 36 52 4 5" xfId="31876"/>
    <cellStyle name="표준 36 52 5" xfId="14347"/>
    <cellStyle name="표준 36 52 5 2" xfId="14348"/>
    <cellStyle name="표준 36 52 5 2 2" xfId="14349"/>
    <cellStyle name="표준 36 52 5 2 2 2" xfId="31877"/>
    <cellStyle name="표준 36 52 5 2 3" xfId="31878"/>
    <cellStyle name="표준 36 52 5 3" xfId="14350"/>
    <cellStyle name="표준 36 52 5 3 2" xfId="31879"/>
    <cellStyle name="표준 36 52 5 4" xfId="31880"/>
    <cellStyle name="표준 36 52 6" xfId="14351"/>
    <cellStyle name="표준 36 52 6 2" xfId="14352"/>
    <cellStyle name="표준 36 52 6 2 2" xfId="31881"/>
    <cellStyle name="표준 36 52 6 3" xfId="31882"/>
    <cellStyle name="표준 36 52 7" xfId="14353"/>
    <cellStyle name="표준 36 52 7 2" xfId="31883"/>
    <cellStyle name="표준 36 52 8" xfId="31884"/>
    <cellStyle name="표준 36 53" xfId="14354"/>
    <cellStyle name="표준 36 53 2" xfId="14355"/>
    <cellStyle name="표준 36 53 2 2" xfId="14356"/>
    <cellStyle name="표준 36 53 2 2 2" xfId="14357"/>
    <cellStyle name="표준 36 53 2 2 2 2" xfId="14358"/>
    <cellStyle name="표준 36 53 2 2 2 2 2" xfId="14359"/>
    <cellStyle name="표준 36 53 2 2 2 2 2 2" xfId="31885"/>
    <cellStyle name="표준 36 53 2 2 2 2 3" xfId="31886"/>
    <cellStyle name="표준 36 53 2 2 2 3" xfId="14360"/>
    <cellStyle name="표준 36 53 2 2 2 3 2" xfId="31887"/>
    <cellStyle name="표준 36 53 2 2 2 4" xfId="31888"/>
    <cellStyle name="표준 36 53 2 2 3" xfId="14361"/>
    <cellStyle name="표준 36 53 2 2 3 2" xfId="14362"/>
    <cellStyle name="표준 36 53 2 2 3 2 2" xfId="31889"/>
    <cellStyle name="표준 36 53 2 2 3 3" xfId="31890"/>
    <cellStyle name="표준 36 53 2 2 4" xfId="14363"/>
    <cellStyle name="표준 36 53 2 2 4 2" xfId="31891"/>
    <cellStyle name="표준 36 53 2 2 5" xfId="31892"/>
    <cellStyle name="표준 36 53 2 3" xfId="14364"/>
    <cellStyle name="표준 36 53 2 3 2" xfId="14365"/>
    <cellStyle name="표준 36 53 2 3 2 2" xfId="14366"/>
    <cellStyle name="표준 36 53 2 3 2 2 2" xfId="31893"/>
    <cellStyle name="표준 36 53 2 3 2 3" xfId="31894"/>
    <cellStyle name="표준 36 53 2 3 3" xfId="14367"/>
    <cellStyle name="표준 36 53 2 3 3 2" xfId="31895"/>
    <cellStyle name="표준 36 53 2 3 4" xfId="31896"/>
    <cellStyle name="표준 36 53 2 4" xfId="14368"/>
    <cellStyle name="표준 36 53 2 4 2" xfId="14369"/>
    <cellStyle name="표준 36 53 2 4 2 2" xfId="31897"/>
    <cellStyle name="표준 36 53 2 4 3" xfId="31898"/>
    <cellStyle name="표준 36 53 2 5" xfId="14370"/>
    <cellStyle name="표준 36 53 2 5 2" xfId="31899"/>
    <cellStyle name="표준 36 53 2 6" xfId="31900"/>
    <cellStyle name="표준 36 53 3" xfId="14371"/>
    <cellStyle name="표준 36 53 3 2" xfId="14372"/>
    <cellStyle name="표준 36 53 3 2 2" xfId="14373"/>
    <cellStyle name="표준 36 53 3 2 2 2" xfId="14374"/>
    <cellStyle name="표준 36 53 3 2 2 2 2" xfId="31901"/>
    <cellStyle name="표준 36 53 3 2 2 3" xfId="31902"/>
    <cellStyle name="표준 36 53 3 2 3" xfId="14375"/>
    <cellStyle name="표준 36 53 3 2 3 2" xfId="31903"/>
    <cellStyle name="표준 36 53 3 2 4" xfId="31904"/>
    <cellStyle name="표준 36 53 3 3" xfId="14376"/>
    <cellStyle name="표준 36 53 3 3 2" xfId="14377"/>
    <cellStyle name="표준 36 53 3 3 2 2" xfId="31905"/>
    <cellStyle name="표준 36 53 3 3 3" xfId="31906"/>
    <cellStyle name="표준 36 53 3 4" xfId="14378"/>
    <cellStyle name="표준 36 53 3 4 2" xfId="31907"/>
    <cellStyle name="표준 36 53 3 5" xfId="31908"/>
    <cellStyle name="표준 36 53 4" xfId="14379"/>
    <cellStyle name="표준 36 53 4 2" xfId="14380"/>
    <cellStyle name="표준 36 53 4 2 2" xfId="14381"/>
    <cellStyle name="표준 36 53 4 2 2 2" xfId="31909"/>
    <cellStyle name="표준 36 53 4 2 3" xfId="31910"/>
    <cellStyle name="표준 36 53 4 3" xfId="14382"/>
    <cellStyle name="표준 36 53 4 3 2" xfId="31911"/>
    <cellStyle name="표준 36 53 4 4" xfId="31912"/>
    <cellStyle name="표준 36 53 5" xfId="14383"/>
    <cellStyle name="표준 36 53 5 2" xfId="14384"/>
    <cellStyle name="표준 36 53 5 2 2" xfId="31913"/>
    <cellStyle name="표준 36 53 5 3" xfId="31914"/>
    <cellStyle name="표준 36 53 6" xfId="14385"/>
    <cellStyle name="표준 36 53 6 2" xfId="31915"/>
    <cellStyle name="표준 36 53 7" xfId="31916"/>
    <cellStyle name="표준 36 54" xfId="14386"/>
    <cellStyle name="표준 36 54 2" xfId="14387"/>
    <cellStyle name="표준 36 54 2 2" xfId="14388"/>
    <cellStyle name="표준 36 54 2 2 2" xfId="14389"/>
    <cellStyle name="표준 36 54 2 2 2 2" xfId="14390"/>
    <cellStyle name="표준 36 54 2 2 2 2 2" xfId="31917"/>
    <cellStyle name="표준 36 54 2 2 2 3" xfId="31918"/>
    <cellStyle name="표준 36 54 2 2 3" xfId="14391"/>
    <cellStyle name="표준 36 54 2 2 3 2" xfId="31919"/>
    <cellStyle name="표준 36 54 2 2 4" xfId="31920"/>
    <cellStyle name="표준 36 54 2 3" xfId="14392"/>
    <cellStyle name="표준 36 54 2 3 2" xfId="14393"/>
    <cellStyle name="표준 36 54 2 3 2 2" xfId="31921"/>
    <cellStyle name="표준 36 54 2 3 3" xfId="31922"/>
    <cellStyle name="표준 36 54 2 4" xfId="14394"/>
    <cellStyle name="표준 36 54 2 4 2" xfId="31923"/>
    <cellStyle name="표준 36 54 2 5" xfId="31924"/>
    <cellStyle name="표준 36 54 3" xfId="14395"/>
    <cellStyle name="표준 36 54 3 2" xfId="14396"/>
    <cellStyle name="표준 36 54 3 2 2" xfId="14397"/>
    <cellStyle name="표준 36 54 3 2 2 2" xfId="31925"/>
    <cellStyle name="표준 36 54 3 2 3" xfId="31926"/>
    <cellStyle name="표준 36 54 3 3" xfId="14398"/>
    <cellStyle name="표준 36 54 3 3 2" xfId="31927"/>
    <cellStyle name="표준 36 54 3 4" xfId="31928"/>
    <cellStyle name="표준 36 54 4" xfId="14399"/>
    <cellStyle name="표준 36 54 4 2" xfId="14400"/>
    <cellStyle name="표준 36 54 4 2 2" xfId="31929"/>
    <cellStyle name="표준 36 54 4 3" xfId="31930"/>
    <cellStyle name="표준 36 54 5" xfId="14401"/>
    <cellStyle name="표준 36 54 5 2" xfId="31931"/>
    <cellStyle name="표준 36 54 6" xfId="31932"/>
    <cellStyle name="표준 36 55" xfId="14402"/>
    <cellStyle name="표준 36 55 2" xfId="14403"/>
    <cellStyle name="표준 36 55 2 2" xfId="14404"/>
    <cellStyle name="표준 36 55 2 2 2" xfId="14405"/>
    <cellStyle name="표준 36 55 2 2 2 2" xfId="31933"/>
    <cellStyle name="표준 36 55 2 2 3" xfId="31934"/>
    <cellStyle name="표준 36 55 2 3" xfId="14406"/>
    <cellStyle name="표준 36 55 2 3 2" xfId="31935"/>
    <cellStyle name="표준 36 55 2 4" xfId="31936"/>
    <cellStyle name="표준 36 55 3" xfId="14407"/>
    <cellStyle name="표준 36 55 3 2" xfId="14408"/>
    <cellStyle name="표준 36 55 3 2 2" xfId="31937"/>
    <cellStyle name="표준 36 55 3 3" xfId="31938"/>
    <cellStyle name="표준 36 55 4" xfId="14409"/>
    <cellStyle name="표준 36 55 4 2" xfId="31939"/>
    <cellStyle name="표준 36 55 5" xfId="31940"/>
    <cellStyle name="표준 36 56" xfId="14410"/>
    <cellStyle name="표준 36 56 2" xfId="14411"/>
    <cellStyle name="표준 36 56 2 2" xfId="14412"/>
    <cellStyle name="표준 36 56 2 2 2" xfId="31941"/>
    <cellStyle name="표준 36 56 2 3" xfId="31942"/>
    <cellStyle name="표준 36 56 3" xfId="14413"/>
    <cellStyle name="표준 36 56 3 2" xfId="31943"/>
    <cellStyle name="표준 36 56 4" xfId="31944"/>
    <cellStyle name="표준 36 57" xfId="14414"/>
    <cellStyle name="표준 36 57 2" xfId="14415"/>
    <cellStyle name="표준 36 57 2 2" xfId="31945"/>
    <cellStyle name="표준 36 57 3" xfId="31946"/>
    <cellStyle name="표준 36 6" xfId="14416"/>
    <cellStyle name="표준 36 7" xfId="14417"/>
    <cellStyle name="표준 36 8" xfId="14418"/>
    <cellStyle name="표준 36 9" xfId="14419"/>
    <cellStyle name="표준 37" xfId="14420"/>
    <cellStyle name="표준 37 10" xfId="14421"/>
    <cellStyle name="표준 37 11" xfId="14422"/>
    <cellStyle name="표준 37 12" xfId="14423"/>
    <cellStyle name="표준 37 13" xfId="14424"/>
    <cellStyle name="표준 37 14" xfId="14425"/>
    <cellStyle name="표준 37 15" xfId="14426"/>
    <cellStyle name="표준 37 16" xfId="14427"/>
    <cellStyle name="표준 37 17" xfId="14428"/>
    <cellStyle name="표준 37 18" xfId="14429"/>
    <cellStyle name="표준 37 19" xfId="14430"/>
    <cellStyle name="표준 37 2" xfId="14431"/>
    <cellStyle name="표준 37 2 10" xfId="14432"/>
    <cellStyle name="표준 37 2 10 2" xfId="14433"/>
    <cellStyle name="표준 37 2 10 2 2" xfId="14434"/>
    <cellStyle name="표준 37 2 10 2 2 2" xfId="14435"/>
    <cellStyle name="표준 37 2 10 2 2 2 2" xfId="14436"/>
    <cellStyle name="표준 37 2 10 2 2 2 2 2" xfId="14437"/>
    <cellStyle name="표준 37 2 10 2 2 2 2 2 2" xfId="14438"/>
    <cellStyle name="표준 37 2 10 2 2 2 2 2 2 2" xfId="31947"/>
    <cellStyle name="표준 37 2 10 2 2 2 2 2 3" xfId="31948"/>
    <cellStyle name="표준 37 2 10 2 2 2 2 3" xfId="14439"/>
    <cellStyle name="표준 37 2 10 2 2 2 2 3 2" xfId="31949"/>
    <cellStyle name="표준 37 2 10 2 2 2 2 4" xfId="31950"/>
    <cellStyle name="표준 37 2 10 2 2 2 3" xfId="14440"/>
    <cellStyle name="표준 37 2 10 2 2 2 3 2" xfId="14441"/>
    <cellStyle name="표준 37 2 10 2 2 2 3 2 2" xfId="31951"/>
    <cellStyle name="표준 37 2 10 2 2 2 3 3" xfId="31952"/>
    <cellStyle name="표준 37 2 10 2 2 2 4" xfId="14442"/>
    <cellStyle name="표준 37 2 10 2 2 2 4 2" xfId="31953"/>
    <cellStyle name="표준 37 2 10 2 2 2 5" xfId="31954"/>
    <cellStyle name="표준 37 2 10 2 2 3" xfId="14443"/>
    <cellStyle name="표준 37 2 10 2 2 3 2" xfId="14444"/>
    <cellStyle name="표준 37 2 10 2 2 3 2 2" xfId="14445"/>
    <cellStyle name="표준 37 2 10 2 2 3 2 2 2" xfId="31955"/>
    <cellStyle name="표준 37 2 10 2 2 3 2 3" xfId="31956"/>
    <cellStyle name="표준 37 2 10 2 2 3 3" xfId="14446"/>
    <cellStyle name="표준 37 2 10 2 2 3 3 2" xfId="31957"/>
    <cellStyle name="표준 37 2 10 2 2 3 4" xfId="31958"/>
    <cellStyle name="표준 37 2 10 2 2 4" xfId="14447"/>
    <cellStyle name="표준 37 2 10 2 2 4 2" xfId="14448"/>
    <cellStyle name="표준 37 2 10 2 2 4 2 2" xfId="31959"/>
    <cellStyle name="표준 37 2 10 2 2 4 3" xfId="31960"/>
    <cellStyle name="표준 37 2 10 2 2 5" xfId="14449"/>
    <cellStyle name="표준 37 2 10 2 2 5 2" xfId="31961"/>
    <cellStyle name="표준 37 2 10 2 2 6" xfId="31962"/>
    <cellStyle name="표준 37 2 10 2 3" xfId="14450"/>
    <cellStyle name="표준 37 2 10 2 3 2" xfId="14451"/>
    <cellStyle name="표준 37 2 10 2 3 2 2" xfId="14452"/>
    <cellStyle name="표준 37 2 10 2 3 2 2 2" xfId="14453"/>
    <cellStyle name="표준 37 2 10 2 3 2 2 2 2" xfId="31963"/>
    <cellStyle name="표준 37 2 10 2 3 2 2 3" xfId="31964"/>
    <cellStyle name="표준 37 2 10 2 3 2 3" xfId="14454"/>
    <cellStyle name="표준 37 2 10 2 3 2 3 2" xfId="31965"/>
    <cellStyle name="표준 37 2 10 2 3 2 4" xfId="31966"/>
    <cellStyle name="표준 37 2 10 2 3 3" xfId="14455"/>
    <cellStyle name="표준 37 2 10 2 3 3 2" xfId="14456"/>
    <cellStyle name="표준 37 2 10 2 3 3 2 2" xfId="31967"/>
    <cellStyle name="표준 37 2 10 2 3 3 3" xfId="31968"/>
    <cellStyle name="표준 37 2 10 2 3 4" xfId="14457"/>
    <cellStyle name="표준 37 2 10 2 3 4 2" xfId="31969"/>
    <cellStyle name="표준 37 2 10 2 3 5" xfId="31970"/>
    <cellStyle name="표준 37 2 10 2 4" xfId="14458"/>
    <cellStyle name="표준 37 2 10 2 4 2" xfId="14459"/>
    <cellStyle name="표준 37 2 10 2 4 2 2" xfId="14460"/>
    <cellStyle name="표준 37 2 10 2 4 2 2 2" xfId="31971"/>
    <cellStyle name="표준 37 2 10 2 4 2 3" xfId="31972"/>
    <cellStyle name="표준 37 2 10 2 4 3" xfId="14461"/>
    <cellStyle name="표준 37 2 10 2 4 3 2" xfId="31973"/>
    <cellStyle name="표준 37 2 10 2 4 4" xfId="31974"/>
    <cellStyle name="표준 37 2 10 2 5" xfId="14462"/>
    <cellStyle name="표준 37 2 10 2 5 2" xfId="14463"/>
    <cellStyle name="표준 37 2 10 2 5 2 2" xfId="31975"/>
    <cellStyle name="표준 37 2 10 2 5 3" xfId="31976"/>
    <cellStyle name="표준 37 2 10 2 6" xfId="14464"/>
    <cellStyle name="표준 37 2 10 2 6 2" xfId="31977"/>
    <cellStyle name="표준 37 2 10 2 7" xfId="31978"/>
    <cellStyle name="표준 37 2 10 3" xfId="14465"/>
    <cellStyle name="표준 37 2 10 3 2" xfId="14466"/>
    <cellStyle name="표준 37 2 10 3 2 2" xfId="14467"/>
    <cellStyle name="표준 37 2 10 3 2 2 2" xfId="14468"/>
    <cellStyle name="표준 37 2 10 3 2 2 2 2" xfId="14469"/>
    <cellStyle name="표준 37 2 10 3 2 2 2 2 2" xfId="31979"/>
    <cellStyle name="표준 37 2 10 3 2 2 2 3" xfId="31980"/>
    <cellStyle name="표준 37 2 10 3 2 2 3" xfId="14470"/>
    <cellStyle name="표준 37 2 10 3 2 2 3 2" xfId="31981"/>
    <cellStyle name="표준 37 2 10 3 2 2 4" xfId="31982"/>
    <cellStyle name="표준 37 2 10 3 2 3" xfId="14471"/>
    <cellStyle name="표준 37 2 10 3 2 3 2" xfId="14472"/>
    <cellStyle name="표준 37 2 10 3 2 3 2 2" xfId="31983"/>
    <cellStyle name="표준 37 2 10 3 2 3 3" xfId="31984"/>
    <cellStyle name="표준 37 2 10 3 2 4" xfId="14473"/>
    <cellStyle name="표준 37 2 10 3 2 4 2" xfId="31985"/>
    <cellStyle name="표준 37 2 10 3 2 5" xfId="31986"/>
    <cellStyle name="표준 37 2 10 3 3" xfId="14474"/>
    <cellStyle name="표준 37 2 10 3 3 2" xfId="14475"/>
    <cellStyle name="표준 37 2 10 3 3 2 2" xfId="14476"/>
    <cellStyle name="표준 37 2 10 3 3 2 2 2" xfId="31987"/>
    <cellStyle name="표준 37 2 10 3 3 2 3" xfId="31988"/>
    <cellStyle name="표준 37 2 10 3 3 3" xfId="14477"/>
    <cellStyle name="표준 37 2 10 3 3 3 2" xfId="31989"/>
    <cellStyle name="표준 37 2 10 3 3 4" xfId="31990"/>
    <cellStyle name="표준 37 2 10 3 4" xfId="14478"/>
    <cellStyle name="표준 37 2 10 3 4 2" xfId="14479"/>
    <cellStyle name="표준 37 2 10 3 4 2 2" xfId="31991"/>
    <cellStyle name="표준 37 2 10 3 4 3" xfId="31992"/>
    <cellStyle name="표준 37 2 10 3 5" xfId="14480"/>
    <cellStyle name="표준 37 2 10 3 5 2" xfId="31993"/>
    <cellStyle name="표준 37 2 10 3 6" xfId="31994"/>
    <cellStyle name="표준 37 2 10 4" xfId="14481"/>
    <cellStyle name="표준 37 2 10 4 2" xfId="14482"/>
    <cellStyle name="표준 37 2 10 4 2 2" xfId="14483"/>
    <cellStyle name="표준 37 2 10 4 2 2 2" xfId="14484"/>
    <cellStyle name="표준 37 2 10 4 2 2 2 2" xfId="31995"/>
    <cellStyle name="표준 37 2 10 4 2 2 3" xfId="31996"/>
    <cellStyle name="표준 37 2 10 4 2 3" xfId="14485"/>
    <cellStyle name="표준 37 2 10 4 2 3 2" xfId="31997"/>
    <cellStyle name="표준 37 2 10 4 2 4" xfId="31998"/>
    <cellStyle name="표준 37 2 10 4 3" xfId="14486"/>
    <cellStyle name="표준 37 2 10 4 3 2" xfId="14487"/>
    <cellStyle name="표준 37 2 10 4 3 2 2" xfId="31999"/>
    <cellStyle name="표준 37 2 10 4 3 3" xfId="32000"/>
    <cellStyle name="표준 37 2 10 4 4" xfId="14488"/>
    <cellStyle name="표준 37 2 10 4 4 2" xfId="32001"/>
    <cellStyle name="표준 37 2 10 4 5" xfId="32002"/>
    <cellStyle name="표준 37 2 10 5" xfId="14489"/>
    <cellStyle name="표준 37 2 10 5 2" xfId="14490"/>
    <cellStyle name="표준 37 2 10 5 2 2" xfId="14491"/>
    <cellStyle name="표준 37 2 10 5 2 2 2" xfId="32003"/>
    <cellStyle name="표준 37 2 10 5 2 3" xfId="32004"/>
    <cellStyle name="표준 37 2 10 5 3" xfId="14492"/>
    <cellStyle name="표준 37 2 10 5 3 2" xfId="32005"/>
    <cellStyle name="표준 37 2 10 5 4" xfId="32006"/>
    <cellStyle name="표준 37 2 10 6" xfId="14493"/>
    <cellStyle name="표준 37 2 10 6 2" xfId="14494"/>
    <cellStyle name="표준 37 2 10 6 2 2" xfId="32007"/>
    <cellStyle name="표준 37 2 10 6 3" xfId="32008"/>
    <cellStyle name="표준 37 2 10 7" xfId="14495"/>
    <cellStyle name="표준 37 2 10 7 2" xfId="32009"/>
    <cellStyle name="표준 37 2 10 8" xfId="32010"/>
    <cellStyle name="표준 37 2 11" xfId="14496"/>
    <cellStyle name="표준 37 2 11 2" xfId="14497"/>
    <cellStyle name="표준 37 2 11 2 2" xfId="14498"/>
    <cellStyle name="표준 37 2 11 2 2 2" xfId="14499"/>
    <cellStyle name="표준 37 2 11 2 2 2 2" xfId="14500"/>
    <cellStyle name="표준 37 2 11 2 2 2 2 2" xfId="14501"/>
    <cellStyle name="표준 37 2 11 2 2 2 2 2 2" xfId="14502"/>
    <cellStyle name="표준 37 2 11 2 2 2 2 2 2 2" xfId="32011"/>
    <cellStyle name="표준 37 2 11 2 2 2 2 2 3" xfId="32012"/>
    <cellStyle name="표준 37 2 11 2 2 2 2 3" xfId="14503"/>
    <cellStyle name="표준 37 2 11 2 2 2 2 3 2" xfId="32013"/>
    <cellStyle name="표준 37 2 11 2 2 2 2 4" xfId="32014"/>
    <cellStyle name="표준 37 2 11 2 2 2 3" xfId="14504"/>
    <cellStyle name="표준 37 2 11 2 2 2 3 2" xfId="14505"/>
    <cellStyle name="표준 37 2 11 2 2 2 3 2 2" xfId="32015"/>
    <cellStyle name="표준 37 2 11 2 2 2 3 3" xfId="32016"/>
    <cellStyle name="표준 37 2 11 2 2 2 4" xfId="14506"/>
    <cellStyle name="표준 37 2 11 2 2 2 4 2" xfId="32017"/>
    <cellStyle name="표준 37 2 11 2 2 2 5" xfId="32018"/>
    <cellStyle name="표준 37 2 11 2 2 3" xfId="14507"/>
    <cellStyle name="표준 37 2 11 2 2 3 2" xfId="14508"/>
    <cellStyle name="표준 37 2 11 2 2 3 2 2" xfId="14509"/>
    <cellStyle name="표준 37 2 11 2 2 3 2 2 2" xfId="32019"/>
    <cellStyle name="표준 37 2 11 2 2 3 2 3" xfId="32020"/>
    <cellStyle name="표준 37 2 11 2 2 3 3" xfId="14510"/>
    <cellStyle name="표준 37 2 11 2 2 3 3 2" xfId="32021"/>
    <cellStyle name="표준 37 2 11 2 2 3 4" xfId="32022"/>
    <cellStyle name="표준 37 2 11 2 2 4" xfId="14511"/>
    <cellStyle name="표준 37 2 11 2 2 4 2" xfId="14512"/>
    <cellStyle name="표준 37 2 11 2 2 4 2 2" xfId="32023"/>
    <cellStyle name="표준 37 2 11 2 2 4 3" xfId="32024"/>
    <cellStyle name="표준 37 2 11 2 2 5" xfId="14513"/>
    <cellStyle name="표준 37 2 11 2 2 5 2" xfId="32025"/>
    <cellStyle name="표준 37 2 11 2 2 6" xfId="32026"/>
    <cellStyle name="표준 37 2 11 2 3" xfId="14514"/>
    <cellStyle name="표준 37 2 11 2 3 2" xfId="14515"/>
    <cellStyle name="표준 37 2 11 2 3 2 2" xfId="14516"/>
    <cellStyle name="표준 37 2 11 2 3 2 2 2" xfId="14517"/>
    <cellStyle name="표준 37 2 11 2 3 2 2 2 2" xfId="32027"/>
    <cellStyle name="표준 37 2 11 2 3 2 2 3" xfId="32028"/>
    <cellStyle name="표준 37 2 11 2 3 2 3" xfId="14518"/>
    <cellStyle name="표준 37 2 11 2 3 2 3 2" xfId="32029"/>
    <cellStyle name="표준 37 2 11 2 3 2 4" xfId="32030"/>
    <cellStyle name="표준 37 2 11 2 3 3" xfId="14519"/>
    <cellStyle name="표준 37 2 11 2 3 3 2" xfId="14520"/>
    <cellStyle name="표준 37 2 11 2 3 3 2 2" xfId="32031"/>
    <cellStyle name="표준 37 2 11 2 3 3 3" xfId="32032"/>
    <cellStyle name="표준 37 2 11 2 3 4" xfId="14521"/>
    <cellStyle name="표준 37 2 11 2 3 4 2" xfId="32033"/>
    <cellStyle name="표준 37 2 11 2 3 5" xfId="32034"/>
    <cellStyle name="표준 37 2 11 2 4" xfId="14522"/>
    <cellStyle name="표준 37 2 11 2 4 2" xfId="14523"/>
    <cellStyle name="표준 37 2 11 2 4 2 2" xfId="14524"/>
    <cellStyle name="표준 37 2 11 2 4 2 2 2" xfId="32035"/>
    <cellStyle name="표준 37 2 11 2 4 2 3" xfId="32036"/>
    <cellStyle name="표준 37 2 11 2 4 3" xfId="14525"/>
    <cellStyle name="표준 37 2 11 2 4 3 2" xfId="32037"/>
    <cellStyle name="표준 37 2 11 2 4 4" xfId="32038"/>
    <cellStyle name="표준 37 2 11 2 5" xfId="14526"/>
    <cellStyle name="표준 37 2 11 2 5 2" xfId="14527"/>
    <cellStyle name="표준 37 2 11 2 5 2 2" xfId="32039"/>
    <cellStyle name="표준 37 2 11 2 5 3" xfId="32040"/>
    <cellStyle name="표준 37 2 11 2 6" xfId="14528"/>
    <cellStyle name="표준 37 2 11 2 6 2" xfId="32041"/>
    <cellStyle name="표준 37 2 11 2 7" xfId="32042"/>
    <cellStyle name="표준 37 2 11 3" xfId="14529"/>
    <cellStyle name="표준 37 2 11 3 2" xfId="14530"/>
    <cellStyle name="표준 37 2 11 3 2 2" xfId="14531"/>
    <cellStyle name="표준 37 2 11 3 2 2 2" xfId="14532"/>
    <cellStyle name="표준 37 2 11 3 2 2 2 2" xfId="14533"/>
    <cellStyle name="표준 37 2 11 3 2 2 2 2 2" xfId="32043"/>
    <cellStyle name="표준 37 2 11 3 2 2 2 3" xfId="32044"/>
    <cellStyle name="표준 37 2 11 3 2 2 3" xfId="14534"/>
    <cellStyle name="표준 37 2 11 3 2 2 3 2" xfId="32045"/>
    <cellStyle name="표준 37 2 11 3 2 2 4" xfId="32046"/>
    <cellStyle name="표준 37 2 11 3 2 3" xfId="14535"/>
    <cellStyle name="표준 37 2 11 3 2 3 2" xfId="14536"/>
    <cellStyle name="표준 37 2 11 3 2 3 2 2" xfId="32047"/>
    <cellStyle name="표준 37 2 11 3 2 3 3" xfId="32048"/>
    <cellStyle name="표준 37 2 11 3 2 4" xfId="14537"/>
    <cellStyle name="표준 37 2 11 3 2 4 2" xfId="32049"/>
    <cellStyle name="표준 37 2 11 3 2 5" xfId="32050"/>
    <cellStyle name="표준 37 2 11 3 3" xfId="14538"/>
    <cellStyle name="표준 37 2 11 3 3 2" xfId="14539"/>
    <cellStyle name="표준 37 2 11 3 3 2 2" xfId="14540"/>
    <cellStyle name="표준 37 2 11 3 3 2 2 2" xfId="32051"/>
    <cellStyle name="표준 37 2 11 3 3 2 3" xfId="32052"/>
    <cellStyle name="표준 37 2 11 3 3 3" xfId="14541"/>
    <cellStyle name="표준 37 2 11 3 3 3 2" xfId="32053"/>
    <cellStyle name="표준 37 2 11 3 3 4" xfId="32054"/>
    <cellStyle name="표준 37 2 11 3 4" xfId="14542"/>
    <cellStyle name="표준 37 2 11 3 4 2" xfId="14543"/>
    <cellStyle name="표준 37 2 11 3 4 2 2" xfId="32055"/>
    <cellStyle name="표준 37 2 11 3 4 3" xfId="32056"/>
    <cellStyle name="표준 37 2 11 3 5" xfId="14544"/>
    <cellStyle name="표준 37 2 11 3 5 2" xfId="32057"/>
    <cellStyle name="표준 37 2 11 3 6" xfId="32058"/>
    <cellStyle name="표준 37 2 11 4" xfId="14545"/>
    <cellStyle name="표준 37 2 11 4 2" xfId="14546"/>
    <cellStyle name="표준 37 2 11 4 2 2" xfId="14547"/>
    <cellStyle name="표준 37 2 11 4 2 2 2" xfId="14548"/>
    <cellStyle name="표준 37 2 11 4 2 2 2 2" xfId="32059"/>
    <cellStyle name="표준 37 2 11 4 2 2 3" xfId="32060"/>
    <cellStyle name="표준 37 2 11 4 2 3" xfId="14549"/>
    <cellStyle name="표준 37 2 11 4 2 3 2" xfId="32061"/>
    <cellStyle name="표준 37 2 11 4 2 4" xfId="32062"/>
    <cellStyle name="표준 37 2 11 4 3" xfId="14550"/>
    <cellStyle name="표준 37 2 11 4 3 2" xfId="14551"/>
    <cellStyle name="표준 37 2 11 4 3 2 2" xfId="32063"/>
    <cellStyle name="표준 37 2 11 4 3 3" xfId="32064"/>
    <cellStyle name="표준 37 2 11 4 4" xfId="14552"/>
    <cellStyle name="표준 37 2 11 4 4 2" xfId="32065"/>
    <cellStyle name="표준 37 2 11 4 5" xfId="32066"/>
    <cellStyle name="표준 37 2 11 5" xfId="14553"/>
    <cellStyle name="표준 37 2 11 5 2" xfId="14554"/>
    <cellStyle name="표준 37 2 11 5 2 2" xfId="14555"/>
    <cellStyle name="표준 37 2 11 5 2 2 2" xfId="32067"/>
    <cellStyle name="표준 37 2 11 5 2 3" xfId="32068"/>
    <cellStyle name="표준 37 2 11 5 3" xfId="14556"/>
    <cellStyle name="표준 37 2 11 5 3 2" xfId="32069"/>
    <cellStyle name="표준 37 2 11 5 4" xfId="32070"/>
    <cellStyle name="표준 37 2 11 6" xfId="14557"/>
    <cellStyle name="표준 37 2 11 6 2" xfId="14558"/>
    <cellStyle name="표준 37 2 11 6 2 2" xfId="32071"/>
    <cellStyle name="표준 37 2 11 6 3" xfId="32072"/>
    <cellStyle name="표준 37 2 11 7" xfId="14559"/>
    <cellStyle name="표준 37 2 11 7 2" xfId="32073"/>
    <cellStyle name="표준 37 2 11 8" xfId="32074"/>
    <cellStyle name="표준 37 2 12" xfId="14560"/>
    <cellStyle name="표준 37 2 12 2" xfId="14561"/>
    <cellStyle name="표준 37 2 12 2 2" xfId="14562"/>
    <cellStyle name="표준 37 2 12 2 2 2" xfId="14563"/>
    <cellStyle name="표준 37 2 12 2 2 2 2" xfId="14564"/>
    <cellStyle name="표준 37 2 12 2 2 2 2 2" xfId="14565"/>
    <cellStyle name="표준 37 2 12 2 2 2 2 2 2" xfId="14566"/>
    <cellStyle name="표준 37 2 12 2 2 2 2 2 2 2" xfId="32075"/>
    <cellStyle name="표준 37 2 12 2 2 2 2 2 3" xfId="32076"/>
    <cellStyle name="표준 37 2 12 2 2 2 2 3" xfId="14567"/>
    <cellStyle name="표준 37 2 12 2 2 2 2 3 2" xfId="32077"/>
    <cellStyle name="표준 37 2 12 2 2 2 2 4" xfId="32078"/>
    <cellStyle name="표준 37 2 12 2 2 2 3" xfId="14568"/>
    <cellStyle name="표준 37 2 12 2 2 2 3 2" xfId="14569"/>
    <cellStyle name="표준 37 2 12 2 2 2 3 2 2" xfId="32079"/>
    <cellStyle name="표준 37 2 12 2 2 2 3 3" xfId="32080"/>
    <cellStyle name="표준 37 2 12 2 2 2 4" xfId="14570"/>
    <cellStyle name="표준 37 2 12 2 2 2 4 2" xfId="32081"/>
    <cellStyle name="표준 37 2 12 2 2 2 5" xfId="32082"/>
    <cellStyle name="표준 37 2 12 2 2 3" xfId="14571"/>
    <cellStyle name="표준 37 2 12 2 2 3 2" xfId="14572"/>
    <cellStyle name="표준 37 2 12 2 2 3 2 2" xfId="14573"/>
    <cellStyle name="표준 37 2 12 2 2 3 2 2 2" xfId="32083"/>
    <cellStyle name="표준 37 2 12 2 2 3 2 3" xfId="32084"/>
    <cellStyle name="표준 37 2 12 2 2 3 3" xfId="14574"/>
    <cellStyle name="표준 37 2 12 2 2 3 3 2" xfId="32085"/>
    <cellStyle name="표준 37 2 12 2 2 3 4" xfId="32086"/>
    <cellStyle name="표준 37 2 12 2 2 4" xfId="14575"/>
    <cellStyle name="표준 37 2 12 2 2 4 2" xfId="14576"/>
    <cellStyle name="표준 37 2 12 2 2 4 2 2" xfId="32087"/>
    <cellStyle name="표준 37 2 12 2 2 4 3" xfId="32088"/>
    <cellStyle name="표준 37 2 12 2 2 5" xfId="14577"/>
    <cellStyle name="표준 37 2 12 2 2 5 2" xfId="32089"/>
    <cellStyle name="표준 37 2 12 2 2 6" xfId="32090"/>
    <cellStyle name="표준 37 2 12 2 3" xfId="14578"/>
    <cellStyle name="표준 37 2 12 2 3 2" xfId="14579"/>
    <cellStyle name="표준 37 2 12 2 3 2 2" xfId="14580"/>
    <cellStyle name="표준 37 2 12 2 3 2 2 2" xfId="14581"/>
    <cellStyle name="표준 37 2 12 2 3 2 2 2 2" xfId="32091"/>
    <cellStyle name="표준 37 2 12 2 3 2 2 3" xfId="32092"/>
    <cellStyle name="표준 37 2 12 2 3 2 3" xfId="14582"/>
    <cellStyle name="표준 37 2 12 2 3 2 3 2" xfId="32093"/>
    <cellStyle name="표준 37 2 12 2 3 2 4" xfId="32094"/>
    <cellStyle name="표준 37 2 12 2 3 3" xfId="14583"/>
    <cellStyle name="표준 37 2 12 2 3 3 2" xfId="14584"/>
    <cellStyle name="표준 37 2 12 2 3 3 2 2" xfId="32095"/>
    <cellStyle name="표준 37 2 12 2 3 3 3" xfId="32096"/>
    <cellStyle name="표준 37 2 12 2 3 4" xfId="14585"/>
    <cellStyle name="표준 37 2 12 2 3 4 2" xfId="32097"/>
    <cellStyle name="표준 37 2 12 2 3 5" xfId="32098"/>
    <cellStyle name="표준 37 2 12 2 4" xfId="14586"/>
    <cellStyle name="표준 37 2 12 2 4 2" xfId="14587"/>
    <cellStyle name="표준 37 2 12 2 4 2 2" xfId="14588"/>
    <cellStyle name="표준 37 2 12 2 4 2 2 2" xfId="32099"/>
    <cellStyle name="표준 37 2 12 2 4 2 3" xfId="32100"/>
    <cellStyle name="표준 37 2 12 2 4 3" xfId="14589"/>
    <cellStyle name="표준 37 2 12 2 4 3 2" xfId="32101"/>
    <cellStyle name="표준 37 2 12 2 4 4" xfId="32102"/>
    <cellStyle name="표준 37 2 12 2 5" xfId="14590"/>
    <cellStyle name="표준 37 2 12 2 5 2" xfId="14591"/>
    <cellStyle name="표준 37 2 12 2 5 2 2" xfId="32103"/>
    <cellStyle name="표준 37 2 12 2 5 3" xfId="32104"/>
    <cellStyle name="표준 37 2 12 2 6" xfId="14592"/>
    <cellStyle name="표준 37 2 12 2 6 2" xfId="32105"/>
    <cellStyle name="표준 37 2 12 2 7" xfId="32106"/>
    <cellStyle name="표준 37 2 12 3" xfId="14593"/>
    <cellStyle name="표준 37 2 12 3 2" xfId="14594"/>
    <cellStyle name="표준 37 2 12 3 2 2" xfId="14595"/>
    <cellStyle name="표준 37 2 12 3 2 2 2" xfId="14596"/>
    <cellStyle name="표준 37 2 12 3 2 2 2 2" xfId="14597"/>
    <cellStyle name="표준 37 2 12 3 2 2 2 2 2" xfId="32107"/>
    <cellStyle name="표준 37 2 12 3 2 2 2 3" xfId="32108"/>
    <cellStyle name="표준 37 2 12 3 2 2 3" xfId="14598"/>
    <cellStyle name="표준 37 2 12 3 2 2 3 2" xfId="32109"/>
    <cellStyle name="표준 37 2 12 3 2 2 4" xfId="32110"/>
    <cellStyle name="표준 37 2 12 3 2 3" xfId="14599"/>
    <cellStyle name="표준 37 2 12 3 2 3 2" xfId="14600"/>
    <cellStyle name="표준 37 2 12 3 2 3 2 2" xfId="32111"/>
    <cellStyle name="표준 37 2 12 3 2 3 3" xfId="32112"/>
    <cellStyle name="표준 37 2 12 3 2 4" xfId="14601"/>
    <cellStyle name="표준 37 2 12 3 2 4 2" xfId="32113"/>
    <cellStyle name="표준 37 2 12 3 2 5" xfId="32114"/>
    <cellStyle name="표준 37 2 12 3 3" xfId="14602"/>
    <cellStyle name="표준 37 2 12 3 3 2" xfId="14603"/>
    <cellStyle name="표준 37 2 12 3 3 2 2" xfId="14604"/>
    <cellStyle name="표준 37 2 12 3 3 2 2 2" xfId="32115"/>
    <cellStyle name="표준 37 2 12 3 3 2 3" xfId="32116"/>
    <cellStyle name="표준 37 2 12 3 3 3" xfId="14605"/>
    <cellStyle name="표준 37 2 12 3 3 3 2" xfId="32117"/>
    <cellStyle name="표준 37 2 12 3 3 4" xfId="32118"/>
    <cellStyle name="표준 37 2 12 3 4" xfId="14606"/>
    <cellStyle name="표준 37 2 12 3 4 2" xfId="14607"/>
    <cellStyle name="표준 37 2 12 3 4 2 2" xfId="32119"/>
    <cellStyle name="표준 37 2 12 3 4 3" xfId="32120"/>
    <cellStyle name="표준 37 2 12 3 5" xfId="14608"/>
    <cellStyle name="표준 37 2 12 3 5 2" xfId="32121"/>
    <cellStyle name="표준 37 2 12 3 6" xfId="32122"/>
    <cellStyle name="표준 37 2 12 4" xfId="14609"/>
    <cellStyle name="표준 37 2 12 4 2" xfId="14610"/>
    <cellStyle name="표준 37 2 12 4 2 2" xfId="14611"/>
    <cellStyle name="표준 37 2 12 4 2 2 2" xfId="14612"/>
    <cellStyle name="표준 37 2 12 4 2 2 2 2" xfId="32123"/>
    <cellStyle name="표준 37 2 12 4 2 2 3" xfId="32124"/>
    <cellStyle name="표준 37 2 12 4 2 3" xfId="14613"/>
    <cellStyle name="표준 37 2 12 4 2 3 2" xfId="32125"/>
    <cellStyle name="표준 37 2 12 4 2 4" xfId="32126"/>
    <cellStyle name="표준 37 2 12 4 3" xfId="14614"/>
    <cellStyle name="표준 37 2 12 4 3 2" xfId="14615"/>
    <cellStyle name="표준 37 2 12 4 3 2 2" xfId="32127"/>
    <cellStyle name="표준 37 2 12 4 3 3" xfId="32128"/>
    <cellStyle name="표준 37 2 12 4 4" xfId="14616"/>
    <cellStyle name="표준 37 2 12 4 4 2" xfId="32129"/>
    <cellStyle name="표준 37 2 12 4 5" xfId="32130"/>
    <cellStyle name="표준 37 2 12 5" xfId="14617"/>
    <cellStyle name="표준 37 2 12 5 2" xfId="14618"/>
    <cellStyle name="표준 37 2 12 5 2 2" xfId="14619"/>
    <cellStyle name="표준 37 2 12 5 2 2 2" xfId="32131"/>
    <cellStyle name="표준 37 2 12 5 2 3" xfId="32132"/>
    <cellStyle name="표준 37 2 12 5 3" xfId="14620"/>
    <cellStyle name="표준 37 2 12 5 3 2" xfId="32133"/>
    <cellStyle name="표준 37 2 12 5 4" xfId="32134"/>
    <cellStyle name="표준 37 2 12 6" xfId="14621"/>
    <cellStyle name="표준 37 2 12 6 2" xfId="14622"/>
    <cellStyle name="표준 37 2 12 6 2 2" xfId="32135"/>
    <cellStyle name="표준 37 2 12 6 3" xfId="32136"/>
    <cellStyle name="표준 37 2 12 7" xfId="14623"/>
    <cellStyle name="표준 37 2 12 7 2" xfId="32137"/>
    <cellStyle name="표준 37 2 12 8" xfId="32138"/>
    <cellStyle name="표준 37 2 13" xfId="14624"/>
    <cellStyle name="표준 37 2 13 2" xfId="14625"/>
    <cellStyle name="표준 37 2 13 2 2" xfId="14626"/>
    <cellStyle name="표준 37 2 13 2 2 2" xfId="14627"/>
    <cellStyle name="표준 37 2 13 2 2 2 2" xfId="14628"/>
    <cellStyle name="표준 37 2 13 2 2 2 2 2" xfId="14629"/>
    <cellStyle name="표준 37 2 13 2 2 2 2 2 2" xfId="14630"/>
    <cellStyle name="표준 37 2 13 2 2 2 2 2 2 2" xfId="32139"/>
    <cellStyle name="표준 37 2 13 2 2 2 2 2 3" xfId="32140"/>
    <cellStyle name="표준 37 2 13 2 2 2 2 3" xfId="14631"/>
    <cellStyle name="표준 37 2 13 2 2 2 2 3 2" xfId="32141"/>
    <cellStyle name="표준 37 2 13 2 2 2 2 4" xfId="32142"/>
    <cellStyle name="표준 37 2 13 2 2 2 3" xfId="14632"/>
    <cellStyle name="표준 37 2 13 2 2 2 3 2" xfId="14633"/>
    <cellStyle name="표준 37 2 13 2 2 2 3 2 2" xfId="32143"/>
    <cellStyle name="표준 37 2 13 2 2 2 3 3" xfId="32144"/>
    <cellStyle name="표준 37 2 13 2 2 2 4" xfId="14634"/>
    <cellStyle name="표준 37 2 13 2 2 2 4 2" xfId="32145"/>
    <cellStyle name="표준 37 2 13 2 2 2 5" xfId="32146"/>
    <cellStyle name="표준 37 2 13 2 2 3" xfId="14635"/>
    <cellStyle name="표준 37 2 13 2 2 3 2" xfId="14636"/>
    <cellStyle name="표준 37 2 13 2 2 3 2 2" xfId="14637"/>
    <cellStyle name="표준 37 2 13 2 2 3 2 2 2" xfId="32147"/>
    <cellStyle name="표준 37 2 13 2 2 3 2 3" xfId="32148"/>
    <cellStyle name="표준 37 2 13 2 2 3 3" xfId="14638"/>
    <cellStyle name="표준 37 2 13 2 2 3 3 2" xfId="32149"/>
    <cellStyle name="표준 37 2 13 2 2 3 4" xfId="32150"/>
    <cellStyle name="표준 37 2 13 2 2 4" xfId="14639"/>
    <cellStyle name="표준 37 2 13 2 2 4 2" xfId="14640"/>
    <cellStyle name="표준 37 2 13 2 2 4 2 2" xfId="32151"/>
    <cellStyle name="표준 37 2 13 2 2 4 3" xfId="32152"/>
    <cellStyle name="표준 37 2 13 2 2 5" xfId="14641"/>
    <cellStyle name="표준 37 2 13 2 2 5 2" xfId="32153"/>
    <cellStyle name="표준 37 2 13 2 2 6" xfId="32154"/>
    <cellStyle name="표준 37 2 13 2 3" xfId="14642"/>
    <cellStyle name="표준 37 2 13 2 3 2" xfId="14643"/>
    <cellStyle name="표준 37 2 13 2 3 2 2" xfId="14644"/>
    <cellStyle name="표준 37 2 13 2 3 2 2 2" xfId="14645"/>
    <cellStyle name="표준 37 2 13 2 3 2 2 2 2" xfId="32155"/>
    <cellStyle name="표준 37 2 13 2 3 2 2 3" xfId="32156"/>
    <cellStyle name="표준 37 2 13 2 3 2 3" xfId="14646"/>
    <cellStyle name="표준 37 2 13 2 3 2 3 2" xfId="32157"/>
    <cellStyle name="표준 37 2 13 2 3 2 4" xfId="32158"/>
    <cellStyle name="표준 37 2 13 2 3 3" xfId="14647"/>
    <cellStyle name="표준 37 2 13 2 3 3 2" xfId="14648"/>
    <cellStyle name="표준 37 2 13 2 3 3 2 2" xfId="32159"/>
    <cellStyle name="표준 37 2 13 2 3 3 3" xfId="32160"/>
    <cellStyle name="표준 37 2 13 2 3 4" xfId="14649"/>
    <cellStyle name="표준 37 2 13 2 3 4 2" xfId="32161"/>
    <cellStyle name="표준 37 2 13 2 3 5" xfId="32162"/>
    <cellStyle name="표준 37 2 13 2 4" xfId="14650"/>
    <cellStyle name="표준 37 2 13 2 4 2" xfId="14651"/>
    <cellStyle name="표준 37 2 13 2 4 2 2" xfId="14652"/>
    <cellStyle name="표준 37 2 13 2 4 2 2 2" xfId="32163"/>
    <cellStyle name="표준 37 2 13 2 4 2 3" xfId="32164"/>
    <cellStyle name="표준 37 2 13 2 4 3" xfId="14653"/>
    <cellStyle name="표준 37 2 13 2 4 3 2" xfId="32165"/>
    <cellStyle name="표준 37 2 13 2 4 4" xfId="32166"/>
    <cellStyle name="표준 37 2 13 2 5" xfId="14654"/>
    <cellStyle name="표준 37 2 13 2 5 2" xfId="14655"/>
    <cellStyle name="표준 37 2 13 2 5 2 2" xfId="32167"/>
    <cellStyle name="표준 37 2 13 2 5 3" xfId="32168"/>
    <cellStyle name="표준 37 2 13 2 6" xfId="14656"/>
    <cellStyle name="표준 37 2 13 2 6 2" xfId="32169"/>
    <cellStyle name="표준 37 2 13 2 7" xfId="32170"/>
    <cellStyle name="표준 37 2 13 3" xfId="14657"/>
    <cellStyle name="표준 37 2 13 3 2" xfId="14658"/>
    <cellStyle name="표준 37 2 13 3 2 2" xfId="14659"/>
    <cellStyle name="표준 37 2 13 3 2 2 2" xfId="14660"/>
    <cellStyle name="표준 37 2 13 3 2 2 2 2" xfId="14661"/>
    <cellStyle name="표준 37 2 13 3 2 2 2 2 2" xfId="32171"/>
    <cellStyle name="표준 37 2 13 3 2 2 2 3" xfId="32172"/>
    <cellStyle name="표준 37 2 13 3 2 2 3" xfId="14662"/>
    <cellStyle name="표준 37 2 13 3 2 2 3 2" xfId="32173"/>
    <cellStyle name="표준 37 2 13 3 2 2 4" xfId="32174"/>
    <cellStyle name="표준 37 2 13 3 2 3" xfId="14663"/>
    <cellStyle name="표준 37 2 13 3 2 3 2" xfId="14664"/>
    <cellStyle name="표준 37 2 13 3 2 3 2 2" xfId="32175"/>
    <cellStyle name="표준 37 2 13 3 2 3 3" xfId="32176"/>
    <cellStyle name="표준 37 2 13 3 2 4" xfId="14665"/>
    <cellStyle name="표준 37 2 13 3 2 4 2" xfId="32177"/>
    <cellStyle name="표준 37 2 13 3 2 5" xfId="32178"/>
    <cellStyle name="표준 37 2 13 3 3" xfId="14666"/>
    <cellStyle name="표준 37 2 13 3 3 2" xfId="14667"/>
    <cellStyle name="표준 37 2 13 3 3 2 2" xfId="14668"/>
    <cellStyle name="표준 37 2 13 3 3 2 2 2" xfId="32179"/>
    <cellStyle name="표준 37 2 13 3 3 2 3" xfId="32180"/>
    <cellStyle name="표준 37 2 13 3 3 3" xfId="14669"/>
    <cellStyle name="표준 37 2 13 3 3 3 2" xfId="32181"/>
    <cellStyle name="표준 37 2 13 3 3 4" xfId="32182"/>
    <cellStyle name="표준 37 2 13 3 4" xfId="14670"/>
    <cellStyle name="표준 37 2 13 3 4 2" xfId="14671"/>
    <cellStyle name="표준 37 2 13 3 4 2 2" xfId="32183"/>
    <cellStyle name="표준 37 2 13 3 4 3" xfId="32184"/>
    <cellStyle name="표준 37 2 13 3 5" xfId="14672"/>
    <cellStyle name="표준 37 2 13 3 5 2" xfId="32185"/>
    <cellStyle name="표준 37 2 13 3 6" xfId="32186"/>
    <cellStyle name="표준 37 2 13 4" xfId="14673"/>
    <cellStyle name="표준 37 2 13 4 2" xfId="14674"/>
    <cellStyle name="표준 37 2 13 4 2 2" xfId="14675"/>
    <cellStyle name="표준 37 2 13 4 2 2 2" xfId="14676"/>
    <cellStyle name="표준 37 2 13 4 2 2 2 2" xfId="32187"/>
    <cellStyle name="표준 37 2 13 4 2 2 3" xfId="32188"/>
    <cellStyle name="표준 37 2 13 4 2 3" xfId="14677"/>
    <cellStyle name="표준 37 2 13 4 2 3 2" xfId="32189"/>
    <cellStyle name="표준 37 2 13 4 2 4" xfId="32190"/>
    <cellStyle name="표준 37 2 13 4 3" xfId="14678"/>
    <cellStyle name="표준 37 2 13 4 3 2" xfId="14679"/>
    <cellStyle name="표준 37 2 13 4 3 2 2" xfId="32191"/>
    <cellStyle name="표준 37 2 13 4 3 3" xfId="32192"/>
    <cellStyle name="표준 37 2 13 4 4" xfId="14680"/>
    <cellStyle name="표준 37 2 13 4 4 2" xfId="32193"/>
    <cellStyle name="표준 37 2 13 4 5" xfId="32194"/>
    <cellStyle name="표준 37 2 13 5" xfId="14681"/>
    <cellStyle name="표준 37 2 13 5 2" xfId="14682"/>
    <cellStyle name="표준 37 2 13 5 2 2" xfId="14683"/>
    <cellStyle name="표준 37 2 13 5 2 2 2" xfId="32195"/>
    <cellStyle name="표준 37 2 13 5 2 3" xfId="32196"/>
    <cellStyle name="표준 37 2 13 5 3" xfId="14684"/>
    <cellStyle name="표준 37 2 13 5 3 2" xfId="32197"/>
    <cellStyle name="표준 37 2 13 5 4" xfId="32198"/>
    <cellStyle name="표준 37 2 13 6" xfId="14685"/>
    <cellStyle name="표준 37 2 13 6 2" xfId="14686"/>
    <cellStyle name="표준 37 2 13 6 2 2" xfId="32199"/>
    <cellStyle name="표준 37 2 13 6 3" xfId="32200"/>
    <cellStyle name="표준 37 2 13 7" xfId="14687"/>
    <cellStyle name="표준 37 2 13 7 2" xfId="32201"/>
    <cellStyle name="표준 37 2 13 8" xfId="32202"/>
    <cellStyle name="표준 37 2 14" xfId="14688"/>
    <cellStyle name="표준 37 2 14 2" xfId="14689"/>
    <cellStyle name="표준 37 2 14 2 2" xfId="14690"/>
    <cellStyle name="표준 37 2 14 2 2 2" xfId="14691"/>
    <cellStyle name="표준 37 2 14 2 2 2 2" xfId="14692"/>
    <cellStyle name="표준 37 2 14 2 2 2 2 2" xfId="14693"/>
    <cellStyle name="표준 37 2 14 2 2 2 2 2 2" xfId="14694"/>
    <cellStyle name="표준 37 2 14 2 2 2 2 2 2 2" xfId="32203"/>
    <cellStyle name="표준 37 2 14 2 2 2 2 2 3" xfId="32204"/>
    <cellStyle name="표준 37 2 14 2 2 2 2 3" xfId="14695"/>
    <cellStyle name="표준 37 2 14 2 2 2 2 3 2" xfId="32205"/>
    <cellStyle name="표준 37 2 14 2 2 2 2 4" xfId="32206"/>
    <cellStyle name="표준 37 2 14 2 2 2 3" xfId="14696"/>
    <cellStyle name="표준 37 2 14 2 2 2 3 2" xfId="14697"/>
    <cellStyle name="표준 37 2 14 2 2 2 3 2 2" xfId="32207"/>
    <cellStyle name="표준 37 2 14 2 2 2 3 3" xfId="32208"/>
    <cellStyle name="표준 37 2 14 2 2 2 4" xfId="14698"/>
    <cellStyle name="표준 37 2 14 2 2 2 4 2" xfId="32209"/>
    <cellStyle name="표준 37 2 14 2 2 2 5" xfId="32210"/>
    <cellStyle name="표준 37 2 14 2 2 3" xfId="14699"/>
    <cellStyle name="표준 37 2 14 2 2 3 2" xfId="14700"/>
    <cellStyle name="표준 37 2 14 2 2 3 2 2" xfId="14701"/>
    <cellStyle name="표준 37 2 14 2 2 3 2 2 2" xfId="32211"/>
    <cellStyle name="표준 37 2 14 2 2 3 2 3" xfId="32212"/>
    <cellStyle name="표준 37 2 14 2 2 3 3" xfId="14702"/>
    <cellStyle name="표준 37 2 14 2 2 3 3 2" xfId="32213"/>
    <cellStyle name="표준 37 2 14 2 2 3 4" xfId="32214"/>
    <cellStyle name="표준 37 2 14 2 2 4" xfId="14703"/>
    <cellStyle name="표준 37 2 14 2 2 4 2" xfId="14704"/>
    <cellStyle name="표준 37 2 14 2 2 4 2 2" xfId="32215"/>
    <cellStyle name="표준 37 2 14 2 2 4 3" xfId="32216"/>
    <cellStyle name="표준 37 2 14 2 2 5" xfId="14705"/>
    <cellStyle name="표준 37 2 14 2 2 5 2" xfId="32217"/>
    <cellStyle name="표준 37 2 14 2 2 6" xfId="32218"/>
    <cellStyle name="표준 37 2 14 2 3" xfId="14706"/>
    <cellStyle name="표준 37 2 14 2 3 2" xfId="14707"/>
    <cellStyle name="표준 37 2 14 2 3 2 2" xfId="14708"/>
    <cellStyle name="표준 37 2 14 2 3 2 2 2" xfId="14709"/>
    <cellStyle name="표준 37 2 14 2 3 2 2 2 2" xfId="32219"/>
    <cellStyle name="표준 37 2 14 2 3 2 2 3" xfId="32220"/>
    <cellStyle name="표준 37 2 14 2 3 2 3" xfId="14710"/>
    <cellStyle name="표준 37 2 14 2 3 2 3 2" xfId="32221"/>
    <cellStyle name="표준 37 2 14 2 3 2 4" xfId="32222"/>
    <cellStyle name="표준 37 2 14 2 3 3" xfId="14711"/>
    <cellStyle name="표준 37 2 14 2 3 3 2" xfId="14712"/>
    <cellStyle name="표준 37 2 14 2 3 3 2 2" xfId="32223"/>
    <cellStyle name="표준 37 2 14 2 3 3 3" xfId="32224"/>
    <cellStyle name="표준 37 2 14 2 3 4" xfId="14713"/>
    <cellStyle name="표준 37 2 14 2 3 4 2" xfId="32225"/>
    <cellStyle name="표준 37 2 14 2 3 5" xfId="32226"/>
    <cellStyle name="표준 37 2 14 2 4" xfId="14714"/>
    <cellStyle name="표준 37 2 14 2 4 2" xfId="14715"/>
    <cellStyle name="표준 37 2 14 2 4 2 2" xfId="14716"/>
    <cellStyle name="표준 37 2 14 2 4 2 2 2" xfId="32227"/>
    <cellStyle name="표준 37 2 14 2 4 2 3" xfId="32228"/>
    <cellStyle name="표준 37 2 14 2 4 3" xfId="14717"/>
    <cellStyle name="표준 37 2 14 2 4 3 2" xfId="32229"/>
    <cellStyle name="표준 37 2 14 2 4 4" xfId="32230"/>
    <cellStyle name="표준 37 2 14 2 5" xfId="14718"/>
    <cellStyle name="표준 37 2 14 2 5 2" xfId="14719"/>
    <cellStyle name="표준 37 2 14 2 5 2 2" xfId="32231"/>
    <cellStyle name="표준 37 2 14 2 5 3" xfId="32232"/>
    <cellStyle name="표준 37 2 14 2 6" xfId="14720"/>
    <cellStyle name="표준 37 2 14 2 6 2" xfId="32233"/>
    <cellStyle name="표준 37 2 14 2 7" xfId="32234"/>
    <cellStyle name="표준 37 2 14 3" xfId="14721"/>
    <cellStyle name="표준 37 2 14 3 2" xfId="14722"/>
    <cellStyle name="표준 37 2 14 3 2 2" xfId="14723"/>
    <cellStyle name="표준 37 2 14 3 2 2 2" xfId="14724"/>
    <cellStyle name="표준 37 2 14 3 2 2 2 2" xfId="14725"/>
    <cellStyle name="표준 37 2 14 3 2 2 2 2 2" xfId="32235"/>
    <cellStyle name="표준 37 2 14 3 2 2 2 3" xfId="32236"/>
    <cellStyle name="표준 37 2 14 3 2 2 3" xfId="14726"/>
    <cellStyle name="표준 37 2 14 3 2 2 3 2" xfId="32237"/>
    <cellStyle name="표준 37 2 14 3 2 2 4" xfId="32238"/>
    <cellStyle name="표준 37 2 14 3 2 3" xfId="14727"/>
    <cellStyle name="표준 37 2 14 3 2 3 2" xfId="14728"/>
    <cellStyle name="표준 37 2 14 3 2 3 2 2" xfId="32239"/>
    <cellStyle name="표준 37 2 14 3 2 3 3" xfId="32240"/>
    <cellStyle name="표준 37 2 14 3 2 4" xfId="14729"/>
    <cellStyle name="표준 37 2 14 3 2 4 2" xfId="32241"/>
    <cellStyle name="표준 37 2 14 3 2 5" xfId="32242"/>
    <cellStyle name="표준 37 2 14 3 3" xfId="14730"/>
    <cellStyle name="표준 37 2 14 3 3 2" xfId="14731"/>
    <cellStyle name="표준 37 2 14 3 3 2 2" xfId="14732"/>
    <cellStyle name="표준 37 2 14 3 3 2 2 2" xfId="32243"/>
    <cellStyle name="표준 37 2 14 3 3 2 3" xfId="32244"/>
    <cellStyle name="표준 37 2 14 3 3 3" xfId="14733"/>
    <cellStyle name="표준 37 2 14 3 3 3 2" xfId="32245"/>
    <cellStyle name="표준 37 2 14 3 3 4" xfId="32246"/>
    <cellStyle name="표준 37 2 14 3 4" xfId="14734"/>
    <cellStyle name="표준 37 2 14 3 4 2" xfId="14735"/>
    <cellStyle name="표준 37 2 14 3 4 2 2" xfId="32247"/>
    <cellStyle name="표준 37 2 14 3 4 3" xfId="32248"/>
    <cellStyle name="표준 37 2 14 3 5" xfId="14736"/>
    <cellStyle name="표준 37 2 14 3 5 2" xfId="32249"/>
    <cellStyle name="표준 37 2 14 3 6" xfId="32250"/>
    <cellStyle name="표준 37 2 14 4" xfId="14737"/>
    <cellStyle name="표준 37 2 14 4 2" xfId="14738"/>
    <cellStyle name="표준 37 2 14 4 2 2" xfId="14739"/>
    <cellStyle name="표준 37 2 14 4 2 2 2" xfId="14740"/>
    <cellStyle name="표준 37 2 14 4 2 2 2 2" xfId="32251"/>
    <cellStyle name="표준 37 2 14 4 2 2 3" xfId="32252"/>
    <cellStyle name="표준 37 2 14 4 2 3" xfId="14741"/>
    <cellStyle name="표준 37 2 14 4 2 3 2" xfId="32253"/>
    <cellStyle name="표준 37 2 14 4 2 4" xfId="32254"/>
    <cellStyle name="표준 37 2 14 4 3" xfId="14742"/>
    <cellStyle name="표준 37 2 14 4 3 2" xfId="14743"/>
    <cellStyle name="표준 37 2 14 4 3 2 2" xfId="32255"/>
    <cellStyle name="표준 37 2 14 4 3 3" xfId="32256"/>
    <cellStyle name="표준 37 2 14 4 4" xfId="14744"/>
    <cellStyle name="표준 37 2 14 4 4 2" xfId="32257"/>
    <cellStyle name="표준 37 2 14 4 5" xfId="32258"/>
    <cellStyle name="표준 37 2 14 5" xfId="14745"/>
    <cellStyle name="표준 37 2 14 5 2" xfId="14746"/>
    <cellStyle name="표준 37 2 14 5 2 2" xfId="14747"/>
    <cellStyle name="표준 37 2 14 5 2 2 2" xfId="32259"/>
    <cellStyle name="표준 37 2 14 5 2 3" xfId="32260"/>
    <cellStyle name="표준 37 2 14 5 3" xfId="14748"/>
    <cellStyle name="표준 37 2 14 5 3 2" xfId="32261"/>
    <cellStyle name="표준 37 2 14 5 4" xfId="32262"/>
    <cellStyle name="표준 37 2 14 6" xfId="14749"/>
    <cellStyle name="표준 37 2 14 6 2" xfId="14750"/>
    <cellStyle name="표준 37 2 14 6 2 2" xfId="32263"/>
    <cellStyle name="표준 37 2 14 6 3" xfId="32264"/>
    <cellStyle name="표준 37 2 14 7" xfId="14751"/>
    <cellStyle name="표준 37 2 14 7 2" xfId="32265"/>
    <cellStyle name="표준 37 2 14 8" xfId="32266"/>
    <cellStyle name="표준 37 2 15" xfId="14752"/>
    <cellStyle name="표준 37 2 15 2" xfId="14753"/>
    <cellStyle name="표준 37 2 15 2 2" xfId="14754"/>
    <cellStyle name="표준 37 2 15 2 2 2" xfId="14755"/>
    <cellStyle name="표준 37 2 15 2 2 2 2" xfId="14756"/>
    <cellStyle name="표준 37 2 15 2 2 2 2 2" xfId="14757"/>
    <cellStyle name="표준 37 2 15 2 2 2 2 2 2" xfId="14758"/>
    <cellStyle name="표준 37 2 15 2 2 2 2 2 2 2" xfId="32267"/>
    <cellStyle name="표준 37 2 15 2 2 2 2 2 3" xfId="32268"/>
    <cellStyle name="표준 37 2 15 2 2 2 2 3" xfId="14759"/>
    <cellStyle name="표준 37 2 15 2 2 2 2 3 2" xfId="32269"/>
    <cellStyle name="표준 37 2 15 2 2 2 2 4" xfId="32270"/>
    <cellStyle name="표준 37 2 15 2 2 2 3" xfId="14760"/>
    <cellStyle name="표준 37 2 15 2 2 2 3 2" xfId="14761"/>
    <cellStyle name="표준 37 2 15 2 2 2 3 2 2" xfId="32271"/>
    <cellStyle name="표준 37 2 15 2 2 2 3 3" xfId="32272"/>
    <cellStyle name="표준 37 2 15 2 2 2 4" xfId="14762"/>
    <cellStyle name="표준 37 2 15 2 2 2 4 2" xfId="32273"/>
    <cellStyle name="표준 37 2 15 2 2 2 5" xfId="32274"/>
    <cellStyle name="표준 37 2 15 2 2 3" xfId="14763"/>
    <cellStyle name="표준 37 2 15 2 2 3 2" xfId="14764"/>
    <cellStyle name="표준 37 2 15 2 2 3 2 2" xfId="14765"/>
    <cellStyle name="표준 37 2 15 2 2 3 2 2 2" xfId="32275"/>
    <cellStyle name="표준 37 2 15 2 2 3 2 3" xfId="32276"/>
    <cellStyle name="표준 37 2 15 2 2 3 3" xfId="14766"/>
    <cellStyle name="표준 37 2 15 2 2 3 3 2" xfId="32277"/>
    <cellStyle name="표준 37 2 15 2 2 3 4" xfId="32278"/>
    <cellStyle name="표준 37 2 15 2 2 4" xfId="14767"/>
    <cellStyle name="표준 37 2 15 2 2 4 2" xfId="14768"/>
    <cellStyle name="표준 37 2 15 2 2 4 2 2" xfId="32279"/>
    <cellStyle name="표준 37 2 15 2 2 4 3" xfId="32280"/>
    <cellStyle name="표준 37 2 15 2 2 5" xfId="14769"/>
    <cellStyle name="표준 37 2 15 2 2 5 2" xfId="32281"/>
    <cellStyle name="표준 37 2 15 2 2 6" xfId="32282"/>
    <cellStyle name="표준 37 2 15 2 3" xfId="14770"/>
    <cellStyle name="표준 37 2 15 2 3 2" xfId="14771"/>
    <cellStyle name="표준 37 2 15 2 3 2 2" xfId="14772"/>
    <cellStyle name="표준 37 2 15 2 3 2 2 2" xfId="14773"/>
    <cellStyle name="표준 37 2 15 2 3 2 2 2 2" xfId="32283"/>
    <cellStyle name="표준 37 2 15 2 3 2 2 3" xfId="32284"/>
    <cellStyle name="표준 37 2 15 2 3 2 3" xfId="14774"/>
    <cellStyle name="표준 37 2 15 2 3 2 3 2" xfId="32285"/>
    <cellStyle name="표준 37 2 15 2 3 2 4" xfId="32286"/>
    <cellStyle name="표준 37 2 15 2 3 3" xfId="14775"/>
    <cellStyle name="표준 37 2 15 2 3 3 2" xfId="14776"/>
    <cellStyle name="표준 37 2 15 2 3 3 2 2" xfId="32287"/>
    <cellStyle name="표준 37 2 15 2 3 3 3" xfId="32288"/>
    <cellStyle name="표준 37 2 15 2 3 4" xfId="14777"/>
    <cellStyle name="표준 37 2 15 2 3 4 2" xfId="32289"/>
    <cellStyle name="표준 37 2 15 2 3 5" xfId="32290"/>
    <cellStyle name="표준 37 2 15 2 4" xfId="14778"/>
    <cellStyle name="표준 37 2 15 2 4 2" xfId="14779"/>
    <cellStyle name="표준 37 2 15 2 4 2 2" xfId="14780"/>
    <cellStyle name="표준 37 2 15 2 4 2 2 2" xfId="32291"/>
    <cellStyle name="표준 37 2 15 2 4 2 3" xfId="32292"/>
    <cellStyle name="표준 37 2 15 2 4 3" xfId="14781"/>
    <cellStyle name="표준 37 2 15 2 4 3 2" xfId="32293"/>
    <cellStyle name="표준 37 2 15 2 4 4" xfId="32294"/>
    <cellStyle name="표준 37 2 15 2 5" xfId="14782"/>
    <cellStyle name="표준 37 2 15 2 5 2" xfId="14783"/>
    <cellStyle name="표준 37 2 15 2 5 2 2" xfId="32295"/>
    <cellStyle name="표준 37 2 15 2 5 3" xfId="32296"/>
    <cellStyle name="표준 37 2 15 2 6" xfId="14784"/>
    <cellStyle name="표준 37 2 15 2 6 2" xfId="32297"/>
    <cellStyle name="표준 37 2 15 2 7" xfId="32298"/>
    <cellStyle name="표준 37 2 15 3" xfId="14785"/>
    <cellStyle name="표준 37 2 15 3 2" xfId="14786"/>
    <cellStyle name="표준 37 2 15 3 2 2" xfId="14787"/>
    <cellStyle name="표준 37 2 15 3 2 2 2" xfId="14788"/>
    <cellStyle name="표준 37 2 15 3 2 2 2 2" xfId="14789"/>
    <cellStyle name="표준 37 2 15 3 2 2 2 2 2" xfId="32299"/>
    <cellStyle name="표준 37 2 15 3 2 2 2 3" xfId="32300"/>
    <cellStyle name="표준 37 2 15 3 2 2 3" xfId="14790"/>
    <cellStyle name="표준 37 2 15 3 2 2 3 2" xfId="32301"/>
    <cellStyle name="표준 37 2 15 3 2 2 4" xfId="32302"/>
    <cellStyle name="표준 37 2 15 3 2 3" xfId="14791"/>
    <cellStyle name="표준 37 2 15 3 2 3 2" xfId="14792"/>
    <cellStyle name="표준 37 2 15 3 2 3 2 2" xfId="32303"/>
    <cellStyle name="표준 37 2 15 3 2 3 3" xfId="32304"/>
    <cellStyle name="표준 37 2 15 3 2 4" xfId="14793"/>
    <cellStyle name="표준 37 2 15 3 2 4 2" xfId="32305"/>
    <cellStyle name="표준 37 2 15 3 2 5" xfId="32306"/>
    <cellStyle name="표준 37 2 15 3 3" xfId="14794"/>
    <cellStyle name="표준 37 2 15 3 3 2" xfId="14795"/>
    <cellStyle name="표준 37 2 15 3 3 2 2" xfId="14796"/>
    <cellStyle name="표준 37 2 15 3 3 2 2 2" xfId="32307"/>
    <cellStyle name="표준 37 2 15 3 3 2 3" xfId="32308"/>
    <cellStyle name="표준 37 2 15 3 3 3" xfId="14797"/>
    <cellStyle name="표준 37 2 15 3 3 3 2" xfId="32309"/>
    <cellStyle name="표준 37 2 15 3 3 4" xfId="32310"/>
    <cellStyle name="표준 37 2 15 3 4" xfId="14798"/>
    <cellStyle name="표준 37 2 15 3 4 2" xfId="14799"/>
    <cellStyle name="표준 37 2 15 3 4 2 2" xfId="32311"/>
    <cellStyle name="표준 37 2 15 3 4 3" xfId="32312"/>
    <cellStyle name="표준 37 2 15 3 5" xfId="14800"/>
    <cellStyle name="표준 37 2 15 3 5 2" xfId="32313"/>
    <cellStyle name="표준 37 2 15 3 6" xfId="32314"/>
    <cellStyle name="표준 37 2 15 4" xfId="14801"/>
    <cellStyle name="표준 37 2 15 4 2" xfId="14802"/>
    <cellStyle name="표준 37 2 15 4 2 2" xfId="14803"/>
    <cellStyle name="표준 37 2 15 4 2 2 2" xfId="14804"/>
    <cellStyle name="표준 37 2 15 4 2 2 2 2" xfId="32315"/>
    <cellStyle name="표준 37 2 15 4 2 2 3" xfId="32316"/>
    <cellStyle name="표준 37 2 15 4 2 3" xfId="14805"/>
    <cellStyle name="표준 37 2 15 4 2 3 2" xfId="32317"/>
    <cellStyle name="표준 37 2 15 4 2 4" xfId="32318"/>
    <cellStyle name="표준 37 2 15 4 3" xfId="14806"/>
    <cellStyle name="표준 37 2 15 4 3 2" xfId="14807"/>
    <cellStyle name="표준 37 2 15 4 3 2 2" xfId="32319"/>
    <cellStyle name="표준 37 2 15 4 3 3" xfId="32320"/>
    <cellStyle name="표준 37 2 15 4 4" xfId="14808"/>
    <cellStyle name="표준 37 2 15 4 4 2" xfId="32321"/>
    <cellStyle name="표준 37 2 15 4 5" xfId="32322"/>
    <cellStyle name="표준 37 2 15 5" xfId="14809"/>
    <cellStyle name="표준 37 2 15 5 2" xfId="14810"/>
    <cellStyle name="표준 37 2 15 5 2 2" xfId="14811"/>
    <cellStyle name="표준 37 2 15 5 2 2 2" xfId="32323"/>
    <cellStyle name="표준 37 2 15 5 2 3" xfId="32324"/>
    <cellStyle name="표준 37 2 15 5 3" xfId="14812"/>
    <cellStyle name="표준 37 2 15 5 3 2" xfId="32325"/>
    <cellStyle name="표준 37 2 15 5 4" xfId="32326"/>
    <cellStyle name="표준 37 2 15 6" xfId="14813"/>
    <cellStyle name="표준 37 2 15 6 2" xfId="14814"/>
    <cellStyle name="표준 37 2 15 6 2 2" xfId="32327"/>
    <cellStyle name="표준 37 2 15 6 3" xfId="32328"/>
    <cellStyle name="표준 37 2 15 7" xfId="14815"/>
    <cellStyle name="표준 37 2 15 7 2" xfId="32329"/>
    <cellStyle name="표준 37 2 15 8" xfId="32330"/>
    <cellStyle name="표준 37 2 16" xfId="14816"/>
    <cellStyle name="표준 37 2 16 2" xfId="14817"/>
    <cellStyle name="표준 37 2 16 2 2" xfId="14818"/>
    <cellStyle name="표준 37 2 16 2 2 2" xfId="14819"/>
    <cellStyle name="표준 37 2 16 2 2 2 2" xfId="14820"/>
    <cellStyle name="표준 37 2 16 2 2 2 2 2" xfId="14821"/>
    <cellStyle name="표준 37 2 16 2 2 2 2 2 2" xfId="14822"/>
    <cellStyle name="표준 37 2 16 2 2 2 2 2 2 2" xfId="32331"/>
    <cellStyle name="표준 37 2 16 2 2 2 2 2 3" xfId="32332"/>
    <cellStyle name="표준 37 2 16 2 2 2 2 3" xfId="14823"/>
    <cellStyle name="표준 37 2 16 2 2 2 2 3 2" xfId="32333"/>
    <cellStyle name="표준 37 2 16 2 2 2 2 4" xfId="32334"/>
    <cellStyle name="표준 37 2 16 2 2 2 3" xfId="14824"/>
    <cellStyle name="표준 37 2 16 2 2 2 3 2" xfId="14825"/>
    <cellStyle name="표준 37 2 16 2 2 2 3 2 2" xfId="32335"/>
    <cellStyle name="표준 37 2 16 2 2 2 3 3" xfId="32336"/>
    <cellStyle name="표준 37 2 16 2 2 2 4" xfId="14826"/>
    <cellStyle name="표준 37 2 16 2 2 2 4 2" xfId="32337"/>
    <cellStyle name="표준 37 2 16 2 2 2 5" xfId="32338"/>
    <cellStyle name="표준 37 2 16 2 2 3" xfId="14827"/>
    <cellStyle name="표준 37 2 16 2 2 3 2" xfId="14828"/>
    <cellStyle name="표준 37 2 16 2 2 3 2 2" xfId="14829"/>
    <cellStyle name="표준 37 2 16 2 2 3 2 2 2" xfId="32339"/>
    <cellStyle name="표준 37 2 16 2 2 3 2 3" xfId="32340"/>
    <cellStyle name="표준 37 2 16 2 2 3 3" xfId="14830"/>
    <cellStyle name="표준 37 2 16 2 2 3 3 2" xfId="32341"/>
    <cellStyle name="표준 37 2 16 2 2 3 4" xfId="32342"/>
    <cellStyle name="표준 37 2 16 2 2 4" xfId="14831"/>
    <cellStyle name="표준 37 2 16 2 2 4 2" xfId="14832"/>
    <cellStyle name="표준 37 2 16 2 2 4 2 2" xfId="32343"/>
    <cellStyle name="표준 37 2 16 2 2 4 3" xfId="32344"/>
    <cellStyle name="표준 37 2 16 2 2 5" xfId="14833"/>
    <cellStyle name="표준 37 2 16 2 2 5 2" xfId="32345"/>
    <cellStyle name="표준 37 2 16 2 2 6" xfId="32346"/>
    <cellStyle name="표준 37 2 16 2 3" xfId="14834"/>
    <cellStyle name="표준 37 2 16 2 3 2" xfId="14835"/>
    <cellStyle name="표준 37 2 16 2 3 2 2" xfId="14836"/>
    <cellStyle name="표준 37 2 16 2 3 2 2 2" xfId="14837"/>
    <cellStyle name="표준 37 2 16 2 3 2 2 2 2" xfId="32347"/>
    <cellStyle name="표준 37 2 16 2 3 2 2 3" xfId="32348"/>
    <cellStyle name="표준 37 2 16 2 3 2 3" xfId="14838"/>
    <cellStyle name="표준 37 2 16 2 3 2 3 2" xfId="32349"/>
    <cellStyle name="표준 37 2 16 2 3 2 4" xfId="32350"/>
    <cellStyle name="표준 37 2 16 2 3 3" xfId="14839"/>
    <cellStyle name="표준 37 2 16 2 3 3 2" xfId="14840"/>
    <cellStyle name="표준 37 2 16 2 3 3 2 2" xfId="32351"/>
    <cellStyle name="표준 37 2 16 2 3 3 3" xfId="32352"/>
    <cellStyle name="표준 37 2 16 2 3 4" xfId="14841"/>
    <cellStyle name="표준 37 2 16 2 3 4 2" xfId="32353"/>
    <cellStyle name="표준 37 2 16 2 3 5" xfId="32354"/>
    <cellStyle name="표준 37 2 16 2 4" xfId="14842"/>
    <cellStyle name="표준 37 2 16 2 4 2" xfId="14843"/>
    <cellStyle name="표준 37 2 16 2 4 2 2" xfId="14844"/>
    <cellStyle name="표준 37 2 16 2 4 2 2 2" xfId="32355"/>
    <cellStyle name="표준 37 2 16 2 4 2 3" xfId="32356"/>
    <cellStyle name="표준 37 2 16 2 4 3" xfId="14845"/>
    <cellStyle name="표준 37 2 16 2 4 3 2" xfId="32357"/>
    <cellStyle name="표준 37 2 16 2 4 4" xfId="32358"/>
    <cellStyle name="표준 37 2 16 2 5" xfId="14846"/>
    <cellStyle name="표준 37 2 16 2 5 2" xfId="14847"/>
    <cellStyle name="표준 37 2 16 2 5 2 2" xfId="32359"/>
    <cellStyle name="표준 37 2 16 2 5 3" xfId="32360"/>
    <cellStyle name="표준 37 2 16 2 6" xfId="14848"/>
    <cellStyle name="표준 37 2 16 2 6 2" xfId="32361"/>
    <cellStyle name="표준 37 2 16 2 7" xfId="32362"/>
    <cellStyle name="표준 37 2 16 3" xfId="14849"/>
    <cellStyle name="표준 37 2 16 3 2" xfId="14850"/>
    <cellStyle name="표준 37 2 16 3 2 2" xfId="14851"/>
    <cellStyle name="표준 37 2 16 3 2 2 2" xfId="14852"/>
    <cellStyle name="표준 37 2 16 3 2 2 2 2" xfId="14853"/>
    <cellStyle name="표준 37 2 16 3 2 2 2 2 2" xfId="32363"/>
    <cellStyle name="표준 37 2 16 3 2 2 2 3" xfId="32364"/>
    <cellStyle name="표준 37 2 16 3 2 2 3" xfId="14854"/>
    <cellStyle name="표준 37 2 16 3 2 2 3 2" xfId="32365"/>
    <cellStyle name="표준 37 2 16 3 2 2 4" xfId="32366"/>
    <cellStyle name="표준 37 2 16 3 2 3" xfId="14855"/>
    <cellStyle name="표준 37 2 16 3 2 3 2" xfId="14856"/>
    <cellStyle name="표준 37 2 16 3 2 3 2 2" xfId="32367"/>
    <cellStyle name="표준 37 2 16 3 2 3 3" xfId="32368"/>
    <cellStyle name="표준 37 2 16 3 2 4" xfId="14857"/>
    <cellStyle name="표준 37 2 16 3 2 4 2" xfId="32369"/>
    <cellStyle name="표준 37 2 16 3 2 5" xfId="32370"/>
    <cellStyle name="표준 37 2 16 3 3" xfId="14858"/>
    <cellStyle name="표준 37 2 16 3 3 2" xfId="14859"/>
    <cellStyle name="표준 37 2 16 3 3 2 2" xfId="14860"/>
    <cellStyle name="표준 37 2 16 3 3 2 2 2" xfId="32371"/>
    <cellStyle name="표준 37 2 16 3 3 2 3" xfId="32372"/>
    <cellStyle name="표준 37 2 16 3 3 3" xfId="14861"/>
    <cellStyle name="표준 37 2 16 3 3 3 2" xfId="32373"/>
    <cellStyle name="표준 37 2 16 3 3 4" xfId="32374"/>
    <cellStyle name="표준 37 2 16 3 4" xfId="14862"/>
    <cellStyle name="표준 37 2 16 3 4 2" xfId="14863"/>
    <cellStyle name="표준 37 2 16 3 4 2 2" xfId="32375"/>
    <cellStyle name="표준 37 2 16 3 4 3" xfId="32376"/>
    <cellStyle name="표준 37 2 16 3 5" xfId="14864"/>
    <cellStyle name="표준 37 2 16 3 5 2" xfId="32377"/>
    <cellStyle name="표준 37 2 16 3 6" xfId="32378"/>
    <cellStyle name="표준 37 2 16 4" xfId="14865"/>
    <cellStyle name="표준 37 2 16 4 2" xfId="14866"/>
    <cellStyle name="표준 37 2 16 4 2 2" xfId="14867"/>
    <cellStyle name="표준 37 2 16 4 2 2 2" xfId="14868"/>
    <cellStyle name="표준 37 2 16 4 2 2 2 2" xfId="32379"/>
    <cellStyle name="표준 37 2 16 4 2 2 3" xfId="32380"/>
    <cellStyle name="표준 37 2 16 4 2 3" xfId="14869"/>
    <cellStyle name="표준 37 2 16 4 2 3 2" xfId="32381"/>
    <cellStyle name="표준 37 2 16 4 2 4" xfId="32382"/>
    <cellStyle name="표준 37 2 16 4 3" xfId="14870"/>
    <cellStyle name="표준 37 2 16 4 3 2" xfId="14871"/>
    <cellStyle name="표준 37 2 16 4 3 2 2" xfId="32383"/>
    <cellStyle name="표준 37 2 16 4 3 3" xfId="32384"/>
    <cellStyle name="표준 37 2 16 4 4" xfId="14872"/>
    <cellStyle name="표준 37 2 16 4 4 2" xfId="32385"/>
    <cellStyle name="표준 37 2 16 4 5" xfId="32386"/>
    <cellStyle name="표준 37 2 16 5" xfId="14873"/>
    <cellStyle name="표준 37 2 16 5 2" xfId="14874"/>
    <cellStyle name="표준 37 2 16 5 2 2" xfId="14875"/>
    <cellStyle name="표준 37 2 16 5 2 2 2" xfId="32387"/>
    <cellStyle name="표준 37 2 16 5 2 3" xfId="32388"/>
    <cellStyle name="표준 37 2 16 5 3" xfId="14876"/>
    <cellStyle name="표준 37 2 16 5 3 2" xfId="32389"/>
    <cellStyle name="표준 37 2 16 5 4" xfId="32390"/>
    <cellStyle name="표준 37 2 16 6" xfId="14877"/>
    <cellStyle name="표준 37 2 16 6 2" xfId="14878"/>
    <cellStyle name="표준 37 2 16 6 2 2" xfId="32391"/>
    <cellStyle name="표준 37 2 16 6 3" xfId="32392"/>
    <cellStyle name="표준 37 2 16 7" xfId="14879"/>
    <cellStyle name="표준 37 2 16 7 2" xfId="32393"/>
    <cellStyle name="표준 37 2 16 8" xfId="32394"/>
    <cellStyle name="표준 37 2 17" xfId="14880"/>
    <cellStyle name="표준 37 2 17 2" xfId="14881"/>
    <cellStyle name="표준 37 2 17 2 2" xfId="14882"/>
    <cellStyle name="표준 37 2 17 2 2 2" xfId="14883"/>
    <cellStyle name="표준 37 2 17 2 2 2 2" xfId="14884"/>
    <cellStyle name="표준 37 2 17 2 2 2 2 2" xfId="14885"/>
    <cellStyle name="표준 37 2 17 2 2 2 2 2 2" xfId="14886"/>
    <cellStyle name="표준 37 2 17 2 2 2 2 2 2 2" xfId="32395"/>
    <cellStyle name="표준 37 2 17 2 2 2 2 2 3" xfId="32396"/>
    <cellStyle name="표준 37 2 17 2 2 2 2 3" xfId="14887"/>
    <cellStyle name="표준 37 2 17 2 2 2 2 3 2" xfId="32397"/>
    <cellStyle name="표준 37 2 17 2 2 2 2 4" xfId="32398"/>
    <cellStyle name="표준 37 2 17 2 2 2 3" xfId="14888"/>
    <cellStyle name="표준 37 2 17 2 2 2 3 2" xfId="14889"/>
    <cellStyle name="표준 37 2 17 2 2 2 3 2 2" xfId="32399"/>
    <cellStyle name="표준 37 2 17 2 2 2 3 3" xfId="32400"/>
    <cellStyle name="표준 37 2 17 2 2 2 4" xfId="14890"/>
    <cellStyle name="표준 37 2 17 2 2 2 4 2" xfId="32401"/>
    <cellStyle name="표준 37 2 17 2 2 2 5" xfId="32402"/>
    <cellStyle name="표준 37 2 17 2 2 3" xfId="14891"/>
    <cellStyle name="표준 37 2 17 2 2 3 2" xfId="14892"/>
    <cellStyle name="표준 37 2 17 2 2 3 2 2" xfId="14893"/>
    <cellStyle name="표준 37 2 17 2 2 3 2 2 2" xfId="32403"/>
    <cellStyle name="표준 37 2 17 2 2 3 2 3" xfId="32404"/>
    <cellStyle name="표준 37 2 17 2 2 3 3" xfId="14894"/>
    <cellStyle name="표준 37 2 17 2 2 3 3 2" xfId="32405"/>
    <cellStyle name="표준 37 2 17 2 2 3 4" xfId="32406"/>
    <cellStyle name="표준 37 2 17 2 2 4" xfId="14895"/>
    <cellStyle name="표준 37 2 17 2 2 4 2" xfId="14896"/>
    <cellStyle name="표준 37 2 17 2 2 4 2 2" xfId="32407"/>
    <cellStyle name="표준 37 2 17 2 2 4 3" xfId="32408"/>
    <cellStyle name="표준 37 2 17 2 2 5" xfId="14897"/>
    <cellStyle name="표준 37 2 17 2 2 5 2" xfId="32409"/>
    <cellStyle name="표준 37 2 17 2 2 6" xfId="32410"/>
    <cellStyle name="표준 37 2 17 2 3" xfId="14898"/>
    <cellStyle name="표준 37 2 17 2 3 2" xfId="14899"/>
    <cellStyle name="표준 37 2 17 2 3 2 2" xfId="14900"/>
    <cellStyle name="표준 37 2 17 2 3 2 2 2" xfId="14901"/>
    <cellStyle name="표준 37 2 17 2 3 2 2 2 2" xfId="32411"/>
    <cellStyle name="표준 37 2 17 2 3 2 2 3" xfId="32412"/>
    <cellStyle name="표준 37 2 17 2 3 2 3" xfId="14902"/>
    <cellStyle name="표준 37 2 17 2 3 2 3 2" xfId="32413"/>
    <cellStyle name="표준 37 2 17 2 3 2 4" xfId="32414"/>
    <cellStyle name="표준 37 2 17 2 3 3" xfId="14903"/>
    <cellStyle name="표준 37 2 17 2 3 3 2" xfId="14904"/>
    <cellStyle name="표준 37 2 17 2 3 3 2 2" xfId="32415"/>
    <cellStyle name="표준 37 2 17 2 3 3 3" xfId="32416"/>
    <cellStyle name="표준 37 2 17 2 3 4" xfId="14905"/>
    <cellStyle name="표준 37 2 17 2 3 4 2" xfId="32417"/>
    <cellStyle name="표준 37 2 17 2 3 5" xfId="32418"/>
    <cellStyle name="표준 37 2 17 2 4" xfId="14906"/>
    <cellStyle name="표준 37 2 17 2 4 2" xfId="14907"/>
    <cellStyle name="표준 37 2 17 2 4 2 2" xfId="14908"/>
    <cellStyle name="표준 37 2 17 2 4 2 2 2" xfId="32419"/>
    <cellStyle name="표준 37 2 17 2 4 2 3" xfId="32420"/>
    <cellStyle name="표준 37 2 17 2 4 3" xfId="14909"/>
    <cellStyle name="표준 37 2 17 2 4 3 2" xfId="32421"/>
    <cellStyle name="표준 37 2 17 2 4 4" xfId="32422"/>
    <cellStyle name="표준 37 2 17 2 5" xfId="14910"/>
    <cellStyle name="표준 37 2 17 2 5 2" xfId="14911"/>
    <cellStyle name="표준 37 2 17 2 5 2 2" xfId="32423"/>
    <cellStyle name="표준 37 2 17 2 5 3" xfId="32424"/>
    <cellStyle name="표준 37 2 17 2 6" xfId="14912"/>
    <cellStyle name="표준 37 2 17 2 6 2" xfId="32425"/>
    <cellStyle name="표준 37 2 17 2 7" xfId="32426"/>
    <cellStyle name="표준 37 2 17 3" xfId="14913"/>
    <cellStyle name="표준 37 2 17 3 2" xfId="14914"/>
    <cellStyle name="표준 37 2 17 3 2 2" xfId="14915"/>
    <cellStyle name="표준 37 2 17 3 2 2 2" xfId="14916"/>
    <cellStyle name="표준 37 2 17 3 2 2 2 2" xfId="14917"/>
    <cellStyle name="표준 37 2 17 3 2 2 2 2 2" xfId="32427"/>
    <cellStyle name="표준 37 2 17 3 2 2 2 3" xfId="32428"/>
    <cellStyle name="표준 37 2 17 3 2 2 3" xfId="14918"/>
    <cellStyle name="표준 37 2 17 3 2 2 3 2" xfId="32429"/>
    <cellStyle name="표준 37 2 17 3 2 2 4" xfId="32430"/>
    <cellStyle name="표준 37 2 17 3 2 3" xfId="14919"/>
    <cellStyle name="표준 37 2 17 3 2 3 2" xfId="14920"/>
    <cellStyle name="표준 37 2 17 3 2 3 2 2" xfId="32431"/>
    <cellStyle name="표준 37 2 17 3 2 3 3" xfId="32432"/>
    <cellStyle name="표준 37 2 17 3 2 4" xfId="14921"/>
    <cellStyle name="표준 37 2 17 3 2 4 2" xfId="32433"/>
    <cellStyle name="표준 37 2 17 3 2 5" xfId="32434"/>
    <cellStyle name="표준 37 2 17 3 3" xfId="14922"/>
    <cellStyle name="표준 37 2 17 3 3 2" xfId="14923"/>
    <cellStyle name="표준 37 2 17 3 3 2 2" xfId="14924"/>
    <cellStyle name="표준 37 2 17 3 3 2 2 2" xfId="32435"/>
    <cellStyle name="표준 37 2 17 3 3 2 3" xfId="32436"/>
    <cellStyle name="표준 37 2 17 3 3 3" xfId="14925"/>
    <cellStyle name="표준 37 2 17 3 3 3 2" xfId="32437"/>
    <cellStyle name="표준 37 2 17 3 3 4" xfId="32438"/>
    <cellStyle name="표준 37 2 17 3 4" xfId="14926"/>
    <cellStyle name="표준 37 2 17 3 4 2" xfId="14927"/>
    <cellStyle name="표준 37 2 17 3 4 2 2" xfId="32439"/>
    <cellStyle name="표준 37 2 17 3 4 3" xfId="32440"/>
    <cellStyle name="표준 37 2 17 3 5" xfId="14928"/>
    <cellStyle name="표준 37 2 17 3 5 2" xfId="32441"/>
    <cellStyle name="표준 37 2 17 3 6" xfId="32442"/>
    <cellStyle name="표준 37 2 17 4" xfId="14929"/>
    <cellStyle name="표준 37 2 17 4 2" xfId="14930"/>
    <cellStyle name="표준 37 2 17 4 2 2" xfId="14931"/>
    <cellStyle name="표준 37 2 17 4 2 2 2" xfId="14932"/>
    <cellStyle name="표준 37 2 17 4 2 2 2 2" xfId="32443"/>
    <cellStyle name="표준 37 2 17 4 2 2 3" xfId="32444"/>
    <cellStyle name="표준 37 2 17 4 2 3" xfId="14933"/>
    <cellStyle name="표준 37 2 17 4 2 3 2" xfId="32445"/>
    <cellStyle name="표준 37 2 17 4 2 4" xfId="32446"/>
    <cellStyle name="표준 37 2 17 4 3" xfId="14934"/>
    <cellStyle name="표준 37 2 17 4 3 2" xfId="14935"/>
    <cellStyle name="표준 37 2 17 4 3 2 2" xfId="32447"/>
    <cellStyle name="표준 37 2 17 4 3 3" xfId="32448"/>
    <cellStyle name="표준 37 2 17 4 4" xfId="14936"/>
    <cellStyle name="표준 37 2 17 4 4 2" xfId="32449"/>
    <cellStyle name="표준 37 2 17 4 5" xfId="32450"/>
    <cellStyle name="표준 37 2 17 5" xfId="14937"/>
    <cellStyle name="표준 37 2 17 5 2" xfId="14938"/>
    <cellStyle name="표준 37 2 17 5 2 2" xfId="14939"/>
    <cellStyle name="표준 37 2 17 5 2 2 2" xfId="32451"/>
    <cellStyle name="표준 37 2 17 5 2 3" xfId="32452"/>
    <cellStyle name="표준 37 2 17 5 3" xfId="14940"/>
    <cellStyle name="표준 37 2 17 5 3 2" xfId="32453"/>
    <cellStyle name="표준 37 2 17 5 4" xfId="32454"/>
    <cellStyle name="표준 37 2 17 6" xfId="14941"/>
    <cellStyle name="표준 37 2 17 6 2" xfId="14942"/>
    <cellStyle name="표준 37 2 17 6 2 2" xfId="32455"/>
    <cellStyle name="표준 37 2 17 6 3" xfId="32456"/>
    <cellStyle name="표준 37 2 17 7" xfId="14943"/>
    <cellStyle name="표준 37 2 17 7 2" xfId="32457"/>
    <cellStyle name="표준 37 2 17 8" xfId="32458"/>
    <cellStyle name="표준 37 2 18" xfId="14944"/>
    <cellStyle name="표준 37 2 18 2" xfId="14945"/>
    <cellStyle name="표준 37 2 18 2 2" xfId="14946"/>
    <cellStyle name="표준 37 2 18 2 2 2" xfId="14947"/>
    <cellStyle name="표준 37 2 18 2 2 2 2" xfId="14948"/>
    <cellStyle name="표준 37 2 18 2 2 2 2 2" xfId="14949"/>
    <cellStyle name="표준 37 2 18 2 2 2 2 2 2" xfId="14950"/>
    <cellStyle name="표준 37 2 18 2 2 2 2 2 2 2" xfId="32459"/>
    <cellStyle name="표준 37 2 18 2 2 2 2 2 3" xfId="32460"/>
    <cellStyle name="표준 37 2 18 2 2 2 2 3" xfId="14951"/>
    <cellStyle name="표준 37 2 18 2 2 2 2 3 2" xfId="32461"/>
    <cellStyle name="표준 37 2 18 2 2 2 2 4" xfId="32462"/>
    <cellStyle name="표준 37 2 18 2 2 2 3" xfId="14952"/>
    <cellStyle name="표준 37 2 18 2 2 2 3 2" xfId="14953"/>
    <cellStyle name="표준 37 2 18 2 2 2 3 2 2" xfId="32463"/>
    <cellStyle name="표준 37 2 18 2 2 2 3 3" xfId="32464"/>
    <cellStyle name="표준 37 2 18 2 2 2 4" xfId="14954"/>
    <cellStyle name="표준 37 2 18 2 2 2 4 2" xfId="32465"/>
    <cellStyle name="표준 37 2 18 2 2 2 5" xfId="32466"/>
    <cellStyle name="표준 37 2 18 2 2 3" xfId="14955"/>
    <cellStyle name="표준 37 2 18 2 2 3 2" xfId="14956"/>
    <cellStyle name="표준 37 2 18 2 2 3 2 2" xfId="14957"/>
    <cellStyle name="표준 37 2 18 2 2 3 2 2 2" xfId="32467"/>
    <cellStyle name="표준 37 2 18 2 2 3 2 3" xfId="32468"/>
    <cellStyle name="표준 37 2 18 2 2 3 3" xfId="14958"/>
    <cellStyle name="표준 37 2 18 2 2 3 3 2" xfId="32469"/>
    <cellStyle name="표준 37 2 18 2 2 3 4" xfId="32470"/>
    <cellStyle name="표준 37 2 18 2 2 4" xfId="14959"/>
    <cellStyle name="표준 37 2 18 2 2 4 2" xfId="14960"/>
    <cellStyle name="표준 37 2 18 2 2 4 2 2" xfId="32471"/>
    <cellStyle name="표준 37 2 18 2 2 4 3" xfId="32472"/>
    <cellStyle name="표준 37 2 18 2 2 5" xfId="14961"/>
    <cellStyle name="표준 37 2 18 2 2 5 2" xfId="32473"/>
    <cellStyle name="표준 37 2 18 2 2 6" xfId="32474"/>
    <cellStyle name="표준 37 2 18 2 3" xfId="14962"/>
    <cellStyle name="표준 37 2 18 2 3 2" xfId="14963"/>
    <cellStyle name="표준 37 2 18 2 3 2 2" xfId="14964"/>
    <cellStyle name="표준 37 2 18 2 3 2 2 2" xfId="14965"/>
    <cellStyle name="표준 37 2 18 2 3 2 2 2 2" xfId="32475"/>
    <cellStyle name="표준 37 2 18 2 3 2 2 3" xfId="32476"/>
    <cellStyle name="표준 37 2 18 2 3 2 3" xfId="14966"/>
    <cellStyle name="표준 37 2 18 2 3 2 3 2" xfId="32477"/>
    <cellStyle name="표준 37 2 18 2 3 2 4" xfId="32478"/>
    <cellStyle name="표준 37 2 18 2 3 3" xfId="14967"/>
    <cellStyle name="표준 37 2 18 2 3 3 2" xfId="14968"/>
    <cellStyle name="표준 37 2 18 2 3 3 2 2" xfId="32479"/>
    <cellStyle name="표준 37 2 18 2 3 3 3" xfId="32480"/>
    <cellStyle name="표준 37 2 18 2 3 4" xfId="14969"/>
    <cellStyle name="표준 37 2 18 2 3 4 2" xfId="32481"/>
    <cellStyle name="표준 37 2 18 2 3 5" xfId="32482"/>
    <cellStyle name="표준 37 2 18 2 4" xfId="14970"/>
    <cellStyle name="표준 37 2 18 2 4 2" xfId="14971"/>
    <cellStyle name="표준 37 2 18 2 4 2 2" xfId="14972"/>
    <cellStyle name="표준 37 2 18 2 4 2 2 2" xfId="32483"/>
    <cellStyle name="표준 37 2 18 2 4 2 3" xfId="32484"/>
    <cellStyle name="표준 37 2 18 2 4 3" xfId="14973"/>
    <cellStyle name="표준 37 2 18 2 4 3 2" xfId="32485"/>
    <cellStyle name="표준 37 2 18 2 4 4" xfId="32486"/>
    <cellStyle name="표준 37 2 18 2 5" xfId="14974"/>
    <cellStyle name="표준 37 2 18 2 5 2" xfId="14975"/>
    <cellStyle name="표준 37 2 18 2 5 2 2" xfId="32487"/>
    <cellStyle name="표준 37 2 18 2 5 3" xfId="32488"/>
    <cellStyle name="표준 37 2 18 2 6" xfId="14976"/>
    <cellStyle name="표준 37 2 18 2 6 2" xfId="32489"/>
    <cellStyle name="표준 37 2 18 2 7" xfId="32490"/>
    <cellStyle name="표준 37 2 18 3" xfId="14977"/>
    <cellStyle name="표준 37 2 18 3 2" xfId="14978"/>
    <cellStyle name="표준 37 2 18 3 2 2" xfId="14979"/>
    <cellStyle name="표준 37 2 18 3 2 2 2" xfId="14980"/>
    <cellStyle name="표준 37 2 18 3 2 2 2 2" xfId="14981"/>
    <cellStyle name="표준 37 2 18 3 2 2 2 2 2" xfId="32491"/>
    <cellStyle name="표준 37 2 18 3 2 2 2 3" xfId="32492"/>
    <cellStyle name="표준 37 2 18 3 2 2 3" xfId="14982"/>
    <cellStyle name="표준 37 2 18 3 2 2 3 2" xfId="32493"/>
    <cellStyle name="표준 37 2 18 3 2 2 4" xfId="32494"/>
    <cellStyle name="표준 37 2 18 3 2 3" xfId="14983"/>
    <cellStyle name="표준 37 2 18 3 2 3 2" xfId="14984"/>
    <cellStyle name="표준 37 2 18 3 2 3 2 2" xfId="32495"/>
    <cellStyle name="표준 37 2 18 3 2 3 3" xfId="32496"/>
    <cellStyle name="표준 37 2 18 3 2 4" xfId="14985"/>
    <cellStyle name="표준 37 2 18 3 2 4 2" xfId="32497"/>
    <cellStyle name="표준 37 2 18 3 2 5" xfId="32498"/>
    <cellStyle name="표준 37 2 18 3 3" xfId="14986"/>
    <cellStyle name="표준 37 2 18 3 3 2" xfId="14987"/>
    <cellStyle name="표준 37 2 18 3 3 2 2" xfId="14988"/>
    <cellStyle name="표준 37 2 18 3 3 2 2 2" xfId="32499"/>
    <cellStyle name="표준 37 2 18 3 3 2 3" xfId="32500"/>
    <cellStyle name="표준 37 2 18 3 3 3" xfId="14989"/>
    <cellStyle name="표준 37 2 18 3 3 3 2" xfId="32501"/>
    <cellStyle name="표준 37 2 18 3 3 4" xfId="32502"/>
    <cellStyle name="표준 37 2 18 3 4" xfId="14990"/>
    <cellStyle name="표준 37 2 18 3 4 2" xfId="14991"/>
    <cellStyle name="표준 37 2 18 3 4 2 2" xfId="32503"/>
    <cellStyle name="표준 37 2 18 3 4 3" xfId="32504"/>
    <cellStyle name="표준 37 2 18 3 5" xfId="14992"/>
    <cellStyle name="표준 37 2 18 3 5 2" xfId="32505"/>
    <cellStyle name="표준 37 2 18 3 6" xfId="32506"/>
    <cellStyle name="표준 37 2 18 4" xfId="14993"/>
    <cellStyle name="표준 37 2 18 4 2" xfId="14994"/>
    <cellStyle name="표준 37 2 18 4 2 2" xfId="14995"/>
    <cellStyle name="표준 37 2 18 4 2 2 2" xfId="14996"/>
    <cellStyle name="표준 37 2 18 4 2 2 2 2" xfId="32507"/>
    <cellStyle name="표준 37 2 18 4 2 2 3" xfId="32508"/>
    <cellStyle name="표준 37 2 18 4 2 3" xfId="14997"/>
    <cellStyle name="표준 37 2 18 4 2 3 2" xfId="32509"/>
    <cellStyle name="표준 37 2 18 4 2 4" xfId="32510"/>
    <cellStyle name="표준 37 2 18 4 3" xfId="14998"/>
    <cellStyle name="표준 37 2 18 4 3 2" xfId="14999"/>
    <cellStyle name="표준 37 2 18 4 3 2 2" xfId="32511"/>
    <cellStyle name="표준 37 2 18 4 3 3" xfId="32512"/>
    <cellStyle name="표준 37 2 18 4 4" xfId="15000"/>
    <cellStyle name="표준 37 2 18 4 4 2" xfId="32513"/>
    <cellStyle name="표준 37 2 18 4 5" xfId="32514"/>
    <cellStyle name="표준 37 2 18 5" xfId="15001"/>
    <cellStyle name="표준 37 2 18 5 2" xfId="15002"/>
    <cellStyle name="표준 37 2 18 5 2 2" xfId="15003"/>
    <cellStyle name="표준 37 2 18 5 2 2 2" xfId="32515"/>
    <cellStyle name="표준 37 2 18 5 2 3" xfId="32516"/>
    <cellStyle name="표준 37 2 18 5 3" xfId="15004"/>
    <cellStyle name="표준 37 2 18 5 3 2" xfId="32517"/>
    <cellStyle name="표준 37 2 18 5 4" xfId="32518"/>
    <cellStyle name="표준 37 2 18 6" xfId="15005"/>
    <cellStyle name="표준 37 2 18 6 2" xfId="15006"/>
    <cellStyle name="표준 37 2 18 6 2 2" xfId="32519"/>
    <cellStyle name="표준 37 2 18 6 3" xfId="32520"/>
    <cellStyle name="표준 37 2 18 7" xfId="15007"/>
    <cellStyle name="표준 37 2 18 7 2" xfId="32521"/>
    <cellStyle name="표준 37 2 18 8" xfId="32522"/>
    <cellStyle name="표준 37 2 19" xfId="15008"/>
    <cellStyle name="표준 37 2 19 2" xfId="15009"/>
    <cellStyle name="표준 37 2 19 2 2" xfId="15010"/>
    <cellStyle name="표준 37 2 19 2 2 2" xfId="15011"/>
    <cellStyle name="표준 37 2 19 2 2 2 2" xfId="15012"/>
    <cellStyle name="표준 37 2 19 2 2 2 2 2" xfId="15013"/>
    <cellStyle name="표준 37 2 19 2 2 2 2 2 2" xfId="15014"/>
    <cellStyle name="표준 37 2 19 2 2 2 2 2 2 2" xfId="32523"/>
    <cellStyle name="표준 37 2 19 2 2 2 2 2 3" xfId="32524"/>
    <cellStyle name="표준 37 2 19 2 2 2 2 3" xfId="15015"/>
    <cellStyle name="표준 37 2 19 2 2 2 2 3 2" xfId="32525"/>
    <cellStyle name="표준 37 2 19 2 2 2 2 4" xfId="32526"/>
    <cellStyle name="표준 37 2 19 2 2 2 3" xfId="15016"/>
    <cellStyle name="표준 37 2 19 2 2 2 3 2" xfId="15017"/>
    <cellStyle name="표준 37 2 19 2 2 2 3 2 2" xfId="32527"/>
    <cellStyle name="표준 37 2 19 2 2 2 3 3" xfId="32528"/>
    <cellStyle name="표준 37 2 19 2 2 2 4" xfId="15018"/>
    <cellStyle name="표준 37 2 19 2 2 2 4 2" xfId="32529"/>
    <cellStyle name="표준 37 2 19 2 2 2 5" xfId="32530"/>
    <cellStyle name="표준 37 2 19 2 2 3" xfId="15019"/>
    <cellStyle name="표준 37 2 19 2 2 3 2" xfId="15020"/>
    <cellStyle name="표준 37 2 19 2 2 3 2 2" xfId="15021"/>
    <cellStyle name="표준 37 2 19 2 2 3 2 2 2" xfId="32531"/>
    <cellStyle name="표준 37 2 19 2 2 3 2 3" xfId="32532"/>
    <cellStyle name="표준 37 2 19 2 2 3 3" xfId="15022"/>
    <cellStyle name="표준 37 2 19 2 2 3 3 2" xfId="32533"/>
    <cellStyle name="표준 37 2 19 2 2 3 4" xfId="32534"/>
    <cellStyle name="표준 37 2 19 2 2 4" xfId="15023"/>
    <cellStyle name="표준 37 2 19 2 2 4 2" xfId="15024"/>
    <cellStyle name="표준 37 2 19 2 2 4 2 2" xfId="32535"/>
    <cellStyle name="표준 37 2 19 2 2 4 3" xfId="32536"/>
    <cellStyle name="표준 37 2 19 2 2 5" xfId="15025"/>
    <cellStyle name="표준 37 2 19 2 2 5 2" xfId="32537"/>
    <cellStyle name="표준 37 2 19 2 2 6" xfId="32538"/>
    <cellStyle name="표준 37 2 19 2 3" xfId="15026"/>
    <cellStyle name="표준 37 2 19 2 3 2" xfId="15027"/>
    <cellStyle name="표준 37 2 19 2 3 2 2" xfId="15028"/>
    <cellStyle name="표준 37 2 19 2 3 2 2 2" xfId="15029"/>
    <cellStyle name="표준 37 2 19 2 3 2 2 2 2" xfId="32539"/>
    <cellStyle name="표준 37 2 19 2 3 2 2 3" xfId="32540"/>
    <cellStyle name="표준 37 2 19 2 3 2 3" xfId="15030"/>
    <cellStyle name="표준 37 2 19 2 3 2 3 2" xfId="32541"/>
    <cellStyle name="표준 37 2 19 2 3 2 4" xfId="32542"/>
    <cellStyle name="표준 37 2 19 2 3 3" xfId="15031"/>
    <cellStyle name="표준 37 2 19 2 3 3 2" xfId="15032"/>
    <cellStyle name="표준 37 2 19 2 3 3 2 2" xfId="32543"/>
    <cellStyle name="표준 37 2 19 2 3 3 3" xfId="32544"/>
    <cellStyle name="표준 37 2 19 2 3 4" xfId="15033"/>
    <cellStyle name="표준 37 2 19 2 3 4 2" xfId="32545"/>
    <cellStyle name="표준 37 2 19 2 3 5" xfId="32546"/>
    <cellStyle name="표준 37 2 19 2 4" xfId="15034"/>
    <cellStyle name="표준 37 2 19 2 4 2" xfId="15035"/>
    <cellStyle name="표준 37 2 19 2 4 2 2" xfId="15036"/>
    <cellStyle name="표준 37 2 19 2 4 2 2 2" xfId="32547"/>
    <cellStyle name="표준 37 2 19 2 4 2 3" xfId="32548"/>
    <cellStyle name="표준 37 2 19 2 4 3" xfId="15037"/>
    <cellStyle name="표준 37 2 19 2 4 3 2" xfId="32549"/>
    <cellStyle name="표준 37 2 19 2 4 4" xfId="32550"/>
    <cellStyle name="표준 37 2 19 2 5" xfId="15038"/>
    <cellStyle name="표준 37 2 19 2 5 2" xfId="15039"/>
    <cellStyle name="표준 37 2 19 2 5 2 2" xfId="32551"/>
    <cellStyle name="표준 37 2 19 2 5 3" xfId="32552"/>
    <cellStyle name="표준 37 2 19 2 6" xfId="15040"/>
    <cellStyle name="표준 37 2 19 2 6 2" xfId="32553"/>
    <cellStyle name="표준 37 2 19 2 7" xfId="32554"/>
    <cellStyle name="표준 37 2 19 3" xfId="15041"/>
    <cellStyle name="표준 37 2 19 3 2" xfId="15042"/>
    <cellStyle name="표준 37 2 19 3 2 2" xfId="15043"/>
    <cellStyle name="표준 37 2 19 3 2 2 2" xfId="15044"/>
    <cellStyle name="표준 37 2 19 3 2 2 2 2" xfId="15045"/>
    <cellStyle name="표준 37 2 19 3 2 2 2 2 2" xfId="32555"/>
    <cellStyle name="표준 37 2 19 3 2 2 2 3" xfId="32556"/>
    <cellStyle name="표준 37 2 19 3 2 2 3" xfId="15046"/>
    <cellStyle name="표준 37 2 19 3 2 2 3 2" xfId="32557"/>
    <cellStyle name="표준 37 2 19 3 2 2 4" xfId="32558"/>
    <cellStyle name="표준 37 2 19 3 2 3" xfId="15047"/>
    <cellStyle name="표준 37 2 19 3 2 3 2" xfId="15048"/>
    <cellStyle name="표준 37 2 19 3 2 3 2 2" xfId="32559"/>
    <cellStyle name="표준 37 2 19 3 2 3 3" xfId="32560"/>
    <cellStyle name="표준 37 2 19 3 2 4" xfId="15049"/>
    <cellStyle name="표준 37 2 19 3 2 4 2" xfId="32561"/>
    <cellStyle name="표준 37 2 19 3 2 5" xfId="32562"/>
    <cellStyle name="표준 37 2 19 3 3" xfId="15050"/>
    <cellStyle name="표준 37 2 19 3 3 2" xfId="15051"/>
    <cellStyle name="표준 37 2 19 3 3 2 2" xfId="15052"/>
    <cellStyle name="표준 37 2 19 3 3 2 2 2" xfId="32563"/>
    <cellStyle name="표준 37 2 19 3 3 2 3" xfId="32564"/>
    <cellStyle name="표준 37 2 19 3 3 3" xfId="15053"/>
    <cellStyle name="표준 37 2 19 3 3 3 2" xfId="32565"/>
    <cellStyle name="표준 37 2 19 3 3 4" xfId="32566"/>
    <cellStyle name="표준 37 2 19 3 4" xfId="15054"/>
    <cellStyle name="표준 37 2 19 3 4 2" xfId="15055"/>
    <cellStyle name="표준 37 2 19 3 4 2 2" xfId="32567"/>
    <cellStyle name="표준 37 2 19 3 4 3" xfId="32568"/>
    <cellStyle name="표준 37 2 19 3 5" xfId="15056"/>
    <cellStyle name="표준 37 2 19 3 5 2" xfId="32569"/>
    <cellStyle name="표준 37 2 19 3 6" xfId="32570"/>
    <cellStyle name="표준 37 2 19 4" xfId="15057"/>
    <cellStyle name="표준 37 2 19 4 2" xfId="15058"/>
    <cellStyle name="표준 37 2 19 4 2 2" xfId="15059"/>
    <cellStyle name="표준 37 2 19 4 2 2 2" xfId="15060"/>
    <cellStyle name="표준 37 2 19 4 2 2 2 2" xfId="32571"/>
    <cellStyle name="표준 37 2 19 4 2 2 3" xfId="32572"/>
    <cellStyle name="표준 37 2 19 4 2 3" xfId="15061"/>
    <cellStyle name="표준 37 2 19 4 2 3 2" xfId="32573"/>
    <cellStyle name="표준 37 2 19 4 2 4" xfId="32574"/>
    <cellStyle name="표준 37 2 19 4 3" xfId="15062"/>
    <cellStyle name="표준 37 2 19 4 3 2" xfId="15063"/>
    <cellStyle name="표준 37 2 19 4 3 2 2" xfId="32575"/>
    <cellStyle name="표준 37 2 19 4 3 3" xfId="32576"/>
    <cellStyle name="표준 37 2 19 4 4" xfId="15064"/>
    <cellStyle name="표준 37 2 19 4 4 2" xfId="32577"/>
    <cellStyle name="표준 37 2 19 4 5" xfId="32578"/>
    <cellStyle name="표준 37 2 19 5" xfId="15065"/>
    <cellStyle name="표준 37 2 19 5 2" xfId="15066"/>
    <cellStyle name="표준 37 2 19 5 2 2" xfId="15067"/>
    <cellStyle name="표준 37 2 19 5 2 2 2" xfId="32579"/>
    <cellStyle name="표준 37 2 19 5 2 3" xfId="32580"/>
    <cellStyle name="표준 37 2 19 5 3" xfId="15068"/>
    <cellStyle name="표준 37 2 19 5 3 2" xfId="32581"/>
    <cellStyle name="표준 37 2 19 5 4" xfId="32582"/>
    <cellStyle name="표준 37 2 19 6" xfId="15069"/>
    <cellStyle name="표준 37 2 19 6 2" xfId="15070"/>
    <cellStyle name="표준 37 2 19 6 2 2" xfId="32583"/>
    <cellStyle name="표준 37 2 19 6 3" xfId="32584"/>
    <cellStyle name="표준 37 2 19 7" xfId="15071"/>
    <cellStyle name="표준 37 2 19 7 2" xfId="32585"/>
    <cellStyle name="표준 37 2 19 8" xfId="32586"/>
    <cellStyle name="표준 37 2 2" xfId="15072"/>
    <cellStyle name="표준 37 2 2 10" xfId="15073"/>
    <cellStyle name="표준 37 2 2 11" xfId="15074"/>
    <cellStyle name="표준 37 2 2 12" xfId="15075"/>
    <cellStyle name="표준 37 2 2 13" xfId="15076"/>
    <cellStyle name="표준 37 2 2 14" xfId="15077"/>
    <cellStyle name="표준 37 2 2 15" xfId="15078"/>
    <cellStyle name="표준 37 2 2 16" xfId="15079"/>
    <cellStyle name="표준 37 2 2 17" xfId="15080"/>
    <cellStyle name="표준 37 2 2 18" xfId="15081"/>
    <cellStyle name="표준 37 2 2 19" xfId="15082"/>
    <cellStyle name="표준 37 2 2 2" xfId="15083"/>
    <cellStyle name="표준 37 2 2 20" xfId="15084"/>
    <cellStyle name="표준 37 2 2 21" xfId="15085"/>
    <cellStyle name="표준 37 2 2 22" xfId="15086"/>
    <cellStyle name="표준 37 2 2 23" xfId="15087"/>
    <cellStyle name="표준 37 2 2 24" xfId="15088"/>
    <cellStyle name="표준 37 2 2 25" xfId="15089"/>
    <cellStyle name="표준 37 2 2 26" xfId="15090"/>
    <cellStyle name="표준 37 2 2 27" xfId="15091"/>
    <cellStyle name="표준 37 2 2 28" xfId="15092"/>
    <cellStyle name="표준 37 2 2 29" xfId="15093"/>
    <cellStyle name="표준 37 2 2 3" xfId="15094"/>
    <cellStyle name="표준 37 2 2 30" xfId="15095"/>
    <cellStyle name="표준 37 2 2 31" xfId="15096"/>
    <cellStyle name="표준 37 2 2 32" xfId="15097"/>
    <cellStyle name="표준 37 2 2 33" xfId="15098"/>
    <cellStyle name="표준 37 2 2 34" xfId="15099"/>
    <cellStyle name="표준 37 2 2 35" xfId="15100"/>
    <cellStyle name="표준 37 2 2 36" xfId="15101"/>
    <cellStyle name="표준 37 2 2 37" xfId="15102"/>
    <cellStyle name="표준 37 2 2 38" xfId="15103"/>
    <cellStyle name="표준 37 2 2 39" xfId="15104"/>
    <cellStyle name="표준 37 2 2 4" xfId="15105"/>
    <cellStyle name="표준 37 2 2 40" xfId="15106"/>
    <cellStyle name="표준 37 2 2 41" xfId="15107"/>
    <cellStyle name="표준 37 2 2 42" xfId="15108"/>
    <cellStyle name="표준 37 2 2 42 2" xfId="15109"/>
    <cellStyle name="표준 37 2 2 42 2 2" xfId="15110"/>
    <cellStyle name="표준 37 2 2 42 2 2 2" xfId="15111"/>
    <cellStyle name="표준 37 2 2 42 2 2 2 2" xfId="15112"/>
    <cellStyle name="표준 37 2 2 42 2 2 2 2 2" xfId="15113"/>
    <cellStyle name="표준 37 2 2 42 2 2 2 2 2 2" xfId="15114"/>
    <cellStyle name="표준 37 2 2 42 2 2 2 2 2 2 2" xfId="32587"/>
    <cellStyle name="표준 37 2 2 42 2 2 2 2 2 3" xfId="32588"/>
    <cellStyle name="표준 37 2 2 42 2 2 2 2 3" xfId="15115"/>
    <cellStyle name="표준 37 2 2 42 2 2 2 2 3 2" xfId="32589"/>
    <cellStyle name="표준 37 2 2 42 2 2 2 2 4" xfId="32590"/>
    <cellStyle name="표준 37 2 2 42 2 2 2 3" xfId="15116"/>
    <cellStyle name="표준 37 2 2 42 2 2 2 3 2" xfId="15117"/>
    <cellStyle name="표준 37 2 2 42 2 2 2 3 2 2" xfId="32591"/>
    <cellStyle name="표준 37 2 2 42 2 2 2 3 3" xfId="32592"/>
    <cellStyle name="표준 37 2 2 42 2 2 2 4" xfId="15118"/>
    <cellStyle name="표준 37 2 2 42 2 2 2 4 2" xfId="32593"/>
    <cellStyle name="표준 37 2 2 42 2 2 2 5" xfId="32594"/>
    <cellStyle name="표준 37 2 2 42 2 2 3" xfId="15119"/>
    <cellStyle name="표준 37 2 2 42 2 2 3 2" xfId="15120"/>
    <cellStyle name="표준 37 2 2 42 2 2 3 2 2" xfId="15121"/>
    <cellStyle name="표준 37 2 2 42 2 2 3 2 2 2" xfId="32595"/>
    <cellStyle name="표준 37 2 2 42 2 2 3 2 3" xfId="32596"/>
    <cellStyle name="표준 37 2 2 42 2 2 3 3" xfId="15122"/>
    <cellStyle name="표준 37 2 2 42 2 2 3 3 2" xfId="32597"/>
    <cellStyle name="표준 37 2 2 42 2 2 3 4" xfId="32598"/>
    <cellStyle name="표준 37 2 2 42 2 2 4" xfId="15123"/>
    <cellStyle name="표준 37 2 2 42 2 2 4 2" xfId="15124"/>
    <cellStyle name="표준 37 2 2 42 2 2 4 2 2" xfId="32599"/>
    <cellStyle name="표준 37 2 2 42 2 2 4 3" xfId="32600"/>
    <cellStyle name="표준 37 2 2 42 2 2 5" xfId="15125"/>
    <cellStyle name="표준 37 2 2 42 2 2 5 2" xfId="32601"/>
    <cellStyle name="표준 37 2 2 42 2 2 6" xfId="32602"/>
    <cellStyle name="표준 37 2 2 42 2 3" xfId="15126"/>
    <cellStyle name="표준 37 2 2 42 2 3 2" xfId="15127"/>
    <cellStyle name="표준 37 2 2 42 2 3 2 2" xfId="15128"/>
    <cellStyle name="표준 37 2 2 42 2 3 2 2 2" xfId="15129"/>
    <cellStyle name="표준 37 2 2 42 2 3 2 2 2 2" xfId="32603"/>
    <cellStyle name="표준 37 2 2 42 2 3 2 2 3" xfId="32604"/>
    <cellStyle name="표준 37 2 2 42 2 3 2 3" xfId="15130"/>
    <cellStyle name="표준 37 2 2 42 2 3 2 3 2" xfId="32605"/>
    <cellStyle name="표준 37 2 2 42 2 3 2 4" xfId="32606"/>
    <cellStyle name="표준 37 2 2 42 2 3 3" xfId="15131"/>
    <cellStyle name="표준 37 2 2 42 2 3 3 2" xfId="15132"/>
    <cellStyle name="표준 37 2 2 42 2 3 3 2 2" xfId="32607"/>
    <cellStyle name="표준 37 2 2 42 2 3 3 3" xfId="32608"/>
    <cellStyle name="표준 37 2 2 42 2 3 4" xfId="15133"/>
    <cellStyle name="표준 37 2 2 42 2 3 4 2" xfId="32609"/>
    <cellStyle name="표준 37 2 2 42 2 3 5" xfId="32610"/>
    <cellStyle name="표준 37 2 2 42 2 4" xfId="15134"/>
    <cellStyle name="표준 37 2 2 42 2 4 2" xfId="15135"/>
    <cellStyle name="표준 37 2 2 42 2 4 2 2" xfId="15136"/>
    <cellStyle name="표준 37 2 2 42 2 4 2 2 2" xfId="32611"/>
    <cellStyle name="표준 37 2 2 42 2 4 2 3" xfId="32612"/>
    <cellStyle name="표준 37 2 2 42 2 4 3" xfId="15137"/>
    <cellStyle name="표준 37 2 2 42 2 4 3 2" xfId="32613"/>
    <cellStyle name="표준 37 2 2 42 2 4 4" xfId="32614"/>
    <cellStyle name="표준 37 2 2 42 2 5" xfId="15138"/>
    <cellStyle name="표준 37 2 2 42 2 5 2" xfId="15139"/>
    <cellStyle name="표준 37 2 2 42 2 5 2 2" xfId="32615"/>
    <cellStyle name="표준 37 2 2 42 2 5 3" xfId="32616"/>
    <cellStyle name="표준 37 2 2 42 2 6" xfId="15140"/>
    <cellStyle name="표준 37 2 2 42 2 6 2" xfId="32617"/>
    <cellStyle name="표준 37 2 2 42 2 7" xfId="32618"/>
    <cellStyle name="표준 37 2 2 42 3" xfId="15141"/>
    <cellStyle name="표준 37 2 2 42 3 2" xfId="15142"/>
    <cellStyle name="표준 37 2 2 42 3 2 2" xfId="15143"/>
    <cellStyle name="표준 37 2 2 42 3 2 2 2" xfId="15144"/>
    <cellStyle name="표준 37 2 2 42 3 2 2 2 2" xfId="15145"/>
    <cellStyle name="표준 37 2 2 42 3 2 2 2 2 2" xfId="32619"/>
    <cellStyle name="표준 37 2 2 42 3 2 2 2 3" xfId="32620"/>
    <cellStyle name="표준 37 2 2 42 3 2 2 3" xfId="15146"/>
    <cellStyle name="표준 37 2 2 42 3 2 2 3 2" xfId="32621"/>
    <cellStyle name="표준 37 2 2 42 3 2 2 4" xfId="32622"/>
    <cellStyle name="표준 37 2 2 42 3 2 3" xfId="15147"/>
    <cellStyle name="표준 37 2 2 42 3 2 3 2" xfId="15148"/>
    <cellStyle name="표준 37 2 2 42 3 2 3 2 2" xfId="32623"/>
    <cellStyle name="표준 37 2 2 42 3 2 3 3" xfId="32624"/>
    <cellStyle name="표준 37 2 2 42 3 2 4" xfId="15149"/>
    <cellStyle name="표준 37 2 2 42 3 2 4 2" xfId="32625"/>
    <cellStyle name="표준 37 2 2 42 3 2 5" xfId="32626"/>
    <cellStyle name="표준 37 2 2 42 3 3" xfId="15150"/>
    <cellStyle name="표준 37 2 2 42 3 3 2" xfId="15151"/>
    <cellStyle name="표준 37 2 2 42 3 3 2 2" xfId="15152"/>
    <cellStyle name="표준 37 2 2 42 3 3 2 2 2" xfId="32627"/>
    <cellStyle name="표준 37 2 2 42 3 3 2 3" xfId="32628"/>
    <cellStyle name="표준 37 2 2 42 3 3 3" xfId="15153"/>
    <cellStyle name="표준 37 2 2 42 3 3 3 2" xfId="32629"/>
    <cellStyle name="표준 37 2 2 42 3 3 4" xfId="32630"/>
    <cellStyle name="표준 37 2 2 42 3 4" xfId="15154"/>
    <cellStyle name="표준 37 2 2 42 3 4 2" xfId="15155"/>
    <cellStyle name="표준 37 2 2 42 3 4 2 2" xfId="32631"/>
    <cellStyle name="표준 37 2 2 42 3 4 3" xfId="32632"/>
    <cellStyle name="표준 37 2 2 42 3 5" xfId="15156"/>
    <cellStyle name="표준 37 2 2 42 3 5 2" xfId="32633"/>
    <cellStyle name="표준 37 2 2 42 3 6" xfId="32634"/>
    <cellStyle name="표준 37 2 2 42 4" xfId="15157"/>
    <cellStyle name="표준 37 2 2 42 4 2" xfId="15158"/>
    <cellStyle name="표준 37 2 2 42 4 2 2" xfId="15159"/>
    <cellStyle name="표준 37 2 2 42 4 2 2 2" xfId="15160"/>
    <cellStyle name="표준 37 2 2 42 4 2 2 2 2" xfId="32635"/>
    <cellStyle name="표준 37 2 2 42 4 2 2 3" xfId="32636"/>
    <cellStyle name="표준 37 2 2 42 4 2 3" xfId="15161"/>
    <cellStyle name="표준 37 2 2 42 4 2 3 2" xfId="32637"/>
    <cellStyle name="표준 37 2 2 42 4 2 4" xfId="32638"/>
    <cellStyle name="표준 37 2 2 42 4 3" xfId="15162"/>
    <cellStyle name="표준 37 2 2 42 4 3 2" xfId="15163"/>
    <cellStyle name="표준 37 2 2 42 4 3 2 2" xfId="32639"/>
    <cellStyle name="표준 37 2 2 42 4 3 3" xfId="32640"/>
    <cellStyle name="표준 37 2 2 42 4 4" xfId="15164"/>
    <cellStyle name="표준 37 2 2 42 4 4 2" xfId="32641"/>
    <cellStyle name="표준 37 2 2 42 4 5" xfId="32642"/>
    <cellStyle name="표준 37 2 2 42 5" xfId="15165"/>
    <cellStyle name="표준 37 2 2 42 5 2" xfId="15166"/>
    <cellStyle name="표준 37 2 2 42 5 2 2" xfId="15167"/>
    <cellStyle name="표준 37 2 2 42 5 2 2 2" xfId="32643"/>
    <cellStyle name="표준 37 2 2 42 5 2 3" xfId="32644"/>
    <cellStyle name="표준 37 2 2 42 5 3" xfId="15168"/>
    <cellStyle name="표준 37 2 2 42 5 3 2" xfId="32645"/>
    <cellStyle name="표준 37 2 2 42 5 4" xfId="32646"/>
    <cellStyle name="표준 37 2 2 42 6" xfId="15169"/>
    <cellStyle name="표준 37 2 2 42 6 2" xfId="15170"/>
    <cellStyle name="표준 37 2 2 42 6 2 2" xfId="32647"/>
    <cellStyle name="표준 37 2 2 42 6 3" xfId="32648"/>
    <cellStyle name="표준 37 2 2 42 7" xfId="15171"/>
    <cellStyle name="표준 37 2 2 42 7 2" xfId="32649"/>
    <cellStyle name="표준 37 2 2 42 8" xfId="32650"/>
    <cellStyle name="표준 37 2 2 43" xfId="15172"/>
    <cellStyle name="표준 37 2 2 43 2" xfId="15173"/>
    <cellStyle name="표준 37 2 2 43 2 2" xfId="15174"/>
    <cellStyle name="표준 37 2 2 43 2 2 2" xfId="15175"/>
    <cellStyle name="표준 37 2 2 43 2 2 2 2" xfId="15176"/>
    <cellStyle name="표준 37 2 2 43 2 2 2 2 2" xfId="15177"/>
    <cellStyle name="표준 37 2 2 43 2 2 2 2 2 2" xfId="32651"/>
    <cellStyle name="표준 37 2 2 43 2 2 2 2 3" xfId="32652"/>
    <cellStyle name="표준 37 2 2 43 2 2 2 3" xfId="15178"/>
    <cellStyle name="표준 37 2 2 43 2 2 2 3 2" xfId="32653"/>
    <cellStyle name="표준 37 2 2 43 2 2 2 4" xfId="32654"/>
    <cellStyle name="표준 37 2 2 43 2 2 3" xfId="15179"/>
    <cellStyle name="표준 37 2 2 43 2 2 3 2" xfId="15180"/>
    <cellStyle name="표준 37 2 2 43 2 2 3 2 2" xfId="32655"/>
    <cellStyle name="표준 37 2 2 43 2 2 3 3" xfId="32656"/>
    <cellStyle name="표준 37 2 2 43 2 2 4" xfId="15181"/>
    <cellStyle name="표준 37 2 2 43 2 2 4 2" xfId="32657"/>
    <cellStyle name="표준 37 2 2 43 2 2 5" xfId="32658"/>
    <cellStyle name="표준 37 2 2 43 2 3" xfId="15182"/>
    <cellStyle name="표준 37 2 2 43 2 3 2" xfId="15183"/>
    <cellStyle name="표준 37 2 2 43 2 3 2 2" xfId="15184"/>
    <cellStyle name="표준 37 2 2 43 2 3 2 2 2" xfId="32659"/>
    <cellStyle name="표준 37 2 2 43 2 3 2 3" xfId="32660"/>
    <cellStyle name="표준 37 2 2 43 2 3 3" xfId="15185"/>
    <cellStyle name="표준 37 2 2 43 2 3 3 2" xfId="32661"/>
    <cellStyle name="표준 37 2 2 43 2 3 4" xfId="32662"/>
    <cellStyle name="표준 37 2 2 43 2 4" xfId="15186"/>
    <cellStyle name="표준 37 2 2 43 2 4 2" xfId="15187"/>
    <cellStyle name="표준 37 2 2 43 2 4 2 2" xfId="32663"/>
    <cellStyle name="표준 37 2 2 43 2 4 3" xfId="32664"/>
    <cellStyle name="표준 37 2 2 43 2 5" xfId="15188"/>
    <cellStyle name="표준 37 2 2 43 2 5 2" xfId="32665"/>
    <cellStyle name="표준 37 2 2 43 2 6" xfId="32666"/>
    <cellStyle name="표준 37 2 2 43 3" xfId="15189"/>
    <cellStyle name="표준 37 2 2 43 3 2" xfId="15190"/>
    <cellStyle name="표준 37 2 2 43 3 2 2" xfId="15191"/>
    <cellStyle name="표준 37 2 2 43 3 2 2 2" xfId="15192"/>
    <cellStyle name="표준 37 2 2 43 3 2 2 2 2" xfId="32667"/>
    <cellStyle name="표준 37 2 2 43 3 2 2 3" xfId="32668"/>
    <cellStyle name="표준 37 2 2 43 3 2 3" xfId="15193"/>
    <cellStyle name="표준 37 2 2 43 3 2 3 2" xfId="32669"/>
    <cellStyle name="표준 37 2 2 43 3 2 4" xfId="32670"/>
    <cellStyle name="표준 37 2 2 43 3 3" xfId="15194"/>
    <cellStyle name="표준 37 2 2 43 3 3 2" xfId="15195"/>
    <cellStyle name="표준 37 2 2 43 3 3 2 2" xfId="32671"/>
    <cellStyle name="표준 37 2 2 43 3 3 3" xfId="32672"/>
    <cellStyle name="표준 37 2 2 43 3 4" xfId="15196"/>
    <cellStyle name="표준 37 2 2 43 3 4 2" xfId="32673"/>
    <cellStyle name="표준 37 2 2 43 3 5" xfId="32674"/>
    <cellStyle name="표준 37 2 2 43 4" xfId="15197"/>
    <cellStyle name="표준 37 2 2 43 4 2" xfId="15198"/>
    <cellStyle name="표준 37 2 2 43 4 2 2" xfId="15199"/>
    <cellStyle name="표준 37 2 2 43 4 2 2 2" xfId="32675"/>
    <cellStyle name="표준 37 2 2 43 4 2 3" xfId="32676"/>
    <cellStyle name="표준 37 2 2 43 4 3" xfId="15200"/>
    <cellStyle name="표준 37 2 2 43 4 3 2" xfId="32677"/>
    <cellStyle name="표준 37 2 2 43 4 4" xfId="32678"/>
    <cellStyle name="표준 37 2 2 43 5" xfId="15201"/>
    <cellStyle name="표준 37 2 2 43 5 2" xfId="15202"/>
    <cellStyle name="표준 37 2 2 43 5 2 2" xfId="32679"/>
    <cellStyle name="표준 37 2 2 43 5 3" xfId="32680"/>
    <cellStyle name="표준 37 2 2 43 6" xfId="15203"/>
    <cellStyle name="표준 37 2 2 43 6 2" xfId="32681"/>
    <cellStyle name="표준 37 2 2 43 7" xfId="32682"/>
    <cellStyle name="표준 37 2 2 44" xfId="15204"/>
    <cellStyle name="표준 37 2 2 44 2" xfId="15205"/>
    <cellStyle name="표준 37 2 2 44 2 2" xfId="15206"/>
    <cellStyle name="표준 37 2 2 44 2 2 2" xfId="15207"/>
    <cellStyle name="표준 37 2 2 44 2 2 2 2" xfId="15208"/>
    <cellStyle name="표준 37 2 2 44 2 2 2 2 2" xfId="32683"/>
    <cellStyle name="표준 37 2 2 44 2 2 2 3" xfId="32684"/>
    <cellStyle name="표준 37 2 2 44 2 2 3" xfId="15209"/>
    <cellStyle name="표준 37 2 2 44 2 2 3 2" xfId="32685"/>
    <cellStyle name="표준 37 2 2 44 2 2 4" xfId="32686"/>
    <cellStyle name="표준 37 2 2 44 2 3" xfId="15210"/>
    <cellStyle name="표준 37 2 2 44 2 3 2" xfId="15211"/>
    <cellStyle name="표준 37 2 2 44 2 3 2 2" xfId="32687"/>
    <cellStyle name="표준 37 2 2 44 2 3 3" xfId="32688"/>
    <cellStyle name="표준 37 2 2 44 2 4" xfId="15212"/>
    <cellStyle name="표준 37 2 2 44 2 4 2" xfId="32689"/>
    <cellStyle name="표준 37 2 2 44 2 5" xfId="32690"/>
    <cellStyle name="표준 37 2 2 44 3" xfId="15213"/>
    <cellStyle name="표준 37 2 2 44 3 2" xfId="15214"/>
    <cellStyle name="표준 37 2 2 44 3 2 2" xfId="15215"/>
    <cellStyle name="표준 37 2 2 44 3 2 2 2" xfId="32691"/>
    <cellStyle name="표준 37 2 2 44 3 2 3" xfId="32692"/>
    <cellStyle name="표준 37 2 2 44 3 3" xfId="15216"/>
    <cellStyle name="표준 37 2 2 44 3 3 2" xfId="32693"/>
    <cellStyle name="표준 37 2 2 44 3 4" xfId="32694"/>
    <cellStyle name="표준 37 2 2 44 4" xfId="15217"/>
    <cellStyle name="표준 37 2 2 44 4 2" xfId="15218"/>
    <cellStyle name="표준 37 2 2 44 4 2 2" xfId="32695"/>
    <cellStyle name="표준 37 2 2 44 4 3" xfId="32696"/>
    <cellStyle name="표준 37 2 2 44 5" xfId="15219"/>
    <cellStyle name="표준 37 2 2 44 5 2" xfId="32697"/>
    <cellStyle name="표준 37 2 2 44 6" xfId="32698"/>
    <cellStyle name="표준 37 2 2 45" xfId="15220"/>
    <cellStyle name="표준 37 2 2 45 2" xfId="15221"/>
    <cellStyle name="표준 37 2 2 45 2 2" xfId="15222"/>
    <cellStyle name="표준 37 2 2 45 2 2 2" xfId="15223"/>
    <cellStyle name="표준 37 2 2 45 2 2 2 2" xfId="32699"/>
    <cellStyle name="표준 37 2 2 45 2 2 3" xfId="32700"/>
    <cellStyle name="표준 37 2 2 45 2 3" xfId="15224"/>
    <cellStyle name="표준 37 2 2 45 2 3 2" xfId="32701"/>
    <cellStyle name="표준 37 2 2 45 2 4" xfId="32702"/>
    <cellStyle name="표준 37 2 2 45 3" xfId="15225"/>
    <cellStyle name="표준 37 2 2 45 3 2" xfId="15226"/>
    <cellStyle name="표준 37 2 2 45 3 2 2" xfId="32703"/>
    <cellStyle name="표준 37 2 2 45 3 3" xfId="32704"/>
    <cellStyle name="표준 37 2 2 45 4" xfId="15227"/>
    <cellStyle name="표준 37 2 2 45 4 2" xfId="32705"/>
    <cellStyle name="표준 37 2 2 45 5" xfId="32706"/>
    <cellStyle name="표준 37 2 2 46" xfId="15228"/>
    <cellStyle name="표준 37 2 2 46 2" xfId="15229"/>
    <cellStyle name="표준 37 2 2 46 2 2" xfId="15230"/>
    <cellStyle name="표준 37 2 2 46 2 2 2" xfId="32707"/>
    <cellStyle name="표준 37 2 2 46 2 3" xfId="32708"/>
    <cellStyle name="표준 37 2 2 46 3" xfId="15231"/>
    <cellStyle name="표준 37 2 2 46 3 2" xfId="32709"/>
    <cellStyle name="표준 37 2 2 46 4" xfId="32710"/>
    <cellStyle name="표준 37 2 2 47" xfId="15232"/>
    <cellStyle name="표준 37 2 2 47 2" xfId="15233"/>
    <cellStyle name="표준 37 2 2 47 2 2" xfId="32711"/>
    <cellStyle name="표준 37 2 2 47 3" xfId="32712"/>
    <cellStyle name="표준 37 2 2 5" xfId="15234"/>
    <cellStyle name="표준 37 2 2 6" xfId="15235"/>
    <cellStyle name="표준 37 2 2 7" xfId="15236"/>
    <cellStyle name="표준 37 2 2 8" xfId="15237"/>
    <cellStyle name="표준 37 2 2 9" xfId="15238"/>
    <cellStyle name="표준 37 2 20" xfId="15239"/>
    <cellStyle name="표준 37 2 20 2" xfId="15240"/>
    <cellStyle name="표준 37 2 20 2 2" xfId="15241"/>
    <cellStyle name="표준 37 2 20 2 2 2" xfId="15242"/>
    <cellStyle name="표준 37 2 20 2 2 2 2" xfId="15243"/>
    <cellStyle name="표준 37 2 20 2 2 2 2 2" xfId="15244"/>
    <cellStyle name="표준 37 2 20 2 2 2 2 2 2" xfId="15245"/>
    <cellStyle name="표준 37 2 20 2 2 2 2 2 2 2" xfId="32713"/>
    <cellStyle name="표준 37 2 20 2 2 2 2 2 3" xfId="32714"/>
    <cellStyle name="표준 37 2 20 2 2 2 2 3" xfId="15246"/>
    <cellStyle name="표준 37 2 20 2 2 2 2 3 2" xfId="32715"/>
    <cellStyle name="표준 37 2 20 2 2 2 2 4" xfId="32716"/>
    <cellStyle name="표준 37 2 20 2 2 2 3" xfId="15247"/>
    <cellStyle name="표준 37 2 20 2 2 2 3 2" xfId="15248"/>
    <cellStyle name="표준 37 2 20 2 2 2 3 2 2" xfId="32717"/>
    <cellStyle name="표준 37 2 20 2 2 2 3 3" xfId="32718"/>
    <cellStyle name="표준 37 2 20 2 2 2 4" xfId="15249"/>
    <cellStyle name="표준 37 2 20 2 2 2 4 2" xfId="32719"/>
    <cellStyle name="표준 37 2 20 2 2 2 5" xfId="32720"/>
    <cellStyle name="표준 37 2 20 2 2 3" xfId="15250"/>
    <cellStyle name="표준 37 2 20 2 2 3 2" xfId="15251"/>
    <cellStyle name="표준 37 2 20 2 2 3 2 2" xfId="15252"/>
    <cellStyle name="표준 37 2 20 2 2 3 2 2 2" xfId="32721"/>
    <cellStyle name="표준 37 2 20 2 2 3 2 3" xfId="32722"/>
    <cellStyle name="표준 37 2 20 2 2 3 3" xfId="15253"/>
    <cellStyle name="표준 37 2 20 2 2 3 3 2" xfId="32723"/>
    <cellStyle name="표준 37 2 20 2 2 3 4" xfId="32724"/>
    <cellStyle name="표준 37 2 20 2 2 4" xfId="15254"/>
    <cellStyle name="표준 37 2 20 2 2 4 2" xfId="15255"/>
    <cellStyle name="표준 37 2 20 2 2 4 2 2" xfId="32725"/>
    <cellStyle name="표준 37 2 20 2 2 4 3" xfId="32726"/>
    <cellStyle name="표준 37 2 20 2 2 5" xfId="15256"/>
    <cellStyle name="표준 37 2 20 2 2 5 2" xfId="32727"/>
    <cellStyle name="표준 37 2 20 2 2 6" xfId="32728"/>
    <cellStyle name="표준 37 2 20 2 3" xfId="15257"/>
    <cellStyle name="표준 37 2 20 2 3 2" xfId="15258"/>
    <cellStyle name="표준 37 2 20 2 3 2 2" xfId="15259"/>
    <cellStyle name="표준 37 2 20 2 3 2 2 2" xfId="15260"/>
    <cellStyle name="표준 37 2 20 2 3 2 2 2 2" xfId="32729"/>
    <cellStyle name="표준 37 2 20 2 3 2 2 3" xfId="32730"/>
    <cellStyle name="표준 37 2 20 2 3 2 3" xfId="15261"/>
    <cellStyle name="표준 37 2 20 2 3 2 3 2" xfId="32731"/>
    <cellStyle name="표준 37 2 20 2 3 2 4" xfId="32732"/>
    <cellStyle name="표준 37 2 20 2 3 3" xfId="15262"/>
    <cellStyle name="표준 37 2 20 2 3 3 2" xfId="15263"/>
    <cellStyle name="표준 37 2 20 2 3 3 2 2" xfId="32733"/>
    <cellStyle name="표준 37 2 20 2 3 3 3" xfId="32734"/>
    <cellStyle name="표준 37 2 20 2 3 4" xfId="15264"/>
    <cellStyle name="표준 37 2 20 2 3 4 2" xfId="32735"/>
    <cellStyle name="표준 37 2 20 2 3 5" xfId="32736"/>
    <cellStyle name="표준 37 2 20 2 4" xfId="15265"/>
    <cellStyle name="표준 37 2 20 2 4 2" xfId="15266"/>
    <cellStyle name="표준 37 2 20 2 4 2 2" xfId="15267"/>
    <cellStyle name="표준 37 2 20 2 4 2 2 2" xfId="32737"/>
    <cellStyle name="표준 37 2 20 2 4 2 3" xfId="32738"/>
    <cellStyle name="표준 37 2 20 2 4 3" xfId="15268"/>
    <cellStyle name="표준 37 2 20 2 4 3 2" xfId="32739"/>
    <cellStyle name="표준 37 2 20 2 4 4" xfId="32740"/>
    <cellStyle name="표준 37 2 20 2 5" xfId="15269"/>
    <cellStyle name="표준 37 2 20 2 5 2" xfId="15270"/>
    <cellStyle name="표준 37 2 20 2 5 2 2" xfId="32741"/>
    <cellStyle name="표준 37 2 20 2 5 3" xfId="32742"/>
    <cellStyle name="표준 37 2 20 2 6" xfId="15271"/>
    <cellStyle name="표준 37 2 20 2 6 2" xfId="32743"/>
    <cellStyle name="표준 37 2 20 2 7" xfId="32744"/>
    <cellStyle name="표준 37 2 20 3" xfId="15272"/>
    <cellStyle name="표준 37 2 20 3 2" xfId="15273"/>
    <cellStyle name="표준 37 2 20 3 2 2" xfId="15274"/>
    <cellStyle name="표준 37 2 20 3 2 2 2" xfId="15275"/>
    <cellStyle name="표준 37 2 20 3 2 2 2 2" xfId="15276"/>
    <cellStyle name="표준 37 2 20 3 2 2 2 2 2" xfId="32745"/>
    <cellStyle name="표준 37 2 20 3 2 2 2 3" xfId="32746"/>
    <cellStyle name="표준 37 2 20 3 2 2 3" xfId="15277"/>
    <cellStyle name="표준 37 2 20 3 2 2 3 2" xfId="32747"/>
    <cellStyle name="표준 37 2 20 3 2 2 4" xfId="32748"/>
    <cellStyle name="표준 37 2 20 3 2 3" xfId="15278"/>
    <cellStyle name="표준 37 2 20 3 2 3 2" xfId="15279"/>
    <cellStyle name="표준 37 2 20 3 2 3 2 2" xfId="32749"/>
    <cellStyle name="표준 37 2 20 3 2 3 3" xfId="32750"/>
    <cellStyle name="표준 37 2 20 3 2 4" xfId="15280"/>
    <cellStyle name="표준 37 2 20 3 2 4 2" xfId="32751"/>
    <cellStyle name="표준 37 2 20 3 2 5" xfId="32752"/>
    <cellStyle name="표준 37 2 20 3 3" xfId="15281"/>
    <cellStyle name="표준 37 2 20 3 3 2" xfId="15282"/>
    <cellStyle name="표준 37 2 20 3 3 2 2" xfId="15283"/>
    <cellStyle name="표준 37 2 20 3 3 2 2 2" xfId="32753"/>
    <cellStyle name="표준 37 2 20 3 3 2 3" xfId="32754"/>
    <cellStyle name="표준 37 2 20 3 3 3" xfId="15284"/>
    <cellStyle name="표준 37 2 20 3 3 3 2" xfId="32755"/>
    <cellStyle name="표준 37 2 20 3 3 4" xfId="32756"/>
    <cellStyle name="표준 37 2 20 3 4" xfId="15285"/>
    <cellStyle name="표준 37 2 20 3 4 2" xfId="15286"/>
    <cellStyle name="표준 37 2 20 3 4 2 2" xfId="32757"/>
    <cellStyle name="표준 37 2 20 3 4 3" xfId="32758"/>
    <cellStyle name="표준 37 2 20 3 5" xfId="15287"/>
    <cellStyle name="표준 37 2 20 3 5 2" xfId="32759"/>
    <cellStyle name="표준 37 2 20 3 6" xfId="32760"/>
    <cellStyle name="표준 37 2 20 4" xfId="15288"/>
    <cellStyle name="표준 37 2 20 4 2" xfId="15289"/>
    <cellStyle name="표준 37 2 20 4 2 2" xfId="15290"/>
    <cellStyle name="표준 37 2 20 4 2 2 2" xfId="15291"/>
    <cellStyle name="표준 37 2 20 4 2 2 2 2" xfId="32761"/>
    <cellStyle name="표준 37 2 20 4 2 2 3" xfId="32762"/>
    <cellStyle name="표준 37 2 20 4 2 3" xfId="15292"/>
    <cellStyle name="표준 37 2 20 4 2 3 2" xfId="32763"/>
    <cellStyle name="표준 37 2 20 4 2 4" xfId="32764"/>
    <cellStyle name="표준 37 2 20 4 3" xfId="15293"/>
    <cellStyle name="표준 37 2 20 4 3 2" xfId="15294"/>
    <cellStyle name="표준 37 2 20 4 3 2 2" xfId="32765"/>
    <cellStyle name="표준 37 2 20 4 3 3" xfId="32766"/>
    <cellStyle name="표준 37 2 20 4 4" xfId="15295"/>
    <cellStyle name="표준 37 2 20 4 4 2" xfId="32767"/>
    <cellStyle name="표준 37 2 20 4 5" xfId="32768"/>
    <cellStyle name="표준 37 2 20 5" xfId="15296"/>
    <cellStyle name="표준 37 2 20 5 2" xfId="15297"/>
    <cellStyle name="표준 37 2 20 5 2 2" xfId="15298"/>
    <cellStyle name="표준 37 2 20 5 2 2 2" xfId="32769"/>
    <cellStyle name="표준 37 2 20 5 2 3" xfId="32770"/>
    <cellStyle name="표준 37 2 20 5 3" xfId="15299"/>
    <cellStyle name="표준 37 2 20 5 3 2" xfId="32771"/>
    <cellStyle name="표준 37 2 20 5 4" xfId="32772"/>
    <cellStyle name="표준 37 2 20 6" xfId="15300"/>
    <cellStyle name="표준 37 2 20 6 2" xfId="15301"/>
    <cellStyle name="표준 37 2 20 6 2 2" xfId="32773"/>
    <cellStyle name="표준 37 2 20 6 3" xfId="32774"/>
    <cellStyle name="표준 37 2 20 7" xfId="15302"/>
    <cellStyle name="표준 37 2 20 7 2" xfId="32775"/>
    <cellStyle name="표준 37 2 20 8" xfId="32776"/>
    <cellStyle name="표준 37 2 21" xfId="15303"/>
    <cellStyle name="표준 37 2 21 2" xfId="15304"/>
    <cellStyle name="표준 37 2 21 2 2" xfId="15305"/>
    <cellStyle name="표준 37 2 21 2 2 2" xfId="15306"/>
    <cellStyle name="표준 37 2 21 2 2 2 2" xfId="15307"/>
    <cellStyle name="표준 37 2 21 2 2 2 2 2" xfId="15308"/>
    <cellStyle name="표준 37 2 21 2 2 2 2 2 2" xfId="15309"/>
    <cellStyle name="표준 37 2 21 2 2 2 2 2 2 2" xfId="32777"/>
    <cellStyle name="표준 37 2 21 2 2 2 2 2 3" xfId="32778"/>
    <cellStyle name="표준 37 2 21 2 2 2 2 3" xfId="15310"/>
    <cellStyle name="표준 37 2 21 2 2 2 2 3 2" xfId="32779"/>
    <cellStyle name="표준 37 2 21 2 2 2 2 4" xfId="32780"/>
    <cellStyle name="표준 37 2 21 2 2 2 3" xfId="15311"/>
    <cellStyle name="표준 37 2 21 2 2 2 3 2" xfId="15312"/>
    <cellStyle name="표준 37 2 21 2 2 2 3 2 2" xfId="32781"/>
    <cellStyle name="표준 37 2 21 2 2 2 3 3" xfId="32782"/>
    <cellStyle name="표준 37 2 21 2 2 2 4" xfId="15313"/>
    <cellStyle name="표준 37 2 21 2 2 2 4 2" xfId="32783"/>
    <cellStyle name="표준 37 2 21 2 2 2 5" xfId="32784"/>
    <cellStyle name="표준 37 2 21 2 2 3" xfId="15314"/>
    <cellStyle name="표준 37 2 21 2 2 3 2" xfId="15315"/>
    <cellStyle name="표준 37 2 21 2 2 3 2 2" xfId="15316"/>
    <cellStyle name="표준 37 2 21 2 2 3 2 2 2" xfId="32785"/>
    <cellStyle name="표준 37 2 21 2 2 3 2 3" xfId="32786"/>
    <cellStyle name="표준 37 2 21 2 2 3 3" xfId="15317"/>
    <cellStyle name="표준 37 2 21 2 2 3 3 2" xfId="32787"/>
    <cellStyle name="표준 37 2 21 2 2 3 4" xfId="32788"/>
    <cellStyle name="표준 37 2 21 2 2 4" xfId="15318"/>
    <cellStyle name="표준 37 2 21 2 2 4 2" xfId="15319"/>
    <cellStyle name="표준 37 2 21 2 2 4 2 2" xfId="32789"/>
    <cellStyle name="표준 37 2 21 2 2 4 3" xfId="32790"/>
    <cellStyle name="표준 37 2 21 2 2 5" xfId="15320"/>
    <cellStyle name="표준 37 2 21 2 2 5 2" xfId="32791"/>
    <cellStyle name="표준 37 2 21 2 2 6" xfId="32792"/>
    <cellStyle name="표준 37 2 21 2 3" xfId="15321"/>
    <cellStyle name="표준 37 2 21 2 3 2" xfId="15322"/>
    <cellStyle name="표준 37 2 21 2 3 2 2" xfId="15323"/>
    <cellStyle name="표준 37 2 21 2 3 2 2 2" xfId="15324"/>
    <cellStyle name="표준 37 2 21 2 3 2 2 2 2" xfId="32793"/>
    <cellStyle name="표준 37 2 21 2 3 2 2 3" xfId="32794"/>
    <cellStyle name="표준 37 2 21 2 3 2 3" xfId="15325"/>
    <cellStyle name="표준 37 2 21 2 3 2 3 2" xfId="32795"/>
    <cellStyle name="표준 37 2 21 2 3 2 4" xfId="32796"/>
    <cellStyle name="표준 37 2 21 2 3 3" xfId="15326"/>
    <cellStyle name="표준 37 2 21 2 3 3 2" xfId="15327"/>
    <cellStyle name="표준 37 2 21 2 3 3 2 2" xfId="32797"/>
    <cellStyle name="표준 37 2 21 2 3 3 3" xfId="32798"/>
    <cellStyle name="표준 37 2 21 2 3 4" xfId="15328"/>
    <cellStyle name="표준 37 2 21 2 3 4 2" xfId="32799"/>
    <cellStyle name="표준 37 2 21 2 3 5" xfId="32800"/>
    <cellStyle name="표준 37 2 21 2 4" xfId="15329"/>
    <cellStyle name="표준 37 2 21 2 4 2" xfId="15330"/>
    <cellStyle name="표준 37 2 21 2 4 2 2" xfId="15331"/>
    <cellStyle name="표준 37 2 21 2 4 2 2 2" xfId="32801"/>
    <cellStyle name="표준 37 2 21 2 4 2 3" xfId="32802"/>
    <cellStyle name="표준 37 2 21 2 4 3" xfId="15332"/>
    <cellStyle name="표준 37 2 21 2 4 3 2" xfId="32803"/>
    <cellStyle name="표준 37 2 21 2 4 4" xfId="32804"/>
    <cellStyle name="표준 37 2 21 2 5" xfId="15333"/>
    <cellStyle name="표준 37 2 21 2 5 2" xfId="15334"/>
    <cellStyle name="표준 37 2 21 2 5 2 2" xfId="32805"/>
    <cellStyle name="표준 37 2 21 2 5 3" xfId="32806"/>
    <cellStyle name="표준 37 2 21 2 6" xfId="15335"/>
    <cellStyle name="표준 37 2 21 2 6 2" xfId="32807"/>
    <cellStyle name="표준 37 2 21 2 7" xfId="32808"/>
    <cellStyle name="표준 37 2 21 3" xfId="15336"/>
    <cellStyle name="표준 37 2 21 3 2" xfId="15337"/>
    <cellStyle name="표준 37 2 21 3 2 2" xfId="15338"/>
    <cellStyle name="표준 37 2 21 3 2 2 2" xfId="15339"/>
    <cellStyle name="표준 37 2 21 3 2 2 2 2" xfId="15340"/>
    <cellStyle name="표준 37 2 21 3 2 2 2 2 2" xfId="32809"/>
    <cellStyle name="표준 37 2 21 3 2 2 2 3" xfId="32810"/>
    <cellStyle name="표준 37 2 21 3 2 2 3" xfId="15341"/>
    <cellStyle name="표준 37 2 21 3 2 2 3 2" xfId="32811"/>
    <cellStyle name="표준 37 2 21 3 2 2 4" xfId="32812"/>
    <cellStyle name="표준 37 2 21 3 2 3" xfId="15342"/>
    <cellStyle name="표준 37 2 21 3 2 3 2" xfId="15343"/>
    <cellStyle name="표준 37 2 21 3 2 3 2 2" xfId="32813"/>
    <cellStyle name="표준 37 2 21 3 2 3 3" xfId="32814"/>
    <cellStyle name="표준 37 2 21 3 2 4" xfId="15344"/>
    <cellStyle name="표준 37 2 21 3 2 4 2" xfId="32815"/>
    <cellStyle name="표준 37 2 21 3 2 5" xfId="32816"/>
    <cellStyle name="표준 37 2 21 3 3" xfId="15345"/>
    <cellStyle name="표준 37 2 21 3 3 2" xfId="15346"/>
    <cellStyle name="표준 37 2 21 3 3 2 2" xfId="15347"/>
    <cellStyle name="표준 37 2 21 3 3 2 2 2" xfId="32817"/>
    <cellStyle name="표준 37 2 21 3 3 2 3" xfId="32818"/>
    <cellStyle name="표준 37 2 21 3 3 3" xfId="15348"/>
    <cellStyle name="표준 37 2 21 3 3 3 2" xfId="32819"/>
    <cellStyle name="표준 37 2 21 3 3 4" xfId="32820"/>
    <cellStyle name="표준 37 2 21 3 4" xfId="15349"/>
    <cellStyle name="표준 37 2 21 3 4 2" xfId="15350"/>
    <cellStyle name="표준 37 2 21 3 4 2 2" xfId="32821"/>
    <cellStyle name="표준 37 2 21 3 4 3" xfId="32822"/>
    <cellStyle name="표준 37 2 21 3 5" xfId="15351"/>
    <cellStyle name="표준 37 2 21 3 5 2" xfId="32823"/>
    <cellStyle name="표준 37 2 21 3 6" xfId="32824"/>
    <cellStyle name="표준 37 2 21 4" xfId="15352"/>
    <cellStyle name="표준 37 2 21 4 2" xfId="15353"/>
    <cellStyle name="표준 37 2 21 4 2 2" xfId="15354"/>
    <cellStyle name="표준 37 2 21 4 2 2 2" xfId="15355"/>
    <cellStyle name="표준 37 2 21 4 2 2 2 2" xfId="32825"/>
    <cellStyle name="표준 37 2 21 4 2 2 3" xfId="32826"/>
    <cellStyle name="표준 37 2 21 4 2 3" xfId="15356"/>
    <cellStyle name="표준 37 2 21 4 2 3 2" xfId="32827"/>
    <cellStyle name="표준 37 2 21 4 2 4" xfId="32828"/>
    <cellStyle name="표준 37 2 21 4 3" xfId="15357"/>
    <cellStyle name="표준 37 2 21 4 3 2" xfId="15358"/>
    <cellStyle name="표준 37 2 21 4 3 2 2" xfId="32829"/>
    <cellStyle name="표준 37 2 21 4 3 3" xfId="32830"/>
    <cellStyle name="표준 37 2 21 4 4" xfId="15359"/>
    <cellStyle name="표준 37 2 21 4 4 2" xfId="32831"/>
    <cellStyle name="표준 37 2 21 4 5" xfId="32832"/>
    <cellStyle name="표준 37 2 21 5" xfId="15360"/>
    <cellStyle name="표준 37 2 21 5 2" xfId="15361"/>
    <cellStyle name="표준 37 2 21 5 2 2" xfId="15362"/>
    <cellStyle name="표준 37 2 21 5 2 2 2" xfId="32833"/>
    <cellStyle name="표준 37 2 21 5 2 3" xfId="32834"/>
    <cellStyle name="표준 37 2 21 5 3" xfId="15363"/>
    <cellStyle name="표준 37 2 21 5 3 2" xfId="32835"/>
    <cellStyle name="표준 37 2 21 5 4" xfId="32836"/>
    <cellStyle name="표준 37 2 21 6" xfId="15364"/>
    <cellStyle name="표준 37 2 21 6 2" xfId="15365"/>
    <cellStyle name="표준 37 2 21 6 2 2" xfId="32837"/>
    <cellStyle name="표준 37 2 21 6 3" xfId="32838"/>
    <cellStyle name="표준 37 2 21 7" xfId="15366"/>
    <cellStyle name="표준 37 2 21 7 2" xfId="32839"/>
    <cellStyle name="표준 37 2 21 8" xfId="32840"/>
    <cellStyle name="표준 37 2 22" xfId="15367"/>
    <cellStyle name="표준 37 2 22 2" xfId="15368"/>
    <cellStyle name="표준 37 2 22 2 2" xfId="15369"/>
    <cellStyle name="표준 37 2 22 2 2 2" xfId="15370"/>
    <cellStyle name="표준 37 2 22 2 2 2 2" xfId="15371"/>
    <cellStyle name="표준 37 2 22 2 2 2 2 2" xfId="15372"/>
    <cellStyle name="표준 37 2 22 2 2 2 2 2 2" xfId="15373"/>
    <cellStyle name="표준 37 2 22 2 2 2 2 2 2 2" xfId="32841"/>
    <cellStyle name="표준 37 2 22 2 2 2 2 2 3" xfId="32842"/>
    <cellStyle name="표준 37 2 22 2 2 2 2 3" xfId="15374"/>
    <cellStyle name="표준 37 2 22 2 2 2 2 3 2" xfId="32843"/>
    <cellStyle name="표준 37 2 22 2 2 2 2 4" xfId="32844"/>
    <cellStyle name="표준 37 2 22 2 2 2 3" xfId="15375"/>
    <cellStyle name="표준 37 2 22 2 2 2 3 2" xfId="15376"/>
    <cellStyle name="표준 37 2 22 2 2 2 3 2 2" xfId="32845"/>
    <cellStyle name="표준 37 2 22 2 2 2 3 3" xfId="32846"/>
    <cellStyle name="표준 37 2 22 2 2 2 4" xfId="15377"/>
    <cellStyle name="표준 37 2 22 2 2 2 4 2" xfId="32847"/>
    <cellStyle name="표준 37 2 22 2 2 2 5" xfId="32848"/>
    <cellStyle name="표준 37 2 22 2 2 3" xfId="15378"/>
    <cellStyle name="표준 37 2 22 2 2 3 2" xfId="15379"/>
    <cellStyle name="표준 37 2 22 2 2 3 2 2" xfId="15380"/>
    <cellStyle name="표준 37 2 22 2 2 3 2 2 2" xfId="32849"/>
    <cellStyle name="표준 37 2 22 2 2 3 2 3" xfId="32850"/>
    <cellStyle name="표준 37 2 22 2 2 3 3" xfId="15381"/>
    <cellStyle name="표준 37 2 22 2 2 3 3 2" xfId="32851"/>
    <cellStyle name="표준 37 2 22 2 2 3 4" xfId="32852"/>
    <cellStyle name="표준 37 2 22 2 2 4" xfId="15382"/>
    <cellStyle name="표준 37 2 22 2 2 4 2" xfId="15383"/>
    <cellStyle name="표준 37 2 22 2 2 4 2 2" xfId="32853"/>
    <cellStyle name="표준 37 2 22 2 2 4 3" xfId="32854"/>
    <cellStyle name="표준 37 2 22 2 2 5" xfId="15384"/>
    <cellStyle name="표준 37 2 22 2 2 5 2" xfId="32855"/>
    <cellStyle name="표준 37 2 22 2 2 6" xfId="32856"/>
    <cellStyle name="표준 37 2 22 2 3" xfId="15385"/>
    <cellStyle name="표준 37 2 22 2 3 2" xfId="15386"/>
    <cellStyle name="표준 37 2 22 2 3 2 2" xfId="15387"/>
    <cellStyle name="표준 37 2 22 2 3 2 2 2" xfId="15388"/>
    <cellStyle name="표준 37 2 22 2 3 2 2 2 2" xfId="32857"/>
    <cellStyle name="표준 37 2 22 2 3 2 2 3" xfId="32858"/>
    <cellStyle name="표준 37 2 22 2 3 2 3" xfId="15389"/>
    <cellStyle name="표준 37 2 22 2 3 2 3 2" xfId="32859"/>
    <cellStyle name="표준 37 2 22 2 3 2 4" xfId="32860"/>
    <cellStyle name="표준 37 2 22 2 3 3" xfId="15390"/>
    <cellStyle name="표준 37 2 22 2 3 3 2" xfId="15391"/>
    <cellStyle name="표준 37 2 22 2 3 3 2 2" xfId="32861"/>
    <cellStyle name="표준 37 2 22 2 3 3 3" xfId="32862"/>
    <cellStyle name="표준 37 2 22 2 3 4" xfId="15392"/>
    <cellStyle name="표준 37 2 22 2 3 4 2" xfId="32863"/>
    <cellStyle name="표준 37 2 22 2 3 5" xfId="32864"/>
    <cellStyle name="표준 37 2 22 2 4" xfId="15393"/>
    <cellStyle name="표준 37 2 22 2 4 2" xfId="15394"/>
    <cellStyle name="표준 37 2 22 2 4 2 2" xfId="15395"/>
    <cellStyle name="표준 37 2 22 2 4 2 2 2" xfId="32865"/>
    <cellStyle name="표준 37 2 22 2 4 2 3" xfId="32866"/>
    <cellStyle name="표준 37 2 22 2 4 3" xfId="15396"/>
    <cellStyle name="표준 37 2 22 2 4 3 2" xfId="32867"/>
    <cellStyle name="표준 37 2 22 2 4 4" xfId="32868"/>
    <cellStyle name="표준 37 2 22 2 5" xfId="15397"/>
    <cellStyle name="표준 37 2 22 2 5 2" xfId="15398"/>
    <cellStyle name="표준 37 2 22 2 5 2 2" xfId="32869"/>
    <cellStyle name="표준 37 2 22 2 5 3" xfId="32870"/>
    <cellStyle name="표준 37 2 22 2 6" xfId="15399"/>
    <cellStyle name="표준 37 2 22 2 6 2" xfId="32871"/>
    <cellStyle name="표준 37 2 22 2 7" xfId="32872"/>
    <cellStyle name="표준 37 2 22 3" xfId="15400"/>
    <cellStyle name="표준 37 2 22 3 2" xfId="15401"/>
    <cellStyle name="표준 37 2 22 3 2 2" xfId="15402"/>
    <cellStyle name="표준 37 2 22 3 2 2 2" xfId="15403"/>
    <cellStyle name="표준 37 2 22 3 2 2 2 2" xfId="15404"/>
    <cellStyle name="표준 37 2 22 3 2 2 2 2 2" xfId="32873"/>
    <cellStyle name="표준 37 2 22 3 2 2 2 3" xfId="32874"/>
    <cellStyle name="표준 37 2 22 3 2 2 3" xfId="15405"/>
    <cellStyle name="표준 37 2 22 3 2 2 3 2" xfId="32875"/>
    <cellStyle name="표준 37 2 22 3 2 2 4" xfId="32876"/>
    <cellStyle name="표준 37 2 22 3 2 3" xfId="15406"/>
    <cellStyle name="표준 37 2 22 3 2 3 2" xfId="15407"/>
    <cellStyle name="표준 37 2 22 3 2 3 2 2" xfId="32877"/>
    <cellStyle name="표준 37 2 22 3 2 3 3" xfId="32878"/>
    <cellStyle name="표준 37 2 22 3 2 4" xfId="15408"/>
    <cellStyle name="표준 37 2 22 3 2 4 2" xfId="32879"/>
    <cellStyle name="표준 37 2 22 3 2 5" xfId="32880"/>
    <cellStyle name="표준 37 2 22 3 3" xfId="15409"/>
    <cellStyle name="표준 37 2 22 3 3 2" xfId="15410"/>
    <cellStyle name="표준 37 2 22 3 3 2 2" xfId="15411"/>
    <cellStyle name="표준 37 2 22 3 3 2 2 2" xfId="32881"/>
    <cellStyle name="표준 37 2 22 3 3 2 3" xfId="32882"/>
    <cellStyle name="표준 37 2 22 3 3 3" xfId="15412"/>
    <cellStyle name="표준 37 2 22 3 3 3 2" xfId="32883"/>
    <cellStyle name="표준 37 2 22 3 3 4" xfId="32884"/>
    <cellStyle name="표준 37 2 22 3 4" xfId="15413"/>
    <cellStyle name="표준 37 2 22 3 4 2" xfId="15414"/>
    <cellStyle name="표준 37 2 22 3 4 2 2" xfId="32885"/>
    <cellStyle name="표준 37 2 22 3 4 3" xfId="32886"/>
    <cellStyle name="표준 37 2 22 3 5" xfId="15415"/>
    <cellStyle name="표준 37 2 22 3 5 2" xfId="32887"/>
    <cellStyle name="표준 37 2 22 3 6" xfId="32888"/>
    <cellStyle name="표준 37 2 22 4" xfId="15416"/>
    <cellStyle name="표준 37 2 22 4 2" xfId="15417"/>
    <cellStyle name="표준 37 2 22 4 2 2" xfId="15418"/>
    <cellStyle name="표준 37 2 22 4 2 2 2" xfId="15419"/>
    <cellStyle name="표준 37 2 22 4 2 2 2 2" xfId="32889"/>
    <cellStyle name="표준 37 2 22 4 2 2 3" xfId="32890"/>
    <cellStyle name="표준 37 2 22 4 2 3" xfId="15420"/>
    <cellStyle name="표준 37 2 22 4 2 3 2" xfId="32891"/>
    <cellStyle name="표준 37 2 22 4 2 4" xfId="32892"/>
    <cellStyle name="표준 37 2 22 4 3" xfId="15421"/>
    <cellStyle name="표준 37 2 22 4 3 2" xfId="15422"/>
    <cellStyle name="표준 37 2 22 4 3 2 2" xfId="32893"/>
    <cellStyle name="표준 37 2 22 4 3 3" xfId="32894"/>
    <cellStyle name="표준 37 2 22 4 4" xfId="15423"/>
    <cellStyle name="표준 37 2 22 4 4 2" xfId="32895"/>
    <cellStyle name="표준 37 2 22 4 5" xfId="32896"/>
    <cellStyle name="표준 37 2 22 5" xfId="15424"/>
    <cellStyle name="표준 37 2 22 5 2" xfId="15425"/>
    <cellStyle name="표준 37 2 22 5 2 2" xfId="15426"/>
    <cellStyle name="표준 37 2 22 5 2 2 2" xfId="32897"/>
    <cellStyle name="표준 37 2 22 5 2 3" xfId="32898"/>
    <cellStyle name="표준 37 2 22 5 3" xfId="15427"/>
    <cellStyle name="표준 37 2 22 5 3 2" xfId="32899"/>
    <cellStyle name="표준 37 2 22 5 4" xfId="32900"/>
    <cellStyle name="표준 37 2 22 6" xfId="15428"/>
    <cellStyle name="표준 37 2 22 6 2" xfId="15429"/>
    <cellStyle name="표준 37 2 22 6 2 2" xfId="32901"/>
    <cellStyle name="표준 37 2 22 6 3" xfId="32902"/>
    <cellStyle name="표준 37 2 22 7" xfId="15430"/>
    <cellStyle name="표준 37 2 22 7 2" xfId="32903"/>
    <cellStyle name="표준 37 2 22 8" xfId="32904"/>
    <cellStyle name="표준 37 2 23" xfId="15431"/>
    <cellStyle name="표준 37 2 23 2" xfId="15432"/>
    <cellStyle name="표준 37 2 23 2 2" xfId="15433"/>
    <cellStyle name="표준 37 2 23 2 2 2" xfId="15434"/>
    <cellStyle name="표준 37 2 23 2 2 2 2" xfId="15435"/>
    <cellStyle name="표준 37 2 23 2 2 2 2 2" xfId="15436"/>
    <cellStyle name="표준 37 2 23 2 2 2 2 2 2" xfId="15437"/>
    <cellStyle name="표준 37 2 23 2 2 2 2 2 2 2" xfId="32905"/>
    <cellStyle name="표준 37 2 23 2 2 2 2 2 3" xfId="32906"/>
    <cellStyle name="표준 37 2 23 2 2 2 2 3" xfId="15438"/>
    <cellStyle name="표준 37 2 23 2 2 2 2 3 2" xfId="32907"/>
    <cellStyle name="표준 37 2 23 2 2 2 2 4" xfId="32908"/>
    <cellStyle name="표준 37 2 23 2 2 2 3" xfId="15439"/>
    <cellStyle name="표준 37 2 23 2 2 2 3 2" xfId="15440"/>
    <cellStyle name="표준 37 2 23 2 2 2 3 2 2" xfId="32909"/>
    <cellStyle name="표준 37 2 23 2 2 2 3 3" xfId="32910"/>
    <cellStyle name="표준 37 2 23 2 2 2 4" xfId="15441"/>
    <cellStyle name="표준 37 2 23 2 2 2 4 2" xfId="32911"/>
    <cellStyle name="표준 37 2 23 2 2 2 5" xfId="32912"/>
    <cellStyle name="표준 37 2 23 2 2 3" xfId="15442"/>
    <cellStyle name="표준 37 2 23 2 2 3 2" xfId="15443"/>
    <cellStyle name="표준 37 2 23 2 2 3 2 2" xfId="15444"/>
    <cellStyle name="표준 37 2 23 2 2 3 2 2 2" xfId="32913"/>
    <cellStyle name="표준 37 2 23 2 2 3 2 3" xfId="32914"/>
    <cellStyle name="표준 37 2 23 2 2 3 3" xfId="15445"/>
    <cellStyle name="표준 37 2 23 2 2 3 3 2" xfId="32915"/>
    <cellStyle name="표준 37 2 23 2 2 3 4" xfId="32916"/>
    <cellStyle name="표준 37 2 23 2 2 4" xfId="15446"/>
    <cellStyle name="표준 37 2 23 2 2 4 2" xfId="15447"/>
    <cellStyle name="표준 37 2 23 2 2 4 2 2" xfId="32917"/>
    <cellStyle name="표준 37 2 23 2 2 4 3" xfId="32918"/>
    <cellStyle name="표준 37 2 23 2 2 5" xfId="15448"/>
    <cellStyle name="표준 37 2 23 2 2 5 2" xfId="32919"/>
    <cellStyle name="표준 37 2 23 2 2 6" xfId="32920"/>
    <cellStyle name="표준 37 2 23 2 3" xfId="15449"/>
    <cellStyle name="표준 37 2 23 2 3 2" xfId="15450"/>
    <cellStyle name="표준 37 2 23 2 3 2 2" xfId="15451"/>
    <cellStyle name="표준 37 2 23 2 3 2 2 2" xfId="15452"/>
    <cellStyle name="표준 37 2 23 2 3 2 2 2 2" xfId="32921"/>
    <cellStyle name="표준 37 2 23 2 3 2 2 3" xfId="32922"/>
    <cellStyle name="표준 37 2 23 2 3 2 3" xfId="15453"/>
    <cellStyle name="표준 37 2 23 2 3 2 3 2" xfId="32923"/>
    <cellStyle name="표준 37 2 23 2 3 2 4" xfId="32924"/>
    <cellStyle name="표준 37 2 23 2 3 3" xfId="15454"/>
    <cellStyle name="표준 37 2 23 2 3 3 2" xfId="15455"/>
    <cellStyle name="표준 37 2 23 2 3 3 2 2" xfId="32925"/>
    <cellStyle name="표준 37 2 23 2 3 3 3" xfId="32926"/>
    <cellStyle name="표준 37 2 23 2 3 4" xfId="15456"/>
    <cellStyle name="표준 37 2 23 2 3 4 2" xfId="32927"/>
    <cellStyle name="표준 37 2 23 2 3 5" xfId="32928"/>
    <cellStyle name="표준 37 2 23 2 4" xfId="15457"/>
    <cellStyle name="표준 37 2 23 2 4 2" xfId="15458"/>
    <cellStyle name="표준 37 2 23 2 4 2 2" xfId="15459"/>
    <cellStyle name="표준 37 2 23 2 4 2 2 2" xfId="32929"/>
    <cellStyle name="표준 37 2 23 2 4 2 3" xfId="32930"/>
    <cellStyle name="표준 37 2 23 2 4 3" xfId="15460"/>
    <cellStyle name="표준 37 2 23 2 4 3 2" xfId="32931"/>
    <cellStyle name="표준 37 2 23 2 4 4" xfId="32932"/>
    <cellStyle name="표준 37 2 23 2 5" xfId="15461"/>
    <cellStyle name="표준 37 2 23 2 5 2" xfId="15462"/>
    <cellStyle name="표준 37 2 23 2 5 2 2" xfId="32933"/>
    <cellStyle name="표준 37 2 23 2 5 3" xfId="32934"/>
    <cellStyle name="표준 37 2 23 2 6" xfId="15463"/>
    <cellStyle name="표준 37 2 23 2 6 2" xfId="32935"/>
    <cellStyle name="표준 37 2 23 2 7" xfId="32936"/>
    <cellStyle name="표준 37 2 23 3" xfId="15464"/>
    <cellStyle name="표준 37 2 23 3 2" xfId="15465"/>
    <cellStyle name="표준 37 2 23 3 2 2" xfId="15466"/>
    <cellStyle name="표준 37 2 23 3 2 2 2" xfId="15467"/>
    <cellStyle name="표준 37 2 23 3 2 2 2 2" xfId="15468"/>
    <cellStyle name="표준 37 2 23 3 2 2 2 2 2" xfId="32937"/>
    <cellStyle name="표준 37 2 23 3 2 2 2 3" xfId="32938"/>
    <cellStyle name="표준 37 2 23 3 2 2 3" xfId="15469"/>
    <cellStyle name="표준 37 2 23 3 2 2 3 2" xfId="32939"/>
    <cellStyle name="표준 37 2 23 3 2 2 4" xfId="32940"/>
    <cellStyle name="표준 37 2 23 3 2 3" xfId="15470"/>
    <cellStyle name="표준 37 2 23 3 2 3 2" xfId="15471"/>
    <cellStyle name="표준 37 2 23 3 2 3 2 2" xfId="32941"/>
    <cellStyle name="표준 37 2 23 3 2 3 3" xfId="32942"/>
    <cellStyle name="표준 37 2 23 3 2 4" xfId="15472"/>
    <cellStyle name="표준 37 2 23 3 2 4 2" xfId="32943"/>
    <cellStyle name="표준 37 2 23 3 2 5" xfId="32944"/>
    <cellStyle name="표준 37 2 23 3 3" xfId="15473"/>
    <cellStyle name="표준 37 2 23 3 3 2" xfId="15474"/>
    <cellStyle name="표준 37 2 23 3 3 2 2" xfId="15475"/>
    <cellStyle name="표준 37 2 23 3 3 2 2 2" xfId="32945"/>
    <cellStyle name="표준 37 2 23 3 3 2 3" xfId="32946"/>
    <cellStyle name="표준 37 2 23 3 3 3" xfId="15476"/>
    <cellStyle name="표준 37 2 23 3 3 3 2" xfId="32947"/>
    <cellStyle name="표준 37 2 23 3 3 4" xfId="32948"/>
    <cellStyle name="표준 37 2 23 3 4" xfId="15477"/>
    <cellStyle name="표준 37 2 23 3 4 2" xfId="15478"/>
    <cellStyle name="표준 37 2 23 3 4 2 2" xfId="32949"/>
    <cellStyle name="표준 37 2 23 3 4 3" xfId="32950"/>
    <cellStyle name="표준 37 2 23 3 5" xfId="15479"/>
    <cellStyle name="표준 37 2 23 3 5 2" xfId="32951"/>
    <cellStyle name="표준 37 2 23 3 6" xfId="32952"/>
    <cellStyle name="표준 37 2 23 4" xfId="15480"/>
    <cellStyle name="표준 37 2 23 4 2" xfId="15481"/>
    <cellStyle name="표준 37 2 23 4 2 2" xfId="15482"/>
    <cellStyle name="표준 37 2 23 4 2 2 2" xfId="15483"/>
    <cellStyle name="표준 37 2 23 4 2 2 2 2" xfId="32953"/>
    <cellStyle name="표준 37 2 23 4 2 2 3" xfId="32954"/>
    <cellStyle name="표준 37 2 23 4 2 3" xfId="15484"/>
    <cellStyle name="표준 37 2 23 4 2 3 2" xfId="32955"/>
    <cellStyle name="표준 37 2 23 4 2 4" xfId="32956"/>
    <cellStyle name="표준 37 2 23 4 3" xfId="15485"/>
    <cellStyle name="표준 37 2 23 4 3 2" xfId="15486"/>
    <cellStyle name="표준 37 2 23 4 3 2 2" xfId="32957"/>
    <cellStyle name="표준 37 2 23 4 3 3" xfId="32958"/>
    <cellStyle name="표준 37 2 23 4 4" xfId="15487"/>
    <cellStyle name="표준 37 2 23 4 4 2" xfId="32959"/>
    <cellStyle name="표준 37 2 23 4 5" xfId="32960"/>
    <cellStyle name="표준 37 2 23 5" xfId="15488"/>
    <cellStyle name="표준 37 2 23 5 2" xfId="15489"/>
    <cellStyle name="표준 37 2 23 5 2 2" xfId="15490"/>
    <cellStyle name="표준 37 2 23 5 2 2 2" xfId="32961"/>
    <cellStyle name="표준 37 2 23 5 2 3" xfId="32962"/>
    <cellStyle name="표준 37 2 23 5 3" xfId="15491"/>
    <cellStyle name="표준 37 2 23 5 3 2" xfId="32963"/>
    <cellStyle name="표준 37 2 23 5 4" xfId="32964"/>
    <cellStyle name="표준 37 2 23 6" xfId="15492"/>
    <cellStyle name="표준 37 2 23 6 2" xfId="15493"/>
    <cellStyle name="표준 37 2 23 6 2 2" xfId="32965"/>
    <cellStyle name="표준 37 2 23 6 3" xfId="32966"/>
    <cellStyle name="표준 37 2 23 7" xfId="15494"/>
    <cellStyle name="표준 37 2 23 7 2" xfId="32967"/>
    <cellStyle name="표준 37 2 23 8" xfId="32968"/>
    <cellStyle name="표준 37 2 24" xfId="15495"/>
    <cellStyle name="표준 37 2 24 2" xfId="15496"/>
    <cellStyle name="표준 37 2 24 2 2" xfId="15497"/>
    <cellStyle name="표준 37 2 24 2 2 2" xfId="15498"/>
    <cellStyle name="표준 37 2 24 2 2 2 2" xfId="15499"/>
    <cellStyle name="표준 37 2 24 2 2 2 2 2" xfId="15500"/>
    <cellStyle name="표준 37 2 24 2 2 2 2 2 2" xfId="15501"/>
    <cellStyle name="표준 37 2 24 2 2 2 2 2 2 2" xfId="32969"/>
    <cellStyle name="표준 37 2 24 2 2 2 2 2 3" xfId="32970"/>
    <cellStyle name="표준 37 2 24 2 2 2 2 3" xfId="15502"/>
    <cellStyle name="표준 37 2 24 2 2 2 2 3 2" xfId="32971"/>
    <cellStyle name="표준 37 2 24 2 2 2 2 4" xfId="32972"/>
    <cellStyle name="표준 37 2 24 2 2 2 3" xfId="15503"/>
    <cellStyle name="표준 37 2 24 2 2 2 3 2" xfId="15504"/>
    <cellStyle name="표준 37 2 24 2 2 2 3 2 2" xfId="32973"/>
    <cellStyle name="표준 37 2 24 2 2 2 3 3" xfId="32974"/>
    <cellStyle name="표준 37 2 24 2 2 2 4" xfId="15505"/>
    <cellStyle name="표준 37 2 24 2 2 2 4 2" xfId="32975"/>
    <cellStyle name="표준 37 2 24 2 2 2 5" xfId="32976"/>
    <cellStyle name="표준 37 2 24 2 2 3" xfId="15506"/>
    <cellStyle name="표준 37 2 24 2 2 3 2" xfId="15507"/>
    <cellStyle name="표준 37 2 24 2 2 3 2 2" xfId="15508"/>
    <cellStyle name="표준 37 2 24 2 2 3 2 2 2" xfId="32977"/>
    <cellStyle name="표준 37 2 24 2 2 3 2 3" xfId="32978"/>
    <cellStyle name="표준 37 2 24 2 2 3 3" xfId="15509"/>
    <cellStyle name="표준 37 2 24 2 2 3 3 2" xfId="32979"/>
    <cellStyle name="표준 37 2 24 2 2 3 4" xfId="32980"/>
    <cellStyle name="표준 37 2 24 2 2 4" xfId="15510"/>
    <cellStyle name="표준 37 2 24 2 2 4 2" xfId="15511"/>
    <cellStyle name="표준 37 2 24 2 2 4 2 2" xfId="32981"/>
    <cellStyle name="표준 37 2 24 2 2 4 3" xfId="32982"/>
    <cellStyle name="표준 37 2 24 2 2 5" xfId="15512"/>
    <cellStyle name="표준 37 2 24 2 2 5 2" xfId="32983"/>
    <cellStyle name="표준 37 2 24 2 2 6" xfId="32984"/>
    <cellStyle name="표준 37 2 24 2 3" xfId="15513"/>
    <cellStyle name="표준 37 2 24 2 3 2" xfId="15514"/>
    <cellStyle name="표준 37 2 24 2 3 2 2" xfId="15515"/>
    <cellStyle name="표준 37 2 24 2 3 2 2 2" xfId="15516"/>
    <cellStyle name="표준 37 2 24 2 3 2 2 2 2" xfId="32985"/>
    <cellStyle name="표준 37 2 24 2 3 2 2 3" xfId="32986"/>
    <cellStyle name="표준 37 2 24 2 3 2 3" xfId="15517"/>
    <cellStyle name="표준 37 2 24 2 3 2 3 2" xfId="32987"/>
    <cellStyle name="표준 37 2 24 2 3 2 4" xfId="32988"/>
    <cellStyle name="표준 37 2 24 2 3 3" xfId="15518"/>
    <cellStyle name="표준 37 2 24 2 3 3 2" xfId="15519"/>
    <cellStyle name="표준 37 2 24 2 3 3 2 2" xfId="32989"/>
    <cellStyle name="표준 37 2 24 2 3 3 3" xfId="32990"/>
    <cellStyle name="표준 37 2 24 2 3 4" xfId="15520"/>
    <cellStyle name="표준 37 2 24 2 3 4 2" xfId="32991"/>
    <cellStyle name="표준 37 2 24 2 3 5" xfId="32992"/>
    <cellStyle name="표준 37 2 24 2 4" xfId="15521"/>
    <cellStyle name="표준 37 2 24 2 4 2" xfId="15522"/>
    <cellStyle name="표준 37 2 24 2 4 2 2" xfId="15523"/>
    <cellStyle name="표준 37 2 24 2 4 2 2 2" xfId="32993"/>
    <cellStyle name="표준 37 2 24 2 4 2 3" xfId="32994"/>
    <cellStyle name="표준 37 2 24 2 4 3" xfId="15524"/>
    <cellStyle name="표준 37 2 24 2 4 3 2" xfId="32995"/>
    <cellStyle name="표준 37 2 24 2 4 4" xfId="32996"/>
    <cellStyle name="표준 37 2 24 2 5" xfId="15525"/>
    <cellStyle name="표준 37 2 24 2 5 2" xfId="15526"/>
    <cellStyle name="표준 37 2 24 2 5 2 2" xfId="32997"/>
    <cellStyle name="표준 37 2 24 2 5 3" xfId="32998"/>
    <cellStyle name="표준 37 2 24 2 6" xfId="15527"/>
    <cellStyle name="표준 37 2 24 2 6 2" xfId="32999"/>
    <cellStyle name="표준 37 2 24 2 7" xfId="33000"/>
    <cellStyle name="표준 37 2 24 3" xfId="15528"/>
    <cellStyle name="표준 37 2 24 3 2" xfId="15529"/>
    <cellStyle name="표준 37 2 24 3 2 2" xfId="15530"/>
    <cellStyle name="표준 37 2 24 3 2 2 2" xfId="15531"/>
    <cellStyle name="표준 37 2 24 3 2 2 2 2" xfId="15532"/>
    <cellStyle name="표준 37 2 24 3 2 2 2 2 2" xfId="33001"/>
    <cellStyle name="표준 37 2 24 3 2 2 2 3" xfId="33002"/>
    <cellStyle name="표준 37 2 24 3 2 2 3" xfId="15533"/>
    <cellStyle name="표준 37 2 24 3 2 2 3 2" xfId="33003"/>
    <cellStyle name="표준 37 2 24 3 2 2 4" xfId="33004"/>
    <cellStyle name="표준 37 2 24 3 2 3" xfId="15534"/>
    <cellStyle name="표준 37 2 24 3 2 3 2" xfId="15535"/>
    <cellStyle name="표준 37 2 24 3 2 3 2 2" xfId="33005"/>
    <cellStyle name="표준 37 2 24 3 2 3 3" xfId="33006"/>
    <cellStyle name="표준 37 2 24 3 2 4" xfId="15536"/>
    <cellStyle name="표준 37 2 24 3 2 4 2" xfId="33007"/>
    <cellStyle name="표준 37 2 24 3 2 5" xfId="33008"/>
    <cellStyle name="표준 37 2 24 3 3" xfId="15537"/>
    <cellStyle name="표준 37 2 24 3 3 2" xfId="15538"/>
    <cellStyle name="표준 37 2 24 3 3 2 2" xfId="15539"/>
    <cellStyle name="표준 37 2 24 3 3 2 2 2" xfId="33009"/>
    <cellStyle name="표준 37 2 24 3 3 2 3" xfId="33010"/>
    <cellStyle name="표준 37 2 24 3 3 3" xfId="15540"/>
    <cellStyle name="표준 37 2 24 3 3 3 2" xfId="33011"/>
    <cellStyle name="표준 37 2 24 3 3 4" xfId="33012"/>
    <cellStyle name="표준 37 2 24 3 4" xfId="15541"/>
    <cellStyle name="표준 37 2 24 3 4 2" xfId="15542"/>
    <cellStyle name="표준 37 2 24 3 4 2 2" xfId="33013"/>
    <cellStyle name="표준 37 2 24 3 4 3" xfId="33014"/>
    <cellStyle name="표준 37 2 24 3 5" xfId="15543"/>
    <cellStyle name="표준 37 2 24 3 5 2" xfId="33015"/>
    <cellStyle name="표준 37 2 24 3 6" xfId="33016"/>
    <cellStyle name="표준 37 2 24 4" xfId="15544"/>
    <cellStyle name="표준 37 2 24 4 2" xfId="15545"/>
    <cellStyle name="표준 37 2 24 4 2 2" xfId="15546"/>
    <cellStyle name="표준 37 2 24 4 2 2 2" xfId="15547"/>
    <cellStyle name="표준 37 2 24 4 2 2 2 2" xfId="33017"/>
    <cellStyle name="표준 37 2 24 4 2 2 3" xfId="33018"/>
    <cellStyle name="표준 37 2 24 4 2 3" xfId="15548"/>
    <cellStyle name="표준 37 2 24 4 2 3 2" xfId="33019"/>
    <cellStyle name="표준 37 2 24 4 2 4" xfId="33020"/>
    <cellStyle name="표준 37 2 24 4 3" xfId="15549"/>
    <cellStyle name="표준 37 2 24 4 3 2" xfId="15550"/>
    <cellStyle name="표준 37 2 24 4 3 2 2" xfId="33021"/>
    <cellStyle name="표준 37 2 24 4 3 3" xfId="33022"/>
    <cellStyle name="표준 37 2 24 4 4" xfId="15551"/>
    <cellStyle name="표준 37 2 24 4 4 2" xfId="33023"/>
    <cellStyle name="표준 37 2 24 4 5" xfId="33024"/>
    <cellStyle name="표준 37 2 24 5" xfId="15552"/>
    <cellStyle name="표준 37 2 24 5 2" xfId="15553"/>
    <cellStyle name="표준 37 2 24 5 2 2" xfId="15554"/>
    <cellStyle name="표준 37 2 24 5 2 2 2" xfId="33025"/>
    <cellStyle name="표준 37 2 24 5 2 3" xfId="33026"/>
    <cellStyle name="표준 37 2 24 5 3" xfId="15555"/>
    <cellStyle name="표준 37 2 24 5 3 2" xfId="33027"/>
    <cellStyle name="표준 37 2 24 5 4" xfId="33028"/>
    <cellStyle name="표준 37 2 24 6" xfId="15556"/>
    <cellStyle name="표준 37 2 24 6 2" xfId="15557"/>
    <cellStyle name="표준 37 2 24 6 2 2" xfId="33029"/>
    <cellStyle name="표준 37 2 24 6 3" xfId="33030"/>
    <cellStyle name="표준 37 2 24 7" xfId="15558"/>
    <cellStyle name="표준 37 2 24 7 2" xfId="33031"/>
    <cellStyle name="표준 37 2 24 8" xfId="33032"/>
    <cellStyle name="표준 37 2 25" xfId="15559"/>
    <cellStyle name="표준 37 2 25 2" xfId="15560"/>
    <cellStyle name="표준 37 2 25 2 2" xfId="15561"/>
    <cellStyle name="표준 37 2 25 2 2 2" xfId="15562"/>
    <cellStyle name="표준 37 2 25 2 2 2 2" xfId="15563"/>
    <cellStyle name="표준 37 2 25 2 2 2 2 2" xfId="15564"/>
    <cellStyle name="표준 37 2 25 2 2 2 2 2 2" xfId="15565"/>
    <cellStyle name="표준 37 2 25 2 2 2 2 2 2 2" xfId="33033"/>
    <cellStyle name="표준 37 2 25 2 2 2 2 2 3" xfId="33034"/>
    <cellStyle name="표준 37 2 25 2 2 2 2 3" xfId="15566"/>
    <cellStyle name="표준 37 2 25 2 2 2 2 3 2" xfId="33035"/>
    <cellStyle name="표준 37 2 25 2 2 2 2 4" xfId="33036"/>
    <cellStyle name="표준 37 2 25 2 2 2 3" xfId="15567"/>
    <cellStyle name="표준 37 2 25 2 2 2 3 2" xfId="15568"/>
    <cellStyle name="표준 37 2 25 2 2 2 3 2 2" xfId="33037"/>
    <cellStyle name="표준 37 2 25 2 2 2 3 3" xfId="33038"/>
    <cellStyle name="표준 37 2 25 2 2 2 4" xfId="15569"/>
    <cellStyle name="표준 37 2 25 2 2 2 4 2" xfId="33039"/>
    <cellStyle name="표준 37 2 25 2 2 2 5" xfId="33040"/>
    <cellStyle name="표준 37 2 25 2 2 3" xfId="15570"/>
    <cellStyle name="표준 37 2 25 2 2 3 2" xfId="15571"/>
    <cellStyle name="표준 37 2 25 2 2 3 2 2" xfId="15572"/>
    <cellStyle name="표준 37 2 25 2 2 3 2 2 2" xfId="33041"/>
    <cellStyle name="표준 37 2 25 2 2 3 2 3" xfId="33042"/>
    <cellStyle name="표준 37 2 25 2 2 3 3" xfId="15573"/>
    <cellStyle name="표준 37 2 25 2 2 3 3 2" xfId="33043"/>
    <cellStyle name="표준 37 2 25 2 2 3 4" xfId="33044"/>
    <cellStyle name="표준 37 2 25 2 2 4" xfId="15574"/>
    <cellStyle name="표준 37 2 25 2 2 4 2" xfId="15575"/>
    <cellStyle name="표준 37 2 25 2 2 4 2 2" xfId="33045"/>
    <cellStyle name="표준 37 2 25 2 2 4 3" xfId="33046"/>
    <cellStyle name="표준 37 2 25 2 2 5" xfId="15576"/>
    <cellStyle name="표준 37 2 25 2 2 5 2" xfId="33047"/>
    <cellStyle name="표준 37 2 25 2 2 6" xfId="33048"/>
    <cellStyle name="표준 37 2 25 2 3" xfId="15577"/>
    <cellStyle name="표준 37 2 25 2 3 2" xfId="15578"/>
    <cellStyle name="표준 37 2 25 2 3 2 2" xfId="15579"/>
    <cellStyle name="표준 37 2 25 2 3 2 2 2" xfId="15580"/>
    <cellStyle name="표준 37 2 25 2 3 2 2 2 2" xfId="33049"/>
    <cellStyle name="표준 37 2 25 2 3 2 2 3" xfId="33050"/>
    <cellStyle name="표준 37 2 25 2 3 2 3" xfId="15581"/>
    <cellStyle name="표준 37 2 25 2 3 2 3 2" xfId="33051"/>
    <cellStyle name="표준 37 2 25 2 3 2 4" xfId="33052"/>
    <cellStyle name="표준 37 2 25 2 3 3" xfId="15582"/>
    <cellStyle name="표준 37 2 25 2 3 3 2" xfId="15583"/>
    <cellStyle name="표준 37 2 25 2 3 3 2 2" xfId="33053"/>
    <cellStyle name="표준 37 2 25 2 3 3 3" xfId="33054"/>
    <cellStyle name="표준 37 2 25 2 3 4" xfId="15584"/>
    <cellStyle name="표준 37 2 25 2 3 4 2" xfId="33055"/>
    <cellStyle name="표준 37 2 25 2 3 5" xfId="33056"/>
    <cellStyle name="표준 37 2 25 2 4" xfId="15585"/>
    <cellStyle name="표준 37 2 25 2 4 2" xfId="15586"/>
    <cellStyle name="표준 37 2 25 2 4 2 2" xfId="15587"/>
    <cellStyle name="표준 37 2 25 2 4 2 2 2" xfId="33057"/>
    <cellStyle name="표준 37 2 25 2 4 2 3" xfId="33058"/>
    <cellStyle name="표준 37 2 25 2 4 3" xfId="15588"/>
    <cellStyle name="표준 37 2 25 2 4 3 2" xfId="33059"/>
    <cellStyle name="표준 37 2 25 2 4 4" xfId="33060"/>
    <cellStyle name="표준 37 2 25 2 5" xfId="15589"/>
    <cellStyle name="표준 37 2 25 2 5 2" xfId="15590"/>
    <cellStyle name="표준 37 2 25 2 5 2 2" xfId="33061"/>
    <cellStyle name="표준 37 2 25 2 5 3" xfId="33062"/>
    <cellStyle name="표준 37 2 25 2 6" xfId="15591"/>
    <cellStyle name="표준 37 2 25 2 6 2" xfId="33063"/>
    <cellStyle name="표준 37 2 25 2 7" xfId="33064"/>
    <cellStyle name="표준 37 2 25 3" xfId="15592"/>
    <cellStyle name="표준 37 2 25 3 2" xfId="15593"/>
    <cellStyle name="표준 37 2 25 3 2 2" xfId="15594"/>
    <cellStyle name="표준 37 2 25 3 2 2 2" xfId="15595"/>
    <cellStyle name="표준 37 2 25 3 2 2 2 2" xfId="15596"/>
    <cellStyle name="표준 37 2 25 3 2 2 2 2 2" xfId="33065"/>
    <cellStyle name="표준 37 2 25 3 2 2 2 3" xfId="33066"/>
    <cellStyle name="표준 37 2 25 3 2 2 3" xfId="15597"/>
    <cellStyle name="표준 37 2 25 3 2 2 3 2" xfId="33067"/>
    <cellStyle name="표준 37 2 25 3 2 2 4" xfId="33068"/>
    <cellStyle name="표준 37 2 25 3 2 3" xfId="15598"/>
    <cellStyle name="표준 37 2 25 3 2 3 2" xfId="15599"/>
    <cellStyle name="표준 37 2 25 3 2 3 2 2" xfId="33069"/>
    <cellStyle name="표준 37 2 25 3 2 3 3" xfId="33070"/>
    <cellStyle name="표준 37 2 25 3 2 4" xfId="15600"/>
    <cellStyle name="표준 37 2 25 3 2 4 2" xfId="33071"/>
    <cellStyle name="표준 37 2 25 3 2 5" xfId="33072"/>
    <cellStyle name="표준 37 2 25 3 3" xfId="15601"/>
    <cellStyle name="표준 37 2 25 3 3 2" xfId="15602"/>
    <cellStyle name="표준 37 2 25 3 3 2 2" xfId="15603"/>
    <cellStyle name="표준 37 2 25 3 3 2 2 2" xfId="33073"/>
    <cellStyle name="표준 37 2 25 3 3 2 3" xfId="33074"/>
    <cellStyle name="표준 37 2 25 3 3 3" xfId="15604"/>
    <cellStyle name="표준 37 2 25 3 3 3 2" xfId="33075"/>
    <cellStyle name="표준 37 2 25 3 3 4" xfId="33076"/>
    <cellStyle name="표준 37 2 25 3 4" xfId="15605"/>
    <cellStyle name="표준 37 2 25 3 4 2" xfId="15606"/>
    <cellStyle name="표준 37 2 25 3 4 2 2" xfId="33077"/>
    <cellStyle name="표준 37 2 25 3 4 3" xfId="33078"/>
    <cellStyle name="표준 37 2 25 3 5" xfId="15607"/>
    <cellStyle name="표준 37 2 25 3 5 2" xfId="33079"/>
    <cellStyle name="표준 37 2 25 3 6" xfId="33080"/>
    <cellStyle name="표준 37 2 25 4" xfId="15608"/>
    <cellStyle name="표준 37 2 25 4 2" xfId="15609"/>
    <cellStyle name="표준 37 2 25 4 2 2" xfId="15610"/>
    <cellStyle name="표준 37 2 25 4 2 2 2" xfId="15611"/>
    <cellStyle name="표준 37 2 25 4 2 2 2 2" xfId="33081"/>
    <cellStyle name="표준 37 2 25 4 2 2 3" xfId="33082"/>
    <cellStyle name="표준 37 2 25 4 2 3" xfId="15612"/>
    <cellStyle name="표준 37 2 25 4 2 3 2" xfId="33083"/>
    <cellStyle name="표준 37 2 25 4 2 4" xfId="33084"/>
    <cellStyle name="표준 37 2 25 4 3" xfId="15613"/>
    <cellStyle name="표준 37 2 25 4 3 2" xfId="15614"/>
    <cellStyle name="표준 37 2 25 4 3 2 2" xfId="33085"/>
    <cellStyle name="표준 37 2 25 4 3 3" xfId="33086"/>
    <cellStyle name="표준 37 2 25 4 4" xfId="15615"/>
    <cellStyle name="표준 37 2 25 4 4 2" xfId="33087"/>
    <cellStyle name="표준 37 2 25 4 5" xfId="33088"/>
    <cellStyle name="표준 37 2 25 5" xfId="15616"/>
    <cellStyle name="표준 37 2 25 5 2" xfId="15617"/>
    <cellStyle name="표준 37 2 25 5 2 2" xfId="15618"/>
    <cellStyle name="표준 37 2 25 5 2 2 2" xfId="33089"/>
    <cellStyle name="표준 37 2 25 5 2 3" xfId="33090"/>
    <cellStyle name="표준 37 2 25 5 3" xfId="15619"/>
    <cellStyle name="표준 37 2 25 5 3 2" xfId="33091"/>
    <cellStyle name="표준 37 2 25 5 4" xfId="33092"/>
    <cellStyle name="표준 37 2 25 6" xfId="15620"/>
    <cellStyle name="표준 37 2 25 6 2" xfId="15621"/>
    <cellStyle name="표준 37 2 25 6 2 2" xfId="33093"/>
    <cellStyle name="표준 37 2 25 6 3" xfId="33094"/>
    <cellStyle name="표준 37 2 25 7" xfId="15622"/>
    <cellStyle name="표준 37 2 25 7 2" xfId="33095"/>
    <cellStyle name="표준 37 2 25 8" xfId="33096"/>
    <cellStyle name="표준 37 2 26" xfId="15623"/>
    <cellStyle name="표준 37 2 26 2" xfId="15624"/>
    <cellStyle name="표준 37 2 26 2 2" xfId="15625"/>
    <cellStyle name="표준 37 2 26 2 2 2" xfId="15626"/>
    <cellStyle name="표준 37 2 26 2 2 2 2" xfId="15627"/>
    <cellStyle name="표준 37 2 26 2 2 2 2 2" xfId="15628"/>
    <cellStyle name="표준 37 2 26 2 2 2 2 2 2" xfId="15629"/>
    <cellStyle name="표준 37 2 26 2 2 2 2 2 2 2" xfId="33097"/>
    <cellStyle name="표준 37 2 26 2 2 2 2 2 3" xfId="33098"/>
    <cellStyle name="표준 37 2 26 2 2 2 2 3" xfId="15630"/>
    <cellStyle name="표준 37 2 26 2 2 2 2 3 2" xfId="33099"/>
    <cellStyle name="표준 37 2 26 2 2 2 2 4" xfId="33100"/>
    <cellStyle name="표준 37 2 26 2 2 2 3" xfId="15631"/>
    <cellStyle name="표준 37 2 26 2 2 2 3 2" xfId="15632"/>
    <cellStyle name="표준 37 2 26 2 2 2 3 2 2" xfId="33101"/>
    <cellStyle name="표준 37 2 26 2 2 2 3 3" xfId="33102"/>
    <cellStyle name="표준 37 2 26 2 2 2 4" xfId="15633"/>
    <cellStyle name="표준 37 2 26 2 2 2 4 2" xfId="33103"/>
    <cellStyle name="표준 37 2 26 2 2 2 5" xfId="33104"/>
    <cellStyle name="표준 37 2 26 2 2 3" xfId="15634"/>
    <cellStyle name="표준 37 2 26 2 2 3 2" xfId="15635"/>
    <cellStyle name="표준 37 2 26 2 2 3 2 2" xfId="15636"/>
    <cellStyle name="표준 37 2 26 2 2 3 2 2 2" xfId="33105"/>
    <cellStyle name="표준 37 2 26 2 2 3 2 3" xfId="33106"/>
    <cellStyle name="표준 37 2 26 2 2 3 3" xfId="15637"/>
    <cellStyle name="표준 37 2 26 2 2 3 3 2" xfId="33107"/>
    <cellStyle name="표준 37 2 26 2 2 3 4" xfId="33108"/>
    <cellStyle name="표준 37 2 26 2 2 4" xfId="15638"/>
    <cellStyle name="표준 37 2 26 2 2 4 2" xfId="15639"/>
    <cellStyle name="표준 37 2 26 2 2 4 2 2" xfId="33109"/>
    <cellStyle name="표준 37 2 26 2 2 4 3" xfId="33110"/>
    <cellStyle name="표준 37 2 26 2 2 5" xfId="15640"/>
    <cellStyle name="표준 37 2 26 2 2 5 2" xfId="33111"/>
    <cellStyle name="표준 37 2 26 2 2 6" xfId="33112"/>
    <cellStyle name="표준 37 2 26 2 3" xfId="15641"/>
    <cellStyle name="표준 37 2 26 2 3 2" xfId="15642"/>
    <cellStyle name="표준 37 2 26 2 3 2 2" xfId="15643"/>
    <cellStyle name="표준 37 2 26 2 3 2 2 2" xfId="15644"/>
    <cellStyle name="표준 37 2 26 2 3 2 2 2 2" xfId="33113"/>
    <cellStyle name="표준 37 2 26 2 3 2 2 3" xfId="33114"/>
    <cellStyle name="표준 37 2 26 2 3 2 3" xfId="15645"/>
    <cellStyle name="표준 37 2 26 2 3 2 3 2" xfId="33115"/>
    <cellStyle name="표준 37 2 26 2 3 2 4" xfId="33116"/>
    <cellStyle name="표준 37 2 26 2 3 3" xfId="15646"/>
    <cellStyle name="표준 37 2 26 2 3 3 2" xfId="15647"/>
    <cellStyle name="표준 37 2 26 2 3 3 2 2" xfId="33117"/>
    <cellStyle name="표준 37 2 26 2 3 3 3" xfId="33118"/>
    <cellStyle name="표준 37 2 26 2 3 4" xfId="15648"/>
    <cellStyle name="표준 37 2 26 2 3 4 2" xfId="33119"/>
    <cellStyle name="표준 37 2 26 2 3 5" xfId="33120"/>
    <cellStyle name="표준 37 2 26 2 4" xfId="15649"/>
    <cellStyle name="표준 37 2 26 2 4 2" xfId="15650"/>
    <cellStyle name="표준 37 2 26 2 4 2 2" xfId="15651"/>
    <cellStyle name="표준 37 2 26 2 4 2 2 2" xfId="33121"/>
    <cellStyle name="표준 37 2 26 2 4 2 3" xfId="33122"/>
    <cellStyle name="표준 37 2 26 2 4 3" xfId="15652"/>
    <cellStyle name="표준 37 2 26 2 4 3 2" xfId="33123"/>
    <cellStyle name="표준 37 2 26 2 4 4" xfId="33124"/>
    <cellStyle name="표준 37 2 26 2 5" xfId="15653"/>
    <cellStyle name="표준 37 2 26 2 5 2" xfId="15654"/>
    <cellStyle name="표준 37 2 26 2 5 2 2" xfId="33125"/>
    <cellStyle name="표준 37 2 26 2 5 3" xfId="33126"/>
    <cellStyle name="표준 37 2 26 2 6" xfId="15655"/>
    <cellStyle name="표준 37 2 26 2 6 2" xfId="33127"/>
    <cellStyle name="표준 37 2 26 2 7" xfId="33128"/>
    <cellStyle name="표준 37 2 26 3" xfId="15656"/>
    <cellStyle name="표준 37 2 26 3 2" xfId="15657"/>
    <cellStyle name="표준 37 2 26 3 2 2" xfId="15658"/>
    <cellStyle name="표준 37 2 26 3 2 2 2" xfId="15659"/>
    <cellStyle name="표준 37 2 26 3 2 2 2 2" xfId="15660"/>
    <cellStyle name="표준 37 2 26 3 2 2 2 2 2" xfId="33129"/>
    <cellStyle name="표준 37 2 26 3 2 2 2 3" xfId="33130"/>
    <cellStyle name="표준 37 2 26 3 2 2 3" xfId="15661"/>
    <cellStyle name="표준 37 2 26 3 2 2 3 2" xfId="33131"/>
    <cellStyle name="표준 37 2 26 3 2 2 4" xfId="33132"/>
    <cellStyle name="표준 37 2 26 3 2 3" xfId="15662"/>
    <cellStyle name="표준 37 2 26 3 2 3 2" xfId="15663"/>
    <cellStyle name="표준 37 2 26 3 2 3 2 2" xfId="33133"/>
    <cellStyle name="표준 37 2 26 3 2 3 3" xfId="33134"/>
    <cellStyle name="표준 37 2 26 3 2 4" xfId="15664"/>
    <cellStyle name="표준 37 2 26 3 2 4 2" xfId="33135"/>
    <cellStyle name="표준 37 2 26 3 2 5" xfId="33136"/>
    <cellStyle name="표준 37 2 26 3 3" xfId="15665"/>
    <cellStyle name="표준 37 2 26 3 3 2" xfId="15666"/>
    <cellStyle name="표준 37 2 26 3 3 2 2" xfId="15667"/>
    <cellStyle name="표준 37 2 26 3 3 2 2 2" xfId="33137"/>
    <cellStyle name="표준 37 2 26 3 3 2 3" xfId="33138"/>
    <cellStyle name="표준 37 2 26 3 3 3" xfId="15668"/>
    <cellStyle name="표준 37 2 26 3 3 3 2" xfId="33139"/>
    <cellStyle name="표준 37 2 26 3 3 4" xfId="33140"/>
    <cellStyle name="표준 37 2 26 3 4" xfId="15669"/>
    <cellStyle name="표준 37 2 26 3 4 2" xfId="15670"/>
    <cellStyle name="표준 37 2 26 3 4 2 2" xfId="33141"/>
    <cellStyle name="표준 37 2 26 3 4 3" xfId="33142"/>
    <cellStyle name="표준 37 2 26 3 5" xfId="15671"/>
    <cellStyle name="표준 37 2 26 3 5 2" xfId="33143"/>
    <cellStyle name="표준 37 2 26 3 6" xfId="33144"/>
    <cellStyle name="표준 37 2 26 4" xfId="15672"/>
    <cellStyle name="표준 37 2 26 4 2" xfId="15673"/>
    <cellStyle name="표준 37 2 26 4 2 2" xfId="15674"/>
    <cellStyle name="표준 37 2 26 4 2 2 2" xfId="15675"/>
    <cellStyle name="표준 37 2 26 4 2 2 2 2" xfId="33145"/>
    <cellStyle name="표준 37 2 26 4 2 2 3" xfId="33146"/>
    <cellStyle name="표준 37 2 26 4 2 3" xfId="15676"/>
    <cellStyle name="표준 37 2 26 4 2 3 2" xfId="33147"/>
    <cellStyle name="표준 37 2 26 4 2 4" xfId="33148"/>
    <cellStyle name="표준 37 2 26 4 3" xfId="15677"/>
    <cellStyle name="표준 37 2 26 4 3 2" xfId="15678"/>
    <cellStyle name="표준 37 2 26 4 3 2 2" xfId="33149"/>
    <cellStyle name="표준 37 2 26 4 3 3" xfId="33150"/>
    <cellStyle name="표준 37 2 26 4 4" xfId="15679"/>
    <cellStyle name="표준 37 2 26 4 4 2" xfId="33151"/>
    <cellStyle name="표준 37 2 26 4 5" xfId="33152"/>
    <cellStyle name="표준 37 2 26 5" xfId="15680"/>
    <cellStyle name="표준 37 2 26 5 2" xfId="15681"/>
    <cellStyle name="표준 37 2 26 5 2 2" xfId="15682"/>
    <cellStyle name="표준 37 2 26 5 2 2 2" xfId="33153"/>
    <cellStyle name="표준 37 2 26 5 2 3" xfId="33154"/>
    <cellStyle name="표준 37 2 26 5 3" xfId="15683"/>
    <cellStyle name="표준 37 2 26 5 3 2" xfId="33155"/>
    <cellStyle name="표준 37 2 26 5 4" xfId="33156"/>
    <cellStyle name="표준 37 2 26 6" xfId="15684"/>
    <cellStyle name="표준 37 2 26 6 2" xfId="15685"/>
    <cellStyle name="표준 37 2 26 6 2 2" xfId="33157"/>
    <cellStyle name="표준 37 2 26 6 3" xfId="33158"/>
    <cellStyle name="표준 37 2 26 7" xfId="15686"/>
    <cellStyle name="표준 37 2 26 7 2" xfId="33159"/>
    <cellStyle name="표준 37 2 26 8" xfId="33160"/>
    <cellStyle name="표준 37 2 27" xfId="15687"/>
    <cellStyle name="표준 37 2 27 2" xfId="15688"/>
    <cellStyle name="표준 37 2 27 2 2" xfId="15689"/>
    <cellStyle name="표준 37 2 27 2 2 2" xfId="15690"/>
    <cellStyle name="표준 37 2 27 2 2 2 2" xfId="15691"/>
    <cellStyle name="표준 37 2 27 2 2 2 2 2" xfId="15692"/>
    <cellStyle name="표준 37 2 27 2 2 2 2 2 2" xfId="15693"/>
    <cellStyle name="표준 37 2 27 2 2 2 2 2 2 2" xfId="33161"/>
    <cellStyle name="표준 37 2 27 2 2 2 2 2 3" xfId="33162"/>
    <cellStyle name="표준 37 2 27 2 2 2 2 3" xfId="15694"/>
    <cellStyle name="표준 37 2 27 2 2 2 2 3 2" xfId="33163"/>
    <cellStyle name="표준 37 2 27 2 2 2 2 4" xfId="33164"/>
    <cellStyle name="표준 37 2 27 2 2 2 3" xfId="15695"/>
    <cellStyle name="표준 37 2 27 2 2 2 3 2" xfId="15696"/>
    <cellStyle name="표준 37 2 27 2 2 2 3 2 2" xfId="33165"/>
    <cellStyle name="표준 37 2 27 2 2 2 3 3" xfId="33166"/>
    <cellStyle name="표준 37 2 27 2 2 2 4" xfId="15697"/>
    <cellStyle name="표준 37 2 27 2 2 2 4 2" xfId="33167"/>
    <cellStyle name="표준 37 2 27 2 2 2 5" xfId="33168"/>
    <cellStyle name="표준 37 2 27 2 2 3" xfId="15698"/>
    <cellStyle name="표준 37 2 27 2 2 3 2" xfId="15699"/>
    <cellStyle name="표준 37 2 27 2 2 3 2 2" xfId="15700"/>
    <cellStyle name="표준 37 2 27 2 2 3 2 2 2" xfId="33169"/>
    <cellStyle name="표준 37 2 27 2 2 3 2 3" xfId="33170"/>
    <cellStyle name="표준 37 2 27 2 2 3 3" xfId="15701"/>
    <cellStyle name="표준 37 2 27 2 2 3 3 2" xfId="33171"/>
    <cellStyle name="표준 37 2 27 2 2 3 4" xfId="33172"/>
    <cellStyle name="표준 37 2 27 2 2 4" xfId="15702"/>
    <cellStyle name="표준 37 2 27 2 2 4 2" xfId="15703"/>
    <cellStyle name="표준 37 2 27 2 2 4 2 2" xfId="33173"/>
    <cellStyle name="표준 37 2 27 2 2 4 3" xfId="33174"/>
    <cellStyle name="표준 37 2 27 2 2 5" xfId="15704"/>
    <cellStyle name="표준 37 2 27 2 2 5 2" xfId="33175"/>
    <cellStyle name="표준 37 2 27 2 2 6" xfId="33176"/>
    <cellStyle name="표준 37 2 27 2 3" xfId="15705"/>
    <cellStyle name="표준 37 2 27 2 3 2" xfId="15706"/>
    <cellStyle name="표준 37 2 27 2 3 2 2" xfId="15707"/>
    <cellStyle name="표준 37 2 27 2 3 2 2 2" xfId="15708"/>
    <cellStyle name="표준 37 2 27 2 3 2 2 2 2" xfId="33177"/>
    <cellStyle name="표준 37 2 27 2 3 2 2 3" xfId="33178"/>
    <cellStyle name="표준 37 2 27 2 3 2 3" xfId="15709"/>
    <cellStyle name="표준 37 2 27 2 3 2 3 2" xfId="33179"/>
    <cellStyle name="표준 37 2 27 2 3 2 4" xfId="33180"/>
    <cellStyle name="표준 37 2 27 2 3 3" xfId="15710"/>
    <cellStyle name="표준 37 2 27 2 3 3 2" xfId="15711"/>
    <cellStyle name="표준 37 2 27 2 3 3 2 2" xfId="33181"/>
    <cellStyle name="표준 37 2 27 2 3 3 3" xfId="33182"/>
    <cellStyle name="표준 37 2 27 2 3 4" xfId="15712"/>
    <cellStyle name="표준 37 2 27 2 3 4 2" xfId="33183"/>
    <cellStyle name="표준 37 2 27 2 3 5" xfId="33184"/>
    <cellStyle name="표준 37 2 27 2 4" xfId="15713"/>
    <cellStyle name="표준 37 2 27 2 4 2" xfId="15714"/>
    <cellStyle name="표준 37 2 27 2 4 2 2" xfId="15715"/>
    <cellStyle name="표준 37 2 27 2 4 2 2 2" xfId="33185"/>
    <cellStyle name="표준 37 2 27 2 4 2 3" xfId="33186"/>
    <cellStyle name="표준 37 2 27 2 4 3" xfId="15716"/>
    <cellStyle name="표준 37 2 27 2 4 3 2" xfId="33187"/>
    <cellStyle name="표준 37 2 27 2 4 4" xfId="33188"/>
    <cellStyle name="표준 37 2 27 2 5" xfId="15717"/>
    <cellStyle name="표준 37 2 27 2 5 2" xfId="15718"/>
    <cellStyle name="표준 37 2 27 2 5 2 2" xfId="33189"/>
    <cellStyle name="표준 37 2 27 2 5 3" xfId="33190"/>
    <cellStyle name="표준 37 2 27 2 6" xfId="15719"/>
    <cellStyle name="표준 37 2 27 2 6 2" xfId="33191"/>
    <cellStyle name="표준 37 2 27 2 7" xfId="33192"/>
    <cellStyle name="표준 37 2 27 3" xfId="15720"/>
    <cellStyle name="표준 37 2 27 3 2" xfId="15721"/>
    <cellStyle name="표준 37 2 27 3 2 2" xfId="15722"/>
    <cellStyle name="표준 37 2 27 3 2 2 2" xfId="15723"/>
    <cellStyle name="표준 37 2 27 3 2 2 2 2" xfId="15724"/>
    <cellStyle name="표준 37 2 27 3 2 2 2 2 2" xfId="33193"/>
    <cellStyle name="표준 37 2 27 3 2 2 2 3" xfId="33194"/>
    <cellStyle name="표준 37 2 27 3 2 2 3" xfId="15725"/>
    <cellStyle name="표준 37 2 27 3 2 2 3 2" xfId="33195"/>
    <cellStyle name="표준 37 2 27 3 2 2 4" xfId="33196"/>
    <cellStyle name="표준 37 2 27 3 2 3" xfId="15726"/>
    <cellStyle name="표준 37 2 27 3 2 3 2" xfId="15727"/>
    <cellStyle name="표준 37 2 27 3 2 3 2 2" xfId="33197"/>
    <cellStyle name="표준 37 2 27 3 2 3 3" xfId="33198"/>
    <cellStyle name="표준 37 2 27 3 2 4" xfId="15728"/>
    <cellStyle name="표준 37 2 27 3 2 4 2" xfId="33199"/>
    <cellStyle name="표준 37 2 27 3 2 5" xfId="33200"/>
    <cellStyle name="표준 37 2 27 3 3" xfId="15729"/>
    <cellStyle name="표준 37 2 27 3 3 2" xfId="15730"/>
    <cellStyle name="표준 37 2 27 3 3 2 2" xfId="15731"/>
    <cellStyle name="표준 37 2 27 3 3 2 2 2" xfId="33201"/>
    <cellStyle name="표준 37 2 27 3 3 2 3" xfId="33202"/>
    <cellStyle name="표준 37 2 27 3 3 3" xfId="15732"/>
    <cellStyle name="표준 37 2 27 3 3 3 2" xfId="33203"/>
    <cellStyle name="표준 37 2 27 3 3 4" xfId="33204"/>
    <cellStyle name="표준 37 2 27 3 4" xfId="15733"/>
    <cellStyle name="표준 37 2 27 3 4 2" xfId="15734"/>
    <cellStyle name="표준 37 2 27 3 4 2 2" xfId="33205"/>
    <cellStyle name="표준 37 2 27 3 4 3" xfId="33206"/>
    <cellStyle name="표준 37 2 27 3 5" xfId="15735"/>
    <cellStyle name="표준 37 2 27 3 5 2" xfId="33207"/>
    <cellStyle name="표준 37 2 27 3 6" xfId="33208"/>
    <cellStyle name="표준 37 2 27 4" xfId="15736"/>
    <cellStyle name="표준 37 2 27 4 2" xfId="15737"/>
    <cellStyle name="표준 37 2 27 4 2 2" xfId="15738"/>
    <cellStyle name="표준 37 2 27 4 2 2 2" xfId="15739"/>
    <cellStyle name="표준 37 2 27 4 2 2 2 2" xfId="33209"/>
    <cellStyle name="표준 37 2 27 4 2 2 3" xfId="33210"/>
    <cellStyle name="표준 37 2 27 4 2 3" xfId="15740"/>
    <cellStyle name="표준 37 2 27 4 2 3 2" xfId="33211"/>
    <cellStyle name="표준 37 2 27 4 2 4" xfId="33212"/>
    <cellStyle name="표준 37 2 27 4 3" xfId="15741"/>
    <cellStyle name="표준 37 2 27 4 3 2" xfId="15742"/>
    <cellStyle name="표준 37 2 27 4 3 2 2" xfId="33213"/>
    <cellStyle name="표준 37 2 27 4 3 3" xfId="33214"/>
    <cellStyle name="표준 37 2 27 4 4" xfId="15743"/>
    <cellStyle name="표준 37 2 27 4 4 2" xfId="33215"/>
    <cellStyle name="표준 37 2 27 4 5" xfId="33216"/>
    <cellStyle name="표준 37 2 27 5" xfId="15744"/>
    <cellStyle name="표준 37 2 27 5 2" xfId="15745"/>
    <cellStyle name="표준 37 2 27 5 2 2" xfId="15746"/>
    <cellStyle name="표준 37 2 27 5 2 2 2" xfId="33217"/>
    <cellStyle name="표준 37 2 27 5 2 3" xfId="33218"/>
    <cellStyle name="표준 37 2 27 5 3" xfId="15747"/>
    <cellStyle name="표준 37 2 27 5 3 2" xfId="33219"/>
    <cellStyle name="표준 37 2 27 5 4" xfId="33220"/>
    <cellStyle name="표준 37 2 27 6" xfId="15748"/>
    <cellStyle name="표준 37 2 27 6 2" xfId="15749"/>
    <cellStyle name="표준 37 2 27 6 2 2" xfId="33221"/>
    <cellStyle name="표준 37 2 27 6 3" xfId="33222"/>
    <cellStyle name="표준 37 2 27 7" xfId="15750"/>
    <cellStyle name="표준 37 2 27 7 2" xfId="33223"/>
    <cellStyle name="표준 37 2 27 8" xfId="33224"/>
    <cellStyle name="표준 37 2 28" xfId="15751"/>
    <cellStyle name="표준 37 2 29" xfId="15752"/>
    <cellStyle name="표준 37 2 3" xfId="15753"/>
    <cellStyle name="표준 37 2 3 2" xfId="15754"/>
    <cellStyle name="표준 37 2 3 2 2" xfId="15755"/>
    <cellStyle name="표준 37 2 3 2 2 2" xfId="15756"/>
    <cellStyle name="표준 37 2 3 2 2 2 2" xfId="15757"/>
    <cellStyle name="표준 37 2 3 2 2 2 2 2" xfId="15758"/>
    <cellStyle name="표준 37 2 3 2 2 2 2 2 2" xfId="15759"/>
    <cellStyle name="표준 37 2 3 2 2 2 2 2 2 2" xfId="33225"/>
    <cellStyle name="표준 37 2 3 2 2 2 2 2 3" xfId="33226"/>
    <cellStyle name="표준 37 2 3 2 2 2 2 3" xfId="15760"/>
    <cellStyle name="표준 37 2 3 2 2 2 2 3 2" xfId="33227"/>
    <cellStyle name="표준 37 2 3 2 2 2 2 4" xfId="33228"/>
    <cellStyle name="표준 37 2 3 2 2 2 3" xfId="15761"/>
    <cellStyle name="표준 37 2 3 2 2 2 3 2" xfId="15762"/>
    <cellStyle name="표준 37 2 3 2 2 2 3 2 2" xfId="33229"/>
    <cellStyle name="표준 37 2 3 2 2 2 3 3" xfId="33230"/>
    <cellStyle name="표준 37 2 3 2 2 2 4" xfId="15763"/>
    <cellStyle name="표준 37 2 3 2 2 2 4 2" xfId="33231"/>
    <cellStyle name="표준 37 2 3 2 2 2 5" xfId="33232"/>
    <cellStyle name="표준 37 2 3 2 2 3" xfId="15764"/>
    <cellStyle name="표준 37 2 3 2 2 3 2" xfId="15765"/>
    <cellStyle name="표준 37 2 3 2 2 3 2 2" xfId="15766"/>
    <cellStyle name="표준 37 2 3 2 2 3 2 2 2" xfId="33233"/>
    <cellStyle name="표준 37 2 3 2 2 3 2 3" xfId="33234"/>
    <cellStyle name="표준 37 2 3 2 2 3 3" xfId="15767"/>
    <cellStyle name="표준 37 2 3 2 2 3 3 2" xfId="33235"/>
    <cellStyle name="표준 37 2 3 2 2 3 4" xfId="33236"/>
    <cellStyle name="표준 37 2 3 2 2 4" xfId="15768"/>
    <cellStyle name="표준 37 2 3 2 2 4 2" xfId="15769"/>
    <cellStyle name="표준 37 2 3 2 2 4 2 2" xfId="33237"/>
    <cellStyle name="표준 37 2 3 2 2 4 3" xfId="33238"/>
    <cellStyle name="표준 37 2 3 2 2 5" xfId="15770"/>
    <cellStyle name="표준 37 2 3 2 2 5 2" xfId="33239"/>
    <cellStyle name="표준 37 2 3 2 2 6" xfId="33240"/>
    <cellStyle name="표준 37 2 3 2 3" xfId="15771"/>
    <cellStyle name="표준 37 2 3 2 3 2" xfId="15772"/>
    <cellStyle name="표준 37 2 3 2 3 2 2" xfId="15773"/>
    <cellStyle name="표준 37 2 3 2 3 2 2 2" xfId="15774"/>
    <cellStyle name="표준 37 2 3 2 3 2 2 2 2" xfId="33241"/>
    <cellStyle name="표준 37 2 3 2 3 2 2 3" xfId="33242"/>
    <cellStyle name="표준 37 2 3 2 3 2 3" xfId="15775"/>
    <cellStyle name="표준 37 2 3 2 3 2 3 2" xfId="33243"/>
    <cellStyle name="표준 37 2 3 2 3 2 4" xfId="33244"/>
    <cellStyle name="표준 37 2 3 2 3 3" xfId="15776"/>
    <cellStyle name="표준 37 2 3 2 3 3 2" xfId="15777"/>
    <cellStyle name="표준 37 2 3 2 3 3 2 2" xfId="33245"/>
    <cellStyle name="표준 37 2 3 2 3 3 3" xfId="33246"/>
    <cellStyle name="표준 37 2 3 2 3 4" xfId="15778"/>
    <cellStyle name="표준 37 2 3 2 3 4 2" xfId="33247"/>
    <cellStyle name="표준 37 2 3 2 3 5" xfId="33248"/>
    <cellStyle name="표준 37 2 3 2 4" xfId="15779"/>
    <cellStyle name="표준 37 2 3 2 4 2" xfId="15780"/>
    <cellStyle name="표준 37 2 3 2 4 2 2" xfId="15781"/>
    <cellStyle name="표준 37 2 3 2 4 2 2 2" xfId="33249"/>
    <cellStyle name="표준 37 2 3 2 4 2 3" xfId="33250"/>
    <cellStyle name="표준 37 2 3 2 4 3" xfId="15782"/>
    <cellStyle name="표준 37 2 3 2 4 3 2" xfId="33251"/>
    <cellStyle name="표준 37 2 3 2 4 4" xfId="33252"/>
    <cellStyle name="표준 37 2 3 2 5" xfId="15783"/>
    <cellStyle name="표준 37 2 3 2 5 2" xfId="15784"/>
    <cellStyle name="표준 37 2 3 2 5 2 2" xfId="33253"/>
    <cellStyle name="표준 37 2 3 2 5 3" xfId="33254"/>
    <cellStyle name="표준 37 2 3 2 6" xfId="15785"/>
    <cellStyle name="표준 37 2 3 2 6 2" xfId="33255"/>
    <cellStyle name="표준 37 2 3 2 7" xfId="33256"/>
    <cellStyle name="표준 37 2 3 3" xfId="15786"/>
    <cellStyle name="표준 37 2 3 3 2" xfId="15787"/>
    <cellStyle name="표준 37 2 3 3 2 2" xfId="15788"/>
    <cellStyle name="표준 37 2 3 3 2 2 2" xfId="15789"/>
    <cellStyle name="표준 37 2 3 3 2 2 2 2" xfId="15790"/>
    <cellStyle name="표준 37 2 3 3 2 2 2 2 2" xfId="33257"/>
    <cellStyle name="표준 37 2 3 3 2 2 2 3" xfId="33258"/>
    <cellStyle name="표준 37 2 3 3 2 2 3" xfId="15791"/>
    <cellStyle name="표준 37 2 3 3 2 2 3 2" xfId="33259"/>
    <cellStyle name="표준 37 2 3 3 2 2 4" xfId="33260"/>
    <cellStyle name="표준 37 2 3 3 2 3" xfId="15792"/>
    <cellStyle name="표준 37 2 3 3 2 3 2" xfId="15793"/>
    <cellStyle name="표준 37 2 3 3 2 3 2 2" xfId="33261"/>
    <cellStyle name="표준 37 2 3 3 2 3 3" xfId="33262"/>
    <cellStyle name="표준 37 2 3 3 2 4" xfId="15794"/>
    <cellStyle name="표준 37 2 3 3 2 4 2" xfId="33263"/>
    <cellStyle name="표준 37 2 3 3 2 5" xfId="33264"/>
    <cellStyle name="표준 37 2 3 3 3" xfId="15795"/>
    <cellStyle name="표준 37 2 3 3 3 2" xfId="15796"/>
    <cellStyle name="표준 37 2 3 3 3 2 2" xfId="15797"/>
    <cellStyle name="표준 37 2 3 3 3 2 2 2" xfId="33265"/>
    <cellStyle name="표준 37 2 3 3 3 2 3" xfId="33266"/>
    <cellStyle name="표준 37 2 3 3 3 3" xfId="15798"/>
    <cellStyle name="표준 37 2 3 3 3 3 2" xfId="33267"/>
    <cellStyle name="표준 37 2 3 3 3 4" xfId="33268"/>
    <cellStyle name="표준 37 2 3 3 4" xfId="15799"/>
    <cellStyle name="표준 37 2 3 3 4 2" xfId="15800"/>
    <cellStyle name="표준 37 2 3 3 4 2 2" xfId="33269"/>
    <cellStyle name="표준 37 2 3 3 4 3" xfId="33270"/>
    <cellStyle name="표준 37 2 3 3 5" xfId="15801"/>
    <cellStyle name="표준 37 2 3 3 5 2" xfId="33271"/>
    <cellStyle name="표준 37 2 3 3 6" xfId="33272"/>
    <cellStyle name="표준 37 2 3 4" xfId="15802"/>
    <cellStyle name="표준 37 2 3 4 2" xfId="15803"/>
    <cellStyle name="표준 37 2 3 4 2 2" xfId="15804"/>
    <cellStyle name="표준 37 2 3 4 2 2 2" xfId="15805"/>
    <cellStyle name="표준 37 2 3 4 2 2 2 2" xfId="33273"/>
    <cellStyle name="표준 37 2 3 4 2 2 3" xfId="33274"/>
    <cellStyle name="표준 37 2 3 4 2 3" xfId="15806"/>
    <cellStyle name="표준 37 2 3 4 2 3 2" xfId="33275"/>
    <cellStyle name="표준 37 2 3 4 2 4" xfId="33276"/>
    <cellStyle name="표준 37 2 3 4 3" xfId="15807"/>
    <cellStyle name="표준 37 2 3 4 3 2" xfId="15808"/>
    <cellStyle name="표준 37 2 3 4 3 2 2" xfId="33277"/>
    <cellStyle name="표준 37 2 3 4 3 3" xfId="33278"/>
    <cellStyle name="표준 37 2 3 4 4" xfId="15809"/>
    <cellStyle name="표준 37 2 3 4 4 2" xfId="33279"/>
    <cellStyle name="표준 37 2 3 4 5" xfId="33280"/>
    <cellStyle name="표준 37 2 3 5" xfId="15810"/>
    <cellStyle name="표준 37 2 3 5 2" xfId="15811"/>
    <cellStyle name="표준 37 2 3 5 2 2" xfId="15812"/>
    <cellStyle name="표준 37 2 3 5 2 2 2" xfId="33281"/>
    <cellStyle name="표준 37 2 3 5 2 3" xfId="33282"/>
    <cellStyle name="표준 37 2 3 5 3" xfId="15813"/>
    <cellStyle name="표준 37 2 3 5 3 2" xfId="33283"/>
    <cellStyle name="표준 37 2 3 5 4" xfId="33284"/>
    <cellStyle name="표준 37 2 3 6" xfId="15814"/>
    <cellStyle name="표준 37 2 3 6 2" xfId="15815"/>
    <cellStyle name="표준 37 2 3 6 2 2" xfId="33285"/>
    <cellStyle name="표준 37 2 3 6 3" xfId="33286"/>
    <cellStyle name="표준 37 2 3 7" xfId="15816"/>
    <cellStyle name="표준 37 2 3 7 2" xfId="33287"/>
    <cellStyle name="표준 37 2 3 8" xfId="33288"/>
    <cellStyle name="표준 37 2 4" xfId="15817"/>
    <cellStyle name="표준 37 2 4 2" xfId="15818"/>
    <cellStyle name="표준 37 2 4 2 2" xfId="15819"/>
    <cellStyle name="표준 37 2 4 2 2 2" xfId="15820"/>
    <cellStyle name="표준 37 2 4 2 2 2 2" xfId="15821"/>
    <cellStyle name="표준 37 2 4 2 2 2 2 2" xfId="15822"/>
    <cellStyle name="표준 37 2 4 2 2 2 2 2 2" xfId="15823"/>
    <cellStyle name="표준 37 2 4 2 2 2 2 2 2 2" xfId="33289"/>
    <cellStyle name="표준 37 2 4 2 2 2 2 2 3" xfId="33290"/>
    <cellStyle name="표준 37 2 4 2 2 2 2 3" xfId="15824"/>
    <cellStyle name="표준 37 2 4 2 2 2 2 3 2" xfId="33291"/>
    <cellStyle name="표준 37 2 4 2 2 2 2 4" xfId="33292"/>
    <cellStyle name="표준 37 2 4 2 2 2 3" xfId="15825"/>
    <cellStyle name="표준 37 2 4 2 2 2 3 2" xfId="15826"/>
    <cellStyle name="표준 37 2 4 2 2 2 3 2 2" xfId="33293"/>
    <cellStyle name="표준 37 2 4 2 2 2 3 3" xfId="33294"/>
    <cellStyle name="표준 37 2 4 2 2 2 4" xfId="15827"/>
    <cellStyle name="표준 37 2 4 2 2 2 4 2" xfId="33295"/>
    <cellStyle name="표준 37 2 4 2 2 2 5" xfId="33296"/>
    <cellStyle name="표준 37 2 4 2 2 3" xfId="15828"/>
    <cellStyle name="표준 37 2 4 2 2 3 2" xfId="15829"/>
    <cellStyle name="표준 37 2 4 2 2 3 2 2" xfId="15830"/>
    <cellStyle name="표준 37 2 4 2 2 3 2 2 2" xfId="33297"/>
    <cellStyle name="표준 37 2 4 2 2 3 2 3" xfId="33298"/>
    <cellStyle name="표준 37 2 4 2 2 3 3" xfId="15831"/>
    <cellStyle name="표준 37 2 4 2 2 3 3 2" xfId="33299"/>
    <cellStyle name="표준 37 2 4 2 2 3 4" xfId="33300"/>
    <cellStyle name="표준 37 2 4 2 2 4" xfId="15832"/>
    <cellStyle name="표준 37 2 4 2 2 4 2" xfId="15833"/>
    <cellStyle name="표준 37 2 4 2 2 4 2 2" xfId="33301"/>
    <cellStyle name="표준 37 2 4 2 2 4 3" xfId="33302"/>
    <cellStyle name="표준 37 2 4 2 2 5" xfId="15834"/>
    <cellStyle name="표준 37 2 4 2 2 5 2" xfId="33303"/>
    <cellStyle name="표준 37 2 4 2 2 6" xfId="33304"/>
    <cellStyle name="표준 37 2 4 2 3" xfId="15835"/>
    <cellStyle name="표준 37 2 4 2 3 2" xfId="15836"/>
    <cellStyle name="표준 37 2 4 2 3 2 2" xfId="15837"/>
    <cellStyle name="표준 37 2 4 2 3 2 2 2" xfId="15838"/>
    <cellStyle name="표준 37 2 4 2 3 2 2 2 2" xfId="33305"/>
    <cellStyle name="표준 37 2 4 2 3 2 2 3" xfId="33306"/>
    <cellStyle name="표준 37 2 4 2 3 2 3" xfId="15839"/>
    <cellStyle name="표준 37 2 4 2 3 2 3 2" xfId="33307"/>
    <cellStyle name="표준 37 2 4 2 3 2 4" xfId="33308"/>
    <cellStyle name="표준 37 2 4 2 3 3" xfId="15840"/>
    <cellStyle name="표준 37 2 4 2 3 3 2" xfId="15841"/>
    <cellStyle name="표준 37 2 4 2 3 3 2 2" xfId="33309"/>
    <cellStyle name="표준 37 2 4 2 3 3 3" xfId="33310"/>
    <cellStyle name="표준 37 2 4 2 3 4" xfId="15842"/>
    <cellStyle name="표준 37 2 4 2 3 4 2" xfId="33311"/>
    <cellStyle name="표준 37 2 4 2 3 5" xfId="33312"/>
    <cellStyle name="표준 37 2 4 2 4" xfId="15843"/>
    <cellStyle name="표준 37 2 4 2 4 2" xfId="15844"/>
    <cellStyle name="표준 37 2 4 2 4 2 2" xfId="15845"/>
    <cellStyle name="표준 37 2 4 2 4 2 2 2" xfId="33313"/>
    <cellStyle name="표준 37 2 4 2 4 2 3" xfId="33314"/>
    <cellStyle name="표준 37 2 4 2 4 3" xfId="15846"/>
    <cellStyle name="표준 37 2 4 2 4 3 2" xfId="33315"/>
    <cellStyle name="표준 37 2 4 2 4 4" xfId="33316"/>
    <cellStyle name="표준 37 2 4 2 5" xfId="15847"/>
    <cellStyle name="표준 37 2 4 2 5 2" xfId="15848"/>
    <cellStyle name="표준 37 2 4 2 5 2 2" xfId="33317"/>
    <cellStyle name="표준 37 2 4 2 5 3" xfId="33318"/>
    <cellStyle name="표준 37 2 4 2 6" xfId="15849"/>
    <cellStyle name="표준 37 2 4 2 6 2" xfId="33319"/>
    <cellStyle name="표준 37 2 4 2 7" xfId="33320"/>
    <cellStyle name="표준 37 2 4 3" xfId="15850"/>
    <cellStyle name="표준 37 2 4 3 2" xfId="15851"/>
    <cellStyle name="표준 37 2 4 3 2 2" xfId="15852"/>
    <cellStyle name="표준 37 2 4 3 2 2 2" xfId="15853"/>
    <cellStyle name="표준 37 2 4 3 2 2 2 2" xfId="15854"/>
    <cellStyle name="표준 37 2 4 3 2 2 2 2 2" xfId="33321"/>
    <cellStyle name="표준 37 2 4 3 2 2 2 3" xfId="33322"/>
    <cellStyle name="표준 37 2 4 3 2 2 3" xfId="15855"/>
    <cellStyle name="표준 37 2 4 3 2 2 3 2" xfId="33323"/>
    <cellStyle name="표준 37 2 4 3 2 2 4" xfId="33324"/>
    <cellStyle name="표준 37 2 4 3 2 3" xfId="15856"/>
    <cellStyle name="표준 37 2 4 3 2 3 2" xfId="15857"/>
    <cellStyle name="표준 37 2 4 3 2 3 2 2" xfId="33325"/>
    <cellStyle name="표준 37 2 4 3 2 3 3" xfId="33326"/>
    <cellStyle name="표준 37 2 4 3 2 4" xfId="15858"/>
    <cellStyle name="표준 37 2 4 3 2 4 2" xfId="33327"/>
    <cellStyle name="표준 37 2 4 3 2 5" xfId="33328"/>
    <cellStyle name="표준 37 2 4 3 3" xfId="15859"/>
    <cellStyle name="표준 37 2 4 3 3 2" xfId="15860"/>
    <cellStyle name="표준 37 2 4 3 3 2 2" xfId="15861"/>
    <cellStyle name="표준 37 2 4 3 3 2 2 2" xfId="33329"/>
    <cellStyle name="표준 37 2 4 3 3 2 3" xfId="33330"/>
    <cellStyle name="표준 37 2 4 3 3 3" xfId="15862"/>
    <cellStyle name="표준 37 2 4 3 3 3 2" xfId="33331"/>
    <cellStyle name="표준 37 2 4 3 3 4" xfId="33332"/>
    <cellStyle name="표준 37 2 4 3 4" xfId="15863"/>
    <cellStyle name="표준 37 2 4 3 4 2" xfId="15864"/>
    <cellStyle name="표준 37 2 4 3 4 2 2" xfId="33333"/>
    <cellStyle name="표준 37 2 4 3 4 3" xfId="33334"/>
    <cellStyle name="표준 37 2 4 3 5" xfId="15865"/>
    <cellStyle name="표준 37 2 4 3 5 2" xfId="33335"/>
    <cellStyle name="표준 37 2 4 3 6" xfId="33336"/>
    <cellStyle name="표준 37 2 4 4" xfId="15866"/>
    <cellStyle name="표준 37 2 4 4 2" xfId="15867"/>
    <cellStyle name="표준 37 2 4 4 2 2" xfId="15868"/>
    <cellStyle name="표준 37 2 4 4 2 2 2" xfId="15869"/>
    <cellStyle name="표준 37 2 4 4 2 2 2 2" xfId="33337"/>
    <cellStyle name="표준 37 2 4 4 2 2 3" xfId="33338"/>
    <cellStyle name="표준 37 2 4 4 2 3" xfId="15870"/>
    <cellStyle name="표준 37 2 4 4 2 3 2" xfId="33339"/>
    <cellStyle name="표준 37 2 4 4 2 4" xfId="33340"/>
    <cellStyle name="표준 37 2 4 4 3" xfId="15871"/>
    <cellStyle name="표준 37 2 4 4 3 2" xfId="15872"/>
    <cellStyle name="표준 37 2 4 4 3 2 2" xfId="33341"/>
    <cellStyle name="표준 37 2 4 4 3 3" xfId="33342"/>
    <cellStyle name="표준 37 2 4 4 4" xfId="15873"/>
    <cellStyle name="표준 37 2 4 4 4 2" xfId="33343"/>
    <cellStyle name="표준 37 2 4 4 5" xfId="33344"/>
    <cellStyle name="표준 37 2 4 5" xfId="15874"/>
    <cellStyle name="표준 37 2 4 5 2" xfId="15875"/>
    <cellStyle name="표준 37 2 4 5 2 2" xfId="15876"/>
    <cellStyle name="표준 37 2 4 5 2 2 2" xfId="33345"/>
    <cellStyle name="표준 37 2 4 5 2 3" xfId="33346"/>
    <cellStyle name="표준 37 2 4 5 3" xfId="15877"/>
    <cellStyle name="표준 37 2 4 5 3 2" xfId="33347"/>
    <cellStyle name="표준 37 2 4 5 4" xfId="33348"/>
    <cellStyle name="표준 37 2 4 6" xfId="15878"/>
    <cellStyle name="표준 37 2 4 6 2" xfId="15879"/>
    <cellStyle name="표준 37 2 4 6 2 2" xfId="33349"/>
    <cellStyle name="표준 37 2 4 6 3" xfId="33350"/>
    <cellStyle name="표준 37 2 4 7" xfId="15880"/>
    <cellStyle name="표준 37 2 4 7 2" xfId="33351"/>
    <cellStyle name="표준 37 2 4 8" xfId="33352"/>
    <cellStyle name="표준 37 2 5" xfId="15881"/>
    <cellStyle name="표준 37 2 5 2" xfId="15882"/>
    <cellStyle name="표준 37 2 5 2 2" xfId="15883"/>
    <cellStyle name="표준 37 2 5 2 2 2" xfId="15884"/>
    <cellStyle name="표준 37 2 5 2 2 2 2" xfId="15885"/>
    <cellStyle name="표준 37 2 5 2 2 2 2 2" xfId="15886"/>
    <cellStyle name="표준 37 2 5 2 2 2 2 2 2" xfId="15887"/>
    <cellStyle name="표준 37 2 5 2 2 2 2 2 2 2" xfId="33353"/>
    <cellStyle name="표준 37 2 5 2 2 2 2 2 3" xfId="33354"/>
    <cellStyle name="표준 37 2 5 2 2 2 2 3" xfId="15888"/>
    <cellStyle name="표준 37 2 5 2 2 2 2 3 2" xfId="33355"/>
    <cellStyle name="표준 37 2 5 2 2 2 2 4" xfId="33356"/>
    <cellStyle name="표준 37 2 5 2 2 2 3" xfId="15889"/>
    <cellStyle name="표준 37 2 5 2 2 2 3 2" xfId="15890"/>
    <cellStyle name="표준 37 2 5 2 2 2 3 2 2" xfId="33357"/>
    <cellStyle name="표준 37 2 5 2 2 2 3 3" xfId="33358"/>
    <cellStyle name="표준 37 2 5 2 2 2 4" xfId="15891"/>
    <cellStyle name="표준 37 2 5 2 2 2 4 2" xfId="33359"/>
    <cellStyle name="표준 37 2 5 2 2 2 5" xfId="33360"/>
    <cellStyle name="표준 37 2 5 2 2 3" xfId="15892"/>
    <cellStyle name="표준 37 2 5 2 2 3 2" xfId="15893"/>
    <cellStyle name="표준 37 2 5 2 2 3 2 2" xfId="15894"/>
    <cellStyle name="표준 37 2 5 2 2 3 2 2 2" xfId="33361"/>
    <cellStyle name="표준 37 2 5 2 2 3 2 3" xfId="33362"/>
    <cellStyle name="표준 37 2 5 2 2 3 3" xfId="15895"/>
    <cellStyle name="표준 37 2 5 2 2 3 3 2" xfId="33363"/>
    <cellStyle name="표준 37 2 5 2 2 3 4" xfId="33364"/>
    <cellStyle name="표준 37 2 5 2 2 4" xfId="15896"/>
    <cellStyle name="표준 37 2 5 2 2 4 2" xfId="15897"/>
    <cellStyle name="표준 37 2 5 2 2 4 2 2" xfId="33365"/>
    <cellStyle name="표준 37 2 5 2 2 4 3" xfId="33366"/>
    <cellStyle name="표준 37 2 5 2 2 5" xfId="15898"/>
    <cellStyle name="표준 37 2 5 2 2 5 2" xfId="33367"/>
    <cellStyle name="표준 37 2 5 2 2 6" xfId="33368"/>
    <cellStyle name="표준 37 2 5 2 3" xfId="15899"/>
    <cellStyle name="표준 37 2 5 2 3 2" xfId="15900"/>
    <cellStyle name="표준 37 2 5 2 3 2 2" xfId="15901"/>
    <cellStyle name="표준 37 2 5 2 3 2 2 2" xfId="15902"/>
    <cellStyle name="표준 37 2 5 2 3 2 2 2 2" xfId="33369"/>
    <cellStyle name="표준 37 2 5 2 3 2 2 3" xfId="33370"/>
    <cellStyle name="표준 37 2 5 2 3 2 3" xfId="15903"/>
    <cellStyle name="표준 37 2 5 2 3 2 3 2" xfId="33371"/>
    <cellStyle name="표준 37 2 5 2 3 2 4" xfId="33372"/>
    <cellStyle name="표준 37 2 5 2 3 3" xfId="15904"/>
    <cellStyle name="표준 37 2 5 2 3 3 2" xfId="15905"/>
    <cellStyle name="표준 37 2 5 2 3 3 2 2" xfId="33373"/>
    <cellStyle name="표준 37 2 5 2 3 3 3" xfId="33374"/>
    <cellStyle name="표준 37 2 5 2 3 4" xfId="15906"/>
    <cellStyle name="표준 37 2 5 2 3 4 2" xfId="33375"/>
    <cellStyle name="표준 37 2 5 2 3 5" xfId="33376"/>
    <cellStyle name="표준 37 2 5 2 4" xfId="15907"/>
    <cellStyle name="표준 37 2 5 2 4 2" xfId="15908"/>
    <cellStyle name="표준 37 2 5 2 4 2 2" xfId="15909"/>
    <cellStyle name="표준 37 2 5 2 4 2 2 2" xfId="33377"/>
    <cellStyle name="표준 37 2 5 2 4 2 3" xfId="33378"/>
    <cellStyle name="표준 37 2 5 2 4 3" xfId="15910"/>
    <cellStyle name="표준 37 2 5 2 4 3 2" xfId="33379"/>
    <cellStyle name="표준 37 2 5 2 4 4" xfId="33380"/>
    <cellStyle name="표준 37 2 5 2 5" xfId="15911"/>
    <cellStyle name="표준 37 2 5 2 5 2" xfId="15912"/>
    <cellStyle name="표준 37 2 5 2 5 2 2" xfId="33381"/>
    <cellStyle name="표준 37 2 5 2 5 3" xfId="33382"/>
    <cellStyle name="표준 37 2 5 2 6" xfId="15913"/>
    <cellStyle name="표준 37 2 5 2 6 2" xfId="33383"/>
    <cellStyle name="표준 37 2 5 2 7" xfId="33384"/>
    <cellStyle name="표준 37 2 5 3" xfId="15914"/>
    <cellStyle name="표준 37 2 5 3 2" xfId="15915"/>
    <cellStyle name="표준 37 2 5 3 2 2" xfId="15916"/>
    <cellStyle name="표준 37 2 5 3 2 2 2" xfId="15917"/>
    <cellStyle name="표준 37 2 5 3 2 2 2 2" xfId="15918"/>
    <cellStyle name="표준 37 2 5 3 2 2 2 2 2" xfId="33385"/>
    <cellStyle name="표준 37 2 5 3 2 2 2 3" xfId="33386"/>
    <cellStyle name="표준 37 2 5 3 2 2 3" xfId="15919"/>
    <cellStyle name="표준 37 2 5 3 2 2 3 2" xfId="33387"/>
    <cellStyle name="표준 37 2 5 3 2 2 4" xfId="33388"/>
    <cellStyle name="표준 37 2 5 3 2 3" xfId="15920"/>
    <cellStyle name="표준 37 2 5 3 2 3 2" xfId="15921"/>
    <cellStyle name="표준 37 2 5 3 2 3 2 2" xfId="33389"/>
    <cellStyle name="표준 37 2 5 3 2 3 3" xfId="33390"/>
    <cellStyle name="표준 37 2 5 3 2 4" xfId="15922"/>
    <cellStyle name="표준 37 2 5 3 2 4 2" xfId="33391"/>
    <cellStyle name="표준 37 2 5 3 2 5" xfId="33392"/>
    <cellStyle name="표준 37 2 5 3 3" xfId="15923"/>
    <cellStyle name="표준 37 2 5 3 3 2" xfId="15924"/>
    <cellStyle name="표준 37 2 5 3 3 2 2" xfId="15925"/>
    <cellStyle name="표준 37 2 5 3 3 2 2 2" xfId="33393"/>
    <cellStyle name="표준 37 2 5 3 3 2 3" xfId="33394"/>
    <cellStyle name="표준 37 2 5 3 3 3" xfId="15926"/>
    <cellStyle name="표준 37 2 5 3 3 3 2" xfId="33395"/>
    <cellStyle name="표준 37 2 5 3 3 4" xfId="33396"/>
    <cellStyle name="표준 37 2 5 3 4" xfId="15927"/>
    <cellStyle name="표준 37 2 5 3 4 2" xfId="15928"/>
    <cellStyle name="표준 37 2 5 3 4 2 2" xfId="33397"/>
    <cellStyle name="표준 37 2 5 3 4 3" xfId="33398"/>
    <cellStyle name="표준 37 2 5 3 5" xfId="15929"/>
    <cellStyle name="표준 37 2 5 3 5 2" xfId="33399"/>
    <cellStyle name="표준 37 2 5 3 6" xfId="33400"/>
    <cellStyle name="표준 37 2 5 4" xfId="15930"/>
    <cellStyle name="표준 37 2 5 4 2" xfId="15931"/>
    <cellStyle name="표준 37 2 5 4 2 2" xfId="15932"/>
    <cellStyle name="표준 37 2 5 4 2 2 2" xfId="15933"/>
    <cellStyle name="표준 37 2 5 4 2 2 2 2" xfId="33401"/>
    <cellStyle name="표준 37 2 5 4 2 2 3" xfId="33402"/>
    <cellStyle name="표준 37 2 5 4 2 3" xfId="15934"/>
    <cellStyle name="표준 37 2 5 4 2 3 2" xfId="33403"/>
    <cellStyle name="표준 37 2 5 4 2 4" xfId="33404"/>
    <cellStyle name="표준 37 2 5 4 3" xfId="15935"/>
    <cellStyle name="표준 37 2 5 4 3 2" xfId="15936"/>
    <cellStyle name="표준 37 2 5 4 3 2 2" xfId="33405"/>
    <cellStyle name="표준 37 2 5 4 3 3" xfId="33406"/>
    <cellStyle name="표준 37 2 5 4 4" xfId="15937"/>
    <cellStyle name="표준 37 2 5 4 4 2" xfId="33407"/>
    <cellStyle name="표준 37 2 5 4 5" xfId="33408"/>
    <cellStyle name="표준 37 2 5 5" xfId="15938"/>
    <cellStyle name="표준 37 2 5 5 2" xfId="15939"/>
    <cellStyle name="표준 37 2 5 5 2 2" xfId="15940"/>
    <cellStyle name="표준 37 2 5 5 2 2 2" xfId="33409"/>
    <cellStyle name="표준 37 2 5 5 2 3" xfId="33410"/>
    <cellStyle name="표준 37 2 5 5 3" xfId="15941"/>
    <cellStyle name="표준 37 2 5 5 3 2" xfId="33411"/>
    <cellStyle name="표준 37 2 5 5 4" xfId="33412"/>
    <cellStyle name="표준 37 2 5 6" xfId="15942"/>
    <cellStyle name="표준 37 2 5 6 2" xfId="15943"/>
    <cellStyle name="표준 37 2 5 6 2 2" xfId="33413"/>
    <cellStyle name="표준 37 2 5 6 3" xfId="33414"/>
    <cellStyle name="표준 37 2 5 7" xfId="15944"/>
    <cellStyle name="표준 37 2 5 7 2" xfId="33415"/>
    <cellStyle name="표준 37 2 5 8" xfId="33416"/>
    <cellStyle name="표준 37 2 6" xfId="15945"/>
    <cellStyle name="표준 37 2 6 2" xfId="15946"/>
    <cellStyle name="표준 37 2 6 2 2" xfId="15947"/>
    <cellStyle name="표준 37 2 6 2 2 2" xfId="15948"/>
    <cellStyle name="표준 37 2 6 2 2 2 2" xfId="15949"/>
    <cellStyle name="표준 37 2 6 2 2 2 2 2" xfId="15950"/>
    <cellStyle name="표준 37 2 6 2 2 2 2 2 2" xfId="15951"/>
    <cellStyle name="표준 37 2 6 2 2 2 2 2 2 2" xfId="33417"/>
    <cellStyle name="표준 37 2 6 2 2 2 2 2 3" xfId="33418"/>
    <cellStyle name="표준 37 2 6 2 2 2 2 3" xfId="15952"/>
    <cellStyle name="표준 37 2 6 2 2 2 2 3 2" xfId="33419"/>
    <cellStyle name="표준 37 2 6 2 2 2 2 4" xfId="33420"/>
    <cellStyle name="표준 37 2 6 2 2 2 3" xfId="15953"/>
    <cellStyle name="표준 37 2 6 2 2 2 3 2" xfId="15954"/>
    <cellStyle name="표준 37 2 6 2 2 2 3 2 2" xfId="33421"/>
    <cellStyle name="표준 37 2 6 2 2 2 3 3" xfId="33422"/>
    <cellStyle name="표준 37 2 6 2 2 2 4" xfId="15955"/>
    <cellStyle name="표준 37 2 6 2 2 2 4 2" xfId="33423"/>
    <cellStyle name="표준 37 2 6 2 2 2 5" xfId="33424"/>
    <cellStyle name="표준 37 2 6 2 2 3" xfId="15956"/>
    <cellStyle name="표준 37 2 6 2 2 3 2" xfId="15957"/>
    <cellStyle name="표준 37 2 6 2 2 3 2 2" xfId="15958"/>
    <cellStyle name="표준 37 2 6 2 2 3 2 2 2" xfId="33425"/>
    <cellStyle name="표준 37 2 6 2 2 3 2 3" xfId="33426"/>
    <cellStyle name="표준 37 2 6 2 2 3 3" xfId="15959"/>
    <cellStyle name="표준 37 2 6 2 2 3 3 2" xfId="33427"/>
    <cellStyle name="표준 37 2 6 2 2 3 4" xfId="33428"/>
    <cellStyle name="표준 37 2 6 2 2 4" xfId="15960"/>
    <cellStyle name="표준 37 2 6 2 2 4 2" xfId="15961"/>
    <cellStyle name="표준 37 2 6 2 2 4 2 2" xfId="33429"/>
    <cellStyle name="표준 37 2 6 2 2 4 3" xfId="33430"/>
    <cellStyle name="표준 37 2 6 2 2 5" xfId="15962"/>
    <cellStyle name="표준 37 2 6 2 2 5 2" xfId="33431"/>
    <cellStyle name="표준 37 2 6 2 2 6" xfId="33432"/>
    <cellStyle name="표준 37 2 6 2 3" xfId="15963"/>
    <cellStyle name="표준 37 2 6 2 3 2" xfId="15964"/>
    <cellStyle name="표준 37 2 6 2 3 2 2" xfId="15965"/>
    <cellStyle name="표준 37 2 6 2 3 2 2 2" xfId="15966"/>
    <cellStyle name="표준 37 2 6 2 3 2 2 2 2" xfId="33433"/>
    <cellStyle name="표준 37 2 6 2 3 2 2 3" xfId="33434"/>
    <cellStyle name="표준 37 2 6 2 3 2 3" xfId="15967"/>
    <cellStyle name="표준 37 2 6 2 3 2 3 2" xfId="33435"/>
    <cellStyle name="표준 37 2 6 2 3 2 4" xfId="33436"/>
    <cellStyle name="표준 37 2 6 2 3 3" xfId="15968"/>
    <cellStyle name="표준 37 2 6 2 3 3 2" xfId="15969"/>
    <cellStyle name="표준 37 2 6 2 3 3 2 2" xfId="33437"/>
    <cellStyle name="표준 37 2 6 2 3 3 3" xfId="33438"/>
    <cellStyle name="표준 37 2 6 2 3 4" xfId="15970"/>
    <cellStyle name="표준 37 2 6 2 3 4 2" xfId="33439"/>
    <cellStyle name="표준 37 2 6 2 3 5" xfId="33440"/>
    <cellStyle name="표준 37 2 6 2 4" xfId="15971"/>
    <cellStyle name="표준 37 2 6 2 4 2" xfId="15972"/>
    <cellStyle name="표준 37 2 6 2 4 2 2" xfId="15973"/>
    <cellStyle name="표준 37 2 6 2 4 2 2 2" xfId="33441"/>
    <cellStyle name="표준 37 2 6 2 4 2 3" xfId="33442"/>
    <cellStyle name="표준 37 2 6 2 4 3" xfId="15974"/>
    <cellStyle name="표준 37 2 6 2 4 3 2" xfId="33443"/>
    <cellStyle name="표준 37 2 6 2 4 4" xfId="33444"/>
    <cellStyle name="표준 37 2 6 2 5" xfId="15975"/>
    <cellStyle name="표준 37 2 6 2 5 2" xfId="15976"/>
    <cellStyle name="표준 37 2 6 2 5 2 2" xfId="33445"/>
    <cellStyle name="표준 37 2 6 2 5 3" xfId="33446"/>
    <cellStyle name="표준 37 2 6 2 6" xfId="15977"/>
    <cellStyle name="표준 37 2 6 2 6 2" xfId="33447"/>
    <cellStyle name="표준 37 2 6 2 7" xfId="33448"/>
    <cellStyle name="표준 37 2 6 3" xfId="15978"/>
    <cellStyle name="표준 37 2 6 3 2" xfId="15979"/>
    <cellStyle name="표준 37 2 6 3 2 2" xfId="15980"/>
    <cellStyle name="표준 37 2 6 3 2 2 2" xfId="15981"/>
    <cellStyle name="표준 37 2 6 3 2 2 2 2" xfId="15982"/>
    <cellStyle name="표준 37 2 6 3 2 2 2 2 2" xfId="33449"/>
    <cellStyle name="표준 37 2 6 3 2 2 2 3" xfId="33450"/>
    <cellStyle name="표준 37 2 6 3 2 2 3" xfId="15983"/>
    <cellStyle name="표준 37 2 6 3 2 2 3 2" xfId="33451"/>
    <cellStyle name="표준 37 2 6 3 2 2 4" xfId="33452"/>
    <cellStyle name="표준 37 2 6 3 2 3" xfId="15984"/>
    <cellStyle name="표준 37 2 6 3 2 3 2" xfId="15985"/>
    <cellStyle name="표준 37 2 6 3 2 3 2 2" xfId="33453"/>
    <cellStyle name="표준 37 2 6 3 2 3 3" xfId="33454"/>
    <cellStyle name="표준 37 2 6 3 2 4" xfId="15986"/>
    <cellStyle name="표준 37 2 6 3 2 4 2" xfId="33455"/>
    <cellStyle name="표준 37 2 6 3 2 5" xfId="33456"/>
    <cellStyle name="표준 37 2 6 3 3" xfId="15987"/>
    <cellStyle name="표준 37 2 6 3 3 2" xfId="15988"/>
    <cellStyle name="표준 37 2 6 3 3 2 2" xfId="15989"/>
    <cellStyle name="표준 37 2 6 3 3 2 2 2" xfId="33457"/>
    <cellStyle name="표준 37 2 6 3 3 2 3" xfId="33458"/>
    <cellStyle name="표준 37 2 6 3 3 3" xfId="15990"/>
    <cellStyle name="표준 37 2 6 3 3 3 2" xfId="33459"/>
    <cellStyle name="표준 37 2 6 3 3 4" xfId="33460"/>
    <cellStyle name="표준 37 2 6 3 4" xfId="15991"/>
    <cellStyle name="표준 37 2 6 3 4 2" xfId="15992"/>
    <cellStyle name="표준 37 2 6 3 4 2 2" xfId="33461"/>
    <cellStyle name="표준 37 2 6 3 4 3" xfId="33462"/>
    <cellStyle name="표준 37 2 6 3 5" xfId="15993"/>
    <cellStyle name="표준 37 2 6 3 5 2" xfId="33463"/>
    <cellStyle name="표준 37 2 6 3 6" xfId="33464"/>
    <cellStyle name="표준 37 2 6 4" xfId="15994"/>
    <cellStyle name="표준 37 2 6 4 2" xfId="15995"/>
    <cellStyle name="표준 37 2 6 4 2 2" xfId="15996"/>
    <cellStyle name="표준 37 2 6 4 2 2 2" xfId="15997"/>
    <cellStyle name="표준 37 2 6 4 2 2 2 2" xfId="33465"/>
    <cellStyle name="표준 37 2 6 4 2 2 3" xfId="33466"/>
    <cellStyle name="표준 37 2 6 4 2 3" xfId="15998"/>
    <cellStyle name="표준 37 2 6 4 2 3 2" xfId="33467"/>
    <cellStyle name="표준 37 2 6 4 2 4" xfId="33468"/>
    <cellStyle name="표준 37 2 6 4 3" xfId="15999"/>
    <cellStyle name="표준 37 2 6 4 3 2" xfId="16000"/>
    <cellStyle name="표준 37 2 6 4 3 2 2" xfId="33469"/>
    <cellStyle name="표준 37 2 6 4 3 3" xfId="33470"/>
    <cellStyle name="표준 37 2 6 4 4" xfId="16001"/>
    <cellStyle name="표준 37 2 6 4 4 2" xfId="33471"/>
    <cellStyle name="표준 37 2 6 4 5" xfId="33472"/>
    <cellStyle name="표준 37 2 6 5" xfId="16002"/>
    <cellStyle name="표준 37 2 6 5 2" xfId="16003"/>
    <cellStyle name="표준 37 2 6 5 2 2" xfId="16004"/>
    <cellStyle name="표준 37 2 6 5 2 2 2" xfId="33473"/>
    <cellStyle name="표준 37 2 6 5 2 3" xfId="33474"/>
    <cellStyle name="표준 37 2 6 5 3" xfId="16005"/>
    <cellStyle name="표준 37 2 6 5 3 2" xfId="33475"/>
    <cellStyle name="표준 37 2 6 5 4" xfId="33476"/>
    <cellStyle name="표준 37 2 6 6" xfId="16006"/>
    <cellStyle name="표준 37 2 6 6 2" xfId="16007"/>
    <cellStyle name="표준 37 2 6 6 2 2" xfId="33477"/>
    <cellStyle name="표준 37 2 6 6 3" xfId="33478"/>
    <cellStyle name="표준 37 2 6 7" xfId="16008"/>
    <cellStyle name="표준 37 2 6 7 2" xfId="33479"/>
    <cellStyle name="표준 37 2 6 8" xfId="33480"/>
    <cellStyle name="표준 37 2 7" xfId="16009"/>
    <cellStyle name="표준 37 2 7 2" xfId="16010"/>
    <cellStyle name="표준 37 2 7 2 2" xfId="16011"/>
    <cellStyle name="표준 37 2 7 2 2 2" xfId="16012"/>
    <cellStyle name="표준 37 2 7 2 2 2 2" xfId="16013"/>
    <cellStyle name="표준 37 2 7 2 2 2 2 2" xfId="16014"/>
    <cellStyle name="표준 37 2 7 2 2 2 2 2 2" xfId="16015"/>
    <cellStyle name="표준 37 2 7 2 2 2 2 2 2 2" xfId="33481"/>
    <cellStyle name="표준 37 2 7 2 2 2 2 2 3" xfId="33482"/>
    <cellStyle name="표준 37 2 7 2 2 2 2 3" xfId="16016"/>
    <cellStyle name="표준 37 2 7 2 2 2 2 3 2" xfId="33483"/>
    <cellStyle name="표준 37 2 7 2 2 2 2 4" xfId="33484"/>
    <cellStyle name="표준 37 2 7 2 2 2 3" xfId="16017"/>
    <cellStyle name="표준 37 2 7 2 2 2 3 2" xfId="16018"/>
    <cellStyle name="표준 37 2 7 2 2 2 3 2 2" xfId="33485"/>
    <cellStyle name="표준 37 2 7 2 2 2 3 3" xfId="33486"/>
    <cellStyle name="표준 37 2 7 2 2 2 4" xfId="16019"/>
    <cellStyle name="표준 37 2 7 2 2 2 4 2" xfId="33487"/>
    <cellStyle name="표준 37 2 7 2 2 2 5" xfId="33488"/>
    <cellStyle name="표준 37 2 7 2 2 3" xfId="16020"/>
    <cellStyle name="표준 37 2 7 2 2 3 2" xfId="16021"/>
    <cellStyle name="표준 37 2 7 2 2 3 2 2" xfId="16022"/>
    <cellStyle name="표준 37 2 7 2 2 3 2 2 2" xfId="33489"/>
    <cellStyle name="표준 37 2 7 2 2 3 2 3" xfId="33490"/>
    <cellStyle name="표준 37 2 7 2 2 3 3" xfId="16023"/>
    <cellStyle name="표준 37 2 7 2 2 3 3 2" xfId="33491"/>
    <cellStyle name="표준 37 2 7 2 2 3 4" xfId="33492"/>
    <cellStyle name="표준 37 2 7 2 2 4" xfId="16024"/>
    <cellStyle name="표준 37 2 7 2 2 4 2" xfId="16025"/>
    <cellStyle name="표준 37 2 7 2 2 4 2 2" xfId="33493"/>
    <cellStyle name="표준 37 2 7 2 2 4 3" xfId="33494"/>
    <cellStyle name="표준 37 2 7 2 2 5" xfId="16026"/>
    <cellStyle name="표준 37 2 7 2 2 5 2" xfId="33495"/>
    <cellStyle name="표준 37 2 7 2 2 6" xfId="33496"/>
    <cellStyle name="표준 37 2 7 2 3" xfId="16027"/>
    <cellStyle name="표준 37 2 7 2 3 2" xfId="16028"/>
    <cellStyle name="표준 37 2 7 2 3 2 2" xfId="16029"/>
    <cellStyle name="표준 37 2 7 2 3 2 2 2" xfId="16030"/>
    <cellStyle name="표준 37 2 7 2 3 2 2 2 2" xfId="33497"/>
    <cellStyle name="표준 37 2 7 2 3 2 2 3" xfId="33498"/>
    <cellStyle name="표준 37 2 7 2 3 2 3" xfId="16031"/>
    <cellStyle name="표준 37 2 7 2 3 2 3 2" xfId="33499"/>
    <cellStyle name="표준 37 2 7 2 3 2 4" xfId="33500"/>
    <cellStyle name="표준 37 2 7 2 3 3" xfId="16032"/>
    <cellStyle name="표준 37 2 7 2 3 3 2" xfId="16033"/>
    <cellStyle name="표준 37 2 7 2 3 3 2 2" xfId="33501"/>
    <cellStyle name="표준 37 2 7 2 3 3 3" xfId="33502"/>
    <cellStyle name="표준 37 2 7 2 3 4" xfId="16034"/>
    <cellStyle name="표준 37 2 7 2 3 4 2" xfId="33503"/>
    <cellStyle name="표준 37 2 7 2 3 5" xfId="33504"/>
    <cellStyle name="표준 37 2 7 2 4" xfId="16035"/>
    <cellStyle name="표준 37 2 7 2 4 2" xfId="16036"/>
    <cellStyle name="표준 37 2 7 2 4 2 2" xfId="16037"/>
    <cellStyle name="표준 37 2 7 2 4 2 2 2" xfId="33505"/>
    <cellStyle name="표준 37 2 7 2 4 2 3" xfId="33506"/>
    <cellStyle name="표준 37 2 7 2 4 3" xfId="16038"/>
    <cellStyle name="표준 37 2 7 2 4 3 2" xfId="33507"/>
    <cellStyle name="표준 37 2 7 2 4 4" xfId="33508"/>
    <cellStyle name="표준 37 2 7 2 5" xfId="16039"/>
    <cellStyle name="표준 37 2 7 2 5 2" xfId="16040"/>
    <cellStyle name="표준 37 2 7 2 5 2 2" xfId="33509"/>
    <cellStyle name="표준 37 2 7 2 5 3" xfId="33510"/>
    <cellStyle name="표준 37 2 7 2 6" xfId="16041"/>
    <cellStyle name="표준 37 2 7 2 6 2" xfId="33511"/>
    <cellStyle name="표준 37 2 7 2 7" xfId="33512"/>
    <cellStyle name="표준 37 2 7 3" xfId="16042"/>
    <cellStyle name="표준 37 2 7 3 2" xfId="16043"/>
    <cellStyle name="표준 37 2 7 3 2 2" xfId="16044"/>
    <cellStyle name="표준 37 2 7 3 2 2 2" xfId="16045"/>
    <cellStyle name="표준 37 2 7 3 2 2 2 2" xfId="16046"/>
    <cellStyle name="표준 37 2 7 3 2 2 2 2 2" xfId="33513"/>
    <cellStyle name="표준 37 2 7 3 2 2 2 3" xfId="33514"/>
    <cellStyle name="표준 37 2 7 3 2 2 3" xfId="16047"/>
    <cellStyle name="표준 37 2 7 3 2 2 3 2" xfId="33515"/>
    <cellStyle name="표준 37 2 7 3 2 2 4" xfId="33516"/>
    <cellStyle name="표준 37 2 7 3 2 3" xfId="16048"/>
    <cellStyle name="표준 37 2 7 3 2 3 2" xfId="16049"/>
    <cellStyle name="표준 37 2 7 3 2 3 2 2" xfId="33517"/>
    <cellStyle name="표준 37 2 7 3 2 3 3" xfId="33518"/>
    <cellStyle name="표준 37 2 7 3 2 4" xfId="16050"/>
    <cellStyle name="표준 37 2 7 3 2 4 2" xfId="33519"/>
    <cellStyle name="표준 37 2 7 3 2 5" xfId="33520"/>
    <cellStyle name="표준 37 2 7 3 3" xfId="16051"/>
    <cellStyle name="표준 37 2 7 3 3 2" xfId="16052"/>
    <cellStyle name="표준 37 2 7 3 3 2 2" xfId="16053"/>
    <cellStyle name="표준 37 2 7 3 3 2 2 2" xfId="33521"/>
    <cellStyle name="표준 37 2 7 3 3 2 3" xfId="33522"/>
    <cellStyle name="표준 37 2 7 3 3 3" xfId="16054"/>
    <cellStyle name="표준 37 2 7 3 3 3 2" xfId="33523"/>
    <cellStyle name="표준 37 2 7 3 3 4" xfId="33524"/>
    <cellStyle name="표준 37 2 7 3 4" xfId="16055"/>
    <cellStyle name="표준 37 2 7 3 4 2" xfId="16056"/>
    <cellStyle name="표준 37 2 7 3 4 2 2" xfId="33525"/>
    <cellStyle name="표준 37 2 7 3 4 3" xfId="33526"/>
    <cellStyle name="표준 37 2 7 3 5" xfId="16057"/>
    <cellStyle name="표준 37 2 7 3 5 2" xfId="33527"/>
    <cellStyle name="표준 37 2 7 3 6" xfId="33528"/>
    <cellStyle name="표준 37 2 7 4" xfId="16058"/>
    <cellStyle name="표준 37 2 7 4 2" xfId="16059"/>
    <cellStyle name="표준 37 2 7 4 2 2" xfId="16060"/>
    <cellStyle name="표준 37 2 7 4 2 2 2" xfId="16061"/>
    <cellStyle name="표준 37 2 7 4 2 2 2 2" xfId="33529"/>
    <cellStyle name="표준 37 2 7 4 2 2 3" xfId="33530"/>
    <cellStyle name="표준 37 2 7 4 2 3" xfId="16062"/>
    <cellStyle name="표준 37 2 7 4 2 3 2" xfId="33531"/>
    <cellStyle name="표준 37 2 7 4 2 4" xfId="33532"/>
    <cellStyle name="표준 37 2 7 4 3" xfId="16063"/>
    <cellStyle name="표준 37 2 7 4 3 2" xfId="16064"/>
    <cellStyle name="표준 37 2 7 4 3 2 2" xfId="33533"/>
    <cellStyle name="표준 37 2 7 4 3 3" xfId="33534"/>
    <cellStyle name="표준 37 2 7 4 4" xfId="16065"/>
    <cellStyle name="표준 37 2 7 4 4 2" xfId="33535"/>
    <cellStyle name="표준 37 2 7 4 5" xfId="33536"/>
    <cellStyle name="표준 37 2 7 5" xfId="16066"/>
    <cellStyle name="표준 37 2 7 5 2" xfId="16067"/>
    <cellStyle name="표준 37 2 7 5 2 2" xfId="16068"/>
    <cellStyle name="표준 37 2 7 5 2 2 2" xfId="33537"/>
    <cellStyle name="표준 37 2 7 5 2 3" xfId="33538"/>
    <cellStyle name="표준 37 2 7 5 3" xfId="16069"/>
    <cellStyle name="표준 37 2 7 5 3 2" xfId="33539"/>
    <cellStyle name="표준 37 2 7 5 4" xfId="33540"/>
    <cellStyle name="표준 37 2 7 6" xfId="16070"/>
    <cellStyle name="표준 37 2 7 6 2" xfId="16071"/>
    <cellStyle name="표준 37 2 7 6 2 2" xfId="33541"/>
    <cellStyle name="표준 37 2 7 6 3" xfId="33542"/>
    <cellStyle name="표준 37 2 7 7" xfId="16072"/>
    <cellStyle name="표준 37 2 7 7 2" xfId="33543"/>
    <cellStyle name="표준 37 2 7 8" xfId="33544"/>
    <cellStyle name="표준 37 2 8" xfId="16073"/>
    <cellStyle name="표준 37 2 8 2" xfId="16074"/>
    <cellStyle name="표준 37 2 8 2 2" xfId="16075"/>
    <cellStyle name="표준 37 2 8 2 2 2" xfId="16076"/>
    <cellStyle name="표준 37 2 8 2 2 2 2" xfId="16077"/>
    <cellStyle name="표준 37 2 8 2 2 2 2 2" xfId="16078"/>
    <cellStyle name="표준 37 2 8 2 2 2 2 2 2" xfId="16079"/>
    <cellStyle name="표준 37 2 8 2 2 2 2 2 2 2" xfId="33545"/>
    <cellStyle name="표준 37 2 8 2 2 2 2 2 3" xfId="33546"/>
    <cellStyle name="표준 37 2 8 2 2 2 2 3" xfId="16080"/>
    <cellStyle name="표준 37 2 8 2 2 2 2 3 2" xfId="33547"/>
    <cellStyle name="표준 37 2 8 2 2 2 2 4" xfId="33548"/>
    <cellStyle name="표준 37 2 8 2 2 2 3" xfId="16081"/>
    <cellStyle name="표준 37 2 8 2 2 2 3 2" xfId="16082"/>
    <cellStyle name="표준 37 2 8 2 2 2 3 2 2" xfId="33549"/>
    <cellStyle name="표준 37 2 8 2 2 2 3 3" xfId="33550"/>
    <cellStyle name="표준 37 2 8 2 2 2 4" xfId="16083"/>
    <cellStyle name="표준 37 2 8 2 2 2 4 2" xfId="33551"/>
    <cellStyle name="표준 37 2 8 2 2 2 5" xfId="33552"/>
    <cellStyle name="표준 37 2 8 2 2 3" xfId="16084"/>
    <cellStyle name="표준 37 2 8 2 2 3 2" xfId="16085"/>
    <cellStyle name="표준 37 2 8 2 2 3 2 2" xfId="16086"/>
    <cellStyle name="표준 37 2 8 2 2 3 2 2 2" xfId="33553"/>
    <cellStyle name="표준 37 2 8 2 2 3 2 3" xfId="33554"/>
    <cellStyle name="표준 37 2 8 2 2 3 3" xfId="16087"/>
    <cellStyle name="표준 37 2 8 2 2 3 3 2" xfId="33555"/>
    <cellStyle name="표준 37 2 8 2 2 3 4" xfId="33556"/>
    <cellStyle name="표준 37 2 8 2 2 4" xfId="16088"/>
    <cellStyle name="표준 37 2 8 2 2 4 2" xfId="16089"/>
    <cellStyle name="표준 37 2 8 2 2 4 2 2" xfId="33557"/>
    <cellStyle name="표준 37 2 8 2 2 4 3" xfId="33558"/>
    <cellStyle name="표준 37 2 8 2 2 5" xfId="16090"/>
    <cellStyle name="표준 37 2 8 2 2 5 2" xfId="33559"/>
    <cellStyle name="표준 37 2 8 2 2 6" xfId="33560"/>
    <cellStyle name="표준 37 2 8 2 3" xfId="16091"/>
    <cellStyle name="표준 37 2 8 2 3 2" xfId="16092"/>
    <cellStyle name="표준 37 2 8 2 3 2 2" xfId="16093"/>
    <cellStyle name="표준 37 2 8 2 3 2 2 2" xfId="16094"/>
    <cellStyle name="표준 37 2 8 2 3 2 2 2 2" xfId="33561"/>
    <cellStyle name="표준 37 2 8 2 3 2 2 3" xfId="33562"/>
    <cellStyle name="표준 37 2 8 2 3 2 3" xfId="16095"/>
    <cellStyle name="표준 37 2 8 2 3 2 3 2" xfId="33563"/>
    <cellStyle name="표준 37 2 8 2 3 2 4" xfId="33564"/>
    <cellStyle name="표준 37 2 8 2 3 3" xfId="16096"/>
    <cellStyle name="표준 37 2 8 2 3 3 2" xfId="16097"/>
    <cellStyle name="표준 37 2 8 2 3 3 2 2" xfId="33565"/>
    <cellStyle name="표준 37 2 8 2 3 3 3" xfId="33566"/>
    <cellStyle name="표준 37 2 8 2 3 4" xfId="16098"/>
    <cellStyle name="표준 37 2 8 2 3 4 2" xfId="33567"/>
    <cellStyle name="표준 37 2 8 2 3 5" xfId="33568"/>
    <cellStyle name="표준 37 2 8 2 4" xfId="16099"/>
    <cellStyle name="표준 37 2 8 2 4 2" xfId="16100"/>
    <cellStyle name="표준 37 2 8 2 4 2 2" xfId="16101"/>
    <cellStyle name="표준 37 2 8 2 4 2 2 2" xfId="33569"/>
    <cellStyle name="표준 37 2 8 2 4 2 3" xfId="33570"/>
    <cellStyle name="표준 37 2 8 2 4 3" xfId="16102"/>
    <cellStyle name="표준 37 2 8 2 4 3 2" xfId="33571"/>
    <cellStyle name="표준 37 2 8 2 4 4" xfId="33572"/>
    <cellStyle name="표준 37 2 8 2 5" xfId="16103"/>
    <cellStyle name="표준 37 2 8 2 5 2" xfId="16104"/>
    <cellStyle name="표준 37 2 8 2 5 2 2" xfId="33573"/>
    <cellStyle name="표준 37 2 8 2 5 3" xfId="33574"/>
    <cellStyle name="표준 37 2 8 2 6" xfId="16105"/>
    <cellStyle name="표준 37 2 8 2 6 2" xfId="33575"/>
    <cellStyle name="표준 37 2 8 2 7" xfId="33576"/>
    <cellStyle name="표준 37 2 8 3" xfId="16106"/>
    <cellStyle name="표준 37 2 8 3 2" xfId="16107"/>
    <cellStyle name="표준 37 2 8 3 2 2" xfId="16108"/>
    <cellStyle name="표준 37 2 8 3 2 2 2" xfId="16109"/>
    <cellStyle name="표준 37 2 8 3 2 2 2 2" xfId="16110"/>
    <cellStyle name="표준 37 2 8 3 2 2 2 2 2" xfId="33577"/>
    <cellStyle name="표준 37 2 8 3 2 2 2 3" xfId="33578"/>
    <cellStyle name="표준 37 2 8 3 2 2 3" xfId="16111"/>
    <cellStyle name="표준 37 2 8 3 2 2 3 2" xfId="33579"/>
    <cellStyle name="표준 37 2 8 3 2 2 4" xfId="33580"/>
    <cellStyle name="표준 37 2 8 3 2 3" xfId="16112"/>
    <cellStyle name="표준 37 2 8 3 2 3 2" xfId="16113"/>
    <cellStyle name="표준 37 2 8 3 2 3 2 2" xfId="33581"/>
    <cellStyle name="표준 37 2 8 3 2 3 3" xfId="33582"/>
    <cellStyle name="표준 37 2 8 3 2 4" xfId="16114"/>
    <cellStyle name="표준 37 2 8 3 2 4 2" xfId="33583"/>
    <cellStyle name="표준 37 2 8 3 2 5" xfId="33584"/>
    <cellStyle name="표준 37 2 8 3 3" xfId="16115"/>
    <cellStyle name="표준 37 2 8 3 3 2" xfId="16116"/>
    <cellStyle name="표준 37 2 8 3 3 2 2" xfId="16117"/>
    <cellStyle name="표준 37 2 8 3 3 2 2 2" xfId="33585"/>
    <cellStyle name="표준 37 2 8 3 3 2 3" xfId="33586"/>
    <cellStyle name="표준 37 2 8 3 3 3" xfId="16118"/>
    <cellStyle name="표준 37 2 8 3 3 3 2" xfId="33587"/>
    <cellStyle name="표준 37 2 8 3 3 4" xfId="33588"/>
    <cellStyle name="표준 37 2 8 3 4" xfId="16119"/>
    <cellStyle name="표준 37 2 8 3 4 2" xfId="16120"/>
    <cellStyle name="표준 37 2 8 3 4 2 2" xfId="33589"/>
    <cellStyle name="표준 37 2 8 3 4 3" xfId="33590"/>
    <cellStyle name="표준 37 2 8 3 5" xfId="16121"/>
    <cellStyle name="표준 37 2 8 3 5 2" xfId="33591"/>
    <cellStyle name="표준 37 2 8 3 6" xfId="33592"/>
    <cellStyle name="표준 37 2 8 4" xfId="16122"/>
    <cellStyle name="표준 37 2 8 4 2" xfId="16123"/>
    <cellStyle name="표준 37 2 8 4 2 2" xfId="16124"/>
    <cellStyle name="표준 37 2 8 4 2 2 2" xfId="16125"/>
    <cellStyle name="표준 37 2 8 4 2 2 2 2" xfId="33593"/>
    <cellStyle name="표준 37 2 8 4 2 2 3" xfId="33594"/>
    <cellStyle name="표준 37 2 8 4 2 3" xfId="16126"/>
    <cellStyle name="표준 37 2 8 4 2 3 2" xfId="33595"/>
    <cellStyle name="표준 37 2 8 4 2 4" xfId="33596"/>
    <cellStyle name="표준 37 2 8 4 3" xfId="16127"/>
    <cellStyle name="표준 37 2 8 4 3 2" xfId="16128"/>
    <cellStyle name="표준 37 2 8 4 3 2 2" xfId="33597"/>
    <cellStyle name="표준 37 2 8 4 3 3" xfId="33598"/>
    <cellStyle name="표준 37 2 8 4 4" xfId="16129"/>
    <cellStyle name="표준 37 2 8 4 4 2" xfId="33599"/>
    <cellStyle name="표준 37 2 8 4 5" xfId="33600"/>
    <cellStyle name="표준 37 2 8 5" xfId="16130"/>
    <cellStyle name="표준 37 2 8 5 2" xfId="16131"/>
    <cellStyle name="표준 37 2 8 5 2 2" xfId="16132"/>
    <cellStyle name="표준 37 2 8 5 2 2 2" xfId="33601"/>
    <cellStyle name="표준 37 2 8 5 2 3" xfId="33602"/>
    <cellStyle name="표준 37 2 8 5 3" xfId="16133"/>
    <cellStyle name="표준 37 2 8 5 3 2" xfId="33603"/>
    <cellStyle name="표준 37 2 8 5 4" xfId="33604"/>
    <cellStyle name="표준 37 2 8 6" xfId="16134"/>
    <cellStyle name="표준 37 2 8 6 2" xfId="16135"/>
    <cellStyle name="표준 37 2 8 6 2 2" xfId="33605"/>
    <cellStyle name="표준 37 2 8 6 3" xfId="33606"/>
    <cellStyle name="표준 37 2 8 7" xfId="16136"/>
    <cellStyle name="표준 37 2 8 7 2" xfId="33607"/>
    <cellStyle name="표준 37 2 8 8" xfId="33608"/>
    <cellStyle name="표준 37 2 9" xfId="16137"/>
    <cellStyle name="표준 37 2 9 2" xfId="16138"/>
    <cellStyle name="표준 37 2 9 2 2" xfId="16139"/>
    <cellStyle name="표준 37 2 9 2 2 2" xfId="16140"/>
    <cellStyle name="표준 37 2 9 2 2 2 2" xfId="16141"/>
    <cellStyle name="표준 37 2 9 2 2 2 2 2" xfId="16142"/>
    <cellStyle name="표준 37 2 9 2 2 2 2 2 2" xfId="16143"/>
    <cellStyle name="표준 37 2 9 2 2 2 2 2 2 2" xfId="33609"/>
    <cellStyle name="표준 37 2 9 2 2 2 2 2 3" xfId="33610"/>
    <cellStyle name="표준 37 2 9 2 2 2 2 3" xfId="16144"/>
    <cellStyle name="표준 37 2 9 2 2 2 2 3 2" xfId="33611"/>
    <cellStyle name="표준 37 2 9 2 2 2 2 4" xfId="33612"/>
    <cellStyle name="표준 37 2 9 2 2 2 3" xfId="16145"/>
    <cellStyle name="표준 37 2 9 2 2 2 3 2" xfId="16146"/>
    <cellStyle name="표준 37 2 9 2 2 2 3 2 2" xfId="33613"/>
    <cellStyle name="표준 37 2 9 2 2 2 3 3" xfId="33614"/>
    <cellStyle name="표준 37 2 9 2 2 2 4" xfId="16147"/>
    <cellStyle name="표준 37 2 9 2 2 2 4 2" xfId="33615"/>
    <cellStyle name="표준 37 2 9 2 2 2 5" xfId="33616"/>
    <cellStyle name="표준 37 2 9 2 2 3" xfId="16148"/>
    <cellStyle name="표준 37 2 9 2 2 3 2" xfId="16149"/>
    <cellStyle name="표준 37 2 9 2 2 3 2 2" xfId="16150"/>
    <cellStyle name="표준 37 2 9 2 2 3 2 2 2" xfId="33617"/>
    <cellStyle name="표준 37 2 9 2 2 3 2 3" xfId="33618"/>
    <cellStyle name="표준 37 2 9 2 2 3 3" xfId="16151"/>
    <cellStyle name="표준 37 2 9 2 2 3 3 2" xfId="33619"/>
    <cellStyle name="표준 37 2 9 2 2 3 4" xfId="33620"/>
    <cellStyle name="표준 37 2 9 2 2 4" xfId="16152"/>
    <cellStyle name="표준 37 2 9 2 2 4 2" xfId="16153"/>
    <cellStyle name="표준 37 2 9 2 2 4 2 2" xfId="33621"/>
    <cellStyle name="표준 37 2 9 2 2 4 3" xfId="33622"/>
    <cellStyle name="표준 37 2 9 2 2 5" xfId="16154"/>
    <cellStyle name="표준 37 2 9 2 2 5 2" xfId="33623"/>
    <cellStyle name="표준 37 2 9 2 2 6" xfId="33624"/>
    <cellStyle name="표준 37 2 9 2 3" xfId="16155"/>
    <cellStyle name="표준 37 2 9 2 3 2" xfId="16156"/>
    <cellStyle name="표준 37 2 9 2 3 2 2" xfId="16157"/>
    <cellStyle name="표준 37 2 9 2 3 2 2 2" xfId="16158"/>
    <cellStyle name="표준 37 2 9 2 3 2 2 2 2" xfId="33625"/>
    <cellStyle name="표준 37 2 9 2 3 2 2 3" xfId="33626"/>
    <cellStyle name="표준 37 2 9 2 3 2 3" xfId="16159"/>
    <cellStyle name="표준 37 2 9 2 3 2 3 2" xfId="33627"/>
    <cellStyle name="표준 37 2 9 2 3 2 4" xfId="33628"/>
    <cellStyle name="표준 37 2 9 2 3 3" xfId="16160"/>
    <cellStyle name="표준 37 2 9 2 3 3 2" xfId="16161"/>
    <cellStyle name="표준 37 2 9 2 3 3 2 2" xfId="33629"/>
    <cellStyle name="표준 37 2 9 2 3 3 3" xfId="33630"/>
    <cellStyle name="표준 37 2 9 2 3 4" xfId="16162"/>
    <cellStyle name="표준 37 2 9 2 3 4 2" xfId="33631"/>
    <cellStyle name="표준 37 2 9 2 3 5" xfId="33632"/>
    <cellStyle name="표준 37 2 9 2 4" xfId="16163"/>
    <cellStyle name="표준 37 2 9 2 4 2" xfId="16164"/>
    <cellStyle name="표준 37 2 9 2 4 2 2" xfId="16165"/>
    <cellStyle name="표준 37 2 9 2 4 2 2 2" xfId="33633"/>
    <cellStyle name="표준 37 2 9 2 4 2 3" xfId="33634"/>
    <cellStyle name="표준 37 2 9 2 4 3" xfId="16166"/>
    <cellStyle name="표준 37 2 9 2 4 3 2" xfId="33635"/>
    <cellStyle name="표준 37 2 9 2 4 4" xfId="33636"/>
    <cellStyle name="표준 37 2 9 2 5" xfId="16167"/>
    <cellStyle name="표준 37 2 9 2 5 2" xfId="16168"/>
    <cellStyle name="표준 37 2 9 2 5 2 2" xfId="33637"/>
    <cellStyle name="표준 37 2 9 2 5 3" xfId="33638"/>
    <cellStyle name="표준 37 2 9 2 6" xfId="16169"/>
    <cellStyle name="표준 37 2 9 2 6 2" xfId="33639"/>
    <cellStyle name="표준 37 2 9 2 7" xfId="33640"/>
    <cellStyle name="표준 37 2 9 3" xfId="16170"/>
    <cellStyle name="표준 37 2 9 3 2" xfId="16171"/>
    <cellStyle name="표준 37 2 9 3 2 2" xfId="16172"/>
    <cellStyle name="표준 37 2 9 3 2 2 2" xfId="16173"/>
    <cellStyle name="표준 37 2 9 3 2 2 2 2" xfId="16174"/>
    <cellStyle name="표준 37 2 9 3 2 2 2 2 2" xfId="33641"/>
    <cellStyle name="표준 37 2 9 3 2 2 2 3" xfId="33642"/>
    <cellStyle name="표준 37 2 9 3 2 2 3" xfId="16175"/>
    <cellStyle name="표준 37 2 9 3 2 2 3 2" xfId="33643"/>
    <cellStyle name="표준 37 2 9 3 2 2 4" xfId="33644"/>
    <cellStyle name="표준 37 2 9 3 2 3" xfId="16176"/>
    <cellStyle name="표준 37 2 9 3 2 3 2" xfId="16177"/>
    <cellStyle name="표준 37 2 9 3 2 3 2 2" xfId="33645"/>
    <cellStyle name="표준 37 2 9 3 2 3 3" xfId="33646"/>
    <cellStyle name="표준 37 2 9 3 2 4" xfId="16178"/>
    <cellStyle name="표준 37 2 9 3 2 4 2" xfId="33647"/>
    <cellStyle name="표준 37 2 9 3 2 5" xfId="33648"/>
    <cellStyle name="표준 37 2 9 3 3" xfId="16179"/>
    <cellStyle name="표준 37 2 9 3 3 2" xfId="16180"/>
    <cellStyle name="표준 37 2 9 3 3 2 2" xfId="16181"/>
    <cellStyle name="표준 37 2 9 3 3 2 2 2" xfId="33649"/>
    <cellStyle name="표준 37 2 9 3 3 2 3" xfId="33650"/>
    <cellStyle name="표준 37 2 9 3 3 3" xfId="16182"/>
    <cellStyle name="표준 37 2 9 3 3 3 2" xfId="33651"/>
    <cellStyle name="표준 37 2 9 3 3 4" xfId="33652"/>
    <cellStyle name="표준 37 2 9 3 4" xfId="16183"/>
    <cellStyle name="표준 37 2 9 3 4 2" xfId="16184"/>
    <cellStyle name="표준 37 2 9 3 4 2 2" xfId="33653"/>
    <cellStyle name="표준 37 2 9 3 4 3" xfId="33654"/>
    <cellStyle name="표준 37 2 9 3 5" xfId="16185"/>
    <cellStyle name="표준 37 2 9 3 5 2" xfId="33655"/>
    <cellStyle name="표준 37 2 9 3 6" xfId="33656"/>
    <cellStyle name="표준 37 2 9 4" xfId="16186"/>
    <cellStyle name="표준 37 2 9 4 2" xfId="16187"/>
    <cellStyle name="표준 37 2 9 4 2 2" xfId="16188"/>
    <cellStyle name="표준 37 2 9 4 2 2 2" xfId="16189"/>
    <cellStyle name="표준 37 2 9 4 2 2 2 2" xfId="33657"/>
    <cellStyle name="표준 37 2 9 4 2 2 3" xfId="33658"/>
    <cellStyle name="표준 37 2 9 4 2 3" xfId="16190"/>
    <cellStyle name="표준 37 2 9 4 2 3 2" xfId="33659"/>
    <cellStyle name="표준 37 2 9 4 2 4" xfId="33660"/>
    <cellStyle name="표준 37 2 9 4 3" xfId="16191"/>
    <cellStyle name="표준 37 2 9 4 3 2" xfId="16192"/>
    <cellStyle name="표준 37 2 9 4 3 2 2" xfId="33661"/>
    <cellStyle name="표준 37 2 9 4 3 3" xfId="33662"/>
    <cellStyle name="표준 37 2 9 4 4" xfId="16193"/>
    <cellStyle name="표준 37 2 9 4 4 2" xfId="33663"/>
    <cellStyle name="표준 37 2 9 4 5" xfId="33664"/>
    <cellStyle name="표준 37 2 9 5" xfId="16194"/>
    <cellStyle name="표준 37 2 9 5 2" xfId="16195"/>
    <cellStyle name="표준 37 2 9 5 2 2" xfId="16196"/>
    <cellStyle name="표준 37 2 9 5 2 2 2" xfId="33665"/>
    <cellStyle name="표준 37 2 9 5 2 3" xfId="33666"/>
    <cellStyle name="표준 37 2 9 5 3" xfId="16197"/>
    <cellStyle name="표준 37 2 9 5 3 2" xfId="33667"/>
    <cellStyle name="표준 37 2 9 5 4" xfId="33668"/>
    <cellStyle name="표준 37 2 9 6" xfId="16198"/>
    <cellStyle name="표준 37 2 9 6 2" xfId="16199"/>
    <cellStyle name="표준 37 2 9 6 2 2" xfId="33669"/>
    <cellStyle name="표준 37 2 9 6 3" xfId="33670"/>
    <cellStyle name="표준 37 2 9 7" xfId="16200"/>
    <cellStyle name="표준 37 2 9 7 2" xfId="33671"/>
    <cellStyle name="표준 37 2 9 8" xfId="33672"/>
    <cellStyle name="표준 37 20" xfId="16201"/>
    <cellStyle name="표준 37 21" xfId="16202"/>
    <cellStyle name="표준 37 22" xfId="16203"/>
    <cellStyle name="표준 37 23" xfId="16204"/>
    <cellStyle name="표준 37 24" xfId="16205"/>
    <cellStyle name="표준 37 25" xfId="16206"/>
    <cellStyle name="표준 37 26" xfId="16207"/>
    <cellStyle name="표준 37 27" xfId="16208"/>
    <cellStyle name="표준 37 28" xfId="16209"/>
    <cellStyle name="표준 37 29" xfId="16210"/>
    <cellStyle name="표준 37 3" xfId="16211"/>
    <cellStyle name="표준 37 30" xfId="16212"/>
    <cellStyle name="표준 37 31" xfId="16213"/>
    <cellStyle name="표준 37 32" xfId="16214"/>
    <cellStyle name="표준 37 33" xfId="16215"/>
    <cellStyle name="표준 37 34" xfId="16216"/>
    <cellStyle name="표준 37 35" xfId="16217"/>
    <cellStyle name="표준 37 36" xfId="16218"/>
    <cellStyle name="표준 37 37" xfId="16219"/>
    <cellStyle name="표준 37 38" xfId="16220"/>
    <cellStyle name="표준 37 39" xfId="16221"/>
    <cellStyle name="표준 37 4" xfId="16222"/>
    <cellStyle name="표준 37 40" xfId="16223"/>
    <cellStyle name="표준 37 41" xfId="16224"/>
    <cellStyle name="표준 37 42" xfId="16225"/>
    <cellStyle name="표준 37 43" xfId="16226"/>
    <cellStyle name="표준 37 44" xfId="16227"/>
    <cellStyle name="표준 37 45" xfId="16228"/>
    <cellStyle name="표준 37 46" xfId="16229"/>
    <cellStyle name="표준 37 47" xfId="16230"/>
    <cellStyle name="표준 37 48" xfId="16231"/>
    <cellStyle name="표준 37 49" xfId="16232"/>
    <cellStyle name="표준 37 5" xfId="16233"/>
    <cellStyle name="표준 37 50" xfId="16234"/>
    <cellStyle name="표준 37 51" xfId="16235"/>
    <cellStyle name="표준 37 52" xfId="16236"/>
    <cellStyle name="표준 37 52 2" xfId="16237"/>
    <cellStyle name="표준 37 52 2 2" xfId="16238"/>
    <cellStyle name="표준 37 52 2 2 2" xfId="16239"/>
    <cellStyle name="표준 37 52 2 2 2 2" xfId="16240"/>
    <cellStyle name="표준 37 52 2 2 2 2 2" xfId="16241"/>
    <cellStyle name="표준 37 52 2 2 2 2 2 2" xfId="16242"/>
    <cellStyle name="표준 37 52 2 2 2 2 2 2 2" xfId="33673"/>
    <cellStyle name="표준 37 52 2 2 2 2 2 3" xfId="33674"/>
    <cellStyle name="표준 37 52 2 2 2 2 3" xfId="16243"/>
    <cellStyle name="표준 37 52 2 2 2 2 3 2" xfId="33675"/>
    <cellStyle name="표준 37 52 2 2 2 2 4" xfId="33676"/>
    <cellStyle name="표준 37 52 2 2 2 3" xfId="16244"/>
    <cellStyle name="표준 37 52 2 2 2 3 2" xfId="16245"/>
    <cellStyle name="표준 37 52 2 2 2 3 2 2" xfId="33677"/>
    <cellStyle name="표준 37 52 2 2 2 3 3" xfId="33678"/>
    <cellStyle name="표준 37 52 2 2 2 4" xfId="16246"/>
    <cellStyle name="표준 37 52 2 2 2 4 2" xfId="33679"/>
    <cellStyle name="표준 37 52 2 2 2 5" xfId="33680"/>
    <cellStyle name="표준 37 52 2 2 3" xfId="16247"/>
    <cellStyle name="표준 37 52 2 2 3 2" xfId="16248"/>
    <cellStyle name="표준 37 52 2 2 3 2 2" xfId="16249"/>
    <cellStyle name="표준 37 52 2 2 3 2 2 2" xfId="33681"/>
    <cellStyle name="표준 37 52 2 2 3 2 3" xfId="33682"/>
    <cellStyle name="표준 37 52 2 2 3 3" xfId="16250"/>
    <cellStyle name="표준 37 52 2 2 3 3 2" xfId="33683"/>
    <cellStyle name="표준 37 52 2 2 3 4" xfId="33684"/>
    <cellStyle name="표준 37 52 2 2 4" xfId="16251"/>
    <cellStyle name="표준 37 52 2 2 4 2" xfId="16252"/>
    <cellStyle name="표준 37 52 2 2 4 2 2" xfId="33685"/>
    <cellStyle name="표준 37 52 2 2 4 3" xfId="33686"/>
    <cellStyle name="표준 37 52 2 2 5" xfId="16253"/>
    <cellStyle name="표준 37 52 2 2 5 2" xfId="33687"/>
    <cellStyle name="표준 37 52 2 2 6" xfId="33688"/>
    <cellStyle name="표준 37 52 2 3" xfId="16254"/>
    <cellStyle name="표준 37 52 2 3 2" xfId="16255"/>
    <cellStyle name="표준 37 52 2 3 2 2" xfId="16256"/>
    <cellStyle name="표준 37 52 2 3 2 2 2" xfId="16257"/>
    <cellStyle name="표준 37 52 2 3 2 2 2 2" xfId="33689"/>
    <cellStyle name="표준 37 52 2 3 2 2 3" xfId="33690"/>
    <cellStyle name="표준 37 52 2 3 2 3" xfId="16258"/>
    <cellStyle name="표준 37 52 2 3 2 3 2" xfId="33691"/>
    <cellStyle name="표준 37 52 2 3 2 4" xfId="33692"/>
    <cellStyle name="표준 37 52 2 3 3" xfId="16259"/>
    <cellStyle name="표준 37 52 2 3 3 2" xfId="16260"/>
    <cellStyle name="표준 37 52 2 3 3 2 2" xfId="33693"/>
    <cellStyle name="표준 37 52 2 3 3 3" xfId="33694"/>
    <cellStyle name="표준 37 52 2 3 4" xfId="16261"/>
    <cellStyle name="표준 37 52 2 3 4 2" xfId="33695"/>
    <cellStyle name="표준 37 52 2 3 5" xfId="33696"/>
    <cellStyle name="표준 37 52 2 4" xfId="16262"/>
    <cellStyle name="표준 37 52 2 4 2" xfId="16263"/>
    <cellStyle name="표준 37 52 2 4 2 2" xfId="16264"/>
    <cellStyle name="표준 37 52 2 4 2 2 2" xfId="33697"/>
    <cellStyle name="표준 37 52 2 4 2 3" xfId="33698"/>
    <cellStyle name="표준 37 52 2 4 3" xfId="16265"/>
    <cellStyle name="표준 37 52 2 4 3 2" xfId="33699"/>
    <cellStyle name="표준 37 52 2 4 4" xfId="33700"/>
    <cellStyle name="표준 37 52 2 5" xfId="16266"/>
    <cellStyle name="표준 37 52 2 5 2" xfId="16267"/>
    <cellStyle name="표준 37 52 2 5 2 2" xfId="33701"/>
    <cellStyle name="표준 37 52 2 5 3" xfId="33702"/>
    <cellStyle name="표준 37 52 2 6" xfId="16268"/>
    <cellStyle name="표준 37 52 2 6 2" xfId="33703"/>
    <cellStyle name="표준 37 52 2 7" xfId="33704"/>
    <cellStyle name="표준 37 52 3" xfId="16269"/>
    <cellStyle name="표준 37 52 3 2" xfId="16270"/>
    <cellStyle name="표준 37 52 3 2 2" xfId="16271"/>
    <cellStyle name="표준 37 52 3 2 2 2" xfId="16272"/>
    <cellStyle name="표준 37 52 3 2 2 2 2" xfId="16273"/>
    <cellStyle name="표준 37 52 3 2 2 2 2 2" xfId="33705"/>
    <cellStyle name="표준 37 52 3 2 2 2 3" xfId="33706"/>
    <cellStyle name="표준 37 52 3 2 2 3" xfId="16274"/>
    <cellStyle name="표준 37 52 3 2 2 3 2" xfId="33707"/>
    <cellStyle name="표준 37 52 3 2 2 4" xfId="33708"/>
    <cellStyle name="표준 37 52 3 2 3" xfId="16275"/>
    <cellStyle name="표준 37 52 3 2 3 2" xfId="16276"/>
    <cellStyle name="표준 37 52 3 2 3 2 2" xfId="33709"/>
    <cellStyle name="표준 37 52 3 2 3 3" xfId="33710"/>
    <cellStyle name="표준 37 52 3 2 4" xfId="16277"/>
    <cellStyle name="표준 37 52 3 2 4 2" xfId="33711"/>
    <cellStyle name="표준 37 52 3 2 5" xfId="33712"/>
    <cellStyle name="표준 37 52 3 3" xfId="16278"/>
    <cellStyle name="표준 37 52 3 3 2" xfId="16279"/>
    <cellStyle name="표준 37 52 3 3 2 2" xfId="16280"/>
    <cellStyle name="표준 37 52 3 3 2 2 2" xfId="33713"/>
    <cellStyle name="표준 37 52 3 3 2 3" xfId="33714"/>
    <cellStyle name="표준 37 52 3 3 3" xfId="16281"/>
    <cellStyle name="표준 37 52 3 3 3 2" xfId="33715"/>
    <cellStyle name="표준 37 52 3 3 4" xfId="33716"/>
    <cellStyle name="표준 37 52 3 4" xfId="16282"/>
    <cellStyle name="표준 37 52 3 4 2" xfId="16283"/>
    <cellStyle name="표준 37 52 3 4 2 2" xfId="33717"/>
    <cellStyle name="표준 37 52 3 4 3" xfId="33718"/>
    <cellStyle name="표준 37 52 3 5" xfId="16284"/>
    <cellStyle name="표준 37 52 3 5 2" xfId="33719"/>
    <cellStyle name="표준 37 52 3 6" xfId="33720"/>
    <cellStyle name="표준 37 52 4" xfId="16285"/>
    <cellStyle name="표준 37 52 4 2" xfId="16286"/>
    <cellStyle name="표준 37 52 4 2 2" xfId="16287"/>
    <cellStyle name="표준 37 52 4 2 2 2" xfId="16288"/>
    <cellStyle name="표준 37 52 4 2 2 2 2" xfId="33721"/>
    <cellStyle name="표준 37 52 4 2 2 3" xfId="33722"/>
    <cellStyle name="표준 37 52 4 2 3" xfId="16289"/>
    <cellStyle name="표준 37 52 4 2 3 2" xfId="33723"/>
    <cellStyle name="표준 37 52 4 2 4" xfId="33724"/>
    <cellStyle name="표준 37 52 4 3" xfId="16290"/>
    <cellStyle name="표준 37 52 4 3 2" xfId="16291"/>
    <cellStyle name="표준 37 52 4 3 2 2" xfId="33725"/>
    <cellStyle name="표준 37 52 4 3 3" xfId="33726"/>
    <cellStyle name="표준 37 52 4 4" xfId="16292"/>
    <cellStyle name="표준 37 52 4 4 2" xfId="33727"/>
    <cellStyle name="표준 37 52 4 5" xfId="33728"/>
    <cellStyle name="표준 37 52 5" xfId="16293"/>
    <cellStyle name="표준 37 52 5 2" xfId="16294"/>
    <cellStyle name="표준 37 52 5 2 2" xfId="16295"/>
    <cellStyle name="표준 37 52 5 2 2 2" xfId="33729"/>
    <cellStyle name="표준 37 52 5 2 3" xfId="33730"/>
    <cellStyle name="표준 37 52 5 3" xfId="16296"/>
    <cellStyle name="표준 37 52 5 3 2" xfId="33731"/>
    <cellStyle name="표준 37 52 5 4" xfId="33732"/>
    <cellStyle name="표준 37 52 6" xfId="16297"/>
    <cellStyle name="표준 37 52 6 2" xfId="16298"/>
    <cellStyle name="표준 37 52 6 2 2" xfId="33733"/>
    <cellStyle name="표준 37 52 6 3" xfId="33734"/>
    <cellStyle name="표준 37 52 7" xfId="16299"/>
    <cellStyle name="표준 37 52 7 2" xfId="33735"/>
    <cellStyle name="표준 37 52 8" xfId="33736"/>
    <cellStyle name="표준 37 53" xfId="16300"/>
    <cellStyle name="표준 37 53 2" xfId="16301"/>
    <cellStyle name="표준 37 53 2 2" xfId="16302"/>
    <cellStyle name="표준 37 53 2 2 2" xfId="16303"/>
    <cellStyle name="표준 37 53 2 2 2 2" xfId="16304"/>
    <cellStyle name="표준 37 53 2 2 2 2 2" xfId="16305"/>
    <cellStyle name="표준 37 53 2 2 2 2 2 2" xfId="33737"/>
    <cellStyle name="표준 37 53 2 2 2 2 3" xfId="33738"/>
    <cellStyle name="표준 37 53 2 2 2 3" xfId="16306"/>
    <cellStyle name="표준 37 53 2 2 2 3 2" xfId="33739"/>
    <cellStyle name="표준 37 53 2 2 2 4" xfId="33740"/>
    <cellStyle name="표준 37 53 2 2 3" xfId="16307"/>
    <cellStyle name="표준 37 53 2 2 3 2" xfId="16308"/>
    <cellStyle name="표준 37 53 2 2 3 2 2" xfId="33741"/>
    <cellStyle name="표준 37 53 2 2 3 3" xfId="33742"/>
    <cellStyle name="표준 37 53 2 2 4" xfId="16309"/>
    <cellStyle name="표준 37 53 2 2 4 2" xfId="33743"/>
    <cellStyle name="표준 37 53 2 2 5" xfId="33744"/>
    <cellStyle name="표준 37 53 2 3" xfId="16310"/>
    <cellStyle name="표준 37 53 2 3 2" xfId="16311"/>
    <cellStyle name="표준 37 53 2 3 2 2" xfId="16312"/>
    <cellStyle name="표준 37 53 2 3 2 2 2" xfId="33745"/>
    <cellStyle name="표준 37 53 2 3 2 3" xfId="33746"/>
    <cellStyle name="표준 37 53 2 3 3" xfId="16313"/>
    <cellStyle name="표준 37 53 2 3 3 2" xfId="33747"/>
    <cellStyle name="표준 37 53 2 3 4" xfId="33748"/>
    <cellStyle name="표준 37 53 2 4" xfId="16314"/>
    <cellStyle name="표준 37 53 2 4 2" xfId="16315"/>
    <cellStyle name="표준 37 53 2 4 2 2" xfId="33749"/>
    <cellStyle name="표준 37 53 2 4 3" xfId="33750"/>
    <cellStyle name="표준 37 53 2 5" xfId="16316"/>
    <cellStyle name="표준 37 53 2 5 2" xfId="33751"/>
    <cellStyle name="표준 37 53 2 6" xfId="33752"/>
    <cellStyle name="표준 37 53 3" xfId="16317"/>
    <cellStyle name="표준 37 53 3 2" xfId="16318"/>
    <cellStyle name="표준 37 53 3 2 2" xfId="16319"/>
    <cellStyle name="표준 37 53 3 2 2 2" xfId="16320"/>
    <cellStyle name="표준 37 53 3 2 2 2 2" xfId="33753"/>
    <cellStyle name="표준 37 53 3 2 2 3" xfId="33754"/>
    <cellStyle name="표준 37 53 3 2 3" xfId="16321"/>
    <cellStyle name="표준 37 53 3 2 3 2" xfId="33755"/>
    <cellStyle name="표준 37 53 3 2 4" xfId="33756"/>
    <cellStyle name="표준 37 53 3 3" xfId="16322"/>
    <cellStyle name="표준 37 53 3 3 2" xfId="16323"/>
    <cellStyle name="표준 37 53 3 3 2 2" xfId="33757"/>
    <cellStyle name="표준 37 53 3 3 3" xfId="33758"/>
    <cellStyle name="표준 37 53 3 4" xfId="16324"/>
    <cellStyle name="표준 37 53 3 4 2" xfId="33759"/>
    <cellStyle name="표준 37 53 3 5" xfId="33760"/>
    <cellStyle name="표준 37 53 4" xfId="16325"/>
    <cellStyle name="표준 37 53 4 2" xfId="16326"/>
    <cellStyle name="표준 37 53 4 2 2" xfId="16327"/>
    <cellStyle name="표준 37 53 4 2 2 2" xfId="33761"/>
    <cellStyle name="표준 37 53 4 2 3" xfId="33762"/>
    <cellStyle name="표준 37 53 4 3" xfId="16328"/>
    <cellStyle name="표준 37 53 4 3 2" xfId="33763"/>
    <cellStyle name="표준 37 53 4 4" xfId="33764"/>
    <cellStyle name="표준 37 53 5" xfId="16329"/>
    <cellStyle name="표준 37 53 5 2" xfId="16330"/>
    <cellStyle name="표준 37 53 5 2 2" xfId="33765"/>
    <cellStyle name="표준 37 53 5 3" xfId="33766"/>
    <cellStyle name="표준 37 53 6" xfId="16331"/>
    <cellStyle name="표준 37 53 6 2" xfId="33767"/>
    <cellStyle name="표준 37 53 7" xfId="33768"/>
    <cellStyle name="표준 37 54" xfId="16332"/>
    <cellStyle name="표준 37 54 2" xfId="16333"/>
    <cellStyle name="표준 37 54 2 2" xfId="16334"/>
    <cellStyle name="표준 37 54 2 2 2" xfId="16335"/>
    <cellStyle name="표준 37 54 2 2 2 2" xfId="16336"/>
    <cellStyle name="표준 37 54 2 2 2 2 2" xfId="33769"/>
    <cellStyle name="표준 37 54 2 2 2 3" xfId="33770"/>
    <cellStyle name="표준 37 54 2 2 3" xfId="16337"/>
    <cellStyle name="표준 37 54 2 2 3 2" xfId="33771"/>
    <cellStyle name="표준 37 54 2 2 4" xfId="33772"/>
    <cellStyle name="표준 37 54 2 3" xfId="16338"/>
    <cellStyle name="표준 37 54 2 3 2" xfId="16339"/>
    <cellStyle name="표준 37 54 2 3 2 2" xfId="33773"/>
    <cellStyle name="표준 37 54 2 3 3" xfId="33774"/>
    <cellStyle name="표준 37 54 2 4" xfId="16340"/>
    <cellStyle name="표준 37 54 2 4 2" xfId="33775"/>
    <cellStyle name="표준 37 54 2 5" xfId="33776"/>
    <cellStyle name="표준 37 54 3" xfId="16341"/>
    <cellStyle name="표준 37 54 3 2" xfId="16342"/>
    <cellStyle name="표준 37 54 3 2 2" xfId="16343"/>
    <cellStyle name="표준 37 54 3 2 2 2" xfId="33777"/>
    <cellStyle name="표준 37 54 3 2 3" xfId="33778"/>
    <cellStyle name="표준 37 54 3 3" xfId="16344"/>
    <cellStyle name="표준 37 54 3 3 2" xfId="33779"/>
    <cellStyle name="표준 37 54 3 4" xfId="33780"/>
    <cellStyle name="표준 37 54 4" xfId="16345"/>
    <cellStyle name="표준 37 54 4 2" xfId="16346"/>
    <cellStyle name="표준 37 54 4 2 2" xfId="33781"/>
    <cellStyle name="표준 37 54 4 3" xfId="33782"/>
    <cellStyle name="표준 37 54 5" xfId="16347"/>
    <cellStyle name="표준 37 54 5 2" xfId="33783"/>
    <cellStyle name="표준 37 54 6" xfId="33784"/>
    <cellStyle name="표준 37 55" xfId="16348"/>
    <cellStyle name="표준 37 55 2" xfId="16349"/>
    <cellStyle name="표준 37 55 2 2" xfId="16350"/>
    <cellStyle name="표준 37 55 2 2 2" xfId="16351"/>
    <cellStyle name="표준 37 55 2 2 2 2" xfId="33785"/>
    <cellStyle name="표준 37 55 2 2 3" xfId="33786"/>
    <cellStyle name="표준 37 55 2 3" xfId="16352"/>
    <cellStyle name="표준 37 55 2 3 2" xfId="33787"/>
    <cellStyle name="표준 37 55 2 4" xfId="33788"/>
    <cellStyle name="표준 37 55 3" xfId="16353"/>
    <cellStyle name="표준 37 55 3 2" xfId="16354"/>
    <cellStyle name="표준 37 55 3 2 2" xfId="33789"/>
    <cellStyle name="표준 37 55 3 3" xfId="33790"/>
    <cellStyle name="표준 37 55 4" xfId="16355"/>
    <cellStyle name="표준 37 55 4 2" xfId="33791"/>
    <cellStyle name="표준 37 55 5" xfId="33792"/>
    <cellStyle name="표준 37 56" xfId="16356"/>
    <cellStyle name="표준 37 56 2" xfId="16357"/>
    <cellStyle name="표준 37 56 2 2" xfId="16358"/>
    <cellStyle name="표준 37 56 2 2 2" xfId="33793"/>
    <cellStyle name="표준 37 56 2 3" xfId="33794"/>
    <cellStyle name="표준 37 56 3" xfId="16359"/>
    <cellStyle name="표준 37 56 3 2" xfId="33795"/>
    <cellStyle name="표준 37 56 4" xfId="33796"/>
    <cellStyle name="표준 37 57" xfId="16360"/>
    <cellStyle name="표준 37 57 2" xfId="16361"/>
    <cellStyle name="표준 37 57 2 2" xfId="33797"/>
    <cellStyle name="표준 37 57 3" xfId="33798"/>
    <cellStyle name="표준 37 6" xfId="16362"/>
    <cellStyle name="표준 37 7" xfId="16363"/>
    <cellStyle name="표준 37 8" xfId="16364"/>
    <cellStyle name="표준 37 9" xfId="16365"/>
    <cellStyle name="표준 38" xfId="16366"/>
    <cellStyle name="표준 38 10" xfId="16367"/>
    <cellStyle name="표준 38 11" xfId="16368"/>
    <cellStyle name="표준 38 12" xfId="16369"/>
    <cellStyle name="표준 38 13" xfId="16370"/>
    <cellStyle name="표준 38 14" xfId="16371"/>
    <cellStyle name="표준 38 15" xfId="16372"/>
    <cellStyle name="표준 38 16" xfId="16373"/>
    <cellStyle name="표준 38 17" xfId="16374"/>
    <cellStyle name="표준 38 18" xfId="16375"/>
    <cellStyle name="표준 38 19" xfId="16376"/>
    <cellStyle name="표준 38 2" xfId="16377"/>
    <cellStyle name="표준 38 2 2" xfId="16378"/>
    <cellStyle name="표준 38 2 3" xfId="16379"/>
    <cellStyle name="표준 38 2 4" xfId="16380"/>
    <cellStyle name="표준 38 20" xfId="16381"/>
    <cellStyle name="표준 38 21" xfId="16382"/>
    <cellStyle name="표준 38 22" xfId="16383"/>
    <cellStyle name="표준 38 23" xfId="16384"/>
    <cellStyle name="표준 38 24" xfId="16385"/>
    <cellStyle name="표준 38 25" xfId="16386"/>
    <cellStyle name="표준 38 26" xfId="16387"/>
    <cellStyle name="표준 38 27" xfId="16388"/>
    <cellStyle name="표준 38 28" xfId="16389"/>
    <cellStyle name="표준 38 29" xfId="16390"/>
    <cellStyle name="표준 38 3" xfId="16391"/>
    <cellStyle name="표준 38 30" xfId="16392"/>
    <cellStyle name="표준 38 31" xfId="16393"/>
    <cellStyle name="표준 38 32" xfId="16394"/>
    <cellStyle name="표준 38 33" xfId="16395"/>
    <cellStyle name="표준 38 34" xfId="16396"/>
    <cellStyle name="표준 38 35" xfId="16397"/>
    <cellStyle name="표준 38 36" xfId="16398"/>
    <cellStyle name="표준 38 37" xfId="16399"/>
    <cellStyle name="표준 38 38" xfId="16400"/>
    <cellStyle name="표준 38 39" xfId="16401"/>
    <cellStyle name="표준 38 4" xfId="16402"/>
    <cellStyle name="표준 38 4 2" xfId="16403"/>
    <cellStyle name="표준 38 4 3" xfId="16404"/>
    <cellStyle name="표준 38 5" xfId="16405"/>
    <cellStyle name="표준 38 6" xfId="16406"/>
    <cellStyle name="표준 38 7" xfId="16407"/>
    <cellStyle name="표준 38 8" xfId="16408"/>
    <cellStyle name="표준 38 9" xfId="16409"/>
    <cellStyle name="표준 39" xfId="16410"/>
    <cellStyle name="표준 39 10" xfId="16411"/>
    <cellStyle name="표준 39 10 2" xfId="16412"/>
    <cellStyle name="표준 39 10 2 2" xfId="16413"/>
    <cellStyle name="표준 39 10 2 2 2" xfId="16414"/>
    <cellStyle name="표준 39 10 2 2 2 2" xfId="16415"/>
    <cellStyle name="표준 39 10 2 2 2 2 2" xfId="16416"/>
    <cellStyle name="표준 39 10 2 2 2 2 2 2" xfId="16417"/>
    <cellStyle name="표준 39 10 2 2 2 2 2 2 2" xfId="33799"/>
    <cellStyle name="표준 39 10 2 2 2 2 2 3" xfId="33800"/>
    <cellStyle name="표준 39 10 2 2 2 2 3" xfId="16418"/>
    <cellStyle name="표준 39 10 2 2 2 2 3 2" xfId="33801"/>
    <cellStyle name="표준 39 10 2 2 2 2 4" xfId="33802"/>
    <cellStyle name="표준 39 10 2 2 2 3" xfId="16419"/>
    <cellStyle name="표준 39 10 2 2 2 3 2" xfId="16420"/>
    <cellStyle name="표준 39 10 2 2 2 3 2 2" xfId="33803"/>
    <cellStyle name="표준 39 10 2 2 2 3 3" xfId="33804"/>
    <cellStyle name="표준 39 10 2 2 2 4" xfId="16421"/>
    <cellStyle name="표준 39 10 2 2 2 4 2" xfId="33805"/>
    <cellStyle name="표준 39 10 2 2 2 5" xfId="33806"/>
    <cellStyle name="표준 39 10 2 2 3" xfId="16422"/>
    <cellStyle name="표준 39 10 2 2 3 2" xfId="16423"/>
    <cellStyle name="표준 39 10 2 2 3 2 2" xfId="16424"/>
    <cellStyle name="표준 39 10 2 2 3 2 2 2" xfId="33807"/>
    <cellStyle name="표준 39 10 2 2 3 2 3" xfId="33808"/>
    <cellStyle name="표준 39 10 2 2 3 3" xfId="16425"/>
    <cellStyle name="표준 39 10 2 2 3 3 2" xfId="33809"/>
    <cellStyle name="표준 39 10 2 2 3 4" xfId="33810"/>
    <cellStyle name="표준 39 10 2 2 4" xfId="16426"/>
    <cellStyle name="표준 39 10 2 2 4 2" xfId="16427"/>
    <cellStyle name="표준 39 10 2 2 4 2 2" xfId="33811"/>
    <cellStyle name="표준 39 10 2 2 4 3" xfId="33812"/>
    <cellStyle name="표준 39 10 2 2 5" xfId="16428"/>
    <cellStyle name="표준 39 10 2 2 5 2" xfId="33813"/>
    <cellStyle name="표준 39 10 2 2 6" xfId="33814"/>
    <cellStyle name="표준 39 10 2 3" xfId="16429"/>
    <cellStyle name="표준 39 10 2 3 2" xfId="16430"/>
    <cellStyle name="표준 39 10 2 3 2 2" xfId="16431"/>
    <cellStyle name="표준 39 10 2 3 2 2 2" xfId="16432"/>
    <cellStyle name="표준 39 10 2 3 2 2 2 2" xfId="33815"/>
    <cellStyle name="표준 39 10 2 3 2 2 3" xfId="33816"/>
    <cellStyle name="표준 39 10 2 3 2 3" xfId="16433"/>
    <cellStyle name="표준 39 10 2 3 2 3 2" xfId="33817"/>
    <cellStyle name="표준 39 10 2 3 2 4" xfId="33818"/>
    <cellStyle name="표준 39 10 2 3 3" xfId="16434"/>
    <cellStyle name="표준 39 10 2 3 3 2" xfId="16435"/>
    <cellStyle name="표준 39 10 2 3 3 2 2" xfId="33819"/>
    <cellStyle name="표준 39 10 2 3 3 3" xfId="33820"/>
    <cellStyle name="표준 39 10 2 3 4" xfId="16436"/>
    <cellStyle name="표준 39 10 2 3 4 2" xfId="33821"/>
    <cellStyle name="표준 39 10 2 3 5" xfId="33822"/>
    <cellStyle name="표준 39 10 2 4" xfId="16437"/>
    <cellStyle name="표준 39 10 2 4 2" xfId="16438"/>
    <cellStyle name="표준 39 10 2 4 2 2" xfId="16439"/>
    <cellStyle name="표준 39 10 2 4 2 2 2" xfId="33823"/>
    <cellStyle name="표준 39 10 2 4 2 3" xfId="33824"/>
    <cellStyle name="표준 39 10 2 4 3" xfId="16440"/>
    <cellStyle name="표준 39 10 2 4 3 2" xfId="33825"/>
    <cellStyle name="표준 39 10 2 4 4" xfId="33826"/>
    <cellStyle name="표준 39 10 2 5" xfId="16441"/>
    <cellStyle name="표준 39 10 2 5 2" xfId="16442"/>
    <cellStyle name="표준 39 10 2 5 2 2" xfId="33827"/>
    <cellStyle name="표준 39 10 2 5 3" xfId="33828"/>
    <cellStyle name="표준 39 10 2 6" xfId="16443"/>
    <cellStyle name="표준 39 10 2 6 2" xfId="33829"/>
    <cellStyle name="표준 39 10 2 7" xfId="33830"/>
    <cellStyle name="표준 39 10 3" xfId="16444"/>
    <cellStyle name="표준 39 10 3 2" xfId="16445"/>
    <cellStyle name="표준 39 10 3 2 2" xfId="16446"/>
    <cellStyle name="표준 39 10 3 2 2 2" xfId="16447"/>
    <cellStyle name="표준 39 10 3 2 2 2 2" xfId="16448"/>
    <cellStyle name="표준 39 10 3 2 2 2 2 2" xfId="33831"/>
    <cellStyle name="표준 39 10 3 2 2 2 3" xfId="33832"/>
    <cellStyle name="표준 39 10 3 2 2 3" xfId="16449"/>
    <cellStyle name="표준 39 10 3 2 2 3 2" xfId="33833"/>
    <cellStyle name="표준 39 10 3 2 2 4" xfId="33834"/>
    <cellStyle name="표준 39 10 3 2 3" xfId="16450"/>
    <cellStyle name="표준 39 10 3 2 3 2" xfId="16451"/>
    <cellStyle name="표준 39 10 3 2 3 2 2" xfId="33835"/>
    <cellStyle name="표준 39 10 3 2 3 3" xfId="33836"/>
    <cellStyle name="표준 39 10 3 2 4" xfId="16452"/>
    <cellStyle name="표준 39 10 3 2 4 2" xfId="33837"/>
    <cellStyle name="표준 39 10 3 2 5" xfId="33838"/>
    <cellStyle name="표준 39 10 3 3" xfId="16453"/>
    <cellStyle name="표준 39 10 3 3 2" xfId="16454"/>
    <cellStyle name="표준 39 10 3 3 2 2" xfId="16455"/>
    <cellStyle name="표준 39 10 3 3 2 2 2" xfId="33839"/>
    <cellStyle name="표준 39 10 3 3 2 3" xfId="33840"/>
    <cellStyle name="표준 39 10 3 3 3" xfId="16456"/>
    <cellStyle name="표준 39 10 3 3 3 2" xfId="33841"/>
    <cellStyle name="표준 39 10 3 3 4" xfId="33842"/>
    <cellStyle name="표준 39 10 3 4" xfId="16457"/>
    <cellStyle name="표준 39 10 3 4 2" xfId="16458"/>
    <cellStyle name="표준 39 10 3 4 2 2" xfId="33843"/>
    <cellStyle name="표준 39 10 3 4 3" xfId="33844"/>
    <cellStyle name="표준 39 10 3 5" xfId="16459"/>
    <cellStyle name="표준 39 10 3 5 2" xfId="33845"/>
    <cellStyle name="표준 39 10 3 6" xfId="33846"/>
    <cellStyle name="표준 39 10 4" xfId="16460"/>
    <cellStyle name="표준 39 10 4 2" xfId="16461"/>
    <cellStyle name="표준 39 10 4 2 2" xfId="16462"/>
    <cellStyle name="표준 39 10 4 2 2 2" xfId="16463"/>
    <cellStyle name="표준 39 10 4 2 2 2 2" xfId="33847"/>
    <cellStyle name="표준 39 10 4 2 2 3" xfId="33848"/>
    <cellStyle name="표준 39 10 4 2 3" xfId="16464"/>
    <cellStyle name="표준 39 10 4 2 3 2" xfId="33849"/>
    <cellStyle name="표준 39 10 4 2 4" xfId="33850"/>
    <cellStyle name="표준 39 10 4 3" xfId="16465"/>
    <cellStyle name="표준 39 10 4 3 2" xfId="16466"/>
    <cellStyle name="표준 39 10 4 3 2 2" xfId="33851"/>
    <cellStyle name="표준 39 10 4 3 3" xfId="33852"/>
    <cellStyle name="표준 39 10 4 4" xfId="16467"/>
    <cellStyle name="표준 39 10 4 4 2" xfId="33853"/>
    <cellStyle name="표준 39 10 4 5" xfId="33854"/>
    <cellStyle name="표준 39 10 5" xfId="16468"/>
    <cellStyle name="표준 39 10 5 2" xfId="16469"/>
    <cellStyle name="표준 39 10 5 2 2" xfId="16470"/>
    <cellStyle name="표준 39 10 5 2 2 2" xfId="33855"/>
    <cellStyle name="표준 39 10 5 2 3" xfId="33856"/>
    <cellStyle name="표준 39 10 5 3" xfId="16471"/>
    <cellStyle name="표준 39 10 5 3 2" xfId="33857"/>
    <cellStyle name="표준 39 10 5 4" xfId="33858"/>
    <cellStyle name="표준 39 10 6" xfId="16472"/>
    <cellStyle name="표준 39 10 6 2" xfId="16473"/>
    <cellStyle name="표준 39 10 6 2 2" xfId="33859"/>
    <cellStyle name="표준 39 10 6 3" xfId="33860"/>
    <cellStyle name="표준 39 10 7" xfId="16474"/>
    <cellStyle name="표준 39 10 7 2" xfId="33861"/>
    <cellStyle name="표준 39 10 8" xfId="16475"/>
    <cellStyle name="표준 39 10 9" xfId="16476"/>
    <cellStyle name="표준 39 11" xfId="16477"/>
    <cellStyle name="표준 39 11 2" xfId="16478"/>
    <cellStyle name="표준 39 11 2 2" xfId="16479"/>
    <cellStyle name="표준 39 11 2 2 2" xfId="16480"/>
    <cellStyle name="표준 39 11 2 2 2 2" xfId="16481"/>
    <cellStyle name="표준 39 11 2 2 2 2 2" xfId="16482"/>
    <cellStyle name="표준 39 11 2 2 2 2 2 2" xfId="16483"/>
    <cellStyle name="표준 39 11 2 2 2 2 2 2 2" xfId="33862"/>
    <cellStyle name="표준 39 11 2 2 2 2 2 3" xfId="33863"/>
    <cellStyle name="표준 39 11 2 2 2 2 3" xfId="16484"/>
    <cellStyle name="표준 39 11 2 2 2 2 3 2" xfId="33864"/>
    <cellStyle name="표준 39 11 2 2 2 2 4" xfId="33865"/>
    <cellStyle name="표준 39 11 2 2 2 3" xfId="16485"/>
    <cellStyle name="표준 39 11 2 2 2 3 2" xfId="16486"/>
    <cellStyle name="표준 39 11 2 2 2 3 2 2" xfId="33866"/>
    <cellStyle name="표준 39 11 2 2 2 3 3" xfId="33867"/>
    <cellStyle name="표준 39 11 2 2 2 4" xfId="16487"/>
    <cellStyle name="표준 39 11 2 2 2 4 2" xfId="33868"/>
    <cellStyle name="표준 39 11 2 2 2 5" xfId="33869"/>
    <cellStyle name="표준 39 11 2 2 3" xfId="16488"/>
    <cellStyle name="표준 39 11 2 2 3 2" xfId="16489"/>
    <cellStyle name="표준 39 11 2 2 3 2 2" xfId="16490"/>
    <cellStyle name="표준 39 11 2 2 3 2 2 2" xfId="33870"/>
    <cellStyle name="표준 39 11 2 2 3 2 3" xfId="33871"/>
    <cellStyle name="표준 39 11 2 2 3 3" xfId="16491"/>
    <cellStyle name="표준 39 11 2 2 3 3 2" xfId="33872"/>
    <cellStyle name="표준 39 11 2 2 3 4" xfId="33873"/>
    <cellStyle name="표준 39 11 2 2 4" xfId="16492"/>
    <cellStyle name="표준 39 11 2 2 4 2" xfId="16493"/>
    <cellStyle name="표준 39 11 2 2 4 2 2" xfId="33874"/>
    <cellStyle name="표준 39 11 2 2 4 3" xfId="33875"/>
    <cellStyle name="표준 39 11 2 2 5" xfId="16494"/>
    <cellStyle name="표준 39 11 2 2 5 2" xfId="33876"/>
    <cellStyle name="표준 39 11 2 2 6" xfId="33877"/>
    <cellStyle name="표준 39 11 2 3" xfId="16495"/>
    <cellStyle name="표준 39 11 2 3 2" xfId="16496"/>
    <cellStyle name="표준 39 11 2 3 2 2" xfId="16497"/>
    <cellStyle name="표준 39 11 2 3 2 2 2" xfId="16498"/>
    <cellStyle name="표준 39 11 2 3 2 2 2 2" xfId="33878"/>
    <cellStyle name="표준 39 11 2 3 2 2 3" xfId="33879"/>
    <cellStyle name="표준 39 11 2 3 2 3" xfId="16499"/>
    <cellStyle name="표준 39 11 2 3 2 3 2" xfId="33880"/>
    <cellStyle name="표준 39 11 2 3 2 4" xfId="33881"/>
    <cellStyle name="표준 39 11 2 3 3" xfId="16500"/>
    <cellStyle name="표준 39 11 2 3 3 2" xfId="16501"/>
    <cellStyle name="표준 39 11 2 3 3 2 2" xfId="33882"/>
    <cellStyle name="표준 39 11 2 3 3 3" xfId="33883"/>
    <cellStyle name="표준 39 11 2 3 4" xfId="16502"/>
    <cellStyle name="표준 39 11 2 3 4 2" xfId="33884"/>
    <cellStyle name="표준 39 11 2 3 5" xfId="33885"/>
    <cellStyle name="표준 39 11 2 4" xfId="16503"/>
    <cellStyle name="표준 39 11 2 4 2" xfId="16504"/>
    <cellStyle name="표준 39 11 2 4 2 2" xfId="16505"/>
    <cellStyle name="표준 39 11 2 4 2 2 2" xfId="33886"/>
    <cellStyle name="표준 39 11 2 4 2 3" xfId="33887"/>
    <cellStyle name="표준 39 11 2 4 3" xfId="16506"/>
    <cellStyle name="표준 39 11 2 4 3 2" xfId="33888"/>
    <cellStyle name="표준 39 11 2 4 4" xfId="33889"/>
    <cellStyle name="표준 39 11 2 5" xfId="16507"/>
    <cellStyle name="표준 39 11 2 5 2" xfId="16508"/>
    <cellStyle name="표준 39 11 2 5 2 2" xfId="33890"/>
    <cellStyle name="표준 39 11 2 5 3" xfId="33891"/>
    <cellStyle name="표준 39 11 2 6" xfId="16509"/>
    <cellStyle name="표준 39 11 2 6 2" xfId="33892"/>
    <cellStyle name="표준 39 11 2 7" xfId="33893"/>
    <cellStyle name="표준 39 11 3" xfId="16510"/>
    <cellStyle name="표준 39 11 3 2" xfId="16511"/>
    <cellStyle name="표준 39 11 3 2 2" xfId="16512"/>
    <cellStyle name="표준 39 11 3 2 2 2" xfId="16513"/>
    <cellStyle name="표준 39 11 3 2 2 2 2" xfId="16514"/>
    <cellStyle name="표준 39 11 3 2 2 2 2 2" xfId="33894"/>
    <cellStyle name="표준 39 11 3 2 2 2 3" xfId="33895"/>
    <cellStyle name="표준 39 11 3 2 2 3" xfId="16515"/>
    <cellStyle name="표준 39 11 3 2 2 3 2" xfId="33896"/>
    <cellStyle name="표준 39 11 3 2 2 4" xfId="33897"/>
    <cellStyle name="표준 39 11 3 2 3" xfId="16516"/>
    <cellStyle name="표준 39 11 3 2 3 2" xfId="16517"/>
    <cellStyle name="표준 39 11 3 2 3 2 2" xfId="33898"/>
    <cellStyle name="표준 39 11 3 2 3 3" xfId="33899"/>
    <cellStyle name="표준 39 11 3 2 4" xfId="16518"/>
    <cellStyle name="표준 39 11 3 2 4 2" xfId="33900"/>
    <cellStyle name="표준 39 11 3 2 5" xfId="33901"/>
    <cellStyle name="표준 39 11 3 3" xfId="16519"/>
    <cellStyle name="표준 39 11 3 3 2" xfId="16520"/>
    <cellStyle name="표준 39 11 3 3 2 2" xfId="16521"/>
    <cellStyle name="표준 39 11 3 3 2 2 2" xfId="33902"/>
    <cellStyle name="표준 39 11 3 3 2 3" xfId="33903"/>
    <cellStyle name="표준 39 11 3 3 3" xfId="16522"/>
    <cellStyle name="표준 39 11 3 3 3 2" xfId="33904"/>
    <cellStyle name="표준 39 11 3 3 4" xfId="33905"/>
    <cellStyle name="표준 39 11 3 4" xfId="16523"/>
    <cellStyle name="표준 39 11 3 4 2" xfId="16524"/>
    <cellStyle name="표준 39 11 3 4 2 2" xfId="33906"/>
    <cellStyle name="표준 39 11 3 4 3" xfId="33907"/>
    <cellStyle name="표준 39 11 3 5" xfId="16525"/>
    <cellStyle name="표준 39 11 3 5 2" xfId="33908"/>
    <cellStyle name="표준 39 11 3 6" xfId="33909"/>
    <cellStyle name="표준 39 11 4" xfId="16526"/>
    <cellStyle name="표준 39 11 4 2" xfId="16527"/>
    <cellStyle name="표준 39 11 4 2 2" xfId="16528"/>
    <cellStyle name="표준 39 11 4 2 2 2" xfId="16529"/>
    <cellStyle name="표준 39 11 4 2 2 2 2" xfId="33910"/>
    <cellStyle name="표준 39 11 4 2 2 3" xfId="33911"/>
    <cellStyle name="표준 39 11 4 2 3" xfId="16530"/>
    <cellStyle name="표준 39 11 4 2 3 2" xfId="33912"/>
    <cellStyle name="표준 39 11 4 2 4" xfId="33913"/>
    <cellStyle name="표준 39 11 4 3" xfId="16531"/>
    <cellStyle name="표준 39 11 4 3 2" xfId="16532"/>
    <cellStyle name="표준 39 11 4 3 2 2" xfId="33914"/>
    <cellStyle name="표준 39 11 4 3 3" xfId="33915"/>
    <cellStyle name="표준 39 11 4 4" xfId="16533"/>
    <cellStyle name="표준 39 11 4 4 2" xfId="33916"/>
    <cellStyle name="표준 39 11 4 5" xfId="33917"/>
    <cellStyle name="표준 39 11 5" xfId="16534"/>
    <cellStyle name="표준 39 11 5 2" xfId="16535"/>
    <cellStyle name="표준 39 11 5 2 2" xfId="16536"/>
    <cellStyle name="표준 39 11 5 2 2 2" xfId="33918"/>
    <cellStyle name="표준 39 11 5 2 3" xfId="33919"/>
    <cellStyle name="표준 39 11 5 3" xfId="16537"/>
    <cellStyle name="표준 39 11 5 3 2" xfId="33920"/>
    <cellStyle name="표준 39 11 5 4" xfId="33921"/>
    <cellStyle name="표준 39 11 6" xfId="16538"/>
    <cellStyle name="표준 39 11 6 2" xfId="16539"/>
    <cellStyle name="표준 39 11 6 2 2" xfId="33922"/>
    <cellStyle name="표준 39 11 6 3" xfId="33923"/>
    <cellStyle name="표준 39 11 7" xfId="16540"/>
    <cellStyle name="표준 39 11 7 2" xfId="33924"/>
    <cellStyle name="표준 39 11 8" xfId="16541"/>
    <cellStyle name="표준 39 11 9" xfId="16542"/>
    <cellStyle name="표준 39 12" xfId="16543"/>
    <cellStyle name="표준 39 12 2" xfId="16544"/>
    <cellStyle name="표준 39 12 2 2" xfId="16545"/>
    <cellStyle name="표준 39 12 2 2 2" xfId="16546"/>
    <cellStyle name="표준 39 12 2 2 2 2" xfId="16547"/>
    <cellStyle name="표준 39 12 2 2 2 2 2" xfId="16548"/>
    <cellStyle name="표준 39 12 2 2 2 2 2 2" xfId="16549"/>
    <cellStyle name="표준 39 12 2 2 2 2 2 2 2" xfId="33925"/>
    <cellStyle name="표준 39 12 2 2 2 2 2 3" xfId="33926"/>
    <cellStyle name="표준 39 12 2 2 2 2 3" xfId="16550"/>
    <cellStyle name="표준 39 12 2 2 2 2 3 2" xfId="33927"/>
    <cellStyle name="표준 39 12 2 2 2 2 4" xfId="33928"/>
    <cellStyle name="표준 39 12 2 2 2 3" xfId="16551"/>
    <cellStyle name="표준 39 12 2 2 2 3 2" xfId="16552"/>
    <cellStyle name="표준 39 12 2 2 2 3 2 2" xfId="33929"/>
    <cellStyle name="표준 39 12 2 2 2 3 3" xfId="33930"/>
    <cellStyle name="표준 39 12 2 2 2 4" xfId="16553"/>
    <cellStyle name="표준 39 12 2 2 2 4 2" xfId="33931"/>
    <cellStyle name="표준 39 12 2 2 2 5" xfId="33932"/>
    <cellStyle name="표준 39 12 2 2 3" xfId="16554"/>
    <cellStyle name="표준 39 12 2 2 3 2" xfId="16555"/>
    <cellStyle name="표준 39 12 2 2 3 2 2" xfId="16556"/>
    <cellStyle name="표준 39 12 2 2 3 2 2 2" xfId="33933"/>
    <cellStyle name="표준 39 12 2 2 3 2 3" xfId="33934"/>
    <cellStyle name="표준 39 12 2 2 3 3" xfId="16557"/>
    <cellStyle name="표준 39 12 2 2 3 3 2" xfId="33935"/>
    <cellStyle name="표준 39 12 2 2 3 4" xfId="33936"/>
    <cellStyle name="표준 39 12 2 2 4" xfId="16558"/>
    <cellStyle name="표준 39 12 2 2 4 2" xfId="16559"/>
    <cellStyle name="표준 39 12 2 2 4 2 2" xfId="33937"/>
    <cellStyle name="표준 39 12 2 2 4 3" xfId="33938"/>
    <cellStyle name="표준 39 12 2 2 5" xfId="16560"/>
    <cellStyle name="표준 39 12 2 2 5 2" xfId="33939"/>
    <cellStyle name="표준 39 12 2 2 6" xfId="33940"/>
    <cellStyle name="표준 39 12 2 3" xfId="16561"/>
    <cellStyle name="표준 39 12 2 3 2" xfId="16562"/>
    <cellStyle name="표준 39 12 2 3 2 2" xfId="16563"/>
    <cellStyle name="표준 39 12 2 3 2 2 2" xfId="16564"/>
    <cellStyle name="표준 39 12 2 3 2 2 2 2" xfId="33941"/>
    <cellStyle name="표준 39 12 2 3 2 2 3" xfId="33942"/>
    <cellStyle name="표준 39 12 2 3 2 3" xfId="16565"/>
    <cellStyle name="표준 39 12 2 3 2 3 2" xfId="33943"/>
    <cellStyle name="표준 39 12 2 3 2 4" xfId="33944"/>
    <cellStyle name="표준 39 12 2 3 3" xfId="16566"/>
    <cellStyle name="표준 39 12 2 3 3 2" xfId="16567"/>
    <cellStyle name="표준 39 12 2 3 3 2 2" xfId="33945"/>
    <cellStyle name="표준 39 12 2 3 3 3" xfId="33946"/>
    <cellStyle name="표준 39 12 2 3 4" xfId="16568"/>
    <cellStyle name="표준 39 12 2 3 4 2" xfId="33947"/>
    <cellStyle name="표준 39 12 2 3 5" xfId="33948"/>
    <cellStyle name="표준 39 12 2 4" xfId="16569"/>
    <cellStyle name="표준 39 12 2 4 2" xfId="16570"/>
    <cellStyle name="표준 39 12 2 4 2 2" xfId="16571"/>
    <cellStyle name="표준 39 12 2 4 2 2 2" xfId="33949"/>
    <cellStyle name="표준 39 12 2 4 2 3" xfId="33950"/>
    <cellStyle name="표준 39 12 2 4 3" xfId="16572"/>
    <cellStyle name="표준 39 12 2 4 3 2" xfId="33951"/>
    <cellStyle name="표준 39 12 2 4 4" xfId="33952"/>
    <cellStyle name="표준 39 12 2 5" xfId="16573"/>
    <cellStyle name="표준 39 12 2 5 2" xfId="16574"/>
    <cellStyle name="표준 39 12 2 5 2 2" xfId="33953"/>
    <cellStyle name="표준 39 12 2 5 3" xfId="33954"/>
    <cellStyle name="표준 39 12 2 6" xfId="16575"/>
    <cellStyle name="표준 39 12 2 6 2" xfId="33955"/>
    <cellStyle name="표준 39 12 2 7" xfId="33956"/>
    <cellStyle name="표준 39 12 3" xfId="16576"/>
    <cellStyle name="표준 39 12 3 2" xfId="16577"/>
    <cellStyle name="표준 39 12 3 2 2" xfId="16578"/>
    <cellStyle name="표준 39 12 3 2 2 2" xfId="16579"/>
    <cellStyle name="표준 39 12 3 2 2 2 2" xfId="16580"/>
    <cellStyle name="표준 39 12 3 2 2 2 2 2" xfId="33957"/>
    <cellStyle name="표준 39 12 3 2 2 2 3" xfId="33958"/>
    <cellStyle name="표준 39 12 3 2 2 3" xfId="16581"/>
    <cellStyle name="표준 39 12 3 2 2 3 2" xfId="33959"/>
    <cellStyle name="표준 39 12 3 2 2 4" xfId="33960"/>
    <cellStyle name="표준 39 12 3 2 3" xfId="16582"/>
    <cellStyle name="표준 39 12 3 2 3 2" xfId="16583"/>
    <cellStyle name="표준 39 12 3 2 3 2 2" xfId="33961"/>
    <cellStyle name="표준 39 12 3 2 3 3" xfId="33962"/>
    <cellStyle name="표준 39 12 3 2 4" xfId="16584"/>
    <cellStyle name="표준 39 12 3 2 4 2" xfId="33963"/>
    <cellStyle name="표준 39 12 3 2 5" xfId="33964"/>
    <cellStyle name="표준 39 12 3 3" xfId="16585"/>
    <cellStyle name="표준 39 12 3 3 2" xfId="16586"/>
    <cellStyle name="표준 39 12 3 3 2 2" xfId="16587"/>
    <cellStyle name="표준 39 12 3 3 2 2 2" xfId="33965"/>
    <cellStyle name="표준 39 12 3 3 2 3" xfId="33966"/>
    <cellStyle name="표준 39 12 3 3 3" xfId="16588"/>
    <cellStyle name="표준 39 12 3 3 3 2" xfId="33967"/>
    <cellStyle name="표준 39 12 3 3 4" xfId="33968"/>
    <cellStyle name="표준 39 12 3 4" xfId="16589"/>
    <cellStyle name="표준 39 12 3 4 2" xfId="16590"/>
    <cellStyle name="표준 39 12 3 4 2 2" xfId="33969"/>
    <cellStyle name="표준 39 12 3 4 3" xfId="33970"/>
    <cellStyle name="표준 39 12 3 5" xfId="16591"/>
    <cellStyle name="표준 39 12 3 5 2" xfId="33971"/>
    <cellStyle name="표준 39 12 3 6" xfId="33972"/>
    <cellStyle name="표준 39 12 4" xfId="16592"/>
    <cellStyle name="표준 39 12 4 2" xfId="16593"/>
    <cellStyle name="표준 39 12 4 2 2" xfId="16594"/>
    <cellStyle name="표준 39 12 4 2 2 2" xfId="16595"/>
    <cellStyle name="표준 39 12 4 2 2 2 2" xfId="33973"/>
    <cellStyle name="표준 39 12 4 2 2 3" xfId="33974"/>
    <cellStyle name="표준 39 12 4 2 3" xfId="16596"/>
    <cellStyle name="표준 39 12 4 2 3 2" xfId="33975"/>
    <cellStyle name="표준 39 12 4 2 4" xfId="33976"/>
    <cellStyle name="표준 39 12 4 3" xfId="16597"/>
    <cellStyle name="표준 39 12 4 3 2" xfId="16598"/>
    <cellStyle name="표준 39 12 4 3 2 2" xfId="33977"/>
    <cellStyle name="표준 39 12 4 3 3" xfId="33978"/>
    <cellStyle name="표준 39 12 4 4" xfId="16599"/>
    <cellStyle name="표준 39 12 4 4 2" xfId="33979"/>
    <cellStyle name="표준 39 12 4 5" xfId="33980"/>
    <cellStyle name="표준 39 12 5" xfId="16600"/>
    <cellStyle name="표준 39 12 5 2" xfId="16601"/>
    <cellStyle name="표준 39 12 5 2 2" xfId="16602"/>
    <cellStyle name="표준 39 12 5 2 2 2" xfId="33981"/>
    <cellStyle name="표준 39 12 5 2 3" xfId="33982"/>
    <cellStyle name="표준 39 12 5 3" xfId="16603"/>
    <cellStyle name="표준 39 12 5 3 2" xfId="33983"/>
    <cellStyle name="표준 39 12 5 4" xfId="33984"/>
    <cellStyle name="표준 39 12 6" xfId="16604"/>
    <cellStyle name="표준 39 12 6 2" xfId="16605"/>
    <cellStyle name="표준 39 12 6 2 2" xfId="33985"/>
    <cellStyle name="표준 39 12 6 3" xfId="33986"/>
    <cellStyle name="표준 39 12 7" xfId="16606"/>
    <cellStyle name="표준 39 12 7 2" xfId="33987"/>
    <cellStyle name="표준 39 12 8" xfId="16607"/>
    <cellStyle name="표준 39 12 9" xfId="16608"/>
    <cellStyle name="표준 39 13" xfId="16609"/>
    <cellStyle name="표준 39 13 2" xfId="16610"/>
    <cellStyle name="표준 39 13 2 2" xfId="16611"/>
    <cellStyle name="표준 39 13 2 2 2" xfId="16612"/>
    <cellStyle name="표준 39 13 2 2 2 2" xfId="16613"/>
    <cellStyle name="표준 39 13 2 2 2 2 2" xfId="16614"/>
    <cellStyle name="표준 39 13 2 2 2 2 2 2" xfId="16615"/>
    <cellStyle name="표준 39 13 2 2 2 2 2 2 2" xfId="33988"/>
    <cellStyle name="표준 39 13 2 2 2 2 2 3" xfId="33989"/>
    <cellStyle name="표준 39 13 2 2 2 2 3" xfId="16616"/>
    <cellStyle name="표준 39 13 2 2 2 2 3 2" xfId="33990"/>
    <cellStyle name="표준 39 13 2 2 2 2 4" xfId="33991"/>
    <cellStyle name="표준 39 13 2 2 2 3" xfId="16617"/>
    <cellStyle name="표준 39 13 2 2 2 3 2" xfId="16618"/>
    <cellStyle name="표준 39 13 2 2 2 3 2 2" xfId="33992"/>
    <cellStyle name="표준 39 13 2 2 2 3 3" xfId="33993"/>
    <cellStyle name="표준 39 13 2 2 2 4" xfId="16619"/>
    <cellStyle name="표준 39 13 2 2 2 4 2" xfId="33994"/>
    <cellStyle name="표준 39 13 2 2 2 5" xfId="33995"/>
    <cellStyle name="표준 39 13 2 2 3" xfId="16620"/>
    <cellStyle name="표준 39 13 2 2 3 2" xfId="16621"/>
    <cellStyle name="표준 39 13 2 2 3 2 2" xfId="16622"/>
    <cellStyle name="표준 39 13 2 2 3 2 2 2" xfId="33996"/>
    <cellStyle name="표준 39 13 2 2 3 2 3" xfId="33997"/>
    <cellStyle name="표준 39 13 2 2 3 3" xfId="16623"/>
    <cellStyle name="표준 39 13 2 2 3 3 2" xfId="33998"/>
    <cellStyle name="표준 39 13 2 2 3 4" xfId="33999"/>
    <cellStyle name="표준 39 13 2 2 4" xfId="16624"/>
    <cellStyle name="표준 39 13 2 2 4 2" xfId="16625"/>
    <cellStyle name="표준 39 13 2 2 4 2 2" xfId="34000"/>
    <cellStyle name="표준 39 13 2 2 4 3" xfId="34001"/>
    <cellStyle name="표준 39 13 2 2 5" xfId="16626"/>
    <cellStyle name="표준 39 13 2 2 5 2" xfId="34002"/>
    <cellStyle name="표준 39 13 2 2 6" xfId="34003"/>
    <cellStyle name="표준 39 13 2 3" xfId="16627"/>
    <cellStyle name="표준 39 13 2 3 2" xfId="16628"/>
    <cellStyle name="표준 39 13 2 3 2 2" xfId="16629"/>
    <cellStyle name="표준 39 13 2 3 2 2 2" xfId="16630"/>
    <cellStyle name="표준 39 13 2 3 2 2 2 2" xfId="34004"/>
    <cellStyle name="표준 39 13 2 3 2 2 3" xfId="34005"/>
    <cellStyle name="표준 39 13 2 3 2 3" xfId="16631"/>
    <cellStyle name="표준 39 13 2 3 2 3 2" xfId="34006"/>
    <cellStyle name="표준 39 13 2 3 2 4" xfId="34007"/>
    <cellStyle name="표준 39 13 2 3 3" xfId="16632"/>
    <cellStyle name="표준 39 13 2 3 3 2" xfId="16633"/>
    <cellStyle name="표준 39 13 2 3 3 2 2" xfId="34008"/>
    <cellStyle name="표준 39 13 2 3 3 3" xfId="34009"/>
    <cellStyle name="표준 39 13 2 3 4" xfId="16634"/>
    <cellStyle name="표준 39 13 2 3 4 2" xfId="34010"/>
    <cellStyle name="표준 39 13 2 3 5" xfId="34011"/>
    <cellStyle name="표준 39 13 2 4" xfId="16635"/>
    <cellStyle name="표준 39 13 2 4 2" xfId="16636"/>
    <cellStyle name="표준 39 13 2 4 2 2" xfId="16637"/>
    <cellStyle name="표준 39 13 2 4 2 2 2" xfId="34012"/>
    <cellStyle name="표준 39 13 2 4 2 3" xfId="34013"/>
    <cellStyle name="표준 39 13 2 4 3" xfId="16638"/>
    <cellStyle name="표준 39 13 2 4 3 2" xfId="34014"/>
    <cellStyle name="표준 39 13 2 4 4" xfId="34015"/>
    <cellStyle name="표준 39 13 2 5" xfId="16639"/>
    <cellStyle name="표준 39 13 2 5 2" xfId="16640"/>
    <cellStyle name="표준 39 13 2 5 2 2" xfId="34016"/>
    <cellStyle name="표준 39 13 2 5 3" xfId="34017"/>
    <cellStyle name="표준 39 13 2 6" xfId="16641"/>
    <cellStyle name="표준 39 13 2 6 2" xfId="34018"/>
    <cellStyle name="표준 39 13 2 7" xfId="34019"/>
    <cellStyle name="표준 39 13 3" xfId="16642"/>
    <cellStyle name="표준 39 13 3 2" xfId="16643"/>
    <cellStyle name="표준 39 13 3 2 2" xfId="16644"/>
    <cellStyle name="표준 39 13 3 2 2 2" xfId="16645"/>
    <cellStyle name="표준 39 13 3 2 2 2 2" xfId="16646"/>
    <cellStyle name="표준 39 13 3 2 2 2 2 2" xfId="34020"/>
    <cellStyle name="표준 39 13 3 2 2 2 3" xfId="34021"/>
    <cellStyle name="표준 39 13 3 2 2 3" xfId="16647"/>
    <cellStyle name="표준 39 13 3 2 2 3 2" xfId="34022"/>
    <cellStyle name="표준 39 13 3 2 2 4" xfId="34023"/>
    <cellStyle name="표준 39 13 3 2 3" xfId="16648"/>
    <cellStyle name="표준 39 13 3 2 3 2" xfId="16649"/>
    <cellStyle name="표준 39 13 3 2 3 2 2" xfId="34024"/>
    <cellStyle name="표준 39 13 3 2 3 3" xfId="34025"/>
    <cellStyle name="표준 39 13 3 2 4" xfId="16650"/>
    <cellStyle name="표준 39 13 3 2 4 2" xfId="34026"/>
    <cellStyle name="표준 39 13 3 2 5" xfId="34027"/>
    <cellStyle name="표준 39 13 3 3" xfId="16651"/>
    <cellStyle name="표준 39 13 3 3 2" xfId="16652"/>
    <cellStyle name="표준 39 13 3 3 2 2" xfId="16653"/>
    <cellStyle name="표준 39 13 3 3 2 2 2" xfId="34028"/>
    <cellStyle name="표준 39 13 3 3 2 3" xfId="34029"/>
    <cellStyle name="표준 39 13 3 3 3" xfId="16654"/>
    <cellStyle name="표준 39 13 3 3 3 2" xfId="34030"/>
    <cellStyle name="표준 39 13 3 3 4" xfId="34031"/>
    <cellStyle name="표준 39 13 3 4" xfId="16655"/>
    <cellStyle name="표준 39 13 3 4 2" xfId="16656"/>
    <cellStyle name="표준 39 13 3 4 2 2" xfId="34032"/>
    <cellStyle name="표준 39 13 3 4 3" xfId="34033"/>
    <cellStyle name="표준 39 13 3 5" xfId="16657"/>
    <cellStyle name="표준 39 13 3 5 2" xfId="34034"/>
    <cellStyle name="표준 39 13 3 6" xfId="34035"/>
    <cellStyle name="표준 39 13 4" xfId="16658"/>
    <cellStyle name="표준 39 13 4 2" xfId="16659"/>
    <cellStyle name="표준 39 13 4 2 2" xfId="16660"/>
    <cellStyle name="표준 39 13 4 2 2 2" xfId="16661"/>
    <cellStyle name="표준 39 13 4 2 2 2 2" xfId="34036"/>
    <cellStyle name="표준 39 13 4 2 2 3" xfId="34037"/>
    <cellStyle name="표준 39 13 4 2 3" xfId="16662"/>
    <cellStyle name="표준 39 13 4 2 3 2" xfId="34038"/>
    <cellStyle name="표준 39 13 4 2 4" xfId="34039"/>
    <cellStyle name="표준 39 13 4 3" xfId="16663"/>
    <cellStyle name="표준 39 13 4 3 2" xfId="16664"/>
    <cellStyle name="표준 39 13 4 3 2 2" xfId="34040"/>
    <cellStyle name="표준 39 13 4 3 3" xfId="34041"/>
    <cellStyle name="표준 39 13 4 4" xfId="16665"/>
    <cellStyle name="표준 39 13 4 4 2" xfId="34042"/>
    <cellStyle name="표준 39 13 4 5" xfId="34043"/>
    <cellStyle name="표준 39 13 5" xfId="16666"/>
    <cellStyle name="표준 39 13 5 2" xfId="16667"/>
    <cellStyle name="표준 39 13 5 2 2" xfId="16668"/>
    <cellStyle name="표준 39 13 5 2 2 2" xfId="34044"/>
    <cellStyle name="표준 39 13 5 2 3" xfId="34045"/>
    <cellStyle name="표준 39 13 5 3" xfId="16669"/>
    <cellStyle name="표준 39 13 5 3 2" xfId="34046"/>
    <cellStyle name="표준 39 13 5 4" xfId="34047"/>
    <cellStyle name="표준 39 13 6" xfId="16670"/>
    <cellStyle name="표준 39 13 6 2" xfId="16671"/>
    <cellStyle name="표준 39 13 6 2 2" xfId="34048"/>
    <cellStyle name="표준 39 13 6 3" xfId="34049"/>
    <cellStyle name="표준 39 13 7" xfId="16672"/>
    <cellStyle name="표준 39 13 7 2" xfId="34050"/>
    <cellStyle name="표준 39 13 8" xfId="16673"/>
    <cellStyle name="표준 39 13 9" xfId="16674"/>
    <cellStyle name="표준 39 14" xfId="16675"/>
    <cellStyle name="표준 39 14 2" xfId="16676"/>
    <cellStyle name="표준 39 14 2 2" xfId="16677"/>
    <cellStyle name="표준 39 14 2 2 2" xfId="16678"/>
    <cellStyle name="표준 39 14 2 2 2 2" xfId="16679"/>
    <cellStyle name="표준 39 14 2 2 2 2 2" xfId="16680"/>
    <cellStyle name="표준 39 14 2 2 2 2 2 2" xfId="16681"/>
    <cellStyle name="표준 39 14 2 2 2 2 2 2 2" xfId="34051"/>
    <cellStyle name="표준 39 14 2 2 2 2 2 3" xfId="34052"/>
    <cellStyle name="표준 39 14 2 2 2 2 3" xfId="16682"/>
    <cellStyle name="표준 39 14 2 2 2 2 3 2" xfId="34053"/>
    <cellStyle name="표준 39 14 2 2 2 2 4" xfId="34054"/>
    <cellStyle name="표준 39 14 2 2 2 3" xfId="16683"/>
    <cellStyle name="표준 39 14 2 2 2 3 2" xfId="16684"/>
    <cellStyle name="표준 39 14 2 2 2 3 2 2" xfId="34055"/>
    <cellStyle name="표준 39 14 2 2 2 3 3" xfId="34056"/>
    <cellStyle name="표준 39 14 2 2 2 4" xfId="16685"/>
    <cellStyle name="표준 39 14 2 2 2 4 2" xfId="34057"/>
    <cellStyle name="표준 39 14 2 2 2 5" xfId="34058"/>
    <cellStyle name="표준 39 14 2 2 3" xfId="16686"/>
    <cellStyle name="표준 39 14 2 2 3 2" xfId="16687"/>
    <cellStyle name="표준 39 14 2 2 3 2 2" xfId="16688"/>
    <cellStyle name="표준 39 14 2 2 3 2 2 2" xfId="34059"/>
    <cellStyle name="표준 39 14 2 2 3 2 3" xfId="34060"/>
    <cellStyle name="표준 39 14 2 2 3 3" xfId="16689"/>
    <cellStyle name="표준 39 14 2 2 3 3 2" xfId="34061"/>
    <cellStyle name="표준 39 14 2 2 3 4" xfId="34062"/>
    <cellStyle name="표준 39 14 2 2 4" xfId="16690"/>
    <cellStyle name="표준 39 14 2 2 4 2" xfId="16691"/>
    <cellStyle name="표준 39 14 2 2 4 2 2" xfId="34063"/>
    <cellStyle name="표준 39 14 2 2 4 3" xfId="34064"/>
    <cellStyle name="표준 39 14 2 2 5" xfId="16692"/>
    <cellStyle name="표준 39 14 2 2 5 2" xfId="34065"/>
    <cellStyle name="표준 39 14 2 2 6" xfId="34066"/>
    <cellStyle name="표준 39 14 2 3" xfId="16693"/>
    <cellStyle name="표준 39 14 2 3 2" xfId="16694"/>
    <cellStyle name="표준 39 14 2 3 2 2" xfId="16695"/>
    <cellStyle name="표준 39 14 2 3 2 2 2" xfId="16696"/>
    <cellStyle name="표준 39 14 2 3 2 2 2 2" xfId="34067"/>
    <cellStyle name="표준 39 14 2 3 2 2 3" xfId="34068"/>
    <cellStyle name="표준 39 14 2 3 2 3" xfId="16697"/>
    <cellStyle name="표준 39 14 2 3 2 3 2" xfId="34069"/>
    <cellStyle name="표준 39 14 2 3 2 4" xfId="34070"/>
    <cellStyle name="표준 39 14 2 3 3" xfId="16698"/>
    <cellStyle name="표준 39 14 2 3 3 2" xfId="16699"/>
    <cellStyle name="표준 39 14 2 3 3 2 2" xfId="34071"/>
    <cellStyle name="표준 39 14 2 3 3 3" xfId="34072"/>
    <cellStyle name="표준 39 14 2 3 4" xfId="16700"/>
    <cellStyle name="표준 39 14 2 3 4 2" xfId="34073"/>
    <cellStyle name="표준 39 14 2 3 5" xfId="34074"/>
    <cellStyle name="표준 39 14 2 4" xfId="16701"/>
    <cellStyle name="표준 39 14 2 4 2" xfId="16702"/>
    <cellStyle name="표준 39 14 2 4 2 2" xfId="16703"/>
    <cellStyle name="표준 39 14 2 4 2 2 2" xfId="34075"/>
    <cellStyle name="표준 39 14 2 4 2 3" xfId="34076"/>
    <cellStyle name="표준 39 14 2 4 3" xfId="16704"/>
    <cellStyle name="표준 39 14 2 4 3 2" xfId="34077"/>
    <cellStyle name="표준 39 14 2 4 4" xfId="34078"/>
    <cellStyle name="표준 39 14 2 5" xfId="16705"/>
    <cellStyle name="표준 39 14 2 5 2" xfId="16706"/>
    <cellStyle name="표준 39 14 2 5 2 2" xfId="34079"/>
    <cellStyle name="표준 39 14 2 5 3" xfId="34080"/>
    <cellStyle name="표준 39 14 2 6" xfId="16707"/>
    <cellStyle name="표준 39 14 2 6 2" xfId="34081"/>
    <cellStyle name="표준 39 14 2 7" xfId="34082"/>
    <cellStyle name="표준 39 14 3" xfId="16708"/>
    <cellStyle name="표준 39 14 3 2" xfId="16709"/>
    <cellStyle name="표준 39 14 3 2 2" xfId="16710"/>
    <cellStyle name="표준 39 14 3 2 2 2" xfId="16711"/>
    <cellStyle name="표준 39 14 3 2 2 2 2" xfId="16712"/>
    <cellStyle name="표준 39 14 3 2 2 2 2 2" xfId="34083"/>
    <cellStyle name="표준 39 14 3 2 2 2 3" xfId="34084"/>
    <cellStyle name="표준 39 14 3 2 2 3" xfId="16713"/>
    <cellStyle name="표준 39 14 3 2 2 3 2" xfId="34085"/>
    <cellStyle name="표준 39 14 3 2 2 4" xfId="34086"/>
    <cellStyle name="표준 39 14 3 2 3" xfId="16714"/>
    <cellStyle name="표준 39 14 3 2 3 2" xfId="16715"/>
    <cellStyle name="표준 39 14 3 2 3 2 2" xfId="34087"/>
    <cellStyle name="표준 39 14 3 2 3 3" xfId="34088"/>
    <cellStyle name="표준 39 14 3 2 4" xfId="16716"/>
    <cellStyle name="표준 39 14 3 2 4 2" xfId="34089"/>
    <cellStyle name="표준 39 14 3 2 5" xfId="34090"/>
    <cellStyle name="표준 39 14 3 3" xfId="16717"/>
    <cellStyle name="표준 39 14 3 3 2" xfId="16718"/>
    <cellStyle name="표준 39 14 3 3 2 2" xfId="16719"/>
    <cellStyle name="표준 39 14 3 3 2 2 2" xfId="34091"/>
    <cellStyle name="표준 39 14 3 3 2 3" xfId="34092"/>
    <cellStyle name="표준 39 14 3 3 3" xfId="16720"/>
    <cellStyle name="표준 39 14 3 3 3 2" xfId="34093"/>
    <cellStyle name="표준 39 14 3 3 4" xfId="34094"/>
    <cellStyle name="표준 39 14 3 4" xfId="16721"/>
    <cellStyle name="표준 39 14 3 4 2" xfId="16722"/>
    <cellStyle name="표준 39 14 3 4 2 2" xfId="34095"/>
    <cellStyle name="표준 39 14 3 4 3" xfId="34096"/>
    <cellStyle name="표준 39 14 3 5" xfId="16723"/>
    <cellStyle name="표준 39 14 3 5 2" xfId="34097"/>
    <cellStyle name="표준 39 14 3 6" xfId="34098"/>
    <cellStyle name="표준 39 14 4" xfId="16724"/>
    <cellStyle name="표준 39 14 4 2" xfId="16725"/>
    <cellStyle name="표준 39 14 4 2 2" xfId="16726"/>
    <cellStyle name="표준 39 14 4 2 2 2" xfId="16727"/>
    <cellStyle name="표준 39 14 4 2 2 2 2" xfId="34099"/>
    <cellStyle name="표준 39 14 4 2 2 3" xfId="34100"/>
    <cellStyle name="표준 39 14 4 2 3" xfId="16728"/>
    <cellStyle name="표준 39 14 4 2 3 2" xfId="34101"/>
    <cellStyle name="표준 39 14 4 2 4" xfId="34102"/>
    <cellStyle name="표준 39 14 4 3" xfId="16729"/>
    <cellStyle name="표준 39 14 4 3 2" xfId="16730"/>
    <cellStyle name="표준 39 14 4 3 2 2" xfId="34103"/>
    <cellStyle name="표준 39 14 4 3 3" xfId="34104"/>
    <cellStyle name="표준 39 14 4 4" xfId="16731"/>
    <cellStyle name="표준 39 14 4 4 2" xfId="34105"/>
    <cellStyle name="표준 39 14 4 5" xfId="34106"/>
    <cellStyle name="표준 39 14 5" xfId="16732"/>
    <cellStyle name="표준 39 14 5 2" xfId="16733"/>
    <cellStyle name="표준 39 14 5 2 2" xfId="16734"/>
    <cellStyle name="표준 39 14 5 2 2 2" xfId="34107"/>
    <cellStyle name="표준 39 14 5 2 3" xfId="34108"/>
    <cellStyle name="표준 39 14 5 3" xfId="16735"/>
    <cellStyle name="표준 39 14 5 3 2" xfId="34109"/>
    <cellStyle name="표준 39 14 5 4" xfId="34110"/>
    <cellStyle name="표준 39 14 6" xfId="16736"/>
    <cellStyle name="표준 39 14 6 2" xfId="16737"/>
    <cellStyle name="표준 39 14 6 2 2" xfId="34111"/>
    <cellStyle name="표준 39 14 6 3" xfId="34112"/>
    <cellStyle name="표준 39 14 7" xfId="16738"/>
    <cellStyle name="표준 39 14 7 2" xfId="34113"/>
    <cellStyle name="표준 39 14 8" xfId="16739"/>
    <cellStyle name="표준 39 14 9" xfId="16740"/>
    <cellStyle name="표준 39 15" xfId="16741"/>
    <cellStyle name="표준 39 15 2" xfId="16742"/>
    <cellStyle name="표준 39 15 2 2" xfId="16743"/>
    <cellStyle name="표준 39 15 2 2 2" xfId="16744"/>
    <cellStyle name="표준 39 15 2 2 2 2" xfId="16745"/>
    <cellStyle name="표준 39 15 2 2 2 2 2" xfId="16746"/>
    <cellStyle name="표준 39 15 2 2 2 2 2 2" xfId="16747"/>
    <cellStyle name="표준 39 15 2 2 2 2 2 2 2" xfId="34114"/>
    <cellStyle name="표준 39 15 2 2 2 2 2 3" xfId="34115"/>
    <cellStyle name="표준 39 15 2 2 2 2 3" xfId="16748"/>
    <cellStyle name="표준 39 15 2 2 2 2 3 2" xfId="34116"/>
    <cellStyle name="표준 39 15 2 2 2 2 4" xfId="34117"/>
    <cellStyle name="표준 39 15 2 2 2 3" xfId="16749"/>
    <cellStyle name="표준 39 15 2 2 2 3 2" xfId="16750"/>
    <cellStyle name="표준 39 15 2 2 2 3 2 2" xfId="34118"/>
    <cellStyle name="표준 39 15 2 2 2 3 3" xfId="34119"/>
    <cellStyle name="표준 39 15 2 2 2 4" xfId="16751"/>
    <cellStyle name="표준 39 15 2 2 2 4 2" xfId="34120"/>
    <cellStyle name="표준 39 15 2 2 2 5" xfId="34121"/>
    <cellStyle name="표준 39 15 2 2 3" xfId="16752"/>
    <cellStyle name="표준 39 15 2 2 3 2" xfId="16753"/>
    <cellStyle name="표준 39 15 2 2 3 2 2" xfId="16754"/>
    <cellStyle name="표준 39 15 2 2 3 2 2 2" xfId="34122"/>
    <cellStyle name="표준 39 15 2 2 3 2 3" xfId="34123"/>
    <cellStyle name="표준 39 15 2 2 3 3" xfId="16755"/>
    <cellStyle name="표준 39 15 2 2 3 3 2" xfId="34124"/>
    <cellStyle name="표준 39 15 2 2 3 4" xfId="34125"/>
    <cellStyle name="표준 39 15 2 2 4" xfId="16756"/>
    <cellStyle name="표준 39 15 2 2 4 2" xfId="16757"/>
    <cellStyle name="표준 39 15 2 2 4 2 2" xfId="34126"/>
    <cellStyle name="표준 39 15 2 2 4 3" xfId="34127"/>
    <cellStyle name="표준 39 15 2 2 5" xfId="16758"/>
    <cellStyle name="표준 39 15 2 2 5 2" xfId="34128"/>
    <cellStyle name="표준 39 15 2 2 6" xfId="34129"/>
    <cellStyle name="표준 39 15 2 3" xfId="16759"/>
    <cellStyle name="표준 39 15 2 3 2" xfId="16760"/>
    <cellStyle name="표준 39 15 2 3 2 2" xfId="16761"/>
    <cellStyle name="표준 39 15 2 3 2 2 2" xfId="16762"/>
    <cellStyle name="표준 39 15 2 3 2 2 2 2" xfId="34130"/>
    <cellStyle name="표준 39 15 2 3 2 2 3" xfId="34131"/>
    <cellStyle name="표준 39 15 2 3 2 3" xfId="16763"/>
    <cellStyle name="표준 39 15 2 3 2 3 2" xfId="34132"/>
    <cellStyle name="표준 39 15 2 3 2 4" xfId="34133"/>
    <cellStyle name="표준 39 15 2 3 3" xfId="16764"/>
    <cellStyle name="표준 39 15 2 3 3 2" xfId="16765"/>
    <cellStyle name="표준 39 15 2 3 3 2 2" xfId="34134"/>
    <cellStyle name="표준 39 15 2 3 3 3" xfId="34135"/>
    <cellStyle name="표준 39 15 2 3 4" xfId="16766"/>
    <cellStyle name="표준 39 15 2 3 4 2" xfId="34136"/>
    <cellStyle name="표준 39 15 2 3 5" xfId="34137"/>
    <cellStyle name="표준 39 15 2 4" xfId="16767"/>
    <cellStyle name="표준 39 15 2 4 2" xfId="16768"/>
    <cellStyle name="표준 39 15 2 4 2 2" xfId="16769"/>
    <cellStyle name="표준 39 15 2 4 2 2 2" xfId="34138"/>
    <cellStyle name="표준 39 15 2 4 2 3" xfId="34139"/>
    <cellStyle name="표준 39 15 2 4 3" xfId="16770"/>
    <cellStyle name="표준 39 15 2 4 3 2" xfId="34140"/>
    <cellStyle name="표준 39 15 2 4 4" xfId="34141"/>
    <cellStyle name="표준 39 15 2 5" xfId="16771"/>
    <cellStyle name="표준 39 15 2 5 2" xfId="16772"/>
    <cellStyle name="표준 39 15 2 5 2 2" xfId="34142"/>
    <cellStyle name="표준 39 15 2 5 3" xfId="34143"/>
    <cellStyle name="표준 39 15 2 6" xfId="16773"/>
    <cellStyle name="표준 39 15 2 6 2" xfId="34144"/>
    <cellStyle name="표준 39 15 2 7" xfId="34145"/>
    <cellStyle name="표준 39 15 3" xfId="16774"/>
    <cellStyle name="표준 39 15 3 2" xfId="16775"/>
    <cellStyle name="표준 39 15 3 2 2" xfId="16776"/>
    <cellStyle name="표준 39 15 3 2 2 2" xfId="16777"/>
    <cellStyle name="표준 39 15 3 2 2 2 2" xfId="16778"/>
    <cellStyle name="표준 39 15 3 2 2 2 2 2" xfId="34146"/>
    <cellStyle name="표준 39 15 3 2 2 2 3" xfId="34147"/>
    <cellStyle name="표준 39 15 3 2 2 3" xfId="16779"/>
    <cellStyle name="표준 39 15 3 2 2 3 2" xfId="34148"/>
    <cellStyle name="표준 39 15 3 2 2 4" xfId="34149"/>
    <cellStyle name="표준 39 15 3 2 3" xfId="16780"/>
    <cellStyle name="표준 39 15 3 2 3 2" xfId="16781"/>
    <cellStyle name="표준 39 15 3 2 3 2 2" xfId="34150"/>
    <cellStyle name="표준 39 15 3 2 3 3" xfId="34151"/>
    <cellStyle name="표준 39 15 3 2 4" xfId="16782"/>
    <cellStyle name="표준 39 15 3 2 4 2" xfId="34152"/>
    <cellStyle name="표준 39 15 3 2 5" xfId="34153"/>
    <cellStyle name="표준 39 15 3 3" xfId="16783"/>
    <cellStyle name="표준 39 15 3 3 2" xfId="16784"/>
    <cellStyle name="표준 39 15 3 3 2 2" xfId="16785"/>
    <cellStyle name="표준 39 15 3 3 2 2 2" xfId="34154"/>
    <cellStyle name="표준 39 15 3 3 2 3" xfId="34155"/>
    <cellStyle name="표준 39 15 3 3 3" xfId="16786"/>
    <cellStyle name="표준 39 15 3 3 3 2" xfId="34156"/>
    <cellStyle name="표준 39 15 3 3 4" xfId="34157"/>
    <cellStyle name="표준 39 15 3 4" xfId="16787"/>
    <cellStyle name="표준 39 15 3 4 2" xfId="16788"/>
    <cellStyle name="표준 39 15 3 4 2 2" xfId="34158"/>
    <cellStyle name="표준 39 15 3 4 3" xfId="34159"/>
    <cellStyle name="표준 39 15 3 5" xfId="16789"/>
    <cellStyle name="표준 39 15 3 5 2" xfId="34160"/>
    <cellStyle name="표준 39 15 3 6" xfId="34161"/>
    <cellStyle name="표준 39 15 4" xfId="16790"/>
    <cellStyle name="표준 39 15 4 2" xfId="16791"/>
    <cellStyle name="표준 39 15 4 2 2" xfId="16792"/>
    <cellStyle name="표준 39 15 4 2 2 2" xfId="16793"/>
    <cellStyle name="표준 39 15 4 2 2 2 2" xfId="34162"/>
    <cellStyle name="표준 39 15 4 2 2 3" xfId="34163"/>
    <cellStyle name="표준 39 15 4 2 3" xfId="16794"/>
    <cellStyle name="표준 39 15 4 2 3 2" xfId="34164"/>
    <cellStyle name="표준 39 15 4 2 4" xfId="34165"/>
    <cellStyle name="표준 39 15 4 3" xfId="16795"/>
    <cellStyle name="표준 39 15 4 3 2" xfId="16796"/>
    <cellStyle name="표준 39 15 4 3 2 2" xfId="34166"/>
    <cellStyle name="표준 39 15 4 3 3" xfId="34167"/>
    <cellStyle name="표준 39 15 4 4" xfId="16797"/>
    <cellStyle name="표준 39 15 4 4 2" xfId="34168"/>
    <cellStyle name="표준 39 15 4 5" xfId="34169"/>
    <cellStyle name="표준 39 15 5" xfId="16798"/>
    <cellStyle name="표준 39 15 5 2" xfId="16799"/>
    <cellStyle name="표준 39 15 5 2 2" xfId="16800"/>
    <cellStyle name="표준 39 15 5 2 2 2" xfId="34170"/>
    <cellStyle name="표준 39 15 5 2 3" xfId="34171"/>
    <cellStyle name="표준 39 15 5 3" xfId="16801"/>
    <cellStyle name="표준 39 15 5 3 2" xfId="34172"/>
    <cellStyle name="표준 39 15 5 4" xfId="34173"/>
    <cellStyle name="표준 39 15 6" xfId="16802"/>
    <cellStyle name="표준 39 15 6 2" xfId="16803"/>
    <cellStyle name="표준 39 15 6 2 2" xfId="34174"/>
    <cellStyle name="표준 39 15 6 3" xfId="34175"/>
    <cellStyle name="표준 39 15 7" xfId="16804"/>
    <cellStyle name="표준 39 15 7 2" xfId="34176"/>
    <cellStyle name="표준 39 15 8" xfId="16805"/>
    <cellStyle name="표준 39 15 9" xfId="16806"/>
    <cellStyle name="표준 39 16" xfId="16807"/>
    <cellStyle name="표준 39 16 2" xfId="16808"/>
    <cellStyle name="표준 39 16 2 2" xfId="16809"/>
    <cellStyle name="표준 39 16 2 2 2" xfId="16810"/>
    <cellStyle name="표준 39 16 2 2 2 2" xfId="16811"/>
    <cellStyle name="표준 39 16 2 2 2 2 2" xfId="16812"/>
    <cellStyle name="표준 39 16 2 2 2 2 2 2" xfId="16813"/>
    <cellStyle name="표준 39 16 2 2 2 2 2 2 2" xfId="34177"/>
    <cellStyle name="표준 39 16 2 2 2 2 2 3" xfId="34178"/>
    <cellStyle name="표준 39 16 2 2 2 2 3" xfId="16814"/>
    <cellStyle name="표준 39 16 2 2 2 2 3 2" xfId="34179"/>
    <cellStyle name="표준 39 16 2 2 2 2 4" xfId="34180"/>
    <cellStyle name="표준 39 16 2 2 2 3" xfId="16815"/>
    <cellStyle name="표준 39 16 2 2 2 3 2" xfId="16816"/>
    <cellStyle name="표준 39 16 2 2 2 3 2 2" xfId="34181"/>
    <cellStyle name="표준 39 16 2 2 2 3 3" xfId="34182"/>
    <cellStyle name="표준 39 16 2 2 2 4" xfId="16817"/>
    <cellStyle name="표준 39 16 2 2 2 4 2" xfId="34183"/>
    <cellStyle name="표준 39 16 2 2 2 5" xfId="34184"/>
    <cellStyle name="표준 39 16 2 2 3" xfId="16818"/>
    <cellStyle name="표준 39 16 2 2 3 2" xfId="16819"/>
    <cellStyle name="표준 39 16 2 2 3 2 2" xfId="16820"/>
    <cellStyle name="표준 39 16 2 2 3 2 2 2" xfId="34185"/>
    <cellStyle name="표준 39 16 2 2 3 2 3" xfId="34186"/>
    <cellStyle name="표준 39 16 2 2 3 3" xfId="16821"/>
    <cellStyle name="표준 39 16 2 2 3 3 2" xfId="34187"/>
    <cellStyle name="표준 39 16 2 2 3 4" xfId="34188"/>
    <cellStyle name="표준 39 16 2 2 4" xfId="16822"/>
    <cellStyle name="표준 39 16 2 2 4 2" xfId="16823"/>
    <cellStyle name="표준 39 16 2 2 4 2 2" xfId="34189"/>
    <cellStyle name="표준 39 16 2 2 4 3" xfId="34190"/>
    <cellStyle name="표준 39 16 2 2 5" xfId="16824"/>
    <cellStyle name="표준 39 16 2 2 5 2" xfId="34191"/>
    <cellStyle name="표준 39 16 2 2 6" xfId="34192"/>
    <cellStyle name="표준 39 16 2 3" xfId="16825"/>
    <cellStyle name="표준 39 16 2 3 2" xfId="16826"/>
    <cellStyle name="표준 39 16 2 3 2 2" xfId="16827"/>
    <cellStyle name="표준 39 16 2 3 2 2 2" xfId="16828"/>
    <cellStyle name="표준 39 16 2 3 2 2 2 2" xfId="34193"/>
    <cellStyle name="표준 39 16 2 3 2 2 3" xfId="34194"/>
    <cellStyle name="표준 39 16 2 3 2 3" xfId="16829"/>
    <cellStyle name="표준 39 16 2 3 2 3 2" xfId="34195"/>
    <cellStyle name="표준 39 16 2 3 2 4" xfId="34196"/>
    <cellStyle name="표준 39 16 2 3 3" xfId="16830"/>
    <cellStyle name="표준 39 16 2 3 3 2" xfId="16831"/>
    <cellStyle name="표준 39 16 2 3 3 2 2" xfId="34197"/>
    <cellStyle name="표준 39 16 2 3 3 3" xfId="34198"/>
    <cellStyle name="표준 39 16 2 3 4" xfId="16832"/>
    <cellStyle name="표준 39 16 2 3 4 2" xfId="34199"/>
    <cellStyle name="표준 39 16 2 3 5" xfId="34200"/>
    <cellStyle name="표준 39 16 2 4" xfId="16833"/>
    <cellStyle name="표준 39 16 2 4 2" xfId="16834"/>
    <cellStyle name="표준 39 16 2 4 2 2" xfId="16835"/>
    <cellStyle name="표준 39 16 2 4 2 2 2" xfId="34201"/>
    <cellStyle name="표준 39 16 2 4 2 3" xfId="34202"/>
    <cellStyle name="표준 39 16 2 4 3" xfId="16836"/>
    <cellStyle name="표준 39 16 2 4 3 2" xfId="34203"/>
    <cellStyle name="표준 39 16 2 4 4" xfId="34204"/>
    <cellStyle name="표준 39 16 2 5" xfId="16837"/>
    <cellStyle name="표준 39 16 2 5 2" xfId="16838"/>
    <cellStyle name="표준 39 16 2 5 2 2" xfId="34205"/>
    <cellStyle name="표준 39 16 2 5 3" xfId="34206"/>
    <cellStyle name="표준 39 16 2 6" xfId="16839"/>
    <cellStyle name="표준 39 16 2 6 2" xfId="34207"/>
    <cellStyle name="표준 39 16 2 7" xfId="34208"/>
    <cellStyle name="표준 39 16 3" xfId="16840"/>
    <cellStyle name="표준 39 16 3 2" xfId="16841"/>
    <cellStyle name="표준 39 16 3 2 2" xfId="16842"/>
    <cellStyle name="표준 39 16 3 2 2 2" xfId="16843"/>
    <cellStyle name="표준 39 16 3 2 2 2 2" xfId="16844"/>
    <cellStyle name="표준 39 16 3 2 2 2 2 2" xfId="34209"/>
    <cellStyle name="표준 39 16 3 2 2 2 3" xfId="34210"/>
    <cellStyle name="표준 39 16 3 2 2 3" xfId="16845"/>
    <cellStyle name="표준 39 16 3 2 2 3 2" xfId="34211"/>
    <cellStyle name="표준 39 16 3 2 2 4" xfId="34212"/>
    <cellStyle name="표준 39 16 3 2 3" xfId="16846"/>
    <cellStyle name="표준 39 16 3 2 3 2" xfId="16847"/>
    <cellStyle name="표준 39 16 3 2 3 2 2" xfId="34213"/>
    <cellStyle name="표준 39 16 3 2 3 3" xfId="34214"/>
    <cellStyle name="표준 39 16 3 2 4" xfId="16848"/>
    <cellStyle name="표준 39 16 3 2 4 2" xfId="34215"/>
    <cellStyle name="표준 39 16 3 2 5" xfId="34216"/>
    <cellStyle name="표준 39 16 3 3" xfId="16849"/>
    <cellStyle name="표준 39 16 3 3 2" xfId="16850"/>
    <cellStyle name="표준 39 16 3 3 2 2" xfId="16851"/>
    <cellStyle name="표준 39 16 3 3 2 2 2" xfId="34217"/>
    <cellStyle name="표준 39 16 3 3 2 3" xfId="34218"/>
    <cellStyle name="표준 39 16 3 3 3" xfId="16852"/>
    <cellStyle name="표준 39 16 3 3 3 2" xfId="34219"/>
    <cellStyle name="표준 39 16 3 3 4" xfId="34220"/>
    <cellStyle name="표준 39 16 3 4" xfId="16853"/>
    <cellStyle name="표준 39 16 3 4 2" xfId="16854"/>
    <cellStyle name="표준 39 16 3 4 2 2" xfId="34221"/>
    <cellStyle name="표준 39 16 3 4 3" xfId="34222"/>
    <cellStyle name="표준 39 16 3 5" xfId="16855"/>
    <cellStyle name="표준 39 16 3 5 2" xfId="34223"/>
    <cellStyle name="표준 39 16 3 6" xfId="34224"/>
    <cellStyle name="표준 39 16 4" xfId="16856"/>
    <cellStyle name="표준 39 16 4 2" xfId="16857"/>
    <cellStyle name="표준 39 16 4 2 2" xfId="16858"/>
    <cellStyle name="표준 39 16 4 2 2 2" xfId="16859"/>
    <cellStyle name="표준 39 16 4 2 2 2 2" xfId="34225"/>
    <cellStyle name="표준 39 16 4 2 2 3" xfId="34226"/>
    <cellStyle name="표준 39 16 4 2 3" xfId="16860"/>
    <cellStyle name="표준 39 16 4 2 3 2" xfId="34227"/>
    <cellStyle name="표준 39 16 4 2 4" xfId="34228"/>
    <cellStyle name="표준 39 16 4 3" xfId="16861"/>
    <cellStyle name="표준 39 16 4 3 2" xfId="16862"/>
    <cellStyle name="표준 39 16 4 3 2 2" xfId="34229"/>
    <cellStyle name="표준 39 16 4 3 3" xfId="34230"/>
    <cellStyle name="표준 39 16 4 4" xfId="16863"/>
    <cellStyle name="표준 39 16 4 4 2" xfId="34231"/>
    <cellStyle name="표준 39 16 4 5" xfId="34232"/>
    <cellStyle name="표준 39 16 5" xfId="16864"/>
    <cellStyle name="표준 39 16 5 2" xfId="16865"/>
    <cellStyle name="표준 39 16 5 2 2" xfId="16866"/>
    <cellStyle name="표준 39 16 5 2 2 2" xfId="34233"/>
    <cellStyle name="표준 39 16 5 2 3" xfId="34234"/>
    <cellStyle name="표준 39 16 5 3" xfId="16867"/>
    <cellStyle name="표준 39 16 5 3 2" xfId="34235"/>
    <cellStyle name="표준 39 16 5 4" xfId="34236"/>
    <cellStyle name="표준 39 16 6" xfId="16868"/>
    <cellStyle name="표준 39 16 6 2" xfId="16869"/>
    <cellStyle name="표준 39 16 6 2 2" xfId="34237"/>
    <cellStyle name="표준 39 16 6 3" xfId="34238"/>
    <cellStyle name="표준 39 16 7" xfId="16870"/>
    <cellStyle name="표준 39 16 7 2" xfId="34239"/>
    <cellStyle name="표준 39 16 8" xfId="16871"/>
    <cellStyle name="표준 39 16 9" xfId="16872"/>
    <cellStyle name="표준 39 17" xfId="16873"/>
    <cellStyle name="표준 39 17 2" xfId="16874"/>
    <cellStyle name="표준 39 17 2 2" xfId="16875"/>
    <cellStyle name="표준 39 17 2 2 2" xfId="16876"/>
    <cellStyle name="표준 39 17 2 2 2 2" xfId="16877"/>
    <cellStyle name="표준 39 17 2 2 2 2 2" xfId="16878"/>
    <cellStyle name="표준 39 17 2 2 2 2 2 2" xfId="16879"/>
    <cellStyle name="표준 39 17 2 2 2 2 2 2 2" xfId="34240"/>
    <cellStyle name="표준 39 17 2 2 2 2 2 3" xfId="34241"/>
    <cellStyle name="표준 39 17 2 2 2 2 3" xfId="16880"/>
    <cellStyle name="표준 39 17 2 2 2 2 3 2" xfId="34242"/>
    <cellStyle name="표준 39 17 2 2 2 2 4" xfId="34243"/>
    <cellStyle name="표준 39 17 2 2 2 3" xfId="16881"/>
    <cellStyle name="표준 39 17 2 2 2 3 2" xfId="16882"/>
    <cellStyle name="표준 39 17 2 2 2 3 2 2" xfId="34244"/>
    <cellStyle name="표준 39 17 2 2 2 3 3" xfId="34245"/>
    <cellStyle name="표준 39 17 2 2 2 4" xfId="16883"/>
    <cellStyle name="표준 39 17 2 2 2 4 2" xfId="34246"/>
    <cellStyle name="표준 39 17 2 2 2 5" xfId="34247"/>
    <cellStyle name="표준 39 17 2 2 3" xfId="16884"/>
    <cellStyle name="표준 39 17 2 2 3 2" xfId="16885"/>
    <cellStyle name="표준 39 17 2 2 3 2 2" xfId="16886"/>
    <cellStyle name="표준 39 17 2 2 3 2 2 2" xfId="34248"/>
    <cellStyle name="표준 39 17 2 2 3 2 3" xfId="34249"/>
    <cellStyle name="표준 39 17 2 2 3 3" xfId="16887"/>
    <cellStyle name="표준 39 17 2 2 3 3 2" xfId="34250"/>
    <cellStyle name="표준 39 17 2 2 3 4" xfId="34251"/>
    <cellStyle name="표준 39 17 2 2 4" xfId="16888"/>
    <cellStyle name="표준 39 17 2 2 4 2" xfId="16889"/>
    <cellStyle name="표준 39 17 2 2 4 2 2" xfId="34252"/>
    <cellStyle name="표준 39 17 2 2 4 3" xfId="34253"/>
    <cellStyle name="표준 39 17 2 2 5" xfId="16890"/>
    <cellStyle name="표준 39 17 2 2 5 2" xfId="34254"/>
    <cellStyle name="표준 39 17 2 2 6" xfId="34255"/>
    <cellStyle name="표준 39 17 2 3" xfId="16891"/>
    <cellStyle name="표준 39 17 2 3 2" xfId="16892"/>
    <cellStyle name="표준 39 17 2 3 2 2" xfId="16893"/>
    <cellStyle name="표준 39 17 2 3 2 2 2" xfId="16894"/>
    <cellStyle name="표준 39 17 2 3 2 2 2 2" xfId="34256"/>
    <cellStyle name="표준 39 17 2 3 2 2 3" xfId="34257"/>
    <cellStyle name="표준 39 17 2 3 2 3" xfId="16895"/>
    <cellStyle name="표준 39 17 2 3 2 3 2" xfId="34258"/>
    <cellStyle name="표준 39 17 2 3 2 4" xfId="34259"/>
    <cellStyle name="표준 39 17 2 3 3" xfId="16896"/>
    <cellStyle name="표준 39 17 2 3 3 2" xfId="16897"/>
    <cellStyle name="표준 39 17 2 3 3 2 2" xfId="34260"/>
    <cellStyle name="표준 39 17 2 3 3 3" xfId="34261"/>
    <cellStyle name="표준 39 17 2 3 4" xfId="16898"/>
    <cellStyle name="표준 39 17 2 3 4 2" xfId="34262"/>
    <cellStyle name="표준 39 17 2 3 5" xfId="34263"/>
    <cellStyle name="표준 39 17 2 4" xfId="16899"/>
    <cellStyle name="표준 39 17 2 4 2" xfId="16900"/>
    <cellStyle name="표준 39 17 2 4 2 2" xfId="16901"/>
    <cellStyle name="표준 39 17 2 4 2 2 2" xfId="34264"/>
    <cellStyle name="표준 39 17 2 4 2 3" xfId="34265"/>
    <cellStyle name="표준 39 17 2 4 3" xfId="16902"/>
    <cellStyle name="표준 39 17 2 4 3 2" xfId="34266"/>
    <cellStyle name="표준 39 17 2 4 4" xfId="34267"/>
    <cellStyle name="표준 39 17 2 5" xfId="16903"/>
    <cellStyle name="표준 39 17 2 5 2" xfId="16904"/>
    <cellStyle name="표준 39 17 2 5 2 2" xfId="34268"/>
    <cellStyle name="표준 39 17 2 5 3" xfId="34269"/>
    <cellStyle name="표준 39 17 2 6" xfId="16905"/>
    <cellStyle name="표준 39 17 2 6 2" xfId="34270"/>
    <cellStyle name="표준 39 17 2 7" xfId="34271"/>
    <cellStyle name="표준 39 17 3" xfId="16906"/>
    <cellStyle name="표준 39 17 3 2" xfId="16907"/>
    <cellStyle name="표준 39 17 3 2 2" xfId="16908"/>
    <cellStyle name="표준 39 17 3 2 2 2" xfId="16909"/>
    <cellStyle name="표준 39 17 3 2 2 2 2" xfId="16910"/>
    <cellStyle name="표준 39 17 3 2 2 2 2 2" xfId="34272"/>
    <cellStyle name="표준 39 17 3 2 2 2 3" xfId="34273"/>
    <cellStyle name="표준 39 17 3 2 2 3" xfId="16911"/>
    <cellStyle name="표준 39 17 3 2 2 3 2" xfId="34274"/>
    <cellStyle name="표준 39 17 3 2 2 4" xfId="34275"/>
    <cellStyle name="표준 39 17 3 2 3" xfId="16912"/>
    <cellStyle name="표준 39 17 3 2 3 2" xfId="16913"/>
    <cellStyle name="표준 39 17 3 2 3 2 2" xfId="34276"/>
    <cellStyle name="표준 39 17 3 2 3 3" xfId="34277"/>
    <cellStyle name="표준 39 17 3 2 4" xfId="16914"/>
    <cellStyle name="표준 39 17 3 2 4 2" xfId="34278"/>
    <cellStyle name="표준 39 17 3 2 5" xfId="34279"/>
    <cellStyle name="표준 39 17 3 3" xfId="16915"/>
    <cellStyle name="표준 39 17 3 3 2" xfId="16916"/>
    <cellStyle name="표준 39 17 3 3 2 2" xfId="16917"/>
    <cellStyle name="표준 39 17 3 3 2 2 2" xfId="34280"/>
    <cellStyle name="표준 39 17 3 3 2 3" xfId="34281"/>
    <cellStyle name="표준 39 17 3 3 3" xfId="16918"/>
    <cellStyle name="표준 39 17 3 3 3 2" xfId="34282"/>
    <cellStyle name="표준 39 17 3 3 4" xfId="34283"/>
    <cellStyle name="표준 39 17 3 4" xfId="16919"/>
    <cellStyle name="표준 39 17 3 4 2" xfId="16920"/>
    <cellStyle name="표준 39 17 3 4 2 2" xfId="34284"/>
    <cellStyle name="표준 39 17 3 4 3" xfId="34285"/>
    <cellStyle name="표준 39 17 3 5" xfId="16921"/>
    <cellStyle name="표준 39 17 3 5 2" xfId="34286"/>
    <cellStyle name="표준 39 17 3 6" xfId="34287"/>
    <cellStyle name="표준 39 17 4" xfId="16922"/>
    <cellStyle name="표준 39 17 4 2" xfId="16923"/>
    <cellStyle name="표준 39 17 4 2 2" xfId="16924"/>
    <cellStyle name="표준 39 17 4 2 2 2" xfId="16925"/>
    <cellStyle name="표준 39 17 4 2 2 2 2" xfId="34288"/>
    <cellStyle name="표준 39 17 4 2 2 3" xfId="34289"/>
    <cellStyle name="표준 39 17 4 2 3" xfId="16926"/>
    <cellStyle name="표준 39 17 4 2 3 2" xfId="34290"/>
    <cellStyle name="표준 39 17 4 2 4" xfId="34291"/>
    <cellStyle name="표준 39 17 4 3" xfId="16927"/>
    <cellStyle name="표준 39 17 4 3 2" xfId="16928"/>
    <cellStyle name="표준 39 17 4 3 2 2" xfId="34292"/>
    <cellStyle name="표준 39 17 4 3 3" xfId="34293"/>
    <cellStyle name="표준 39 17 4 4" xfId="16929"/>
    <cellStyle name="표준 39 17 4 4 2" xfId="34294"/>
    <cellStyle name="표준 39 17 4 5" xfId="34295"/>
    <cellStyle name="표준 39 17 5" xfId="16930"/>
    <cellStyle name="표준 39 17 5 2" xfId="16931"/>
    <cellStyle name="표준 39 17 5 2 2" xfId="16932"/>
    <cellStyle name="표준 39 17 5 2 2 2" xfId="34296"/>
    <cellStyle name="표준 39 17 5 2 3" xfId="34297"/>
    <cellStyle name="표준 39 17 5 3" xfId="16933"/>
    <cellStyle name="표준 39 17 5 3 2" xfId="34298"/>
    <cellStyle name="표준 39 17 5 4" xfId="34299"/>
    <cellStyle name="표준 39 17 6" xfId="16934"/>
    <cellStyle name="표준 39 17 6 2" xfId="16935"/>
    <cellStyle name="표준 39 17 6 2 2" xfId="34300"/>
    <cellStyle name="표준 39 17 6 3" xfId="34301"/>
    <cellStyle name="표준 39 17 7" xfId="16936"/>
    <cellStyle name="표준 39 17 7 2" xfId="34302"/>
    <cellStyle name="표준 39 17 8" xfId="16937"/>
    <cellStyle name="표준 39 17 9" xfId="16938"/>
    <cellStyle name="표준 39 18" xfId="16939"/>
    <cellStyle name="표준 39 18 2" xfId="16940"/>
    <cellStyle name="표준 39 18 2 2" xfId="16941"/>
    <cellStyle name="표준 39 18 2 2 2" xfId="16942"/>
    <cellStyle name="표준 39 18 2 2 2 2" xfId="16943"/>
    <cellStyle name="표준 39 18 2 2 2 2 2" xfId="16944"/>
    <cellStyle name="표준 39 18 2 2 2 2 2 2" xfId="16945"/>
    <cellStyle name="표준 39 18 2 2 2 2 2 2 2" xfId="34303"/>
    <cellStyle name="표준 39 18 2 2 2 2 2 3" xfId="34304"/>
    <cellStyle name="표준 39 18 2 2 2 2 3" xfId="16946"/>
    <cellStyle name="표준 39 18 2 2 2 2 3 2" xfId="34305"/>
    <cellStyle name="표준 39 18 2 2 2 2 4" xfId="34306"/>
    <cellStyle name="표준 39 18 2 2 2 3" xfId="16947"/>
    <cellStyle name="표준 39 18 2 2 2 3 2" xfId="16948"/>
    <cellStyle name="표준 39 18 2 2 2 3 2 2" xfId="34307"/>
    <cellStyle name="표준 39 18 2 2 2 3 3" xfId="34308"/>
    <cellStyle name="표준 39 18 2 2 2 4" xfId="16949"/>
    <cellStyle name="표준 39 18 2 2 2 4 2" xfId="34309"/>
    <cellStyle name="표준 39 18 2 2 2 5" xfId="34310"/>
    <cellStyle name="표준 39 18 2 2 3" xfId="16950"/>
    <cellStyle name="표준 39 18 2 2 3 2" xfId="16951"/>
    <cellStyle name="표준 39 18 2 2 3 2 2" xfId="16952"/>
    <cellStyle name="표준 39 18 2 2 3 2 2 2" xfId="34311"/>
    <cellStyle name="표준 39 18 2 2 3 2 3" xfId="34312"/>
    <cellStyle name="표준 39 18 2 2 3 3" xfId="16953"/>
    <cellStyle name="표준 39 18 2 2 3 3 2" xfId="34313"/>
    <cellStyle name="표준 39 18 2 2 3 4" xfId="34314"/>
    <cellStyle name="표준 39 18 2 2 4" xfId="16954"/>
    <cellStyle name="표준 39 18 2 2 4 2" xfId="16955"/>
    <cellStyle name="표준 39 18 2 2 4 2 2" xfId="34315"/>
    <cellStyle name="표준 39 18 2 2 4 3" xfId="34316"/>
    <cellStyle name="표준 39 18 2 2 5" xfId="16956"/>
    <cellStyle name="표준 39 18 2 2 5 2" xfId="34317"/>
    <cellStyle name="표준 39 18 2 2 6" xfId="34318"/>
    <cellStyle name="표준 39 18 2 3" xfId="16957"/>
    <cellStyle name="표준 39 18 2 3 2" xfId="16958"/>
    <cellStyle name="표준 39 18 2 3 2 2" xfId="16959"/>
    <cellStyle name="표준 39 18 2 3 2 2 2" xfId="16960"/>
    <cellStyle name="표준 39 18 2 3 2 2 2 2" xfId="34319"/>
    <cellStyle name="표준 39 18 2 3 2 2 3" xfId="34320"/>
    <cellStyle name="표준 39 18 2 3 2 3" xfId="16961"/>
    <cellStyle name="표준 39 18 2 3 2 3 2" xfId="34321"/>
    <cellStyle name="표준 39 18 2 3 2 4" xfId="34322"/>
    <cellStyle name="표준 39 18 2 3 3" xfId="16962"/>
    <cellStyle name="표준 39 18 2 3 3 2" xfId="16963"/>
    <cellStyle name="표준 39 18 2 3 3 2 2" xfId="34323"/>
    <cellStyle name="표준 39 18 2 3 3 3" xfId="34324"/>
    <cellStyle name="표준 39 18 2 3 4" xfId="16964"/>
    <cellStyle name="표준 39 18 2 3 4 2" xfId="34325"/>
    <cellStyle name="표준 39 18 2 3 5" xfId="34326"/>
    <cellStyle name="표준 39 18 2 4" xfId="16965"/>
    <cellStyle name="표준 39 18 2 4 2" xfId="16966"/>
    <cellStyle name="표준 39 18 2 4 2 2" xfId="16967"/>
    <cellStyle name="표준 39 18 2 4 2 2 2" xfId="34327"/>
    <cellStyle name="표준 39 18 2 4 2 3" xfId="34328"/>
    <cellStyle name="표준 39 18 2 4 3" xfId="16968"/>
    <cellStyle name="표준 39 18 2 4 3 2" xfId="34329"/>
    <cellStyle name="표준 39 18 2 4 4" xfId="34330"/>
    <cellStyle name="표준 39 18 2 5" xfId="16969"/>
    <cellStyle name="표준 39 18 2 5 2" xfId="16970"/>
    <cellStyle name="표준 39 18 2 5 2 2" xfId="34331"/>
    <cellStyle name="표준 39 18 2 5 3" xfId="34332"/>
    <cellStyle name="표준 39 18 2 6" xfId="16971"/>
    <cellStyle name="표준 39 18 2 6 2" xfId="34333"/>
    <cellStyle name="표준 39 18 2 7" xfId="34334"/>
    <cellStyle name="표준 39 18 3" xfId="16972"/>
    <cellStyle name="표준 39 18 3 2" xfId="16973"/>
    <cellStyle name="표준 39 18 3 2 2" xfId="16974"/>
    <cellStyle name="표준 39 18 3 2 2 2" xfId="16975"/>
    <cellStyle name="표준 39 18 3 2 2 2 2" xfId="16976"/>
    <cellStyle name="표준 39 18 3 2 2 2 2 2" xfId="34335"/>
    <cellStyle name="표준 39 18 3 2 2 2 3" xfId="34336"/>
    <cellStyle name="표준 39 18 3 2 2 3" xfId="16977"/>
    <cellStyle name="표준 39 18 3 2 2 3 2" xfId="34337"/>
    <cellStyle name="표준 39 18 3 2 2 4" xfId="34338"/>
    <cellStyle name="표준 39 18 3 2 3" xfId="16978"/>
    <cellStyle name="표준 39 18 3 2 3 2" xfId="16979"/>
    <cellStyle name="표준 39 18 3 2 3 2 2" xfId="34339"/>
    <cellStyle name="표준 39 18 3 2 3 3" xfId="34340"/>
    <cellStyle name="표준 39 18 3 2 4" xfId="16980"/>
    <cellStyle name="표준 39 18 3 2 4 2" xfId="34341"/>
    <cellStyle name="표준 39 18 3 2 5" xfId="34342"/>
    <cellStyle name="표준 39 18 3 3" xfId="16981"/>
    <cellStyle name="표준 39 18 3 3 2" xfId="16982"/>
    <cellStyle name="표준 39 18 3 3 2 2" xfId="16983"/>
    <cellStyle name="표준 39 18 3 3 2 2 2" xfId="34343"/>
    <cellStyle name="표준 39 18 3 3 2 3" xfId="34344"/>
    <cellStyle name="표준 39 18 3 3 3" xfId="16984"/>
    <cellStyle name="표준 39 18 3 3 3 2" xfId="34345"/>
    <cellStyle name="표준 39 18 3 3 4" xfId="34346"/>
    <cellStyle name="표준 39 18 3 4" xfId="16985"/>
    <cellStyle name="표준 39 18 3 4 2" xfId="16986"/>
    <cellStyle name="표준 39 18 3 4 2 2" xfId="34347"/>
    <cellStyle name="표준 39 18 3 4 3" xfId="34348"/>
    <cellStyle name="표준 39 18 3 5" xfId="16987"/>
    <cellStyle name="표준 39 18 3 5 2" xfId="34349"/>
    <cellStyle name="표준 39 18 3 6" xfId="34350"/>
    <cellStyle name="표준 39 18 4" xfId="16988"/>
    <cellStyle name="표준 39 18 4 2" xfId="16989"/>
    <cellStyle name="표준 39 18 4 2 2" xfId="16990"/>
    <cellStyle name="표준 39 18 4 2 2 2" xfId="16991"/>
    <cellStyle name="표준 39 18 4 2 2 2 2" xfId="34351"/>
    <cellStyle name="표준 39 18 4 2 2 3" xfId="34352"/>
    <cellStyle name="표준 39 18 4 2 3" xfId="16992"/>
    <cellStyle name="표준 39 18 4 2 3 2" xfId="34353"/>
    <cellStyle name="표준 39 18 4 2 4" xfId="34354"/>
    <cellStyle name="표준 39 18 4 3" xfId="16993"/>
    <cellStyle name="표준 39 18 4 3 2" xfId="16994"/>
    <cellStyle name="표준 39 18 4 3 2 2" xfId="34355"/>
    <cellStyle name="표준 39 18 4 3 3" xfId="34356"/>
    <cellStyle name="표준 39 18 4 4" xfId="16995"/>
    <cellStyle name="표준 39 18 4 4 2" xfId="34357"/>
    <cellStyle name="표준 39 18 4 5" xfId="34358"/>
    <cellStyle name="표준 39 18 5" xfId="16996"/>
    <cellStyle name="표준 39 18 5 2" xfId="16997"/>
    <cellStyle name="표준 39 18 5 2 2" xfId="16998"/>
    <cellStyle name="표준 39 18 5 2 2 2" xfId="34359"/>
    <cellStyle name="표준 39 18 5 2 3" xfId="34360"/>
    <cellStyle name="표준 39 18 5 3" xfId="16999"/>
    <cellStyle name="표준 39 18 5 3 2" xfId="34361"/>
    <cellStyle name="표준 39 18 5 4" xfId="34362"/>
    <cellStyle name="표준 39 18 6" xfId="17000"/>
    <cellStyle name="표준 39 18 6 2" xfId="17001"/>
    <cellStyle name="표준 39 18 6 2 2" xfId="34363"/>
    <cellStyle name="표준 39 18 6 3" xfId="34364"/>
    <cellStyle name="표준 39 18 7" xfId="17002"/>
    <cellStyle name="표준 39 18 7 2" xfId="34365"/>
    <cellStyle name="표준 39 18 8" xfId="17003"/>
    <cellStyle name="표준 39 18 9" xfId="17004"/>
    <cellStyle name="표준 39 19" xfId="17005"/>
    <cellStyle name="표준 39 19 2" xfId="17006"/>
    <cellStyle name="표준 39 19 2 2" xfId="17007"/>
    <cellStyle name="표준 39 19 2 2 2" xfId="17008"/>
    <cellStyle name="표준 39 19 2 2 2 2" xfId="17009"/>
    <cellStyle name="표준 39 19 2 2 2 2 2" xfId="17010"/>
    <cellStyle name="표준 39 19 2 2 2 2 2 2" xfId="17011"/>
    <cellStyle name="표준 39 19 2 2 2 2 2 2 2" xfId="34366"/>
    <cellStyle name="표준 39 19 2 2 2 2 2 3" xfId="34367"/>
    <cellStyle name="표준 39 19 2 2 2 2 3" xfId="17012"/>
    <cellStyle name="표준 39 19 2 2 2 2 3 2" xfId="34368"/>
    <cellStyle name="표준 39 19 2 2 2 2 4" xfId="34369"/>
    <cellStyle name="표준 39 19 2 2 2 3" xfId="17013"/>
    <cellStyle name="표준 39 19 2 2 2 3 2" xfId="17014"/>
    <cellStyle name="표준 39 19 2 2 2 3 2 2" xfId="34370"/>
    <cellStyle name="표준 39 19 2 2 2 3 3" xfId="34371"/>
    <cellStyle name="표준 39 19 2 2 2 4" xfId="17015"/>
    <cellStyle name="표준 39 19 2 2 2 4 2" xfId="34372"/>
    <cellStyle name="표준 39 19 2 2 2 5" xfId="34373"/>
    <cellStyle name="표준 39 19 2 2 3" xfId="17016"/>
    <cellStyle name="표준 39 19 2 2 3 2" xfId="17017"/>
    <cellStyle name="표준 39 19 2 2 3 2 2" xfId="17018"/>
    <cellStyle name="표준 39 19 2 2 3 2 2 2" xfId="34374"/>
    <cellStyle name="표준 39 19 2 2 3 2 3" xfId="34375"/>
    <cellStyle name="표준 39 19 2 2 3 3" xfId="17019"/>
    <cellStyle name="표준 39 19 2 2 3 3 2" xfId="34376"/>
    <cellStyle name="표준 39 19 2 2 3 4" xfId="34377"/>
    <cellStyle name="표준 39 19 2 2 4" xfId="17020"/>
    <cellStyle name="표준 39 19 2 2 4 2" xfId="17021"/>
    <cellStyle name="표준 39 19 2 2 4 2 2" xfId="34378"/>
    <cellStyle name="표준 39 19 2 2 4 3" xfId="34379"/>
    <cellStyle name="표준 39 19 2 2 5" xfId="17022"/>
    <cellStyle name="표준 39 19 2 2 5 2" xfId="34380"/>
    <cellStyle name="표준 39 19 2 2 6" xfId="34381"/>
    <cellStyle name="표준 39 19 2 3" xfId="17023"/>
    <cellStyle name="표준 39 19 2 3 2" xfId="17024"/>
    <cellStyle name="표준 39 19 2 3 2 2" xfId="17025"/>
    <cellStyle name="표준 39 19 2 3 2 2 2" xfId="17026"/>
    <cellStyle name="표준 39 19 2 3 2 2 2 2" xfId="34382"/>
    <cellStyle name="표준 39 19 2 3 2 2 3" xfId="34383"/>
    <cellStyle name="표준 39 19 2 3 2 3" xfId="17027"/>
    <cellStyle name="표준 39 19 2 3 2 3 2" xfId="34384"/>
    <cellStyle name="표준 39 19 2 3 2 4" xfId="34385"/>
    <cellStyle name="표준 39 19 2 3 3" xfId="17028"/>
    <cellStyle name="표준 39 19 2 3 3 2" xfId="17029"/>
    <cellStyle name="표준 39 19 2 3 3 2 2" xfId="34386"/>
    <cellStyle name="표준 39 19 2 3 3 3" xfId="34387"/>
    <cellStyle name="표준 39 19 2 3 4" xfId="17030"/>
    <cellStyle name="표준 39 19 2 3 4 2" xfId="34388"/>
    <cellStyle name="표준 39 19 2 3 5" xfId="34389"/>
    <cellStyle name="표준 39 19 2 4" xfId="17031"/>
    <cellStyle name="표준 39 19 2 4 2" xfId="17032"/>
    <cellStyle name="표준 39 19 2 4 2 2" xfId="17033"/>
    <cellStyle name="표준 39 19 2 4 2 2 2" xfId="34390"/>
    <cellStyle name="표준 39 19 2 4 2 3" xfId="34391"/>
    <cellStyle name="표준 39 19 2 4 3" xfId="17034"/>
    <cellStyle name="표준 39 19 2 4 3 2" xfId="34392"/>
    <cellStyle name="표준 39 19 2 4 4" xfId="34393"/>
    <cellStyle name="표준 39 19 2 5" xfId="17035"/>
    <cellStyle name="표준 39 19 2 5 2" xfId="17036"/>
    <cellStyle name="표준 39 19 2 5 2 2" xfId="34394"/>
    <cellStyle name="표준 39 19 2 5 3" xfId="34395"/>
    <cellStyle name="표준 39 19 2 6" xfId="17037"/>
    <cellStyle name="표준 39 19 2 6 2" xfId="34396"/>
    <cellStyle name="표준 39 19 2 7" xfId="34397"/>
    <cellStyle name="표준 39 19 3" xfId="17038"/>
    <cellStyle name="표준 39 19 3 2" xfId="17039"/>
    <cellStyle name="표준 39 19 3 2 2" xfId="17040"/>
    <cellStyle name="표준 39 19 3 2 2 2" xfId="17041"/>
    <cellStyle name="표준 39 19 3 2 2 2 2" xfId="17042"/>
    <cellStyle name="표준 39 19 3 2 2 2 2 2" xfId="34398"/>
    <cellStyle name="표준 39 19 3 2 2 2 3" xfId="34399"/>
    <cellStyle name="표준 39 19 3 2 2 3" xfId="17043"/>
    <cellStyle name="표준 39 19 3 2 2 3 2" xfId="34400"/>
    <cellStyle name="표준 39 19 3 2 2 4" xfId="34401"/>
    <cellStyle name="표준 39 19 3 2 3" xfId="17044"/>
    <cellStyle name="표준 39 19 3 2 3 2" xfId="17045"/>
    <cellStyle name="표준 39 19 3 2 3 2 2" xfId="34402"/>
    <cellStyle name="표준 39 19 3 2 3 3" xfId="34403"/>
    <cellStyle name="표준 39 19 3 2 4" xfId="17046"/>
    <cellStyle name="표준 39 19 3 2 4 2" xfId="34404"/>
    <cellStyle name="표준 39 19 3 2 5" xfId="34405"/>
    <cellStyle name="표준 39 19 3 3" xfId="17047"/>
    <cellStyle name="표준 39 19 3 3 2" xfId="17048"/>
    <cellStyle name="표준 39 19 3 3 2 2" xfId="17049"/>
    <cellStyle name="표준 39 19 3 3 2 2 2" xfId="34406"/>
    <cellStyle name="표준 39 19 3 3 2 3" xfId="34407"/>
    <cellStyle name="표준 39 19 3 3 3" xfId="17050"/>
    <cellStyle name="표준 39 19 3 3 3 2" xfId="34408"/>
    <cellStyle name="표준 39 19 3 3 4" xfId="34409"/>
    <cellStyle name="표준 39 19 3 4" xfId="17051"/>
    <cellStyle name="표준 39 19 3 4 2" xfId="17052"/>
    <cellStyle name="표준 39 19 3 4 2 2" xfId="34410"/>
    <cellStyle name="표준 39 19 3 4 3" xfId="34411"/>
    <cellStyle name="표준 39 19 3 5" xfId="17053"/>
    <cellStyle name="표준 39 19 3 5 2" xfId="34412"/>
    <cellStyle name="표준 39 19 3 6" xfId="34413"/>
    <cellStyle name="표준 39 19 4" xfId="17054"/>
    <cellStyle name="표준 39 19 4 2" xfId="17055"/>
    <cellStyle name="표준 39 19 4 2 2" xfId="17056"/>
    <cellStyle name="표준 39 19 4 2 2 2" xfId="17057"/>
    <cellStyle name="표준 39 19 4 2 2 2 2" xfId="34414"/>
    <cellStyle name="표준 39 19 4 2 2 3" xfId="34415"/>
    <cellStyle name="표준 39 19 4 2 3" xfId="17058"/>
    <cellStyle name="표준 39 19 4 2 3 2" xfId="34416"/>
    <cellStyle name="표준 39 19 4 2 4" xfId="34417"/>
    <cellStyle name="표준 39 19 4 3" xfId="17059"/>
    <cellStyle name="표준 39 19 4 3 2" xfId="17060"/>
    <cellStyle name="표준 39 19 4 3 2 2" xfId="34418"/>
    <cellStyle name="표준 39 19 4 3 3" xfId="34419"/>
    <cellStyle name="표준 39 19 4 4" xfId="17061"/>
    <cellStyle name="표준 39 19 4 4 2" xfId="34420"/>
    <cellStyle name="표준 39 19 4 5" xfId="34421"/>
    <cellStyle name="표준 39 19 5" xfId="17062"/>
    <cellStyle name="표준 39 19 5 2" xfId="17063"/>
    <cellStyle name="표준 39 19 5 2 2" xfId="17064"/>
    <cellStyle name="표준 39 19 5 2 2 2" xfId="34422"/>
    <cellStyle name="표준 39 19 5 2 3" xfId="34423"/>
    <cellStyle name="표준 39 19 5 3" xfId="17065"/>
    <cellStyle name="표준 39 19 5 3 2" xfId="34424"/>
    <cellStyle name="표준 39 19 5 4" xfId="34425"/>
    <cellStyle name="표준 39 19 6" xfId="17066"/>
    <cellStyle name="표준 39 19 6 2" xfId="17067"/>
    <cellStyle name="표준 39 19 6 2 2" xfId="34426"/>
    <cellStyle name="표준 39 19 6 3" xfId="34427"/>
    <cellStyle name="표준 39 19 7" xfId="17068"/>
    <cellStyle name="표준 39 19 7 2" xfId="34428"/>
    <cellStyle name="표준 39 19 8" xfId="17069"/>
    <cellStyle name="표준 39 19 9" xfId="17070"/>
    <cellStyle name="표준 39 2" xfId="17071"/>
    <cellStyle name="표준 39 2 2" xfId="17072"/>
    <cellStyle name="표준 39 2 2 2" xfId="17073"/>
    <cellStyle name="표준 39 2 2 2 2" xfId="17074"/>
    <cellStyle name="표준 39 2 2 2 2 2" xfId="17075"/>
    <cellStyle name="표준 39 2 2 2 2 2 2" xfId="17076"/>
    <cellStyle name="표준 39 2 2 2 2 2 2 2" xfId="17077"/>
    <cellStyle name="표준 39 2 2 2 2 2 2 2 2" xfId="34429"/>
    <cellStyle name="표준 39 2 2 2 2 2 2 3" xfId="34430"/>
    <cellStyle name="표준 39 2 2 2 2 2 3" xfId="17078"/>
    <cellStyle name="표준 39 2 2 2 2 2 3 2" xfId="34431"/>
    <cellStyle name="표준 39 2 2 2 2 2 4" xfId="34432"/>
    <cellStyle name="표준 39 2 2 2 2 3" xfId="17079"/>
    <cellStyle name="표준 39 2 2 2 2 3 2" xfId="17080"/>
    <cellStyle name="표준 39 2 2 2 2 3 2 2" xfId="34433"/>
    <cellStyle name="표준 39 2 2 2 2 3 3" xfId="34434"/>
    <cellStyle name="표준 39 2 2 2 2 4" xfId="17081"/>
    <cellStyle name="표준 39 2 2 2 2 4 2" xfId="34435"/>
    <cellStyle name="표준 39 2 2 2 2 5" xfId="34436"/>
    <cellStyle name="표준 39 2 2 2 3" xfId="17082"/>
    <cellStyle name="표준 39 2 2 2 3 2" xfId="17083"/>
    <cellStyle name="표준 39 2 2 2 3 2 2" xfId="17084"/>
    <cellStyle name="표준 39 2 2 2 3 2 2 2" xfId="34437"/>
    <cellStyle name="표준 39 2 2 2 3 2 3" xfId="34438"/>
    <cellStyle name="표준 39 2 2 2 3 3" xfId="17085"/>
    <cellStyle name="표준 39 2 2 2 3 3 2" xfId="34439"/>
    <cellStyle name="표준 39 2 2 2 3 4" xfId="34440"/>
    <cellStyle name="표준 39 2 2 2 4" xfId="17086"/>
    <cellStyle name="표준 39 2 2 2 4 2" xfId="17087"/>
    <cellStyle name="표준 39 2 2 2 4 2 2" xfId="34441"/>
    <cellStyle name="표준 39 2 2 2 4 3" xfId="34442"/>
    <cellStyle name="표준 39 2 2 2 5" xfId="17088"/>
    <cellStyle name="표준 39 2 2 2 5 2" xfId="34443"/>
    <cellStyle name="표준 39 2 2 2 6" xfId="34444"/>
    <cellStyle name="표준 39 2 2 3" xfId="17089"/>
    <cellStyle name="표준 39 2 2 3 2" xfId="17090"/>
    <cellStyle name="표준 39 2 2 3 2 2" xfId="17091"/>
    <cellStyle name="표준 39 2 2 3 2 2 2" xfId="17092"/>
    <cellStyle name="표준 39 2 2 3 2 2 2 2" xfId="34445"/>
    <cellStyle name="표준 39 2 2 3 2 2 3" xfId="34446"/>
    <cellStyle name="표준 39 2 2 3 2 3" xfId="17093"/>
    <cellStyle name="표준 39 2 2 3 2 3 2" xfId="34447"/>
    <cellStyle name="표준 39 2 2 3 2 4" xfId="34448"/>
    <cellStyle name="표준 39 2 2 3 3" xfId="17094"/>
    <cellStyle name="표준 39 2 2 3 3 2" xfId="17095"/>
    <cellStyle name="표준 39 2 2 3 3 2 2" xfId="34449"/>
    <cellStyle name="표준 39 2 2 3 3 3" xfId="34450"/>
    <cellStyle name="표준 39 2 2 3 4" xfId="17096"/>
    <cellStyle name="표준 39 2 2 3 4 2" xfId="34451"/>
    <cellStyle name="표준 39 2 2 3 5" xfId="34452"/>
    <cellStyle name="표준 39 2 2 4" xfId="17097"/>
    <cellStyle name="표준 39 2 2 4 2" xfId="17098"/>
    <cellStyle name="표준 39 2 2 4 2 2" xfId="17099"/>
    <cellStyle name="표준 39 2 2 4 2 2 2" xfId="34453"/>
    <cellStyle name="표준 39 2 2 4 2 3" xfId="34454"/>
    <cellStyle name="표준 39 2 2 4 3" xfId="17100"/>
    <cellStyle name="표준 39 2 2 4 3 2" xfId="34455"/>
    <cellStyle name="표준 39 2 2 4 4" xfId="34456"/>
    <cellStyle name="표준 39 2 2 5" xfId="17101"/>
    <cellStyle name="표준 39 2 2 5 2" xfId="17102"/>
    <cellStyle name="표준 39 2 2 5 2 2" xfId="34457"/>
    <cellStyle name="표준 39 2 2 5 3" xfId="34458"/>
    <cellStyle name="표준 39 2 2 6" xfId="17103"/>
    <cellStyle name="표준 39 2 2 6 2" xfId="34459"/>
    <cellStyle name="표준 39 2 2 7" xfId="34460"/>
    <cellStyle name="표준 39 2 3" xfId="17104"/>
    <cellStyle name="표준 39 2 3 2" xfId="17105"/>
    <cellStyle name="표준 39 2 3 2 2" xfId="17106"/>
    <cellStyle name="표준 39 2 3 2 2 2" xfId="17107"/>
    <cellStyle name="표준 39 2 3 2 2 2 2" xfId="17108"/>
    <cellStyle name="표준 39 2 3 2 2 2 2 2" xfId="34461"/>
    <cellStyle name="표준 39 2 3 2 2 2 3" xfId="34462"/>
    <cellStyle name="표준 39 2 3 2 2 3" xfId="17109"/>
    <cellStyle name="표준 39 2 3 2 2 3 2" xfId="34463"/>
    <cellStyle name="표준 39 2 3 2 2 4" xfId="34464"/>
    <cellStyle name="표준 39 2 3 2 3" xfId="17110"/>
    <cellStyle name="표준 39 2 3 2 3 2" xfId="17111"/>
    <cellStyle name="표준 39 2 3 2 3 2 2" xfId="34465"/>
    <cellStyle name="표준 39 2 3 2 3 3" xfId="34466"/>
    <cellStyle name="표준 39 2 3 2 4" xfId="17112"/>
    <cellStyle name="표준 39 2 3 2 4 2" xfId="34467"/>
    <cellStyle name="표준 39 2 3 2 5" xfId="34468"/>
    <cellStyle name="표준 39 2 3 3" xfId="17113"/>
    <cellStyle name="표준 39 2 3 3 2" xfId="17114"/>
    <cellStyle name="표준 39 2 3 3 2 2" xfId="17115"/>
    <cellStyle name="표준 39 2 3 3 2 2 2" xfId="34469"/>
    <cellStyle name="표준 39 2 3 3 2 3" xfId="34470"/>
    <cellStyle name="표준 39 2 3 3 3" xfId="17116"/>
    <cellStyle name="표준 39 2 3 3 3 2" xfId="34471"/>
    <cellStyle name="표준 39 2 3 3 4" xfId="34472"/>
    <cellStyle name="표준 39 2 3 4" xfId="17117"/>
    <cellStyle name="표준 39 2 3 4 2" xfId="17118"/>
    <cellStyle name="표준 39 2 3 4 2 2" xfId="34473"/>
    <cellStyle name="표준 39 2 3 4 3" xfId="34474"/>
    <cellStyle name="표준 39 2 3 5" xfId="17119"/>
    <cellStyle name="표준 39 2 3 5 2" xfId="34475"/>
    <cellStyle name="표준 39 2 3 6" xfId="34476"/>
    <cellStyle name="표준 39 2 4" xfId="17120"/>
    <cellStyle name="표준 39 2 4 2" xfId="17121"/>
    <cellStyle name="표준 39 2 4 2 2" xfId="17122"/>
    <cellStyle name="표준 39 2 4 2 2 2" xfId="17123"/>
    <cellStyle name="표준 39 2 4 2 2 2 2" xfId="34477"/>
    <cellStyle name="표준 39 2 4 2 2 3" xfId="34478"/>
    <cellStyle name="표준 39 2 4 2 3" xfId="17124"/>
    <cellStyle name="표준 39 2 4 2 3 2" xfId="34479"/>
    <cellStyle name="표준 39 2 4 2 4" xfId="34480"/>
    <cellStyle name="표준 39 2 4 3" xfId="17125"/>
    <cellStyle name="표준 39 2 4 3 2" xfId="17126"/>
    <cellStyle name="표준 39 2 4 3 2 2" xfId="34481"/>
    <cellStyle name="표준 39 2 4 3 3" xfId="34482"/>
    <cellStyle name="표준 39 2 4 4" xfId="17127"/>
    <cellStyle name="표준 39 2 4 4 2" xfId="34483"/>
    <cellStyle name="표준 39 2 4 5" xfId="34484"/>
    <cellStyle name="표준 39 2 5" xfId="17128"/>
    <cellStyle name="표준 39 2 5 2" xfId="17129"/>
    <cellStyle name="표준 39 2 5 2 2" xfId="17130"/>
    <cellStyle name="표준 39 2 5 2 2 2" xfId="34485"/>
    <cellStyle name="표준 39 2 5 2 3" xfId="34486"/>
    <cellStyle name="표준 39 2 5 3" xfId="17131"/>
    <cellStyle name="표준 39 2 5 3 2" xfId="34487"/>
    <cellStyle name="표준 39 2 5 4" xfId="34488"/>
    <cellStyle name="표준 39 2 6" xfId="17132"/>
    <cellStyle name="표준 39 2 6 2" xfId="17133"/>
    <cellStyle name="표준 39 2 6 2 2" xfId="34489"/>
    <cellStyle name="표준 39 2 6 3" xfId="34490"/>
    <cellStyle name="표준 39 2 7" xfId="17134"/>
    <cellStyle name="표준 39 2 7 2" xfId="17135"/>
    <cellStyle name="표준 39 2 7 2 2" xfId="34491"/>
    <cellStyle name="표준 39 2 7 3" xfId="34492"/>
    <cellStyle name="표준 39 2 8" xfId="17136"/>
    <cellStyle name="표준 39 2 9" xfId="17137"/>
    <cellStyle name="표준 39 20" xfId="17138"/>
    <cellStyle name="표준 39 20 2" xfId="17139"/>
    <cellStyle name="표준 39 20 2 2" xfId="17140"/>
    <cellStyle name="표준 39 20 2 2 2" xfId="17141"/>
    <cellStyle name="표준 39 20 2 2 2 2" xfId="17142"/>
    <cellStyle name="표준 39 20 2 2 2 2 2" xfId="17143"/>
    <cellStyle name="표준 39 20 2 2 2 2 2 2" xfId="17144"/>
    <cellStyle name="표준 39 20 2 2 2 2 2 2 2" xfId="34493"/>
    <cellStyle name="표준 39 20 2 2 2 2 2 3" xfId="34494"/>
    <cellStyle name="표준 39 20 2 2 2 2 3" xfId="17145"/>
    <cellStyle name="표준 39 20 2 2 2 2 3 2" xfId="34495"/>
    <cellStyle name="표준 39 20 2 2 2 2 4" xfId="34496"/>
    <cellStyle name="표준 39 20 2 2 2 3" xfId="17146"/>
    <cellStyle name="표준 39 20 2 2 2 3 2" xfId="17147"/>
    <cellStyle name="표준 39 20 2 2 2 3 2 2" xfId="34497"/>
    <cellStyle name="표준 39 20 2 2 2 3 3" xfId="34498"/>
    <cellStyle name="표준 39 20 2 2 2 4" xfId="17148"/>
    <cellStyle name="표준 39 20 2 2 2 4 2" xfId="34499"/>
    <cellStyle name="표준 39 20 2 2 2 5" xfId="34500"/>
    <cellStyle name="표준 39 20 2 2 3" xfId="17149"/>
    <cellStyle name="표준 39 20 2 2 3 2" xfId="17150"/>
    <cellStyle name="표준 39 20 2 2 3 2 2" xfId="17151"/>
    <cellStyle name="표준 39 20 2 2 3 2 2 2" xfId="34501"/>
    <cellStyle name="표준 39 20 2 2 3 2 3" xfId="34502"/>
    <cellStyle name="표준 39 20 2 2 3 3" xfId="17152"/>
    <cellStyle name="표준 39 20 2 2 3 3 2" xfId="34503"/>
    <cellStyle name="표준 39 20 2 2 3 4" xfId="34504"/>
    <cellStyle name="표준 39 20 2 2 4" xfId="17153"/>
    <cellStyle name="표준 39 20 2 2 4 2" xfId="17154"/>
    <cellStyle name="표준 39 20 2 2 4 2 2" xfId="34505"/>
    <cellStyle name="표준 39 20 2 2 4 3" xfId="34506"/>
    <cellStyle name="표준 39 20 2 2 5" xfId="17155"/>
    <cellStyle name="표준 39 20 2 2 5 2" xfId="34507"/>
    <cellStyle name="표준 39 20 2 2 6" xfId="34508"/>
    <cellStyle name="표준 39 20 2 3" xfId="17156"/>
    <cellStyle name="표준 39 20 2 3 2" xfId="17157"/>
    <cellStyle name="표준 39 20 2 3 2 2" xfId="17158"/>
    <cellStyle name="표준 39 20 2 3 2 2 2" xfId="17159"/>
    <cellStyle name="표준 39 20 2 3 2 2 2 2" xfId="34509"/>
    <cellStyle name="표준 39 20 2 3 2 2 3" xfId="34510"/>
    <cellStyle name="표준 39 20 2 3 2 3" xfId="17160"/>
    <cellStyle name="표준 39 20 2 3 2 3 2" xfId="34511"/>
    <cellStyle name="표준 39 20 2 3 2 4" xfId="34512"/>
    <cellStyle name="표준 39 20 2 3 3" xfId="17161"/>
    <cellStyle name="표준 39 20 2 3 3 2" xfId="17162"/>
    <cellStyle name="표준 39 20 2 3 3 2 2" xfId="34513"/>
    <cellStyle name="표준 39 20 2 3 3 3" xfId="34514"/>
    <cellStyle name="표준 39 20 2 3 4" xfId="17163"/>
    <cellStyle name="표준 39 20 2 3 4 2" xfId="34515"/>
    <cellStyle name="표준 39 20 2 3 5" xfId="34516"/>
    <cellStyle name="표준 39 20 2 4" xfId="17164"/>
    <cellStyle name="표준 39 20 2 4 2" xfId="17165"/>
    <cellStyle name="표준 39 20 2 4 2 2" xfId="17166"/>
    <cellStyle name="표준 39 20 2 4 2 2 2" xfId="34517"/>
    <cellStyle name="표준 39 20 2 4 2 3" xfId="34518"/>
    <cellStyle name="표준 39 20 2 4 3" xfId="17167"/>
    <cellStyle name="표준 39 20 2 4 3 2" xfId="34519"/>
    <cellStyle name="표준 39 20 2 4 4" xfId="34520"/>
    <cellStyle name="표준 39 20 2 5" xfId="17168"/>
    <cellStyle name="표준 39 20 2 5 2" xfId="17169"/>
    <cellStyle name="표준 39 20 2 5 2 2" xfId="34521"/>
    <cellStyle name="표준 39 20 2 5 3" xfId="34522"/>
    <cellStyle name="표준 39 20 2 6" xfId="17170"/>
    <cellStyle name="표준 39 20 2 6 2" xfId="34523"/>
    <cellStyle name="표준 39 20 2 7" xfId="34524"/>
    <cellStyle name="표준 39 20 3" xfId="17171"/>
    <cellStyle name="표준 39 20 3 2" xfId="17172"/>
    <cellStyle name="표준 39 20 3 2 2" xfId="17173"/>
    <cellStyle name="표준 39 20 3 2 2 2" xfId="17174"/>
    <cellStyle name="표준 39 20 3 2 2 2 2" xfId="17175"/>
    <cellStyle name="표준 39 20 3 2 2 2 2 2" xfId="34525"/>
    <cellStyle name="표준 39 20 3 2 2 2 3" xfId="34526"/>
    <cellStyle name="표준 39 20 3 2 2 3" xfId="17176"/>
    <cellStyle name="표준 39 20 3 2 2 3 2" xfId="34527"/>
    <cellStyle name="표준 39 20 3 2 2 4" xfId="34528"/>
    <cellStyle name="표준 39 20 3 2 3" xfId="17177"/>
    <cellStyle name="표준 39 20 3 2 3 2" xfId="17178"/>
    <cellStyle name="표준 39 20 3 2 3 2 2" xfId="34529"/>
    <cellStyle name="표준 39 20 3 2 3 3" xfId="34530"/>
    <cellStyle name="표준 39 20 3 2 4" xfId="17179"/>
    <cellStyle name="표준 39 20 3 2 4 2" xfId="34531"/>
    <cellStyle name="표준 39 20 3 2 5" xfId="34532"/>
    <cellStyle name="표준 39 20 3 3" xfId="17180"/>
    <cellStyle name="표준 39 20 3 3 2" xfId="17181"/>
    <cellStyle name="표준 39 20 3 3 2 2" xfId="17182"/>
    <cellStyle name="표준 39 20 3 3 2 2 2" xfId="34533"/>
    <cellStyle name="표준 39 20 3 3 2 3" xfId="34534"/>
    <cellStyle name="표준 39 20 3 3 3" xfId="17183"/>
    <cellStyle name="표준 39 20 3 3 3 2" xfId="34535"/>
    <cellStyle name="표준 39 20 3 3 4" xfId="34536"/>
    <cellStyle name="표준 39 20 3 4" xfId="17184"/>
    <cellStyle name="표준 39 20 3 4 2" xfId="17185"/>
    <cellStyle name="표준 39 20 3 4 2 2" xfId="34537"/>
    <cellStyle name="표준 39 20 3 4 3" xfId="34538"/>
    <cellStyle name="표준 39 20 3 5" xfId="17186"/>
    <cellStyle name="표준 39 20 3 5 2" xfId="34539"/>
    <cellStyle name="표준 39 20 3 6" xfId="34540"/>
    <cellStyle name="표준 39 20 4" xfId="17187"/>
    <cellStyle name="표준 39 20 4 2" xfId="17188"/>
    <cellStyle name="표준 39 20 4 2 2" xfId="17189"/>
    <cellStyle name="표준 39 20 4 2 2 2" xfId="17190"/>
    <cellStyle name="표준 39 20 4 2 2 2 2" xfId="34541"/>
    <cellStyle name="표준 39 20 4 2 2 3" xfId="34542"/>
    <cellStyle name="표준 39 20 4 2 3" xfId="17191"/>
    <cellStyle name="표준 39 20 4 2 3 2" xfId="34543"/>
    <cellStyle name="표준 39 20 4 2 4" xfId="34544"/>
    <cellStyle name="표준 39 20 4 3" xfId="17192"/>
    <cellStyle name="표준 39 20 4 3 2" xfId="17193"/>
    <cellStyle name="표준 39 20 4 3 2 2" xfId="34545"/>
    <cellStyle name="표준 39 20 4 3 3" xfId="34546"/>
    <cellStyle name="표준 39 20 4 4" xfId="17194"/>
    <cellStyle name="표준 39 20 4 4 2" xfId="34547"/>
    <cellStyle name="표준 39 20 4 5" xfId="34548"/>
    <cellStyle name="표준 39 20 5" xfId="17195"/>
    <cellStyle name="표준 39 20 5 2" xfId="17196"/>
    <cellStyle name="표준 39 20 5 2 2" xfId="17197"/>
    <cellStyle name="표준 39 20 5 2 2 2" xfId="34549"/>
    <cellStyle name="표준 39 20 5 2 3" xfId="34550"/>
    <cellStyle name="표준 39 20 5 3" xfId="17198"/>
    <cellStyle name="표준 39 20 5 3 2" xfId="34551"/>
    <cellStyle name="표준 39 20 5 4" xfId="34552"/>
    <cellStyle name="표준 39 20 6" xfId="17199"/>
    <cellStyle name="표준 39 20 6 2" xfId="17200"/>
    <cellStyle name="표준 39 20 6 2 2" xfId="34553"/>
    <cellStyle name="표준 39 20 6 3" xfId="34554"/>
    <cellStyle name="표준 39 20 7" xfId="17201"/>
    <cellStyle name="표준 39 20 7 2" xfId="34555"/>
    <cellStyle name="표준 39 20 8" xfId="17202"/>
    <cellStyle name="표준 39 20 9" xfId="17203"/>
    <cellStyle name="표준 39 21" xfId="17204"/>
    <cellStyle name="표준 39 21 2" xfId="17205"/>
    <cellStyle name="표준 39 21 2 2" xfId="17206"/>
    <cellStyle name="표준 39 21 2 2 2" xfId="17207"/>
    <cellStyle name="표준 39 21 2 2 2 2" xfId="17208"/>
    <cellStyle name="표준 39 21 2 2 2 2 2" xfId="17209"/>
    <cellStyle name="표준 39 21 2 2 2 2 2 2" xfId="17210"/>
    <cellStyle name="표준 39 21 2 2 2 2 2 2 2" xfId="34556"/>
    <cellStyle name="표준 39 21 2 2 2 2 2 3" xfId="34557"/>
    <cellStyle name="표준 39 21 2 2 2 2 3" xfId="17211"/>
    <cellStyle name="표준 39 21 2 2 2 2 3 2" xfId="34558"/>
    <cellStyle name="표준 39 21 2 2 2 2 4" xfId="34559"/>
    <cellStyle name="표준 39 21 2 2 2 3" xfId="17212"/>
    <cellStyle name="표준 39 21 2 2 2 3 2" xfId="17213"/>
    <cellStyle name="표준 39 21 2 2 2 3 2 2" xfId="34560"/>
    <cellStyle name="표준 39 21 2 2 2 3 3" xfId="34561"/>
    <cellStyle name="표준 39 21 2 2 2 4" xfId="17214"/>
    <cellStyle name="표준 39 21 2 2 2 4 2" xfId="34562"/>
    <cellStyle name="표준 39 21 2 2 2 5" xfId="34563"/>
    <cellStyle name="표준 39 21 2 2 3" xfId="17215"/>
    <cellStyle name="표준 39 21 2 2 3 2" xfId="17216"/>
    <cellStyle name="표준 39 21 2 2 3 2 2" xfId="17217"/>
    <cellStyle name="표준 39 21 2 2 3 2 2 2" xfId="34564"/>
    <cellStyle name="표준 39 21 2 2 3 2 3" xfId="34565"/>
    <cellStyle name="표준 39 21 2 2 3 3" xfId="17218"/>
    <cellStyle name="표준 39 21 2 2 3 3 2" xfId="34566"/>
    <cellStyle name="표준 39 21 2 2 3 4" xfId="34567"/>
    <cellStyle name="표준 39 21 2 2 4" xfId="17219"/>
    <cellStyle name="표준 39 21 2 2 4 2" xfId="17220"/>
    <cellStyle name="표준 39 21 2 2 4 2 2" xfId="34568"/>
    <cellStyle name="표준 39 21 2 2 4 3" xfId="34569"/>
    <cellStyle name="표준 39 21 2 2 5" xfId="17221"/>
    <cellStyle name="표준 39 21 2 2 5 2" xfId="34570"/>
    <cellStyle name="표준 39 21 2 2 6" xfId="34571"/>
    <cellStyle name="표준 39 21 2 3" xfId="17222"/>
    <cellStyle name="표준 39 21 2 3 2" xfId="17223"/>
    <cellStyle name="표준 39 21 2 3 2 2" xfId="17224"/>
    <cellStyle name="표준 39 21 2 3 2 2 2" xfId="17225"/>
    <cellStyle name="표준 39 21 2 3 2 2 2 2" xfId="34572"/>
    <cellStyle name="표준 39 21 2 3 2 2 3" xfId="34573"/>
    <cellStyle name="표준 39 21 2 3 2 3" xfId="17226"/>
    <cellStyle name="표준 39 21 2 3 2 3 2" xfId="34574"/>
    <cellStyle name="표준 39 21 2 3 2 4" xfId="34575"/>
    <cellStyle name="표준 39 21 2 3 3" xfId="17227"/>
    <cellStyle name="표준 39 21 2 3 3 2" xfId="17228"/>
    <cellStyle name="표준 39 21 2 3 3 2 2" xfId="34576"/>
    <cellStyle name="표준 39 21 2 3 3 3" xfId="34577"/>
    <cellStyle name="표준 39 21 2 3 4" xfId="17229"/>
    <cellStyle name="표준 39 21 2 3 4 2" xfId="34578"/>
    <cellStyle name="표준 39 21 2 3 5" xfId="34579"/>
    <cellStyle name="표준 39 21 2 4" xfId="17230"/>
    <cellStyle name="표준 39 21 2 4 2" xfId="17231"/>
    <cellStyle name="표준 39 21 2 4 2 2" xfId="17232"/>
    <cellStyle name="표준 39 21 2 4 2 2 2" xfId="34580"/>
    <cellStyle name="표준 39 21 2 4 2 3" xfId="34581"/>
    <cellStyle name="표준 39 21 2 4 3" xfId="17233"/>
    <cellStyle name="표준 39 21 2 4 3 2" xfId="34582"/>
    <cellStyle name="표준 39 21 2 4 4" xfId="34583"/>
    <cellStyle name="표준 39 21 2 5" xfId="17234"/>
    <cellStyle name="표준 39 21 2 5 2" xfId="17235"/>
    <cellStyle name="표준 39 21 2 5 2 2" xfId="34584"/>
    <cellStyle name="표준 39 21 2 5 3" xfId="34585"/>
    <cellStyle name="표준 39 21 2 6" xfId="17236"/>
    <cellStyle name="표준 39 21 2 6 2" xfId="34586"/>
    <cellStyle name="표준 39 21 2 7" xfId="34587"/>
    <cellStyle name="표준 39 21 3" xfId="17237"/>
    <cellStyle name="표준 39 21 3 2" xfId="17238"/>
    <cellStyle name="표준 39 21 3 2 2" xfId="17239"/>
    <cellStyle name="표준 39 21 3 2 2 2" xfId="17240"/>
    <cellStyle name="표준 39 21 3 2 2 2 2" xfId="17241"/>
    <cellStyle name="표준 39 21 3 2 2 2 2 2" xfId="34588"/>
    <cellStyle name="표준 39 21 3 2 2 2 3" xfId="34589"/>
    <cellStyle name="표준 39 21 3 2 2 3" xfId="17242"/>
    <cellStyle name="표준 39 21 3 2 2 3 2" xfId="34590"/>
    <cellStyle name="표준 39 21 3 2 2 4" xfId="34591"/>
    <cellStyle name="표준 39 21 3 2 3" xfId="17243"/>
    <cellStyle name="표준 39 21 3 2 3 2" xfId="17244"/>
    <cellStyle name="표준 39 21 3 2 3 2 2" xfId="34592"/>
    <cellStyle name="표준 39 21 3 2 3 3" xfId="34593"/>
    <cellStyle name="표준 39 21 3 2 4" xfId="17245"/>
    <cellStyle name="표준 39 21 3 2 4 2" xfId="34594"/>
    <cellStyle name="표준 39 21 3 2 5" xfId="34595"/>
    <cellStyle name="표준 39 21 3 3" xfId="17246"/>
    <cellStyle name="표준 39 21 3 3 2" xfId="17247"/>
    <cellStyle name="표준 39 21 3 3 2 2" xfId="17248"/>
    <cellStyle name="표준 39 21 3 3 2 2 2" xfId="34596"/>
    <cellStyle name="표준 39 21 3 3 2 3" xfId="34597"/>
    <cellStyle name="표준 39 21 3 3 3" xfId="17249"/>
    <cellStyle name="표준 39 21 3 3 3 2" xfId="34598"/>
    <cellStyle name="표준 39 21 3 3 4" xfId="34599"/>
    <cellStyle name="표준 39 21 3 4" xfId="17250"/>
    <cellStyle name="표준 39 21 3 4 2" xfId="17251"/>
    <cellStyle name="표준 39 21 3 4 2 2" xfId="34600"/>
    <cellStyle name="표준 39 21 3 4 3" xfId="34601"/>
    <cellStyle name="표준 39 21 3 5" xfId="17252"/>
    <cellStyle name="표준 39 21 3 5 2" xfId="34602"/>
    <cellStyle name="표준 39 21 3 6" xfId="34603"/>
    <cellStyle name="표준 39 21 4" xfId="17253"/>
    <cellStyle name="표준 39 21 4 2" xfId="17254"/>
    <cellStyle name="표준 39 21 4 2 2" xfId="17255"/>
    <cellStyle name="표준 39 21 4 2 2 2" xfId="17256"/>
    <cellStyle name="표준 39 21 4 2 2 2 2" xfId="34604"/>
    <cellStyle name="표준 39 21 4 2 2 3" xfId="34605"/>
    <cellStyle name="표준 39 21 4 2 3" xfId="17257"/>
    <cellStyle name="표준 39 21 4 2 3 2" xfId="34606"/>
    <cellStyle name="표준 39 21 4 2 4" xfId="34607"/>
    <cellStyle name="표준 39 21 4 3" xfId="17258"/>
    <cellStyle name="표준 39 21 4 3 2" xfId="17259"/>
    <cellStyle name="표준 39 21 4 3 2 2" xfId="34608"/>
    <cellStyle name="표준 39 21 4 3 3" xfId="34609"/>
    <cellStyle name="표준 39 21 4 4" xfId="17260"/>
    <cellStyle name="표준 39 21 4 4 2" xfId="34610"/>
    <cellStyle name="표준 39 21 4 5" xfId="34611"/>
    <cellStyle name="표준 39 21 5" xfId="17261"/>
    <cellStyle name="표준 39 21 5 2" xfId="17262"/>
    <cellStyle name="표준 39 21 5 2 2" xfId="17263"/>
    <cellStyle name="표준 39 21 5 2 2 2" xfId="34612"/>
    <cellStyle name="표준 39 21 5 2 3" xfId="34613"/>
    <cellStyle name="표준 39 21 5 3" xfId="17264"/>
    <cellStyle name="표준 39 21 5 3 2" xfId="34614"/>
    <cellStyle name="표준 39 21 5 4" xfId="34615"/>
    <cellStyle name="표준 39 21 6" xfId="17265"/>
    <cellStyle name="표준 39 21 6 2" xfId="17266"/>
    <cellStyle name="표준 39 21 6 2 2" xfId="34616"/>
    <cellStyle name="표준 39 21 6 3" xfId="34617"/>
    <cellStyle name="표준 39 21 7" xfId="17267"/>
    <cellStyle name="표준 39 21 7 2" xfId="34618"/>
    <cellStyle name="표준 39 21 8" xfId="17268"/>
    <cellStyle name="표준 39 21 9" xfId="17269"/>
    <cellStyle name="표준 39 22" xfId="17270"/>
    <cellStyle name="표준 39 22 2" xfId="17271"/>
    <cellStyle name="표준 39 22 2 2" xfId="17272"/>
    <cellStyle name="표준 39 22 2 2 2" xfId="17273"/>
    <cellStyle name="표준 39 22 2 2 2 2" xfId="17274"/>
    <cellStyle name="표준 39 22 2 2 2 2 2" xfId="17275"/>
    <cellStyle name="표준 39 22 2 2 2 2 2 2" xfId="17276"/>
    <cellStyle name="표준 39 22 2 2 2 2 2 2 2" xfId="34619"/>
    <cellStyle name="표준 39 22 2 2 2 2 2 3" xfId="34620"/>
    <cellStyle name="표준 39 22 2 2 2 2 3" xfId="17277"/>
    <cellStyle name="표준 39 22 2 2 2 2 3 2" xfId="34621"/>
    <cellStyle name="표준 39 22 2 2 2 2 4" xfId="34622"/>
    <cellStyle name="표준 39 22 2 2 2 3" xfId="17278"/>
    <cellStyle name="표준 39 22 2 2 2 3 2" xfId="17279"/>
    <cellStyle name="표준 39 22 2 2 2 3 2 2" xfId="34623"/>
    <cellStyle name="표준 39 22 2 2 2 3 3" xfId="34624"/>
    <cellStyle name="표준 39 22 2 2 2 4" xfId="17280"/>
    <cellStyle name="표준 39 22 2 2 2 4 2" xfId="34625"/>
    <cellStyle name="표준 39 22 2 2 2 5" xfId="34626"/>
    <cellStyle name="표준 39 22 2 2 3" xfId="17281"/>
    <cellStyle name="표준 39 22 2 2 3 2" xfId="17282"/>
    <cellStyle name="표준 39 22 2 2 3 2 2" xfId="17283"/>
    <cellStyle name="표준 39 22 2 2 3 2 2 2" xfId="34627"/>
    <cellStyle name="표준 39 22 2 2 3 2 3" xfId="34628"/>
    <cellStyle name="표준 39 22 2 2 3 3" xfId="17284"/>
    <cellStyle name="표준 39 22 2 2 3 3 2" xfId="34629"/>
    <cellStyle name="표준 39 22 2 2 3 4" xfId="34630"/>
    <cellStyle name="표준 39 22 2 2 4" xfId="17285"/>
    <cellStyle name="표준 39 22 2 2 4 2" xfId="17286"/>
    <cellStyle name="표준 39 22 2 2 4 2 2" xfId="34631"/>
    <cellStyle name="표준 39 22 2 2 4 3" xfId="34632"/>
    <cellStyle name="표준 39 22 2 2 5" xfId="17287"/>
    <cellStyle name="표준 39 22 2 2 5 2" xfId="34633"/>
    <cellStyle name="표준 39 22 2 2 6" xfId="34634"/>
    <cellStyle name="표준 39 22 2 3" xfId="17288"/>
    <cellStyle name="표준 39 22 2 3 2" xfId="17289"/>
    <cellStyle name="표준 39 22 2 3 2 2" xfId="17290"/>
    <cellStyle name="표준 39 22 2 3 2 2 2" xfId="17291"/>
    <cellStyle name="표준 39 22 2 3 2 2 2 2" xfId="34635"/>
    <cellStyle name="표준 39 22 2 3 2 2 3" xfId="34636"/>
    <cellStyle name="표준 39 22 2 3 2 3" xfId="17292"/>
    <cellStyle name="표준 39 22 2 3 2 3 2" xfId="34637"/>
    <cellStyle name="표준 39 22 2 3 2 4" xfId="34638"/>
    <cellStyle name="표준 39 22 2 3 3" xfId="17293"/>
    <cellStyle name="표준 39 22 2 3 3 2" xfId="17294"/>
    <cellStyle name="표준 39 22 2 3 3 2 2" xfId="34639"/>
    <cellStyle name="표준 39 22 2 3 3 3" xfId="34640"/>
    <cellStyle name="표준 39 22 2 3 4" xfId="17295"/>
    <cellStyle name="표준 39 22 2 3 4 2" xfId="34641"/>
    <cellStyle name="표준 39 22 2 3 5" xfId="34642"/>
    <cellStyle name="표준 39 22 2 4" xfId="17296"/>
    <cellStyle name="표준 39 22 2 4 2" xfId="17297"/>
    <cellStyle name="표준 39 22 2 4 2 2" xfId="17298"/>
    <cellStyle name="표준 39 22 2 4 2 2 2" xfId="34643"/>
    <cellStyle name="표준 39 22 2 4 2 3" xfId="34644"/>
    <cellStyle name="표준 39 22 2 4 3" xfId="17299"/>
    <cellStyle name="표준 39 22 2 4 3 2" xfId="34645"/>
    <cellStyle name="표준 39 22 2 4 4" xfId="34646"/>
    <cellStyle name="표준 39 22 2 5" xfId="17300"/>
    <cellStyle name="표준 39 22 2 5 2" xfId="17301"/>
    <cellStyle name="표준 39 22 2 5 2 2" xfId="34647"/>
    <cellStyle name="표준 39 22 2 5 3" xfId="34648"/>
    <cellStyle name="표준 39 22 2 6" xfId="17302"/>
    <cellStyle name="표준 39 22 2 6 2" xfId="34649"/>
    <cellStyle name="표준 39 22 2 7" xfId="34650"/>
    <cellStyle name="표준 39 22 3" xfId="17303"/>
    <cellStyle name="표준 39 22 3 2" xfId="17304"/>
    <cellStyle name="표준 39 22 3 2 2" xfId="17305"/>
    <cellStyle name="표준 39 22 3 2 2 2" xfId="17306"/>
    <cellStyle name="표준 39 22 3 2 2 2 2" xfId="17307"/>
    <cellStyle name="표준 39 22 3 2 2 2 2 2" xfId="34651"/>
    <cellStyle name="표준 39 22 3 2 2 2 3" xfId="34652"/>
    <cellStyle name="표준 39 22 3 2 2 3" xfId="17308"/>
    <cellStyle name="표준 39 22 3 2 2 3 2" xfId="34653"/>
    <cellStyle name="표준 39 22 3 2 2 4" xfId="34654"/>
    <cellStyle name="표준 39 22 3 2 3" xfId="17309"/>
    <cellStyle name="표준 39 22 3 2 3 2" xfId="17310"/>
    <cellStyle name="표준 39 22 3 2 3 2 2" xfId="34655"/>
    <cellStyle name="표준 39 22 3 2 3 3" xfId="34656"/>
    <cellStyle name="표준 39 22 3 2 4" xfId="17311"/>
    <cellStyle name="표준 39 22 3 2 4 2" xfId="34657"/>
    <cellStyle name="표준 39 22 3 2 5" xfId="34658"/>
    <cellStyle name="표준 39 22 3 3" xfId="17312"/>
    <cellStyle name="표준 39 22 3 3 2" xfId="17313"/>
    <cellStyle name="표준 39 22 3 3 2 2" xfId="17314"/>
    <cellStyle name="표준 39 22 3 3 2 2 2" xfId="34659"/>
    <cellStyle name="표준 39 22 3 3 2 3" xfId="34660"/>
    <cellStyle name="표준 39 22 3 3 3" xfId="17315"/>
    <cellStyle name="표준 39 22 3 3 3 2" xfId="34661"/>
    <cellStyle name="표준 39 22 3 3 4" xfId="34662"/>
    <cellStyle name="표준 39 22 3 4" xfId="17316"/>
    <cellStyle name="표준 39 22 3 4 2" xfId="17317"/>
    <cellStyle name="표준 39 22 3 4 2 2" xfId="34663"/>
    <cellStyle name="표준 39 22 3 4 3" xfId="34664"/>
    <cellStyle name="표준 39 22 3 5" xfId="17318"/>
    <cellStyle name="표준 39 22 3 5 2" xfId="34665"/>
    <cellStyle name="표준 39 22 3 6" xfId="34666"/>
    <cellStyle name="표준 39 22 4" xfId="17319"/>
    <cellStyle name="표준 39 22 4 2" xfId="17320"/>
    <cellStyle name="표준 39 22 4 2 2" xfId="17321"/>
    <cellStyle name="표준 39 22 4 2 2 2" xfId="17322"/>
    <cellStyle name="표준 39 22 4 2 2 2 2" xfId="34667"/>
    <cellStyle name="표준 39 22 4 2 2 3" xfId="34668"/>
    <cellStyle name="표준 39 22 4 2 3" xfId="17323"/>
    <cellStyle name="표준 39 22 4 2 3 2" xfId="34669"/>
    <cellStyle name="표준 39 22 4 2 4" xfId="34670"/>
    <cellStyle name="표준 39 22 4 3" xfId="17324"/>
    <cellStyle name="표준 39 22 4 3 2" xfId="17325"/>
    <cellStyle name="표준 39 22 4 3 2 2" xfId="34671"/>
    <cellStyle name="표준 39 22 4 3 3" xfId="34672"/>
    <cellStyle name="표준 39 22 4 4" xfId="17326"/>
    <cellStyle name="표준 39 22 4 4 2" xfId="34673"/>
    <cellStyle name="표준 39 22 4 5" xfId="34674"/>
    <cellStyle name="표준 39 22 5" xfId="17327"/>
    <cellStyle name="표준 39 22 5 2" xfId="17328"/>
    <cellStyle name="표준 39 22 5 2 2" xfId="17329"/>
    <cellStyle name="표준 39 22 5 2 2 2" xfId="34675"/>
    <cellStyle name="표준 39 22 5 2 3" xfId="34676"/>
    <cellStyle name="표준 39 22 5 3" xfId="17330"/>
    <cellStyle name="표준 39 22 5 3 2" xfId="34677"/>
    <cellStyle name="표준 39 22 5 4" xfId="34678"/>
    <cellStyle name="표준 39 22 6" xfId="17331"/>
    <cellStyle name="표준 39 22 6 2" xfId="17332"/>
    <cellStyle name="표준 39 22 6 2 2" xfId="34679"/>
    <cellStyle name="표준 39 22 6 3" xfId="34680"/>
    <cellStyle name="표준 39 22 7" xfId="17333"/>
    <cellStyle name="표준 39 22 7 2" xfId="34681"/>
    <cellStyle name="표준 39 22 8" xfId="17334"/>
    <cellStyle name="표준 39 22 9" xfId="17335"/>
    <cellStyle name="표준 39 23" xfId="17336"/>
    <cellStyle name="표준 39 23 2" xfId="17337"/>
    <cellStyle name="표준 39 23 2 2" xfId="17338"/>
    <cellStyle name="표준 39 23 2 2 2" xfId="17339"/>
    <cellStyle name="표준 39 23 2 2 2 2" xfId="17340"/>
    <cellStyle name="표준 39 23 2 2 2 2 2" xfId="17341"/>
    <cellStyle name="표준 39 23 2 2 2 2 2 2" xfId="17342"/>
    <cellStyle name="표준 39 23 2 2 2 2 2 2 2" xfId="34682"/>
    <cellStyle name="표준 39 23 2 2 2 2 2 3" xfId="34683"/>
    <cellStyle name="표준 39 23 2 2 2 2 3" xfId="17343"/>
    <cellStyle name="표준 39 23 2 2 2 2 3 2" xfId="34684"/>
    <cellStyle name="표준 39 23 2 2 2 2 4" xfId="34685"/>
    <cellStyle name="표준 39 23 2 2 2 3" xfId="17344"/>
    <cellStyle name="표준 39 23 2 2 2 3 2" xfId="17345"/>
    <cellStyle name="표준 39 23 2 2 2 3 2 2" xfId="34686"/>
    <cellStyle name="표준 39 23 2 2 2 3 3" xfId="34687"/>
    <cellStyle name="표준 39 23 2 2 2 4" xfId="17346"/>
    <cellStyle name="표준 39 23 2 2 2 4 2" xfId="34688"/>
    <cellStyle name="표준 39 23 2 2 2 5" xfId="34689"/>
    <cellStyle name="표준 39 23 2 2 3" xfId="17347"/>
    <cellStyle name="표준 39 23 2 2 3 2" xfId="17348"/>
    <cellStyle name="표준 39 23 2 2 3 2 2" xfId="17349"/>
    <cellStyle name="표준 39 23 2 2 3 2 2 2" xfId="34690"/>
    <cellStyle name="표준 39 23 2 2 3 2 3" xfId="34691"/>
    <cellStyle name="표준 39 23 2 2 3 3" xfId="17350"/>
    <cellStyle name="표준 39 23 2 2 3 3 2" xfId="34692"/>
    <cellStyle name="표준 39 23 2 2 3 4" xfId="34693"/>
    <cellStyle name="표준 39 23 2 2 4" xfId="17351"/>
    <cellStyle name="표준 39 23 2 2 4 2" xfId="17352"/>
    <cellStyle name="표준 39 23 2 2 4 2 2" xfId="34694"/>
    <cellStyle name="표준 39 23 2 2 4 3" xfId="34695"/>
    <cellStyle name="표준 39 23 2 2 5" xfId="17353"/>
    <cellStyle name="표준 39 23 2 2 5 2" xfId="34696"/>
    <cellStyle name="표준 39 23 2 2 6" xfId="34697"/>
    <cellStyle name="표준 39 23 2 3" xfId="17354"/>
    <cellStyle name="표준 39 23 2 3 2" xfId="17355"/>
    <cellStyle name="표준 39 23 2 3 2 2" xfId="17356"/>
    <cellStyle name="표준 39 23 2 3 2 2 2" xfId="17357"/>
    <cellStyle name="표준 39 23 2 3 2 2 2 2" xfId="34698"/>
    <cellStyle name="표준 39 23 2 3 2 2 3" xfId="34699"/>
    <cellStyle name="표준 39 23 2 3 2 3" xfId="17358"/>
    <cellStyle name="표준 39 23 2 3 2 3 2" xfId="34700"/>
    <cellStyle name="표준 39 23 2 3 2 4" xfId="34701"/>
    <cellStyle name="표준 39 23 2 3 3" xfId="17359"/>
    <cellStyle name="표준 39 23 2 3 3 2" xfId="17360"/>
    <cellStyle name="표준 39 23 2 3 3 2 2" xfId="34702"/>
    <cellStyle name="표준 39 23 2 3 3 3" xfId="34703"/>
    <cellStyle name="표준 39 23 2 3 4" xfId="17361"/>
    <cellStyle name="표준 39 23 2 3 4 2" xfId="34704"/>
    <cellStyle name="표준 39 23 2 3 5" xfId="34705"/>
    <cellStyle name="표준 39 23 2 4" xfId="17362"/>
    <cellStyle name="표준 39 23 2 4 2" xfId="17363"/>
    <cellStyle name="표준 39 23 2 4 2 2" xfId="17364"/>
    <cellStyle name="표준 39 23 2 4 2 2 2" xfId="34706"/>
    <cellStyle name="표준 39 23 2 4 2 3" xfId="34707"/>
    <cellStyle name="표준 39 23 2 4 3" xfId="17365"/>
    <cellStyle name="표준 39 23 2 4 3 2" xfId="34708"/>
    <cellStyle name="표준 39 23 2 4 4" xfId="34709"/>
    <cellStyle name="표준 39 23 2 5" xfId="17366"/>
    <cellStyle name="표준 39 23 2 5 2" xfId="17367"/>
    <cellStyle name="표준 39 23 2 5 2 2" xfId="34710"/>
    <cellStyle name="표준 39 23 2 5 3" xfId="34711"/>
    <cellStyle name="표준 39 23 2 6" xfId="17368"/>
    <cellStyle name="표준 39 23 2 6 2" xfId="34712"/>
    <cellStyle name="표준 39 23 2 7" xfId="34713"/>
    <cellStyle name="표준 39 23 3" xfId="17369"/>
    <cellStyle name="표준 39 23 3 2" xfId="17370"/>
    <cellStyle name="표준 39 23 3 2 2" xfId="17371"/>
    <cellStyle name="표준 39 23 3 2 2 2" xfId="17372"/>
    <cellStyle name="표준 39 23 3 2 2 2 2" xfId="17373"/>
    <cellStyle name="표준 39 23 3 2 2 2 2 2" xfId="34714"/>
    <cellStyle name="표준 39 23 3 2 2 2 3" xfId="34715"/>
    <cellStyle name="표준 39 23 3 2 2 3" xfId="17374"/>
    <cellStyle name="표준 39 23 3 2 2 3 2" xfId="34716"/>
    <cellStyle name="표준 39 23 3 2 2 4" xfId="34717"/>
    <cellStyle name="표준 39 23 3 2 3" xfId="17375"/>
    <cellStyle name="표준 39 23 3 2 3 2" xfId="17376"/>
    <cellStyle name="표준 39 23 3 2 3 2 2" xfId="34718"/>
    <cellStyle name="표준 39 23 3 2 3 3" xfId="34719"/>
    <cellStyle name="표준 39 23 3 2 4" xfId="17377"/>
    <cellStyle name="표준 39 23 3 2 4 2" xfId="34720"/>
    <cellStyle name="표준 39 23 3 2 5" xfId="34721"/>
    <cellStyle name="표준 39 23 3 3" xfId="17378"/>
    <cellStyle name="표준 39 23 3 3 2" xfId="17379"/>
    <cellStyle name="표준 39 23 3 3 2 2" xfId="17380"/>
    <cellStyle name="표준 39 23 3 3 2 2 2" xfId="34722"/>
    <cellStyle name="표준 39 23 3 3 2 3" xfId="34723"/>
    <cellStyle name="표준 39 23 3 3 3" xfId="17381"/>
    <cellStyle name="표준 39 23 3 3 3 2" xfId="34724"/>
    <cellStyle name="표준 39 23 3 3 4" xfId="34725"/>
    <cellStyle name="표준 39 23 3 4" xfId="17382"/>
    <cellStyle name="표준 39 23 3 4 2" xfId="17383"/>
    <cellStyle name="표준 39 23 3 4 2 2" xfId="34726"/>
    <cellStyle name="표준 39 23 3 4 3" xfId="34727"/>
    <cellStyle name="표준 39 23 3 5" xfId="17384"/>
    <cellStyle name="표준 39 23 3 5 2" xfId="34728"/>
    <cellStyle name="표준 39 23 3 6" xfId="34729"/>
    <cellStyle name="표준 39 23 4" xfId="17385"/>
    <cellStyle name="표준 39 23 4 2" xfId="17386"/>
    <cellStyle name="표준 39 23 4 2 2" xfId="17387"/>
    <cellStyle name="표준 39 23 4 2 2 2" xfId="17388"/>
    <cellStyle name="표준 39 23 4 2 2 2 2" xfId="34730"/>
    <cellStyle name="표준 39 23 4 2 2 3" xfId="34731"/>
    <cellStyle name="표준 39 23 4 2 3" xfId="17389"/>
    <cellStyle name="표준 39 23 4 2 3 2" xfId="34732"/>
    <cellStyle name="표준 39 23 4 2 4" xfId="34733"/>
    <cellStyle name="표준 39 23 4 3" xfId="17390"/>
    <cellStyle name="표준 39 23 4 3 2" xfId="17391"/>
    <cellStyle name="표준 39 23 4 3 2 2" xfId="34734"/>
    <cellStyle name="표준 39 23 4 3 3" xfId="34735"/>
    <cellStyle name="표준 39 23 4 4" xfId="17392"/>
    <cellStyle name="표준 39 23 4 4 2" xfId="34736"/>
    <cellStyle name="표준 39 23 4 5" xfId="34737"/>
    <cellStyle name="표준 39 23 5" xfId="17393"/>
    <cellStyle name="표준 39 23 5 2" xfId="17394"/>
    <cellStyle name="표준 39 23 5 2 2" xfId="17395"/>
    <cellStyle name="표준 39 23 5 2 2 2" xfId="34738"/>
    <cellStyle name="표준 39 23 5 2 3" xfId="34739"/>
    <cellStyle name="표준 39 23 5 3" xfId="17396"/>
    <cellStyle name="표준 39 23 5 3 2" xfId="34740"/>
    <cellStyle name="표준 39 23 5 4" xfId="34741"/>
    <cellStyle name="표준 39 23 6" xfId="17397"/>
    <cellStyle name="표준 39 23 6 2" xfId="17398"/>
    <cellStyle name="표준 39 23 6 2 2" xfId="34742"/>
    <cellStyle name="표준 39 23 6 3" xfId="34743"/>
    <cellStyle name="표준 39 23 7" xfId="17399"/>
    <cellStyle name="표준 39 23 7 2" xfId="34744"/>
    <cellStyle name="표준 39 23 8" xfId="17400"/>
    <cellStyle name="표준 39 23 9" xfId="17401"/>
    <cellStyle name="표준 39 24" xfId="17402"/>
    <cellStyle name="표준 39 24 2" xfId="17403"/>
    <cellStyle name="표준 39 24 2 2" xfId="17404"/>
    <cellStyle name="표준 39 24 2 2 2" xfId="17405"/>
    <cellStyle name="표준 39 24 2 2 2 2" xfId="17406"/>
    <cellStyle name="표준 39 24 2 2 2 2 2" xfId="17407"/>
    <cellStyle name="표준 39 24 2 2 2 2 2 2" xfId="17408"/>
    <cellStyle name="표준 39 24 2 2 2 2 2 2 2" xfId="34745"/>
    <cellStyle name="표준 39 24 2 2 2 2 2 3" xfId="34746"/>
    <cellStyle name="표준 39 24 2 2 2 2 3" xfId="17409"/>
    <cellStyle name="표준 39 24 2 2 2 2 3 2" xfId="34747"/>
    <cellStyle name="표준 39 24 2 2 2 2 4" xfId="34748"/>
    <cellStyle name="표준 39 24 2 2 2 3" xfId="17410"/>
    <cellStyle name="표준 39 24 2 2 2 3 2" xfId="17411"/>
    <cellStyle name="표준 39 24 2 2 2 3 2 2" xfId="34749"/>
    <cellStyle name="표준 39 24 2 2 2 3 3" xfId="34750"/>
    <cellStyle name="표준 39 24 2 2 2 4" xfId="17412"/>
    <cellStyle name="표준 39 24 2 2 2 4 2" xfId="34751"/>
    <cellStyle name="표준 39 24 2 2 2 5" xfId="34752"/>
    <cellStyle name="표준 39 24 2 2 3" xfId="17413"/>
    <cellStyle name="표준 39 24 2 2 3 2" xfId="17414"/>
    <cellStyle name="표준 39 24 2 2 3 2 2" xfId="17415"/>
    <cellStyle name="표준 39 24 2 2 3 2 2 2" xfId="34753"/>
    <cellStyle name="표준 39 24 2 2 3 2 3" xfId="34754"/>
    <cellStyle name="표준 39 24 2 2 3 3" xfId="17416"/>
    <cellStyle name="표준 39 24 2 2 3 3 2" xfId="34755"/>
    <cellStyle name="표준 39 24 2 2 3 4" xfId="34756"/>
    <cellStyle name="표준 39 24 2 2 4" xfId="17417"/>
    <cellStyle name="표준 39 24 2 2 4 2" xfId="17418"/>
    <cellStyle name="표준 39 24 2 2 4 2 2" xfId="34757"/>
    <cellStyle name="표준 39 24 2 2 4 3" xfId="34758"/>
    <cellStyle name="표준 39 24 2 2 5" xfId="17419"/>
    <cellStyle name="표준 39 24 2 2 5 2" xfId="34759"/>
    <cellStyle name="표준 39 24 2 2 6" xfId="34760"/>
    <cellStyle name="표준 39 24 2 3" xfId="17420"/>
    <cellStyle name="표준 39 24 2 3 2" xfId="17421"/>
    <cellStyle name="표준 39 24 2 3 2 2" xfId="17422"/>
    <cellStyle name="표준 39 24 2 3 2 2 2" xfId="17423"/>
    <cellStyle name="표준 39 24 2 3 2 2 2 2" xfId="34761"/>
    <cellStyle name="표준 39 24 2 3 2 2 3" xfId="34762"/>
    <cellStyle name="표준 39 24 2 3 2 3" xfId="17424"/>
    <cellStyle name="표준 39 24 2 3 2 3 2" xfId="34763"/>
    <cellStyle name="표준 39 24 2 3 2 4" xfId="34764"/>
    <cellStyle name="표준 39 24 2 3 3" xfId="17425"/>
    <cellStyle name="표준 39 24 2 3 3 2" xfId="17426"/>
    <cellStyle name="표준 39 24 2 3 3 2 2" xfId="34765"/>
    <cellStyle name="표준 39 24 2 3 3 3" xfId="34766"/>
    <cellStyle name="표준 39 24 2 3 4" xfId="17427"/>
    <cellStyle name="표준 39 24 2 3 4 2" xfId="34767"/>
    <cellStyle name="표준 39 24 2 3 5" xfId="34768"/>
    <cellStyle name="표준 39 24 2 4" xfId="17428"/>
    <cellStyle name="표준 39 24 2 4 2" xfId="17429"/>
    <cellStyle name="표준 39 24 2 4 2 2" xfId="17430"/>
    <cellStyle name="표준 39 24 2 4 2 2 2" xfId="34769"/>
    <cellStyle name="표준 39 24 2 4 2 3" xfId="34770"/>
    <cellStyle name="표준 39 24 2 4 3" xfId="17431"/>
    <cellStyle name="표준 39 24 2 4 3 2" xfId="34771"/>
    <cellStyle name="표준 39 24 2 4 4" xfId="34772"/>
    <cellStyle name="표준 39 24 2 5" xfId="17432"/>
    <cellStyle name="표준 39 24 2 5 2" xfId="17433"/>
    <cellStyle name="표준 39 24 2 5 2 2" xfId="34773"/>
    <cellStyle name="표준 39 24 2 5 3" xfId="34774"/>
    <cellStyle name="표준 39 24 2 6" xfId="17434"/>
    <cellStyle name="표준 39 24 2 6 2" xfId="34775"/>
    <cellStyle name="표준 39 24 2 7" xfId="34776"/>
    <cellStyle name="표준 39 24 3" xfId="17435"/>
    <cellStyle name="표준 39 24 3 2" xfId="17436"/>
    <cellStyle name="표준 39 24 3 2 2" xfId="17437"/>
    <cellStyle name="표준 39 24 3 2 2 2" xfId="17438"/>
    <cellStyle name="표준 39 24 3 2 2 2 2" xfId="17439"/>
    <cellStyle name="표준 39 24 3 2 2 2 2 2" xfId="34777"/>
    <cellStyle name="표준 39 24 3 2 2 2 3" xfId="34778"/>
    <cellStyle name="표준 39 24 3 2 2 3" xfId="17440"/>
    <cellStyle name="표준 39 24 3 2 2 3 2" xfId="34779"/>
    <cellStyle name="표준 39 24 3 2 2 4" xfId="34780"/>
    <cellStyle name="표준 39 24 3 2 3" xfId="17441"/>
    <cellStyle name="표준 39 24 3 2 3 2" xfId="17442"/>
    <cellStyle name="표준 39 24 3 2 3 2 2" xfId="34781"/>
    <cellStyle name="표준 39 24 3 2 3 3" xfId="34782"/>
    <cellStyle name="표준 39 24 3 2 4" xfId="17443"/>
    <cellStyle name="표준 39 24 3 2 4 2" xfId="34783"/>
    <cellStyle name="표준 39 24 3 2 5" xfId="34784"/>
    <cellStyle name="표준 39 24 3 3" xfId="17444"/>
    <cellStyle name="표준 39 24 3 3 2" xfId="17445"/>
    <cellStyle name="표준 39 24 3 3 2 2" xfId="17446"/>
    <cellStyle name="표준 39 24 3 3 2 2 2" xfId="34785"/>
    <cellStyle name="표준 39 24 3 3 2 3" xfId="34786"/>
    <cellStyle name="표준 39 24 3 3 3" xfId="17447"/>
    <cellStyle name="표준 39 24 3 3 3 2" xfId="34787"/>
    <cellStyle name="표준 39 24 3 3 4" xfId="34788"/>
    <cellStyle name="표준 39 24 3 4" xfId="17448"/>
    <cellStyle name="표준 39 24 3 4 2" xfId="17449"/>
    <cellStyle name="표준 39 24 3 4 2 2" xfId="34789"/>
    <cellStyle name="표준 39 24 3 4 3" xfId="34790"/>
    <cellStyle name="표준 39 24 3 5" xfId="17450"/>
    <cellStyle name="표준 39 24 3 5 2" xfId="34791"/>
    <cellStyle name="표준 39 24 3 6" xfId="34792"/>
    <cellStyle name="표준 39 24 4" xfId="17451"/>
    <cellStyle name="표준 39 24 4 2" xfId="17452"/>
    <cellStyle name="표준 39 24 4 2 2" xfId="17453"/>
    <cellStyle name="표준 39 24 4 2 2 2" xfId="17454"/>
    <cellStyle name="표준 39 24 4 2 2 2 2" xfId="34793"/>
    <cellStyle name="표준 39 24 4 2 2 3" xfId="34794"/>
    <cellStyle name="표준 39 24 4 2 3" xfId="17455"/>
    <cellStyle name="표준 39 24 4 2 3 2" xfId="34795"/>
    <cellStyle name="표준 39 24 4 2 4" xfId="34796"/>
    <cellStyle name="표준 39 24 4 3" xfId="17456"/>
    <cellStyle name="표준 39 24 4 3 2" xfId="17457"/>
    <cellStyle name="표준 39 24 4 3 2 2" xfId="34797"/>
    <cellStyle name="표준 39 24 4 3 3" xfId="34798"/>
    <cellStyle name="표준 39 24 4 4" xfId="17458"/>
    <cellStyle name="표준 39 24 4 4 2" xfId="34799"/>
    <cellStyle name="표준 39 24 4 5" xfId="34800"/>
    <cellStyle name="표준 39 24 5" xfId="17459"/>
    <cellStyle name="표준 39 24 5 2" xfId="17460"/>
    <cellStyle name="표준 39 24 5 2 2" xfId="17461"/>
    <cellStyle name="표준 39 24 5 2 2 2" xfId="34801"/>
    <cellStyle name="표준 39 24 5 2 3" xfId="34802"/>
    <cellStyle name="표준 39 24 5 3" xfId="17462"/>
    <cellStyle name="표준 39 24 5 3 2" xfId="34803"/>
    <cellStyle name="표준 39 24 5 4" xfId="34804"/>
    <cellStyle name="표준 39 24 6" xfId="17463"/>
    <cellStyle name="표준 39 24 6 2" xfId="17464"/>
    <cellStyle name="표준 39 24 6 2 2" xfId="34805"/>
    <cellStyle name="표준 39 24 6 3" xfId="34806"/>
    <cellStyle name="표준 39 24 7" xfId="17465"/>
    <cellStyle name="표준 39 24 7 2" xfId="34807"/>
    <cellStyle name="표준 39 24 8" xfId="17466"/>
    <cellStyle name="표준 39 24 9" xfId="17467"/>
    <cellStyle name="표준 39 25" xfId="17468"/>
    <cellStyle name="표준 39 25 2" xfId="17469"/>
    <cellStyle name="표준 39 25 2 2" xfId="17470"/>
    <cellStyle name="표준 39 25 2 2 2" xfId="17471"/>
    <cellStyle name="표준 39 25 2 2 2 2" xfId="17472"/>
    <cellStyle name="표준 39 25 2 2 2 2 2" xfId="17473"/>
    <cellStyle name="표준 39 25 2 2 2 2 2 2" xfId="17474"/>
    <cellStyle name="표준 39 25 2 2 2 2 2 2 2" xfId="34808"/>
    <cellStyle name="표준 39 25 2 2 2 2 2 3" xfId="34809"/>
    <cellStyle name="표준 39 25 2 2 2 2 3" xfId="17475"/>
    <cellStyle name="표준 39 25 2 2 2 2 3 2" xfId="34810"/>
    <cellStyle name="표준 39 25 2 2 2 2 4" xfId="34811"/>
    <cellStyle name="표준 39 25 2 2 2 3" xfId="17476"/>
    <cellStyle name="표준 39 25 2 2 2 3 2" xfId="17477"/>
    <cellStyle name="표준 39 25 2 2 2 3 2 2" xfId="34812"/>
    <cellStyle name="표준 39 25 2 2 2 3 3" xfId="34813"/>
    <cellStyle name="표준 39 25 2 2 2 4" xfId="17478"/>
    <cellStyle name="표준 39 25 2 2 2 4 2" xfId="34814"/>
    <cellStyle name="표준 39 25 2 2 2 5" xfId="34815"/>
    <cellStyle name="표준 39 25 2 2 3" xfId="17479"/>
    <cellStyle name="표준 39 25 2 2 3 2" xfId="17480"/>
    <cellStyle name="표준 39 25 2 2 3 2 2" xfId="17481"/>
    <cellStyle name="표준 39 25 2 2 3 2 2 2" xfId="34816"/>
    <cellStyle name="표준 39 25 2 2 3 2 3" xfId="34817"/>
    <cellStyle name="표준 39 25 2 2 3 3" xfId="17482"/>
    <cellStyle name="표준 39 25 2 2 3 3 2" xfId="34818"/>
    <cellStyle name="표준 39 25 2 2 3 4" xfId="34819"/>
    <cellStyle name="표준 39 25 2 2 4" xfId="17483"/>
    <cellStyle name="표준 39 25 2 2 4 2" xfId="17484"/>
    <cellStyle name="표준 39 25 2 2 4 2 2" xfId="34820"/>
    <cellStyle name="표준 39 25 2 2 4 3" xfId="34821"/>
    <cellStyle name="표준 39 25 2 2 5" xfId="17485"/>
    <cellStyle name="표준 39 25 2 2 5 2" xfId="34822"/>
    <cellStyle name="표준 39 25 2 2 6" xfId="34823"/>
    <cellStyle name="표준 39 25 2 3" xfId="17486"/>
    <cellStyle name="표준 39 25 2 3 2" xfId="17487"/>
    <cellStyle name="표준 39 25 2 3 2 2" xfId="17488"/>
    <cellStyle name="표준 39 25 2 3 2 2 2" xfId="17489"/>
    <cellStyle name="표준 39 25 2 3 2 2 2 2" xfId="34824"/>
    <cellStyle name="표준 39 25 2 3 2 2 3" xfId="34825"/>
    <cellStyle name="표준 39 25 2 3 2 3" xfId="17490"/>
    <cellStyle name="표준 39 25 2 3 2 3 2" xfId="34826"/>
    <cellStyle name="표준 39 25 2 3 2 4" xfId="34827"/>
    <cellStyle name="표준 39 25 2 3 3" xfId="17491"/>
    <cellStyle name="표준 39 25 2 3 3 2" xfId="17492"/>
    <cellStyle name="표준 39 25 2 3 3 2 2" xfId="34828"/>
    <cellStyle name="표준 39 25 2 3 3 3" xfId="34829"/>
    <cellStyle name="표준 39 25 2 3 4" xfId="17493"/>
    <cellStyle name="표준 39 25 2 3 4 2" xfId="34830"/>
    <cellStyle name="표준 39 25 2 3 5" xfId="34831"/>
    <cellStyle name="표준 39 25 2 4" xfId="17494"/>
    <cellStyle name="표준 39 25 2 4 2" xfId="17495"/>
    <cellStyle name="표준 39 25 2 4 2 2" xfId="17496"/>
    <cellStyle name="표준 39 25 2 4 2 2 2" xfId="34832"/>
    <cellStyle name="표준 39 25 2 4 2 3" xfId="34833"/>
    <cellStyle name="표준 39 25 2 4 3" xfId="17497"/>
    <cellStyle name="표준 39 25 2 4 3 2" xfId="34834"/>
    <cellStyle name="표준 39 25 2 4 4" xfId="34835"/>
    <cellStyle name="표준 39 25 2 5" xfId="17498"/>
    <cellStyle name="표준 39 25 2 5 2" xfId="17499"/>
    <cellStyle name="표준 39 25 2 5 2 2" xfId="34836"/>
    <cellStyle name="표준 39 25 2 5 3" xfId="34837"/>
    <cellStyle name="표준 39 25 2 6" xfId="17500"/>
    <cellStyle name="표준 39 25 2 6 2" xfId="34838"/>
    <cellStyle name="표준 39 25 2 7" xfId="34839"/>
    <cellStyle name="표준 39 25 3" xfId="17501"/>
    <cellStyle name="표준 39 25 3 2" xfId="17502"/>
    <cellStyle name="표준 39 25 3 2 2" xfId="17503"/>
    <cellStyle name="표준 39 25 3 2 2 2" xfId="17504"/>
    <cellStyle name="표준 39 25 3 2 2 2 2" xfId="17505"/>
    <cellStyle name="표준 39 25 3 2 2 2 2 2" xfId="34840"/>
    <cellStyle name="표준 39 25 3 2 2 2 3" xfId="34841"/>
    <cellStyle name="표준 39 25 3 2 2 3" xfId="17506"/>
    <cellStyle name="표준 39 25 3 2 2 3 2" xfId="34842"/>
    <cellStyle name="표준 39 25 3 2 2 4" xfId="34843"/>
    <cellStyle name="표준 39 25 3 2 3" xfId="17507"/>
    <cellStyle name="표준 39 25 3 2 3 2" xfId="17508"/>
    <cellStyle name="표준 39 25 3 2 3 2 2" xfId="34844"/>
    <cellStyle name="표준 39 25 3 2 3 3" xfId="34845"/>
    <cellStyle name="표준 39 25 3 2 4" xfId="17509"/>
    <cellStyle name="표준 39 25 3 2 4 2" xfId="34846"/>
    <cellStyle name="표준 39 25 3 2 5" xfId="34847"/>
    <cellStyle name="표준 39 25 3 3" xfId="17510"/>
    <cellStyle name="표준 39 25 3 3 2" xfId="17511"/>
    <cellStyle name="표준 39 25 3 3 2 2" xfId="17512"/>
    <cellStyle name="표준 39 25 3 3 2 2 2" xfId="34848"/>
    <cellStyle name="표준 39 25 3 3 2 3" xfId="34849"/>
    <cellStyle name="표준 39 25 3 3 3" xfId="17513"/>
    <cellStyle name="표준 39 25 3 3 3 2" xfId="34850"/>
    <cellStyle name="표준 39 25 3 3 4" xfId="34851"/>
    <cellStyle name="표준 39 25 3 4" xfId="17514"/>
    <cellStyle name="표준 39 25 3 4 2" xfId="17515"/>
    <cellStyle name="표준 39 25 3 4 2 2" xfId="34852"/>
    <cellStyle name="표준 39 25 3 4 3" xfId="34853"/>
    <cellStyle name="표준 39 25 3 5" xfId="17516"/>
    <cellStyle name="표준 39 25 3 5 2" xfId="34854"/>
    <cellStyle name="표준 39 25 3 6" xfId="34855"/>
    <cellStyle name="표준 39 25 4" xfId="17517"/>
    <cellStyle name="표준 39 25 4 2" xfId="17518"/>
    <cellStyle name="표준 39 25 4 2 2" xfId="17519"/>
    <cellStyle name="표준 39 25 4 2 2 2" xfId="17520"/>
    <cellStyle name="표준 39 25 4 2 2 2 2" xfId="34856"/>
    <cellStyle name="표준 39 25 4 2 2 3" xfId="34857"/>
    <cellStyle name="표준 39 25 4 2 3" xfId="17521"/>
    <cellStyle name="표준 39 25 4 2 3 2" xfId="34858"/>
    <cellStyle name="표준 39 25 4 2 4" xfId="34859"/>
    <cellStyle name="표준 39 25 4 3" xfId="17522"/>
    <cellStyle name="표준 39 25 4 3 2" xfId="17523"/>
    <cellStyle name="표준 39 25 4 3 2 2" xfId="34860"/>
    <cellStyle name="표준 39 25 4 3 3" xfId="34861"/>
    <cellStyle name="표준 39 25 4 4" xfId="17524"/>
    <cellStyle name="표준 39 25 4 4 2" xfId="34862"/>
    <cellStyle name="표준 39 25 4 5" xfId="34863"/>
    <cellStyle name="표준 39 25 5" xfId="17525"/>
    <cellStyle name="표준 39 25 5 2" xfId="17526"/>
    <cellStyle name="표준 39 25 5 2 2" xfId="17527"/>
    <cellStyle name="표준 39 25 5 2 2 2" xfId="34864"/>
    <cellStyle name="표준 39 25 5 2 3" xfId="34865"/>
    <cellStyle name="표준 39 25 5 3" xfId="17528"/>
    <cellStyle name="표준 39 25 5 3 2" xfId="34866"/>
    <cellStyle name="표준 39 25 5 4" xfId="34867"/>
    <cellStyle name="표준 39 25 6" xfId="17529"/>
    <cellStyle name="표준 39 25 6 2" xfId="17530"/>
    <cellStyle name="표준 39 25 6 2 2" xfId="34868"/>
    <cellStyle name="표준 39 25 6 3" xfId="34869"/>
    <cellStyle name="표준 39 25 7" xfId="17531"/>
    <cellStyle name="표준 39 25 7 2" xfId="34870"/>
    <cellStyle name="표준 39 25 8" xfId="17532"/>
    <cellStyle name="표준 39 25 9" xfId="17533"/>
    <cellStyle name="표준 39 26" xfId="17534"/>
    <cellStyle name="표준 39 26 2" xfId="17535"/>
    <cellStyle name="표준 39 26 2 2" xfId="17536"/>
    <cellStyle name="표준 39 26 2 2 2" xfId="17537"/>
    <cellStyle name="표준 39 26 2 2 2 2" xfId="17538"/>
    <cellStyle name="표준 39 26 2 2 2 2 2" xfId="17539"/>
    <cellStyle name="표준 39 26 2 2 2 2 2 2" xfId="17540"/>
    <cellStyle name="표준 39 26 2 2 2 2 2 2 2" xfId="34871"/>
    <cellStyle name="표준 39 26 2 2 2 2 2 3" xfId="34872"/>
    <cellStyle name="표준 39 26 2 2 2 2 3" xfId="17541"/>
    <cellStyle name="표준 39 26 2 2 2 2 3 2" xfId="34873"/>
    <cellStyle name="표준 39 26 2 2 2 2 4" xfId="34874"/>
    <cellStyle name="표준 39 26 2 2 2 3" xfId="17542"/>
    <cellStyle name="표준 39 26 2 2 2 3 2" xfId="17543"/>
    <cellStyle name="표준 39 26 2 2 2 3 2 2" xfId="34875"/>
    <cellStyle name="표준 39 26 2 2 2 3 3" xfId="34876"/>
    <cellStyle name="표준 39 26 2 2 2 4" xfId="17544"/>
    <cellStyle name="표준 39 26 2 2 2 4 2" xfId="34877"/>
    <cellStyle name="표준 39 26 2 2 2 5" xfId="34878"/>
    <cellStyle name="표준 39 26 2 2 3" xfId="17545"/>
    <cellStyle name="표준 39 26 2 2 3 2" xfId="17546"/>
    <cellStyle name="표준 39 26 2 2 3 2 2" xfId="17547"/>
    <cellStyle name="표준 39 26 2 2 3 2 2 2" xfId="34879"/>
    <cellStyle name="표준 39 26 2 2 3 2 3" xfId="34880"/>
    <cellStyle name="표준 39 26 2 2 3 3" xfId="17548"/>
    <cellStyle name="표준 39 26 2 2 3 3 2" xfId="34881"/>
    <cellStyle name="표준 39 26 2 2 3 4" xfId="34882"/>
    <cellStyle name="표준 39 26 2 2 4" xfId="17549"/>
    <cellStyle name="표준 39 26 2 2 4 2" xfId="17550"/>
    <cellStyle name="표준 39 26 2 2 4 2 2" xfId="34883"/>
    <cellStyle name="표준 39 26 2 2 4 3" xfId="34884"/>
    <cellStyle name="표준 39 26 2 2 5" xfId="17551"/>
    <cellStyle name="표준 39 26 2 2 5 2" xfId="34885"/>
    <cellStyle name="표준 39 26 2 2 6" xfId="34886"/>
    <cellStyle name="표준 39 26 2 3" xfId="17552"/>
    <cellStyle name="표준 39 26 2 3 2" xfId="17553"/>
    <cellStyle name="표준 39 26 2 3 2 2" xfId="17554"/>
    <cellStyle name="표준 39 26 2 3 2 2 2" xfId="17555"/>
    <cellStyle name="표준 39 26 2 3 2 2 2 2" xfId="34887"/>
    <cellStyle name="표준 39 26 2 3 2 2 3" xfId="34888"/>
    <cellStyle name="표준 39 26 2 3 2 3" xfId="17556"/>
    <cellStyle name="표준 39 26 2 3 2 3 2" xfId="34889"/>
    <cellStyle name="표준 39 26 2 3 2 4" xfId="34890"/>
    <cellStyle name="표준 39 26 2 3 3" xfId="17557"/>
    <cellStyle name="표준 39 26 2 3 3 2" xfId="17558"/>
    <cellStyle name="표준 39 26 2 3 3 2 2" xfId="34891"/>
    <cellStyle name="표준 39 26 2 3 3 3" xfId="34892"/>
    <cellStyle name="표준 39 26 2 3 4" xfId="17559"/>
    <cellStyle name="표준 39 26 2 3 4 2" xfId="34893"/>
    <cellStyle name="표준 39 26 2 3 5" xfId="34894"/>
    <cellStyle name="표준 39 26 2 4" xfId="17560"/>
    <cellStyle name="표준 39 26 2 4 2" xfId="17561"/>
    <cellStyle name="표준 39 26 2 4 2 2" xfId="17562"/>
    <cellStyle name="표준 39 26 2 4 2 2 2" xfId="34895"/>
    <cellStyle name="표준 39 26 2 4 2 3" xfId="34896"/>
    <cellStyle name="표준 39 26 2 4 3" xfId="17563"/>
    <cellStyle name="표준 39 26 2 4 3 2" xfId="34897"/>
    <cellStyle name="표준 39 26 2 4 4" xfId="34898"/>
    <cellStyle name="표준 39 26 2 5" xfId="17564"/>
    <cellStyle name="표준 39 26 2 5 2" xfId="17565"/>
    <cellStyle name="표준 39 26 2 5 2 2" xfId="34899"/>
    <cellStyle name="표준 39 26 2 5 3" xfId="34900"/>
    <cellStyle name="표준 39 26 2 6" xfId="17566"/>
    <cellStyle name="표준 39 26 2 6 2" xfId="34901"/>
    <cellStyle name="표준 39 26 2 7" xfId="34902"/>
    <cellStyle name="표준 39 26 3" xfId="17567"/>
    <cellStyle name="표준 39 26 3 2" xfId="17568"/>
    <cellStyle name="표준 39 26 3 2 2" xfId="17569"/>
    <cellStyle name="표준 39 26 3 2 2 2" xfId="17570"/>
    <cellStyle name="표준 39 26 3 2 2 2 2" xfId="17571"/>
    <cellStyle name="표준 39 26 3 2 2 2 2 2" xfId="34903"/>
    <cellStyle name="표준 39 26 3 2 2 2 3" xfId="34904"/>
    <cellStyle name="표준 39 26 3 2 2 3" xfId="17572"/>
    <cellStyle name="표준 39 26 3 2 2 3 2" xfId="34905"/>
    <cellStyle name="표준 39 26 3 2 2 4" xfId="34906"/>
    <cellStyle name="표준 39 26 3 2 3" xfId="17573"/>
    <cellStyle name="표준 39 26 3 2 3 2" xfId="17574"/>
    <cellStyle name="표준 39 26 3 2 3 2 2" xfId="34907"/>
    <cellStyle name="표준 39 26 3 2 3 3" xfId="34908"/>
    <cellStyle name="표준 39 26 3 2 4" xfId="17575"/>
    <cellStyle name="표준 39 26 3 2 4 2" xfId="34909"/>
    <cellStyle name="표준 39 26 3 2 5" xfId="34910"/>
    <cellStyle name="표준 39 26 3 3" xfId="17576"/>
    <cellStyle name="표준 39 26 3 3 2" xfId="17577"/>
    <cellStyle name="표준 39 26 3 3 2 2" xfId="17578"/>
    <cellStyle name="표준 39 26 3 3 2 2 2" xfId="34911"/>
    <cellStyle name="표준 39 26 3 3 2 3" xfId="34912"/>
    <cellStyle name="표준 39 26 3 3 3" xfId="17579"/>
    <cellStyle name="표준 39 26 3 3 3 2" xfId="34913"/>
    <cellStyle name="표준 39 26 3 3 4" xfId="34914"/>
    <cellStyle name="표준 39 26 3 4" xfId="17580"/>
    <cellStyle name="표준 39 26 3 4 2" xfId="17581"/>
    <cellStyle name="표준 39 26 3 4 2 2" xfId="34915"/>
    <cellStyle name="표준 39 26 3 4 3" xfId="34916"/>
    <cellStyle name="표준 39 26 3 5" xfId="17582"/>
    <cellStyle name="표준 39 26 3 5 2" xfId="34917"/>
    <cellStyle name="표준 39 26 3 6" xfId="34918"/>
    <cellStyle name="표준 39 26 4" xfId="17583"/>
    <cellStyle name="표준 39 26 4 2" xfId="17584"/>
    <cellStyle name="표준 39 26 4 2 2" xfId="17585"/>
    <cellStyle name="표준 39 26 4 2 2 2" xfId="17586"/>
    <cellStyle name="표준 39 26 4 2 2 2 2" xfId="34919"/>
    <cellStyle name="표준 39 26 4 2 2 3" xfId="34920"/>
    <cellStyle name="표준 39 26 4 2 3" xfId="17587"/>
    <cellStyle name="표준 39 26 4 2 3 2" xfId="34921"/>
    <cellStyle name="표준 39 26 4 2 4" xfId="34922"/>
    <cellStyle name="표준 39 26 4 3" xfId="17588"/>
    <cellStyle name="표준 39 26 4 3 2" xfId="17589"/>
    <cellStyle name="표준 39 26 4 3 2 2" xfId="34923"/>
    <cellStyle name="표준 39 26 4 3 3" xfId="34924"/>
    <cellStyle name="표준 39 26 4 4" xfId="17590"/>
    <cellStyle name="표준 39 26 4 4 2" xfId="34925"/>
    <cellStyle name="표준 39 26 4 5" xfId="34926"/>
    <cellStyle name="표준 39 26 5" xfId="17591"/>
    <cellStyle name="표준 39 26 5 2" xfId="17592"/>
    <cellStyle name="표준 39 26 5 2 2" xfId="17593"/>
    <cellStyle name="표준 39 26 5 2 2 2" xfId="34927"/>
    <cellStyle name="표준 39 26 5 2 3" xfId="34928"/>
    <cellStyle name="표준 39 26 5 3" xfId="17594"/>
    <cellStyle name="표준 39 26 5 3 2" xfId="34929"/>
    <cellStyle name="표준 39 26 5 4" xfId="34930"/>
    <cellStyle name="표준 39 26 6" xfId="17595"/>
    <cellStyle name="표준 39 26 6 2" xfId="17596"/>
    <cellStyle name="표준 39 26 6 2 2" xfId="34931"/>
    <cellStyle name="표준 39 26 6 3" xfId="34932"/>
    <cellStyle name="표준 39 26 7" xfId="17597"/>
    <cellStyle name="표준 39 26 7 2" xfId="34933"/>
    <cellStyle name="표준 39 26 8" xfId="17598"/>
    <cellStyle name="표준 39 26 9" xfId="17599"/>
    <cellStyle name="표준 39 27" xfId="17600"/>
    <cellStyle name="표준 39 27 2" xfId="17601"/>
    <cellStyle name="표준 39 27 2 2" xfId="17602"/>
    <cellStyle name="표준 39 27 2 2 2" xfId="17603"/>
    <cellStyle name="표준 39 27 2 2 2 2" xfId="17604"/>
    <cellStyle name="표준 39 27 2 2 2 2 2" xfId="17605"/>
    <cellStyle name="표준 39 27 2 2 2 2 2 2" xfId="17606"/>
    <cellStyle name="표준 39 27 2 2 2 2 2 2 2" xfId="34934"/>
    <cellStyle name="표준 39 27 2 2 2 2 2 3" xfId="34935"/>
    <cellStyle name="표준 39 27 2 2 2 2 3" xfId="17607"/>
    <cellStyle name="표준 39 27 2 2 2 2 3 2" xfId="34936"/>
    <cellStyle name="표준 39 27 2 2 2 2 4" xfId="34937"/>
    <cellStyle name="표준 39 27 2 2 2 3" xfId="17608"/>
    <cellStyle name="표준 39 27 2 2 2 3 2" xfId="17609"/>
    <cellStyle name="표준 39 27 2 2 2 3 2 2" xfId="34938"/>
    <cellStyle name="표준 39 27 2 2 2 3 3" xfId="34939"/>
    <cellStyle name="표준 39 27 2 2 2 4" xfId="17610"/>
    <cellStyle name="표준 39 27 2 2 2 4 2" xfId="34940"/>
    <cellStyle name="표준 39 27 2 2 2 5" xfId="34941"/>
    <cellStyle name="표준 39 27 2 2 3" xfId="17611"/>
    <cellStyle name="표준 39 27 2 2 3 2" xfId="17612"/>
    <cellStyle name="표준 39 27 2 2 3 2 2" xfId="17613"/>
    <cellStyle name="표준 39 27 2 2 3 2 2 2" xfId="34942"/>
    <cellStyle name="표준 39 27 2 2 3 2 3" xfId="34943"/>
    <cellStyle name="표준 39 27 2 2 3 3" xfId="17614"/>
    <cellStyle name="표준 39 27 2 2 3 3 2" xfId="34944"/>
    <cellStyle name="표준 39 27 2 2 3 4" xfId="34945"/>
    <cellStyle name="표준 39 27 2 2 4" xfId="17615"/>
    <cellStyle name="표준 39 27 2 2 4 2" xfId="17616"/>
    <cellStyle name="표준 39 27 2 2 4 2 2" xfId="34946"/>
    <cellStyle name="표준 39 27 2 2 4 3" xfId="34947"/>
    <cellStyle name="표준 39 27 2 2 5" xfId="17617"/>
    <cellStyle name="표준 39 27 2 2 5 2" xfId="34948"/>
    <cellStyle name="표준 39 27 2 2 6" xfId="34949"/>
    <cellStyle name="표준 39 27 2 3" xfId="17618"/>
    <cellStyle name="표준 39 27 2 3 2" xfId="17619"/>
    <cellStyle name="표준 39 27 2 3 2 2" xfId="17620"/>
    <cellStyle name="표준 39 27 2 3 2 2 2" xfId="17621"/>
    <cellStyle name="표준 39 27 2 3 2 2 2 2" xfId="34950"/>
    <cellStyle name="표준 39 27 2 3 2 2 3" xfId="34951"/>
    <cellStyle name="표준 39 27 2 3 2 3" xfId="17622"/>
    <cellStyle name="표준 39 27 2 3 2 3 2" xfId="34952"/>
    <cellStyle name="표준 39 27 2 3 2 4" xfId="34953"/>
    <cellStyle name="표준 39 27 2 3 3" xfId="17623"/>
    <cellStyle name="표준 39 27 2 3 3 2" xfId="17624"/>
    <cellStyle name="표준 39 27 2 3 3 2 2" xfId="34954"/>
    <cellStyle name="표준 39 27 2 3 3 3" xfId="34955"/>
    <cellStyle name="표준 39 27 2 3 4" xfId="17625"/>
    <cellStyle name="표준 39 27 2 3 4 2" xfId="34956"/>
    <cellStyle name="표준 39 27 2 3 5" xfId="34957"/>
    <cellStyle name="표준 39 27 2 4" xfId="17626"/>
    <cellStyle name="표준 39 27 2 4 2" xfId="17627"/>
    <cellStyle name="표준 39 27 2 4 2 2" xfId="17628"/>
    <cellStyle name="표준 39 27 2 4 2 2 2" xfId="34958"/>
    <cellStyle name="표준 39 27 2 4 2 3" xfId="34959"/>
    <cellStyle name="표준 39 27 2 4 3" xfId="17629"/>
    <cellStyle name="표준 39 27 2 4 3 2" xfId="34960"/>
    <cellStyle name="표준 39 27 2 4 4" xfId="34961"/>
    <cellStyle name="표준 39 27 2 5" xfId="17630"/>
    <cellStyle name="표준 39 27 2 5 2" xfId="17631"/>
    <cellStyle name="표준 39 27 2 5 2 2" xfId="34962"/>
    <cellStyle name="표준 39 27 2 5 3" xfId="34963"/>
    <cellStyle name="표준 39 27 2 6" xfId="17632"/>
    <cellStyle name="표준 39 27 2 6 2" xfId="34964"/>
    <cellStyle name="표준 39 27 2 7" xfId="34965"/>
    <cellStyle name="표준 39 27 3" xfId="17633"/>
    <cellStyle name="표준 39 27 3 2" xfId="17634"/>
    <cellStyle name="표준 39 27 3 2 2" xfId="17635"/>
    <cellStyle name="표준 39 27 3 2 2 2" xfId="17636"/>
    <cellStyle name="표준 39 27 3 2 2 2 2" xfId="17637"/>
    <cellStyle name="표준 39 27 3 2 2 2 2 2" xfId="34966"/>
    <cellStyle name="표준 39 27 3 2 2 2 3" xfId="34967"/>
    <cellStyle name="표준 39 27 3 2 2 3" xfId="17638"/>
    <cellStyle name="표준 39 27 3 2 2 3 2" xfId="34968"/>
    <cellStyle name="표준 39 27 3 2 2 4" xfId="34969"/>
    <cellStyle name="표준 39 27 3 2 3" xfId="17639"/>
    <cellStyle name="표준 39 27 3 2 3 2" xfId="17640"/>
    <cellStyle name="표준 39 27 3 2 3 2 2" xfId="34970"/>
    <cellStyle name="표준 39 27 3 2 3 3" xfId="34971"/>
    <cellStyle name="표준 39 27 3 2 4" xfId="17641"/>
    <cellStyle name="표준 39 27 3 2 4 2" xfId="34972"/>
    <cellStyle name="표준 39 27 3 2 5" xfId="34973"/>
    <cellStyle name="표준 39 27 3 3" xfId="17642"/>
    <cellStyle name="표준 39 27 3 3 2" xfId="17643"/>
    <cellStyle name="표준 39 27 3 3 2 2" xfId="17644"/>
    <cellStyle name="표준 39 27 3 3 2 2 2" xfId="34974"/>
    <cellStyle name="표준 39 27 3 3 2 3" xfId="34975"/>
    <cellStyle name="표준 39 27 3 3 3" xfId="17645"/>
    <cellStyle name="표준 39 27 3 3 3 2" xfId="34976"/>
    <cellStyle name="표준 39 27 3 3 4" xfId="34977"/>
    <cellStyle name="표준 39 27 3 4" xfId="17646"/>
    <cellStyle name="표준 39 27 3 4 2" xfId="17647"/>
    <cellStyle name="표준 39 27 3 4 2 2" xfId="34978"/>
    <cellStyle name="표준 39 27 3 4 3" xfId="34979"/>
    <cellStyle name="표준 39 27 3 5" xfId="17648"/>
    <cellStyle name="표준 39 27 3 5 2" xfId="34980"/>
    <cellStyle name="표준 39 27 3 6" xfId="34981"/>
    <cellStyle name="표준 39 27 4" xfId="17649"/>
    <cellStyle name="표준 39 27 4 2" xfId="17650"/>
    <cellStyle name="표준 39 27 4 2 2" xfId="17651"/>
    <cellStyle name="표준 39 27 4 2 2 2" xfId="17652"/>
    <cellStyle name="표준 39 27 4 2 2 2 2" xfId="34982"/>
    <cellStyle name="표준 39 27 4 2 2 3" xfId="34983"/>
    <cellStyle name="표준 39 27 4 2 3" xfId="17653"/>
    <cellStyle name="표준 39 27 4 2 3 2" xfId="34984"/>
    <cellStyle name="표준 39 27 4 2 4" xfId="34985"/>
    <cellStyle name="표준 39 27 4 3" xfId="17654"/>
    <cellStyle name="표준 39 27 4 3 2" xfId="17655"/>
    <cellStyle name="표준 39 27 4 3 2 2" xfId="34986"/>
    <cellStyle name="표준 39 27 4 3 3" xfId="34987"/>
    <cellStyle name="표준 39 27 4 4" xfId="17656"/>
    <cellStyle name="표준 39 27 4 4 2" xfId="34988"/>
    <cellStyle name="표준 39 27 4 5" xfId="34989"/>
    <cellStyle name="표준 39 27 5" xfId="17657"/>
    <cellStyle name="표준 39 27 5 2" xfId="17658"/>
    <cellStyle name="표준 39 27 5 2 2" xfId="17659"/>
    <cellStyle name="표준 39 27 5 2 2 2" xfId="34990"/>
    <cellStyle name="표준 39 27 5 2 3" xfId="34991"/>
    <cellStyle name="표준 39 27 5 3" xfId="17660"/>
    <cellStyle name="표준 39 27 5 3 2" xfId="34992"/>
    <cellStyle name="표준 39 27 5 4" xfId="34993"/>
    <cellStyle name="표준 39 27 6" xfId="17661"/>
    <cellStyle name="표준 39 27 6 2" xfId="17662"/>
    <cellStyle name="표준 39 27 6 2 2" xfId="34994"/>
    <cellStyle name="표준 39 27 6 3" xfId="34995"/>
    <cellStyle name="표준 39 27 7" xfId="17663"/>
    <cellStyle name="표준 39 27 7 2" xfId="34996"/>
    <cellStyle name="표준 39 27 8" xfId="17664"/>
    <cellStyle name="표준 39 27 9" xfId="17665"/>
    <cellStyle name="표준 39 28" xfId="17666"/>
    <cellStyle name="표준 39 29" xfId="17667"/>
    <cellStyle name="표준 39 3" xfId="17668"/>
    <cellStyle name="표준 39 3 2" xfId="17669"/>
    <cellStyle name="표준 39 3 2 2" xfId="17670"/>
    <cellStyle name="표준 39 3 2 2 2" xfId="17671"/>
    <cellStyle name="표준 39 3 2 2 2 2" xfId="17672"/>
    <cellStyle name="표준 39 3 2 2 2 2 2" xfId="17673"/>
    <cellStyle name="표준 39 3 2 2 2 2 2 2" xfId="17674"/>
    <cellStyle name="표준 39 3 2 2 2 2 2 2 2" xfId="34997"/>
    <cellStyle name="표준 39 3 2 2 2 2 2 3" xfId="34998"/>
    <cellStyle name="표준 39 3 2 2 2 2 3" xfId="17675"/>
    <cellStyle name="표준 39 3 2 2 2 2 3 2" xfId="34999"/>
    <cellStyle name="표준 39 3 2 2 2 2 4" xfId="35000"/>
    <cellStyle name="표준 39 3 2 2 2 3" xfId="17676"/>
    <cellStyle name="표준 39 3 2 2 2 3 2" xfId="17677"/>
    <cellStyle name="표준 39 3 2 2 2 3 2 2" xfId="35001"/>
    <cellStyle name="표준 39 3 2 2 2 3 3" xfId="35002"/>
    <cellStyle name="표준 39 3 2 2 2 4" xfId="17678"/>
    <cellStyle name="표준 39 3 2 2 2 4 2" xfId="35003"/>
    <cellStyle name="표준 39 3 2 2 2 5" xfId="35004"/>
    <cellStyle name="표준 39 3 2 2 3" xfId="17679"/>
    <cellStyle name="표준 39 3 2 2 3 2" xfId="17680"/>
    <cellStyle name="표준 39 3 2 2 3 2 2" xfId="17681"/>
    <cellStyle name="표준 39 3 2 2 3 2 2 2" xfId="35005"/>
    <cellStyle name="표준 39 3 2 2 3 2 3" xfId="35006"/>
    <cellStyle name="표준 39 3 2 2 3 3" xfId="17682"/>
    <cellStyle name="표준 39 3 2 2 3 3 2" xfId="35007"/>
    <cellStyle name="표준 39 3 2 2 3 4" xfId="35008"/>
    <cellStyle name="표준 39 3 2 2 4" xfId="17683"/>
    <cellStyle name="표준 39 3 2 2 4 2" xfId="17684"/>
    <cellStyle name="표준 39 3 2 2 4 2 2" xfId="35009"/>
    <cellStyle name="표준 39 3 2 2 4 3" xfId="35010"/>
    <cellStyle name="표준 39 3 2 2 5" xfId="17685"/>
    <cellStyle name="표준 39 3 2 2 5 2" xfId="35011"/>
    <cellStyle name="표준 39 3 2 2 6" xfId="35012"/>
    <cellStyle name="표준 39 3 2 3" xfId="17686"/>
    <cellStyle name="표준 39 3 2 3 2" xfId="17687"/>
    <cellStyle name="표준 39 3 2 3 2 2" xfId="17688"/>
    <cellStyle name="표준 39 3 2 3 2 2 2" xfId="17689"/>
    <cellStyle name="표준 39 3 2 3 2 2 2 2" xfId="35013"/>
    <cellStyle name="표준 39 3 2 3 2 2 3" xfId="35014"/>
    <cellStyle name="표준 39 3 2 3 2 3" xfId="17690"/>
    <cellStyle name="표준 39 3 2 3 2 3 2" xfId="35015"/>
    <cellStyle name="표준 39 3 2 3 2 4" xfId="35016"/>
    <cellStyle name="표준 39 3 2 3 3" xfId="17691"/>
    <cellStyle name="표준 39 3 2 3 3 2" xfId="17692"/>
    <cellStyle name="표준 39 3 2 3 3 2 2" xfId="35017"/>
    <cellStyle name="표준 39 3 2 3 3 3" xfId="35018"/>
    <cellStyle name="표준 39 3 2 3 4" xfId="17693"/>
    <cellStyle name="표준 39 3 2 3 4 2" xfId="35019"/>
    <cellStyle name="표준 39 3 2 3 5" xfId="35020"/>
    <cellStyle name="표준 39 3 2 4" xfId="17694"/>
    <cellStyle name="표준 39 3 2 4 2" xfId="17695"/>
    <cellStyle name="표준 39 3 2 4 2 2" xfId="17696"/>
    <cellStyle name="표준 39 3 2 4 2 2 2" xfId="35021"/>
    <cellStyle name="표준 39 3 2 4 2 3" xfId="35022"/>
    <cellStyle name="표준 39 3 2 4 3" xfId="17697"/>
    <cellStyle name="표준 39 3 2 4 3 2" xfId="35023"/>
    <cellStyle name="표준 39 3 2 4 4" xfId="35024"/>
    <cellStyle name="표준 39 3 2 5" xfId="17698"/>
    <cellStyle name="표준 39 3 2 5 2" xfId="17699"/>
    <cellStyle name="표준 39 3 2 5 2 2" xfId="35025"/>
    <cellStyle name="표준 39 3 2 5 3" xfId="35026"/>
    <cellStyle name="표준 39 3 2 6" xfId="17700"/>
    <cellStyle name="표준 39 3 2 6 2" xfId="35027"/>
    <cellStyle name="표준 39 3 2 7" xfId="35028"/>
    <cellStyle name="표준 39 3 3" xfId="17701"/>
    <cellStyle name="표준 39 3 3 2" xfId="17702"/>
    <cellStyle name="표준 39 3 3 2 2" xfId="17703"/>
    <cellStyle name="표준 39 3 3 2 2 2" xfId="17704"/>
    <cellStyle name="표준 39 3 3 2 2 2 2" xfId="17705"/>
    <cellStyle name="표준 39 3 3 2 2 2 2 2" xfId="35029"/>
    <cellStyle name="표준 39 3 3 2 2 2 3" xfId="35030"/>
    <cellStyle name="표준 39 3 3 2 2 3" xfId="17706"/>
    <cellStyle name="표준 39 3 3 2 2 3 2" xfId="35031"/>
    <cellStyle name="표준 39 3 3 2 2 4" xfId="35032"/>
    <cellStyle name="표준 39 3 3 2 3" xfId="17707"/>
    <cellStyle name="표준 39 3 3 2 3 2" xfId="17708"/>
    <cellStyle name="표준 39 3 3 2 3 2 2" xfId="35033"/>
    <cellStyle name="표준 39 3 3 2 3 3" xfId="35034"/>
    <cellStyle name="표준 39 3 3 2 4" xfId="17709"/>
    <cellStyle name="표준 39 3 3 2 4 2" xfId="35035"/>
    <cellStyle name="표준 39 3 3 2 5" xfId="35036"/>
    <cellStyle name="표준 39 3 3 3" xfId="17710"/>
    <cellStyle name="표준 39 3 3 3 2" xfId="17711"/>
    <cellStyle name="표준 39 3 3 3 2 2" xfId="17712"/>
    <cellStyle name="표준 39 3 3 3 2 2 2" xfId="35037"/>
    <cellStyle name="표준 39 3 3 3 2 3" xfId="35038"/>
    <cellStyle name="표준 39 3 3 3 3" xfId="17713"/>
    <cellStyle name="표준 39 3 3 3 3 2" xfId="35039"/>
    <cellStyle name="표준 39 3 3 3 4" xfId="35040"/>
    <cellStyle name="표준 39 3 3 4" xfId="17714"/>
    <cellStyle name="표준 39 3 3 4 2" xfId="17715"/>
    <cellStyle name="표준 39 3 3 4 2 2" xfId="35041"/>
    <cellStyle name="표준 39 3 3 4 3" xfId="35042"/>
    <cellStyle name="표준 39 3 3 5" xfId="17716"/>
    <cellStyle name="표준 39 3 3 5 2" xfId="35043"/>
    <cellStyle name="표준 39 3 3 6" xfId="35044"/>
    <cellStyle name="표준 39 3 4" xfId="17717"/>
    <cellStyle name="표준 39 3 4 2" xfId="17718"/>
    <cellStyle name="표준 39 3 4 2 2" xfId="17719"/>
    <cellStyle name="표준 39 3 4 2 2 2" xfId="17720"/>
    <cellStyle name="표준 39 3 4 2 2 2 2" xfId="35045"/>
    <cellStyle name="표준 39 3 4 2 2 3" xfId="35046"/>
    <cellStyle name="표준 39 3 4 2 3" xfId="17721"/>
    <cellStyle name="표준 39 3 4 2 3 2" xfId="35047"/>
    <cellStyle name="표준 39 3 4 2 4" xfId="35048"/>
    <cellStyle name="표준 39 3 4 3" xfId="17722"/>
    <cellStyle name="표준 39 3 4 3 2" xfId="17723"/>
    <cellStyle name="표준 39 3 4 3 2 2" xfId="35049"/>
    <cellStyle name="표준 39 3 4 3 3" xfId="35050"/>
    <cellStyle name="표준 39 3 4 4" xfId="17724"/>
    <cellStyle name="표준 39 3 4 4 2" xfId="35051"/>
    <cellStyle name="표준 39 3 4 5" xfId="35052"/>
    <cellStyle name="표준 39 3 5" xfId="17725"/>
    <cellStyle name="표준 39 3 5 2" xfId="17726"/>
    <cellStyle name="표준 39 3 5 2 2" xfId="17727"/>
    <cellStyle name="표준 39 3 5 2 2 2" xfId="35053"/>
    <cellStyle name="표준 39 3 5 2 3" xfId="35054"/>
    <cellStyle name="표준 39 3 5 3" xfId="17728"/>
    <cellStyle name="표준 39 3 5 3 2" xfId="35055"/>
    <cellStyle name="표준 39 3 5 4" xfId="35056"/>
    <cellStyle name="표준 39 3 6" xfId="17729"/>
    <cellStyle name="표준 39 3 6 2" xfId="17730"/>
    <cellStyle name="표준 39 3 6 2 2" xfId="35057"/>
    <cellStyle name="표준 39 3 6 3" xfId="35058"/>
    <cellStyle name="표준 39 3 7" xfId="17731"/>
    <cellStyle name="표준 39 3 7 2" xfId="17732"/>
    <cellStyle name="표준 39 3 7 2 2" xfId="35059"/>
    <cellStyle name="표준 39 3 7 3" xfId="35060"/>
    <cellStyle name="표준 39 30" xfId="17733"/>
    <cellStyle name="표준 39 31" xfId="17734"/>
    <cellStyle name="표준 39 32" xfId="17735"/>
    <cellStyle name="표준 39 33" xfId="17736"/>
    <cellStyle name="표준 39 34" xfId="17737"/>
    <cellStyle name="표준 39 35" xfId="17738"/>
    <cellStyle name="표준 39 36" xfId="17739"/>
    <cellStyle name="표준 39 37" xfId="17740"/>
    <cellStyle name="표준 39 38" xfId="17741"/>
    <cellStyle name="표준 39 39" xfId="17742"/>
    <cellStyle name="표준 39 4" xfId="17743"/>
    <cellStyle name="표준 39 4 2" xfId="17744"/>
    <cellStyle name="표준 39 4 2 2" xfId="17745"/>
    <cellStyle name="표준 39 4 2 2 2" xfId="17746"/>
    <cellStyle name="표준 39 4 2 2 2 2" xfId="17747"/>
    <cellStyle name="표준 39 4 2 2 2 2 2" xfId="17748"/>
    <cellStyle name="표준 39 4 2 2 2 2 2 2" xfId="17749"/>
    <cellStyle name="표준 39 4 2 2 2 2 2 2 2" xfId="35061"/>
    <cellStyle name="표준 39 4 2 2 2 2 2 3" xfId="35062"/>
    <cellStyle name="표준 39 4 2 2 2 2 3" xfId="17750"/>
    <cellStyle name="표준 39 4 2 2 2 2 3 2" xfId="35063"/>
    <cellStyle name="표준 39 4 2 2 2 2 4" xfId="35064"/>
    <cellStyle name="표준 39 4 2 2 2 3" xfId="17751"/>
    <cellStyle name="표준 39 4 2 2 2 3 2" xfId="17752"/>
    <cellStyle name="표준 39 4 2 2 2 3 2 2" xfId="35065"/>
    <cellStyle name="표준 39 4 2 2 2 3 3" xfId="35066"/>
    <cellStyle name="표준 39 4 2 2 2 4" xfId="17753"/>
    <cellStyle name="표준 39 4 2 2 2 4 2" xfId="35067"/>
    <cellStyle name="표준 39 4 2 2 2 5" xfId="35068"/>
    <cellStyle name="표준 39 4 2 2 3" xfId="17754"/>
    <cellStyle name="표준 39 4 2 2 3 2" xfId="17755"/>
    <cellStyle name="표준 39 4 2 2 3 2 2" xfId="17756"/>
    <cellStyle name="표준 39 4 2 2 3 2 2 2" xfId="35069"/>
    <cellStyle name="표준 39 4 2 2 3 2 3" xfId="35070"/>
    <cellStyle name="표준 39 4 2 2 3 3" xfId="17757"/>
    <cellStyle name="표준 39 4 2 2 3 3 2" xfId="35071"/>
    <cellStyle name="표준 39 4 2 2 3 4" xfId="35072"/>
    <cellStyle name="표준 39 4 2 2 4" xfId="17758"/>
    <cellStyle name="표준 39 4 2 2 4 2" xfId="17759"/>
    <cellStyle name="표준 39 4 2 2 4 2 2" xfId="35073"/>
    <cellStyle name="표준 39 4 2 2 4 3" xfId="35074"/>
    <cellStyle name="표준 39 4 2 2 5" xfId="17760"/>
    <cellStyle name="표준 39 4 2 2 5 2" xfId="35075"/>
    <cellStyle name="표준 39 4 2 2 6" xfId="35076"/>
    <cellStyle name="표준 39 4 2 3" xfId="17761"/>
    <cellStyle name="표준 39 4 2 3 2" xfId="17762"/>
    <cellStyle name="표준 39 4 2 3 2 2" xfId="17763"/>
    <cellStyle name="표준 39 4 2 3 2 2 2" xfId="17764"/>
    <cellStyle name="표준 39 4 2 3 2 2 2 2" xfId="35077"/>
    <cellStyle name="표준 39 4 2 3 2 2 3" xfId="35078"/>
    <cellStyle name="표준 39 4 2 3 2 3" xfId="17765"/>
    <cellStyle name="표준 39 4 2 3 2 3 2" xfId="35079"/>
    <cellStyle name="표준 39 4 2 3 2 4" xfId="35080"/>
    <cellStyle name="표준 39 4 2 3 3" xfId="17766"/>
    <cellStyle name="표준 39 4 2 3 3 2" xfId="17767"/>
    <cellStyle name="표준 39 4 2 3 3 2 2" xfId="35081"/>
    <cellStyle name="표준 39 4 2 3 3 3" xfId="35082"/>
    <cellStyle name="표준 39 4 2 3 4" xfId="17768"/>
    <cellStyle name="표준 39 4 2 3 4 2" xfId="35083"/>
    <cellStyle name="표준 39 4 2 3 5" xfId="35084"/>
    <cellStyle name="표준 39 4 2 4" xfId="17769"/>
    <cellStyle name="표준 39 4 2 4 2" xfId="17770"/>
    <cellStyle name="표준 39 4 2 4 2 2" xfId="17771"/>
    <cellStyle name="표준 39 4 2 4 2 2 2" xfId="35085"/>
    <cellStyle name="표준 39 4 2 4 2 3" xfId="35086"/>
    <cellStyle name="표준 39 4 2 4 3" xfId="17772"/>
    <cellStyle name="표준 39 4 2 4 3 2" xfId="35087"/>
    <cellStyle name="표준 39 4 2 4 4" xfId="35088"/>
    <cellStyle name="표준 39 4 2 5" xfId="17773"/>
    <cellStyle name="표준 39 4 2 5 2" xfId="17774"/>
    <cellStyle name="표준 39 4 2 5 2 2" xfId="35089"/>
    <cellStyle name="표준 39 4 2 5 3" xfId="35090"/>
    <cellStyle name="표준 39 4 2 6" xfId="17775"/>
    <cellStyle name="표준 39 4 2 6 2" xfId="35091"/>
    <cellStyle name="표준 39 4 2 7" xfId="35092"/>
    <cellStyle name="표준 39 4 3" xfId="17776"/>
    <cellStyle name="표준 39 4 3 2" xfId="17777"/>
    <cellStyle name="표준 39 4 3 2 2" xfId="17778"/>
    <cellStyle name="표준 39 4 3 2 2 2" xfId="17779"/>
    <cellStyle name="표준 39 4 3 2 2 2 2" xfId="17780"/>
    <cellStyle name="표준 39 4 3 2 2 2 2 2" xfId="35093"/>
    <cellStyle name="표준 39 4 3 2 2 2 3" xfId="35094"/>
    <cellStyle name="표준 39 4 3 2 2 3" xfId="17781"/>
    <cellStyle name="표준 39 4 3 2 2 3 2" xfId="35095"/>
    <cellStyle name="표준 39 4 3 2 2 4" xfId="35096"/>
    <cellStyle name="표준 39 4 3 2 3" xfId="17782"/>
    <cellStyle name="표준 39 4 3 2 3 2" xfId="17783"/>
    <cellStyle name="표준 39 4 3 2 3 2 2" xfId="35097"/>
    <cellStyle name="표준 39 4 3 2 3 3" xfId="35098"/>
    <cellStyle name="표준 39 4 3 2 4" xfId="17784"/>
    <cellStyle name="표준 39 4 3 2 4 2" xfId="35099"/>
    <cellStyle name="표준 39 4 3 2 5" xfId="35100"/>
    <cellStyle name="표준 39 4 3 3" xfId="17785"/>
    <cellStyle name="표준 39 4 3 3 2" xfId="17786"/>
    <cellStyle name="표준 39 4 3 3 2 2" xfId="17787"/>
    <cellStyle name="표준 39 4 3 3 2 2 2" xfId="35101"/>
    <cellStyle name="표준 39 4 3 3 2 3" xfId="35102"/>
    <cellStyle name="표준 39 4 3 3 3" xfId="17788"/>
    <cellStyle name="표준 39 4 3 3 3 2" xfId="35103"/>
    <cellStyle name="표준 39 4 3 3 4" xfId="35104"/>
    <cellStyle name="표준 39 4 3 4" xfId="17789"/>
    <cellStyle name="표준 39 4 3 4 2" xfId="17790"/>
    <cellStyle name="표준 39 4 3 4 2 2" xfId="35105"/>
    <cellStyle name="표준 39 4 3 4 3" xfId="35106"/>
    <cellStyle name="표준 39 4 3 5" xfId="17791"/>
    <cellStyle name="표준 39 4 3 5 2" xfId="35107"/>
    <cellStyle name="표준 39 4 3 6" xfId="35108"/>
    <cellStyle name="표준 39 4 4" xfId="17792"/>
    <cellStyle name="표준 39 4 4 2" xfId="17793"/>
    <cellStyle name="표준 39 4 4 2 2" xfId="17794"/>
    <cellStyle name="표준 39 4 4 2 2 2" xfId="17795"/>
    <cellStyle name="표준 39 4 4 2 2 2 2" xfId="35109"/>
    <cellStyle name="표준 39 4 4 2 2 3" xfId="35110"/>
    <cellStyle name="표준 39 4 4 2 3" xfId="17796"/>
    <cellStyle name="표준 39 4 4 2 3 2" xfId="35111"/>
    <cellStyle name="표준 39 4 4 2 4" xfId="35112"/>
    <cellStyle name="표준 39 4 4 3" xfId="17797"/>
    <cellStyle name="표준 39 4 4 3 2" xfId="17798"/>
    <cellStyle name="표준 39 4 4 3 2 2" xfId="35113"/>
    <cellStyle name="표준 39 4 4 3 3" xfId="35114"/>
    <cellStyle name="표준 39 4 4 4" xfId="17799"/>
    <cellStyle name="표준 39 4 4 4 2" xfId="35115"/>
    <cellStyle name="표준 39 4 4 5" xfId="35116"/>
    <cellStyle name="표준 39 4 5" xfId="17800"/>
    <cellStyle name="표준 39 4 5 2" xfId="17801"/>
    <cellStyle name="표준 39 4 5 2 2" xfId="17802"/>
    <cellStyle name="표준 39 4 5 2 2 2" xfId="35117"/>
    <cellStyle name="표준 39 4 5 2 3" xfId="35118"/>
    <cellStyle name="표준 39 4 5 3" xfId="17803"/>
    <cellStyle name="표준 39 4 5 3 2" xfId="35119"/>
    <cellStyle name="표준 39 4 5 4" xfId="35120"/>
    <cellStyle name="표준 39 4 6" xfId="17804"/>
    <cellStyle name="표준 39 4 6 2" xfId="17805"/>
    <cellStyle name="표준 39 4 6 2 2" xfId="35121"/>
    <cellStyle name="표준 39 4 6 3" xfId="35122"/>
    <cellStyle name="표준 39 4 7" xfId="17806"/>
    <cellStyle name="표준 39 4 7 2" xfId="35123"/>
    <cellStyle name="표준 39 4 8" xfId="17807"/>
    <cellStyle name="표준 39 4 9" xfId="17808"/>
    <cellStyle name="표준 39 40" xfId="17809"/>
    <cellStyle name="표준 39 41" xfId="17810"/>
    <cellStyle name="표준 39 42" xfId="17811"/>
    <cellStyle name="표준 39 5" xfId="17812"/>
    <cellStyle name="표준 39 5 2" xfId="17813"/>
    <cellStyle name="표준 39 5 2 2" xfId="17814"/>
    <cellStyle name="표준 39 5 2 2 2" xfId="17815"/>
    <cellStyle name="표준 39 5 2 2 2 2" xfId="17816"/>
    <cellStyle name="표준 39 5 2 2 2 2 2" xfId="17817"/>
    <cellStyle name="표준 39 5 2 2 2 2 2 2" xfId="17818"/>
    <cellStyle name="표준 39 5 2 2 2 2 2 2 2" xfId="35124"/>
    <cellStyle name="표준 39 5 2 2 2 2 2 3" xfId="35125"/>
    <cellStyle name="표준 39 5 2 2 2 2 3" xfId="17819"/>
    <cellStyle name="표준 39 5 2 2 2 2 3 2" xfId="35126"/>
    <cellStyle name="표준 39 5 2 2 2 2 4" xfId="35127"/>
    <cellStyle name="표준 39 5 2 2 2 3" xfId="17820"/>
    <cellStyle name="표준 39 5 2 2 2 3 2" xfId="17821"/>
    <cellStyle name="표준 39 5 2 2 2 3 2 2" xfId="35128"/>
    <cellStyle name="표준 39 5 2 2 2 3 3" xfId="35129"/>
    <cellStyle name="표준 39 5 2 2 2 4" xfId="17822"/>
    <cellStyle name="표준 39 5 2 2 2 4 2" xfId="35130"/>
    <cellStyle name="표준 39 5 2 2 2 5" xfId="35131"/>
    <cellStyle name="표준 39 5 2 2 3" xfId="17823"/>
    <cellStyle name="표준 39 5 2 2 3 2" xfId="17824"/>
    <cellStyle name="표준 39 5 2 2 3 2 2" xfId="17825"/>
    <cellStyle name="표준 39 5 2 2 3 2 2 2" xfId="35132"/>
    <cellStyle name="표준 39 5 2 2 3 2 3" xfId="35133"/>
    <cellStyle name="표준 39 5 2 2 3 3" xfId="17826"/>
    <cellStyle name="표준 39 5 2 2 3 3 2" xfId="35134"/>
    <cellStyle name="표준 39 5 2 2 3 4" xfId="35135"/>
    <cellStyle name="표준 39 5 2 2 4" xfId="17827"/>
    <cellStyle name="표준 39 5 2 2 4 2" xfId="17828"/>
    <cellStyle name="표준 39 5 2 2 4 2 2" xfId="35136"/>
    <cellStyle name="표준 39 5 2 2 4 3" xfId="35137"/>
    <cellStyle name="표준 39 5 2 2 5" xfId="17829"/>
    <cellStyle name="표준 39 5 2 2 5 2" xfId="35138"/>
    <cellStyle name="표준 39 5 2 2 6" xfId="35139"/>
    <cellStyle name="표준 39 5 2 3" xfId="17830"/>
    <cellStyle name="표준 39 5 2 3 2" xfId="17831"/>
    <cellStyle name="표준 39 5 2 3 2 2" xfId="17832"/>
    <cellStyle name="표준 39 5 2 3 2 2 2" xfId="17833"/>
    <cellStyle name="표준 39 5 2 3 2 2 2 2" xfId="35140"/>
    <cellStyle name="표준 39 5 2 3 2 2 3" xfId="35141"/>
    <cellStyle name="표준 39 5 2 3 2 3" xfId="17834"/>
    <cellStyle name="표준 39 5 2 3 2 3 2" xfId="35142"/>
    <cellStyle name="표준 39 5 2 3 2 4" xfId="35143"/>
    <cellStyle name="표준 39 5 2 3 3" xfId="17835"/>
    <cellStyle name="표준 39 5 2 3 3 2" xfId="17836"/>
    <cellStyle name="표준 39 5 2 3 3 2 2" xfId="35144"/>
    <cellStyle name="표준 39 5 2 3 3 3" xfId="35145"/>
    <cellStyle name="표준 39 5 2 3 4" xfId="17837"/>
    <cellStyle name="표준 39 5 2 3 4 2" xfId="35146"/>
    <cellStyle name="표준 39 5 2 3 5" xfId="35147"/>
    <cellStyle name="표준 39 5 2 4" xfId="17838"/>
    <cellStyle name="표준 39 5 2 4 2" xfId="17839"/>
    <cellStyle name="표준 39 5 2 4 2 2" xfId="17840"/>
    <cellStyle name="표준 39 5 2 4 2 2 2" xfId="35148"/>
    <cellStyle name="표준 39 5 2 4 2 3" xfId="35149"/>
    <cellStyle name="표준 39 5 2 4 3" xfId="17841"/>
    <cellStyle name="표준 39 5 2 4 3 2" xfId="35150"/>
    <cellStyle name="표준 39 5 2 4 4" xfId="35151"/>
    <cellStyle name="표준 39 5 2 5" xfId="17842"/>
    <cellStyle name="표준 39 5 2 5 2" xfId="17843"/>
    <cellStyle name="표준 39 5 2 5 2 2" xfId="35152"/>
    <cellStyle name="표준 39 5 2 5 3" xfId="35153"/>
    <cellStyle name="표준 39 5 2 6" xfId="17844"/>
    <cellStyle name="표준 39 5 2 6 2" xfId="35154"/>
    <cellStyle name="표준 39 5 2 7" xfId="35155"/>
    <cellStyle name="표준 39 5 3" xfId="17845"/>
    <cellStyle name="표준 39 5 3 2" xfId="17846"/>
    <cellStyle name="표준 39 5 3 2 2" xfId="17847"/>
    <cellStyle name="표준 39 5 3 2 2 2" xfId="17848"/>
    <cellStyle name="표준 39 5 3 2 2 2 2" xfId="17849"/>
    <cellStyle name="표준 39 5 3 2 2 2 2 2" xfId="35156"/>
    <cellStyle name="표준 39 5 3 2 2 2 3" xfId="35157"/>
    <cellStyle name="표준 39 5 3 2 2 3" xfId="17850"/>
    <cellStyle name="표준 39 5 3 2 2 3 2" xfId="35158"/>
    <cellStyle name="표준 39 5 3 2 2 4" xfId="35159"/>
    <cellStyle name="표준 39 5 3 2 3" xfId="17851"/>
    <cellStyle name="표준 39 5 3 2 3 2" xfId="17852"/>
    <cellStyle name="표준 39 5 3 2 3 2 2" xfId="35160"/>
    <cellStyle name="표준 39 5 3 2 3 3" xfId="35161"/>
    <cellStyle name="표준 39 5 3 2 4" xfId="17853"/>
    <cellStyle name="표준 39 5 3 2 4 2" xfId="35162"/>
    <cellStyle name="표준 39 5 3 2 5" xfId="35163"/>
    <cellStyle name="표준 39 5 3 3" xfId="17854"/>
    <cellStyle name="표준 39 5 3 3 2" xfId="17855"/>
    <cellStyle name="표준 39 5 3 3 2 2" xfId="17856"/>
    <cellStyle name="표준 39 5 3 3 2 2 2" xfId="35164"/>
    <cellStyle name="표준 39 5 3 3 2 3" xfId="35165"/>
    <cellStyle name="표준 39 5 3 3 3" xfId="17857"/>
    <cellStyle name="표준 39 5 3 3 3 2" xfId="35166"/>
    <cellStyle name="표준 39 5 3 3 4" xfId="35167"/>
    <cellStyle name="표준 39 5 3 4" xfId="17858"/>
    <cellStyle name="표준 39 5 3 4 2" xfId="17859"/>
    <cellStyle name="표준 39 5 3 4 2 2" xfId="35168"/>
    <cellStyle name="표준 39 5 3 4 3" xfId="35169"/>
    <cellStyle name="표준 39 5 3 5" xfId="17860"/>
    <cellStyle name="표준 39 5 3 5 2" xfId="35170"/>
    <cellStyle name="표준 39 5 3 6" xfId="35171"/>
    <cellStyle name="표준 39 5 4" xfId="17861"/>
    <cellStyle name="표준 39 5 4 2" xfId="17862"/>
    <cellStyle name="표준 39 5 4 2 2" xfId="17863"/>
    <cellStyle name="표준 39 5 4 2 2 2" xfId="17864"/>
    <cellStyle name="표준 39 5 4 2 2 2 2" xfId="35172"/>
    <cellStyle name="표준 39 5 4 2 2 3" xfId="35173"/>
    <cellStyle name="표준 39 5 4 2 3" xfId="17865"/>
    <cellStyle name="표준 39 5 4 2 3 2" xfId="35174"/>
    <cellStyle name="표준 39 5 4 2 4" xfId="35175"/>
    <cellStyle name="표준 39 5 4 3" xfId="17866"/>
    <cellStyle name="표준 39 5 4 3 2" xfId="17867"/>
    <cellStyle name="표준 39 5 4 3 2 2" xfId="35176"/>
    <cellStyle name="표준 39 5 4 3 3" xfId="35177"/>
    <cellStyle name="표준 39 5 4 4" xfId="17868"/>
    <cellStyle name="표준 39 5 4 4 2" xfId="35178"/>
    <cellStyle name="표준 39 5 4 5" xfId="35179"/>
    <cellStyle name="표준 39 5 5" xfId="17869"/>
    <cellStyle name="표준 39 5 5 2" xfId="17870"/>
    <cellStyle name="표준 39 5 5 2 2" xfId="17871"/>
    <cellStyle name="표준 39 5 5 2 2 2" xfId="35180"/>
    <cellStyle name="표준 39 5 5 2 3" xfId="35181"/>
    <cellStyle name="표준 39 5 5 3" xfId="17872"/>
    <cellStyle name="표준 39 5 5 3 2" xfId="35182"/>
    <cellStyle name="표준 39 5 5 4" xfId="35183"/>
    <cellStyle name="표준 39 5 6" xfId="17873"/>
    <cellStyle name="표준 39 5 6 2" xfId="17874"/>
    <cellStyle name="표준 39 5 6 2 2" xfId="35184"/>
    <cellStyle name="표준 39 5 6 3" xfId="35185"/>
    <cellStyle name="표준 39 5 7" xfId="17875"/>
    <cellStyle name="표준 39 5 7 2" xfId="35186"/>
    <cellStyle name="표준 39 5 8" xfId="17876"/>
    <cellStyle name="표준 39 5 9" xfId="17877"/>
    <cellStyle name="표준 39 6" xfId="17878"/>
    <cellStyle name="표준 39 6 2" xfId="17879"/>
    <cellStyle name="표준 39 6 2 2" xfId="17880"/>
    <cellStyle name="표준 39 6 2 2 2" xfId="17881"/>
    <cellStyle name="표준 39 6 2 2 2 2" xfId="17882"/>
    <cellStyle name="표준 39 6 2 2 2 2 2" xfId="17883"/>
    <cellStyle name="표준 39 6 2 2 2 2 2 2" xfId="17884"/>
    <cellStyle name="표준 39 6 2 2 2 2 2 2 2" xfId="35187"/>
    <cellStyle name="표준 39 6 2 2 2 2 2 3" xfId="35188"/>
    <cellStyle name="표준 39 6 2 2 2 2 3" xfId="17885"/>
    <cellStyle name="표준 39 6 2 2 2 2 3 2" xfId="35189"/>
    <cellStyle name="표준 39 6 2 2 2 2 4" xfId="35190"/>
    <cellStyle name="표준 39 6 2 2 2 3" xfId="17886"/>
    <cellStyle name="표준 39 6 2 2 2 3 2" xfId="17887"/>
    <cellStyle name="표준 39 6 2 2 2 3 2 2" xfId="35191"/>
    <cellStyle name="표준 39 6 2 2 2 3 3" xfId="35192"/>
    <cellStyle name="표준 39 6 2 2 2 4" xfId="17888"/>
    <cellStyle name="표준 39 6 2 2 2 4 2" xfId="35193"/>
    <cellStyle name="표준 39 6 2 2 2 5" xfId="35194"/>
    <cellStyle name="표준 39 6 2 2 3" xfId="17889"/>
    <cellStyle name="표준 39 6 2 2 3 2" xfId="17890"/>
    <cellStyle name="표준 39 6 2 2 3 2 2" xfId="17891"/>
    <cellStyle name="표준 39 6 2 2 3 2 2 2" xfId="35195"/>
    <cellStyle name="표준 39 6 2 2 3 2 3" xfId="35196"/>
    <cellStyle name="표준 39 6 2 2 3 3" xfId="17892"/>
    <cellStyle name="표준 39 6 2 2 3 3 2" xfId="35197"/>
    <cellStyle name="표준 39 6 2 2 3 4" xfId="35198"/>
    <cellStyle name="표준 39 6 2 2 4" xfId="17893"/>
    <cellStyle name="표준 39 6 2 2 4 2" xfId="17894"/>
    <cellStyle name="표준 39 6 2 2 4 2 2" xfId="35199"/>
    <cellStyle name="표준 39 6 2 2 4 3" xfId="35200"/>
    <cellStyle name="표준 39 6 2 2 5" xfId="17895"/>
    <cellStyle name="표준 39 6 2 2 5 2" xfId="35201"/>
    <cellStyle name="표준 39 6 2 2 6" xfId="35202"/>
    <cellStyle name="표준 39 6 2 3" xfId="17896"/>
    <cellStyle name="표준 39 6 2 3 2" xfId="17897"/>
    <cellStyle name="표준 39 6 2 3 2 2" xfId="17898"/>
    <cellStyle name="표준 39 6 2 3 2 2 2" xfId="17899"/>
    <cellStyle name="표준 39 6 2 3 2 2 2 2" xfId="35203"/>
    <cellStyle name="표준 39 6 2 3 2 2 3" xfId="35204"/>
    <cellStyle name="표준 39 6 2 3 2 3" xfId="17900"/>
    <cellStyle name="표준 39 6 2 3 2 3 2" xfId="35205"/>
    <cellStyle name="표준 39 6 2 3 2 4" xfId="35206"/>
    <cellStyle name="표준 39 6 2 3 3" xfId="17901"/>
    <cellStyle name="표준 39 6 2 3 3 2" xfId="17902"/>
    <cellStyle name="표준 39 6 2 3 3 2 2" xfId="35207"/>
    <cellStyle name="표준 39 6 2 3 3 3" xfId="35208"/>
    <cellStyle name="표준 39 6 2 3 4" xfId="17903"/>
    <cellStyle name="표준 39 6 2 3 4 2" xfId="35209"/>
    <cellStyle name="표준 39 6 2 3 5" xfId="35210"/>
    <cellStyle name="표준 39 6 2 4" xfId="17904"/>
    <cellStyle name="표준 39 6 2 4 2" xfId="17905"/>
    <cellStyle name="표준 39 6 2 4 2 2" xfId="17906"/>
    <cellStyle name="표준 39 6 2 4 2 2 2" xfId="35211"/>
    <cellStyle name="표준 39 6 2 4 2 3" xfId="35212"/>
    <cellStyle name="표준 39 6 2 4 3" xfId="17907"/>
    <cellStyle name="표준 39 6 2 4 3 2" xfId="35213"/>
    <cellStyle name="표준 39 6 2 4 4" xfId="35214"/>
    <cellStyle name="표준 39 6 2 5" xfId="17908"/>
    <cellStyle name="표준 39 6 2 5 2" xfId="17909"/>
    <cellStyle name="표준 39 6 2 5 2 2" xfId="35215"/>
    <cellStyle name="표준 39 6 2 5 3" xfId="35216"/>
    <cellStyle name="표준 39 6 2 6" xfId="17910"/>
    <cellStyle name="표준 39 6 2 6 2" xfId="35217"/>
    <cellStyle name="표준 39 6 2 7" xfId="35218"/>
    <cellStyle name="표준 39 6 3" xfId="17911"/>
    <cellStyle name="표준 39 6 3 2" xfId="17912"/>
    <cellStyle name="표준 39 6 3 2 2" xfId="17913"/>
    <cellStyle name="표준 39 6 3 2 2 2" xfId="17914"/>
    <cellStyle name="표준 39 6 3 2 2 2 2" xfId="17915"/>
    <cellStyle name="표준 39 6 3 2 2 2 2 2" xfId="35219"/>
    <cellStyle name="표준 39 6 3 2 2 2 3" xfId="35220"/>
    <cellStyle name="표준 39 6 3 2 2 3" xfId="17916"/>
    <cellStyle name="표준 39 6 3 2 2 3 2" xfId="35221"/>
    <cellStyle name="표준 39 6 3 2 2 4" xfId="35222"/>
    <cellStyle name="표준 39 6 3 2 3" xfId="17917"/>
    <cellStyle name="표준 39 6 3 2 3 2" xfId="17918"/>
    <cellStyle name="표준 39 6 3 2 3 2 2" xfId="35223"/>
    <cellStyle name="표준 39 6 3 2 3 3" xfId="35224"/>
    <cellStyle name="표준 39 6 3 2 4" xfId="17919"/>
    <cellStyle name="표준 39 6 3 2 4 2" xfId="35225"/>
    <cellStyle name="표준 39 6 3 2 5" xfId="35226"/>
    <cellStyle name="표준 39 6 3 3" xfId="17920"/>
    <cellStyle name="표준 39 6 3 3 2" xfId="17921"/>
    <cellStyle name="표준 39 6 3 3 2 2" xfId="17922"/>
    <cellStyle name="표준 39 6 3 3 2 2 2" xfId="35227"/>
    <cellStyle name="표준 39 6 3 3 2 3" xfId="35228"/>
    <cellStyle name="표준 39 6 3 3 3" xfId="17923"/>
    <cellStyle name="표준 39 6 3 3 3 2" xfId="35229"/>
    <cellStyle name="표준 39 6 3 3 4" xfId="35230"/>
    <cellStyle name="표준 39 6 3 4" xfId="17924"/>
    <cellStyle name="표준 39 6 3 4 2" xfId="17925"/>
    <cellStyle name="표준 39 6 3 4 2 2" xfId="35231"/>
    <cellStyle name="표준 39 6 3 4 3" xfId="35232"/>
    <cellStyle name="표준 39 6 3 5" xfId="17926"/>
    <cellStyle name="표준 39 6 3 5 2" xfId="35233"/>
    <cellStyle name="표준 39 6 3 6" xfId="35234"/>
    <cellStyle name="표준 39 6 4" xfId="17927"/>
    <cellStyle name="표준 39 6 4 2" xfId="17928"/>
    <cellStyle name="표준 39 6 4 2 2" xfId="17929"/>
    <cellStyle name="표준 39 6 4 2 2 2" xfId="17930"/>
    <cellStyle name="표준 39 6 4 2 2 2 2" xfId="35235"/>
    <cellStyle name="표준 39 6 4 2 2 3" xfId="35236"/>
    <cellStyle name="표준 39 6 4 2 3" xfId="17931"/>
    <cellStyle name="표준 39 6 4 2 3 2" xfId="35237"/>
    <cellStyle name="표준 39 6 4 2 4" xfId="35238"/>
    <cellStyle name="표준 39 6 4 3" xfId="17932"/>
    <cellStyle name="표준 39 6 4 3 2" xfId="17933"/>
    <cellStyle name="표준 39 6 4 3 2 2" xfId="35239"/>
    <cellStyle name="표준 39 6 4 3 3" xfId="35240"/>
    <cellStyle name="표준 39 6 4 4" xfId="17934"/>
    <cellStyle name="표준 39 6 4 4 2" xfId="35241"/>
    <cellStyle name="표준 39 6 4 5" xfId="35242"/>
    <cellStyle name="표준 39 6 5" xfId="17935"/>
    <cellStyle name="표준 39 6 5 2" xfId="17936"/>
    <cellStyle name="표준 39 6 5 2 2" xfId="17937"/>
    <cellStyle name="표준 39 6 5 2 2 2" xfId="35243"/>
    <cellStyle name="표준 39 6 5 2 3" xfId="35244"/>
    <cellStyle name="표준 39 6 5 3" xfId="17938"/>
    <cellStyle name="표준 39 6 5 3 2" xfId="35245"/>
    <cellStyle name="표준 39 6 5 4" xfId="35246"/>
    <cellStyle name="표준 39 6 6" xfId="17939"/>
    <cellStyle name="표준 39 6 6 2" xfId="17940"/>
    <cellStyle name="표준 39 6 6 2 2" xfId="35247"/>
    <cellStyle name="표준 39 6 6 3" xfId="35248"/>
    <cellStyle name="표준 39 6 7" xfId="17941"/>
    <cellStyle name="표준 39 6 7 2" xfId="35249"/>
    <cellStyle name="표준 39 6 8" xfId="17942"/>
    <cellStyle name="표준 39 6 9" xfId="17943"/>
    <cellStyle name="표준 39 7" xfId="17944"/>
    <cellStyle name="표준 39 7 2" xfId="17945"/>
    <cellStyle name="표준 39 7 2 2" xfId="17946"/>
    <cellStyle name="표준 39 7 2 2 2" xfId="17947"/>
    <cellStyle name="표준 39 7 2 2 2 2" xfId="17948"/>
    <cellStyle name="표준 39 7 2 2 2 2 2" xfId="17949"/>
    <cellStyle name="표준 39 7 2 2 2 2 2 2" xfId="17950"/>
    <cellStyle name="표준 39 7 2 2 2 2 2 2 2" xfId="35250"/>
    <cellStyle name="표준 39 7 2 2 2 2 2 3" xfId="35251"/>
    <cellStyle name="표준 39 7 2 2 2 2 3" xfId="17951"/>
    <cellStyle name="표준 39 7 2 2 2 2 3 2" xfId="35252"/>
    <cellStyle name="표준 39 7 2 2 2 2 4" xfId="35253"/>
    <cellStyle name="표준 39 7 2 2 2 3" xfId="17952"/>
    <cellStyle name="표준 39 7 2 2 2 3 2" xfId="17953"/>
    <cellStyle name="표준 39 7 2 2 2 3 2 2" xfId="35254"/>
    <cellStyle name="표준 39 7 2 2 2 3 3" xfId="35255"/>
    <cellStyle name="표준 39 7 2 2 2 4" xfId="17954"/>
    <cellStyle name="표준 39 7 2 2 2 4 2" xfId="35256"/>
    <cellStyle name="표준 39 7 2 2 2 5" xfId="35257"/>
    <cellStyle name="표준 39 7 2 2 3" xfId="17955"/>
    <cellStyle name="표준 39 7 2 2 3 2" xfId="17956"/>
    <cellStyle name="표준 39 7 2 2 3 2 2" xfId="17957"/>
    <cellStyle name="표준 39 7 2 2 3 2 2 2" xfId="35258"/>
    <cellStyle name="표준 39 7 2 2 3 2 3" xfId="35259"/>
    <cellStyle name="표준 39 7 2 2 3 3" xfId="17958"/>
    <cellStyle name="표준 39 7 2 2 3 3 2" xfId="35260"/>
    <cellStyle name="표준 39 7 2 2 3 4" xfId="35261"/>
    <cellStyle name="표준 39 7 2 2 4" xfId="17959"/>
    <cellStyle name="표준 39 7 2 2 4 2" xfId="17960"/>
    <cellStyle name="표준 39 7 2 2 4 2 2" xfId="35262"/>
    <cellStyle name="표준 39 7 2 2 4 3" xfId="35263"/>
    <cellStyle name="표준 39 7 2 2 5" xfId="17961"/>
    <cellStyle name="표준 39 7 2 2 5 2" xfId="35264"/>
    <cellStyle name="표준 39 7 2 2 6" xfId="35265"/>
    <cellStyle name="표준 39 7 2 3" xfId="17962"/>
    <cellStyle name="표준 39 7 2 3 2" xfId="17963"/>
    <cellStyle name="표준 39 7 2 3 2 2" xfId="17964"/>
    <cellStyle name="표준 39 7 2 3 2 2 2" xfId="17965"/>
    <cellStyle name="표준 39 7 2 3 2 2 2 2" xfId="35266"/>
    <cellStyle name="표준 39 7 2 3 2 2 3" xfId="35267"/>
    <cellStyle name="표준 39 7 2 3 2 3" xfId="17966"/>
    <cellStyle name="표준 39 7 2 3 2 3 2" xfId="35268"/>
    <cellStyle name="표준 39 7 2 3 2 4" xfId="35269"/>
    <cellStyle name="표준 39 7 2 3 3" xfId="17967"/>
    <cellStyle name="표준 39 7 2 3 3 2" xfId="17968"/>
    <cellStyle name="표준 39 7 2 3 3 2 2" xfId="35270"/>
    <cellStyle name="표준 39 7 2 3 3 3" xfId="35271"/>
    <cellStyle name="표준 39 7 2 3 4" xfId="17969"/>
    <cellStyle name="표준 39 7 2 3 4 2" xfId="35272"/>
    <cellStyle name="표준 39 7 2 3 5" xfId="35273"/>
    <cellStyle name="표준 39 7 2 4" xfId="17970"/>
    <cellStyle name="표준 39 7 2 4 2" xfId="17971"/>
    <cellStyle name="표준 39 7 2 4 2 2" xfId="17972"/>
    <cellStyle name="표준 39 7 2 4 2 2 2" xfId="35274"/>
    <cellStyle name="표준 39 7 2 4 2 3" xfId="35275"/>
    <cellStyle name="표준 39 7 2 4 3" xfId="17973"/>
    <cellStyle name="표준 39 7 2 4 3 2" xfId="35276"/>
    <cellStyle name="표준 39 7 2 4 4" xfId="35277"/>
    <cellStyle name="표준 39 7 2 5" xfId="17974"/>
    <cellStyle name="표준 39 7 2 5 2" xfId="17975"/>
    <cellStyle name="표준 39 7 2 5 2 2" xfId="35278"/>
    <cellStyle name="표준 39 7 2 5 3" xfId="35279"/>
    <cellStyle name="표준 39 7 2 6" xfId="17976"/>
    <cellStyle name="표준 39 7 2 6 2" xfId="35280"/>
    <cellStyle name="표준 39 7 2 7" xfId="35281"/>
    <cellStyle name="표준 39 7 3" xfId="17977"/>
    <cellStyle name="표준 39 7 3 2" xfId="17978"/>
    <cellStyle name="표준 39 7 3 2 2" xfId="17979"/>
    <cellStyle name="표준 39 7 3 2 2 2" xfId="17980"/>
    <cellStyle name="표준 39 7 3 2 2 2 2" xfId="17981"/>
    <cellStyle name="표준 39 7 3 2 2 2 2 2" xfId="35282"/>
    <cellStyle name="표준 39 7 3 2 2 2 3" xfId="35283"/>
    <cellStyle name="표준 39 7 3 2 2 3" xfId="17982"/>
    <cellStyle name="표준 39 7 3 2 2 3 2" xfId="35284"/>
    <cellStyle name="표준 39 7 3 2 2 4" xfId="35285"/>
    <cellStyle name="표준 39 7 3 2 3" xfId="17983"/>
    <cellStyle name="표준 39 7 3 2 3 2" xfId="17984"/>
    <cellStyle name="표준 39 7 3 2 3 2 2" xfId="35286"/>
    <cellStyle name="표준 39 7 3 2 3 3" xfId="35287"/>
    <cellStyle name="표준 39 7 3 2 4" xfId="17985"/>
    <cellStyle name="표준 39 7 3 2 4 2" xfId="35288"/>
    <cellStyle name="표준 39 7 3 2 5" xfId="35289"/>
    <cellStyle name="표준 39 7 3 3" xfId="17986"/>
    <cellStyle name="표준 39 7 3 3 2" xfId="17987"/>
    <cellStyle name="표준 39 7 3 3 2 2" xfId="17988"/>
    <cellStyle name="표준 39 7 3 3 2 2 2" xfId="35290"/>
    <cellStyle name="표준 39 7 3 3 2 3" xfId="35291"/>
    <cellStyle name="표준 39 7 3 3 3" xfId="17989"/>
    <cellStyle name="표준 39 7 3 3 3 2" xfId="35292"/>
    <cellStyle name="표준 39 7 3 3 4" xfId="35293"/>
    <cellStyle name="표준 39 7 3 4" xfId="17990"/>
    <cellStyle name="표준 39 7 3 4 2" xfId="17991"/>
    <cellStyle name="표준 39 7 3 4 2 2" xfId="35294"/>
    <cellStyle name="표준 39 7 3 4 3" xfId="35295"/>
    <cellStyle name="표준 39 7 3 5" xfId="17992"/>
    <cellStyle name="표준 39 7 3 5 2" xfId="35296"/>
    <cellStyle name="표준 39 7 3 6" xfId="35297"/>
    <cellStyle name="표준 39 7 4" xfId="17993"/>
    <cellStyle name="표준 39 7 4 2" xfId="17994"/>
    <cellStyle name="표준 39 7 4 2 2" xfId="17995"/>
    <cellStyle name="표준 39 7 4 2 2 2" xfId="17996"/>
    <cellStyle name="표준 39 7 4 2 2 2 2" xfId="35298"/>
    <cellStyle name="표준 39 7 4 2 2 3" xfId="35299"/>
    <cellStyle name="표준 39 7 4 2 3" xfId="17997"/>
    <cellStyle name="표준 39 7 4 2 3 2" xfId="35300"/>
    <cellStyle name="표준 39 7 4 2 4" xfId="35301"/>
    <cellStyle name="표준 39 7 4 3" xfId="17998"/>
    <cellStyle name="표준 39 7 4 3 2" xfId="17999"/>
    <cellStyle name="표준 39 7 4 3 2 2" xfId="35302"/>
    <cellStyle name="표준 39 7 4 3 3" xfId="35303"/>
    <cellStyle name="표준 39 7 4 4" xfId="18000"/>
    <cellStyle name="표준 39 7 4 4 2" xfId="35304"/>
    <cellStyle name="표준 39 7 4 5" xfId="35305"/>
    <cellStyle name="표준 39 7 5" xfId="18001"/>
    <cellStyle name="표준 39 7 5 2" xfId="18002"/>
    <cellStyle name="표준 39 7 5 2 2" xfId="18003"/>
    <cellStyle name="표준 39 7 5 2 2 2" xfId="35306"/>
    <cellStyle name="표준 39 7 5 2 3" xfId="35307"/>
    <cellStyle name="표준 39 7 5 3" xfId="18004"/>
    <cellStyle name="표준 39 7 5 3 2" xfId="35308"/>
    <cellStyle name="표준 39 7 5 4" xfId="35309"/>
    <cellStyle name="표준 39 7 6" xfId="18005"/>
    <cellStyle name="표준 39 7 6 2" xfId="18006"/>
    <cellStyle name="표준 39 7 6 2 2" xfId="35310"/>
    <cellStyle name="표준 39 7 6 3" xfId="35311"/>
    <cellStyle name="표준 39 7 7" xfId="18007"/>
    <cellStyle name="표준 39 7 7 2" xfId="35312"/>
    <cellStyle name="표준 39 7 8" xfId="18008"/>
    <cellStyle name="표준 39 7 9" xfId="18009"/>
    <cellStyle name="표준 39 8" xfId="18010"/>
    <cellStyle name="표준 39 8 2" xfId="18011"/>
    <cellStyle name="표준 39 8 2 2" xfId="18012"/>
    <cellStyle name="표준 39 8 2 2 2" xfId="18013"/>
    <cellStyle name="표준 39 8 2 2 2 2" xfId="18014"/>
    <cellStyle name="표준 39 8 2 2 2 2 2" xfId="18015"/>
    <cellStyle name="표준 39 8 2 2 2 2 2 2" xfId="18016"/>
    <cellStyle name="표준 39 8 2 2 2 2 2 2 2" xfId="35313"/>
    <cellStyle name="표준 39 8 2 2 2 2 2 3" xfId="35314"/>
    <cellStyle name="표준 39 8 2 2 2 2 3" xfId="18017"/>
    <cellStyle name="표준 39 8 2 2 2 2 3 2" xfId="35315"/>
    <cellStyle name="표준 39 8 2 2 2 2 4" xfId="35316"/>
    <cellStyle name="표준 39 8 2 2 2 3" xfId="18018"/>
    <cellStyle name="표준 39 8 2 2 2 3 2" xfId="18019"/>
    <cellStyle name="표준 39 8 2 2 2 3 2 2" xfId="35317"/>
    <cellStyle name="표준 39 8 2 2 2 3 3" xfId="35318"/>
    <cellStyle name="표준 39 8 2 2 2 4" xfId="18020"/>
    <cellStyle name="표준 39 8 2 2 2 4 2" xfId="35319"/>
    <cellStyle name="표준 39 8 2 2 2 5" xfId="35320"/>
    <cellStyle name="표준 39 8 2 2 3" xfId="18021"/>
    <cellStyle name="표준 39 8 2 2 3 2" xfId="18022"/>
    <cellStyle name="표준 39 8 2 2 3 2 2" xfId="18023"/>
    <cellStyle name="표준 39 8 2 2 3 2 2 2" xfId="35321"/>
    <cellStyle name="표준 39 8 2 2 3 2 3" xfId="35322"/>
    <cellStyle name="표준 39 8 2 2 3 3" xfId="18024"/>
    <cellStyle name="표준 39 8 2 2 3 3 2" xfId="35323"/>
    <cellStyle name="표준 39 8 2 2 3 4" xfId="35324"/>
    <cellStyle name="표준 39 8 2 2 4" xfId="18025"/>
    <cellStyle name="표준 39 8 2 2 4 2" xfId="18026"/>
    <cellStyle name="표준 39 8 2 2 4 2 2" xfId="35325"/>
    <cellStyle name="표준 39 8 2 2 4 3" xfId="35326"/>
    <cellStyle name="표준 39 8 2 2 5" xfId="18027"/>
    <cellStyle name="표준 39 8 2 2 5 2" xfId="35327"/>
    <cellStyle name="표준 39 8 2 2 6" xfId="35328"/>
    <cellStyle name="표준 39 8 2 3" xfId="18028"/>
    <cellStyle name="표준 39 8 2 3 2" xfId="18029"/>
    <cellStyle name="표준 39 8 2 3 2 2" xfId="18030"/>
    <cellStyle name="표준 39 8 2 3 2 2 2" xfId="18031"/>
    <cellStyle name="표준 39 8 2 3 2 2 2 2" xfId="35329"/>
    <cellStyle name="표준 39 8 2 3 2 2 3" xfId="35330"/>
    <cellStyle name="표준 39 8 2 3 2 3" xfId="18032"/>
    <cellStyle name="표준 39 8 2 3 2 3 2" xfId="35331"/>
    <cellStyle name="표준 39 8 2 3 2 4" xfId="35332"/>
    <cellStyle name="표준 39 8 2 3 3" xfId="18033"/>
    <cellStyle name="표준 39 8 2 3 3 2" xfId="18034"/>
    <cellStyle name="표준 39 8 2 3 3 2 2" xfId="35333"/>
    <cellStyle name="표준 39 8 2 3 3 3" xfId="35334"/>
    <cellStyle name="표준 39 8 2 3 4" xfId="18035"/>
    <cellStyle name="표준 39 8 2 3 4 2" xfId="35335"/>
    <cellStyle name="표준 39 8 2 3 5" xfId="35336"/>
    <cellStyle name="표준 39 8 2 4" xfId="18036"/>
    <cellStyle name="표준 39 8 2 4 2" xfId="18037"/>
    <cellStyle name="표준 39 8 2 4 2 2" xfId="18038"/>
    <cellStyle name="표준 39 8 2 4 2 2 2" xfId="35337"/>
    <cellStyle name="표준 39 8 2 4 2 3" xfId="35338"/>
    <cellStyle name="표준 39 8 2 4 3" xfId="18039"/>
    <cellStyle name="표준 39 8 2 4 3 2" xfId="35339"/>
    <cellStyle name="표준 39 8 2 4 4" xfId="35340"/>
    <cellStyle name="표준 39 8 2 5" xfId="18040"/>
    <cellStyle name="표준 39 8 2 5 2" xfId="18041"/>
    <cellStyle name="표준 39 8 2 5 2 2" xfId="35341"/>
    <cellStyle name="표준 39 8 2 5 3" xfId="35342"/>
    <cellStyle name="표준 39 8 2 6" xfId="18042"/>
    <cellStyle name="표준 39 8 2 6 2" xfId="35343"/>
    <cellStyle name="표준 39 8 2 7" xfId="35344"/>
    <cellStyle name="표준 39 8 3" xfId="18043"/>
    <cellStyle name="표준 39 8 3 2" xfId="18044"/>
    <cellStyle name="표준 39 8 3 2 2" xfId="18045"/>
    <cellStyle name="표준 39 8 3 2 2 2" xfId="18046"/>
    <cellStyle name="표준 39 8 3 2 2 2 2" xfId="18047"/>
    <cellStyle name="표준 39 8 3 2 2 2 2 2" xfId="35345"/>
    <cellStyle name="표준 39 8 3 2 2 2 3" xfId="35346"/>
    <cellStyle name="표준 39 8 3 2 2 3" xfId="18048"/>
    <cellStyle name="표준 39 8 3 2 2 3 2" xfId="35347"/>
    <cellStyle name="표준 39 8 3 2 2 4" xfId="35348"/>
    <cellStyle name="표준 39 8 3 2 3" xfId="18049"/>
    <cellStyle name="표준 39 8 3 2 3 2" xfId="18050"/>
    <cellStyle name="표준 39 8 3 2 3 2 2" xfId="35349"/>
    <cellStyle name="표준 39 8 3 2 3 3" xfId="35350"/>
    <cellStyle name="표준 39 8 3 2 4" xfId="18051"/>
    <cellStyle name="표준 39 8 3 2 4 2" xfId="35351"/>
    <cellStyle name="표준 39 8 3 2 5" xfId="35352"/>
    <cellStyle name="표준 39 8 3 3" xfId="18052"/>
    <cellStyle name="표준 39 8 3 3 2" xfId="18053"/>
    <cellStyle name="표준 39 8 3 3 2 2" xfId="18054"/>
    <cellStyle name="표준 39 8 3 3 2 2 2" xfId="35353"/>
    <cellStyle name="표준 39 8 3 3 2 3" xfId="35354"/>
    <cellStyle name="표준 39 8 3 3 3" xfId="18055"/>
    <cellStyle name="표준 39 8 3 3 3 2" xfId="35355"/>
    <cellStyle name="표준 39 8 3 3 4" xfId="35356"/>
    <cellStyle name="표준 39 8 3 4" xfId="18056"/>
    <cellStyle name="표준 39 8 3 4 2" xfId="18057"/>
    <cellStyle name="표준 39 8 3 4 2 2" xfId="35357"/>
    <cellStyle name="표준 39 8 3 4 3" xfId="35358"/>
    <cellStyle name="표준 39 8 3 5" xfId="18058"/>
    <cellStyle name="표준 39 8 3 5 2" xfId="35359"/>
    <cellStyle name="표준 39 8 3 6" xfId="35360"/>
    <cellStyle name="표준 39 8 4" xfId="18059"/>
    <cellStyle name="표준 39 8 4 2" xfId="18060"/>
    <cellStyle name="표준 39 8 4 2 2" xfId="18061"/>
    <cellStyle name="표준 39 8 4 2 2 2" xfId="18062"/>
    <cellStyle name="표준 39 8 4 2 2 2 2" xfId="35361"/>
    <cellStyle name="표준 39 8 4 2 2 3" xfId="35362"/>
    <cellStyle name="표준 39 8 4 2 3" xfId="18063"/>
    <cellStyle name="표준 39 8 4 2 3 2" xfId="35363"/>
    <cellStyle name="표준 39 8 4 2 4" xfId="35364"/>
    <cellStyle name="표준 39 8 4 3" xfId="18064"/>
    <cellStyle name="표준 39 8 4 3 2" xfId="18065"/>
    <cellStyle name="표준 39 8 4 3 2 2" xfId="35365"/>
    <cellStyle name="표준 39 8 4 3 3" xfId="35366"/>
    <cellStyle name="표준 39 8 4 4" xfId="18066"/>
    <cellStyle name="표준 39 8 4 4 2" xfId="35367"/>
    <cellStyle name="표준 39 8 4 5" xfId="35368"/>
    <cellStyle name="표준 39 8 5" xfId="18067"/>
    <cellStyle name="표준 39 8 5 2" xfId="18068"/>
    <cellStyle name="표준 39 8 5 2 2" xfId="18069"/>
    <cellStyle name="표준 39 8 5 2 2 2" xfId="35369"/>
    <cellStyle name="표준 39 8 5 2 3" xfId="35370"/>
    <cellStyle name="표준 39 8 5 3" xfId="18070"/>
    <cellStyle name="표준 39 8 5 3 2" xfId="35371"/>
    <cellStyle name="표준 39 8 5 4" xfId="35372"/>
    <cellStyle name="표준 39 8 6" xfId="18071"/>
    <cellStyle name="표준 39 8 6 2" xfId="18072"/>
    <cellStyle name="표준 39 8 6 2 2" xfId="35373"/>
    <cellStyle name="표준 39 8 6 3" xfId="35374"/>
    <cellStyle name="표준 39 8 7" xfId="18073"/>
    <cellStyle name="표준 39 8 7 2" xfId="35375"/>
    <cellStyle name="표준 39 8 8" xfId="18074"/>
    <cellStyle name="표준 39 8 9" xfId="18075"/>
    <cellStyle name="표준 39 9" xfId="18076"/>
    <cellStyle name="표준 39 9 2" xfId="18077"/>
    <cellStyle name="표준 39 9 2 2" xfId="18078"/>
    <cellStyle name="표준 39 9 2 2 2" xfId="18079"/>
    <cellStyle name="표준 39 9 2 2 2 2" xfId="18080"/>
    <cellStyle name="표준 39 9 2 2 2 2 2" xfId="18081"/>
    <cellStyle name="표준 39 9 2 2 2 2 2 2" xfId="18082"/>
    <cellStyle name="표준 39 9 2 2 2 2 2 2 2" xfId="35376"/>
    <cellStyle name="표준 39 9 2 2 2 2 2 3" xfId="35377"/>
    <cellStyle name="표준 39 9 2 2 2 2 3" xfId="18083"/>
    <cellStyle name="표준 39 9 2 2 2 2 3 2" xfId="35378"/>
    <cellStyle name="표준 39 9 2 2 2 2 4" xfId="35379"/>
    <cellStyle name="표준 39 9 2 2 2 3" xfId="18084"/>
    <cellStyle name="표준 39 9 2 2 2 3 2" xfId="18085"/>
    <cellStyle name="표준 39 9 2 2 2 3 2 2" xfId="35380"/>
    <cellStyle name="표준 39 9 2 2 2 3 3" xfId="35381"/>
    <cellStyle name="표준 39 9 2 2 2 4" xfId="18086"/>
    <cellStyle name="표준 39 9 2 2 2 4 2" xfId="35382"/>
    <cellStyle name="표준 39 9 2 2 2 5" xfId="35383"/>
    <cellStyle name="표준 39 9 2 2 3" xfId="18087"/>
    <cellStyle name="표준 39 9 2 2 3 2" xfId="18088"/>
    <cellStyle name="표준 39 9 2 2 3 2 2" xfId="18089"/>
    <cellStyle name="표준 39 9 2 2 3 2 2 2" xfId="35384"/>
    <cellStyle name="표준 39 9 2 2 3 2 3" xfId="35385"/>
    <cellStyle name="표준 39 9 2 2 3 3" xfId="18090"/>
    <cellStyle name="표준 39 9 2 2 3 3 2" xfId="35386"/>
    <cellStyle name="표준 39 9 2 2 3 4" xfId="35387"/>
    <cellStyle name="표준 39 9 2 2 4" xfId="18091"/>
    <cellStyle name="표준 39 9 2 2 4 2" xfId="18092"/>
    <cellStyle name="표준 39 9 2 2 4 2 2" xfId="35388"/>
    <cellStyle name="표준 39 9 2 2 4 3" xfId="35389"/>
    <cellStyle name="표준 39 9 2 2 5" xfId="18093"/>
    <cellStyle name="표준 39 9 2 2 5 2" xfId="35390"/>
    <cellStyle name="표준 39 9 2 2 6" xfId="35391"/>
    <cellStyle name="표준 39 9 2 3" xfId="18094"/>
    <cellStyle name="표준 39 9 2 3 2" xfId="18095"/>
    <cellStyle name="표준 39 9 2 3 2 2" xfId="18096"/>
    <cellStyle name="표준 39 9 2 3 2 2 2" xfId="18097"/>
    <cellStyle name="표준 39 9 2 3 2 2 2 2" xfId="35392"/>
    <cellStyle name="표준 39 9 2 3 2 2 3" xfId="35393"/>
    <cellStyle name="표준 39 9 2 3 2 3" xfId="18098"/>
    <cellStyle name="표준 39 9 2 3 2 3 2" xfId="35394"/>
    <cellStyle name="표준 39 9 2 3 2 4" xfId="35395"/>
    <cellStyle name="표준 39 9 2 3 3" xfId="18099"/>
    <cellStyle name="표준 39 9 2 3 3 2" xfId="18100"/>
    <cellStyle name="표준 39 9 2 3 3 2 2" xfId="35396"/>
    <cellStyle name="표준 39 9 2 3 3 3" xfId="35397"/>
    <cellStyle name="표준 39 9 2 3 4" xfId="18101"/>
    <cellStyle name="표준 39 9 2 3 4 2" xfId="35398"/>
    <cellStyle name="표준 39 9 2 3 5" xfId="35399"/>
    <cellStyle name="표준 39 9 2 4" xfId="18102"/>
    <cellStyle name="표준 39 9 2 4 2" xfId="18103"/>
    <cellStyle name="표준 39 9 2 4 2 2" xfId="18104"/>
    <cellStyle name="표준 39 9 2 4 2 2 2" xfId="35400"/>
    <cellStyle name="표준 39 9 2 4 2 3" xfId="35401"/>
    <cellStyle name="표준 39 9 2 4 3" xfId="18105"/>
    <cellStyle name="표준 39 9 2 4 3 2" xfId="35402"/>
    <cellStyle name="표준 39 9 2 4 4" xfId="35403"/>
    <cellStyle name="표준 39 9 2 5" xfId="18106"/>
    <cellStyle name="표준 39 9 2 5 2" xfId="18107"/>
    <cellStyle name="표준 39 9 2 5 2 2" xfId="35404"/>
    <cellStyle name="표준 39 9 2 5 3" xfId="35405"/>
    <cellStyle name="표준 39 9 2 6" xfId="18108"/>
    <cellStyle name="표준 39 9 2 6 2" xfId="35406"/>
    <cellStyle name="표준 39 9 2 7" xfId="35407"/>
    <cellStyle name="표준 39 9 3" xfId="18109"/>
    <cellStyle name="표준 39 9 3 2" xfId="18110"/>
    <cellStyle name="표준 39 9 3 2 2" xfId="18111"/>
    <cellStyle name="표준 39 9 3 2 2 2" xfId="18112"/>
    <cellStyle name="표준 39 9 3 2 2 2 2" xfId="18113"/>
    <cellStyle name="표준 39 9 3 2 2 2 2 2" xfId="35408"/>
    <cellStyle name="표준 39 9 3 2 2 2 3" xfId="35409"/>
    <cellStyle name="표준 39 9 3 2 2 3" xfId="18114"/>
    <cellStyle name="표준 39 9 3 2 2 3 2" xfId="35410"/>
    <cellStyle name="표준 39 9 3 2 2 4" xfId="35411"/>
    <cellStyle name="표준 39 9 3 2 3" xfId="18115"/>
    <cellStyle name="표준 39 9 3 2 3 2" xfId="18116"/>
    <cellStyle name="표준 39 9 3 2 3 2 2" xfId="35412"/>
    <cellStyle name="표준 39 9 3 2 3 3" xfId="35413"/>
    <cellStyle name="표준 39 9 3 2 4" xfId="18117"/>
    <cellStyle name="표준 39 9 3 2 4 2" xfId="35414"/>
    <cellStyle name="표준 39 9 3 2 5" xfId="35415"/>
    <cellStyle name="표준 39 9 3 3" xfId="18118"/>
    <cellStyle name="표준 39 9 3 3 2" xfId="18119"/>
    <cellStyle name="표준 39 9 3 3 2 2" xfId="18120"/>
    <cellStyle name="표준 39 9 3 3 2 2 2" xfId="35416"/>
    <cellStyle name="표준 39 9 3 3 2 3" xfId="35417"/>
    <cellStyle name="표준 39 9 3 3 3" xfId="18121"/>
    <cellStyle name="표준 39 9 3 3 3 2" xfId="35418"/>
    <cellStyle name="표준 39 9 3 3 4" xfId="35419"/>
    <cellStyle name="표준 39 9 3 4" xfId="18122"/>
    <cellStyle name="표준 39 9 3 4 2" xfId="18123"/>
    <cellStyle name="표준 39 9 3 4 2 2" xfId="35420"/>
    <cellStyle name="표준 39 9 3 4 3" xfId="35421"/>
    <cellStyle name="표준 39 9 3 5" xfId="18124"/>
    <cellStyle name="표준 39 9 3 5 2" xfId="35422"/>
    <cellStyle name="표준 39 9 3 6" xfId="35423"/>
    <cellStyle name="표준 39 9 4" xfId="18125"/>
    <cellStyle name="표준 39 9 4 2" xfId="18126"/>
    <cellStyle name="표준 39 9 4 2 2" xfId="18127"/>
    <cellStyle name="표준 39 9 4 2 2 2" xfId="18128"/>
    <cellStyle name="표준 39 9 4 2 2 2 2" xfId="35424"/>
    <cellStyle name="표준 39 9 4 2 2 3" xfId="35425"/>
    <cellStyle name="표준 39 9 4 2 3" xfId="18129"/>
    <cellStyle name="표준 39 9 4 2 3 2" xfId="35426"/>
    <cellStyle name="표준 39 9 4 2 4" xfId="35427"/>
    <cellStyle name="표준 39 9 4 3" xfId="18130"/>
    <cellStyle name="표준 39 9 4 3 2" xfId="18131"/>
    <cellStyle name="표준 39 9 4 3 2 2" xfId="35428"/>
    <cellStyle name="표준 39 9 4 3 3" xfId="35429"/>
    <cellStyle name="표준 39 9 4 4" xfId="18132"/>
    <cellStyle name="표준 39 9 4 4 2" xfId="35430"/>
    <cellStyle name="표준 39 9 4 5" xfId="35431"/>
    <cellStyle name="표준 39 9 5" xfId="18133"/>
    <cellStyle name="표준 39 9 5 2" xfId="18134"/>
    <cellStyle name="표준 39 9 5 2 2" xfId="18135"/>
    <cellStyle name="표준 39 9 5 2 2 2" xfId="35432"/>
    <cellStyle name="표준 39 9 5 2 3" xfId="35433"/>
    <cellStyle name="표준 39 9 5 3" xfId="18136"/>
    <cellStyle name="표준 39 9 5 3 2" xfId="35434"/>
    <cellStyle name="표준 39 9 5 4" xfId="35435"/>
    <cellStyle name="표준 39 9 6" xfId="18137"/>
    <cellStyle name="표준 39 9 6 2" xfId="18138"/>
    <cellStyle name="표준 39 9 6 2 2" xfId="35436"/>
    <cellStyle name="표준 39 9 6 3" xfId="35437"/>
    <cellStyle name="표준 39 9 7" xfId="18139"/>
    <cellStyle name="표준 39 9 7 2" xfId="35438"/>
    <cellStyle name="표준 39 9 8" xfId="18140"/>
    <cellStyle name="표준 39 9 9" xfId="18141"/>
    <cellStyle name="표준 4" xfId="18142"/>
    <cellStyle name="표준 4 10" xfId="18143"/>
    <cellStyle name="표준 4 11" xfId="18144"/>
    <cellStyle name="표준 4 12" xfId="18145"/>
    <cellStyle name="표준 4 13" xfId="18146"/>
    <cellStyle name="표준 4 13 10" xfId="18147"/>
    <cellStyle name="표준 4 13 11" xfId="18148"/>
    <cellStyle name="표준 4 13 12" xfId="18149"/>
    <cellStyle name="표준 4 13 13" xfId="18150"/>
    <cellStyle name="표준 4 13 14" xfId="18151"/>
    <cellStyle name="표준 4 13 15" xfId="18152"/>
    <cellStyle name="표준 4 13 16" xfId="18153"/>
    <cellStyle name="표준 4 13 17" xfId="18154"/>
    <cellStyle name="표준 4 13 18" xfId="18155"/>
    <cellStyle name="표준 4 13 19" xfId="18156"/>
    <cellStyle name="표준 4 13 2" xfId="18157"/>
    <cellStyle name="표준 4 13 2 2" xfId="18158"/>
    <cellStyle name="표준 4 13 2 2 2" xfId="18159"/>
    <cellStyle name="표준 4 13 2 2 3" xfId="18160"/>
    <cellStyle name="표준 4 13 2 2 4" xfId="18161"/>
    <cellStyle name="표준 4 13 2 2 5" xfId="18162"/>
    <cellStyle name="표준 4 13 2 2 6" xfId="18163"/>
    <cellStyle name="표준 4 13 2 3" xfId="18164"/>
    <cellStyle name="표준 4 13 2 4" xfId="18165"/>
    <cellStyle name="표준 4 13 2 5" xfId="18166"/>
    <cellStyle name="표준 4 13 2 6" xfId="18167"/>
    <cellStyle name="표준 4 13 20" xfId="18168"/>
    <cellStyle name="표준 4 13 21" xfId="18169"/>
    <cellStyle name="표준 4 13 22" xfId="18170"/>
    <cellStyle name="표준 4 13 3" xfId="18171"/>
    <cellStyle name="표준 4 13 4" xfId="18172"/>
    <cellStyle name="표준 4 13 5" xfId="18173"/>
    <cellStyle name="표준 4 13 6" xfId="18174"/>
    <cellStyle name="표준 4 13 7" xfId="18175"/>
    <cellStyle name="표준 4 13 8" xfId="18176"/>
    <cellStyle name="표준 4 13 9" xfId="18177"/>
    <cellStyle name="표준 4 14" xfId="18178"/>
    <cellStyle name="표준 4 15" xfId="18179"/>
    <cellStyle name="표준 4 16" xfId="18180"/>
    <cellStyle name="표준 4 17" xfId="18181"/>
    <cellStyle name="표준 4 18" xfId="18182"/>
    <cellStyle name="표준 4 19" xfId="18183"/>
    <cellStyle name="표준 4 2" xfId="18184"/>
    <cellStyle name="표준 4 2 2" xfId="18185"/>
    <cellStyle name="표준 4 2 3" xfId="18186"/>
    <cellStyle name="표준 4 2 4" xfId="18187"/>
    <cellStyle name="표준 4 2 5" xfId="18188"/>
    <cellStyle name="표준 4 20" xfId="18189"/>
    <cellStyle name="표준 4 21" xfId="18190"/>
    <cellStyle name="표준 4 22" xfId="18191"/>
    <cellStyle name="표준 4 23" xfId="18192"/>
    <cellStyle name="표준 4 24" xfId="18193"/>
    <cellStyle name="표준 4 25" xfId="18194"/>
    <cellStyle name="표준 4 26" xfId="18195"/>
    <cellStyle name="표준 4 27" xfId="18196"/>
    <cellStyle name="표준 4 28" xfId="18197"/>
    <cellStyle name="표준 4 29" xfId="18198"/>
    <cellStyle name="표준 4 3" xfId="18199"/>
    <cellStyle name="표준 4 3 2" xfId="18200"/>
    <cellStyle name="표준 4 3 3" xfId="18201"/>
    <cellStyle name="표준 4 30" xfId="18202"/>
    <cellStyle name="표준 4 31" xfId="18203"/>
    <cellStyle name="표준 4 32" xfId="18204"/>
    <cellStyle name="표준 4 33" xfId="18205"/>
    <cellStyle name="표준 4 34" xfId="18206"/>
    <cellStyle name="표준 4 35" xfId="18207"/>
    <cellStyle name="표준 4 4" xfId="18208"/>
    <cellStyle name="표준 4 4 2" xfId="18209"/>
    <cellStyle name="표준 4 4 3" xfId="18210"/>
    <cellStyle name="표준 4 5" xfId="18211"/>
    <cellStyle name="표준 4 5 10" xfId="18212"/>
    <cellStyle name="표준 4 5 11" xfId="18213"/>
    <cellStyle name="표준 4 5 12" xfId="18214"/>
    <cellStyle name="표준 4 5 13" xfId="18215"/>
    <cellStyle name="표준 4 5 14" xfId="18216"/>
    <cellStyle name="표준 4 5 15" xfId="18217"/>
    <cellStyle name="표준 4 5 16" xfId="18218"/>
    <cellStyle name="표준 4 5 17" xfId="18219"/>
    <cellStyle name="표준 4 5 18" xfId="18220"/>
    <cellStyle name="표준 4 5 19" xfId="18221"/>
    <cellStyle name="표준 4 5 2" xfId="18222"/>
    <cellStyle name="표준 4 5 2 10" xfId="18223"/>
    <cellStyle name="표준 4 5 2 11" xfId="18224"/>
    <cellStyle name="표준 4 5 2 12" xfId="18225"/>
    <cellStyle name="표준 4 5 2 13" xfId="18226"/>
    <cellStyle name="표준 4 5 2 14" xfId="18227"/>
    <cellStyle name="표준 4 5 2 15" xfId="18228"/>
    <cellStyle name="표준 4 5 2 16" xfId="18229"/>
    <cellStyle name="표준 4 5 2 17" xfId="18230"/>
    <cellStyle name="표준 4 5 2 18" xfId="18231"/>
    <cellStyle name="표준 4 5 2 19" xfId="18232"/>
    <cellStyle name="표준 4 5 2 2" xfId="18233"/>
    <cellStyle name="표준 4 5 2 2 2" xfId="18234"/>
    <cellStyle name="표준 4 5 2 2 2 2" xfId="18235"/>
    <cellStyle name="표준 4 5 2 2 2 3" xfId="18236"/>
    <cellStyle name="표준 4 5 2 2 2 4" xfId="18237"/>
    <cellStyle name="표준 4 5 2 2 2 5" xfId="18238"/>
    <cellStyle name="표준 4 5 2 2 2 6" xfId="18239"/>
    <cellStyle name="표준 4 5 2 2 3" xfId="18240"/>
    <cellStyle name="표준 4 5 2 2 4" xfId="18241"/>
    <cellStyle name="표준 4 5 2 2 5" xfId="18242"/>
    <cellStyle name="표준 4 5 2 2 6" xfId="18243"/>
    <cellStyle name="표준 4 5 2 20" xfId="18244"/>
    <cellStyle name="표준 4 5 2 21" xfId="18245"/>
    <cellStyle name="표준 4 5 2 22" xfId="18246"/>
    <cellStyle name="표준 4 5 2 3" xfId="18247"/>
    <cellStyle name="표준 4 5 2 4" xfId="18248"/>
    <cellStyle name="표준 4 5 2 5" xfId="18249"/>
    <cellStyle name="표준 4 5 2 6" xfId="18250"/>
    <cellStyle name="표준 4 5 2 7" xfId="18251"/>
    <cellStyle name="표준 4 5 2 8" xfId="18252"/>
    <cellStyle name="표준 4 5 2 9" xfId="18253"/>
    <cellStyle name="표준 4 5 20" xfId="18254"/>
    <cellStyle name="표준 4 5 21" xfId="18255"/>
    <cellStyle name="표준 4 5 22" xfId="18256"/>
    <cellStyle name="표준 4 5 23" xfId="18257"/>
    <cellStyle name="표준 4 5 24" xfId="18258"/>
    <cellStyle name="표준 4 5 3" xfId="18259"/>
    <cellStyle name="표준 4 5 4" xfId="18260"/>
    <cellStyle name="표준 4 5 4 2" xfId="18261"/>
    <cellStyle name="표준 4 5 4 2 2" xfId="18262"/>
    <cellStyle name="표준 4 5 4 2 3" xfId="18263"/>
    <cellStyle name="표준 4 5 4 2 4" xfId="18264"/>
    <cellStyle name="표준 4 5 4 2 5" xfId="18265"/>
    <cellStyle name="표준 4 5 4 2 6" xfId="18266"/>
    <cellStyle name="표준 4 5 4 3" xfId="18267"/>
    <cellStyle name="표준 4 5 4 4" xfId="18268"/>
    <cellStyle name="표준 4 5 4 5" xfId="18269"/>
    <cellStyle name="표준 4 5 4 6" xfId="18270"/>
    <cellStyle name="표준 4 5 5" xfId="18271"/>
    <cellStyle name="표준 4 5 6" xfId="18272"/>
    <cellStyle name="표준 4 5 7" xfId="18273"/>
    <cellStyle name="표준 4 5 8" xfId="18274"/>
    <cellStyle name="표준 4 5 9" xfId="18275"/>
    <cellStyle name="표준 4 6" xfId="18276"/>
    <cellStyle name="표준 4 6 2" xfId="18277"/>
    <cellStyle name="표준 4 6 3" xfId="18278"/>
    <cellStyle name="표준 4 7" xfId="18279"/>
    <cellStyle name="표준 4 7 2" xfId="18280"/>
    <cellStyle name="표준 4 8" xfId="18281"/>
    <cellStyle name="표준 4 9" xfId="18282"/>
    <cellStyle name="표준 40" xfId="18283"/>
    <cellStyle name="표준 40 10" xfId="18284"/>
    <cellStyle name="표준 40 10 2" xfId="18285"/>
    <cellStyle name="표준 40 10 3" xfId="18286"/>
    <cellStyle name="표준 40 11" xfId="18287"/>
    <cellStyle name="표준 40 11 2" xfId="18288"/>
    <cellStyle name="표준 40 11 3" xfId="18289"/>
    <cellStyle name="표준 40 12" xfId="18290"/>
    <cellStyle name="표준 40 12 2" xfId="18291"/>
    <cellStyle name="표준 40 12 3" xfId="18292"/>
    <cellStyle name="표준 40 13" xfId="18293"/>
    <cellStyle name="표준 40 13 2" xfId="18294"/>
    <cellStyle name="표준 40 13 3" xfId="18295"/>
    <cellStyle name="표준 40 14" xfId="18296"/>
    <cellStyle name="표준 40 14 2" xfId="18297"/>
    <cellStyle name="표준 40 14 3" xfId="18298"/>
    <cellStyle name="표준 40 15" xfId="18299"/>
    <cellStyle name="표준 40 15 2" xfId="18300"/>
    <cellStyle name="표준 40 15 3" xfId="18301"/>
    <cellStyle name="표준 40 16" xfId="18302"/>
    <cellStyle name="표준 40 16 2" xfId="18303"/>
    <cellStyle name="표준 40 16 3" xfId="18304"/>
    <cellStyle name="표준 40 17" xfId="18305"/>
    <cellStyle name="표준 40 17 2" xfId="18306"/>
    <cellStyle name="표준 40 17 3" xfId="18307"/>
    <cellStyle name="표준 40 18" xfId="18308"/>
    <cellStyle name="표준 40 18 2" xfId="18309"/>
    <cellStyle name="표준 40 18 3" xfId="18310"/>
    <cellStyle name="표준 40 19" xfId="18311"/>
    <cellStyle name="표준 40 19 2" xfId="18312"/>
    <cellStyle name="표준 40 19 3" xfId="18313"/>
    <cellStyle name="표준 40 2" xfId="18314"/>
    <cellStyle name="표준 40 2 2" xfId="18315"/>
    <cellStyle name="표준 40 2 3" xfId="18316"/>
    <cellStyle name="표준 40 2 4" xfId="18317"/>
    <cellStyle name="표준 40 20" xfId="18318"/>
    <cellStyle name="표준 40 20 2" xfId="18319"/>
    <cellStyle name="표준 40 20 3" xfId="18320"/>
    <cellStyle name="표준 40 21" xfId="18321"/>
    <cellStyle name="표준 40 21 2" xfId="18322"/>
    <cellStyle name="표준 40 21 3" xfId="18323"/>
    <cellStyle name="표준 40 22" xfId="18324"/>
    <cellStyle name="표준 40 22 2" xfId="18325"/>
    <cellStyle name="표준 40 22 3" xfId="18326"/>
    <cellStyle name="표준 40 23" xfId="18327"/>
    <cellStyle name="표준 40 23 2" xfId="18328"/>
    <cellStyle name="표준 40 23 3" xfId="18329"/>
    <cellStyle name="표준 40 24" xfId="18330"/>
    <cellStyle name="표준 40 24 2" xfId="18331"/>
    <cellStyle name="표준 40 24 3" xfId="18332"/>
    <cellStyle name="표준 40 25" xfId="18333"/>
    <cellStyle name="표준 40 25 2" xfId="18334"/>
    <cellStyle name="표준 40 25 3" xfId="18335"/>
    <cellStyle name="표준 40 26" xfId="18336"/>
    <cellStyle name="표준 40 26 2" xfId="18337"/>
    <cellStyle name="표준 40 26 3" xfId="18338"/>
    <cellStyle name="표준 40 27" xfId="18339"/>
    <cellStyle name="표준 40 27 2" xfId="18340"/>
    <cellStyle name="표준 40 27 3" xfId="18341"/>
    <cellStyle name="표준 40 28" xfId="18342"/>
    <cellStyle name="표준 40 28 2" xfId="18343"/>
    <cellStyle name="표준 40 28 3" xfId="18344"/>
    <cellStyle name="표준 40 29" xfId="18345"/>
    <cellStyle name="표준 40 3" xfId="18346"/>
    <cellStyle name="표준 40 3 2" xfId="18347"/>
    <cellStyle name="표준 40 30" xfId="18348"/>
    <cellStyle name="표준 40 31" xfId="18349"/>
    <cellStyle name="표준 40 32" xfId="18350"/>
    <cellStyle name="표준 40 33" xfId="18351"/>
    <cellStyle name="표준 40 34" xfId="18352"/>
    <cellStyle name="표준 40 35" xfId="18353"/>
    <cellStyle name="표준 40 36" xfId="18354"/>
    <cellStyle name="표준 40 37" xfId="18355"/>
    <cellStyle name="표준 40 38" xfId="18356"/>
    <cellStyle name="표준 40 39" xfId="18357"/>
    <cellStyle name="표준 40 4" xfId="18358"/>
    <cellStyle name="표준 40 4 2" xfId="18359"/>
    <cellStyle name="표준 40 4 3" xfId="18360"/>
    <cellStyle name="표준 40 5" xfId="18361"/>
    <cellStyle name="표준 40 5 2" xfId="18362"/>
    <cellStyle name="표준 40 5 3" xfId="18363"/>
    <cellStyle name="표준 40 6" xfId="18364"/>
    <cellStyle name="표준 40 6 2" xfId="18365"/>
    <cellStyle name="표준 40 6 3" xfId="18366"/>
    <cellStyle name="표준 40 7" xfId="18367"/>
    <cellStyle name="표준 40 7 2" xfId="18368"/>
    <cellStyle name="표준 40 7 3" xfId="18369"/>
    <cellStyle name="표준 40 8" xfId="18370"/>
    <cellStyle name="표준 40 8 2" xfId="18371"/>
    <cellStyle name="표준 40 8 3" xfId="18372"/>
    <cellStyle name="표준 40 9" xfId="18373"/>
    <cellStyle name="표준 40 9 2" xfId="18374"/>
    <cellStyle name="표준 40 9 3" xfId="18375"/>
    <cellStyle name="표준 41" xfId="18376"/>
    <cellStyle name="표준 41 10" xfId="18377"/>
    <cellStyle name="표준 41 10 2" xfId="18378"/>
    <cellStyle name="표준 41 10 3" xfId="18379"/>
    <cellStyle name="표준 41 11" xfId="18380"/>
    <cellStyle name="표준 41 11 2" xfId="18381"/>
    <cellStyle name="표준 41 11 3" xfId="18382"/>
    <cellStyle name="표준 41 12" xfId="18383"/>
    <cellStyle name="표준 41 12 2" xfId="18384"/>
    <cellStyle name="표준 41 12 3" xfId="18385"/>
    <cellStyle name="표준 41 13" xfId="18386"/>
    <cellStyle name="표준 41 13 2" xfId="18387"/>
    <cellStyle name="표준 41 13 3" xfId="18388"/>
    <cellStyle name="표준 41 14" xfId="18389"/>
    <cellStyle name="표준 41 14 2" xfId="18390"/>
    <cellStyle name="표준 41 14 3" xfId="18391"/>
    <cellStyle name="표준 41 15" xfId="18392"/>
    <cellStyle name="표준 41 15 2" xfId="18393"/>
    <cellStyle name="표준 41 15 3" xfId="18394"/>
    <cellStyle name="표준 41 16" xfId="18395"/>
    <cellStyle name="표준 41 16 2" xfId="18396"/>
    <cellStyle name="표준 41 16 3" xfId="18397"/>
    <cellStyle name="표준 41 17" xfId="18398"/>
    <cellStyle name="표준 41 17 2" xfId="18399"/>
    <cellStyle name="표준 41 17 3" xfId="18400"/>
    <cellStyle name="표준 41 18" xfId="18401"/>
    <cellStyle name="표준 41 18 2" xfId="18402"/>
    <cellStyle name="표준 41 18 3" xfId="18403"/>
    <cellStyle name="표준 41 19" xfId="18404"/>
    <cellStyle name="표준 41 19 2" xfId="18405"/>
    <cellStyle name="표준 41 19 3" xfId="18406"/>
    <cellStyle name="표준 41 2" xfId="18407"/>
    <cellStyle name="표준 41 2 2" xfId="18408"/>
    <cellStyle name="표준 41 2 3" xfId="18409"/>
    <cellStyle name="표준 41 20" xfId="18410"/>
    <cellStyle name="표준 41 20 2" xfId="18411"/>
    <cellStyle name="표준 41 20 3" xfId="18412"/>
    <cellStyle name="표준 41 21" xfId="18413"/>
    <cellStyle name="표준 41 21 2" xfId="18414"/>
    <cellStyle name="표준 41 21 3" xfId="18415"/>
    <cellStyle name="표준 41 22" xfId="18416"/>
    <cellStyle name="표준 41 22 2" xfId="18417"/>
    <cellStyle name="표준 41 22 3" xfId="18418"/>
    <cellStyle name="표준 41 23" xfId="18419"/>
    <cellStyle name="표준 41 23 2" xfId="18420"/>
    <cellStyle name="표준 41 23 3" xfId="18421"/>
    <cellStyle name="표준 41 24" xfId="18422"/>
    <cellStyle name="표준 41 24 2" xfId="18423"/>
    <cellStyle name="표준 41 24 3" xfId="18424"/>
    <cellStyle name="표준 41 25" xfId="18425"/>
    <cellStyle name="표준 41 25 2" xfId="18426"/>
    <cellStyle name="표준 41 25 3" xfId="18427"/>
    <cellStyle name="표준 41 26" xfId="18428"/>
    <cellStyle name="표준 41 26 2" xfId="18429"/>
    <cellStyle name="표준 41 26 3" xfId="18430"/>
    <cellStyle name="표준 41 27" xfId="18431"/>
    <cellStyle name="표준 41 27 2" xfId="18432"/>
    <cellStyle name="표준 41 27 3" xfId="18433"/>
    <cellStyle name="표준 41 28" xfId="18434"/>
    <cellStyle name="표준 41 29" xfId="18435"/>
    <cellStyle name="표준 41 3" xfId="18436"/>
    <cellStyle name="표준 41 3 2" xfId="18437"/>
    <cellStyle name="표준 41 30" xfId="18438"/>
    <cellStyle name="표준 41 31" xfId="18439"/>
    <cellStyle name="표준 41 32" xfId="18440"/>
    <cellStyle name="표준 41 33" xfId="18441"/>
    <cellStyle name="표준 41 34" xfId="18442"/>
    <cellStyle name="표준 41 35" xfId="18443"/>
    <cellStyle name="표준 41 36" xfId="18444"/>
    <cellStyle name="표준 41 37" xfId="18445"/>
    <cellStyle name="표준 41 38" xfId="18446"/>
    <cellStyle name="표준 41 39" xfId="18447"/>
    <cellStyle name="표준 41 4" xfId="18448"/>
    <cellStyle name="표준 41 4 2" xfId="18449"/>
    <cellStyle name="표준 41 4 3" xfId="18450"/>
    <cellStyle name="표준 41 5" xfId="18451"/>
    <cellStyle name="표준 41 5 2" xfId="18452"/>
    <cellStyle name="표준 41 5 3" xfId="18453"/>
    <cellStyle name="표준 41 6" xfId="18454"/>
    <cellStyle name="표준 41 6 2" xfId="18455"/>
    <cellStyle name="표준 41 6 3" xfId="18456"/>
    <cellStyle name="표준 41 7" xfId="18457"/>
    <cellStyle name="표준 41 7 2" xfId="18458"/>
    <cellStyle name="표준 41 7 3" xfId="18459"/>
    <cellStyle name="표준 41 8" xfId="18460"/>
    <cellStyle name="표준 41 8 2" xfId="18461"/>
    <cellStyle name="표준 41 8 3" xfId="18462"/>
    <cellStyle name="표준 41 9" xfId="18463"/>
    <cellStyle name="표준 41 9 2" xfId="18464"/>
    <cellStyle name="표준 41 9 3" xfId="18465"/>
    <cellStyle name="표준 42" xfId="18466"/>
    <cellStyle name="표준 42 10" xfId="18467"/>
    <cellStyle name="표준 42 10 2" xfId="18468"/>
    <cellStyle name="표준 42 10 3" xfId="18469"/>
    <cellStyle name="표준 42 11" xfId="18470"/>
    <cellStyle name="표준 42 11 2" xfId="18471"/>
    <cellStyle name="표준 42 11 3" xfId="18472"/>
    <cellStyle name="표준 42 12" xfId="18473"/>
    <cellStyle name="표준 42 12 2" xfId="18474"/>
    <cellStyle name="표준 42 12 3" xfId="18475"/>
    <cellStyle name="표준 42 13" xfId="18476"/>
    <cellStyle name="표준 42 13 2" xfId="18477"/>
    <cellStyle name="표준 42 13 3" xfId="18478"/>
    <cellStyle name="표준 42 14" xfId="18479"/>
    <cellStyle name="표준 42 14 2" xfId="18480"/>
    <cellStyle name="표준 42 14 3" xfId="18481"/>
    <cellStyle name="표준 42 15" xfId="18482"/>
    <cellStyle name="표준 42 15 2" xfId="18483"/>
    <cellStyle name="표준 42 15 3" xfId="18484"/>
    <cellStyle name="표준 42 16" xfId="18485"/>
    <cellStyle name="표준 42 16 2" xfId="18486"/>
    <cellStyle name="표준 42 16 3" xfId="18487"/>
    <cellStyle name="표준 42 17" xfId="18488"/>
    <cellStyle name="표준 42 17 2" xfId="18489"/>
    <cellStyle name="표준 42 17 3" xfId="18490"/>
    <cellStyle name="표준 42 18" xfId="18491"/>
    <cellStyle name="표준 42 18 2" xfId="18492"/>
    <cellStyle name="표준 42 18 3" xfId="18493"/>
    <cellStyle name="표준 42 19" xfId="18494"/>
    <cellStyle name="표준 42 19 2" xfId="18495"/>
    <cellStyle name="표준 42 19 3" xfId="18496"/>
    <cellStyle name="표준 42 2" xfId="18497"/>
    <cellStyle name="표준 42 2 10" xfId="18498"/>
    <cellStyle name="표준 42 2 11" xfId="18499"/>
    <cellStyle name="표준 42 2 12" xfId="18500"/>
    <cellStyle name="표준 42 2 13" xfId="18501"/>
    <cellStyle name="표준 42 2 14" xfId="18502"/>
    <cellStyle name="표준 42 2 15" xfId="18503"/>
    <cellStyle name="표준 42 2 16" xfId="18504"/>
    <cellStyle name="표준 42 2 17" xfId="18505"/>
    <cellStyle name="표준 42 2 18" xfId="18506"/>
    <cellStyle name="표준 42 2 19" xfId="18507"/>
    <cellStyle name="표준 42 2 2" xfId="18508"/>
    <cellStyle name="표준 42 2 2 10" xfId="18509"/>
    <cellStyle name="표준 42 2 2 11" xfId="18510"/>
    <cellStyle name="표준 42 2 2 12" xfId="18511"/>
    <cellStyle name="표준 42 2 2 13" xfId="18512"/>
    <cellStyle name="표준 42 2 2 14" xfId="18513"/>
    <cellStyle name="표준 42 2 2 15" xfId="18514"/>
    <cellStyle name="표준 42 2 2 16" xfId="18515"/>
    <cellStyle name="표준 42 2 2 17" xfId="18516"/>
    <cellStyle name="표준 42 2 2 18" xfId="18517"/>
    <cellStyle name="표준 42 2 2 19" xfId="18518"/>
    <cellStyle name="표준 42 2 2 2" xfId="18519"/>
    <cellStyle name="표준 42 2 2 2 2" xfId="18520"/>
    <cellStyle name="표준 42 2 2 2 2 2" xfId="18521"/>
    <cellStyle name="표준 42 2 2 2 2 3" xfId="18522"/>
    <cellStyle name="표준 42 2 2 2 2 4" xfId="18523"/>
    <cellStyle name="표준 42 2 2 2 2 5" xfId="18524"/>
    <cellStyle name="표준 42 2 2 2 2 6" xfId="18525"/>
    <cellStyle name="표준 42 2 2 2 3" xfId="18526"/>
    <cellStyle name="표준 42 2 2 2 4" xfId="18527"/>
    <cellStyle name="표준 42 2 2 2 5" xfId="18528"/>
    <cellStyle name="표준 42 2 2 2 6" xfId="18529"/>
    <cellStyle name="표준 42 2 2 20" xfId="18530"/>
    <cellStyle name="표준 42 2 2 21" xfId="18531"/>
    <cellStyle name="표준 42 2 2 22" xfId="18532"/>
    <cellStyle name="표준 42 2 2 3" xfId="18533"/>
    <cellStyle name="표준 42 2 2 4" xfId="18534"/>
    <cellStyle name="표준 42 2 2 5" xfId="18535"/>
    <cellStyle name="표준 42 2 2 6" xfId="18536"/>
    <cellStyle name="표준 42 2 2 7" xfId="18537"/>
    <cellStyle name="표준 42 2 2 8" xfId="18538"/>
    <cellStyle name="표준 42 2 2 9" xfId="18539"/>
    <cellStyle name="표준 42 2 20" xfId="18540"/>
    <cellStyle name="표준 42 2 21" xfId="18541"/>
    <cellStyle name="표준 42 2 22" xfId="18542"/>
    <cellStyle name="표준 42 2 23" xfId="18543"/>
    <cellStyle name="표준 42 2 24" xfId="18544"/>
    <cellStyle name="표준 42 2 25" xfId="18545"/>
    <cellStyle name="표준 42 2 3" xfId="18546"/>
    <cellStyle name="표준 42 2 4" xfId="18547"/>
    <cellStyle name="표준 42 2 4 2" xfId="18548"/>
    <cellStyle name="표준 42 2 4 2 2" xfId="18549"/>
    <cellStyle name="표준 42 2 4 2 3" xfId="18550"/>
    <cellStyle name="표준 42 2 4 2 4" xfId="18551"/>
    <cellStyle name="표준 42 2 4 2 5" xfId="18552"/>
    <cellStyle name="표준 42 2 4 2 6" xfId="18553"/>
    <cellStyle name="표준 42 2 4 3" xfId="18554"/>
    <cellStyle name="표준 42 2 4 4" xfId="18555"/>
    <cellStyle name="표준 42 2 4 5" xfId="18556"/>
    <cellStyle name="표준 42 2 4 6" xfId="18557"/>
    <cellStyle name="표준 42 2 5" xfId="18558"/>
    <cellStyle name="표준 42 2 6" xfId="18559"/>
    <cellStyle name="표준 42 2 7" xfId="18560"/>
    <cellStyle name="표준 42 2 8" xfId="18561"/>
    <cellStyle name="표준 42 2 9" xfId="18562"/>
    <cellStyle name="표준 42 20" xfId="18563"/>
    <cellStyle name="표준 42 20 2" xfId="18564"/>
    <cellStyle name="표준 42 20 3" xfId="18565"/>
    <cellStyle name="표준 42 21" xfId="18566"/>
    <cellStyle name="표준 42 21 2" xfId="18567"/>
    <cellStyle name="표준 42 21 3" xfId="18568"/>
    <cellStyle name="표준 42 22" xfId="18569"/>
    <cellStyle name="표준 42 22 2" xfId="18570"/>
    <cellStyle name="표준 42 22 3" xfId="18571"/>
    <cellStyle name="표준 42 23" xfId="18572"/>
    <cellStyle name="표준 42 23 2" xfId="18573"/>
    <cellStyle name="표준 42 23 3" xfId="18574"/>
    <cellStyle name="표준 42 24" xfId="18575"/>
    <cellStyle name="표준 42 24 2" xfId="18576"/>
    <cellStyle name="표준 42 24 3" xfId="18577"/>
    <cellStyle name="표준 42 25" xfId="18578"/>
    <cellStyle name="표준 42 25 2" xfId="18579"/>
    <cellStyle name="표준 42 25 3" xfId="18580"/>
    <cellStyle name="표준 42 26" xfId="18581"/>
    <cellStyle name="표준 42 26 2" xfId="18582"/>
    <cellStyle name="표준 42 26 3" xfId="18583"/>
    <cellStyle name="표준 42 27" xfId="18584"/>
    <cellStyle name="표준 42 27 2" xfId="18585"/>
    <cellStyle name="표준 42 27 3" xfId="18586"/>
    <cellStyle name="표준 42 28" xfId="18587"/>
    <cellStyle name="표준 42 29" xfId="18588"/>
    <cellStyle name="표준 42 3" xfId="18589"/>
    <cellStyle name="표준 42 3 2" xfId="18590"/>
    <cellStyle name="표준 42 4" xfId="18591"/>
    <cellStyle name="표준 42 4 2" xfId="18592"/>
    <cellStyle name="표준 42 4 3" xfId="18593"/>
    <cellStyle name="표준 42 5" xfId="18594"/>
    <cellStyle name="표준 42 5 2" xfId="18595"/>
    <cellStyle name="표준 42 5 3" xfId="18596"/>
    <cellStyle name="표준 42 6" xfId="18597"/>
    <cellStyle name="표준 42 6 2" xfId="18598"/>
    <cellStyle name="표준 42 6 3" xfId="18599"/>
    <cellStyle name="표준 42 7" xfId="18600"/>
    <cellStyle name="표준 42 7 2" xfId="18601"/>
    <cellStyle name="표준 42 7 3" xfId="18602"/>
    <cellStyle name="표준 42 8" xfId="18603"/>
    <cellStyle name="표준 42 8 10" xfId="18604"/>
    <cellStyle name="표준 42 8 11" xfId="18605"/>
    <cellStyle name="표준 42 8 12" xfId="18606"/>
    <cellStyle name="표준 42 8 13" xfId="18607"/>
    <cellStyle name="표준 42 8 14" xfId="18608"/>
    <cellStyle name="표준 42 8 15" xfId="18609"/>
    <cellStyle name="표준 42 8 16" xfId="18610"/>
    <cellStyle name="표준 42 8 17" xfId="18611"/>
    <cellStyle name="표준 42 8 18" xfId="18612"/>
    <cellStyle name="표준 42 8 19" xfId="18613"/>
    <cellStyle name="표준 42 8 2" xfId="18614"/>
    <cellStyle name="표준 42 8 2 2" xfId="18615"/>
    <cellStyle name="표준 42 8 2 2 2" xfId="18616"/>
    <cellStyle name="표준 42 8 2 2 3" xfId="18617"/>
    <cellStyle name="표준 42 8 2 2 4" xfId="18618"/>
    <cellStyle name="표준 42 8 2 2 5" xfId="18619"/>
    <cellStyle name="표준 42 8 2 2 6" xfId="18620"/>
    <cellStyle name="표준 42 8 2 3" xfId="18621"/>
    <cellStyle name="표준 42 8 2 4" xfId="18622"/>
    <cellStyle name="표준 42 8 2 5" xfId="18623"/>
    <cellStyle name="표준 42 8 2 6" xfId="18624"/>
    <cellStyle name="표준 42 8 20" xfId="18625"/>
    <cellStyle name="표준 42 8 21" xfId="18626"/>
    <cellStyle name="표준 42 8 22" xfId="18627"/>
    <cellStyle name="표준 42 8 23" xfId="18628"/>
    <cellStyle name="표준 42 8 24" xfId="18629"/>
    <cellStyle name="표준 42 8 3" xfId="18630"/>
    <cellStyle name="표준 42 8 4" xfId="18631"/>
    <cellStyle name="표준 42 8 5" xfId="18632"/>
    <cellStyle name="표준 42 8 6" xfId="18633"/>
    <cellStyle name="표준 42 8 7" xfId="18634"/>
    <cellStyle name="표준 42 8 8" xfId="18635"/>
    <cellStyle name="표준 42 8 9" xfId="18636"/>
    <cellStyle name="표준 42 9" xfId="18637"/>
    <cellStyle name="표준 42 9 2" xfId="18638"/>
    <cellStyle name="표준 42 9 3" xfId="18639"/>
    <cellStyle name="표준 43" xfId="18640"/>
    <cellStyle name="표준 43 10" xfId="18641"/>
    <cellStyle name="표준 43 10 2" xfId="18642"/>
    <cellStyle name="표준 43 10 3" xfId="18643"/>
    <cellStyle name="표준 43 11" xfId="18644"/>
    <cellStyle name="표준 43 11 2" xfId="18645"/>
    <cellStyle name="표준 43 11 3" xfId="18646"/>
    <cellStyle name="표준 43 12" xfId="18647"/>
    <cellStyle name="표준 43 12 2" xfId="18648"/>
    <cellStyle name="표준 43 12 3" xfId="18649"/>
    <cellStyle name="표준 43 13" xfId="18650"/>
    <cellStyle name="표준 43 13 2" xfId="18651"/>
    <cellStyle name="표준 43 13 3" xfId="18652"/>
    <cellStyle name="표준 43 14" xfId="18653"/>
    <cellStyle name="표준 43 14 2" xfId="18654"/>
    <cellStyle name="표준 43 14 3" xfId="18655"/>
    <cellStyle name="표준 43 15" xfId="18656"/>
    <cellStyle name="표준 43 15 2" xfId="18657"/>
    <cellStyle name="표준 43 15 3" xfId="18658"/>
    <cellStyle name="표준 43 16" xfId="18659"/>
    <cellStyle name="표준 43 16 2" xfId="18660"/>
    <cellStyle name="표준 43 16 3" xfId="18661"/>
    <cellStyle name="표준 43 17" xfId="18662"/>
    <cellStyle name="표준 43 17 2" xfId="18663"/>
    <cellStyle name="표준 43 17 3" xfId="18664"/>
    <cellStyle name="표준 43 18" xfId="18665"/>
    <cellStyle name="표준 43 18 2" xfId="18666"/>
    <cellStyle name="표준 43 18 3" xfId="18667"/>
    <cellStyle name="표준 43 19" xfId="18668"/>
    <cellStyle name="표준 43 19 2" xfId="18669"/>
    <cellStyle name="표준 43 19 3" xfId="18670"/>
    <cellStyle name="표준 43 2" xfId="18671"/>
    <cellStyle name="표준 43 2 10" xfId="18672"/>
    <cellStyle name="표준 43 2 11" xfId="18673"/>
    <cellStyle name="표준 43 2 12" xfId="18674"/>
    <cellStyle name="표준 43 2 13" xfId="18675"/>
    <cellStyle name="표준 43 2 14" xfId="18676"/>
    <cellStyle name="표준 43 2 15" xfId="18677"/>
    <cellStyle name="표준 43 2 16" xfId="18678"/>
    <cellStyle name="표준 43 2 17" xfId="18679"/>
    <cellStyle name="표준 43 2 18" xfId="18680"/>
    <cellStyle name="표준 43 2 19" xfId="18681"/>
    <cellStyle name="표준 43 2 2" xfId="18682"/>
    <cellStyle name="표준 43 2 2 10" xfId="18683"/>
    <cellStyle name="표준 43 2 2 11" xfId="18684"/>
    <cellStyle name="표준 43 2 2 12" xfId="18685"/>
    <cellStyle name="표준 43 2 2 13" xfId="18686"/>
    <cellStyle name="표준 43 2 2 14" xfId="18687"/>
    <cellStyle name="표준 43 2 2 15" xfId="18688"/>
    <cellStyle name="표준 43 2 2 16" xfId="18689"/>
    <cellStyle name="표준 43 2 2 17" xfId="18690"/>
    <cellStyle name="표준 43 2 2 18" xfId="18691"/>
    <cellStyle name="표준 43 2 2 19" xfId="18692"/>
    <cellStyle name="표준 43 2 2 2" xfId="18693"/>
    <cellStyle name="표준 43 2 2 2 2" xfId="18694"/>
    <cellStyle name="표준 43 2 2 2 2 2" xfId="18695"/>
    <cellStyle name="표준 43 2 2 2 2 3" xfId="18696"/>
    <cellStyle name="표준 43 2 2 2 2 4" xfId="18697"/>
    <cellStyle name="표준 43 2 2 2 2 5" xfId="18698"/>
    <cellStyle name="표준 43 2 2 2 2 6" xfId="18699"/>
    <cellStyle name="표준 43 2 2 2 3" xfId="18700"/>
    <cellStyle name="표준 43 2 2 2 4" xfId="18701"/>
    <cellStyle name="표준 43 2 2 2 5" xfId="18702"/>
    <cellStyle name="표준 43 2 2 2 6" xfId="18703"/>
    <cellStyle name="표준 43 2 2 20" xfId="18704"/>
    <cellStyle name="표준 43 2 2 21" xfId="18705"/>
    <cellStyle name="표준 43 2 2 22" xfId="18706"/>
    <cellStyle name="표준 43 2 2 3" xfId="18707"/>
    <cellStyle name="표준 43 2 2 4" xfId="18708"/>
    <cellStyle name="표준 43 2 2 5" xfId="18709"/>
    <cellStyle name="표준 43 2 2 6" xfId="18710"/>
    <cellStyle name="표준 43 2 2 7" xfId="18711"/>
    <cellStyle name="표준 43 2 2 8" xfId="18712"/>
    <cellStyle name="표준 43 2 2 9" xfId="18713"/>
    <cellStyle name="표준 43 2 20" xfId="18714"/>
    <cellStyle name="표준 43 2 21" xfId="18715"/>
    <cellStyle name="표준 43 2 22" xfId="18716"/>
    <cellStyle name="표준 43 2 23" xfId="18717"/>
    <cellStyle name="표준 43 2 24" xfId="18718"/>
    <cellStyle name="표준 43 2 25" xfId="18719"/>
    <cellStyle name="표준 43 2 3" xfId="18720"/>
    <cellStyle name="표준 43 2 4" xfId="18721"/>
    <cellStyle name="표준 43 2 4 2" xfId="18722"/>
    <cellStyle name="표준 43 2 4 2 2" xfId="18723"/>
    <cellStyle name="표준 43 2 4 2 3" xfId="18724"/>
    <cellStyle name="표준 43 2 4 2 4" xfId="18725"/>
    <cellStyle name="표준 43 2 4 2 5" xfId="18726"/>
    <cellStyle name="표준 43 2 4 2 6" xfId="18727"/>
    <cellStyle name="표준 43 2 4 3" xfId="18728"/>
    <cellStyle name="표준 43 2 4 4" xfId="18729"/>
    <cellStyle name="표준 43 2 4 5" xfId="18730"/>
    <cellStyle name="표준 43 2 4 6" xfId="18731"/>
    <cellStyle name="표준 43 2 5" xfId="18732"/>
    <cellStyle name="표준 43 2 6" xfId="18733"/>
    <cellStyle name="표준 43 2 7" xfId="18734"/>
    <cellStyle name="표준 43 2 8" xfId="18735"/>
    <cellStyle name="표준 43 2 9" xfId="18736"/>
    <cellStyle name="표준 43 20" xfId="18737"/>
    <cellStyle name="표준 43 20 2" xfId="18738"/>
    <cellStyle name="표준 43 20 3" xfId="18739"/>
    <cellStyle name="표준 43 21" xfId="18740"/>
    <cellStyle name="표준 43 21 2" xfId="18741"/>
    <cellStyle name="표준 43 21 3" xfId="18742"/>
    <cellStyle name="표준 43 22" xfId="18743"/>
    <cellStyle name="표준 43 22 2" xfId="18744"/>
    <cellStyle name="표준 43 22 3" xfId="18745"/>
    <cellStyle name="표준 43 23" xfId="18746"/>
    <cellStyle name="표준 43 23 2" xfId="18747"/>
    <cellStyle name="표준 43 23 3" xfId="18748"/>
    <cellStyle name="표준 43 24" xfId="18749"/>
    <cellStyle name="표준 43 24 2" xfId="18750"/>
    <cellStyle name="표준 43 24 3" xfId="18751"/>
    <cellStyle name="표준 43 25" xfId="18752"/>
    <cellStyle name="표준 43 25 2" xfId="18753"/>
    <cellStyle name="표준 43 25 3" xfId="18754"/>
    <cellStyle name="표준 43 26" xfId="18755"/>
    <cellStyle name="표준 43 26 2" xfId="18756"/>
    <cellStyle name="표준 43 26 3" xfId="18757"/>
    <cellStyle name="표준 43 27" xfId="18758"/>
    <cellStyle name="표준 43 27 2" xfId="18759"/>
    <cellStyle name="표준 43 27 3" xfId="18760"/>
    <cellStyle name="표준 43 28" xfId="18761"/>
    <cellStyle name="표준 43 29" xfId="18762"/>
    <cellStyle name="표준 43 3" xfId="18763"/>
    <cellStyle name="표준 43 3 2" xfId="18764"/>
    <cellStyle name="표준 43 3 3" xfId="18765"/>
    <cellStyle name="표준 43 30" xfId="18766"/>
    <cellStyle name="표준 43 4" xfId="18767"/>
    <cellStyle name="표준 43 4 2" xfId="18768"/>
    <cellStyle name="표준 43 4 3" xfId="18769"/>
    <cellStyle name="표준 43 5" xfId="18770"/>
    <cellStyle name="표준 43 5 2" xfId="18771"/>
    <cellStyle name="표준 43 5 3" xfId="18772"/>
    <cellStyle name="표준 43 6" xfId="18773"/>
    <cellStyle name="표준 43 6 2" xfId="18774"/>
    <cellStyle name="표준 43 6 3" xfId="18775"/>
    <cellStyle name="표준 43 7" xfId="18776"/>
    <cellStyle name="표준 43 7 2" xfId="18777"/>
    <cellStyle name="표준 43 7 3" xfId="18778"/>
    <cellStyle name="표준 43 8" xfId="18779"/>
    <cellStyle name="표준 43 8 10" xfId="18780"/>
    <cellStyle name="표준 43 8 11" xfId="18781"/>
    <cellStyle name="표준 43 8 12" xfId="18782"/>
    <cellStyle name="표준 43 8 13" xfId="18783"/>
    <cellStyle name="표준 43 8 14" xfId="18784"/>
    <cellStyle name="표준 43 8 15" xfId="18785"/>
    <cellStyle name="표준 43 8 16" xfId="18786"/>
    <cellStyle name="표준 43 8 17" xfId="18787"/>
    <cellStyle name="표준 43 8 18" xfId="18788"/>
    <cellStyle name="표준 43 8 19" xfId="18789"/>
    <cellStyle name="표준 43 8 2" xfId="18790"/>
    <cellStyle name="표준 43 8 2 2" xfId="18791"/>
    <cellStyle name="표준 43 8 2 2 2" xfId="18792"/>
    <cellStyle name="표준 43 8 2 2 3" xfId="18793"/>
    <cellStyle name="표준 43 8 2 2 4" xfId="18794"/>
    <cellStyle name="표준 43 8 2 2 5" xfId="18795"/>
    <cellStyle name="표준 43 8 2 2 6" xfId="18796"/>
    <cellStyle name="표준 43 8 2 3" xfId="18797"/>
    <cellStyle name="표준 43 8 2 4" xfId="18798"/>
    <cellStyle name="표준 43 8 2 5" xfId="18799"/>
    <cellStyle name="표준 43 8 2 6" xfId="18800"/>
    <cellStyle name="표준 43 8 20" xfId="18801"/>
    <cellStyle name="표준 43 8 21" xfId="18802"/>
    <cellStyle name="표준 43 8 22" xfId="18803"/>
    <cellStyle name="표준 43 8 23" xfId="18804"/>
    <cellStyle name="표준 43 8 24" xfId="18805"/>
    <cellStyle name="표준 43 8 3" xfId="18806"/>
    <cellStyle name="표준 43 8 4" xfId="18807"/>
    <cellStyle name="표준 43 8 5" xfId="18808"/>
    <cellStyle name="표준 43 8 6" xfId="18809"/>
    <cellStyle name="표준 43 8 7" xfId="18810"/>
    <cellStyle name="표준 43 8 8" xfId="18811"/>
    <cellStyle name="표준 43 8 9" xfId="18812"/>
    <cellStyle name="표준 43 9" xfId="18813"/>
    <cellStyle name="표준 43 9 2" xfId="18814"/>
    <cellStyle name="표준 43 9 3" xfId="18815"/>
    <cellStyle name="표준 44" xfId="18816"/>
    <cellStyle name="표준 44 10" xfId="18817"/>
    <cellStyle name="표준 44 10 2" xfId="18818"/>
    <cellStyle name="표준 44 10 3" xfId="18819"/>
    <cellStyle name="표준 44 11" xfId="18820"/>
    <cellStyle name="표준 44 11 2" xfId="18821"/>
    <cellStyle name="표준 44 11 3" xfId="18822"/>
    <cellStyle name="표준 44 12" xfId="18823"/>
    <cellStyle name="표준 44 12 2" xfId="18824"/>
    <cellStyle name="표준 44 12 3" xfId="18825"/>
    <cellStyle name="표준 44 13" xfId="18826"/>
    <cellStyle name="표준 44 13 2" xfId="18827"/>
    <cellStyle name="표준 44 13 3" xfId="18828"/>
    <cellStyle name="표준 44 14" xfId="18829"/>
    <cellStyle name="표준 44 14 2" xfId="18830"/>
    <cellStyle name="표준 44 14 3" xfId="18831"/>
    <cellStyle name="표준 44 15" xfId="18832"/>
    <cellStyle name="표준 44 15 2" xfId="18833"/>
    <cellStyle name="표준 44 15 3" xfId="18834"/>
    <cellStyle name="표준 44 16" xfId="18835"/>
    <cellStyle name="표준 44 16 2" xfId="18836"/>
    <cellStyle name="표준 44 16 3" xfId="18837"/>
    <cellStyle name="표준 44 17" xfId="18838"/>
    <cellStyle name="표준 44 17 2" xfId="18839"/>
    <cellStyle name="표준 44 17 3" xfId="18840"/>
    <cellStyle name="표준 44 18" xfId="18841"/>
    <cellStyle name="표준 44 18 2" xfId="18842"/>
    <cellStyle name="표준 44 18 3" xfId="18843"/>
    <cellStyle name="표준 44 19" xfId="18844"/>
    <cellStyle name="표준 44 19 2" xfId="18845"/>
    <cellStyle name="표준 44 19 3" xfId="18846"/>
    <cellStyle name="표준 44 2" xfId="18847"/>
    <cellStyle name="표준 44 2 10" xfId="18848"/>
    <cellStyle name="표준 44 2 11" xfId="18849"/>
    <cellStyle name="표준 44 2 12" xfId="18850"/>
    <cellStyle name="표준 44 2 13" xfId="18851"/>
    <cellStyle name="표준 44 2 14" xfId="18852"/>
    <cellStyle name="표준 44 2 15" xfId="18853"/>
    <cellStyle name="표준 44 2 16" xfId="18854"/>
    <cellStyle name="표준 44 2 17" xfId="18855"/>
    <cellStyle name="표준 44 2 18" xfId="18856"/>
    <cellStyle name="표준 44 2 19" xfId="18857"/>
    <cellStyle name="표준 44 2 2" xfId="18858"/>
    <cellStyle name="표준 44 2 2 10" xfId="18859"/>
    <cellStyle name="표준 44 2 2 11" xfId="18860"/>
    <cellStyle name="표준 44 2 2 12" xfId="18861"/>
    <cellStyle name="표준 44 2 2 13" xfId="18862"/>
    <cellStyle name="표준 44 2 2 14" xfId="18863"/>
    <cellStyle name="표준 44 2 2 15" xfId="18864"/>
    <cellStyle name="표준 44 2 2 16" xfId="18865"/>
    <cellStyle name="표준 44 2 2 17" xfId="18866"/>
    <cellStyle name="표준 44 2 2 18" xfId="18867"/>
    <cellStyle name="표준 44 2 2 19" xfId="18868"/>
    <cellStyle name="표준 44 2 2 2" xfId="18869"/>
    <cellStyle name="표준 44 2 2 2 2" xfId="18870"/>
    <cellStyle name="표준 44 2 2 2 2 2" xfId="18871"/>
    <cellStyle name="표준 44 2 2 2 2 3" xfId="18872"/>
    <cellStyle name="표준 44 2 2 2 2 4" xfId="18873"/>
    <cellStyle name="표준 44 2 2 2 2 5" xfId="18874"/>
    <cellStyle name="표준 44 2 2 2 2 6" xfId="18875"/>
    <cellStyle name="표준 44 2 2 2 3" xfId="18876"/>
    <cellStyle name="표준 44 2 2 2 4" xfId="18877"/>
    <cellStyle name="표준 44 2 2 2 5" xfId="18878"/>
    <cellStyle name="표준 44 2 2 2 6" xfId="18879"/>
    <cellStyle name="표준 44 2 2 20" xfId="18880"/>
    <cellStyle name="표준 44 2 2 21" xfId="18881"/>
    <cellStyle name="표준 44 2 2 22" xfId="18882"/>
    <cellStyle name="표준 44 2 2 3" xfId="18883"/>
    <cellStyle name="표준 44 2 2 4" xfId="18884"/>
    <cellStyle name="표준 44 2 2 5" xfId="18885"/>
    <cellStyle name="표준 44 2 2 6" xfId="18886"/>
    <cellStyle name="표준 44 2 2 7" xfId="18887"/>
    <cellStyle name="표준 44 2 2 8" xfId="18888"/>
    <cellStyle name="표준 44 2 2 9" xfId="18889"/>
    <cellStyle name="표준 44 2 20" xfId="18890"/>
    <cellStyle name="표준 44 2 21" xfId="18891"/>
    <cellStyle name="표준 44 2 22" xfId="18892"/>
    <cellStyle name="표준 44 2 23" xfId="18893"/>
    <cellStyle name="표준 44 2 24" xfId="18894"/>
    <cellStyle name="표준 44 2 25" xfId="18895"/>
    <cellStyle name="표준 44 2 3" xfId="18896"/>
    <cellStyle name="표준 44 2 4" xfId="18897"/>
    <cellStyle name="표준 44 2 4 2" xfId="18898"/>
    <cellStyle name="표준 44 2 4 2 2" xfId="18899"/>
    <cellStyle name="표준 44 2 4 2 3" xfId="18900"/>
    <cellStyle name="표준 44 2 4 2 4" xfId="18901"/>
    <cellStyle name="표준 44 2 4 2 5" xfId="18902"/>
    <cellStyle name="표준 44 2 4 2 6" xfId="18903"/>
    <cellStyle name="표준 44 2 4 3" xfId="18904"/>
    <cellStyle name="표준 44 2 4 4" xfId="18905"/>
    <cellStyle name="표준 44 2 4 5" xfId="18906"/>
    <cellStyle name="표준 44 2 4 6" xfId="18907"/>
    <cellStyle name="표준 44 2 5" xfId="18908"/>
    <cellStyle name="표준 44 2 6" xfId="18909"/>
    <cellStyle name="표준 44 2 7" xfId="18910"/>
    <cellStyle name="표준 44 2 8" xfId="18911"/>
    <cellStyle name="표준 44 2 9" xfId="18912"/>
    <cellStyle name="표준 44 20" xfId="18913"/>
    <cellStyle name="표준 44 20 2" xfId="18914"/>
    <cellStyle name="표준 44 20 3" xfId="18915"/>
    <cellStyle name="표준 44 21" xfId="18916"/>
    <cellStyle name="표준 44 21 2" xfId="18917"/>
    <cellStyle name="표준 44 21 3" xfId="18918"/>
    <cellStyle name="표준 44 22" xfId="18919"/>
    <cellStyle name="표준 44 22 2" xfId="18920"/>
    <cellStyle name="표준 44 22 3" xfId="18921"/>
    <cellStyle name="표준 44 23" xfId="18922"/>
    <cellStyle name="표준 44 23 2" xfId="18923"/>
    <cellStyle name="표준 44 23 3" xfId="18924"/>
    <cellStyle name="표준 44 24" xfId="18925"/>
    <cellStyle name="표준 44 24 2" xfId="18926"/>
    <cellStyle name="표준 44 24 3" xfId="18927"/>
    <cellStyle name="표준 44 25" xfId="18928"/>
    <cellStyle name="표준 44 25 2" xfId="18929"/>
    <cellStyle name="표준 44 25 3" xfId="18930"/>
    <cellStyle name="표준 44 26" xfId="18931"/>
    <cellStyle name="표준 44 26 2" xfId="18932"/>
    <cellStyle name="표준 44 26 3" xfId="18933"/>
    <cellStyle name="표준 44 27" xfId="18934"/>
    <cellStyle name="표준 44 27 2" xfId="18935"/>
    <cellStyle name="표준 44 27 3" xfId="18936"/>
    <cellStyle name="표준 44 28" xfId="18937"/>
    <cellStyle name="표준 44 29" xfId="18938"/>
    <cellStyle name="표준 44 3" xfId="18939"/>
    <cellStyle name="표준 44 3 2" xfId="18940"/>
    <cellStyle name="표준 44 3 3" xfId="18941"/>
    <cellStyle name="표준 44 30" xfId="18942"/>
    <cellStyle name="표준 44 4" xfId="18943"/>
    <cellStyle name="표준 44 4 2" xfId="18944"/>
    <cellStyle name="표준 44 4 3" xfId="18945"/>
    <cellStyle name="표준 44 5" xfId="18946"/>
    <cellStyle name="표준 44 5 2" xfId="18947"/>
    <cellStyle name="표준 44 5 3" xfId="18948"/>
    <cellStyle name="표준 44 6" xfId="18949"/>
    <cellStyle name="표준 44 6 2" xfId="18950"/>
    <cellStyle name="표준 44 6 3" xfId="18951"/>
    <cellStyle name="표준 44 7" xfId="18952"/>
    <cellStyle name="표준 44 7 2" xfId="18953"/>
    <cellStyle name="표준 44 7 3" xfId="18954"/>
    <cellStyle name="표준 44 8" xfId="18955"/>
    <cellStyle name="표준 44 8 10" xfId="18956"/>
    <cellStyle name="표준 44 8 11" xfId="18957"/>
    <cellStyle name="표준 44 8 12" xfId="18958"/>
    <cellStyle name="표준 44 8 13" xfId="18959"/>
    <cellStyle name="표준 44 8 14" xfId="18960"/>
    <cellStyle name="표준 44 8 15" xfId="18961"/>
    <cellStyle name="표준 44 8 16" xfId="18962"/>
    <cellStyle name="표준 44 8 17" xfId="18963"/>
    <cellStyle name="표준 44 8 18" xfId="18964"/>
    <cellStyle name="표준 44 8 19" xfId="18965"/>
    <cellStyle name="표준 44 8 2" xfId="18966"/>
    <cellStyle name="표준 44 8 2 2" xfId="18967"/>
    <cellStyle name="표준 44 8 2 2 2" xfId="18968"/>
    <cellStyle name="표준 44 8 2 2 3" xfId="18969"/>
    <cellStyle name="표준 44 8 2 2 4" xfId="18970"/>
    <cellStyle name="표준 44 8 2 2 5" xfId="18971"/>
    <cellStyle name="표준 44 8 2 2 6" xfId="18972"/>
    <cellStyle name="표준 44 8 2 3" xfId="18973"/>
    <cellStyle name="표준 44 8 2 4" xfId="18974"/>
    <cellStyle name="표준 44 8 2 5" xfId="18975"/>
    <cellStyle name="표준 44 8 2 6" xfId="18976"/>
    <cellStyle name="표준 44 8 20" xfId="18977"/>
    <cellStyle name="표준 44 8 21" xfId="18978"/>
    <cellStyle name="표준 44 8 22" xfId="18979"/>
    <cellStyle name="표준 44 8 23" xfId="18980"/>
    <cellStyle name="표준 44 8 24" xfId="18981"/>
    <cellStyle name="표준 44 8 3" xfId="18982"/>
    <cellStyle name="표준 44 8 4" xfId="18983"/>
    <cellStyle name="표준 44 8 5" xfId="18984"/>
    <cellStyle name="표준 44 8 6" xfId="18985"/>
    <cellStyle name="표준 44 8 7" xfId="18986"/>
    <cellStyle name="표준 44 8 8" xfId="18987"/>
    <cellStyle name="표준 44 8 9" xfId="18988"/>
    <cellStyle name="표준 44 9" xfId="18989"/>
    <cellStyle name="표준 44 9 2" xfId="18990"/>
    <cellStyle name="표준 44 9 3" xfId="18991"/>
    <cellStyle name="표준 45" xfId="18992"/>
    <cellStyle name="표준 45 10" xfId="18993"/>
    <cellStyle name="표준 45 11" xfId="18994"/>
    <cellStyle name="표준 45 12" xfId="18995"/>
    <cellStyle name="표준 45 13" xfId="18996"/>
    <cellStyle name="표준 45 14" xfId="18997"/>
    <cellStyle name="표준 45 15" xfId="18998"/>
    <cellStyle name="표준 45 16" xfId="18999"/>
    <cellStyle name="표준 45 17" xfId="19000"/>
    <cellStyle name="표준 45 18" xfId="19001"/>
    <cellStyle name="표준 45 19" xfId="19002"/>
    <cellStyle name="표준 45 2" xfId="19003"/>
    <cellStyle name="표준 45 2 2" xfId="19004"/>
    <cellStyle name="표준 45 2 3" xfId="19005"/>
    <cellStyle name="표준 45 20" xfId="19006"/>
    <cellStyle name="표준 45 21" xfId="19007"/>
    <cellStyle name="표준 45 22" xfId="19008"/>
    <cellStyle name="표준 45 23" xfId="19009"/>
    <cellStyle name="표준 45 24" xfId="19010"/>
    <cellStyle name="표준 45 25" xfId="19011"/>
    <cellStyle name="표준 45 26" xfId="19012"/>
    <cellStyle name="표준 45 27" xfId="19013"/>
    <cellStyle name="표준 45 28" xfId="19014"/>
    <cellStyle name="표준 45 29" xfId="19015"/>
    <cellStyle name="표준 45 3" xfId="19016"/>
    <cellStyle name="표준 45 3 2" xfId="19017"/>
    <cellStyle name="표준 45 3 3" xfId="19018"/>
    <cellStyle name="표준 45 4" xfId="19019"/>
    <cellStyle name="표준 45 4 2" xfId="19020"/>
    <cellStyle name="표준 45 4 3" xfId="19021"/>
    <cellStyle name="표준 45 5" xfId="19022"/>
    <cellStyle name="표준 45 5 2" xfId="19023"/>
    <cellStyle name="표준 45 5 3" xfId="19024"/>
    <cellStyle name="표준 45 6" xfId="19025"/>
    <cellStyle name="표준 45 6 2" xfId="19026"/>
    <cellStyle name="표준 45 6 3" xfId="19027"/>
    <cellStyle name="표준 45 7" xfId="19028"/>
    <cellStyle name="표준 45 7 2" xfId="19029"/>
    <cellStyle name="표준 45 7 3" xfId="19030"/>
    <cellStyle name="표준 45 8" xfId="19031"/>
    <cellStyle name="표준 45 9" xfId="19032"/>
    <cellStyle name="표준 46" xfId="19033"/>
    <cellStyle name="표준 46 10" xfId="19034"/>
    <cellStyle name="표준 46 11" xfId="19035"/>
    <cellStyle name="표준 46 12" xfId="19036"/>
    <cellStyle name="표준 46 13" xfId="19037"/>
    <cellStyle name="표준 46 14" xfId="19038"/>
    <cellStyle name="표준 46 15" xfId="19039"/>
    <cellStyle name="표준 46 16" xfId="19040"/>
    <cellStyle name="표준 46 17" xfId="19041"/>
    <cellStyle name="표준 46 18" xfId="19042"/>
    <cellStyle name="표준 46 19" xfId="19043"/>
    <cellStyle name="표준 46 2" xfId="19044"/>
    <cellStyle name="표준 46 2 10" xfId="19045"/>
    <cellStyle name="표준 46 2 11" xfId="19046"/>
    <cellStyle name="표준 46 2 12" xfId="19047"/>
    <cellStyle name="표준 46 2 13" xfId="19048"/>
    <cellStyle name="표준 46 2 14" xfId="19049"/>
    <cellStyle name="표준 46 2 15" xfId="19050"/>
    <cellStyle name="표준 46 2 16" xfId="19051"/>
    <cellStyle name="표준 46 2 17" xfId="19052"/>
    <cellStyle name="표준 46 2 18" xfId="19053"/>
    <cellStyle name="표준 46 2 19" xfId="19054"/>
    <cellStyle name="표준 46 2 2" xfId="19055"/>
    <cellStyle name="표준 46 2 2 10" xfId="19056"/>
    <cellStyle name="표준 46 2 2 11" xfId="19057"/>
    <cellStyle name="표준 46 2 2 12" xfId="19058"/>
    <cellStyle name="표준 46 2 2 13" xfId="19059"/>
    <cellStyle name="표준 46 2 2 14" xfId="19060"/>
    <cellStyle name="표준 46 2 2 15" xfId="19061"/>
    <cellStyle name="표준 46 2 2 16" xfId="19062"/>
    <cellStyle name="표준 46 2 2 17" xfId="19063"/>
    <cellStyle name="표준 46 2 2 18" xfId="19064"/>
    <cellStyle name="표준 46 2 2 19" xfId="19065"/>
    <cellStyle name="표준 46 2 2 2" xfId="19066"/>
    <cellStyle name="표준 46 2 2 2 2" xfId="19067"/>
    <cellStyle name="표준 46 2 2 2 2 2" xfId="19068"/>
    <cellStyle name="표준 46 2 2 2 2 3" xfId="19069"/>
    <cellStyle name="표준 46 2 2 2 2 4" xfId="19070"/>
    <cellStyle name="표준 46 2 2 2 2 5" xfId="19071"/>
    <cellStyle name="표준 46 2 2 2 2 6" xfId="19072"/>
    <cellStyle name="표준 46 2 2 2 3" xfId="19073"/>
    <cellStyle name="표준 46 2 2 2 4" xfId="19074"/>
    <cellStyle name="표준 46 2 2 2 5" xfId="19075"/>
    <cellStyle name="표준 46 2 2 2 6" xfId="19076"/>
    <cellStyle name="표준 46 2 2 20" xfId="19077"/>
    <cellStyle name="표준 46 2 2 21" xfId="19078"/>
    <cellStyle name="표준 46 2 2 22" xfId="19079"/>
    <cellStyle name="표준 46 2 2 3" xfId="19080"/>
    <cellStyle name="표준 46 2 2 4" xfId="19081"/>
    <cellStyle name="표준 46 2 2 5" xfId="19082"/>
    <cellStyle name="표준 46 2 2 6" xfId="19083"/>
    <cellStyle name="표준 46 2 2 7" xfId="19084"/>
    <cellStyle name="표준 46 2 2 8" xfId="19085"/>
    <cellStyle name="표준 46 2 2 9" xfId="19086"/>
    <cellStyle name="표준 46 2 20" xfId="19087"/>
    <cellStyle name="표준 46 2 21" xfId="19088"/>
    <cellStyle name="표준 46 2 22" xfId="19089"/>
    <cellStyle name="표준 46 2 23" xfId="19090"/>
    <cellStyle name="표준 46 2 24" xfId="19091"/>
    <cellStyle name="표준 46 2 25" xfId="19092"/>
    <cellStyle name="표준 46 2 3" xfId="19093"/>
    <cellStyle name="표준 46 2 4" xfId="19094"/>
    <cellStyle name="표준 46 2 4 2" xfId="19095"/>
    <cellStyle name="표준 46 2 4 2 2" xfId="19096"/>
    <cellStyle name="표준 46 2 4 2 3" xfId="19097"/>
    <cellStyle name="표준 46 2 4 2 4" xfId="19098"/>
    <cellStyle name="표준 46 2 4 2 5" xfId="19099"/>
    <cellStyle name="표준 46 2 4 2 6" xfId="19100"/>
    <cellStyle name="표준 46 2 4 3" xfId="19101"/>
    <cellStyle name="표준 46 2 4 4" xfId="19102"/>
    <cellStyle name="표준 46 2 4 5" xfId="19103"/>
    <cellStyle name="표준 46 2 4 6" xfId="19104"/>
    <cellStyle name="표준 46 2 5" xfId="19105"/>
    <cellStyle name="표준 46 2 6" xfId="19106"/>
    <cellStyle name="표준 46 2 7" xfId="19107"/>
    <cellStyle name="표준 46 2 8" xfId="19108"/>
    <cellStyle name="표준 46 2 9" xfId="19109"/>
    <cellStyle name="표준 46 20" xfId="19110"/>
    <cellStyle name="표준 46 21" xfId="19111"/>
    <cellStyle name="표준 46 22" xfId="19112"/>
    <cellStyle name="표준 46 23" xfId="19113"/>
    <cellStyle name="표준 46 24" xfId="19114"/>
    <cellStyle name="표준 46 25" xfId="19115"/>
    <cellStyle name="표준 46 26" xfId="19116"/>
    <cellStyle name="표준 46 27" xfId="19117"/>
    <cellStyle name="표준 46 28" xfId="19118"/>
    <cellStyle name="표준 46 29" xfId="19119"/>
    <cellStyle name="표준 46 3" xfId="19120"/>
    <cellStyle name="표준 46 3 2" xfId="19121"/>
    <cellStyle name="표준 46 3 3" xfId="19122"/>
    <cellStyle name="표준 46 4" xfId="19123"/>
    <cellStyle name="표준 46 4 2" xfId="19124"/>
    <cellStyle name="표준 46 4 3" xfId="19125"/>
    <cellStyle name="표준 46 5" xfId="19126"/>
    <cellStyle name="표준 46 5 2" xfId="19127"/>
    <cellStyle name="표준 46 5 3" xfId="19128"/>
    <cellStyle name="표준 46 6" xfId="19129"/>
    <cellStyle name="표준 46 6 2" xfId="19130"/>
    <cellStyle name="표준 46 6 3" xfId="19131"/>
    <cellStyle name="표준 46 7" xfId="19132"/>
    <cellStyle name="표준 46 7 2" xfId="19133"/>
    <cellStyle name="표준 46 7 3" xfId="19134"/>
    <cellStyle name="표준 46 8" xfId="19135"/>
    <cellStyle name="표준 46 8 2" xfId="19136"/>
    <cellStyle name="표준 46 8 3" xfId="19137"/>
    <cellStyle name="표준 46 9" xfId="19138"/>
    <cellStyle name="표준 47" xfId="19139"/>
    <cellStyle name="표준 47 10" xfId="19140"/>
    <cellStyle name="표준 47 11" xfId="19141"/>
    <cellStyle name="표준 47 12" xfId="19142"/>
    <cellStyle name="표준 47 13" xfId="19143"/>
    <cellStyle name="표준 47 14" xfId="19144"/>
    <cellStyle name="표준 47 15" xfId="19145"/>
    <cellStyle name="표준 47 16" xfId="19146"/>
    <cellStyle name="표준 47 17" xfId="19147"/>
    <cellStyle name="표준 47 18" xfId="19148"/>
    <cellStyle name="표준 47 19" xfId="19149"/>
    <cellStyle name="표준 47 2" xfId="19150"/>
    <cellStyle name="표준 47 20" xfId="19151"/>
    <cellStyle name="표준 47 21" xfId="19152"/>
    <cellStyle name="표준 47 22" xfId="19153"/>
    <cellStyle name="표준 47 23" xfId="19154"/>
    <cellStyle name="표준 47 24" xfId="19155"/>
    <cellStyle name="표준 47 25" xfId="19156"/>
    <cellStyle name="표준 47 26" xfId="19157"/>
    <cellStyle name="표준 47 27" xfId="19158"/>
    <cellStyle name="표준 47 28" xfId="19159"/>
    <cellStyle name="표준 47 3" xfId="19160"/>
    <cellStyle name="표준 47 4" xfId="19161"/>
    <cellStyle name="표준 47 5" xfId="19162"/>
    <cellStyle name="표준 47 6" xfId="19163"/>
    <cellStyle name="표준 47 7" xfId="19164"/>
    <cellStyle name="표준 47 8" xfId="19165"/>
    <cellStyle name="표준 47 9" xfId="19166"/>
    <cellStyle name="표준 48" xfId="19167"/>
    <cellStyle name="표준 48 2" xfId="19168"/>
    <cellStyle name="표준 48 2 10" xfId="35439"/>
    <cellStyle name="표준 48 2 2" xfId="19169"/>
    <cellStyle name="표준 48 2 2 2" xfId="19170"/>
    <cellStyle name="표준 48 2 2 2 2" xfId="19171"/>
    <cellStyle name="표준 48 2 2 2 2 2" xfId="19172"/>
    <cellStyle name="표준 48 2 2 2 2 2 2" xfId="19173"/>
    <cellStyle name="표준 48 2 2 2 2 2 2 2" xfId="19174"/>
    <cellStyle name="표준 48 2 2 2 2 2 2 2 2" xfId="19175"/>
    <cellStyle name="표준 48 2 2 2 2 2 2 2 2 2" xfId="19176"/>
    <cellStyle name="표준 48 2 2 2 2 2 2 2 2 2 2" xfId="35440"/>
    <cellStyle name="표준 48 2 2 2 2 2 2 2 2 3" xfId="35441"/>
    <cellStyle name="표준 48 2 2 2 2 2 2 2 3" xfId="19177"/>
    <cellStyle name="표준 48 2 2 2 2 2 2 2 3 2" xfId="35442"/>
    <cellStyle name="표준 48 2 2 2 2 2 2 2 4" xfId="35443"/>
    <cellStyle name="표준 48 2 2 2 2 2 2 3" xfId="19178"/>
    <cellStyle name="표준 48 2 2 2 2 2 2 3 2" xfId="19179"/>
    <cellStyle name="표준 48 2 2 2 2 2 2 3 2 2" xfId="35444"/>
    <cellStyle name="표준 48 2 2 2 2 2 2 3 3" xfId="35445"/>
    <cellStyle name="표준 48 2 2 2 2 2 2 4" xfId="19180"/>
    <cellStyle name="표준 48 2 2 2 2 2 2 4 2" xfId="35446"/>
    <cellStyle name="표준 48 2 2 2 2 2 2 5" xfId="35447"/>
    <cellStyle name="표준 48 2 2 2 2 2 3" xfId="19181"/>
    <cellStyle name="표준 48 2 2 2 2 2 3 2" xfId="19182"/>
    <cellStyle name="표준 48 2 2 2 2 2 3 2 2" xfId="19183"/>
    <cellStyle name="표준 48 2 2 2 2 2 3 2 2 2" xfId="35448"/>
    <cellStyle name="표준 48 2 2 2 2 2 3 2 3" xfId="35449"/>
    <cellStyle name="표준 48 2 2 2 2 2 3 3" xfId="19184"/>
    <cellStyle name="표준 48 2 2 2 2 2 3 3 2" xfId="35450"/>
    <cellStyle name="표준 48 2 2 2 2 2 3 4" xfId="35451"/>
    <cellStyle name="표준 48 2 2 2 2 2 4" xfId="19185"/>
    <cellStyle name="표준 48 2 2 2 2 2 4 2" xfId="19186"/>
    <cellStyle name="표준 48 2 2 2 2 2 4 2 2" xfId="35452"/>
    <cellStyle name="표준 48 2 2 2 2 2 4 3" xfId="35453"/>
    <cellStyle name="표준 48 2 2 2 2 2 5" xfId="19187"/>
    <cellStyle name="표준 48 2 2 2 2 2 5 2" xfId="35454"/>
    <cellStyle name="표준 48 2 2 2 2 2 6" xfId="35455"/>
    <cellStyle name="표준 48 2 2 2 2 3" xfId="19188"/>
    <cellStyle name="표준 48 2 2 2 2 3 2" xfId="19189"/>
    <cellStyle name="표준 48 2 2 2 2 3 2 2" xfId="19190"/>
    <cellStyle name="표준 48 2 2 2 2 3 2 2 2" xfId="19191"/>
    <cellStyle name="표준 48 2 2 2 2 3 2 2 2 2" xfId="35456"/>
    <cellStyle name="표준 48 2 2 2 2 3 2 2 3" xfId="35457"/>
    <cellStyle name="표준 48 2 2 2 2 3 2 3" xfId="19192"/>
    <cellStyle name="표준 48 2 2 2 2 3 2 3 2" xfId="35458"/>
    <cellStyle name="표준 48 2 2 2 2 3 2 4" xfId="35459"/>
    <cellStyle name="표준 48 2 2 2 2 3 3" xfId="19193"/>
    <cellStyle name="표준 48 2 2 2 2 3 3 2" xfId="19194"/>
    <cellStyle name="표준 48 2 2 2 2 3 3 2 2" xfId="35460"/>
    <cellStyle name="표준 48 2 2 2 2 3 3 3" xfId="35461"/>
    <cellStyle name="표준 48 2 2 2 2 3 4" xfId="19195"/>
    <cellStyle name="표준 48 2 2 2 2 3 4 2" xfId="35462"/>
    <cellStyle name="표준 48 2 2 2 2 3 5" xfId="35463"/>
    <cellStyle name="표준 48 2 2 2 2 4" xfId="19196"/>
    <cellStyle name="표준 48 2 2 2 2 4 2" xfId="19197"/>
    <cellStyle name="표준 48 2 2 2 2 4 2 2" xfId="19198"/>
    <cellStyle name="표준 48 2 2 2 2 4 2 2 2" xfId="35464"/>
    <cellStyle name="표준 48 2 2 2 2 4 2 3" xfId="35465"/>
    <cellStyle name="표준 48 2 2 2 2 4 3" xfId="19199"/>
    <cellStyle name="표준 48 2 2 2 2 4 3 2" xfId="35466"/>
    <cellStyle name="표준 48 2 2 2 2 4 4" xfId="35467"/>
    <cellStyle name="표준 48 2 2 2 2 5" xfId="19200"/>
    <cellStyle name="표준 48 2 2 2 2 5 2" xfId="19201"/>
    <cellStyle name="표준 48 2 2 2 2 5 2 2" xfId="35468"/>
    <cellStyle name="표준 48 2 2 2 2 5 3" xfId="35469"/>
    <cellStyle name="표준 48 2 2 2 2 6" xfId="19202"/>
    <cellStyle name="표준 48 2 2 2 2 6 2" xfId="35470"/>
    <cellStyle name="표준 48 2 2 2 2 7" xfId="35471"/>
    <cellStyle name="표준 48 2 2 2 3" xfId="19203"/>
    <cellStyle name="표준 48 2 2 2 3 2" xfId="19204"/>
    <cellStyle name="표준 48 2 2 2 3 2 2" xfId="19205"/>
    <cellStyle name="표준 48 2 2 2 3 2 2 2" xfId="19206"/>
    <cellStyle name="표준 48 2 2 2 3 2 2 2 2" xfId="19207"/>
    <cellStyle name="표준 48 2 2 2 3 2 2 2 2 2" xfId="35472"/>
    <cellStyle name="표준 48 2 2 2 3 2 2 2 3" xfId="35473"/>
    <cellStyle name="표준 48 2 2 2 3 2 2 3" xfId="19208"/>
    <cellStyle name="표준 48 2 2 2 3 2 2 3 2" xfId="35474"/>
    <cellStyle name="표준 48 2 2 2 3 2 2 4" xfId="35475"/>
    <cellStyle name="표준 48 2 2 2 3 2 3" xfId="19209"/>
    <cellStyle name="표준 48 2 2 2 3 2 3 2" xfId="19210"/>
    <cellStyle name="표준 48 2 2 2 3 2 3 2 2" xfId="35476"/>
    <cellStyle name="표준 48 2 2 2 3 2 3 3" xfId="35477"/>
    <cellStyle name="표준 48 2 2 2 3 2 4" xfId="19211"/>
    <cellStyle name="표준 48 2 2 2 3 2 4 2" xfId="35478"/>
    <cellStyle name="표준 48 2 2 2 3 2 5" xfId="35479"/>
    <cellStyle name="표준 48 2 2 2 3 3" xfId="19212"/>
    <cellStyle name="표준 48 2 2 2 3 3 2" xfId="19213"/>
    <cellStyle name="표준 48 2 2 2 3 3 2 2" xfId="19214"/>
    <cellStyle name="표준 48 2 2 2 3 3 2 2 2" xfId="35480"/>
    <cellStyle name="표준 48 2 2 2 3 3 2 3" xfId="35481"/>
    <cellStyle name="표준 48 2 2 2 3 3 3" xfId="19215"/>
    <cellStyle name="표준 48 2 2 2 3 3 3 2" xfId="35482"/>
    <cellStyle name="표준 48 2 2 2 3 3 4" xfId="35483"/>
    <cellStyle name="표준 48 2 2 2 3 4" xfId="19216"/>
    <cellStyle name="표준 48 2 2 2 3 4 2" xfId="19217"/>
    <cellStyle name="표준 48 2 2 2 3 4 2 2" xfId="35484"/>
    <cellStyle name="표준 48 2 2 2 3 4 3" xfId="35485"/>
    <cellStyle name="표준 48 2 2 2 3 5" xfId="19218"/>
    <cellStyle name="표준 48 2 2 2 3 5 2" xfId="35486"/>
    <cellStyle name="표준 48 2 2 2 3 6" xfId="35487"/>
    <cellStyle name="표준 48 2 2 2 4" xfId="19219"/>
    <cellStyle name="표준 48 2 2 2 4 2" xfId="19220"/>
    <cellStyle name="표준 48 2 2 2 4 2 2" xfId="19221"/>
    <cellStyle name="표준 48 2 2 2 4 2 2 2" xfId="19222"/>
    <cellStyle name="표준 48 2 2 2 4 2 2 2 2" xfId="35488"/>
    <cellStyle name="표준 48 2 2 2 4 2 2 3" xfId="35489"/>
    <cellStyle name="표준 48 2 2 2 4 2 3" xfId="19223"/>
    <cellStyle name="표준 48 2 2 2 4 2 3 2" xfId="35490"/>
    <cellStyle name="표준 48 2 2 2 4 2 4" xfId="35491"/>
    <cellStyle name="표준 48 2 2 2 4 3" xfId="19224"/>
    <cellStyle name="표준 48 2 2 2 4 3 2" xfId="19225"/>
    <cellStyle name="표준 48 2 2 2 4 3 2 2" xfId="35492"/>
    <cellStyle name="표준 48 2 2 2 4 3 3" xfId="35493"/>
    <cellStyle name="표준 48 2 2 2 4 4" xfId="19226"/>
    <cellStyle name="표준 48 2 2 2 4 4 2" xfId="35494"/>
    <cellStyle name="표준 48 2 2 2 4 5" xfId="35495"/>
    <cellStyle name="표준 48 2 2 2 5" xfId="19227"/>
    <cellStyle name="표준 48 2 2 2 5 2" xfId="19228"/>
    <cellStyle name="표준 48 2 2 2 5 2 2" xfId="19229"/>
    <cellStyle name="표준 48 2 2 2 5 2 2 2" xfId="35496"/>
    <cellStyle name="표준 48 2 2 2 5 2 3" xfId="35497"/>
    <cellStyle name="표준 48 2 2 2 5 3" xfId="19230"/>
    <cellStyle name="표준 48 2 2 2 5 3 2" xfId="35498"/>
    <cellStyle name="표준 48 2 2 2 5 4" xfId="35499"/>
    <cellStyle name="표준 48 2 2 2 6" xfId="19231"/>
    <cellStyle name="표준 48 2 2 2 6 2" xfId="19232"/>
    <cellStyle name="표준 48 2 2 2 6 2 2" xfId="35500"/>
    <cellStyle name="표준 48 2 2 2 6 3" xfId="35501"/>
    <cellStyle name="표준 48 2 2 2 7" xfId="19233"/>
    <cellStyle name="표준 48 2 2 2 7 2" xfId="35502"/>
    <cellStyle name="표준 48 2 2 2 8" xfId="35503"/>
    <cellStyle name="표준 48 2 2 3" xfId="19234"/>
    <cellStyle name="표준 48 2 2 3 2" xfId="19235"/>
    <cellStyle name="표준 48 2 2 3 2 2" xfId="19236"/>
    <cellStyle name="표준 48 2 2 3 2 2 2" xfId="19237"/>
    <cellStyle name="표준 48 2 2 3 2 2 2 2" xfId="19238"/>
    <cellStyle name="표준 48 2 2 3 2 2 2 2 2" xfId="19239"/>
    <cellStyle name="표준 48 2 2 3 2 2 2 2 2 2" xfId="35504"/>
    <cellStyle name="표준 48 2 2 3 2 2 2 2 3" xfId="35505"/>
    <cellStyle name="표준 48 2 2 3 2 2 2 3" xfId="19240"/>
    <cellStyle name="표준 48 2 2 3 2 2 2 3 2" xfId="35506"/>
    <cellStyle name="표준 48 2 2 3 2 2 2 4" xfId="35507"/>
    <cellStyle name="표준 48 2 2 3 2 2 3" xfId="19241"/>
    <cellStyle name="표준 48 2 2 3 2 2 3 2" xfId="19242"/>
    <cellStyle name="표준 48 2 2 3 2 2 3 2 2" xfId="35508"/>
    <cellStyle name="표준 48 2 2 3 2 2 3 3" xfId="35509"/>
    <cellStyle name="표준 48 2 2 3 2 2 4" xfId="19243"/>
    <cellStyle name="표준 48 2 2 3 2 2 4 2" xfId="35510"/>
    <cellStyle name="표준 48 2 2 3 2 2 5" xfId="35511"/>
    <cellStyle name="표준 48 2 2 3 2 3" xfId="19244"/>
    <cellStyle name="표준 48 2 2 3 2 3 2" xfId="19245"/>
    <cellStyle name="표준 48 2 2 3 2 3 2 2" xfId="19246"/>
    <cellStyle name="표준 48 2 2 3 2 3 2 2 2" xfId="35512"/>
    <cellStyle name="표준 48 2 2 3 2 3 2 3" xfId="35513"/>
    <cellStyle name="표준 48 2 2 3 2 3 3" xfId="19247"/>
    <cellStyle name="표준 48 2 2 3 2 3 3 2" xfId="35514"/>
    <cellStyle name="표준 48 2 2 3 2 3 4" xfId="35515"/>
    <cellStyle name="표준 48 2 2 3 2 4" xfId="19248"/>
    <cellStyle name="표준 48 2 2 3 2 4 2" xfId="19249"/>
    <cellStyle name="표준 48 2 2 3 2 4 2 2" xfId="35516"/>
    <cellStyle name="표준 48 2 2 3 2 4 3" xfId="35517"/>
    <cellStyle name="표준 48 2 2 3 2 5" xfId="19250"/>
    <cellStyle name="표준 48 2 2 3 2 5 2" xfId="35518"/>
    <cellStyle name="표준 48 2 2 3 2 6" xfId="35519"/>
    <cellStyle name="표준 48 2 2 3 3" xfId="19251"/>
    <cellStyle name="표준 48 2 2 3 3 2" xfId="19252"/>
    <cellStyle name="표준 48 2 2 3 3 2 2" xfId="19253"/>
    <cellStyle name="표준 48 2 2 3 3 2 2 2" xfId="19254"/>
    <cellStyle name="표준 48 2 2 3 3 2 2 2 2" xfId="35520"/>
    <cellStyle name="표준 48 2 2 3 3 2 2 3" xfId="35521"/>
    <cellStyle name="표준 48 2 2 3 3 2 3" xfId="19255"/>
    <cellStyle name="표준 48 2 2 3 3 2 3 2" xfId="35522"/>
    <cellStyle name="표준 48 2 2 3 3 2 4" xfId="35523"/>
    <cellStyle name="표준 48 2 2 3 3 3" xfId="19256"/>
    <cellStyle name="표준 48 2 2 3 3 3 2" xfId="19257"/>
    <cellStyle name="표준 48 2 2 3 3 3 2 2" xfId="35524"/>
    <cellStyle name="표준 48 2 2 3 3 3 3" xfId="35525"/>
    <cellStyle name="표준 48 2 2 3 3 4" xfId="19258"/>
    <cellStyle name="표준 48 2 2 3 3 4 2" xfId="35526"/>
    <cellStyle name="표준 48 2 2 3 3 5" xfId="35527"/>
    <cellStyle name="표준 48 2 2 3 4" xfId="19259"/>
    <cellStyle name="표준 48 2 2 3 4 2" xfId="19260"/>
    <cellStyle name="표준 48 2 2 3 4 2 2" xfId="19261"/>
    <cellStyle name="표준 48 2 2 3 4 2 2 2" xfId="35528"/>
    <cellStyle name="표준 48 2 2 3 4 2 3" xfId="35529"/>
    <cellStyle name="표준 48 2 2 3 4 3" xfId="19262"/>
    <cellStyle name="표준 48 2 2 3 4 3 2" xfId="35530"/>
    <cellStyle name="표준 48 2 2 3 4 4" xfId="35531"/>
    <cellStyle name="표준 48 2 2 3 5" xfId="19263"/>
    <cellStyle name="표준 48 2 2 3 5 2" xfId="19264"/>
    <cellStyle name="표준 48 2 2 3 5 2 2" xfId="35532"/>
    <cellStyle name="표준 48 2 2 3 5 3" xfId="35533"/>
    <cellStyle name="표준 48 2 2 3 6" xfId="19265"/>
    <cellStyle name="표준 48 2 2 3 6 2" xfId="35534"/>
    <cellStyle name="표준 48 2 2 3 7" xfId="35535"/>
    <cellStyle name="표준 48 2 2 4" xfId="19266"/>
    <cellStyle name="표준 48 2 2 4 2" xfId="19267"/>
    <cellStyle name="표준 48 2 2 4 2 2" xfId="19268"/>
    <cellStyle name="표준 48 2 2 4 2 2 2" xfId="19269"/>
    <cellStyle name="표준 48 2 2 4 2 2 2 2" xfId="19270"/>
    <cellStyle name="표준 48 2 2 4 2 2 2 2 2" xfId="35536"/>
    <cellStyle name="표준 48 2 2 4 2 2 2 3" xfId="35537"/>
    <cellStyle name="표준 48 2 2 4 2 2 3" xfId="19271"/>
    <cellStyle name="표준 48 2 2 4 2 2 3 2" xfId="35538"/>
    <cellStyle name="표준 48 2 2 4 2 2 4" xfId="35539"/>
    <cellStyle name="표준 48 2 2 4 2 3" xfId="19272"/>
    <cellStyle name="표준 48 2 2 4 2 3 2" xfId="19273"/>
    <cellStyle name="표준 48 2 2 4 2 3 2 2" xfId="35540"/>
    <cellStyle name="표준 48 2 2 4 2 3 3" xfId="35541"/>
    <cellStyle name="표준 48 2 2 4 2 4" xfId="19274"/>
    <cellStyle name="표준 48 2 2 4 2 4 2" xfId="35542"/>
    <cellStyle name="표준 48 2 2 4 2 5" xfId="35543"/>
    <cellStyle name="표준 48 2 2 4 3" xfId="19275"/>
    <cellStyle name="표준 48 2 2 4 3 2" xfId="19276"/>
    <cellStyle name="표준 48 2 2 4 3 2 2" xfId="19277"/>
    <cellStyle name="표준 48 2 2 4 3 2 2 2" xfId="35544"/>
    <cellStyle name="표준 48 2 2 4 3 2 3" xfId="35545"/>
    <cellStyle name="표준 48 2 2 4 3 3" xfId="19278"/>
    <cellStyle name="표준 48 2 2 4 3 3 2" xfId="35546"/>
    <cellStyle name="표준 48 2 2 4 3 4" xfId="35547"/>
    <cellStyle name="표준 48 2 2 4 4" xfId="19279"/>
    <cellStyle name="표준 48 2 2 4 4 2" xfId="19280"/>
    <cellStyle name="표준 48 2 2 4 4 2 2" xfId="35548"/>
    <cellStyle name="표준 48 2 2 4 4 3" xfId="35549"/>
    <cellStyle name="표준 48 2 2 4 5" xfId="19281"/>
    <cellStyle name="표준 48 2 2 4 5 2" xfId="35550"/>
    <cellStyle name="표준 48 2 2 4 6" xfId="35551"/>
    <cellStyle name="표준 48 2 2 5" xfId="19282"/>
    <cellStyle name="표준 48 2 2 5 2" xfId="19283"/>
    <cellStyle name="표준 48 2 2 5 2 2" xfId="19284"/>
    <cellStyle name="표준 48 2 2 5 2 2 2" xfId="19285"/>
    <cellStyle name="표준 48 2 2 5 2 2 2 2" xfId="35552"/>
    <cellStyle name="표준 48 2 2 5 2 2 3" xfId="35553"/>
    <cellStyle name="표준 48 2 2 5 2 3" xfId="19286"/>
    <cellStyle name="표준 48 2 2 5 2 3 2" xfId="35554"/>
    <cellStyle name="표준 48 2 2 5 2 4" xfId="35555"/>
    <cellStyle name="표준 48 2 2 5 3" xfId="19287"/>
    <cellStyle name="표준 48 2 2 5 3 2" xfId="19288"/>
    <cellStyle name="표준 48 2 2 5 3 2 2" xfId="35556"/>
    <cellStyle name="표준 48 2 2 5 3 3" xfId="35557"/>
    <cellStyle name="표준 48 2 2 5 4" xfId="19289"/>
    <cellStyle name="표준 48 2 2 5 4 2" xfId="35558"/>
    <cellStyle name="표준 48 2 2 5 5" xfId="35559"/>
    <cellStyle name="표준 48 2 2 6" xfId="19290"/>
    <cellStyle name="표준 48 2 2 6 2" xfId="19291"/>
    <cellStyle name="표준 48 2 2 6 2 2" xfId="19292"/>
    <cellStyle name="표준 48 2 2 6 2 2 2" xfId="35560"/>
    <cellStyle name="표준 48 2 2 6 2 3" xfId="35561"/>
    <cellStyle name="표준 48 2 2 6 3" xfId="19293"/>
    <cellStyle name="표준 48 2 2 6 3 2" xfId="35562"/>
    <cellStyle name="표준 48 2 2 6 4" xfId="35563"/>
    <cellStyle name="표준 48 2 2 7" xfId="19294"/>
    <cellStyle name="표준 48 2 2 7 2" xfId="19295"/>
    <cellStyle name="표준 48 2 2 7 2 2" xfId="35564"/>
    <cellStyle name="표준 48 2 2 7 3" xfId="35565"/>
    <cellStyle name="표준 48 2 2 8" xfId="19296"/>
    <cellStyle name="표준 48 2 2 8 2" xfId="35566"/>
    <cellStyle name="표준 48 2 2 9" xfId="35567"/>
    <cellStyle name="표준 48 2 3" xfId="19297"/>
    <cellStyle name="표준 48 2 3 2" xfId="19298"/>
    <cellStyle name="표준 48 2 3 2 2" xfId="19299"/>
    <cellStyle name="표준 48 2 3 2 2 2" xfId="19300"/>
    <cellStyle name="표준 48 2 3 2 2 2 2" xfId="19301"/>
    <cellStyle name="표준 48 2 3 2 2 2 2 2" xfId="19302"/>
    <cellStyle name="표준 48 2 3 2 2 2 2 2 2" xfId="19303"/>
    <cellStyle name="표준 48 2 3 2 2 2 2 2 2 2" xfId="35568"/>
    <cellStyle name="표준 48 2 3 2 2 2 2 2 3" xfId="35569"/>
    <cellStyle name="표준 48 2 3 2 2 2 2 3" xfId="19304"/>
    <cellStyle name="표준 48 2 3 2 2 2 2 3 2" xfId="35570"/>
    <cellStyle name="표준 48 2 3 2 2 2 2 4" xfId="35571"/>
    <cellStyle name="표준 48 2 3 2 2 2 3" xfId="19305"/>
    <cellStyle name="표준 48 2 3 2 2 2 3 2" xfId="19306"/>
    <cellStyle name="표준 48 2 3 2 2 2 3 2 2" xfId="35572"/>
    <cellStyle name="표준 48 2 3 2 2 2 3 3" xfId="35573"/>
    <cellStyle name="표준 48 2 3 2 2 2 4" xfId="19307"/>
    <cellStyle name="표준 48 2 3 2 2 2 4 2" xfId="35574"/>
    <cellStyle name="표준 48 2 3 2 2 2 5" xfId="35575"/>
    <cellStyle name="표준 48 2 3 2 2 3" xfId="19308"/>
    <cellStyle name="표준 48 2 3 2 2 3 2" xfId="19309"/>
    <cellStyle name="표준 48 2 3 2 2 3 2 2" xfId="19310"/>
    <cellStyle name="표준 48 2 3 2 2 3 2 2 2" xfId="35576"/>
    <cellStyle name="표준 48 2 3 2 2 3 2 3" xfId="35577"/>
    <cellStyle name="표준 48 2 3 2 2 3 3" xfId="19311"/>
    <cellStyle name="표준 48 2 3 2 2 3 3 2" xfId="35578"/>
    <cellStyle name="표준 48 2 3 2 2 3 4" xfId="35579"/>
    <cellStyle name="표준 48 2 3 2 2 4" xfId="19312"/>
    <cellStyle name="표준 48 2 3 2 2 4 2" xfId="19313"/>
    <cellStyle name="표준 48 2 3 2 2 4 2 2" xfId="35580"/>
    <cellStyle name="표준 48 2 3 2 2 4 3" xfId="35581"/>
    <cellStyle name="표준 48 2 3 2 2 5" xfId="19314"/>
    <cellStyle name="표준 48 2 3 2 2 5 2" xfId="35582"/>
    <cellStyle name="표준 48 2 3 2 2 6" xfId="35583"/>
    <cellStyle name="표준 48 2 3 2 3" xfId="19315"/>
    <cellStyle name="표준 48 2 3 2 3 2" xfId="19316"/>
    <cellStyle name="표준 48 2 3 2 3 2 2" xfId="19317"/>
    <cellStyle name="표준 48 2 3 2 3 2 2 2" xfId="19318"/>
    <cellStyle name="표준 48 2 3 2 3 2 2 2 2" xfId="35584"/>
    <cellStyle name="표준 48 2 3 2 3 2 2 3" xfId="35585"/>
    <cellStyle name="표준 48 2 3 2 3 2 3" xfId="19319"/>
    <cellStyle name="표준 48 2 3 2 3 2 3 2" xfId="35586"/>
    <cellStyle name="표준 48 2 3 2 3 2 4" xfId="35587"/>
    <cellStyle name="표준 48 2 3 2 3 3" xfId="19320"/>
    <cellStyle name="표준 48 2 3 2 3 3 2" xfId="19321"/>
    <cellStyle name="표준 48 2 3 2 3 3 2 2" xfId="35588"/>
    <cellStyle name="표준 48 2 3 2 3 3 3" xfId="35589"/>
    <cellStyle name="표준 48 2 3 2 3 4" xfId="19322"/>
    <cellStyle name="표준 48 2 3 2 3 4 2" xfId="35590"/>
    <cellStyle name="표준 48 2 3 2 3 5" xfId="35591"/>
    <cellStyle name="표준 48 2 3 2 4" xfId="19323"/>
    <cellStyle name="표준 48 2 3 2 4 2" xfId="19324"/>
    <cellStyle name="표준 48 2 3 2 4 2 2" xfId="19325"/>
    <cellStyle name="표준 48 2 3 2 4 2 2 2" xfId="35592"/>
    <cellStyle name="표준 48 2 3 2 4 2 3" xfId="35593"/>
    <cellStyle name="표준 48 2 3 2 4 3" xfId="19326"/>
    <cellStyle name="표준 48 2 3 2 4 3 2" xfId="35594"/>
    <cellStyle name="표준 48 2 3 2 4 4" xfId="35595"/>
    <cellStyle name="표준 48 2 3 2 5" xfId="19327"/>
    <cellStyle name="표준 48 2 3 2 5 2" xfId="19328"/>
    <cellStyle name="표준 48 2 3 2 5 2 2" xfId="35596"/>
    <cellStyle name="표준 48 2 3 2 5 3" xfId="35597"/>
    <cellStyle name="표준 48 2 3 2 6" xfId="19329"/>
    <cellStyle name="표준 48 2 3 2 6 2" xfId="35598"/>
    <cellStyle name="표준 48 2 3 2 7" xfId="35599"/>
    <cellStyle name="표준 48 2 3 3" xfId="19330"/>
    <cellStyle name="표준 48 2 3 3 2" xfId="19331"/>
    <cellStyle name="표준 48 2 3 3 2 2" xfId="19332"/>
    <cellStyle name="표준 48 2 3 3 2 2 2" xfId="19333"/>
    <cellStyle name="표준 48 2 3 3 2 2 2 2" xfId="19334"/>
    <cellStyle name="표준 48 2 3 3 2 2 2 2 2" xfId="35600"/>
    <cellStyle name="표준 48 2 3 3 2 2 2 3" xfId="35601"/>
    <cellStyle name="표준 48 2 3 3 2 2 3" xfId="19335"/>
    <cellStyle name="표준 48 2 3 3 2 2 3 2" xfId="35602"/>
    <cellStyle name="표준 48 2 3 3 2 2 4" xfId="35603"/>
    <cellStyle name="표준 48 2 3 3 2 3" xfId="19336"/>
    <cellStyle name="표준 48 2 3 3 2 3 2" xfId="19337"/>
    <cellStyle name="표준 48 2 3 3 2 3 2 2" xfId="35604"/>
    <cellStyle name="표준 48 2 3 3 2 3 3" xfId="35605"/>
    <cellStyle name="표준 48 2 3 3 2 4" xfId="19338"/>
    <cellStyle name="표준 48 2 3 3 2 4 2" xfId="35606"/>
    <cellStyle name="표준 48 2 3 3 2 5" xfId="35607"/>
    <cellStyle name="표준 48 2 3 3 3" xfId="19339"/>
    <cellStyle name="표준 48 2 3 3 3 2" xfId="19340"/>
    <cellStyle name="표준 48 2 3 3 3 2 2" xfId="19341"/>
    <cellStyle name="표준 48 2 3 3 3 2 2 2" xfId="35608"/>
    <cellStyle name="표준 48 2 3 3 3 2 3" xfId="35609"/>
    <cellStyle name="표준 48 2 3 3 3 3" xfId="19342"/>
    <cellStyle name="표준 48 2 3 3 3 3 2" xfId="35610"/>
    <cellStyle name="표준 48 2 3 3 3 4" xfId="35611"/>
    <cellStyle name="표준 48 2 3 3 4" xfId="19343"/>
    <cellStyle name="표준 48 2 3 3 4 2" xfId="19344"/>
    <cellStyle name="표준 48 2 3 3 4 2 2" xfId="35612"/>
    <cellStyle name="표준 48 2 3 3 4 3" xfId="35613"/>
    <cellStyle name="표준 48 2 3 3 5" xfId="19345"/>
    <cellStyle name="표준 48 2 3 3 5 2" xfId="35614"/>
    <cellStyle name="표준 48 2 3 3 6" xfId="35615"/>
    <cellStyle name="표준 48 2 3 4" xfId="19346"/>
    <cellStyle name="표준 48 2 3 4 2" xfId="19347"/>
    <cellStyle name="표준 48 2 3 4 2 2" xfId="19348"/>
    <cellStyle name="표준 48 2 3 4 2 2 2" xfId="19349"/>
    <cellStyle name="표준 48 2 3 4 2 2 2 2" xfId="35616"/>
    <cellStyle name="표준 48 2 3 4 2 2 3" xfId="35617"/>
    <cellStyle name="표준 48 2 3 4 2 3" xfId="19350"/>
    <cellStyle name="표준 48 2 3 4 2 3 2" xfId="35618"/>
    <cellStyle name="표준 48 2 3 4 2 4" xfId="35619"/>
    <cellStyle name="표준 48 2 3 4 3" xfId="19351"/>
    <cellStyle name="표준 48 2 3 4 3 2" xfId="19352"/>
    <cellStyle name="표준 48 2 3 4 3 2 2" xfId="35620"/>
    <cellStyle name="표준 48 2 3 4 3 3" xfId="35621"/>
    <cellStyle name="표준 48 2 3 4 4" xfId="19353"/>
    <cellStyle name="표준 48 2 3 4 4 2" xfId="35622"/>
    <cellStyle name="표준 48 2 3 4 5" xfId="35623"/>
    <cellStyle name="표준 48 2 3 5" xfId="19354"/>
    <cellStyle name="표준 48 2 3 5 2" xfId="19355"/>
    <cellStyle name="표준 48 2 3 5 2 2" xfId="19356"/>
    <cellStyle name="표준 48 2 3 5 2 2 2" xfId="35624"/>
    <cellStyle name="표준 48 2 3 5 2 3" xfId="35625"/>
    <cellStyle name="표준 48 2 3 5 3" xfId="19357"/>
    <cellStyle name="표준 48 2 3 5 3 2" xfId="35626"/>
    <cellStyle name="표준 48 2 3 5 4" xfId="35627"/>
    <cellStyle name="표준 48 2 3 6" xfId="19358"/>
    <cellStyle name="표준 48 2 3 6 2" xfId="19359"/>
    <cellStyle name="표준 48 2 3 6 2 2" xfId="35628"/>
    <cellStyle name="표준 48 2 3 6 3" xfId="35629"/>
    <cellStyle name="표준 48 2 3 7" xfId="19360"/>
    <cellStyle name="표준 48 2 3 7 2" xfId="35630"/>
    <cellStyle name="표준 48 2 3 8" xfId="35631"/>
    <cellStyle name="표준 48 2 4" xfId="19361"/>
    <cellStyle name="표준 48 2 4 2" xfId="19362"/>
    <cellStyle name="표준 48 2 4 2 2" xfId="19363"/>
    <cellStyle name="표준 48 2 4 2 2 2" xfId="19364"/>
    <cellStyle name="표준 48 2 4 2 2 2 2" xfId="19365"/>
    <cellStyle name="표준 48 2 4 2 2 2 2 2" xfId="19366"/>
    <cellStyle name="표준 48 2 4 2 2 2 2 2 2" xfId="35632"/>
    <cellStyle name="표준 48 2 4 2 2 2 2 3" xfId="35633"/>
    <cellStyle name="표준 48 2 4 2 2 2 3" xfId="19367"/>
    <cellStyle name="표준 48 2 4 2 2 2 3 2" xfId="35634"/>
    <cellStyle name="표준 48 2 4 2 2 2 4" xfId="35635"/>
    <cellStyle name="표준 48 2 4 2 2 3" xfId="19368"/>
    <cellStyle name="표준 48 2 4 2 2 3 2" xfId="19369"/>
    <cellStyle name="표준 48 2 4 2 2 3 2 2" xfId="35636"/>
    <cellStyle name="표준 48 2 4 2 2 3 3" xfId="35637"/>
    <cellStyle name="표준 48 2 4 2 2 4" xfId="19370"/>
    <cellStyle name="표준 48 2 4 2 2 4 2" xfId="35638"/>
    <cellStyle name="표준 48 2 4 2 2 5" xfId="35639"/>
    <cellStyle name="표준 48 2 4 2 3" xfId="19371"/>
    <cellStyle name="표준 48 2 4 2 3 2" xfId="19372"/>
    <cellStyle name="표준 48 2 4 2 3 2 2" xfId="19373"/>
    <cellStyle name="표준 48 2 4 2 3 2 2 2" xfId="35640"/>
    <cellStyle name="표준 48 2 4 2 3 2 3" xfId="35641"/>
    <cellStyle name="표준 48 2 4 2 3 3" xfId="19374"/>
    <cellStyle name="표준 48 2 4 2 3 3 2" xfId="35642"/>
    <cellStyle name="표준 48 2 4 2 3 4" xfId="35643"/>
    <cellStyle name="표준 48 2 4 2 4" xfId="19375"/>
    <cellStyle name="표준 48 2 4 2 4 2" xfId="19376"/>
    <cellStyle name="표준 48 2 4 2 4 2 2" xfId="35644"/>
    <cellStyle name="표준 48 2 4 2 4 3" xfId="35645"/>
    <cellStyle name="표준 48 2 4 2 5" xfId="19377"/>
    <cellStyle name="표준 48 2 4 2 5 2" xfId="35646"/>
    <cellStyle name="표준 48 2 4 2 6" xfId="35647"/>
    <cellStyle name="표준 48 2 4 3" xfId="19378"/>
    <cellStyle name="표준 48 2 4 3 2" xfId="19379"/>
    <cellStyle name="표준 48 2 4 3 2 2" xfId="19380"/>
    <cellStyle name="표준 48 2 4 3 2 2 2" xfId="19381"/>
    <cellStyle name="표준 48 2 4 3 2 2 2 2" xfId="35648"/>
    <cellStyle name="표준 48 2 4 3 2 2 3" xfId="35649"/>
    <cellStyle name="표준 48 2 4 3 2 3" xfId="19382"/>
    <cellStyle name="표준 48 2 4 3 2 3 2" xfId="35650"/>
    <cellStyle name="표준 48 2 4 3 2 4" xfId="35651"/>
    <cellStyle name="표준 48 2 4 3 3" xfId="19383"/>
    <cellStyle name="표준 48 2 4 3 3 2" xfId="19384"/>
    <cellStyle name="표준 48 2 4 3 3 2 2" xfId="35652"/>
    <cellStyle name="표준 48 2 4 3 3 3" xfId="35653"/>
    <cellStyle name="표준 48 2 4 3 4" xfId="19385"/>
    <cellStyle name="표준 48 2 4 3 4 2" xfId="35654"/>
    <cellStyle name="표준 48 2 4 3 5" xfId="35655"/>
    <cellStyle name="표준 48 2 4 4" xfId="19386"/>
    <cellStyle name="표준 48 2 4 4 2" xfId="19387"/>
    <cellStyle name="표준 48 2 4 4 2 2" xfId="19388"/>
    <cellStyle name="표준 48 2 4 4 2 2 2" xfId="35656"/>
    <cellStyle name="표준 48 2 4 4 2 3" xfId="35657"/>
    <cellStyle name="표준 48 2 4 4 3" xfId="19389"/>
    <cellStyle name="표준 48 2 4 4 3 2" xfId="35658"/>
    <cellStyle name="표준 48 2 4 4 4" xfId="35659"/>
    <cellStyle name="표준 48 2 4 5" xfId="19390"/>
    <cellStyle name="표준 48 2 4 5 2" xfId="19391"/>
    <cellStyle name="표준 48 2 4 5 2 2" xfId="35660"/>
    <cellStyle name="표준 48 2 4 5 3" xfId="35661"/>
    <cellStyle name="표준 48 2 4 6" xfId="19392"/>
    <cellStyle name="표준 48 2 4 6 2" xfId="35662"/>
    <cellStyle name="표준 48 2 4 7" xfId="35663"/>
    <cellStyle name="표준 48 2 5" xfId="19393"/>
    <cellStyle name="표준 48 2 5 2" xfId="19394"/>
    <cellStyle name="표준 48 2 5 2 2" xfId="19395"/>
    <cellStyle name="표준 48 2 5 2 2 2" xfId="19396"/>
    <cellStyle name="표준 48 2 5 2 2 2 2" xfId="19397"/>
    <cellStyle name="표준 48 2 5 2 2 2 2 2" xfId="35664"/>
    <cellStyle name="표준 48 2 5 2 2 2 3" xfId="35665"/>
    <cellStyle name="표준 48 2 5 2 2 3" xfId="19398"/>
    <cellStyle name="표준 48 2 5 2 2 3 2" xfId="35666"/>
    <cellStyle name="표준 48 2 5 2 2 4" xfId="35667"/>
    <cellStyle name="표준 48 2 5 2 3" xfId="19399"/>
    <cellStyle name="표준 48 2 5 2 3 2" xfId="19400"/>
    <cellStyle name="표준 48 2 5 2 3 2 2" xfId="35668"/>
    <cellStyle name="표준 48 2 5 2 3 3" xfId="35669"/>
    <cellStyle name="표준 48 2 5 2 4" xfId="19401"/>
    <cellStyle name="표준 48 2 5 2 4 2" xfId="35670"/>
    <cellStyle name="표준 48 2 5 2 5" xfId="35671"/>
    <cellStyle name="표준 48 2 5 3" xfId="19402"/>
    <cellStyle name="표준 48 2 5 3 2" xfId="19403"/>
    <cellStyle name="표준 48 2 5 3 2 2" xfId="19404"/>
    <cellStyle name="표준 48 2 5 3 2 2 2" xfId="35672"/>
    <cellStyle name="표준 48 2 5 3 2 3" xfId="35673"/>
    <cellStyle name="표준 48 2 5 3 3" xfId="19405"/>
    <cellStyle name="표준 48 2 5 3 3 2" xfId="35674"/>
    <cellStyle name="표준 48 2 5 3 4" xfId="35675"/>
    <cellStyle name="표준 48 2 5 4" xfId="19406"/>
    <cellStyle name="표준 48 2 5 4 2" xfId="19407"/>
    <cellStyle name="표준 48 2 5 4 2 2" xfId="35676"/>
    <cellStyle name="표준 48 2 5 4 3" xfId="35677"/>
    <cellStyle name="표준 48 2 5 5" xfId="19408"/>
    <cellStyle name="표준 48 2 5 5 2" xfId="35678"/>
    <cellStyle name="표준 48 2 5 6" xfId="35679"/>
    <cellStyle name="표준 48 2 6" xfId="19409"/>
    <cellStyle name="표준 48 2 6 2" xfId="19410"/>
    <cellStyle name="표준 48 2 6 2 2" xfId="19411"/>
    <cellStyle name="표준 48 2 6 2 2 2" xfId="19412"/>
    <cellStyle name="표준 48 2 6 2 2 2 2" xfId="35680"/>
    <cellStyle name="표준 48 2 6 2 2 3" xfId="35681"/>
    <cellStyle name="표준 48 2 6 2 3" xfId="19413"/>
    <cellStyle name="표준 48 2 6 2 3 2" xfId="35682"/>
    <cellStyle name="표준 48 2 6 2 4" xfId="35683"/>
    <cellStyle name="표준 48 2 6 3" xfId="19414"/>
    <cellStyle name="표준 48 2 6 3 2" xfId="19415"/>
    <cellStyle name="표준 48 2 6 3 2 2" xfId="35684"/>
    <cellStyle name="표준 48 2 6 3 3" xfId="35685"/>
    <cellStyle name="표준 48 2 6 4" xfId="19416"/>
    <cellStyle name="표준 48 2 6 4 2" xfId="35686"/>
    <cellStyle name="표준 48 2 6 5" xfId="35687"/>
    <cellStyle name="표준 48 2 7" xfId="19417"/>
    <cellStyle name="표준 48 2 7 2" xfId="19418"/>
    <cellStyle name="표준 48 2 7 2 2" xfId="19419"/>
    <cellStyle name="표준 48 2 7 2 2 2" xfId="35688"/>
    <cellStyle name="표준 48 2 7 2 3" xfId="35689"/>
    <cellStyle name="표준 48 2 7 3" xfId="19420"/>
    <cellStyle name="표준 48 2 7 3 2" xfId="35690"/>
    <cellStyle name="표준 48 2 7 4" xfId="35691"/>
    <cellStyle name="표준 48 2 8" xfId="19421"/>
    <cellStyle name="표준 48 2 8 2" xfId="19422"/>
    <cellStyle name="표준 48 2 8 2 2" xfId="35692"/>
    <cellStyle name="표준 48 2 8 3" xfId="35693"/>
    <cellStyle name="표준 48 2 9" xfId="19423"/>
    <cellStyle name="표준 48 2 9 2" xfId="35694"/>
    <cellStyle name="표준 48 3" xfId="19424"/>
    <cellStyle name="표준 48 3 2" xfId="19425"/>
    <cellStyle name="표준 48 3 2 2" xfId="19426"/>
    <cellStyle name="표준 48 3 2 2 2" xfId="19427"/>
    <cellStyle name="표준 48 3 2 2 2 2" xfId="19428"/>
    <cellStyle name="표준 48 3 2 2 2 2 2" xfId="19429"/>
    <cellStyle name="표준 48 3 2 2 2 2 2 2" xfId="19430"/>
    <cellStyle name="표준 48 3 2 2 2 2 2 2 2" xfId="19431"/>
    <cellStyle name="표준 48 3 2 2 2 2 2 2 2 2" xfId="35695"/>
    <cellStyle name="표준 48 3 2 2 2 2 2 2 3" xfId="35696"/>
    <cellStyle name="표준 48 3 2 2 2 2 2 3" xfId="19432"/>
    <cellStyle name="표준 48 3 2 2 2 2 2 3 2" xfId="35697"/>
    <cellStyle name="표준 48 3 2 2 2 2 2 4" xfId="35698"/>
    <cellStyle name="표준 48 3 2 2 2 2 3" xfId="19433"/>
    <cellStyle name="표준 48 3 2 2 2 2 3 2" xfId="19434"/>
    <cellStyle name="표준 48 3 2 2 2 2 3 2 2" xfId="35699"/>
    <cellStyle name="표준 48 3 2 2 2 2 3 3" xfId="35700"/>
    <cellStyle name="표준 48 3 2 2 2 2 4" xfId="19435"/>
    <cellStyle name="표준 48 3 2 2 2 2 4 2" xfId="35701"/>
    <cellStyle name="표준 48 3 2 2 2 2 5" xfId="35702"/>
    <cellStyle name="표준 48 3 2 2 2 3" xfId="19436"/>
    <cellStyle name="표준 48 3 2 2 2 3 2" xfId="19437"/>
    <cellStyle name="표준 48 3 2 2 2 3 2 2" xfId="19438"/>
    <cellStyle name="표준 48 3 2 2 2 3 2 2 2" xfId="35703"/>
    <cellStyle name="표준 48 3 2 2 2 3 2 3" xfId="35704"/>
    <cellStyle name="표준 48 3 2 2 2 3 3" xfId="19439"/>
    <cellStyle name="표준 48 3 2 2 2 3 3 2" xfId="35705"/>
    <cellStyle name="표준 48 3 2 2 2 3 4" xfId="35706"/>
    <cellStyle name="표준 48 3 2 2 2 4" xfId="19440"/>
    <cellStyle name="표준 48 3 2 2 2 4 2" xfId="19441"/>
    <cellStyle name="표준 48 3 2 2 2 4 2 2" xfId="35707"/>
    <cellStyle name="표준 48 3 2 2 2 4 3" xfId="35708"/>
    <cellStyle name="표준 48 3 2 2 2 5" xfId="19442"/>
    <cellStyle name="표준 48 3 2 2 2 5 2" xfId="35709"/>
    <cellStyle name="표준 48 3 2 2 2 6" xfId="35710"/>
    <cellStyle name="표준 48 3 2 2 3" xfId="19443"/>
    <cellStyle name="표준 48 3 2 2 3 2" xfId="19444"/>
    <cellStyle name="표준 48 3 2 2 3 2 2" xfId="19445"/>
    <cellStyle name="표준 48 3 2 2 3 2 2 2" xfId="19446"/>
    <cellStyle name="표준 48 3 2 2 3 2 2 2 2" xfId="35711"/>
    <cellStyle name="표준 48 3 2 2 3 2 2 3" xfId="35712"/>
    <cellStyle name="표준 48 3 2 2 3 2 3" xfId="19447"/>
    <cellStyle name="표준 48 3 2 2 3 2 3 2" xfId="35713"/>
    <cellStyle name="표준 48 3 2 2 3 2 4" xfId="35714"/>
    <cellStyle name="표준 48 3 2 2 3 3" xfId="19448"/>
    <cellStyle name="표준 48 3 2 2 3 3 2" xfId="19449"/>
    <cellStyle name="표준 48 3 2 2 3 3 2 2" xfId="35715"/>
    <cellStyle name="표준 48 3 2 2 3 3 3" xfId="35716"/>
    <cellStyle name="표준 48 3 2 2 3 4" xfId="19450"/>
    <cellStyle name="표준 48 3 2 2 3 4 2" xfId="35717"/>
    <cellStyle name="표준 48 3 2 2 3 5" xfId="35718"/>
    <cellStyle name="표준 48 3 2 2 4" xfId="19451"/>
    <cellStyle name="표준 48 3 2 2 4 2" xfId="19452"/>
    <cellStyle name="표준 48 3 2 2 4 2 2" xfId="19453"/>
    <cellStyle name="표준 48 3 2 2 4 2 2 2" xfId="35719"/>
    <cellStyle name="표준 48 3 2 2 4 2 3" xfId="35720"/>
    <cellStyle name="표준 48 3 2 2 4 3" xfId="19454"/>
    <cellStyle name="표준 48 3 2 2 4 3 2" xfId="35721"/>
    <cellStyle name="표준 48 3 2 2 4 4" xfId="35722"/>
    <cellStyle name="표준 48 3 2 2 5" xfId="19455"/>
    <cellStyle name="표준 48 3 2 2 5 2" xfId="19456"/>
    <cellStyle name="표준 48 3 2 2 5 2 2" xfId="35723"/>
    <cellStyle name="표준 48 3 2 2 5 3" xfId="35724"/>
    <cellStyle name="표준 48 3 2 2 6" xfId="19457"/>
    <cellStyle name="표준 48 3 2 2 6 2" xfId="35725"/>
    <cellStyle name="표준 48 3 2 2 7" xfId="35726"/>
    <cellStyle name="표준 48 3 2 3" xfId="19458"/>
    <cellStyle name="표준 48 3 2 3 2" xfId="19459"/>
    <cellStyle name="표준 48 3 2 3 2 2" xfId="19460"/>
    <cellStyle name="표준 48 3 2 3 2 2 2" xfId="19461"/>
    <cellStyle name="표준 48 3 2 3 2 2 2 2" xfId="19462"/>
    <cellStyle name="표준 48 3 2 3 2 2 2 2 2" xfId="35727"/>
    <cellStyle name="표준 48 3 2 3 2 2 2 3" xfId="35728"/>
    <cellStyle name="표준 48 3 2 3 2 2 3" xfId="19463"/>
    <cellStyle name="표준 48 3 2 3 2 2 3 2" xfId="35729"/>
    <cellStyle name="표준 48 3 2 3 2 2 4" xfId="35730"/>
    <cellStyle name="표준 48 3 2 3 2 3" xfId="19464"/>
    <cellStyle name="표준 48 3 2 3 2 3 2" xfId="19465"/>
    <cellStyle name="표준 48 3 2 3 2 3 2 2" xfId="35731"/>
    <cellStyle name="표준 48 3 2 3 2 3 3" xfId="35732"/>
    <cellStyle name="표준 48 3 2 3 2 4" xfId="19466"/>
    <cellStyle name="표준 48 3 2 3 2 4 2" xfId="35733"/>
    <cellStyle name="표준 48 3 2 3 2 5" xfId="35734"/>
    <cellStyle name="표준 48 3 2 3 3" xfId="19467"/>
    <cellStyle name="표준 48 3 2 3 3 2" xfId="19468"/>
    <cellStyle name="표준 48 3 2 3 3 2 2" xfId="19469"/>
    <cellStyle name="표준 48 3 2 3 3 2 2 2" xfId="35735"/>
    <cellStyle name="표준 48 3 2 3 3 2 3" xfId="35736"/>
    <cellStyle name="표준 48 3 2 3 3 3" xfId="19470"/>
    <cellStyle name="표준 48 3 2 3 3 3 2" xfId="35737"/>
    <cellStyle name="표준 48 3 2 3 3 4" xfId="35738"/>
    <cellStyle name="표준 48 3 2 3 4" xfId="19471"/>
    <cellStyle name="표준 48 3 2 3 4 2" xfId="19472"/>
    <cellStyle name="표준 48 3 2 3 4 2 2" xfId="35739"/>
    <cellStyle name="표준 48 3 2 3 4 3" xfId="35740"/>
    <cellStyle name="표준 48 3 2 3 5" xfId="19473"/>
    <cellStyle name="표준 48 3 2 3 5 2" xfId="35741"/>
    <cellStyle name="표준 48 3 2 3 6" xfId="35742"/>
    <cellStyle name="표준 48 3 2 4" xfId="19474"/>
    <cellStyle name="표준 48 3 2 4 2" xfId="19475"/>
    <cellStyle name="표준 48 3 2 4 2 2" xfId="19476"/>
    <cellStyle name="표준 48 3 2 4 2 2 2" xfId="19477"/>
    <cellStyle name="표준 48 3 2 4 2 2 2 2" xfId="35743"/>
    <cellStyle name="표준 48 3 2 4 2 2 3" xfId="35744"/>
    <cellStyle name="표준 48 3 2 4 2 3" xfId="19478"/>
    <cellStyle name="표준 48 3 2 4 2 3 2" xfId="35745"/>
    <cellStyle name="표준 48 3 2 4 2 4" xfId="35746"/>
    <cellStyle name="표준 48 3 2 4 3" xfId="19479"/>
    <cellStyle name="표준 48 3 2 4 3 2" xfId="19480"/>
    <cellStyle name="표준 48 3 2 4 3 2 2" xfId="35747"/>
    <cellStyle name="표준 48 3 2 4 3 3" xfId="35748"/>
    <cellStyle name="표준 48 3 2 4 4" xfId="19481"/>
    <cellStyle name="표준 48 3 2 4 4 2" xfId="35749"/>
    <cellStyle name="표준 48 3 2 4 5" xfId="35750"/>
    <cellStyle name="표준 48 3 2 5" xfId="19482"/>
    <cellStyle name="표준 48 3 2 5 2" xfId="19483"/>
    <cellStyle name="표준 48 3 2 5 2 2" xfId="19484"/>
    <cellStyle name="표준 48 3 2 5 2 2 2" xfId="35751"/>
    <cellStyle name="표준 48 3 2 5 2 3" xfId="35752"/>
    <cellStyle name="표준 48 3 2 5 3" xfId="19485"/>
    <cellStyle name="표준 48 3 2 5 3 2" xfId="35753"/>
    <cellStyle name="표준 48 3 2 5 4" xfId="35754"/>
    <cellStyle name="표준 48 3 2 6" xfId="19486"/>
    <cellStyle name="표준 48 3 2 6 2" xfId="19487"/>
    <cellStyle name="표준 48 3 2 6 2 2" xfId="35755"/>
    <cellStyle name="표준 48 3 2 6 3" xfId="35756"/>
    <cellStyle name="표준 48 3 2 7" xfId="19488"/>
    <cellStyle name="표준 48 3 2 7 2" xfId="35757"/>
    <cellStyle name="표준 48 3 2 8" xfId="35758"/>
    <cellStyle name="표준 48 3 3" xfId="19489"/>
    <cellStyle name="표준 48 3 3 2" xfId="19490"/>
    <cellStyle name="표준 48 3 3 2 2" xfId="19491"/>
    <cellStyle name="표준 48 3 3 2 2 2" xfId="19492"/>
    <cellStyle name="표준 48 3 3 2 2 2 2" xfId="19493"/>
    <cellStyle name="표준 48 3 3 2 2 2 2 2" xfId="19494"/>
    <cellStyle name="표준 48 3 3 2 2 2 2 2 2" xfId="35759"/>
    <cellStyle name="표준 48 3 3 2 2 2 2 3" xfId="35760"/>
    <cellStyle name="표준 48 3 3 2 2 2 3" xfId="19495"/>
    <cellStyle name="표준 48 3 3 2 2 2 3 2" xfId="35761"/>
    <cellStyle name="표준 48 3 3 2 2 2 4" xfId="35762"/>
    <cellStyle name="표준 48 3 3 2 2 3" xfId="19496"/>
    <cellStyle name="표준 48 3 3 2 2 3 2" xfId="19497"/>
    <cellStyle name="표준 48 3 3 2 2 3 2 2" xfId="35763"/>
    <cellStyle name="표준 48 3 3 2 2 3 3" xfId="35764"/>
    <cellStyle name="표준 48 3 3 2 2 4" xfId="19498"/>
    <cellStyle name="표준 48 3 3 2 2 4 2" xfId="35765"/>
    <cellStyle name="표준 48 3 3 2 2 5" xfId="35766"/>
    <cellStyle name="표준 48 3 3 2 3" xfId="19499"/>
    <cellStyle name="표준 48 3 3 2 3 2" xfId="19500"/>
    <cellStyle name="표준 48 3 3 2 3 2 2" xfId="19501"/>
    <cellStyle name="표준 48 3 3 2 3 2 2 2" xfId="35767"/>
    <cellStyle name="표준 48 3 3 2 3 2 3" xfId="35768"/>
    <cellStyle name="표준 48 3 3 2 3 3" xfId="19502"/>
    <cellStyle name="표준 48 3 3 2 3 3 2" xfId="35769"/>
    <cellStyle name="표준 48 3 3 2 3 4" xfId="35770"/>
    <cellStyle name="표준 48 3 3 2 4" xfId="19503"/>
    <cellStyle name="표준 48 3 3 2 4 2" xfId="19504"/>
    <cellStyle name="표준 48 3 3 2 4 2 2" xfId="35771"/>
    <cellStyle name="표준 48 3 3 2 4 3" xfId="35772"/>
    <cellStyle name="표준 48 3 3 2 5" xfId="19505"/>
    <cellStyle name="표준 48 3 3 2 5 2" xfId="35773"/>
    <cellStyle name="표준 48 3 3 2 6" xfId="35774"/>
    <cellStyle name="표준 48 3 3 3" xfId="19506"/>
    <cellStyle name="표준 48 3 3 3 2" xfId="19507"/>
    <cellStyle name="표준 48 3 3 3 2 2" xfId="19508"/>
    <cellStyle name="표준 48 3 3 3 2 2 2" xfId="19509"/>
    <cellStyle name="표준 48 3 3 3 2 2 2 2" xfId="35775"/>
    <cellStyle name="표준 48 3 3 3 2 2 3" xfId="35776"/>
    <cellStyle name="표준 48 3 3 3 2 3" xfId="19510"/>
    <cellStyle name="표준 48 3 3 3 2 3 2" xfId="35777"/>
    <cellStyle name="표준 48 3 3 3 2 4" xfId="35778"/>
    <cellStyle name="표준 48 3 3 3 3" xfId="19511"/>
    <cellStyle name="표준 48 3 3 3 3 2" xfId="19512"/>
    <cellStyle name="표준 48 3 3 3 3 2 2" xfId="35779"/>
    <cellStyle name="표준 48 3 3 3 3 3" xfId="35780"/>
    <cellStyle name="표준 48 3 3 3 4" xfId="19513"/>
    <cellStyle name="표준 48 3 3 3 4 2" xfId="35781"/>
    <cellStyle name="표준 48 3 3 3 5" xfId="35782"/>
    <cellStyle name="표준 48 3 3 4" xfId="19514"/>
    <cellStyle name="표준 48 3 3 4 2" xfId="19515"/>
    <cellStyle name="표준 48 3 3 4 2 2" xfId="19516"/>
    <cellStyle name="표준 48 3 3 4 2 2 2" xfId="35783"/>
    <cellStyle name="표준 48 3 3 4 2 3" xfId="35784"/>
    <cellStyle name="표준 48 3 3 4 3" xfId="19517"/>
    <cellStyle name="표준 48 3 3 4 3 2" xfId="35785"/>
    <cellStyle name="표준 48 3 3 4 4" xfId="35786"/>
    <cellStyle name="표준 48 3 3 5" xfId="19518"/>
    <cellStyle name="표준 48 3 3 5 2" xfId="19519"/>
    <cellStyle name="표준 48 3 3 5 2 2" xfId="35787"/>
    <cellStyle name="표준 48 3 3 5 3" xfId="35788"/>
    <cellStyle name="표준 48 3 3 6" xfId="19520"/>
    <cellStyle name="표준 48 3 3 6 2" xfId="35789"/>
    <cellStyle name="표준 48 3 3 7" xfId="35790"/>
    <cellStyle name="표준 48 3 4" xfId="19521"/>
    <cellStyle name="표준 48 3 4 2" xfId="19522"/>
    <cellStyle name="표준 48 3 4 2 2" xfId="19523"/>
    <cellStyle name="표준 48 3 4 2 2 2" xfId="19524"/>
    <cellStyle name="표준 48 3 4 2 2 2 2" xfId="19525"/>
    <cellStyle name="표준 48 3 4 2 2 2 2 2" xfId="35791"/>
    <cellStyle name="표준 48 3 4 2 2 2 3" xfId="35792"/>
    <cellStyle name="표준 48 3 4 2 2 3" xfId="19526"/>
    <cellStyle name="표준 48 3 4 2 2 3 2" xfId="35793"/>
    <cellStyle name="표준 48 3 4 2 2 4" xfId="35794"/>
    <cellStyle name="표준 48 3 4 2 3" xfId="19527"/>
    <cellStyle name="표준 48 3 4 2 3 2" xfId="19528"/>
    <cellStyle name="표준 48 3 4 2 3 2 2" xfId="35795"/>
    <cellStyle name="표준 48 3 4 2 3 3" xfId="35796"/>
    <cellStyle name="표준 48 3 4 2 4" xfId="19529"/>
    <cellStyle name="표준 48 3 4 2 4 2" xfId="35797"/>
    <cellStyle name="표준 48 3 4 2 5" xfId="35798"/>
    <cellStyle name="표준 48 3 4 3" xfId="19530"/>
    <cellStyle name="표준 48 3 4 3 2" xfId="19531"/>
    <cellStyle name="표준 48 3 4 3 2 2" xfId="19532"/>
    <cellStyle name="표준 48 3 4 3 2 2 2" xfId="35799"/>
    <cellStyle name="표준 48 3 4 3 2 3" xfId="35800"/>
    <cellStyle name="표준 48 3 4 3 3" xfId="19533"/>
    <cellStyle name="표준 48 3 4 3 3 2" xfId="35801"/>
    <cellStyle name="표준 48 3 4 3 4" xfId="35802"/>
    <cellStyle name="표준 48 3 4 4" xfId="19534"/>
    <cellStyle name="표준 48 3 4 4 2" xfId="19535"/>
    <cellStyle name="표준 48 3 4 4 2 2" xfId="35803"/>
    <cellStyle name="표준 48 3 4 4 3" xfId="35804"/>
    <cellStyle name="표준 48 3 4 5" xfId="19536"/>
    <cellStyle name="표준 48 3 4 5 2" xfId="35805"/>
    <cellStyle name="표준 48 3 4 6" xfId="35806"/>
    <cellStyle name="표준 48 3 5" xfId="19537"/>
    <cellStyle name="표준 48 3 5 2" xfId="19538"/>
    <cellStyle name="표준 48 3 5 2 2" xfId="19539"/>
    <cellStyle name="표준 48 3 5 2 2 2" xfId="19540"/>
    <cellStyle name="표준 48 3 5 2 2 2 2" xfId="35807"/>
    <cellStyle name="표준 48 3 5 2 2 3" xfId="35808"/>
    <cellStyle name="표준 48 3 5 2 3" xfId="19541"/>
    <cellStyle name="표준 48 3 5 2 3 2" xfId="35809"/>
    <cellStyle name="표준 48 3 5 2 4" xfId="35810"/>
    <cellStyle name="표준 48 3 5 3" xfId="19542"/>
    <cellStyle name="표준 48 3 5 3 2" xfId="19543"/>
    <cellStyle name="표준 48 3 5 3 2 2" xfId="35811"/>
    <cellStyle name="표준 48 3 5 3 3" xfId="35812"/>
    <cellStyle name="표준 48 3 5 4" xfId="19544"/>
    <cellStyle name="표준 48 3 5 4 2" xfId="35813"/>
    <cellStyle name="표준 48 3 5 5" xfId="35814"/>
    <cellStyle name="표준 48 3 6" xfId="19545"/>
    <cellStyle name="표준 48 3 6 2" xfId="19546"/>
    <cellStyle name="표준 48 3 6 2 2" xfId="19547"/>
    <cellStyle name="표준 48 3 6 2 2 2" xfId="35815"/>
    <cellStyle name="표준 48 3 6 2 3" xfId="35816"/>
    <cellStyle name="표준 48 3 6 3" xfId="19548"/>
    <cellStyle name="표준 48 3 6 3 2" xfId="35817"/>
    <cellStyle name="표준 48 3 6 4" xfId="35818"/>
    <cellStyle name="표준 48 3 7" xfId="19549"/>
    <cellStyle name="표준 48 3 7 2" xfId="19550"/>
    <cellStyle name="표준 48 3 7 2 2" xfId="35819"/>
    <cellStyle name="표준 48 3 7 3" xfId="35820"/>
    <cellStyle name="표준 48 3 8" xfId="19551"/>
    <cellStyle name="표준 48 3 8 2" xfId="35821"/>
    <cellStyle name="표준 48 3 9" xfId="35822"/>
    <cellStyle name="표준 48 4" xfId="19552"/>
    <cellStyle name="표준 48 5" xfId="19553"/>
    <cellStyle name="표준 48 5 2" xfId="19554"/>
    <cellStyle name="표준 48 5 2 2" xfId="35823"/>
    <cellStyle name="표준 48 5 3" xfId="35824"/>
    <cellStyle name="표준 48 6" xfId="19555"/>
    <cellStyle name="표준 48 7" xfId="19556"/>
    <cellStyle name="표준 49" xfId="19557"/>
    <cellStyle name="표준 49 2" xfId="19558"/>
    <cellStyle name="표준 49 2 2" xfId="19559"/>
    <cellStyle name="표준 49 2 2 2" xfId="19560"/>
    <cellStyle name="표준 49 2 2 2 2" xfId="19561"/>
    <cellStyle name="표준 49 2 2 2 2 2" xfId="19562"/>
    <cellStyle name="표준 49 2 2 2 2 2 2" xfId="19563"/>
    <cellStyle name="표준 49 2 2 2 2 2 2 2" xfId="19564"/>
    <cellStyle name="표준 49 2 2 2 2 2 2 2 2" xfId="19565"/>
    <cellStyle name="표준 49 2 2 2 2 2 2 2 2 2" xfId="35825"/>
    <cellStyle name="표준 49 2 2 2 2 2 2 2 3" xfId="35826"/>
    <cellStyle name="표준 49 2 2 2 2 2 2 3" xfId="19566"/>
    <cellStyle name="표준 49 2 2 2 2 2 2 3 2" xfId="35827"/>
    <cellStyle name="표준 49 2 2 2 2 2 2 4" xfId="35828"/>
    <cellStyle name="표준 49 2 2 2 2 2 3" xfId="19567"/>
    <cellStyle name="표준 49 2 2 2 2 2 3 2" xfId="19568"/>
    <cellStyle name="표준 49 2 2 2 2 2 3 2 2" xfId="35829"/>
    <cellStyle name="표준 49 2 2 2 2 2 3 3" xfId="35830"/>
    <cellStyle name="표준 49 2 2 2 2 2 4" xfId="19569"/>
    <cellStyle name="표준 49 2 2 2 2 2 4 2" xfId="35831"/>
    <cellStyle name="표준 49 2 2 2 2 2 5" xfId="35832"/>
    <cellStyle name="표준 49 2 2 2 2 3" xfId="19570"/>
    <cellStyle name="표준 49 2 2 2 2 3 2" xfId="19571"/>
    <cellStyle name="표준 49 2 2 2 2 3 2 2" xfId="19572"/>
    <cellStyle name="표준 49 2 2 2 2 3 2 2 2" xfId="35833"/>
    <cellStyle name="표준 49 2 2 2 2 3 2 3" xfId="35834"/>
    <cellStyle name="표준 49 2 2 2 2 3 3" xfId="19573"/>
    <cellStyle name="표준 49 2 2 2 2 3 3 2" xfId="35835"/>
    <cellStyle name="표준 49 2 2 2 2 3 4" xfId="35836"/>
    <cellStyle name="표준 49 2 2 2 2 4" xfId="19574"/>
    <cellStyle name="표준 49 2 2 2 2 4 2" xfId="19575"/>
    <cellStyle name="표준 49 2 2 2 2 4 2 2" xfId="35837"/>
    <cellStyle name="표준 49 2 2 2 2 4 3" xfId="35838"/>
    <cellStyle name="표준 49 2 2 2 2 5" xfId="19576"/>
    <cellStyle name="표준 49 2 2 2 2 5 2" xfId="35839"/>
    <cellStyle name="표준 49 2 2 2 2 6" xfId="35840"/>
    <cellStyle name="표준 49 2 2 2 3" xfId="19577"/>
    <cellStyle name="표준 49 2 2 2 3 2" xfId="19578"/>
    <cellStyle name="표준 49 2 2 2 3 2 2" xfId="19579"/>
    <cellStyle name="표준 49 2 2 2 3 2 2 2" xfId="19580"/>
    <cellStyle name="표준 49 2 2 2 3 2 2 2 2" xfId="35841"/>
    <cellStyle name="표준 49 2 2 2 3 2 2 3" xfId="35842"/>
    <cellStyle name="표준 49 2 2 2 3 2 3" xfId="19581"/>
    <cellStyle name="표준 49 2 2 2 3 2 3 2" xfId="35843"/>
    <cellStyle name="표준 49 2 2 2 3 2 4" xfId="35844"/>
    <cellStyle name="표준 49 2 2 2 3 3" xfId="19582"/>
    <cellStyle name="표준 49 2 2 2 3 3 2" xfId="19583"/>
    <cellStyle name="표준 49 2 2 2 3 3 2 2" xfId="35845"/>
    <cellStyle name="표준 49 2 2 2 3 3 3" xfId="35846"/>
    <cellStyle name="표준 49 2 2 2 3 4" xfId="19584"/>
    <cellStyle name="표준 49 2 2 2 3 4 2" xfId="35847"/>
    <cellStyle name="표준 49 2 2 2 3 5" xfId="35848"/>
    <cellStyle name="표준 49 2 2 2 4" xfId="19585"/>
    <cellStyle name="표준 49 2 2 2 4 2" xfId="19586"/>
    <cellStyle name="표준 49 2 2 2 4 2 2" xfId="19587"/>
    <cellStyle name="표준 49 2 2 2 4 2 2 2" xfId="35849"/>
    <cellStyle name="표준 49 2 2 2 4 2 3" xfId="35850"/>
    <cellStyle name="표준 49 2 2 2 4 3" xfId="19588"/>
    <cellStyle name="표준 49 2 2 2 4 3 2" xfId="35851"/>
    <cellStyle name="표준 49 2 2 2 4 4" xfId="35852"/>
    <cellStyle name="표준 49 2 2 2 5" xfId="19589"/>
    <cellStyle name="표준 49 2 2 2 5 2" xfId="19590"/>
    <cellStyle name="표준 49 2 2 2 5 2 2" xfId="35853"/>
    <cellStyle name="표준 49 2 2 2 5 3" xfId="35854"/>
    <cellStyle name="표준 49 2 2 2 6" xfId="19591"/>
    <cellStyle name="표준 49 2 2 2 6 2" xfId="35855"/>
    <cellStyle name="표준 49 2 2 2 7" xfId="35856"/>
    <cellStyle name="표준 49 2 2 3" xfId="19592"/>
    <cellStyle name="표준 49 2 2 3 2" xfId="19593"/>
    <cellStyle name="표준 49 2 2 3 2 2" xfId="19594"/>
    <cellStyle name="표준 49 2 2 3 2 2 2" xfId="19595"/>
    <cellStyle name="표준 49 2 2 3 2 2 2 2" xfId="19596"/>
    <cellStyle name="표준 49 2 2 3 2 2 2 2 2" xfId="35857"/>
    <cellStyle name="표준 49 2 2 3 2 2 2 3" xfId="35858"/>
    <cellStyle name="표준 49 2 2 3 2 2 3" xfId="19597"/>
    <cellStyle name="표준 49 2 2 3 2 2 3 2" xfId="35859"/>
    <cellStyle name="표준 49 2 2 3 2 2 4" xfId="35860"/>
    <cellStyle name="표준 49 2 2 3 2 3" xfId="19598"/>
    <cellStyle name="표준 49 2 2 3 2 3 2" xfId="19599"/>
    <cellStyle name="표준 49 2 2 3 2 3 2 2" xfId="35861"/>
    <cellStyle name="표준 49 2 2 3 2 3 3" xfId="35862"/>
    <cellStyle name="표준 49 2 2 3 2 4" xfId="19600"/>
    <cellStyle name="표준 49 2 2 3 2 4 2" xfId="35863"/>
    <cellStyle name="표준 49 2 2 3 2 5" xfId="35864"/>
    <cellStyle name="표준 49 2 2 3 3" xfId="19601"/>
    <cellStyle name="표준 49 2 2 3 3 2" xfId="19602"/>
    <cellStyle name="표준 49 2 2 3 3 2 2" xfId="19603"/>
    <cellStyle name="표준 49 2 2 3 3 2 2 2" xfId="35865"/>
    <cellStyle name="표준 49 2 2 3 3 2 3" xfId="35866"/>
    <cellStyle name="표준 49 2 2 3 3 3" xfId="19604"/>
    <cellStyle name="표준 49 2 2 3 3 3 2" xfId="35867"/>
    <cellStyle name="표준 49 2 2 3 3 4" xfId="35868"/>
    <cellStyle name="표준 49 2 2 3 4" xfId="19605"/>
    <cellStyle name="표준 49 2 2 3 4 2" xfId="19606"/>
    <cellStyle name="표준 49 2 2 3 4 2 2" xfId="35869"/>
    <cellStyle name="표준 49 2 2 3 4 3" xfId="35870"/>
    <cellStyle name="표준 49 2 2 3 5" xfId="19607"/>
    <cellStyle name="표준 49 2 2 3 5 2" xfId="35871"/>
    <cellStyle name="표준 49 2 2 3 6" xfId="35872"/>
    <cellStyle name="표준 49 2 2 4" xfId="19608"/>
    <cellStyle name="표준 49 2 2 4 2" xfId="19609"/>
    <cellStyle name="표준 49 2 2 4 2 2" xfId="19610"/>
    <cellStyle name="표준 49 2 2 4 2 2 2" xfId="19611"/>
    <cellStyle name="표준 49 2 2 4 2 2 2 2" xfId="35873"/>
    <cellStyle name="표준 49 2 2 4 2 2 3" xfId="35874"/>
    <cellStyle name="표준 49 2 2 4 2 3" xfId="19612"/>
    <cellStyle name="표준 49 2 2 4 2 3 2" xfId="35875"/>
    <cellStyle name="표준 49 2 2 4 2 4" xfId="35876"/>
    <cellStyle name="표준 49 2 2 4 3" xfId="19613"/>
    <cellStyle name="표준 49 2 2 4 3 2" xfId="19614"/>
    <cellStyle name="표준 49 2 2 4 3 2 2" xfId="35877"/>
    <cellStyle name="표준 49 2 2 4 3 3" xfId="35878"/>
    <cellStyle name="표준 49 2 2 4 4" xfId="19615"/>
    <cellStyle name="표준 49 2 2 4 4 2" xfId="35879"/>
    <cellStyle name="표준 49 2 2 4 5" xfId="35880"/>
    <cellStyle name="표준 49 2 2 5" xfId="19616"/>
    <cellStyle name="표준 49 2 2 5 2" xfId="19617"/>
    <cellStyle name="표준 49 2 2 5 2 2" xfId="19618"/>
    <cellStyle name="표준 49 2 2 5 2 2 2" xfId="35881"/>
    <cellStyle name="표준 49 2 2 5 2 3" xfId="35882"/>
    <cellStyle name="표준 49 2 2 5 3" xfId="19619"/>
    <cellStyle name="표준 49 2 2 5 3 2" xfId="35883"/>
    <cellStyle name="표준 49 2 2 5 4" xfId="35884"/>
    <cellStyle name="표준 49 2 2 6" xfId="19620"/>
    <cellStyle name="표준 49 2 2 6 2" xfId="19621"/>
    <cellStyle name="표준 49 2 2 6 2 2" xfId="35885"/>
    <cellStyle name="표준 49 2 2 6 3" xfId="35886"/>
    <cellStyle name="표준 49 2 2 7" xfId="19622"/>
    <cellStyle name="표준 49 2 2 7 2" xfId="35887"/>
    <cellStyle name="표준 49 2 2 8" xfId="35888"/>
    <cellStyle name="표준 49 2 3" xfId="19623"/>
    <cellStyle name="표준 49 2 3 2" xfId="19624"/>
    <cellStyle name="표준 49 2 3 2 2" xfId="19625"/>
    <cellStyle name="표준 49 2 3 2 2 2" xfId="19626"/>
    <cellStyle name="표준 49 2 3 2 2 2 2" xfId="19627"/>
    <cellStyle name="표준 49 2 3 2 2 2 2 2" xfId="19628"/>
    <cellStyle name="표준 49 2 3 2 2 2 2 2 2" xfId="35889"/>
    <cellStyle name="표준 49 2 3 2 2 2 2 3" xfId="35890"/>
    <cellStyle name="표준 49 2 3 2 2 2 3" xfId="19629"/>
    <cellStyle name="표준 49 2 3 2 2 2 3 2" xfId="35891"/>
    <cellStyle name="표준 49 2 3 2 2 2 4" xfId="35892"/>
    <cellStyle name="표준 49 2 3 2 2 3" xfId="19630"/>
    <cellStyle name="표준 49 2 3 2 2 3 2" xfId="19631"/>
    <cellStyle name="표준 49 2 3 2 2 3 2 2" xfId="35893"/>
    <cellStyle name="표준 49 2 3 2 2 3 3" xfId="35894"/>
    <cellStyle name="표준 49 2 3 2 2 4" xfId="19632"/>
    <cellStyle name="표준 49 2 3 2 2 4 2" xfId="35895"/>
    <cellStyle name="표준 49 2 3 2 2 5" xfId="35896"/>
    <cellStyle name="표준 49 2 3 2 3" xfId="19633"/>
    <cellStyle name="표준 49 2 3 2 3 2" xfId="19634"/>
    <cellStyle name="표준 49 2 3 2 3 2 2" xfId="19635"/>
    <cellStyle name="표준 49 2 3 2 3 2 2 2" xfId="35897"/>
    <cellStyle name="표준 49 2 3 2 3 2 3" xfId="35898"/>
    <cellStyle name="표준 49 2 3 2 3 3" xfId="19636"/>
    <cellStyle name="표준 49 2 3 2 3 3 2" xfId="35899"/>
    <cellStyle name="표준 49 2 3 2 3 4" xfId="35900"/>
    <cellStyle name="표준 49 2 3 2 4" xfId="19637"/>
    <cellStyle name="표준 49 2 3 2 4 2" xfId="19638"/>
    <cellStyle name="표준 49 2 3 2 4 2 2" xfId="35901"/>
    <cellStyle name="표준 49 2 3 2 4 3" xfId="35902"/>
    <cellStyle name="표준 49 2 3 2 5" xfId="19639"/>
    <cellStyle name="표준 49 2 3 2 5 2" xfId="35903"/>
    <cellStyle name="표준 49 2 3 2 6" xfId="35904"/>
    <cellStyle name="표준 49 2 3 3" xfId="19640"/>
    <cellStyle name="표준 49 2 3 3 2" xfId="19641"/>
    <cellStyle name="표준 49 2 3 3 2 2" xfId="19642"/>
    <cellStyle name="표준 49 2 3 3 2 2 2" xfId="19643"/>
    <cellStyle name="표준 49 2 3 3 2 2 2 2" xfId="35905"/>
    <cellStyle name="표준 49 2 3 3 2 2 3" xfId="35906"/>
    <cellStyle name="표준 49 2 3 3 2 3" xfId="19644"/>
    <cellStyle name="표준 49 2 3 3 2 3 2" xfId="35907"/>
    <cellStyle name="표준 49 2 3 3 2 4" xfId="35908"/>
    <cellStyle name="표준 49 2 3 3 3" xfId="19645"/>
    <cellStyle name="표준 49 2 3 3 3 2" xfId="19646"/>
    <cellStyle name="표준 49 2 3 3 3 2 2" xfId="35909"/>
    <cellStyle name="표준 49 2 3 3 3 3" xfId="35910"/>
    <cellStyle name="표준 49 2 3 3 4" xfId="19647"/>
    <cellStyle name="표준 49 2 3 3 4 2" xfId="35911"/>
    <cellStyle name="표준 49 2 3 3 5" xfId="35912"/>
    <cellStyle name="표준 49 2 3 4" xfId="19648"/>
    <cellStyle name="표준 49 2 3 4 2" xfId="19649"/>
    <cellStyle name="표준 49 2 3 4 2 2" xfId="19650"/>
    <cellStyle name="표준 49 2 3 4 2 2 2" xfId="35913"/>
    <cellStyle name="표준 49 2 3 4 2 3" xfId="35914"/>
    <cellStyle name="표준 49 2 3 4 3" xfId="19651"/>
    <cellStyle name="표준 49 2 3 4 3 2" xfId="35915"/>
    <cellStyle name="표준 49 2 3 4 4" xfId="35916"/>
    <cellStyle name="표준 49 2 3 5" xfId="19652"/>
    <cellStyle name="표준 49 2 3 5 2" xfId="19653"/>
    <cellStyle name="표준 49 2 3 5 2 2" xfId="35917"/>
    <cellStyle name="표준 49 2 3 5 3" xfId="35918"/>
    <cellStyle name="표준 49 2 3 6" xfId="19654"/>
    <cellStyle name="표준 49 2 3 6 2" xfId="35919"/>
    <cellStyle name="표준 49 2 3 7" xfId="35920"/>
    <cellStyle name="표준 49 2 4" xfId="19655"/>
    <cellStyle name="표준 49 2 4 2" xfId="19656"/>
    <cellStyle name="표준 49 2 4 2 2" xfId="19657"/>
    <cellStyle name="표준 49 2 4 2 2 2" xfId="19658"/>
    <cellStyle name="표준 49 2 4 2 2 2 2" xfId="19659"/>
    <cellStyle name="표준 49 2 4 2 2 2 2 2" xfId="35921"/>
    <cellStyle name="표준 49 2 4 2 2 2 3" xfId="35922"/>
    <cellStyle name="표준 49 2 4 2 2 3" xfId="19660"/>
    <cellStyle name="표준 49 2 4 2 2 3 2" xfId="35923"/>
    <cellStyle name="표준 49 2 4 2 2 4" xfId="35924"/>
    <cellStyle name="표준 49 2 4 2 3" xfId="19661"/>
    <cellStyle name="표준 49 2 4 2 3 2" xfId="19662"/>
    <cellStyle name="표준 49 2 4 2 3 2 2" xfId="35925"/>
    <cellStyle name="표준 49 2 4 2 3 3" xfId="35926"/>
    <cellStyle name="표준 49 2 4 2 4" xfId="19663"/>
    <cellStyle name="표준 49 2 4 2 4 2" xfId="35927"/>
    <cellStyle name="표준 49 2 4 2 5" xfId="35928"/>
    <cellStyle name="표준 49 2 4 3" xfId="19664"/>
    <cellStyle name="표준 49 2 4 3 2" xfId="19665"/>
    <cellStyle name="표준 49 2 4 3 2 2" xfId="19666"/>
    <cellStyle name="표준 49 2 4 3 2 2 2" xfId="35929"/>
    <cellStyle name="표준 49 2 4 3 2 3" xfId="35930"/>
    <cellStyle name="표준 49 2 4 3 3" xfId="19667"/>
    <cellStyle name="표준 49 2 4 3 3 2" xfId="35931"/>
    <cellStyle name="표준 49 2 4 3 4" xfId="35932"/>
    <cellStyle name="표준 49 2 4 4" xfId="19668"/>
    <cellStyle name="표준 49 2 4 4 2" xfId="19669"/>
    <cellStyle name="표준 49 2 4 4 2 2" xfId="35933"/>
    <cellStyle name="표준 49 2 4 4 3" xfId="35934"/>
    <cellStyle name="표준 49 2 4 5" xfId="19670"/>
    <cellStyle name="표준 49 2 4 5 2" xfId="35935"/>
    <cellStyle name="표준 49 2 4 6" xfId="35936"/>
    <cellStyle name="표준 49 2 5" xfId="19671"/>
    <cellStyle name="표준 49 2 5 2" xfId="19672"/>
    <cellStyle name="표준 49 2 5 2 2" xfId="19673"/>
    <cellStyle name="표준 49 2 5 2 2 2" xfId="19674"/>
    <cellStyle name="표준 49 2 5 2 2 2 2" xfId="35937"/>
    <cellStyle name="표준 49 2 5 2 2 3" xfId="35938"/>
    <cellStyle name="표준 49 2 5 2 3" xfId="19675"/>
    <cellStyle name="표준 49 2 5 2 3 2" xfId="35939"/>
    <cellStyle name="표준 49 2 5 2 4" xfId="35940"/>
    <cellStyle name="표준 49 2 5 3" xfId="19676"/>
    <cellStyle name="표준 49 2 5 3 2" xfId="19677"/>
    <cellStyle name="표준 49 2 5 3 2 2" xfId="35941"/>
    <cellStyle name="표준 49 2 5 3 3" xfId="35942"/>
    <cellStyle name="표준 49 2 5 4" xfId="19678"/>
    <cellStyle name="표준 49 2 5 4 2" xfId="35943"/>
    <cellStyle name="표준 49 2 5 5" xfId="35944"/>
    <cellStyle name="표준 49 2 6" xfId="19679"/>
    <cellStyle name="표준 49 2 6 2" xfId="19680"/>
    <cellStyle name="표준 49 2 6 2 2" xfId="19681"/>
    <cellStyle name="표준 49 2 6 2 2 2" xfId="35945"/>
    <cellStyle name="표준 49 2 6 2 3" xfId="35946"/>
    <cellStyle name="표준 49 2 6 3" xfId="19682"/>
    <cellStyle name="표준 49 2 6 3 2" xfId="35947"/>
    <cellStyle name="표준 49 2 6 4" xfId="35948"/>
    <cellStyle name="표준 49 2 7" xfId="19683"/>
    <cellStyle name="표준 49 2 7 2" xfId="19684"/>
    <cellStyle name="표준 49 2 7 2 2" xfId="35949"/>
    <cellStyle name="표준 49 2 7 3" xfId="35950"/>
    <cellStyle name="표준 49 2 8" xfId="19685"/>
    <cellStyle name="표준 49 2 8 2" xfId="35951"/>
    <cellStyle name="표준 49 2 9" xfId="35952"/>
    <cellStyle name="표준 49 3" xfId="19686"/>
    <cellStyle name="표준 49 4" xfId="19687"/>
    <cellStyle name="표준 49 4 2" xfId="19688"/>
    <cellStyle name="표준 49 4 2 2" xfId="35953"/>
    <cellStyle name="표준 49 4 3" xfId="35954"/>
    <cellStyle name="표준 49 5" xfId="19689"/>
    <cellStyle name="표준 49 6" xfId="19690"/>
    <cellStyle name="표준 5" xfId="19691"/>
    <cellStyle name="표준 5 10" xfId="19692"/>
    <cellStyle name="표준 5 11" xfId="19693"/>
    <cellStyle name="표준 5 11 10" xfId="19694"/>
    <cellStyle name="표준 5 11 11" xfId="19695"/>
    <cellStyle name="표준 5 11 12" xfId="19696"/>
    <cellStyle name="표준 5 11 13" xfId="19697"/>
    <cellStyle name="표준 5 11 14" xfId="19698"/>
    <cellStyle name="표준 5 11 15" xfId="19699"/>
    <cellStyle name="표준 5 11 16" xfId="19700"/>
    <cellStyle name="표준 5 11 17" xfId="19701"/>
    <cellStyle name="표준 5 11 18" xfId="19702"/>
    <cellStyle name="표준 5 11 19" xfId="19703"/>
    <cellStyle name="표준 5 11 2" xfId="19704"/>
    <cellStyle name="표준 5 11 2 2" xfId="19705"/>
    <cellStyle name="표준 5 11 2 2 2" xfId="19706"/>
    <cellStyle name="표준 5 11 2 2 3" xfId="19707"/>
    <cellStyle name="표준 5 11 2 2 4" xfId="19708"/>
    <cellStyle name="표준 5 11 2 2 5" xfId="19709"/>
    <cellStyle name="표준 5 11 2 2 6" xfId="19710"/>
    <cellStyle name="표준 5 11 2 3" xfId="19711"/>
    <cellStyle name="표준 5 11 2 4" xfId="19712"/>
    <cellStyle name="표준 5 11 2 5" xfId="19713"/>
    <cellStyle name="표준 5 11 2 6" xfId="19714"/>
    <cellStyle name="표준 5 11 20" xfId="19715"/>
    <cellStyle name="표준 5 11 21" xfId="19716"/>
    <cellStyle name="표준 5 11 22" xfId="19717"/>
    <cellStyle name="표준 5 11 3" xfId="19718"/>
    <cellStyle name="표준 5 11 4" xfId="19719"/>
    <cellStyle name="표준 5 11 5" xfId="19720"/>
    <cellStyle name="표준 5 11 6" xfId="19721"/>
    <cellStyle name="표준 5 11 7" xfId="19722"/>
    <cellStyle name="표준 5 11 8" xfId="19723"/>
    <cellStyle name="표준 5 11 9" xfId="19724"/>
    <cellStyle name="표준 5 12" xfId="19725"/>
    <cellStyle name="표준 5 13" xfId="19726"/>
    <cellStyle name="표준 5 14" xfId="19727"/>
    <cellStyle name="표준 5 15" xfId="19728"/>
    <cellStyle name="표준 5 16" xfId="19729"/>
    <cellStyle name="표준 5 17" xfId="19730"/>
    <cellStyle name="표준 5 18" xfId="19731"/>
    <cellStyle name="표준 5 19" xfId="19732"/>
    <cellStyle name="표준 5 2" xfId="19733"/>
    <cellStyle name="표준 5 2 2" xfId="19734"/>
    <cellStyle name="표준 5 2 3" xfId="19735"/>
    <cellStyle name="표준 5 2 4" xfId="19736"/>
    <cellStyle name="표준 5 20" xfId="19737"/>
    <cellStyle name="표준 5 21" xfId="19738"/>
    <cellStyle name="표준 5 22" xfId="19739"/>
    <cellStyle name="표준 5 23" xfId="19740"/>
    <cellStyle name="표준 5 24" xfId="19741"/>
    <cellStyle name="표준 5 25" xfId="19742"/>
    <cellStyle name="표준 5 26" xfId="19743"/>
    <cellStyle name="표준 5 27" xfId="19744"/>
    <cellStyle name="표준 5 28" xfId="19745"/>
    <cellStyle name="표준 5 29" xfId="19746"/>
    <cellStyle name="표준 5 3" xfId="19747"/>
    <cellStyle name="표준 5 3 2" xfId="19748"/>
    <cellStyle name="표준 5 3 3" xfId="19749"/>
    <cellStyle name="표준 5 3 4" xfId="19750"/>
    <cellStyle name="표준 5 30" xfId="19751"/>
    <cellStyle name="표준 5 31" xfId="19752"/>
    <cellStyle name="표준 5 32" xfId="19753"/>
    <cellStyle name="표준 5 4" xfId="19754"/>
    <cellStyle name="표준 5 4 2" xfId="19755"/>
    <cellStyle name="표준 5 4 3" xfId="19756"/>
    <cellStyle name="표준 5 5" xfId="19757"/>
    <cellStyle name="표준 5 5 10" xfId="19758"/>
    <cellStyle name="표준 5 5 11" xfId="19759"/>
    <cellStyle name="표준 5 5 12" xfId="19760"/>
    <cellStyle name="표준 5 5 13" xfId="19761"/>
    <cellStyle name="표준 5 5 14" xfId="19762"/>
    <cellStyle name="표준 5 5 15" xfId="19763"/>
    <cellStyle name="표준 5 5 16" xfId="19764"/>
    <cellStyle name="표준 5 5 17" xfId="19765"/>
    <cellStyle name="표준 5 5 18" xfId="19766"/>
    <cellStyle name="표준 5 5 19" xfId="19767"/>
    <cellStyle name="표준 5 5 2" xfId="19768"/>
    <cellStyle name="표준 5 5 2 10" xfId="19769"/>
    <cellStyle name="표준 5 5 2 11" xfId="19770"/>
    <cellStyle name="표준 5 5 2 12" xfId="19771"/>
    <cellStyle name="표준 5 5 2 13" xfId="19772"/>
    <cellStyle name="표준 5 5 2 14" xfId="19773"/>
    <cellStyle name="표준 5 5 2 15" xfId="19774"/>
    <cellStyle name="표준 5 5 2 16" xfId="19775"/>
    <cellStyle name="표준 5 5 2 17" xfId="19776"/>
    <cellStyle name="표준 5 5 2 18" xfId="19777"/>
    <cellStyle name="표준 5 5 2 19" xfId="19778"/>
    <cellStyle name="표준 5 5 2 2" xfId="19779"/>
    <cellStyle name="표준 5 5 2 2 2" xfId="19780"/>
    <cellStyle name="표준 5 5 2 2 2 2" xfId="19781"/>
    <cellStyle name="표준 5 5 2 2 2 3" xfId="19782"/>
    <cellStyle name="표준 5 5 2 2 2 4" xfId="19783"/>
    <cellStyle name="표준 5 5 2 2 2 5" xfId="19784"/>
    <cellStyle name="표준 5 5 2 2 2 6" xfId="19785"/>
    <cellStyle name="표준 5 5 2 2 3" xfId="19786"/>
    <cellStyle name="표준 5 5 2 2 4" xfId="19787"/>
    <cellStyle name="표준 5 5 2 2 5" xfId="19788"/>
    <cellStyle name="표준 5 5 2 2 6" xfId="19789"/>
    <cellStyle name="표준 5 5 2 20" xfId="19790"/>
    <cellStyle name="표준 5 5 2 21" xfId="19791"/>
    <cellStyle name="표준 5 5 2 22" xfId="19792"/>
    <cellStyle name="표준 5 5 2 23" xfId="19793"/>
    <cellStyle name="표준 5 5 2 24" xfId="19794"/>
    <cellStyle name="표준 5 5 2 3" xfId="19795"/>
    <cellStyle name="표준 5 5 2 4" xfId="19796"/>
    <cellStyle name="표준 5 5 2 5" xfId="19797"/>
    <cellStyle name="표준 5 5 2 6" xfId="19798"/>
    <cellStyle name="표준 5 5 2 7" xfId="19799"/>
    <cellStyle name="표준 5 5 2 8" xfId="19800"/>
    <cellStyle name="표준 5 5 2 9" xfId="19801"/>
    <cellStyle name="표준 5 5 20" xfId="19802"/>
    <cellStyle name="표준 5 5 21" xfId="19803"/>
    <cellStyle name="표준 5 5 22" xfId="19804"/>
    <cellStyle name="표준 5 5 23" xfId="19805"/>
    <cellStyle name="표준 5 5 24" xfId="19806"/>
    <cellStyle name="표준 5 5 25" xfId="19807"/>
    <cellStyle name="표준 5 5 3" xfId="19808"/>
    <cellStyle name="표준 5 5 4" xfId="19809"/>
    <cellStyle name="표준 5 5 4 2" xfId="19810"/>
    <cellStyle name="표준 5 5 4 2 2" xfId="19811"/>
    <cellStyle name="표준 5 5 4 2 3" xfId="19812"/>
    <cellStyle name="표준 5 5 4 2 4" xfId="19813"/>
    <cellStyle name="표준 5 5 4 2 5" xfId="19814"/>
    <cellStyle name="표준 5 5 4 2 6" xfId="19815"/>
    <cellStyle name="표준 5 5 4 3" xfId="19816"/>
    <cellStyle name="표준 5 5 4 4" xfId="19817"/>
    <cellStyle name="표준 5 5 4 5" xfId="19818"/>
    <cellStyle name="표준 5 5 4 6" xfId="19819"/>
    <cellStyle name="표준 5 5 5" xfId="19820"/>
    <cellStyle name="표준 5 5 6" xfId="19821"/>
    <cellStyle name="표준 5 5 7" xfId="19822"/>
    <cellStyle name="표준 5 5 8" xfId="19823"/>
    <cellStyle name="표준 5 5 9" xfId="19824"/>
    <cellStyle name="표준 5 6" xfId="19825"/>
    <cellStyle name="표준 5 7" xfId="19826"/>
    <cellStyle name="표준 5 8" xfId="19827"/>
    <cellStyle name="표준 5 9" xfId="19828"/>
    <cellStyle name="표준 50" xfId="19829"/>
    <cellStyle name="표준 50 2" xfId="19830"/>
    <cellStyle name="표준 51" xfId="19831"/>
    <cellStyle name="표준 51 2" xfId="19832"/>
    <cellStyle name="표준 52" xfId="19833"/>
    <cellStyle name="표준 52 2" xfId="19834"/>
    <cellStyle name="표준 53" xfId="19835"/>
    <cellStyle name="표준 53 2" xfId="19836"/>
    <cellStyle name="표준 54" xfId="19837"/>
    <cellStyle name="표준 54 2" xfId="19838"/>
    <cellStyle name="표준 55" xfId="19839"/>
    <cellStyle name="표준 55 2" xfId="19840"/>
    <cellStyle name="표준 55 3" xfId="19841"/>
    <cellStyle name="표준 55 4" xfId="19842"/>
    <cellStyle name="표준 56" xfId="19843"/>
    <cellStyle name="표준 56 2" xfId="19844"/>
    <cellStyle name="표준 56 3" xfId="19845"/>
    <cellStyle name="표준 56 4" xfId="19846"/>
    <cellStyle name="표준 57" xfId="19847"/>
    <cellStyle name="표준 57 2" xfId="19848"/>
    <cellStyle name="표준 57 3" xfId="19849"/>
    <cellStyle name="표준 57 4" xfId="19850"/>
    <cellStyle name="표준 58" xfId="19851"/>
    <cellStyle name="표준 58 2" xfId="19852"/>
    <cellStyle name="표준 58 3" xfId="19853"/>
    <cellStyle name="표준 58 4" xfId="19854"/>
    <cellStyle name="표준 59" xfId="19855"/>
    <cellStyle name="표준 59 2" xfId="19856"/>
    <cellStyle name="표준 59 3" xfId="19857"/>
    <cellStyle name="표준 59 4" xfId="19858"/>
    <cellStyle name="표준 6" xfId="19859"/>
    <cellStyle name="표준 6 10" xfId="19860"/>
    <cellStyle name="표준 6 11" xfId="19861"/>
    <cellStyle name="표준 6 12" xfId="19862"/>
    <cellStyle name="표준 6 13" xfId="19863"/>
    <cellStyle name="표준 6 14" xfId="19864"/>
    <cellStyle name="표준 6 15" xfId="19865"/>
    <cellStyle name="표준 6 16" xfId="19866"/>
    <cellStyle name="표준 6 17" xfId="19867"/>
    <cellStyle name="표준 6 18" xfId="19868"/>
    <cellStyle name="표준 6 19" xfId="19869"/>
    <cellStyle name="표준 6 2" xfId="19870"/>
    <cellStyle name="표준 6 2 2" xfId="19871"/>
    <cellStyle name="표준 6 2 2 2" xfId="19872"/>
    <cellStyle name="표준 6 2 3" xfId="19873"/>
    <cellStyle name="표준 6 2 4" xfId="19874"/>
    <cellStyle name="표준 6 20" xfId="19875"/>
    <cellStyle name="표준 6 21" xfId="19876"/>
    <cellStyle name="표준 6 22" xfId="19877"/>
    <cellStyle name="표준 6 23" xfId="19878"/>
    <cellStyle name="표준 6 24" xfId="19879"/>
    <cellStyle name="표준 6 25" xfId="19880"/>
    <cellStyle name="표준 6 26" xfId="19881"/>
    <cellStyle name="표준 6 27" xfId="19882"/>
    <cellStyle name="표준 6 28" xfId="19883"/>
    <cellStyle name="표준 6 29" xfId="19884"/>
    <cellStyle name="표준 6 3" xfId="19885"/>
    <cellStyle name="표준 6 3 2" xfId="19886"/>
    <cellStyle name="표준 6 3 3" xfId="19887"/>
    <cellStyle name="표준 6 30" xfId="19888"/>
    <cellStyle name="표준 6 31" xfId="19889"/>
    <cellStyle name="표준 6 32" xfId="19890"/>
    <cellStyle name="표준 6 33" xfId="19891"/>
    <cellStyle name="표준 6 34" xfId="19892"/>
    <cellStyle name="표준 6 35" xfId="19893"/>
    <cellStyle name="표준 6 36" xfId="19894"/>
    <cellStyle name="표준 6 37" xfId="19895"/>
    <cellStyle name="표준 6 38" xfId="19896"/>
    <cellStyle name="표준 6 39" xfId="19897"/>
    <cellStyle name="표준 6 4" xfId="19898"/>
    <cellStyle name="표준 6 4 2" xfId="19899"/>
    <cellStyle name="표준 6 4 3" xfId="19900"/>
    <cellStyle name="표준 6 40" xfId="19901"/>
    <cellStyle name="표준 6 41" xfId="19902"/>
    <cellStyle name="표준 6 42" xfId="19903"/>
    <cellStyle name="표준 6 43" xfId="19904"/>
    <cellStyle name="표준 6 44" xfId="19905"/>
    <cellStyle name="표준 6 45" xfId="19906"/>
    <cellStyle name="표준 6 46" xfId="19907"/>
    <cellStyle name="표준 6 47" xfId="19908"/>
    <cellStyle name="표준 6 48" xfId="19909"/>
    <cellStyle name="표준 6 5" xfId="19910"/>
    <cellStyle name="표준 6 5 2" xfId="19911"/>
    <cellStyle name="표준 6 5 3" xfId="19912"/>
    <cellStyle name="표준 6 5 4" xfId="19913"/>
    <cellStyle name="표준 6 6" xfId="19914"/>
    <cellStyle name="표준 6 6 2" xfId="19915"/>
    <cellStyle name="표준 6 6 3" xfId="19916"/>
    <cellStyle name="표준 6 7" xfId="19917"/>
    <cellStyle name="표준 6 7 2" xfId="19918"/>
    <cellStyle name="표준 6 7 3" xfId="19919"/>
    <cellStyle name="표준 6 8" xfId="19920"/>
    <cellStyle name="표준 6 9" xfId="19921"/>
    <cellStyle name="표준 60" xfId="19922"/>
    <cellStyle name="표준 60 2" xfId="19923"/>
    <cellStyle name="표준 60 2 2" xfId="19924"/>
    <cellStyle name="표준 61" xfId="19925"/>
    <cellStyle name="표준 61 2" xfId="19926"/>
    <cellStyle name="표준 62" xfId="19927"/>
    <cellStyle name="표준 62 2" xfId="19928"/>
    <cellStyle name="표준 62 3" xfId="19929"/>
    <cellStyle name="표준 63" xfId="19930"/>
    <cellStyle name="표준 63 2" xfId="19931"/>
    <cellStyle name="표준 64" xfId="19932"/>
    <cellStyle name="표준 64 2" xfId="19933"/>
    <cellStyle name="표준 64 3" xfId="19934"/>
    <cellStyle name="표준 65" xfId="19935"/>
    <cellStyle name="표준 65 2" xfId="19936"/>
    <cellStyle name="표준 65 3" xfId="19937"/>
    <cellStyle name="표준 66" xfId="19938"/>
    <cellStyle name="표준 66 10" xfId="19939"/>
    <cellStyle name="표준 66 11" xfId="19940"/>
    <cellStyle name="표준 66 2" xfId="19941"/>
    <cellStyle name="표준 66 2 2" xfId="19942"/>
    <cellStyle name="표준 66 2 2 2" xfId="19943"/>
    <cellStyle name="표준 66 2 2 2 2" xfId="19944"/>
    <cellStyle name="표준 66 2 2 2 2 2" xfId="19945"/>
    <cellStyle name="표준 66 2 2 2 2 2 2" xfId="19946"/>
    <cellStyle name="표준 66 2 2 2 2 2 2 2" xfId="35955"/>
    <cellStyle name="표준 66 2 2 2 2 2 3" xfId="35956"/>
    <cellStyle name="표준 66 2 2 2 2 3" xfId="19947"/>
    <cellStyle name="표준 66 2 2 2 2 3 2" xfId="35957"/>
    <cellStyle name="표준 66 2 2 2 2 4" xfId="35958"/>
    <cellStyle name="표준 66 2 2 2 3" xfId="19948"/>
    <cellStyle name="표준 66 2 2 2 3 2" xfId="19949"/>
    <cellStyle name="표준 66 2 2 2 3 2 2" xfId="35959"/>
    <cellStyle name="표준 66 2 2 2 3 3" xfId="35960"/>
    <cellStyle name="표준 66 2 2 2 4" xfId="19950"/>
    <cellStyle name="표준 66 2 2 2 4 2" xfId="35961"/>
    <cellStyle name="표준 66 2 2 2 5" xfId="35962"/>
    <cellStyle name="표준 66 2 2 3" xfId="19951"/>
    <cellStyle name="표준 66 2 2 3 2" xfId="19952"/>
    <cellStyle name="표준 66 2 2 3 2 2" xfId="19953"/>
    <cellStyle name="표준 66 2 2 3 2 2 2" xfId="35963"/>
    <cellStyle name="표준 66 2 2 3 2 3" xfId="35964"/>
    <cellStyle name="표준 66 2 2 3 3" xfId="19954"/>
    <cellStyle name="표준 66 2 2 3 3 2" xfId="35965"/>
    <cellStyle name="표준 66 2 2 3 4" xfId="35966"/>
    <cellStyle name="표준 66 2 2 4" xfId="19955"/>
    <cellStyle name="표준 66 2 2 4 2" xfId="19956"/>
    <cellStyle name="표준 66 2 2 4 2 2" xfId="35967"/>
    <cellStyle name="표준 66 2 2 4 3" xfId="35968"/>
    <cellStyle name="표준 66 2 2 5" xfId="19957"/>
    <cellStyle name="표준 66 2 2 5 2" xfId="19958"/>
    <cellStyle name="표준 66 2 2 5 2 2" xfId="35969"/>
    <cellStyle name="표준 66 2 2 5 3" xfId="35970"/>
    <cellStyle name="표준 66 2 2 6" xfId="19959"/>
    <cellStyle name="표준 66 2 2 6 2" xfId="35971"/>
    <cellStyle name="표준 66 2 2 7" xfId="35972"/>
    <cellStyle name="표준 66 2 3" xfId="19960"/>
    <cellStyle name="표준 66 2 3 2" xfId="19961"/>
    <cellStyle name="표준 66 2 3 2 2" xfId="19962"/>
    <cellStyle name="표준 66 2 3 2 2 2" xfId="19963"/>
    <cellStyle name="표준 66 2 3 2 2 2 2" xfId="35973"/>
    <cellStyle name="표준 66 2 3 2 2 3" xfId="35974"/>
    <cellStyle name="표준 66 2 3 2 3" xfId="19964"/>
    <cellStyle name="표준 66 2 3 2 3 2" xfId="35975"/>
    <cellStyle name="표준 66 2 3 2 4" xfId="35976"/>
    <cellStyle name="표준 66 2 3 3" xfId="19965"/>
    <cellStyle name="표준 66 2 3 3 2" xfId="19966"/>
    <cellStyle name="표준 66 2 3 3 2 2" xfId="35977"/>
    <cellStyle name="표준 66 2 3 3 3" xfId="35978"/>
    <cellStyle name="표준 66 2 3 4" xfId="19967"/>
    <cellStyle name="표준 66 2 3 4 2" xfId="35979"/>
    <cellStyle name="표준 66 2 3 5" xfId="35980"/>
    <cellStyle name="표준 66 2 4" xfId="19968"/>
    <cellStyle name="표준 66 2 4 2" xfId="19969"/>
    <cellStyle name="표준 66 2 4 2 2" xfId="19970"/>
    <cellStyle name="표준 66 2 4 2 2 2" xfId="35981"/>
    <cellStyle name="표준 66 2 4 2 3" xfId="35982"/>
    <cellStyle name="표준 66 2 4 3" xfId="19971"/>
    <cellStyle name="표준 66 2 4 3 2" xfId="35983"/>
    <cellStyle name="표준 66 2 4 4" xfId="35984"/>
    <cellStyle name="표준 66 2 5" xfId="19972"/>
    <cellStyle name="표준 66 2 5 2" xfId="19973"/>
    <cellStyle name="표준 66 2 5 2 2" xfId="35985"/>
    <cellStyle name="표준 66 2 5 3" xfId="35986"/>
    <cellStyle name="표준 66 2 6" xfId="19974"/>
    <cellStyle name="표준 66 2 6 2" xfId="19975"/>
    <cellStyle name="표준 66 2 6 2 2" xfId="35987"/>
    <cellStyle name="표준 66 2 6 3" xfId="35988"/>
    <cellStyle name="표준 66 2 7" xfId="19976"/>
    <cellStyle name="표준 66 2 7 2" xfId="35989"/>
    <cellStyle name="표준 66 2 8" xfId="35990"/>
    <cellStyle name="표준 66 3" xfId="19977"/>
    <cellStyle name="표준 66 3 2" xfId="19978"/>
    <cellStyle name="표준 66 3 2 2" xfId="19979"/>
    <cellStyle name="표준 66 3 2 2 2" xfId="19980"/>
    <cellStyle name="표준 66 3 2 2 2 2" xfId="19981"/>
    <cellStyle name="표준 66 3 2 2 2 2 2" xfId="35991"/>
    <cellStyle name="표준 66 3 2 2 2 3" xfId="35992"/>
    <cellStyle name="표준 66 3 2 2 3" xfId="19982"/>
    <cellStyle name="표준 66 3 2 2 3 2" xfId="35993"/>
    <cellStyle name="표준 66 3 2 2 4" xfId="35994"/>
    <cellStyle name="표준 66 3 2 3" xfId="19983"/>
    <cellStyle name="표준 66 3 2 3 2" xfId="19984"/>
    <cellStyle name="표준 66 3 2 3 2 2" xfId="35995"/>
    <cellStyle name="표준 66 3 2 3 3" xfId="35996"/>
    <cellStyle name="표준 66 3 2 4" xfId="19985"/>
    <cellStyle name="표준 66 3 2 4 2" xfId="35997"/>
    <cellStyle name="표준 66 3 2 5" xfId="35998"/>
    <cellStyle name="표준 66 3 3" xfId="19986"/>
    <cellStyle name="표준 66 3 3 2" xfId="19987"/>
    <cellStyle name="표준 66 3 3 2 2" xfId="19988"/>
    <cellStyle name="표준 66 3 3 2 2 2" xfId="35999"/>
    <cellStyle name="표준 66 3 3 2 3" xfId="36000"/>
    <cellStyle name="표준 66 3 3 3" xfId="19989"/>
    <cellStyle name="표준 66 3 3 3 2" xfId="36001"/>
    <cellStyle name="표준 66 3 3 4" xfId="36002"/>
    <cellStyle name="표준 66 3 4" xfId="19990"/>
    <cellStyle name="표준 66 3 4 2" xfId="19991"/>
    <cellStyle name="표준 66 3 4 2 2" xfId="36003"/>
    <cellStyle name="표준 66 3 4 3" xfId="36004"/>
    <cellStyle name="표준 66 3 5" xfId="19992"/>
    <cellStyle name="표준 66 3 5 2" xfId="19993"/>
    <cellStyle name="표준 66 3 5 2 2" xfId="36005"/>
    <cellStyle name="표준 66 3 5 3" xfId="36006"/>
    <cellStyle name="표준 66 3 6" xfId="19994"/>
    <cellStyle name="표준 66 3 6 2" xfId="36007"/>
    <cellStyle name="표준 66 3 7" xfId="36008"/>
    <cellStyle name="표준 66 4" xfId="19995"/>
    <cellStyle name="표준 66 4 2" xfId="19996"/>
    <cellStyle name="표준 66 4 2 2" xfId="19997"/>
    <cellStyle name="표준 66 4 2 2 2" xfId="19998"/>
    <cellStyle name="표준 66 4 2 2 2 2" xfId="36009"/>
    <cellStyle name="표준 66 4 2 2 3" xfId="36010"/>
    <cellStyle name="표준 66 4 2 3" xfId="19999"/>
    <cellStyle name="표준 66 4 2 3 2" xfId="36011"/>
    <cellStyle name="표준 66 4 2 4" xfId="36012"/>
    <cellStyle name="표준 66 4 3" xfId="20000"/>
    <cellStyle name="표준 66 4 3 2" xfId="20001"/>
    <cellStyle name="표준 66 4 3 2 2" xfId="36013"/>
    <cellStyle name="표준 66 4 3 3" xfId="36014"/>
    <cellStyle name="표준 66 4 4" xfId="20002"/>
    <cellStyle name="표준 66 4 4 2" xfId="36015"/>
    <cellStyle name="표준 66 4 5" xfId="36016"/>
    <cellStyle name="표준 66 5" xfId="20003"/>
    <cellStyle name="표준 66 5 2" xfId="20004"/>
    <cellStyle name="표준 66 5 2 2" xfId="20005"/>
    <cellStyle name="표준 66 5 2 2 2" xfId="36017"/>
    <cellStyle name="표준 66 5 2 3" xfId="36018"/>
    <cellStyle name="표준 66 5 3" xfId="20006"/>
    <cellStyle name="표준 66 5 3 2" xfId="36019"/>
    <cellStyle name="표준 66 5 4" xfId="36020"/>
    <cellStyle name="표준 66 6" xfId="20007"/>
    <cellStyle name="표준 66 6 2" xfId="20008"/>
    <cellStyle name="표준 66 6 2 2" xfId="36021"/>
    <cellStyle name="표준 66 6 3" xfId="36022"/>
    <cellStyle name="표준 66 7" xfId="20009"/>
    <cellStyle name="표준 66 7 2" xfId="20010"/>
    <cellStyle name="표준 66 7 2 2" xfId="36023"/>
    <cellStyle name="표준 66 7 3" xfId="36024"/>
    <cellStyle name="표준 66 8" xfId="20011"/>
    <cellStyle name="표준 66 9" xfId="20012"/>
    <cellStyle name="표준 66 9 2" xfId="36025"/>
    <cellStyle name="표준 67" xfId="20013"/>
    <cellStyle name="표준 67 2" xfId="20014"/>
    <cellStyle name="표준 67 3" xfId="20015"/>
    <cellStyle name="표준 68" xfId="20016"/>
    <cellStyle name="표준 68 2" xfId="20017"/>
    <cellStyle name="표준 68 3" xfId="20018"/>
    <cellStyle name="표준 69" xfId="20019"/>
    <cellStyle name="표준 69 10" xfId="20020"/>
    <cellStyle name="표준 69 2" xfId="20021"/>
    <cellStyle name="표준 69 2 2" xfId="20022"/>
    <cellStyle name="표준 69 2 2 2" xfId="20023"/>
    <cellStyle name="표준 69 2 2 2 2" xfId="20024"/>
    <cellStyle name="표준 69 2 2 2 2 2" xfId="20025"/>
    <cellStyle name="표준 69 2 2 2 2 2 2" xfId="36026"/>
    <cellStyle name="표준 69 2 2 2 2 3" xfId="36027"/>
    <cellStyle name="표준 69 2 2 2 3" xfId="20026"/>
    <cellStyle name="표준 69 2 2 2 3 2" xfId="36028"/>
    <cellStyle name="표준 69 2 2 2 4" xfId="36029"/>
    <cellStyle name="표준 69 2 2 3" xfId="20027"/>
    <cellStyle name="표준 69 2 2 3 2" xfId="20028"/>
    <cellStyle name="표준 69 2 2 3 2 2" xfId="36030"/>
    <cellStyle name="표준 69 2 2 3 3" xfId="36031"/>
    <cellStyle name="표준 69 2 2 4" xfId="20029"/>
    <cellStyle name="표준 69 2 2 4 2" xfId="36032"/>
    <cellStyle name="표준 69 2 2 5" xfId="36033"/>
    <cellStyle name="표준 69 2 3" xfId="20030"/>
    <cellStyle name="표준 69 2 3 2" xfId="20031"/>
    <cellStyle name="표준 69 2 3 2 2" xfId="20032"/>
    <cellStyle name="표준 69 2 3 2 2 2" xfId="36034"/>
    <cellStyle name="표준 69 2 3 2 3" xfId="36035"/>
    <cellStyle name="표준 69 2 3 3" xfId="20033"/>
    <cellStyle name="표준 69 2 3 3 2" xfId="36036"/>
    <cellStyle name="표준 69 2 3 4" xfId="36037"/>
    <cellStyle name="표준 69 2 4" xfId="20034"/>
    <cellStyle name="표준 69 2 4 2" xfId="20035"/>
    <cellStyle name="표준 69 2 4 2 2" xfId="36038"/>
    <cellStyle name="표준 69 2 4 3" xfId="36039"/>
    <cellStyle name="표준 69 2 5" xfId="20036"/>
    <cellStyle name="표준 69 2 5 2" xfId="20037"/>
    <cellStyle name="표준 69 2 5 2 2" xfId="36040"/>
    <cellStyle name="표준 69 2 5 3" xfId="36041"/>
    <cellStyle name="표준 69 2 6" xfId="20038"/>
    <cellStyle name="표준 69 2 6 2" xfId="36042"/>
    <cellStyle name="표준 69 2 7" xfId="36043"/>
    <cellStyle name="표준 69 3" xfId="20039"/>
    <cellStyle name="표준 69 3 2" xfId="20040"/>
    <cellStyle name="표준 69 3 2 2" xfId="20041"/>
    <cellStyle name="표준 69 3 2 2 2" xfId="20042"/>
    <cellStyle name="표준 69 3 2 2 2 2" xfId="36044"/>
    <cellStyle name="표준 69 3 2 2 3" xfId="36045"/>
    <cellStyle name="표준 69 3 2 3" xfId="20043"/>
    <cellStyle name="표준 69 3 2 3 2" xfId="36046"/>
    <cellStyle name="표준 69 3 2 4" xfId="36047"/>
    <cellStyle name="표준 69 3 3" xfId="20044"/>
    <cellStyle name="표준 69 3 3 2" xfId="20045"/>
    <cellStyle name="표준 69 3 3 2 2" xfId="36048"/>
    <cellStyle name="표준 69 3 3 3" xfId="36049"/>
    <cellStyle name="표준 69 3 4" xfId="20046"/>
    <cellStyle name="표준 69 3 4 2" xfId="36050"/>
    <cellStyle name="표준 69 3 5" xfId="36051"/>
    <cellStyle name="표준 69 4" xfId="20047"/>
    <cellStyle name="표준 69 4 2" xfId="20048"/>
    <cellStyle name="표준 69 4 2 2" xfId="20049"/>
    <cellStyle name="표준 69 4 2 2 2" xfId="36052"/>
    <cellStyle name="표준 69 4 2 3" xfId="36053"/>
    <cellStyle name="표준 69 4 3" xfId="20050"/>
    <cellStyle name="표준 69 4 3 2" xfId="36054"/>
    <cellStyle name="표준 69 4 4" xfId="36055"/>
    <cellStyle name="표준 69 5" xfId="20051"/>
    <cellStyle name="표준 69 5 2" xfId="20052"/>
    <cellStyle name="표준 69 5 2 2" xfId="36056"/>
    <cellStyle name="표준 69 5 3" xfId="36057"/>
    <cellStyle name="표준 69 6" xfId="20053"/>
    <cellStyle name="표준 69 6 2" xfId="20054"/>
    <cellStyle name="표준 69 6 2 2" xfId="36058"/>
    <cellStyle name="표준 69 6 3" xfId="36059"/>
    <cellStyle name="표준 69 7" xfId="20055"/>
    <cellStyle name="표준 69 8" xfId="20056"/>
    <cellStyle name="표준 69 8 2" xfId="36060"/>
    <cellStyle name="표준 69 9" xfId="20057"/>
    <cellStyle name="표준 7" xfId="20058"/>
    <cellStyle name="표준 7 10" xfId="20059"/>
    <cellStyle name="표준 7 11" xfId="20060"/>
    <cellStyle name="표준 7 12" xfId="20061"/>
    <cellStyle name="표준 7 13" xfId="20062"/>
    <cellStyle name="표준 7 14" xfId="20063"/>
    <cellStyle name="표준 7 15" xfId="20064"/>
    <cellStyle name="표준 7 16" xfId="20065"/>
    <cellStyle name="표준 7 17" xfId="20066"/>
    <cellStyle name="표준 7 18" xfId="20067"/>
    <cellStyle name="표준 7 19" xfId="20068"/>
    <cellStyle name="표준 7 2" xfId="20069"/>
    <cellStyle name="표준 7 2 2" xfId="20070"/>
    <cellStyle name="표준 7 2 3" xfId="20071"/>
    <cellStyle name="표준 7 2 4" xfId="20072"/>
    <cellStyle name="표준 7 2 5" xfId="20073"/>
    <cellStyle name="표준 7 2 6" xfId="20074"/>
    <cellStyle name="표준 7 20" xfId="20075"/>
    <cellStyle name="표준 7 21" xfId="20076"/>
    <cellStyle name="표준 7 22" xfId="20077"/>
    <cellStyle name="표준 7 23" xfId="20078"/>
    <cellStyle name="표준 7 24" xfId="20079"/>
    <cellStyle name="표준 7 25" xfId="20080"/>
    <cellStyle name="표준 7 26" xfId="20081"/>
    <cellStyle name="표준 7 27" xfId="20082"/>
    <cellStyle name="표준 7 28" xfId="20083"/>
    <cellStyle name="표준 7 29" xfId="20084"/>
    <cellStyle name="표준 7 3" xfId="20085"/>
    <cellStyle name="표준 7 3 2" xfId="20086"/>
    <cellStyle name="표준 7 3 3" xfId="20087"/>
    <cellStyle name="표준 7 30" xfId="20088"/>
    <cellStyle name="표준 7 31" xfId="20089"/>
    <cellStyle name="표준 7 32" xfId="20090"/>
    <cellStyle name="표준 7 33" xfId="20091"/>
    <cellStyle name="표준 7 34" xfId="20092"/>
    <cellStyle name="표준 7 35" xfId="20093"/>
    <cellStyle name="표준 7 36" xfId="20094"/>
    <cellStyle name="표준 7 37" xfId="20095"/>
    <cellStyle name="표준 7 38" xfId="20096"/>
    <cellStyle name="표준 7 39" xfId="20097"/>
    <cellStyle name="표준 7 4" xfId="20098"/>
    <cellStyle name="표준 7 4 2" xfId="20099"/>
    <cellStyle name="표준 7 4 3" xfId="20100"/>
    <cellStyle name="표준 7 40" xfId="20101"/>
    <cellStyle name="표준 7 41" xfId="20102"/>
    <cellStyle name="표준 7 42" xfId="20103"/>
    <cellStyle name="표준 7 43" xfId="20104"/>
    <cellStyle name="표준 7 44" xfId="20105"/>
    <cellStyle name="표준 7 45" xfId="20106"/>
    <cellStyle name="표준 7 46" xfId="20107"/>
    <cellStyle name="표준 7 47" xfId="20108"/>
    <cellStyle name="표준 7 48" xfId="20109"/>
    <cellStyle name="표준 7 5" xfId="20110"/>
    <cellStyle name="표준 7 5 2" xfId="20111"/>
    <cellStyle name="표준 7 5 3" xfId="20112"/>
    <cellStyle name="표준 7 6" xfId="20113"/>
    <cellStyle name="표준 7 7" xfId="20114"/>
    <cellStyle name="표준 7 8" xfId="20115"/>
    <cellStyle name="표준 7 9" xfId="20116"/>
    <cellStyle name="표준 70" xfId="20117"/>
    <cellStyle name="표준 70 2" xfId="20118"/>
    <cellStyle name="표준 70 3" xfId="20119"/>
    <cellStyle name="표준 71" xfId="20120"/>
    <cellStyle name="표준 71 2" xfId="20121"/>
    <cellStyle name="표준 71 2 2" xfId="20122"/>
    <cellStyle name="표준 71 2 2 2" xfId="20123"/>
    <cellStyle name="표준 71 2 2 2 2" xfId="20124"/>
    <cellStyle name="표준 71 2 2 2 2 2" xfId="36061"/>
    <cellStyle name="표준 71 2 2 2 3" xfId="36062"/>
    <cellStyle name="표준 71 2 2 3" xfId="20125"/>
    <cellStyle name="표준 71 2 2 3 2" xfId="36063"/>
    <cellStyle name="표준 71 2 2 4" xfId="36064"/>
    <cellStyle name="표준 71 2 3" xfId="20126"/>
    <cellStyle name="표준 71 2 3 2" xfId="20127"/>
    <cellStyle name="표준 71 2 3 2 2" xfId="36065"/>
    <cellStyle name="표준 71 2 3 3" xfId="36066"/>
    <cellStyle name="표준 71 2 4" xfId="20128"/>
    <cellStyle name="표준 71 2 4 2" xfId="36067"/>
    <cellStyle name="표준 71 2 5" xfId="36068"/>
    <cellStyle name="표준 71 3" xfId="20129"/>
    <cellStyle name="표준 71 3 2" xfId="20130"/>
    <cellStyle name="표준 71 3 2 2" xfId="20131"/>
    <cellStyle name="표준 71 3 2 2 2" xfId="36069"/>
    <cellStyle name="표준 71 3 2 3" xfId="36070"/>
    <cellStyle name="표준 71 3 3" xfId="20132"/>
    <cellStyle name="표준 71 3 3 2" xfId="36071"/>
    <cellStyle name="표준 71 3 4" xfId="36072"/>
    <cellStyle name="표준 71 4" xfId="20133"/>
    <cellStyle name="표준 71 5" xfId="20134"/>
    <cellStyle name="표준 71 5 2" xfId="20135"/>
    <cellStyle name="표준 71 5 2 2" xfId="36073"/>
    <cellStyle name="표준 71 5 3" xfId="36074"/>
    <cellStyle name="표준 71 6" xfId="20136"/>
    <cellStyle name="표준 71 7" xfId="20137"/>
    <cellStyle name="표준 71 7 2" xfId="36075"/>
    <cellStyle name="표준 71 8" xfId="20138"/>
    <cellStyle name="표준 71 9" xfId="20139"/>
    <cellStyle name="표준 72" xfId="20140"/>
    <cellStyle name="표준 72 2" xfId="20141"/>
    <cellStyle name="표준 72 2 2" xfId="20142"/>
    <cellStyle name="표준 72 2 2 2" xfId="36076"/>
    <cellStyle name="표준 72 2 3" xfId="36077"/>
    <cellStyle name="표준 72 3" xfId="20143"/>
    <cellStyle name="표준 72 4" xfId="20144"/>
    <cellStyle name="표준 72 5" xfId="20145"/>
    <cellStyle name="표준 72 6" xfId="20146"/>
    <cellStyle name="표준 73" xfId="20147"/>
    <cellStyle name="표준 73 2" xfId="20148"/>
    <cellStyle name="표준 73 3" xfId="20149"/>
    <cellStyle name="표준 73 4" xfId="20150"/>
    <cellStyle name="표준 74" xfId="20151"/>
    <cellStyle name="표준 74 2" xfId="20152"/>
    <cellStyle name="표준 74 2 2" xfId="20153"/>
    <cellStyle name="표준 74 2 2 2" xfId="20154"/>
    <cellStyle name="표준 74 2 2 2 2" xfId="20155"/>
    <cellStyle name="표준 74 2 2 2 2 2" xfId="36078"/>
    <cellStyle name="표준 74 2 2 2 3" xfId="36079"/>
    <cellStyle name="표준 74 2 2 3" xfId="20156"/>
    <cellStyle name="표준 74 2 2 3 2" xfId="36080"/>
    <cellStyle name="표준 74 2 2 4" xfId="36081"/>
    <cellStyle name="표준 74 2 3" xfId="20157"/>
    <cellStyle name="표준 74 2 3 2" xfId="20158"/>
    <cellStyle name="표준 74 2 3 2 2" xfId="36082"/>
    <cellStyle name="표준 74 2 3 3" xfId="36083"/>
    <cellStyle name="표준 74 2 4" xfId="20159"/>
    <cellStyle name="표준 74 2 4 2" xfId="36084"/>
    <cellStyle name="표준 74 2 5" xfId="36085"/>
    <cellStyle name="표준 74 3" xfId="20160"/>
    <cellStyle name="표준 74 3 2" xfId="20161"/>
    <cellStyle name="표준 74 3 2 2" xfId="20162"/>
    <cellStyle name="표준 74 3 2 2 2" xfId="36086"/>
    <cellStyle name="표준 74 3 2 3" xfId="36087"/>
    <cellStyle name="표준 74 3 3" xfId="20163"/>
    <cellStyle name="표준 74 3 3 2" xfId="36088"/>
    <cellStyle name="표준 74 3 4" xfId="36089"/>
    <cellStyle name="표준 74 4" xfId="20164"/>
    <cellStyle name="표준 74 4 2" xfId="20165"/>
    <cellStyle name="표준 74 4 2 2" xfId="36090"/>
    <cellStyle name="표준 74 4 3" xfId="36091"/>
    <cellStyle name="표준 74 5" xfId="20166"/>
    <cellStyle name="표준 74 6" xfId="20167"/>
    <cellStyle name="표준 74 6 2" xfId="36092"/>
    <cellStyle name="표준 74 7" xfId="20168"/>
    <cellStyle name="표준 74 8" xfId="20169"/>
    <cellStyle name="표준 75" xfId="20170"/>
    <cellStyle name="표준 75 2" xfId="20171"/>
    <cellStyle name="표준 75 3" xfId="20172"/>
    <cellStyle name="표준 75 4" xfId="20173"/>
    <cellStyle name="표준 76" xfId="20174"/>
    <cellStyle name="표준 76 2" xfId="20175"/>
    <cellStyle name="표준 76 2 2" xfId="20176"/>
    <cellStyle name="표준 76 2 2 2" xfId="20177"/>
    <cellStyle name="표준 76 2 2 2 2" xfId="36093"/>
    <cellStyle name="표준 76 2 2 3" xfId="36094"/>
    <cellStyle name="표준 76 2 3" xfId="20178"/>
    <cellStyle name="표준 76 2 3 2" xfId="36095"/>
    <cellStyle name="표준 76 2 4" xfId="36096"/>
    <cellStyle name="표준 76 3" xfId="20179"/>
    <cellStyle name="표준 76 3 2" xfId="20180"/>
    <cellStyle name="표준 76 3 2 2" xfId="36097"/>
    <cellStyle name="표준 76 3 3" xfId="36098"/>
    <cellStyle name="표준 76 4" xfId="20181"/>
    <cellStyle name="표준 76 5" xfId="20182"/>
    <cellStyle name="표준 76 5 2" xfId="36099"/>
    <cellStyle name="표준 76 6" xfId="20183"/>
    <cellStyle name="표준 76 7" xfId="20184"/>
    <cellStyle name="표준 77" xfId="20185"/>
    <cellStyle name="표준 77 2" xfId="20186"/>
    <cellStyle name="표준 77 3" xfId="20187"/>
    <cellStyle name="표준 77 4" xfId="20188"/>
    <cellStyle name="표준 78" xfId="20189"/>
    <cellStyle name="표준 78 2" xfId="20190"/>
    <cellStyle name="표준 78 2 2" xfId="20191"/>
    <cellStyle name="표준 78 2 2 2" xfId="36100"/>
    <cellStyle name="표준 78 2 3" xfId="36101"/>
    <cellStyle name="표준 78 3" xfId="20192"/>
    <cellStyle name="표준 78 4" xfId="20193"/>
    <cellStyle name="표준 78 4 2" xfId="36102"/>
    <cellStyle name="표준 78 5" xfId="20194"/>
    <cellStyle name="표준 78 6" xfId="20195"/>
    <cellStyle name="표준 79" xfId="20196"/>
    <cellStyle name="표준 79 2" xfId="20197"/>
    <cellStyle name="표준 79 3" xfId="20198"/>
    <cellStyle name="표준 8" xfId="20199"/>
    <cellStyle name="표준 8 10" xfId="20200"/>
    <cellStyle name="표준 8 11" xfId="20201"/>
    <cellStyle name="표준 8 12" xfId="20202"/>
    <cellStyle name="표준 8 13" xfId="20203"/>
    <cellStyle name="표준 8 14" xfId="20204"/>
    <cellStyle name="표준 8 15" xfId="20205"/>
    <cellStyle name="표준 8 16" xfId="20206"/>
    <cellStyle name="표준 8 17" xfId="20207"/>
    <cellStyle name="표준 8 18" xfId="20208"/>
    <cellStyle name="표준 8 19" xfId="20209"/>
    <cellStyle name="표준 8 2" xfId="20210"/>
    <cellStyle name="표준 8 2 10" xfId="20211"/>
    <cellStyle name="표준 8 2 11" xfId="20212"/>
    <cellStyle name="표준 8 2 12" xfId="20213"/>
    <cellStyle name="표준 8 2 13" xfId="20214"/>
    <cellStyle name="표준 8 2 14" xfId="20215"/>
    <cellStyle name="표준 8 2 15" xfId="20216"/>
    <cellStyle name="표준 8 2 16" xfId="20217"/>
    <cellStyle name="표준 8 2 17" xfId="20218"/>
    <cellStyle name="표준 8 2 18" xfId="20219"/>
    <cellStyle name="표준 8 2 19" xfId="20220"/>
    <cellStyle name="표준 8 2 2" xfId="20221"/>
    <cellStyle name="표준 8 2 2 10" xfId="20222"/>
    <cellStyle name="표준 8 2 2 11" xfId="20223"/>
    <cellStyle name="표준 8 2 2 12" xfId="20224"/>
    <cellStyle name="표준 8 2 2 13" xfId="20225"/>
    <cellStyle name="표준 8 2 2 14" xfId="20226"/>
    <cellStyle name="표준 8 2 2 15" xfId="20227"/>
    <cellStyle name="표준 8 2 2 16" xfId="20228"/>
    <cellStyle name="표준 8 2 2 17" xfId="20229"/>
    <cellStyle name="표준 8 2 2 18" xfId="20230"/>
    <cellStyle name="표준 8 2 2 19" xfId="20231"/>
    <cellStyle name="표준 8 2 2 2" xfId="20232"/>
    <cellStyle name="표준 8 2 2 2 10" xfId="20233"/>
    <cellStyle name="표준 8 2 2 2 11" xfId="20234"/>
    <cellStyle name="표준 8 2 2 2 12" xfId="20235"/>
    <cellStyle name="표준 8 2 2 2 13" xfId="20236"/>
    <cellStyle name="표준 8 2 2 2 14" xfId="20237"/>
    <cellStyle name="표준 8 2 2 2 15" xfId="20238"/>
    <cellStyle name="표준 8 2 2 2 16" xfId="20239"/>
    <cellStyle name="표준 8 2 2 2 17" xfId="20240"/>
    <cellStyle name="표준 8 2 2 2 18" xfId="20241"/>
    <cellStyle name="표준 8 2 2 2 19" xfId="20242"/>
    <cellStyle name="표준 8 2 2 2 2" xfId="20243"/>
    <cellStyle name="표준 8 2 2 2 20" xfId="20244"/>
    <cellStyle name="표준 8 2 2 2 21" xfId="20245"/>
    <cellStyle name="표준 8 2 2 2 22" xfId="20246"/>
    <cellStyle name="표준 8 2 2 2 23" xfId="20247"/>
    <cellStyle name="표준 8 2 2 2 24" xfId="20248"/>
    <cellStyle name="표준 8 2 2 2 25" xfId="20249"/>
    <cellStyle name="표준 8 2 2 2 26" xfId="20250"/>
    <cellStyle name="표준 8 2 2 2 27" xfId="20251"/>
    <cellStyle name="표준 8 2 2 2 28" xfId="20252"/>
    <cellStyle name="표준 8 2 2 2 29" xfId="20253"/>
    <cellStyle name="표준 8 2 2 2 3" xfId="20254"/>
    <cellStyle name="표준 8 2 2 2 30" xfId="20255"/>
    <cellStyle name="표준 8 2 2 2 31" xfId="20256"/>
    <cellStyle name="표준 8 2 2 2 32" xfId="20257"/>
    <cellStyle name="표준 8 2 2 2 33" xfId="20258"/>
    <cellStyle name="표준 8 2 2 2 34" xfId="20259"/>
    <cellStyle name="표준 8 2 2 2 35" xfId="20260"/>
    <cellStyle name="표준 8 2 2 2 36" xfId="20261"/>
    <cellStyle name="표준 8 2 2 2 37" xfId="20262"/>
    <cellStyle name="표준 8 2 2 2 38" xfId="20263"/>
    <cellStyle name="표준 8 2 2 2 39" xfId="20264"/>
    <cellStyle name="표준 8 2 2 2 4" xfId="20265"/>
    <cellStyle name="표준 8 2 2 2 40" xfId="20266"/>
    <cellStyle name="표준 8 2 2 2 41" xfId="20267"/>
    <cellStyle name="표준 8 2 2 2 42" xfId="20268"/>
    <cellStyle name="표준 8 2 2 2 5" xfId="20269"/>
    <cellStyle name="표준 8 2 2 2 6" xfId="20270"/>
    <cellStyle name="표준 8 2 2 2 7" xfId="20271"/>
    <cellStyle name="표준 8 2 2 2 8" xfId="20272"/>
    <cellStyle name="표준 8 2 2 2 9" xfId="20273"/>
    <cellStyle name="표준 8 2 2 20" xfId="20274"/>
    <cellStyle name="표준 8 2 2 21" xfId="20275"/>
    <cellStyle name="표준 8 2 2 22" xfId="20276"/>
    <cellStyle name="표준 8 2 2 23" xfId="20277"/>
    <cellStyle name="표준 8 2 2 24" xfId="20278"/>
    <cellStyle name="표준 8 2 2 25" xfId="20279"/>
    <cellStyle name="표준 8 2 2 26" xfId="20280"/>
    <cellStyle name="표준 8 2 2 27" xfId="20281"/>
    <cellStyle name="표준 8 2 2 3" xfId="20282"/>
    <cellStyle name="표준 8 2 2 4" xfId="20283"/>
    <cellStyle name="표준 8 2 2 5" xfId="20284"/>
    <cellStyle name="표준 8 2 2 6" xfId="20285"/>
    <cellStyle name="표준 8 2 2 7" xfId="20286"/>
    <cellStyle name="표준 8 2 2 8" xfId="20287"/>
    <cellStyle name="표준 8 2 2 9" xfId="20288"/>
    <cellStyle name="표준 8 2 20" xfId="20289"/>
    <cellStyle name="표준 8 2 21" xfId="20290"/>
    <cellStyle name="표준 8 2 22" xfId="20291"/>
    <cellStyle name="표준 8 2 23" xfId="20292"/>
    <cellStyle name="표준 8 2 24" xfId="20293"/>
    <cellStyle name="표준 8 2 25" xfId="20294"/>
    <cellStyle name="표준 8 2 26" xfId="20295"/>
    <cellStyle name="표준 8 2 27" xfId="20296"/>
    <cellStyle name="표준 8 2 28" xfId="20297"/>
    <cellStyle name="표준 8 2 29" xfId="20298"/>
    <cellStyle name="표준 8 2 3" xfId="20299"/>
    <cellStyle name="표준 8 2 30" xfId="20300"/>
    <cellStyle name="표준 8 2 31" xfId="20301"/>
    <cellStyle name="표준 8 2 32" xfId="20302"/>
    <cellStyle name="표준 8 2 33" xfId="20303"/>
    <cellStyle name="표준 8 2 34" xfId="20304"/>
    <cellStyle name="표준 8 2 35" xfId="20305"/>
    <cellStyle name="표준 8 2 36" xfId="20306"/>
    <cellStyle name="표준 8 2 37" xfId="20307"/>
    <cellStyle name="표준 8 2 38" xfId="20308"/>
    <cellStyle name="표준 8 2 39" xfId="20309"/>
    <cellStyle name="표준 8 2 4" xfId="20310"/>
    <cellStyle name="표준 8 2 40" xfId="20311"/>
    <cellStyle name="표준 8 2 41" xfId="20312"/>
    <cellStyle name="표준 8 2 42" xfId="20313"/>
    <cellStyle name="표준 8 2 43" xfId="20314"/>
    <cellStyle name="표준 8 2 44" xfId="20315"/>
    <cellStyle name="표준 8 2 45" xfId="20316"/>
    <cellStyle name="표준 8 2 46" xfId="20317"/>
    <cellStyle name="표준 8 2 47" xfId="20318"/>
    <cellStyle name="표준 8 2 48" xfId="20319"/>
    <cellStyle name="표준 8 2 49" xfId="20320"/>
    <cellStyle name="표준 8 2 5" xfId="20321"/>
    <cellStyle name="표준 8 2 50" xfId="20322"/>
    <cellStyle name="표준 8 2 51" xfId="20323"/>
    <cellStyle name="표준 8 2 52" xfId="20324"/>
    <cellStyle name="표준 8 2 53" xfId="20325"/>
    <cellStyle name="표준 8 2 54" xfId="20326"/>
    <cellStyle name="표준 8 2 55" xfId="20327"/>
    <cellStyle name="표준 8 2 6" xfId="20328"/>
    <cellStyle name="표준 8 2 7" xfId="20329"/>
    <cellStyle name="표준 8 2 8" xfId="20330"/>
    <cellStyle name="표준 8 2 9" xfId="20331"/>
    <cellStyle name="표준 8 20" xfId="20332"/>
    <cellStyle name="표준 8 21" xfId="20333"/>
    <cellStyle name="표준 8 22" xfId="20334"/>
    <cellStyle name="표준 8 23" xfId="20335"/>
    <cellStyle name="표준 8 24" xfId="20336"/>
    <cellStyle name="표준 8 25" xfId="20337"/>
    <cellStyle name="표준 8 26" xfId="20338"/>
    <cellStyle name="표준 8 27" xfId="20339"/>
    <cellStyle name="표준 8 28" xfId="20340"/>
    <cellStyle name="표준 8 29" xfId="20341"/>
    <cellStyle name="표준 8 3" xfId="20342"/>
    <cellStyle name="표준 8 30" xfId="20343"/>
    <cellStyle name="표준 8 31" xfId="20344"/>
    <cellStyle name="표준 8 32" xfId="20345"/>
    <cellStyle name="표준 8 33" xfId="20346"/>
    <cellStyle name="표준 8 34" xfId="20347"/>
    <cellStyle name="표준 8 35" xfId="20348"/>
    <cellStyle name="표준 8 36" xfId="20349"/>
    <cellStyle name="표준 8 37" xfId="20350"/>
    <cellStyle name="표준 8 38" xfId="20351"/>
    <cellStyle name="표준 8 39" xfId="20352"/>
    <cellStyle name="표준 8 4" xfId="20353"/>
    <cellStyle name="표준 8 4 2" xfId="20354"/>
    <cellStyle name="표준 8 4 3" xfId="20355"/>
    <cellStyle name="표준 8 40" xfId="20356"/>
    <cellStyle name="표준 8 41" xfId="20357"/>
    <cellStyle name="표준 8 42" xfId="20358"/>
    <cellStyle name="표준 8 43" xfId="20359"/>
    <cellStyle name="표준 8 44" xfId="20360"/>
    <cellStyle name="표준 8 45" xfId="20361"/>
    <cellStyle name="표준 8 46" xfId="20362"/>
    <cellStyle name="표준 8 47" xfId="20363"/>
    <cellStyle name="표준 8 48" xfId="20364"/>
    <cellStyle name="표준 8 5" xfId="20365"/>
    <cellStyle name="표준 8 5 2" xfId="20366"/>
    <cellStyle name="표준 8 5 3" xfId="20367"/>
    <cellStyle name="표준 8 6" xfId="20368"/>
    <cellStyle name="표준 8 7" xfId="20369"/>
    <cellStyle name="표준 8 8" xfId="20370"/>
    <cellStyle name="표준 8 9" xfId="20371"/>
    <cellStyle name="표준 80" xfId="20372"/>
    <cellStyle name="표준 80 2" xfId="20373"/>
    <cellStyle name="표준 80 3" xfId="20374"/>
    <cellStyle name="표준 81" xfId="20375"/>
    <cellStyle name="표준 81 2" xfId="20376"/>
    <cellStyle name="표준 81 3" xfId="20377"/>
    <cellStyle name="표준 81 4" xfId="20378"/>
    <cellStyle name="표준 81 5" xfId="20379"/>
    <cellStyle name="표준 81 6" xfId="20380"/>
    <cellStyle name="표준 81 7" xfId="20381"/>
    <cellStyle name="표준 81 8" xfId="20382"/>
    <cellStyle name="표준 82" xfId="20383"/>
    <cellStyle name="표준 82 2" xfId="20384"/>
    <cellStyle name="표준 82 3" xfId="20385"/>
    <cellStyle name="표준 83" xfId="20386"/>
    <cellStyle name="표준 83 2" xfId="20387"/>
    <cellStyle name="표준 83 2 2" xfId="20388"/>
    <cellStyle name="표준 83 2 2 2" xfId="20389"/>
    <cellStyle name="표준 83 2 3" xfId="20390"/>
    <cellStyle name="표준 83 3" xfId="20391"/>
    <cellStyle name="표준 83 3 2" xfId="20392"/>
    <cellStyle name="표준 83 3 2 2" xfId="20393"/>
    <cellStyle name="표준 83 3 3" xfId="20394"/>
    <cellStyle name="표준 83 4" xfId="20395"/>
    <cellStyle name="표준 83 4 2" xfId="20396"/>
    <cellStyle name="표준 83 4 2 2" xfId="20397"/>
    <cellStyle name="표준 83 4 3" xfId="20398"/>
    <cellStyle name="표준 83 5" xfId="20399"/>
    <cellStyle name="표준 83 5 2" xfId="20400"/>
    <cellStyle name="표준 83 6" xfId="20401"/>
    <cellStyle name="표준 83 7" xfId="20402"/>
    <cellStyle name="표준 83 8" xfId="20403"/>
    <cellStyle name="표준 84" xfId="20404"/>
    <cellStyle name="표준 84 2" xfId="20405"/>
    <cellStyle name="표준 84 2 2" xfId="20406"/>
    <cellStyle name="표준 84 2 2 2" xfId="20407"/>
    <cellStyle name="표준 84 2 2 2 2" xfId="20408"/>
    <cellStyle name="표준 84 2 2 2 2 2" xfId="20409"/>
    <cellStyle name="표준 84 2 2 2 2 2 2" xfId="20410"/>
    <cellStyle name="표준 84 2 2 2 2 2 2 2" xfId="36103"/>
    <cellStyle name="표준 84 2 2 2 2 2 3" xfId="36104"/>
    <cellStyle name="표준 84 2 2 2 2 3" xfId="20411"/>
    <cellStyle name="표준 84 2 2 2 2 3 2" xfId="36105"/>
    <cellStyle name="표준 84 2 2 2 2 4" xfId="36106"/>
    <cellStyle name="표준 84 2 2 2 3" xfId="20412"/>
    <cellStyle name="표준 84 2 2 2 3 2" xfId="20413"/>
    <cellStyle name="표준 84 2 2 2 3 2 2" xfId="36107"/>
    <cellStyle name="표준 84 2 2 2 3 3" xfId="36108"/>
    <cellStyle name="표준 84 2 2 2 4" xfId="20414"/>
    <cellStyle name="표준 84 2 2 2 4 2" xfId="36109"/>
    <cellStyle name="표준 84 2 2 2 5" xfId="36110"/>
    <cellStyle name="표준 84 2 2 3" xfId="20415"/>
    <cellStyle name="표준 84 2 2 3 2" xfId="20416"/>
    <cellStyle name="표준 84 2 2 3 2 2" xfId="20417"/>
    <cellStyle name="표준 84 2 2 3 2 2 2" xfId="36111"/>
    <cellStyle name="표준 84 2 2 3 2 3" xfId="36112"/>
    <cellStyle name="표준 84 2 2 3 3" xfId="20418"/>
    <cellStyle name="표준 84 2 2 3 3 2" xfId="36113"/>
    <cellStyle name="표준 84 2 2 3 4" xfId="36114"/>
    <cellStyle name="표준 84 2 2 4" xfId="20419"/>
    <cellStyle name="표준 84 2 2 4 2" xfId="20420"/>
    <cellStyle name="표준 84 2 2 4 2 2" xfId="36115"/>
    <cellStyle name="표준 84 2 2 4 3" xfId="36116"/>
    <cellStyle name="표준 84 2 2 5" xfId="20421"/>
    <cellStyle name="표준 84 2 2 5 2" xfId="36117"/>
    <cellStyle name="표준 84 2 2 6" xfId="36118"/>
    <cellStyle name="표준 84 2 3" xfId="20422"/>
    <cellStyle name="표준 84 2 3 2" xfId="20423"/>
    <cellStyle name="표준 84 2 3 2 2" xfId="20424"/>
    <cellStyle name="표준 84 2 3 2 2 2" xfId="20425"/>
    <cellStyle name="표준 84 2 3 2 2 2 2" xfId="36119"/>
    <cellStyle name="표준 84 2 3 2 2 3" xfId="36120"/>
    <cellStyle name="표준 84 2 3 2 3" xfId="20426"/>
    <cellStyle name="표준 84 2 3 2 3 2" xfId="36121"/>
    <cellStyle name="표준 84 2 3 2 4" xfId="36122"/>
    <cellStyle name="표준 84 2 3 3" xfId="20427"/>
    <cellStyle name="표준 84 2 3 3 2" xfId="20428"/>
    <cellStyle name="표준 84 2 3 3 2 2" xfId="36123"/>
    <cellStyle name="표준 84 2 3 3 3" xfId="36124"/>
    <cellStyle name="표준 84 2 3 4" xfId="20429"/>
    <cellStyle name="표준 84 2 3 4 2" xfId="36125"/>
    <cellStyle name="표준 84 2 3 5" xfId="36126"/>
    <cellStyle name="표준 84 2 4" xfId="20430"/>
    <cellStyle name="표준 84 2 4 2" xfId="20431"/>
    <cellStyle name="표준 84 2 4 2 2" xfId="20432"/>
    <cellStyle name="표준 84 2 4 2 2 2" xfId="36127"/>
    <cellStyle name="표준 84 2 4 2 3" xfId="36128"/>
    <cellStyle name="표준 84 2 4 3" xfId="20433"/>
    <cellStyle name="표준 84 2 4 3 2" xfId="36129"/>
    <cellStyle name="표준 84 2 4 4" xfId="36130"/>
    <cellStyle name="표준 84 2 5" xfId="20434"/>
    <cellStyle name="표준 84 2 5 2" xfId="20435"/>
    <cellStyle name="표준 84 2 5 2 2" xfId="36131"/>
    <cellStyle name="표준 84 2 5 3" xfId="36132"/>
    <cellStyle name="표준 84 2 6" xfId="20436"/>
    <cellStyle name="표준 84 2 6 2" xfId="36133"/>
    <cellStyle name="표준 84 2 7" xfId="36134"/>
    <cellStyle name="표준 84 3" xfId="20437"/>
    <cellStyle name="표준 84 3 2" xfId="20438"/>
    <cellStyle name="표준 84 3 2 2" xfId="20439"/>
    <cellStyle name="표준 84 3 2 2 2" xfId="20440"/>
    <cellStyle name="표준 84 3 2 2 2 2" xfId="20441"/>
    <cellStyle name="표준 84 3 2 2 2 2 2" xfId="36135"/>
    <cellStyle name="표준 84 3 2 2 2 3" xfId="36136"/>
    <cellStyle name="표준 84 3 2 2 3" xfId="20442"/>
    <cellStyle name="표준 84 3 2 2 3 2" xfId="36137"/>
    <cellStyle name="표준 84 3 2 2 4" xfId="36138"/>
    <cellStyle name="표준 84 3 2 3" xfId="20443"/>
    <cellStyle name="표준 84 3 2 3 2" xfId="20444"/>
    <cellStyle name="표준 84 3 2 3 2 2" xfId="36139"/>
    <cellStyle name="표준 84 3 2 3 3" xfId="36140"/>
    <cellStyle name="표준 84 3 2 4" xfId="20445"/>
    <cellStyle name="표준 84 3 2 4 2" xfId="36141"/>
    <cellStyle name="표준 84 3 2 5" xfId="36142"/>
    <cellStyle name="표준 84 3 3" xfId="20446"/>
    <cellStyle name="표준 84 3 3 2" xfId="20447"/>
    <cellStyle name="표준 84 3 3 2 2" xfId="20448"/>
    <cellStyle name="표준 84 3 3 2 2 2" xfId="36143"/>
    <cellStyle name="표준 84 3 3 2 3" xfId="36144"/>
    <cellStyle name="표준 84 3 3 3" xfId="20449"/>
    <cellStyle name="표준 84 3 3 3 2" xfId="36145"/>
    <cellStyle name="표준 84 3 3 4" xfId="36146"/>
    <cellStyle name="표준 84 3 4" xfId="20450"/>
    <cellStyle name="표준 84 3 4 2" xfId="20451"/>
    <cellStyle name="표준 84 3 4 2 2" xfId="36147"/>
    <cellStyle name="표준 84 3 4 3" xfId="36148"/>
    <cellStyle name="표준 84 3 5" xfId="20452"/>
    <cellStyle name="표준 84 3 5 2" xfId="36149"/>
    <cellStyle name="표준 84 3 6" xfId="36150"/>
    <cellStyle name="표준 84 4" xfId="20453"/>
    <cellStyle name="표준 84 4 2" xfId="20454"/>
    <cellStyle name="표준 84 4 2 2" xfId="20455"/>
    <cellStyle name="표준 84 4 2 2 2" xfId="20456"/>
    <cellStyle name="표준 84 4 2 2 2 2" xfId="36151"/>
    <cellStyle name="표준 84 4 2 2 3" xfId="36152"/>
    <cellStyle name="표준 84 4 2 3" xfId="20457"/>
    <cellStyle name="표준 84 4 2 3 2" xfId="36153"/>
    <cellStyle name="표준 84 4 2 4" xfId="36154"/>
    <cellStyle name="표준 84 4 3" xfId="20458"/>
    <cellStyle name="표준 84 4 3 2" xfId="20459"/>
    <cellStyle name="표준 84 4 3 2 2" xfId="36155"/>
    <cellStyle name="표준 84 4 3 3" xfId="36156"/>
    <cellStyle name="표준 84 4 4" xfId="20460"/>
    <cellStyle name="표준 84 4 4 2" xfId="36157"/>
    <cellStyle name="표준 84 4 5" xfId="36158"/>
    <cellStyle name="표준 84 5" xfId="20461"/>
    <cellStyle name="표준 84 5 2" xfId="20462"/>
    <cellStyle name="표준 84 5 2 2" xfId="20463"/>
    <cellStyle name="표준 84 5 2 2 2" xfId="36159"/>
    <cellStyle name="표준 84 5 2 3" xfId="36160"/>
    <cellStyle name="표준 84 5 3" xfId="20464"/>
    <cellStyle name="표준 84 5 3 2" xfId="36161"/>
    <cellStyle name="표준 84 5 4" xfId="36162"/>
    <cellStyle name="표준 84 6" xfId="20465"/>
    <cellStyle name="표준 84 6 2" xfId="20466"/>
    <cellStyle name="표준 84 6 2 2" xfId="36163"/>
    <cellStyle name="표준 84 6 3" xfId="36164"/>
    <cellStyle name="표준 84 7" xfId="20467"/>
    <cellStyle name="표준 84 7 2" xfId="36165"/>
    <cellStyle name="표준 84 8" xfId="20468"/>
    <cellStyle name="표준 84 9" xfId="20469"/>
    <cellStyle name="표준 85" xfId="20470"/>
    <cellStyle name="표준 85 2" xfId="20471"/>
    <cellStyle name="표준 85 2 2" xfId="20472"/>
    <cellStyle name="표준 85 2 2 2" xfId="20473"/>
    <cellStyle name="표준 85 2 2 2 2" xfId="20474"/>
    <cellStyle name="표준 85 2 2 2 2 2" xfId="20475"/>
    <cellStyle name="표준 85 2 2 2 2 2 2" xfId="36166"/>
    <cellStyle name="표준 85 2 2 2 2 3" xfId="36167"/>
    <cellStyle name="표준 85 2 2 2 3" xfId="20476"/>
    <cellStyle name="표준 85 2 2 2 3 2" xfId="36168"/>
    <cellStyle name="표준 85 2 2 2 4" xfId="20477"/>
    <cellStyle name="표준 85 2 2 3" xfId="20478"/>
    <cellStyle name="표준 85 2 2 3 2" xfId="20479"/>
    <cellStyle name="표준 85 2 2 3 2 2" xfId="36169"/>
    <cellStyle name="표준 85 2 2 3 3" xfId="36170"/>
    <cellStyle name="표준 85 2 2 4" xfId="20480"/>
    <cellStyle name="표준 85 2 2 4 2" xfId="36171"/>
    <cellStyle name="표준 85 2 2 5" xfId="20481"/>
    <cellStyle name="표준 85 2 3" xfId="20482"/>
    <cellStyle name="표준 85 2 3 2" xfId="20483"/>
    <cellStyle name="표준 85 2 3 2 2" xfId="20484"/>
    <cellStyle name="표준 85 2 3 2 2 2" xfId="36172"/>
    <cellStyle name="표준 85 2 3 2 3" xfId="36173"/>
    <cellStyle name="표준 85 2 3 3" xfId="20485"/>
    <cellStyle name="표준 85 2 3 3 2" xfId="36174"/>
    <cellStyle name="표준 85 2 3 4" xfId="20486"/>
    <cellStyle name="표준 85 2 4" xfId="20487"/>
    <cellStyle name="표준 85 2 4 2" xfId="20488"/>
    <cellStyle name="표준 85 2 4 2 2" xfId="36175"/>
    <cellStyle name="표준 85 2 4 3" xfId="36176"/>
    <cellStyle name="표준 85 2 5" xfId="20489"/>
    <cellStyle name="표준 85 2 5 2" xfId="36177"/>
    <cellStyle name="표준 85 2 6" xfId="20490"/>
    <cellStyle name="표준 85 3" xfId="20491"/>
    <cellStyle name="표준 85 3 2" xfId="20492"/>
    <cellStyle name="표준 85 3 2 2" xfId="20493"/>
    <cellStyle name="표준 85 3 2 2 2" xfId="20494"/>
    <cellStyle name="표준 85 3 2 2 2 2" xfId="36178"/>
    <cellStyle name="표준 85 3 2 2 3" xfId="20495"/>
    <cellStyle name="표준 85 3 2 3" xfId="20496"/>
    <cellStyle name="표준 85 3 2 3 2" xfId="36179"/>
    <cellStyle name="표준 85 3 2 4" xfId="20497"/>
    <cellStyle name="표준 85 3 3" xfId="20498"/>
    <cellStyle name="표준 85 3 3 2" xfId="20499"/>
    <cellStyle name="표준 85 3 3 2 2" xfId="36180"/>
    <cellStyle name="표준 85 3 3 3" xfId="20500"/>
    <cellStyle name="표준 85 3 4" xfId="20501"/>
    <cellStyle name="표준 85 3 4 2" xfId="36181"/>
    <cellStyle name="표준 85 3 5" xfId="20502"/>
    <cellStyle name="표준 85 4" xfId="20503"/>
    <cellStyle name="표준 85 4 2" xfId="20504"/>
    <cellStyle name="표준 85 4 2 2" xfId="20505"/>
    <cellStyle name="표준 85 4 2 2 2" xfId="20506"/>
    <cellStyle name="표준 85 4 2 3" xfId="20507"/>
    <cellStyle name="표준 85 4 3" xfId="20508"/>
    <cellStyle name="표준 85 4 3 2" xfId="20509"/>
    <cellStyle name="표준 85 4 4" xfId="20510"/>
    <cellStyle name="표준 85 5" xfId="20511"/>
    <cellStyle name="표준 85 5 2" xfId="20512"/>
    <cellStyle name="표준 85 5 2 2" xfId="20513"/>
    <cellStyle name="표준 85 5 3" xfId="20514"/>
    <cellStyle name="표준 85 6" xfId="20515"/>
    <cellStyle name="표준 85 6 2" xfId="20516"/>
    <cellStyle name="표준 85 7" xfId="20517"/>
    <cellStyle name="표준 86" xfId="20518"/>
    <cellStyle name="표준 86 2" xfId="20519"/>
    <cellStyle name="표준 86 2 2" xfId="20520"/>
    <cellStyle name="표준 86 2 2 2" xfId="20521"/>
    <cellStyle name="표준 86 2 2 2 2" xfId="20522"/>
    <cellStyle name="표준 86 2 2 2 2 2" xfId="36182"/>
    <cellStyle name="표준 86 2 2 2 3" xfId="36183"/>
    <cellStyle name="표준 86 2 2 3" xfId="20523"/>
    <cellStyle name="표준 86 2 2 3 2" xfId="36184"/>
    <cellStyle name="표준 86 2 2 4" xfId="36185"/>
    <cellStyle name="표준 86 2 3" xfId="20524"/>
    <cellStyle name="표준 86 2 3 2" xfId="20525"/>
    <cellStyle name="표준 86 2 3 2 2" xfId="36186"/>
    <cellStyle name="표준 86 2 3 3" xfId="36187"/>
    <cellStyle name="표준 86 2 4" xfId="20526"/>
    <cellStyle name="표준 86 2 4 2" xfId="36188"/>
    <cellStyle name="표준 86 2 5" xfId="20527"/>
    <cellStyle name="표준 86 2 6" xfId="20528"/>
    <cellStyle name="표준 86 3" xfId="20529"/>
    <cellStyle name="표준 86 3 2" xfId="20530"/>
    <cellStyle name="표준 86 3 2 2" xfId="20531"/>
    <cellStyle name="표준 86 3 2 2 2" xfId="36189"/>
    <cellStyle name="표준 86 3 2 3" xfId="36190"/>
    <cellStyle name="표준 86 3 3" xfId="20532"/>
    <cellStyle name="표준 86 3 3 2" xfId="36191"/>
    <cellStyle name="표준 86 3 4" xfId="36192"/>
    <cellStyle name="표준 86 4" xfId="20533"/>
    <cellStyle name="표준 86 4 2" xfId="20534"/>
    <cellStyle name="표준 86 4 2 2" xfId="36193"/>
    <cellStyle name="표준 86 4 3" xfId="36194"/>
    <cellStyle name="표준 86 5" xfId="20535"/>
    <cellStyle name="표준 86 5 2" xfId="36195"/>
    <cellStyle name="표준 86 6" xfId="20536"/>
    <cellStyle name="표준 87" xfId="20537"/>
    <cellStyle name="표준 87 2" xfId="20538"/>
    <cellStyle name="표준 87 2 2" xfId="20539"/>
    <cellStyle name="표준 87 2 2 2" xfId="20540"/>
    <cellStyle name="표준 87 2 2 2 2" xfId="36196"/>
    <cellStyle name="표준 87 2 2 3" xfId="36197"/>
    <cellStyle name="표준 87 2 3" xfId="20541"/>
    <cellStyle name="표준 87 2 3 2" xfId="36198"/>
    <cellStyle name="표준 87 2 4" xfId="36199"/>
    <cellStyle name="표준 87 3" xfId="20542"/>
    <cellStyle name="표준 87 3 2" xfId="20543"/>
    <cellStyle name="표준 87 3 2 2" xfId="36200"/>
    <cellStyle name="표준 87 3 3" xfId="36201"/>
    <cellStyle name="표준 87 4" xfId="20544"/>
    <cellStyle name="표준 87 4 2" xfId="36202"/>
    <cellStyle name="표준 87 5" xfId="20545"/>
    <cellStyle name="표준 88" xfId="20546"/>
    <cellStyle name="표준 88 2" xfId="20547"/>
    <cellStyle name="표준 88 2 2" xfId="20548"/>
    <cellStyle name="표준 88 2 2 2" xfId="36203"/>
    <cellStyle name="표준 88 2 3" xfId="36204"/>
    <cellStyle name="표준 88 3" xfId="20549"/>
    <cellStyle name="표준 88 3 2" xfId="36205"/>
    <cellStyle name="표준 88 4" xfId="20550"/>
    <cellStyle name="표준 88 5" xfId="20551"/>
    <cellStyle name="표준 89" xfId="20552"/>
    <cellStyle name="표준 89 2" xfId="20553"/>
    <cellStyle name="표준 89 2 2" xfId="36206"/>
    <cellStyle name="표준 89 3" xfId="36207"/>
    <cellStyle name="표준 9" xfId="20554"/>
    <cellStyle name="표준 9 10" xfId="20555"/>
    <cellStyle name="표준 9 11" xfId="20556"/>
    <cellStyle name="표준 9 12" xfId="20557"/>
    <cellStyle name="표준 9 13" xfId="20558"/>
    <cellStyle name="표준 9 14" xfId="20559"/>
    <cellStyle name="표준 9 15" xfId="20560"/>
    <cellStyle name="표준 9 16" xfId="20561"/>
    <cellStyle name="표준 9 17" xfId="20562"/>
    <cellStyle name="표준 9 18" xfId="20563"/>
    <cellStyle name="표준 9 19" xfId="20564"/>
    <cellStyle name="표준 9 2" xfId="20565"/>
    <cellStyle name="표준 9 2 2" xfId="20566"/>
    <cellStyle name="표준 9 2 3" xfId="20567"/>
    <cellStyle name="표준 9 20" xfId="20568"/>
    <cellStyle name="표준 9 21" xfId="20569"/>
    <cellStyle name="표준 9 22" xfId="20570"/>
    <cellStyle name="표준 9 23" xfId="20571"/>
    <cellStyle name="표준 9 24" xfId="20572"/>
    <cellStyle name="표준 9 25" xfId="20573"/>
    <cellStyle name="표준 9 26" xfId="20574"/>
    <cellStyle name="표준 9 27" xfId="20575"/>
    <cellStyle name="표준 9 28" xfId="20576"/>
    <cellStyle name="표준 9 29" xfId="20577"/>
    <cellStyle name="표준 9 3" xfId="20578"/>
    <cellStyle name="표준 9 30" xfId="20579"/>
    <cellStyle name="표준 9 31" xfId="20580"/>
    <cellStyle name="표준 9 32" xfId="20581"/>
    <cellStyle name="표준 9 33" xfId="20582"/>
    <cellStyle name="표준 9 34" xfId="20583"/>
    <cellStyle name="표준 9 35" xfId="20584"/>
    <cellStyle name="표준 9 36" xfId="20585"/>
    <cellStyle name="표준 9 37" xfId="20586"/>
    <cellStyle name="표준 9 38" xfId="20587"/>
    <cellStyle name="표준 9 39" xfId="20588"/>
    <cellStyle name="표준 9 4" xfId="20589"/>
    <cellStyle name="표준 9 4 2" xfId="20590"/>
    <cellStyle name="표준 9 4 3" xfId="20591"/>
    <cellStyle name="표준 9 40" xfId="20592"/>
    <cellStyle name="표준 9 41" xfId="20593"/>
    <cellStyle name="표준 9 42" xfId="20594"/>
    <cellStyle name="표준 9 43" xfId="20595"/>
    <cellStyle name="표준 9 44" xfId="20596"/>
    <cellStyle name="표준 9 45" xfId="20597"/>
    <cellStyle name="표준 9 46" xfId="20598"/>
    <cellStyle name="표준 9 47" xfId="20599"/>
    <cellStyle name="표준 9 48" xfId="20600"/>
    <cellStyle name="표준 9 5" xfId="20601"/>
    <cellStyle name="표준 9 5 2" xfId="20602"/>
    <cellStyle name="표준 9 5 3" xfId="20603"/>
    <cellStyle name="표준 9 6" xfId="20604"/>
    <cellStyle name="표준 9 7" xfId="20605"/>
    <cellStyle name="표준 9 8" xfId="20606"/>
    <cellStyle name="표준 9 9" xfId="20607"/>
    <cellStyle name="표준 90" xfId="20608"/>
    <cellStyle name="표준 91" xfId="20609"/>
    <cellStyle name="표준 92" xfId="20610"/>
    <cellStyle name="표준 93" xfId="36208"/>
    <cellStyle name="표준 94" xfId="36209"/>
    <cellStyle name="표준 95" xfId="20611"/>
    <cellStyle name="표준 96" xfId="20612"/>
    <cellStyle name="표준 97" xfId="36210"/>
    <cellStyle name="표준 98" xfId="36211"/>
    <cellStyle name="표준 99" xfId="36212"/>
    <cellStyle name="하이퍼링크 10" xfId="20613"/>
    <cellStyle name="하이퍼링크 11" xfId="36213"/>
    <cellStyle name="하이퍼링크 12" xfId="36214"/>
    <cellStyle name="하이퍼링크 15" xfId="20614"/>
    <cellStyle name="하이퍼링크 15 2" xfId="20615"/>
    <cellStyle name="하이퍼링크 2" xfId="20616"/>
    <cellStyle name="하이퍼링크 2 2" xfId="20617"/>
    <cellStyle name="하이퍼링크 2 2 2" xfId="20618"/>
    <cellStyle name="하이퍼링크 2 2 2 2" xfId="20619"/>
    <cellStyle name="하이퍼링크 2 2 2 3" xfId="20620"/>
    <cellStyle name="하이퍼링크 2 2 2 4" xfId="20621"/>
    <cellStyle name="하이퍼링크 2 2 3" xfId="20622"/>
    <cellStyle name="하이퍼링크 2 2 4" xfId="20623"/>
    <cellStyle name="하이퍼링크 2 2 5" xfId="20624"/>
    <cellStyle name="하이퍼링크 2 3" xfId="20625"/>
    <cellStyle name="하이퍼링크 2 3 2" xfId="20626"/>
    <cellStyle name="하이퍼링크 2 3 3" xfId="20627"/>
    <cellStyle name="하이퍼링크 2 3 4" xfId="20628"/>
    <cellStyle name="하이퍼링크 2 4" xfId="20629"/>
    <cellStyle name="하이퍼링크 2 5" xfId="20630"/>
    <cellStyle name="하이퍼링크 2 5 2" xfId="20631"/>
    <cellStyle name="하이퍼링크 2 6" xfId="20632"/>
    <cellStyle name="하이퍼링크 2 6 2" xfId="20633"/>
    <cellStyle name="하이퍼링크 2 7" xfId="20634"/>
    <cellStyle name="하이퍼링크 2 8" xfId="20635"/>
    <cellStyle name="하이퍼링크 2 9" xfId="20636"/>
    <cellStyle name="하이퍼링크 24" xfId="20637"/>
    <cellStyle name="하이퍼링크 3" xfId="20638"/>
    <cellStyle name="하이퍼링크 3 2" xfId="20639"/>
    <cellStyle name="하이퍼링크 3 2 2" xfId="20640"/>
    <cellStyle name="하이퍼링크 3 2 3" xfId="20641"/>
    <cellStyle name="하이퍼링크 3 2 4" xfId="20642"/>
    <cellStyle name="하이퍼링크 3 3" xfId="20643"/>
    <cellStyle name="하이퍼링크 3 4" xfId="20644"/>
    <cellStyle name="하이퍼링크 3 5" xfId="20645"/>
    <cellStyle name="하이퍼링크 3 6" xfId="20646"/>
    <cellStyle name="하이퍼링크 3 7" xfId="20647"/>
    <cellStyle name="하이퍼링크 3 7 2" xfId="20648"/>
    <cellStyle name="하이퍼링크 3 8" xfId="36215"/>
    <cellStyle name="하이퍼링크 31" xfId="36216"/>
    <cellStyle name="하이퍼링크 4" xfId="20649"/>
    <cellStyle name="하이퍼링크 4 2" xfId="20650"/>
    <cellStyle name="하이퍼링크 4 3" xfId="20651"/>
    <cellStyle name="하이퍼링크 4 4" xfId="20652"/>
    <cellStyle name="하이퍼링크 4 5" xfId="20653"/>
    <cellStyle name="하이퍼링크 4 6" xfId="20654"/>
    <cellStyle name="하이퍼링크 4 7" xfId="36217"/>
    <cellStyle name="하이퍼링크 5" xfId="20655"/>
    <cellStyle name="하이퍼링크 5 2" xfId="20656"/>
    <cellStyle name="하이퍼링크 5 3" xfId="36218"/>
    <cellStyle name="하이퍼링크 6" xfId="20657"/>
    <cellStyle name="하이퍼링크 6 2" xfId="20658"/>
    <cellStyle name="하이퍼링크 6 3" xfId="20659"/>
    <cellStyle name="하이퍼링크 7" xfId="20660"/>
    <cellStyle name="하이퍼링크 7 2" xfId="20661"/>
    <cellStyle name="하이퍼링크 8" xfId="20662"/>
    <cellStyle name="하이퍼링크 9" xfId="20663"/>
    <cellStyle name="하이퍼링크 9 2" xfId="2066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1"/>
        <c:ser>
          <c:idx val="0"/>
          <c:order val="0"/>
          <c:invertIfNegative val="0"/>
          <c:dLbls>
            <c:numFmt formatCode="#,##0_);[Red]\(#,##0\)" sourceLinked="0"/>
            <c:spPr>
              <a:noFill/>
              <a:ln>
                <a:noFill/>
              </a:ln>
              <a:effectLst/>
            </c:spPr>
            <c:txPr>
              <a:bodyPr/>
              <a:lstStyle/>
              <a:p>
                <a:pPr>
                  <a:defRPr sz="1800" b="1"/>
                </a:pPr>
                <a:endParaRPr lang="ko-KR"/>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'세부성과(경제&amp;만족도&amp;정성)'!$AP$330:$AP$335</c:f>
              <c:strCache>
                <c:ptCount val="6"/>
                <c:pt idx="0">
                  <c:v>경인</c:v>
                </c:pt>
                <c:pt idx="1">
                  <c:v>충청</c:v>
                </c:pt>
                <c:pt idx="2">
                  <c:v>호남</c:v>
                </c:pt>
                <c:pt idx="3">
                  <c:v>대구경북</c:v>
                </c:pt>
                <c:pt idx="4">
                  <c:v>부울경</c:v>
                </c:pt>
                <c:pt idx="5">
                  <c:v>서울/강원</c:v>
                </c:pt>
              </c:strCache>
            </c:strRef>
          </c:cat>
          <c:val>
            <c:numRef>
              <c:f>'세부성과(경제&amp;만족도&amp;정성)'!$AQ$330:$AQ$335</c:f>
              <c:numCache>
                <c:formatCode>_-* #,##0.0_-;\-* #,##0.0_-;_-* "-"_-;_-@_-</c:formatCode>
                <c:ptCount val="6"/>
                <c:pt idx="0">
                  <c:v>123</c:v>
                </c:pt>
                <c:pt idx="1">
                  <c:v>94</c:v>
                </c:pt>
                <c:pt idx="2">
                  <c:v>36</c:v>
                </c:pt>
                <c:pt idx="3">
                  <c:v>132</c:v>
                </c:pt>
                <c:pt idx="4">
                  <c:v>13</c:v>
                </c:pt>
                <c:pt idx="5">
                  <c:v>97</c:v>
                </c:pt>
              </c:numCache>
            </c:numRef>
          </c:val>
        </c:ser>
        <c:dLbls>
          <c:showLegendKey val="0"/>
          <c:showVal val="0"/>
          <c:showCatName val="0"/>
          <c:showSerName val="0"/>
          <c:showPercent val="0"/>
          <c:showBubbleSize val="0"/>
        </c:dLbls>
        <c:gapWidth val="85"/>
        <c:overlap val="8"/>
        <c:axId val="-806511936"/>
        <c:axId val="-806509216"/>
      </c:barChart>
      <c:catAx>
        <c:axId val="-806511936"/>
        <c:scaling>
          <c:orientation val="minMax"/>
        </c:scaling>
        <c:delete val="0"/>
        <c:axPos val="l"/>
        <c:numFmt formatCode="General" sourceLinked="0"/>
        <c:majorTickMark val="out"/>
        <c:minorTickMark val="none"/>
        <c:tickLblPos val="nextTo"/>
        <c:txPr>
          <a:bodyPr/>
          <a:lstStyle/>
          <a:p>
            <a:pPr>
              <a:defRPr sz="1800" b="1"/>
            </a:pPr>
            <a:endParaRPr lang="ko-KR"/>
          </a:p>
        </c:txPr>
        <c:crossAx val="-806509216"/>
        <c:crosses val="autoZero"/>
        <c:auto val="1"/>
        <c:lblAlgn val="ctr"/>
        <c:lblOffset val="100"/>
        <c:noMultiLvlLbl val="0"/>
      </c:catAx>
      <c:valAx>
        <c:axId val="-806509216"/>
        <c:scaling>
          <c:orientation val="minMax"/>
        </c:scaling>
        <c:delete val="0"/>
        <c:axPos val="b"/>
        <c:numFmt formatCode="#,##0_);[Red]\(#,##0\)" sourceLinked="0"/>
        <c:majorTickMark val="out"/>
        <c:minorTickMark val="none"/>
        <c:tickLblPos val="nextTo"/>
        <c:txPr>
          <a:bodyPr/>
          <a:lstStyle/>
          <a:p>
            <a:pPr>
              <a:defRPr sz="1800" b="1"/>
            </a:pPr>
            <a:endParaRPr lang="ko-KR"/>
          </a:p>
        </c:txPr>
        <c:crossAx val="-80651193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48</xdr:col>
      <xdr:colOff>408214</xdr:colOff>
      <xdr:row>317</xdr:row>
      <xdr:rowOff>27213</xdr:rowOff>
    </xdr:from>
    <xdr:to>
      <xdr:col>56</xdr:col>
      <xdr:colOff>367393</xdr:colOff>
      <xdr:row>337</xdr:row>
      <xdr:rowOff>68035</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6810</xdr:colOff>
      <xdr:row>0</xdr:row>
      <xdr:rowOff>0</xdr:rowOff>
    </xdr:from>
    <xdr:to>
      <xdr:col>23</xdr:col>
      <xdr:colOff>638176</xdr:colOff>
      <xdr:row>1</xdr:row>
      <xdr:rowOff>233339</xdr:rowOff>
    </xdr:to>
    <xdr:pic>
      <xdr:nvPicPr>
        <xdr:cNvPr id="2" name="_x279291176" descr="EMB00000b380bd9"/>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0641"/>
        <a:stretch/>
      </xdr:blipFill>
      <xdr:spPr bwMode="auto">
        <a:xfrm>
          <a:off x="17428035" y="0"/>
          <a:ext cx="631366" cy="700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2016\0927%20&#54056;&#48128;&#47532;&#44592;&#50629;%20&#49457;&#44284;&#48372;&#44256;&#49436;\&#51088;&#47308;%20&#52572;&#51333;%20&#52712;&#54633;\&#52572;&#51333;\&#51333;&#54633;_2016&#45380;_&#54056;&#48128;&#47532;&#44592;&#50629;_&#51648;&#50896;_&#54788;&#54889;&#49457;&#44284;&#48372;&#44256;&#49436;&#50857;_merge_v10(0103)%20(2&#4538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종합) 2016 KISTI 패밀리기업 현황(9&amp;10월)"/>
      <sheetName val="매출성과"/>
      <sheetName val="세부성과(경제&amp;만족도&amp;정성)"/>
      <sheetName val="세부성과(기술 및 경제)"/>
      <sheetName val="Sheet1"/>
      <sheetName val="세부성과(경제&amp;만족도&amp;정성) (2)"/>
      <sheetName val="중소기업 기준"/>
      <sheetName val="기업규모별"/>
      <sheetName val="지역별 패밀리기업 현황"/>
      <sheetName val="종사자"/>
      <sheetName val="매출종사자분포"/>
      <sheetName val="매출액"/>
      <sheetName val="업력1"/>
      <sheetName val="업력2"/>
      <sheetName val="업종"/>
      <sheetName val="상담횟수"/>
      <sheetName val="산학연연계"/>
      <sheetName val="상세상담"/>
      <sheetName val="산학연"/>
      <sheetName val="성과창출 현황"/>
      <sheetName val="지원별 성과 종합"/>
      <sheetName val="지원별 성과"/>
      <sheetName val="계약유발 금액"/>
      <sheetName val="지원유형"/>
      <sheetName val="Sheet2"/>
      <sheetName val="타출연연패밀리"/>
      <sheetName val="산학연중복"/>
      <sheetName val="PL별 협력 현황"/>
      <sheetName val="매출액증가"/>
      <sheetName val="출연연 융합지원(26개사)"/>
      <sheetName val="Sheet4"/>
    </sheetNames>
    <sheetDataSet>
      <sheetData sheetId="0"/>
      <sheetData sheetId="1">
        <row r="296">
          <cell r="AB296">
            <v>8</v>
          </cell>
        </row>
      </sheetData>
      <sheetData sheetId="2"/>
      <sheetData sheetId="3">
        <row r="6">
          <cell r="AD6">
            <v>4706.1120000000001</v>
          </cell>
          <cell r="AE6">
            <v>4500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W173"/>
  <sheetViews>
    <sheetView tabSelected="1" topLeftCell="AJ1" workbookViewId="0">
      <pane ySplit="2" topLeftCell="A84" activePane="bottomLeft" state="frozen"/>
      <selection pane="bottomLeft" activeCell="AJ95" sqref="AJ95"/>
    </sheetView>
  </sheetViews>
  <sheetFormatPr defaultColWidth="7.19921875" defaultRowHeight="13.5" customHeight="1"/>
  <cols>
    <col min="1" max="1" width="7" style="1" customWidth="1"/>
    <col min="2" max="2" width="7.19921875" style="1"/>
    <col min="3" max="3" width="17.5" style="1" customWidth="1"/>
    <col min="4" max="8" width="7" style="1" hidden="1" customWidth="1"/>
    <col min="9" max="14" width="12.19921875" style="417" customWidth="1"/>
    <col min="15" max="50" width="7" style="1" customWidth="1"/>
    <col min="51" max="55" width="8" style="1" customWidth="1"/>
    <col min="56" max="131" width="8" style="417" customWidth="1"/>
    <col min="132" max="152" width="8" style="1" customWidth="1"/>
    <col min="153" max="178" width="7" style="1" customWidth="1"/>
    <col min="179" max="16384" width="7.19921875" style="1"/>
  </cols>
  <sheetData>
    <row r="1" spans="1:179" ht="13.5" customHeight="1">
      <c r="A1" s="1" t="s">
        <v>132</v>
      </c>
      <c r="B1" s="1" t="s">
        <v>426</v>
      </c>
      <c r="C1" s="2" t="s">
        <v>133</v>
      </c>
      <c r="D1" s="2" t="s">
        <v>146</v>
      </c>
      <c r="E1" s="2" t="s">
        <v>147</v>
      </c>
      <c r="F1" s="2" t="s">
        <v>148</v>
      </c>
      <c r="G1" s="2" t="s">
        <v>149</v>
      </c>
      <c r="H1" s="2" t="s">
        <v>150</v>
      </c>
      <c r="I1" s="414" t="str">
        <f>'(종합) 2016 KISTI 패밀리기업 현황(9&amp;10월)'!BM5</f>
        <v>(누적)이력정보 건수
(기준: ~9.30(금)까지)</v>
      </c>
      <c r="J1" s="414" t="str">
        <f>'(종합) 2016 KISTI 패밀리기업 현황(9&amp;10월)'!BX5</f>
        <v>집중1</v>
      </c>
      <c r="K1" s="414" t="str">
        <f>'(종합) 2016 KISTI 패밀리기업 현황(9&amp;10월)'!BY5</f>
        <v>집증2</v>
      </c>
      <c r="L1" s="414" t="s">
        <v>10911</v>
      </c>
      <c r="M1" s="414" t="s">
        <v>10909</v>
      </c>
      <c r="N1" s="414" t="s">
        <v>10912</v>
      </c>
      <c r="O1" s="412" t="s">
        <v>10819</v>
      </c>
      <c r="P1" s="412"/>
      <c r="Q1" s="2" t="s">
        <v>151</v>
      </c>
      <c r="R1" s="2" t="s">
        <v>152</v>
      </c>
      <c r="S1" s="2" t="s">
        <v>153</v>
      </c>
      <c r="T1" s="2" t="s">
        <v>154</v>
      </c>
      <c r="U1" s="2" t="s">
        <v>155</v>
      </c>
      <c r="V1" s="2" t="s">
        <v>2</v>
      </c>
      <c r="W1" s="2" t="s">
        <v>5</v>
      </c>
      <c r="X1" s="2" t="s">
        <v>187</v>
      </c>
      <c r="Y1" s="2" t="s">
        <v>188</v>
      </c>
      <c r="Z1" s="2" t="s">
        <v>189</v>
      </c>
      <c r="AA1" s="2" t="s">
        <v>190</v>
      </c>
      <c r="AB1" s="2" t="s">
        <v>191</v>
      </c>
      <c r="AC1" s="2" t="s">
        <v>192</v>
      </c>
      <c r="AD1" s="2" t="s">
        <v>193</v>
      </c>
      <c r="AE1" s="2" t="s">
        <v>194</v>
      </c>
      <c r="AF1" s="2" t="s">
        <v>195</v>
      </c>
      <c r="AG1" s="2" t="s">
        <v>17</v>
      </c>
      <c r="AH1" s="2" t="s">
        <v>23</v>
      </c>
      <c r="AI1" s="2" t="s">
        <v>20</v>
      </c>
      <c r="AJ1" s="2" t="s">
        <v>21</v>
      </c>
      <c r="AK1" s="2" t="s">
        <v>26</v>
      </c>
      <c r="AL1" s="2" t="s">
        <v>274</v>
      </c>
      <c r="AM1" s="2" t="s">
        <v>275</v>
      </c>
      <c r="AN1" s="2" t="s">
        <v>276</v>
      </c>
      <c r="AO1" s="2" t="s">
        <v>277</v>
      </c>
      <c r="AP1" s="2" t="s">
        <v>278</v>
      </c>
      <c r="AQ1" s="2" t="s">
        <v>279</v>
      </c>
      <c r="AR1" s="2" t="s">
        <v>196</v>
      </c>
      <c r="AS1" s="2" t="s">
        <v>197</v>
      </c>
      <c r="AT1" s="2" t="s">
        <v>198</v>
      </c>
      <c r="AU1" s="2" t="s">
        <v>199</v>
      </c>
      <c r="AV1" s="2" t="s">
        <v>200</v>
      </c>
      <c r="AW1" s="2" t="s">
        <v>201</v>
      </c>
      <c r="AX1" s="2" t="s">
        <v>202</v>
      </c>
      <c r="AY1" s="2" t="s">
        <v>47</v>
      </c>
      <c r="AZ1" s="2" t="s">
        <v>10827</v>
      </c>
      <c r="BA1" s="2" t="s">
        <v>10828</v>
      </c>
      <c r="BB1" s="2" t="s">
        <v>46</v>
      </c>
      <c r="BC1" s="2" t="s">
        <v>10829</v>
      </c>
      <c r="BD1" s="414" t="s">
        <v>10830</v>
      </c>
      <c r="BE1" s="414" t="s">
        <v>48</v>
      </c>
      <c r="BF1" s="414" t="s">
        <v>10831</v>
      </c>
      <c r="BG1" s="414" t="s">
        <v>10832</v>
      </c>
      <c r="BH1" s="414" t="s">
        <v>51</v>
      </c>
      <c r="BI1" s="414" t="s">
        <v>10833</v>
      </c>
      <c r="BJ1" s="414" t="s">
        <v>10834</v>
      </c>
      <c r="BK1" s="414" t="s">
        <v>56</v>
      </c>
      <c r="BL1" s="414" t="s">
        <v>10835</v>
      </c>
      <c r="BM1" s="414" t="s">
        <v>10836</v>
      </c>
      <c r="BN1" s="414" t="s">
        <v>57</v>
      </c>
      <c r="BO1" s="414" t="s">
        <v>10837</v>
      </c>
      <c r="BP1" s="414" t="s">
        <v>10838</v>
      </c>
      <c r="BQ1" s="414" t="s">
        <v>60</v>
      </c>
      <c r="BR1" s="414" t="s">
        <v>10839</v>
      </c>
      <c r="BS1" s="414" t="s">
        <v>10840</v>
      </c>
      <c r="BT1" s="414" t="s">
        <v>185</v>
      </c>
      <c r="BU1" s="414" t="s">
        <v>10841</v>
      </c>
      <c r="BV1" s="414" t="s">
        <v>10842</v>
      </c>
      <c r="BW1" s="414" t="s">
        <v>65</v>
      </c>
      <c r="BX1" s="414" t="s">
        <v>10843</v>
      </c>
      <c r="BY1" s="414" t="s">
        <v>10844</v>
      </c>
      <c r="BZ1" s="414" t="s">
        <v>71</v>
      </c>
      <c r="CA1" s="414" t="s">
        <v>10845</v>
      </c>
      <c r="CB1" s="414" t="s">
        <v>10846</v>
      </c>
      <c r="CC1" s="414" t="s">
        <v>68</v>
      </c>
      <c r="CD1" s="414" t="s">
        <v>10847</v>
      </c>
      <c r="CE1" s="414" t="s">
        <v>10848</v>
      </c>
      <c r="CF1" s="414" t="s">
        <v>74</v>
      </c>
      <c r="CG1" s="414" t="s">
        <v>10849</v>
      </c>
      <c r="CH1" s="414" t="s">
        <v>10850</v>
      </c>
      <c r="CI1" s="414" t="s">
        <v>79</v>
      </c>
      <c r="CJ1" s="414" t="s">
        <v>10851</v>
      </c>
      <c r="CK1" s="414" t="s">
        <v>10852</v>
      </c>
      <c r="CL1" s="414" t="s">
        <v>90</v>
      </c>
      <c r="CM1" s="414" t="s">
        <v>10853</v>
      </c>
      <c r="CN1" s="414" t="s">
        <v>10854</v>
      </c>
      <c r="CO1" s="414" t="s">
        <v>82</v>
      </c>
      <c r="CP1" s="414" t="s">
        <v>10855</v>
      </c>
      <c r="CQ1" s="414" t="s">
        <v>10856</v>
      </c>
      <c r="CR1" s="414" t="s">
        <v>186</v>
      </c>
      <c r="CS1" s="414" t="s">
        <v>10857</v>
      </c>
      <c r="CT1" s="414" t="s">
        <v>10858</v>
      </c>
      <c r="CU1" s="414" t="s">
        <v>85</v>
      </c>
      <c r="CV1" s="414" t="s">
        <v>10859</v>
      </c>
      <c r="CW1" s="414" t="s">
        <v>10860</v>
      </c>
      <c r="CX1" s="414" t="s">
        <v>88</v>
      </c>
      <c r="CY1" s="414" t="s">
        <v>10861</v>
      </c>
      <c r="CZ1" s="414" t="s">
        <v>10862</v>
      </c>
      <c r="DA1" s="414" t="s">
        <v>91</v>
      </c>
      <c r="DB1" s="414" t="s">
        <v>10863</v>
      </c>
      <c r="DC1" s="414" t="s">
        <v>10864</v>
      </c>
      <c r="DD1" s="414" t="s">
        <v>68</v>
      </c>
      <c r="DE1" s="414" t="s">
        <v>10847</v>
      </c>
      <c r="DF1" s="414" t="s">
        <v>10848</v>
      </c>
      <c r="DG1" s="414" t="s">
        <v>99</v>
      </c>
      <c r="DH1" s="414" t="s">
        <v>10865</v>
      </c>
      <c r="DI1" s="414" t="s">
        <v>10866</v>
      </c>
      <c r="DJ1" s="414" t="s">
        <v>102</v>
      </c>
      <c r="DK1" s="414" t="s">
        <v>10867</v>
      </c>
      <c r="DL1" s="414" t="s">
        <v>10868</v>
      </c>
      <c r="DM1" s="414" t="s">
        <v>105</v>
      </c>
      <c r="DN1" s="414" t="s">
        <v>10869</v>
      </c>
      <c r="DO1" s="414" t="s">
        <v>10870</v>
      </c>
      <c r="DP1" s="414" t="s">
        <v>108</v>
      </c>
      <c r="DQ1" s="414" t="s">
        <v>10871</v>
      </c>
      <c r="DR1" s="414" t="s">
        <v>10872</v>
      </c>
      <c r="DS1" s="414" t="s">
        <v>111</v>
      </c>
      <c r="DT1" s="414" t="s">
        <v>10873</v>
      </c>
      <c r="DU1" s="414" t="s">
        <v>10874</v>
      </c>
      <c r="DV1" s="414" t="s">
        <v>114</v>
      </c>
      <c r="DW1" s="414" t="s">
        <v>10875</v>
      </c>
      <c r="DX1" s="414" t="s">
        <v>10876</v>
      </c>
      <c r="DY1" s="414" t="s">
        <v>117</v>
      </c>
      <c r="DZ1" s="414" t="s">
        <v>10877</v>
      </c>
      <c r="EA1" s="414" t="s">
        <v>10878</v>
      </c>
      <c r="EB1" s="2" t="s">
        <v>121</v>
      </c>
      <c r="EC1" s="2" t="s">
        <v>126</v>
      </c>
      <c r="ED1" s="2" t="s">
        <v>127</v>
      </c>
      <c r="EE1" s="2" t="s">
        <v>128</v>
      </c>
      <c r="EF1" s="2" t="s">
        <v>129</v>
      </c>
      <c r="EG1" s="2" t="s">
        <v>131</v>
      </c>
      <c r="EH1" s="2" t="s">
        <v>10880</v>
      </c>
      <c r="EI1" s="2" t="s">
        <v>10882</v>
      </c>
      <c r="EJ1" s="2" t="s">
        <v>10883</v>
      </c>
      <c r="EK1" s="2" t="s">
        <v>10884</v>
      </c>
      <c r="EL1" s="2" t="s">
        <v>10885</v>
      </c>
      <c r="EM1" s="2" t="s">
        <v>10886</v>
      </c>
      <c r="EN1" s="2" t="s">
        <v>10887</v>
      </c>
      <c r="EO1" s="2" t="s">
        <v>10888</v>
      </c>
      <c r="EP1" s="2" t="s">
        <v>10889</v>
      </c>
      <c r="EQ1" s="2" t="s">
        <v>10898</v>
      </c>
      <c r="ER1" s="2" t="s">
        <v>10890</v>
      </c>
      <c r="ES1" s="2" t="s">
        <v>10891</v>
      </c>
      <c r="ET1" s="2" t="s">
        <v>10892</v>
      </c>
      <c r="EU1" s="2" t="s">
        <v>10893</v>
      </c>
      <c r="EV1" s="2" t="s">
        <v>10894</v>
      </c>
      <c r="EW1" s="2" t="s">
        <v>134</v>
      </c>
      <c r="EX1" s="2" t="s">
        <v>734</v>
      </c>
      <c r="EY1" s="2" t="s">
        <v>156</v>
      </c>
      <c r="EZ1" s="2" t="s">
        <v>158</v>
      </c>
      <c r="FA1" s="2" t="s">
        <v>159</v>
      </c>
      <c r="FB1" s="2" t="s">
        <v>160</v>
      </c>
      <c r="FC1" s="2" t="s">
        <v>161</v>
      </c>
      <c r="FD1" s="2" t="s">
        <v>162</v>
      </c>
      <c r="FE1" s="2" t="s">
        <v>163</v>
      </c>
      <c r="FF1" s="2" t="s">
        <v>165</v>
      </c>
      <c r="FG1" s="2" t="s">
        <v>164</v>
      </c>
      <c r="FH1" s="2" t="s">
        <v>135</v>
      </c>
      <c r="FI1" s="2" t="s">
        <v>136</v>
      </c>
      <c r="FJ1" s="2" t="s">
        <v>137</v>
      </c>
      <c r="FK1" s="2" t="s">
        <v>138</v>
      </c>
      <c r="FL1" s="2" t="s">
        <v>139</v>
      </c>
      <c r="FM1" s="2" t="s">
        <v>140</v>
      </c>
      <c r="FN1" s="2" t="s">
        <v>141</v>
      </c>
      <c r="FO1" s="1" t="s">
        <v>166</v>
      </c>
      <c r="FP1" s="1" t="s">
        <v>167</v>
      </c>
      <c r="FQ1" s="1" t="s">
        <v>168</v>
      </c>
      <c r="FR1" s="1" t="s">
        <v>169</v>
      </c>
      <c r="FS1" s="1" t="s">
        <v>170</v>
      </c>
      <c r="FT1" s="1" t="s">
        <v>171</v>
      </c>
      <c r="FU1" s="1" t="s">
        <v>172</v>
      </c>
      <c r="FV1" s="1" t="s">
        <v>173</v>
      </c>
      <c r="FW1" s="1" t="s">
        <v>10913</v>
      </c>
    </row>
    <row r="2" spans="1:179" ht="12" customHeight="1">
      <c r="B2" s="1" t="s">
        <v>314</v>
      </c>
      <c r="C2" s="3" t="s">
        <v>220</v>
      </c>
      <c r="D2" s="3" t="s">
        <v>0</v>
      </c>
      <c r="E2" s="3" t="s">
        <v>3</v>
      </c>
      <c r="F2" s="3" t="s">
        <v>6</v>
      </c>
      <c r="G2" s="3" t="s">
        <v>40</v>
      </c>
      <c r="H2" s="3" t="s">
        <v>41</v>
      </c>
      <c r="I2" s="413"/>
      <c r="J2" s="413"/>
      <c r="K2" s="413"/>
      <c r="L2" s="413"/>
      <c r="M2" s="413"/>
      <c r="N2" s="413"/>
      <c r="O2" s="3"/>
      <c r="P2" s="3"/>
      <c r="Q2" s="3" t="s">
        <v>1</v>
      </c>
      <c r="R2" s="3" t="s">
        <v>142</v>
      </c>
      <c r="S2" s="3" t="s">
        <v>143</v>
      </c>
      <c r="T2" s="3" t="s">
        <v>144</v>
      </c>
      <c r="U2" s="3" t="s">
        <v>145</v>
      </c>
      <c r="V2" s="3" t="s">
        <v>4</v>
      </c>
      <c r="W2" s="3" t="s">
        <v>7</v>
      </c>
      <c r="X2" s="3" t="s">
        <v>8</v>
      </c>
      <c r="Y2" s="3" t="s">
        <v>9</v>
      </c>
      <c r="Z2" s="3" t="s">
        <v>10</v>
      </c>
      <c r="AA2" s="3" t="s">
        <v>11</v>
      </c>
      <c r="AB2" s="3" t="s">
        <v>12</v>
      </c>
      <c r="AC2" s="3" t="s">
        <v>13</v>
      </c>
      <c r="AD2" s="3" t="s">
        <v>14</v>
      </c>
      <c r="AE2" s="3" t="s">
        <v>15</v>
      </c>
      <c r="AF2" s="3" t="s">
        <v>16</v>
      </c>
      <c r="AG2" s="3" t="s">
        <v>18</v>
      </c>
      <c r="AH2" s="3" t="s">
        <v>19</v>
      </c>
      <c r="AI2" s="3" t="s">
        <v>22</v>
      </c>
      <c r="AJ2" s="3" t="s">
        <v>24</v>
      </c>
      <c r="AK2" s="3" t="s">
        <v>25</v>
      </c>
      <c r="AL2" s="3" t="s">
        <v>27</v>
      </c>
      <c r="AM2" s="3" t="s">
        <v>28</v>
      </c>
      <c r="AN2" s="3" t="s">
        <v>29</v>
      </c>
      <c r="AO2" s="3" t="s">
        <v>30</v>
      </c>
      <c r="AP2" s="3" t="s">
        <v>31</v>
      </c>
      <c r="AQ2" s="3" t="s">
        <v>32</v>
      </c>
      <c r="AR2" s="3" t="s">
        <v>33</v>
      </c>
      <c r="AS2" s="3" t="s">
        <v>34</v>
      </c>
      <c r="AT2" s="3" t="s">
        <v>35</v>
      </c>
      <c r="AU2" s="3" t="s">
        <v>36</v>
      </c>
      <c r="AV2" s="3" t="s">
        <v>37</v>
      </c>
      <c r="AW2" s="3" t="s">
        <v>38</v>
      </c>
      <c r="AX2" s="3" t="s">
        <v>39</v>
      </c>
      <c r="AY2" s="3" t="s">
        <v>42</v>
      </c>
      <c r="AZ2" s="3" t="s">
        <v>43</v>
      </c>
      <c r="BA2" s="3"/>
      <c r="BB2" s="3" t="s">
        <v>44</v>
      </c>
      <c r="BC2" s="3" t="s">
        <v>45</v>
      </c>
      <c r="BD2" s="413"/>
      <c r="BE2" s="413" t="s">
        <v>49</v>
      </c>
      <c r="BF2" s="413" t="s">
        <v>50</v>
      </c>
      <c r="BG2" s="413"/>
      <c r="BH2" s="413" t="s">
        <v>52</v>
      </c>
      <c r="BI2" s="413" t="s">
        <v>53</v>
      </c>
      <c r="BJ2" s="413"/>
      <c r="BK2" s="413" t="s">
        <v>54</v>
      </c>
      <c r="BL2" s="413" t="s">
        <v>55</v>
      </c>
      <c r="BM2" s="413"/>
      <c r="BN2" s="413" t="s">
        <v>58</v>
      </c>
      <c r="BO2" s="413" t="s">
        <v>59</v>
      </c>
      <c r="BP2" s="413"/>
      <c r="BQ2" s="413" t="s">
        <v>61</v>
      </c>
      <c r="BR2" s="413" t="s">
        <v>62</v>
      </c>
      <c r="BS2" s="413"/>
      <c r="BT2" s="413" t="s">
        <v>63</v>
      </c>
      <c r="BU2" s="413" t="s">
        <v>64</v>
      </c>
      <c r="BV2" s="413"/>
      <c r="BW2" s="413" t="s">
        <v>66</v>
      </c>
      <c r="BX2" s="413" t="s">
        <v>67</v>
      </c>
      <c r="BY2" s="413"/>
      <c r="BZ2" s="413" t="s">
        <v>69</v>
      </c>
      <c r="CA2" s="413" t="s">
        <v>70</v>
      </c>
      <c r="CB2" s="413"/>
      <c r="CC2" s="413" t="s">
        <v>72</v>
      </c>
      <c r="CD2" s="413" t="s">
        <v>73</v>
      </c>
      <c r="CE2" s="413"/>
      <c r="CF2" s="413" t="s">
        <v>75</v>
      </c>
      <c r="CG2" s="413" t="s">
        <v>76</v>
      </c>
      <c r="CH2" s="413"/>
      <c r="CI2" s="413" t="s">
        <v>77</v>
      </c>
      <c r="CJ2" s="413" t="s">
        <v>78</v>
      </c>
      <c r="CK2" s="413"/>
      <c r="CL2" s="413" t="s">
        <v>80</v>
      </c>
      <c r="CM2" s="413" t="s">
        <v>81</v>
      </c>
      <c r="CN2" s="413"/>
      <c r="CO2" s="413" t="s">
        <v>83</v>
      </c>
      <c r="CP2" s="413" t="s">
        <v>84</v>
      </c>
      <c r="CQ2" s="413"/>
      <c r="CR2" s="413" t="s">
        <v>86</v>
      </c>
      <c r="CS2" s="413" t="s">
        <v>87</v>
      </c>
      <c r="CT2" s="413"/>
      <c r="CU2" s="413" t="s">
        <v>89</v>
      </c>
      <c r="CV2" s="413" t="s">
        <v>92</v>
      </c>
      <c r="CW2" s="413"/>
      <c r="CX2" s="413" t="s">
        <v>93</v>
      </c>
      <c r="CY2" s="413" t="s">
        <v>94</v>
      </c>
      <c r="CZ2" s="413"/>
      <c r="DA2" s="413" t="s">
        <v>95</v>
      </c>
      <c r="DB2" s="413" t="s">
        <v>96</v>
      </c>
      <c r="DC2" s="413"/>
      <c r="DD2" s="413" t="s">
        <v>97</v>
      </c>
      <c r="DE2" s="413" t="s">
        <v>98</v>
      </c>
      <c r="DF2" s="413"/>
      <c r="DG2" s="413" t="s">
        <v>100</v>
      </c>
      <c r="DH2" s="413" t="s">
        <v>101</v>
      </c>
      <c r="DI2" s="413"/>
      <c r="DJ2" s="413" t="s">
        <v>103</v>
      </c>
      <c r="DK2" s="413" t="s">
        <v>104</v>
      </c>
      <c r="DL2" s="413"/>
      <c r="DM2" s="413" t="s">
        <v>106</v>
      </c>
      <c r="DN2" s="413" t="s">
        <v>107</v>
      </c>
      <c r="DO2" s="413"/>
      <c r="DP2" s="413" t="s">
        <v>109</v>
      </c>
      <c r="DQ2" s="413" t="s">
        <v>110</v>
      </c>
      <c r="DR2" s="413"/>
      <c r="DS2" s="413" t="s">
        <v>112</v>
      </c>
      <c r="DT2" s="413" t="s">
        <v>113</v>
      </c>
      <c r="DU2" s="413"/>
      <c r="DV2" s="413" t="s">
        <v>115</v>
      </c>
      <c r="DW2" s="413" t="s">
        <v>116</v>
      </c>
      <c r="DX2" s="413"/>
      <c r="DY2" s="413" t="s">
        <v>118</v>
      </c>
      <c r="DZ2" s="413" t="s">
        <v>119</v>
      </c>
      <c r="EA2" s="413"/>
      <c r="EB2" s="3" t="s">
        <v>120</v>
      </c>
      <c r="EC2" s="3" t="s">
        <v>122</v>
      </c>
      <c r="ED2" s="3" t="s">
        <v>123</v>
      </c>
      <c r="EE2" s="3" t="s">
        <v>124</v>
      </c>
      <c r="EF2" s="3" t="s">
        <v>125</v>
      </c>
      <c r="EG2" s="3" t="s">
        <v>130</v>
      </c>
      <c r="EH2" s="3"/>
      <c r="EI2" s="3"/>
      <c r="EJ2" s="3"/>
      <c r="EK2" s="3"/>
      <c r="EL2" s="3"/>
      <c r="EM2" s="3"/>
      <c r="EN2" s="3"/>
      <c r="EO2" s="3"/>
      <c r="EP2" s="3"/>
      <c r="EQ2" s="3"/>
      <c r="ER2" s="3"/>
      <c r="ES2" s="3"/>
      <c r="ET2" s="3"/>
      <c r="EU2" s="3"/>
      <c r="EV2" s="3"/>
      <c r="EW2" s="3" t="s">
        <v>221</v>
      </c>
      <c r="EX2" s="3" t="s">
        <v>222</v>
      </c>
      <c r="EY2" s="3" t="s">
        <v>223</v>
      </c>
      <c r="EZ2" s="3" t="s">
        <v>224</v>
      </c>
      <c r="FA2" s="3" t="s">
        <v>225</v>
      </c>
      <c r="FB2" s="3" t="s">
        <v>226</v>
      </c>
      <c r="FC2" s="3" t="s">
        <v>227</v>
      </c>
      <c r="FD2" s="3" t="s">
        <v>228</v>
      </c>
      <c r="FE2" s="3" t="s">
        <v>229</v>
      </c>
      <c r="FF2" s="3" t="s">
        <v>230</v>
      </c>
      <c r="FG2" s="3" t="s">
        <v>231</v>
      </c>
      <c r="FH2" s="3" t="s">
        <v>232</v>
      </c>
      <c r="FI2" s="3" t="s">
        <v>233</v>
      </c>
      <c r="FJ2" s="3" t="s">
        <v>234</v>
      </c>
      <c r="FK2" s="3" t="s">
        <v>235</v>
      </c>
      <c r="FL2" s="3" t="s">
        <v>236</v>
      </c>
      <c r="FM2" s="3" t="s">
        <v>237</v>
      </c>
      <c r="FN2" s="3" t="s">
        <v>238</v>
      </c>
      <c r="FO2" s="1" t="s">
        <v>174</v>
      </c>
      <c r="FP2" s="1" t="s">
        <v>175</v>
      </c>
      <c r="FQ2" s="1" t="s">
        <v>176</v>
      </c>
      <c r="FR2" s="1" t="s">
        <v>177</v>
      </c>
      <c r="FS2" s="1" t="s">
        <v>178</v>
      </c>
      <c r="FT2" s="1" t="s">
        <v>179</v>
      </c>
      <c r="FU2" s="1" t="s">
        <v>180</v>
      </c>
      <c r="FV2" s="1" t="s">
        <v>181</v>
      </c>
    </row>
    <row r="3" spans="1:179" ht="13.5" customHeight="1">
      <c r="A3" s="4" t="s">
        <v>182</v>
      </c>
      <c r="B3" s="1" t="s">
        <v>314</v>
      </c>
      <c r="C3" s="1" t="s">
        <v>8819</v>
      </c>
      <c r="D3" s="1">
        <v>1</v>
      </c>
      <c r="E3" s="1">
        <v>1</v>
      </c>
      <c r="I3" s="417">
        <f>VLOOKUP(C3,'(종합) 2016 KISTI 패밀리기업 현황(9&amp;10월)'!$E$6:$BM$295,61,FALSE)</f>
        <v>6</v>
      </c>
      <c r="J3" s="417">
        <f>VLOOKUP(C3,'(종합) 2016 KISTI 패밀리기업 현황(9&amp;10월)'!$E$6:$BY$295,72,FALSE)</f>
        <v>0</v>
      </c>
      <c r="K3" s="417">
        <f>VLOOKUP(C3,'(종합) 2016 KISTI 패밀리기업 현황(9&amp;10월)'!$E$6:$BY$295,73,FALSE)</f>
        <v>0</v>
      </c>
      <c r="L3" s="417">
        <f>VLOOKUP(C3,'(종합) 2016 KISTI 패밀리기업 현황(9&amp;10월)'!$E$6:$BZ$295,3,FALSE)</f>
        <v>2002</v>
      </c>
      <c r="M3" s="417">
        <f>VLOOKUP(C3,'(종합) 2016 KISTI 패밀리기업 현황(9&amp;10월)'!$E$6:$BZ$295,74,FALSE)</f>
        <v>10</v>
      </c>
      <c r="N3" s="417">
        <f>VLOOKUP(C3,'(종합) 2016 KISTI 패밀리기업 현황(9&amp;10월)'!$E$6:$BZ$295,74,FALSE)</f>
        <v>10</v>
      </c>
      <c r="O3" s="21" t="s">
        <v>10821</v>
      </c>
      <c r="P3" s="21" t="s">
        <v>10906</v>
      </c>
      <c r="Q3" s="3">
        <v>50</v>
      </c>
      <c r="R3" s="3">
        <v>50</v>
      </c>
      <c r="S3" s="3"/>
      <c r="T3" s="3"/>
      <c r="U3" s="3"/>
      <c r="V3" s="3">
        <v>3</v>
      </c>
      <c r="W3" s="3">
        <v>3</v>
      </c>
      <c r="X3" s="3">
        <v>50</v>
      </c>
      <c r="Y3" s="3">
        <v>40</v>
      </c>
      <c r="Z3" s="3"/>
      <c r="AA3" s="3"/>
      <c r="AB3" s="3">
        <v>10</v>
      </c>
      <c r="AC3" s="3">
        <v>6</v>
      </c>
      <c r="AD3" s="3">
        <v>24</v>
      </c>
      <c r="AE3" s="3">
        <v>12</v>
      </c>
      <c r="AF3" s="3">
        <v>6</v>
      </c>
      <c r="AG3" s="3" t="s">
        <v>711</v>
      </c>
      <c r="AH3" s="3">
        <v>2800</v>
      </c>
      <c r="AI3" s="3">
        <v>7</v>
      </c>
      <c r="AJ3" s="3">
        <v>1</v>
      </c>
      <c r="AK3" s="3">
        <v>5</v>
      </c>
      <c r="AL3" s="3">
        <v>1</v>
      </c>
      <c r="AM3" s="3">
        <v>1</v>
      </c>
      <c r="AN3" s="3"/>
      <c r="AO3" s="3">
        <v>1</v>
      </c>
      <c r="AP3" s="3">
        <v>1</v>
      </c>
      <c r="AQ3" s="3"/>
      <c r="AR3" s="3"/>
      <c r="AS3" s="3">
        <v>1</v>
      </c>
      <c r="AT3" s="3">
        <v>1</v>
      </c>
      <c r="AU3" s="3"/>
      <c r="AV3" s="3">
        <v>1</v>
      </c>
      <c r="AW3" s="3"/>
      <c r="AX3" s="3">
        <v>1</v>
      </c>
      <c r="AY3" s="3" t="s">
        <v>1541</v>
      </c>
      <c r="AZ3" s="3" t="s">
        <v>1540</v>
      </c>
      <c r="BA3" s="3">
        <v>1</v>
      </c>
      <c r="BB3" s="3" t="s">
        <v>1541</v>
      </c>
      <c r="BC3" s="3" t="s">
        <v>1540</v>
      </c>
      <c r="BD3" s="3">
        <v>1</v>
      </c>
      <c r="BE3" s="413" t="s">
        <v>1539</v>
      </c>
      <c r="BF3" s="413" t="s">
        <v>1540</v>
      </c>
      <c r="BG3" s="3">
        <v>3</v>
      </c>
      <c r="BH3" s="413" t="s">
        <v>1541</v>
      </c>
      <c r="BI3" s="413" t="s">
        <v>1540</v>
      </c>
      <c r="BJ3" s="3">
        <v>1</v>
      </c>
      <c r="BK3" s="413" t="s">
        <v>1541</v>
      </c>
      <c r="BL3" s="413" t="s">
        <v>1529</v>
      </c>
      <c r="BM3" s="3">
        <v>2</v>
      </c>
      <c r="BN3" s="413" t="s">
        <v>1541</v>
      </c>
      <c r="BO3" s="413" t="s">
        <v>1540</v>
      </c>
      <c r="BP3" s="3">
        <v>1</v>
      </c>
      <c r="BQ3" s="413" t="s">
        <v>1530</v>
      </c>
      <c r="BR3" s="413" t="s">
        <v>1540</v>
      </c>
      <c r="BS3" s="3">
        <v>2</v>
      </c>
      <c r="BT3" s="413" t="s">
        <v>1530</v>
      </c>
      <c r="BU3" s="413" t="s">
        <v>1540</v>
      </c>
      <c r="BV3" s="3">
        <v>2</v>
      </c>
      <c r="BW3" s="413" t="s">
        <v>1541</v>
      </c>
      <c r="BX3" s="413" t="s">
        <v>1540</v>
      </c>
      <c r="BY3" s="3">
        <v>1</v>
      </c>
      <c r="BZ3" s="413" t="s">
        <v>1530</v>
      </c>
      <c r="CA3" s="413" t="s">
        <v>1530</v>
      </c>
      <c r="CB3" s="3">
        <v>0</v>
      </c>
      <c r="CC3" s="413" t="s">
        <v>1541</v>
      </c>
      <c r="CD3" s="413" t="s">
        <v>1541</v>
      </c>
      <c r="CE3" s="3">
        <v>0</v>
      </c>
      <c r="CF3" s="413" t="s">
        <v>1530</v>
      </c>
      <c r="CG3" s="413" t="s">
        <v>1530</v>
      </c>
      <c r="CH3" s="3">
        <v>0</v>
      </c>
      <c r="CI3" s="413" t="s">
        <v>1530</v>
      </c>
      <c r="CJ3" s="413" t="s">
        <v>1540</v>
      </c>
      <c r="CK3" s="3">
        <v>2</v>
      </c>
      <c r="CL3" s="413" t="s">
        <v>1541</v>
      </c>
      <c r="CM3" s="413" t="s">
        <v>1540</v>
      </c>
      <c r="CN3" s="3">
        <v>1</v>
      </c>
      <c r="CO3" s="413" t="s">
        <v>1530</v>
      </c>
      <c r="CP3" s="413" t="s">
        <v>1540</v>
      </c>
      <c r="CQ3" s="3">
        <v>2</v>
      </c>
      <c r="CR3" s="413" t="s">
        <v>1530</v>
      </c>
      <c r="CS3" s="413" t="s">
        <v>1540</v>
      </c>
      <c r="CT3" s="3">
        <v>2</v>
      </c>
      <c r="CU3" s="413">
        <v>2</v>
      </c>
      <c r="CV3" s="413">
        <v>4</v>
      </c>
      <c r="CW3" s="3">
        <v>2</v>
      </c>
      <c r="CX3" s="413">
        <v>2</v>
      </c>
      <c r="CY3" s="413">
        <v>4</v>
      </c>
      <c r="CZ3" s="3">
        <v>2</v>
      </c>
      <c r="DA3" s="413">
        <v>2</v>
      </c>
      <c r="DB3" s="413">
        <v>4</v>
      </c>
      <c r="DC3" s="3">
        <v>2</v>
      </c>
      <c r="DD3" s="413">
        <v>3</v>
      </c>
      <c r="DE3" s="413">
        <v>5</v>
      </c>
      <c r="DF3" s="3">
        <v>2</v>
      </c>
      <c r="DG3" s="413">
        <v>3</v>
      </c>
      <c r="DH3" s="413">
        <v>4</v>
      </c>
      <c r="DI3" s="3">
        <v>1</v>
      </c>
      <c r="DJ3" s="413" t="s">
        <v>1530</v>
      </c>
      <c r="DK3" s="413" t="s">
        <v>1540</v>
      </c>
      <c r="DL3" s="3">
        <v>2</v>
      </c>
      <c r="DM3" s="413" t="s">
        <v>1530</v>
      </c>
      <c r="DN3" s="413" t="s">
        <v>1529</v>
      </c>
      <c r="DO3" s="3">
        <v>3</v>
      </c>
      <c r="DP3" s="413" t="s">
        <v>1541</v>
      </c>
      <c r="DQ3" s="413" t="s">
        <v>1529</v>
      </c>
      <c r="DR3" s="3">
        <v>2</v>
      </c>
      <c r="DS3" s="413" t="s">
        <v>1541</v>
      </c>
      <c r="DT3" s="413" t="s">
        <v>1540</v>
      </c>
      <c r="DU3" s="3">
        <v>1</v>
      </c>
      <c r="DV3" s="413" t="s">
        <v>1541</v>
      </c>
      <c r="DW3" s="413" t="s">
        <v>1540</v>
      </c>
      <c r="DX3" s="3">
        <v>1</v>
      </c>
      <c r="DY3" s="413" t="s">
        <v>1541</v>
      </c>
      <c r="DZ3" s="413" t="s">
        <v>1529</v>
      </c>
      <c r="EA3" s="3">
        <v>2</v>
      </c>
      <c r="EB3" s="3" t="s">
        <v>1544</v>
      </c>
      <c r="EC3" s="3" t="s">
        <v>1542</v>
      </c>
      <c r="ED3" s="3">
        <v>0</v>
      </c>
      <c r="EE3" s="3" t="s">
        <v>1544</v>
      </c>
      <c r="EF3" s="3">
        <v>10</v>
      </c>
      <c r="EG3" s="3">
        <v>300</v>
      </c>
      <c r="EH3" s="413">
        <v>23</v>
      </c>
      <c r="EI3" s="3">
        <v>16</v>
      </c>
      <c r="EJ3" s="413" t="s">
        <v>2725</v>
      </c>
      <c r="EK3" s="413" t="s">
        <v>2726</v>
      </c>
      <c r="EL3" s="413" t="s">
        <v>10900</v>
      </c>
      <c r="EM3" s="413">
        <v>3</v>
      </c>
      <c r="EN3" s="413">
        <v>0</v>
      </c>
      <c r="EO3" s="413">
        <v>0</v>
      </c>
      <c r="EP3" s="413" t="s">
        <v>313</v>
      </c>
      <c r="EQ3" s="413" t="s">
        <v>10901</v>
      </c>
      <c r="ER3" s="413" t="s">
        <v>313</v>
      </c>
      <c r="ES3" s="413">
        <v>2864</v>
      </c>
      <c r="ET3" s="413">
        <v>2800</v>
      </c>
      <c r="EU3" s="413">
        <v>0</v>
      </c>
      <c r="EV3" s="413">
        <v>0</v>
      </c>
      <c r="EW3" s="1" t="s">
        <v>240</v>
      </c>
      <c r="EX3" s="1">
        <v>4</v>
      </c>
      <c r="FG3" s="5" t="s">
        <v>1973</v>
      </c>
      <c r="FH3" s="5" t="s">
        <v>241</v>
      </c>
      <c r="FI3" s="1" t="s">
        <v>242</v>
      </c>
      <c r="FW3" s="457">
        <f>IF(AK3/EH3&lt;1,AK3/EH3,1)</f>
        <v>0.21739130434782608</v>
      </c>
    </row>
    <row r="4" spans="1:179" ht="12" customHeight="1">
      <c r="A4" s="4" t="s">
        <v>183</v>
      </c>
      <c r="B4" s="1" t="s">
        <v>313</v>
      </c>
      <c r="C4" s="1" t="s">
        <v>243</v>
      </c>
      <c r="D4" s="1">
        <v>1</v>
      </c>
      <c r="E4" s="1">
        <v>1</v>
      </c>
      <c r="F4" s="1">
        <v>1</v>
      </c>
      <c r="I4" s="417" t="e">
        <f>VLOOKUP(C4,'(종합) 2016 KISTI 패밀리기업 현황(9&amp;10월)'!$E$6:$BM$295,61,FALSE)</f>
        <v>#N/A</v>
      </c>
      <c r="J4" s="417" t="e">
        <f>VLOOKUP(C4,'(종합) 2016 KISTI 패밀리기업 현황(9&amp;10월)'!$E$6:$BY$295,72,FALSE)</f>
        <v>#N/A</v>
      </c>
      <c r="K4" s="417" t="e">
        <f>VLOOKUP(C4,'(종합) 2016 KISTI 패밀리기업 현황(9&amp;10월)'!$E$6:$BY$295,73,FALSE)</f>
        <v>#N/A</v>
      </c>
      <c r="L4" s="417" t="e">
        <f>VLOOKUP(C4,'(종합) 2016 KISTI 패밀리기업 현황(9&amp;10월)'!$E$6:$BZ$295,3,FALSE)</f>
        <v>#N/A</v>
      </c>
      <c r="M4" s="417" t="e">
        <f>VLOOKUP(C4,'(종합) 2016 KISTI 패밀리기업 현황(9&amp;10월)'!$E$6:$BZ$295,74,FALSE)</f>
        <v>#N/A</v>
      </c>
      <c r="O4" s="21" t="s">
        <v>287</v>
      </c>
      <c r="P4" s="21" t="s">
        <v>993</v>
      </c>
      <c r="Q4" s="3">
        <v>70</v>
      </c>
      <c r="R4" s="3">
        <v>20</v>
      </c>
      <c r="S4" s="3">
        <v>10</v>
      </c>
      <c r="T4" s="3"/>
      <c r="U4" s="3"/>
      <c r="V4" s="3">
        <v>1</v>
      </c>
      <c r="W4" s="3">
        <v>1</v>
      </c>
      <c r="X4" s="3">
        <v>80</v>
      </c>
      <c r="Y4" s="3"/>
      <c r="Z4" s="3"/>
      <c r="AA4" s="3">
        <v>20</v>
      </c>
      <c r="AB4" s="3"/>
      <c r="AC4" s="3">
        <v>3</v>
      </c>
      <c r="AD4" s="3">
        <v>24</v>
      </c>
      <c r="AE4" s="3">
        <v>9</v>
      </c>
      <c r="AF4" s="3">
        <v>6</v>
      </c>
      <c r="AG4" s="3">
        <v>20</v>
      </c>
      <c r="AH4" s="3">
        <v>8000</v>
      </c>
      <c r="AI4" s="3">
        <v>5</v>
      </c>
      <c r="AJ4" s="3">
        <v>1</v>
      </c>
      <c r="AK4" s="3">
        <v>5</v>
      </c>
      <c r="AL4" s="3">
        <v>1</v>
      </c>
      <c r="AM4" s="3">
        <v>1</v>
      </c>
      <c r="AN4" s="3">
        <v>1</v>
      </c>
      <c r="AO4" s="3"/>
      <c r="AP4" s="3">
        <v>1</v>
      </c>
      <c r="AQ4" s="3"/>
      <c r="AR4" s="3">
        <v>1</v>
      </c>
      <c r="AS4" s="3"/>
      <c r="AT4" s="3"/>
      <c r="AU4" s="3"/>
      <c r="AV4" s="3"/>
      <c r="AW4" s="3"/>
      <c r="AX4" s="3"/>
      <c r="AY4" s="3">
        <v>3</v>
      </c>
      <c r="AZ4" s="3">
        <v>5</v>
      </c>
      <c r="BA4" s="3">
        <v>2</v>
      </c>
      <c r="BB4" s="3">
        <v>2</v>
      </c>
      <c r="BC4" s="3">
        <v>4</v>
      </c>
      <c r="BD4" s="3">
        <v>2</v>
      </c>
      <c r="BE4" s="413">
        <v>3</v>
      </c>
      <c r="BF4" s="413">
        <v>4</v>
      </c>
      <c r="BG4" s="3">
        <v>1</v>
      </c>
      <c r="BH4" s="413">
        <v>2</v>
      </c>
      <c r="BI4" s="413">
        <v>3</v>
      </c>
      <c r="BJ4" s="3">
        <v>1</v>
      </c>
      <c r="BK4" s="413">
        <v>2</v>
      </c>
      <c r="BL4" s="413">
        <v>3</v>
      </c>
      <c r="BM4" s="3">
        <v>1</v>
      </c>
      <c r="BN4" s="413">
        <v>4</v>
      </c>
      <c r="BO4" s="413">
        <v>5</v>
      </c>
      <c r="BP4" s="3">
        <v>1</v>
      </c>
      <c r="BQ4" s="413">
        <v>4</v>
      </c>
      <c r="BR4" s="413">
        <v>4</v>
      </c>
      <c r="BS4" s="3">
        <v>0</v>
      </c>
      <c r="BT4" s="413">
        <v>4</v>
      </c>
      <c r="BU4" s="413">
        <v>4</v>
      </c>
      <c r="BV4" s="3">
        <v>0</v>
      </c>
      <c r="BW4" s="413">
        <v>3</v>
      </c>
      <c r="BX4" s="413">
        <v>3</v>
      </c>
      <c r="BY4" s="3">
        <v>0</v>
      </c>
      <c r="BZ4" s="413">
        <v>4</v>
      </c>
      <c r="CA4" s="413" t="s">
        <v>1540</v>
      </c>
      <c r="CB4" s="3">
        <v>0</v>
      </c>
      <c r="CC4" s="413" t="s">
        <v>1540</v>
      </c>
      <c r="CD4" s="413" t="s">
        <v>1540</v>
      </c>
      <c r="CE4" s="3">
        <v>0</v>
      </c>
      <c r="CF4" s="413">
        <v>5</v>
      </c>
      <c r="CG4" s="413" t="s">
        <v>1529</v>
      </c>
      <c r="CH4" s="3">
        <v>0</v>
      </c>
      <c r="CI4" s="413">
        <v>5</v>
      </c>
      <c r="CJ4" s="413" t="s">
        <v>1529</v>
      </c>
      <c r="CK4" s="3">
        <v>0</v>
      </c>
      <c r="CL4" s="413">
        <v>3</v>
      </c>
      <c r="CM4" s="413" t="s">
        <v>1541</v>
      </c>
      <c r="CN4" s="3">
        <v>0</v>
      </c>
      <c r="CO4" s="413">
        <v>4</v>
      </c>
      <c r="CP4" s="413" t="s">
        <v>1540</v>
      </c>
      <c r="CQ4" s="3">
        <v>0</v>
      </c>
      <c r="CR4" s="413">
        <v>4</v>
      </c>
      <c r="CS4" s="413" t="s">
        <v>1540</v>
      </c>
      <c r="CT4" s="3">
        <v>0</v>
      </c>
      <c r="CU4" s="413">
        <v>3</v>
      </c>
      <c r="CV4" s="413" t="s">
        <v>1541</v>
      </c>
      <c r="CW4" s="3">
        <v>0</v>
      </c>
      <c r="CX4" s="413">
        <v>5</v>
      </c>
      <c r="CY4" s="413" t="s">
        <v>1529</v>
      </c>
      <c r="CZ4" s="3">
        <v>0</v>
      </c>
      <c r="DA4" s="413">
        <v>5</v>
      </c>
      <c r="DB4" s="413" t="s">
        <v>1529</v>
      </c>
      <c r="DC4" s="3">
        <v>0</v>
      </c>
      <c r="DD4" s="413">
        <v>4</v>
      </c>
      <c r="DE4" s="413" t="s">
        <v>1540</v>
      </c>
      <c r="DF4" s="3">
        <v>0</v>
      </c>
      <c r="DG4" s="413">
        <v>4</v>
      </c>
      <c r="DH4" s="413" t="s">
        <v>1540</v>
      </c>
      <c r="DI4" s="3">
        <v>0</v>
      </c>
      <c r="DJ4" s="413">
        <v>4</v>
      </c>
      <c r="DK4" s="413" t="s">
        <v>1644</v>
      </c>
      <c r="DL4" s="3">
        <v>1</v>
      </c>
      <c r="DM4" s="413" t="s">
        <v>1540</v>
      </c>
      <c r="DN4" s="413" t="s">
        <v>1529</v>
      </c>
      <c r="DO4" s="3">
        <v>1</v>
      </c>
      <c r="DP4" s="413">
        <v>5</v>
      </c>
      <c r="DQ4" s="413" t="s">
        <v>1529</v>
      </c>
      <c r="DR4" s="3">
        <v>0</v>
      </c>
      <c r="DS4" s="413">
        <v>4</v>
      </c>
      <c r="DT4" s="413" t="s">
        <v>1540</v>
      </c>
      <c r="DU4" s="3">
        <v>0</v>
      </c>
      <c r="DV4" s="413">
        <v>4</v>
      </c>
      <c r="DW4" s="413" t="s">
        <v>1540</v>
      </c>
      <c r="DX4" s="3">
        <v>0</v>
      </c>
      <c r="DY4" s="413">
        <v>4</v>
      </c>
      <c r="DZ4" s="413" t="s">
        <v>1540</v>
      </c>
      <c r="EA4" s="3">
        <v>0</v>
      </c>
      <c r="EB4" s="3" t="s">
        <v>1551</v>
      </c>
      <c r="EC4" s="3" t="s">
        <v>1529</v>
      </c>
      <c r="ED4" s="3"/>
      <c r="EE4" s="3"/>
      <c r="EF4" s="3"/>
      <c r="EG4" s="3" t="s">
        <v>1529</v>
      </c>
      <c r="EH4" s="413" t="e">
        <v>#N/A</v>
      </c>
      <c r="EI4" s="3" t="e">
        <v>#N/A</v>
      </c>
      <c r="EJ4" s="413" t="e">
        <v>#N/A</v>
      </c>
      <c r="EK4" s="413" t="e">
        <v>#N/A</v>
      </c>
      <c r="EL4" s="413" t="e">
        <v>#N/A</v>
      </c>
      <c r="EM4" s="413" t="e">
        <v>#N/A</v>
      </c>
      <c r="EN4" s="413" t="e">
        <v>#N/A</v>
      </c>
      <c r="EO4" s="413" t="e">
        <v>#N/A</v>
      </c>
      <c r="EP4" s="413" t="e">
        <v>#N/A</v>
      </c>
      <c r="EQ4" s="413" t="e">
        <v>#N/A</v>
      </c>
      <c r="ER4" s="413" t="e">
        <v>#N/A</v>
      </c>
      <c r="ES4" s="413" t="e">
        <v>#N/A</v>
      </c>
      <c r="ET4" s="413" t="e">
        <v>#N/A</v>
      </c>
      <c r="EU4" s="413" t="e">
        <v>#N/A</v>
      </c>
      <c r="EV4" s="413" t="e">
        <v>#N/A</v>
      </c>
      <c r="EW4" s="1" t="s">
        <v>244</v>
      </c>
      <c r="FA4" s="1">
        <v>3</v>
      </c>
      <c r="FG4" s="5" t="s">
        <v>1974</v>
      </c>
      <c r="FH4" s="1" t="s">
        <v>245</v>
      </c>
      <c r="FI4" s="1" t="s">
        <v>246</v>
      </c>
      <c r="FW4" s="457" t="e">
        <f t="shared" ref="FW4:FW67" si="0">IF(AK4/EH4&lt;1,AK4/EH4,1)</f>
        <v>#N/A</v>
      </c>
    </row>
    <row r="5" spans="1:179" ht="13.5" customHeight="1">
      <c r="A5" s="4" t="s">
        <v>184</v>
      </c>
      <c r="B5" s="1" t="s">
        <v>313</v>
      </c>
      <c r="C5" s="1" t="s">
        <v>247</v>
      </c>
      <c r="D5" s="1">
        <v>1</v>
      </c>
      <c r="E5" s="1">
        <v>1</v>
      </c>
      <c r="I5" s="417">
        <f>VLOOKUP(C5,'(종합) 2016 KISTI 패밀리기업 현황(9&amp;10월)'!$E$6:$BM$295,61,FALSE)</f>
        <v>8</v>
      </c>
      <c r="J5" s="417">
        <f>VLOOKUP(C5,'(종합) 2016 KISTI 패밀리기업 현황(9&amp;10월)'!$E$6:$BY$295,72,FALSE)</f>
        <v>1</v>
      </c>
      <c r="K5" s="417">
        <f>VLOOKUP(C5,'(종합) 2016 KISTI 패밀리기업 현황(9&amp;10월)'!$E$6:$BY$295,73,FALSE)</f>
        <v>1</v>
      </c>
      <c r="L5" s="417">
        <f>VLOOKUP(C5,'(종합) 2016 KISTI 패밀리기업 현황(9&amp;10월)'!$E$6:$BZ$295,3,FALSE)</f>
        <v>2002</v>
      </c>
      <c r="M5" s="417">
        <f>VLOOKUP(C5,'(종합) 2016 KISTI 패밀리기업 현황(9&amp;10월)'!$E$6:$BZ$295,74,FALSE)</f>
        <v>10</v>
      </c>
      <c r="O5" s="21" t="s">
        <v>10823</v>
      </c>
      <c r="P5" s="21" t="s">
        <v>313</v>
      </c>
      <c r="Q5" s="3">
        <v>75</v>
      </c>
      <c r="R5" s="3">
        <v>25</v>
      </c>
      <c r="S5" s="3"/>
      <c r="T5" s="3"/>
      <c r="U5" s="3"/>
      <c r="V5" s="3">
        <v>2</v>
      </c>
      <c r="W5" s="3">
        <v>2</v>
      </c>
      <c r="X5" s="3"/>
      <c r="Y5" s="3"/>
      <c r="Z5" s="3">
        <v>40</v>
      </c>
      <c r="AA5" s="3"/>
      <c r="AB5" s="3">
        <v>60</v>
      </c>
      <c r="AC5" s="3">
        <v>2</v>
      </c>
      <c r="AD5" s="3">
        <v>3</v>
      </c>
      <c r="AE5" s="3">
        <v>9</v>
      </c>
      <c r="AF5" s="3">
        <v>1</v>
      </c>
      <c r="AG5" s="3">
        <v>300</v>
      </c>
      <c r="AH5" s="3">
        <v>70000</v>
      </c>
      <c r="AI5" s="3">
        <v>4</v>
      </c>
      <c r="AJ5" s="3">
        <v>1</v>
      </c>
      <c r="AK5" s="3">
        <v>30</v>
      </c>
      <c r="AL5" s="3">
        <v>1</v>
      </c>
      <c r="AM5" s="3">
        <v>1</v>
      </c>
      <c r="AN5" s="3"/>
      <c r="AO5" s="3"/>
      <c r="AP5" s="3">
        <v>1</v>
      </c>
      <c r="AQ5" s="3">
        <v>1</v>
      </c>
      <c r="AR5" s="3"/>
      <c r="AS5" s="3">
        <v>1</v>
      </c>
      <c r="AT5" s="3" t="s">
        <v>10905</v>
      </c>
      <c r="AU5" s="3">
        <v>1</v>
      </c>
      <c r="AV5" s="3"/>
      <c r="AW5" s="3"/>
      <c r="AX5" s="3"/>
      <c r="AY5" s="3" t="s">
        <v>1540</v>
      </c>
      <c r="AZ5" s="3" t="s">
        <v>1540</v>
      </c>
      <c r="BA5" s="3">
        <v>0</v>
      </c>
      <c r="BB5" s="3" t="s">
        <v>1541</v>
      </c>
      <c r="BC5" s="3" t="s">
        <v>1540</v>
      </c>
      <c r="BD5" s="3">
        <v>1</v>
      </c>
      <c r="BE5" s="413" t="s">
        <v>1540</v>
      </c>
      <c r="BF5" s="413" t="s">
        <v>1540</v>
      </c>
      <c r="BG5" s="3">
        <v>0</v>
      </c>
      <c r="BH5" s="413" t="s">
        <v>1540</v>
      </c>
      <c r="BI5" s="413" t="s">
        <v>1540</v>
      </c>
      <c r="BJ5" s="3">
        <v>0</v>
      </c>
      <c r="BK5" s="413" t="s">
        <v>1540</v>
      </c>
      <c r="BL5" s="413" t="s">
        <v>1540</v>
      </c>
      <c r="BM5" s="3">
        <v>0</v>
      </c>
      <c r="BN5" s="413" t="s">
        <v>1642</v>
      </c>
      <c r="BO5" s="413" t="s">
        <v>1529</v>
      </c>
      <c r="BP5" s="3">
        <v>1</v>
      </c>
      <c r="BQ5" s="413" t="s">
        <v>1540</v>
      </c>
      <c r="BR5" s="413" t="s">
        <v>1529</v>
      </c>
      <c r="BS5" s="3">
        <v>1</v>
      </c>
      <c r="BT5" s="413" t="s">
        <v>1529</v>
      </c>
      <c r="BU5" s="413" t="s">
        <v>1529</v>
      </c>
      <c r="BV5" s="3">
        <v>0</v>
      </c>
      <c r="BW5" s="413" t="s">
        <v>1644</v>
      </c>
      <c r="BX5" s="413" t="s">
        <v>1529</v>
      </c>
      <c r="BY5" s="3">
        <v>0</v>
      </c>
      <c r="BZ5" s="413">
        <v>5</v>
      </c>
      <c r="CA5" s="413" t="s">
        <v>1529</v>
      </c>
      <c r="CB5" s="3">
        <v>0</v>
      </c>
      <c r="CC5" s="413">
        <v>5</v>
      </c>
      <c r="CD5" s="413" t="s">
        <v>1529</v>
      </c>
      <c r="CE5" s="3">
        <v>0</v>
      </c>
      <c r="CF5" s="413">
        <v>5</v>
      </c>
      <c r="CG5" s="413" t="s">
        <v>1529</v>
      </c>
      <c r="CH5" s="3">
        <v>0</v>
      </c>
      <c r="CI5" s="413">
        <v>5</v>
      </c>
      <c r="CJ5" s="413" t="s">
        <v>1529</v>
      </c>
      <c r="CK5" s="3">
        <v>0</v>
      </c>
      <c r="CL5" s="413">
        <v>5</v>
      </c>
      <c r="CM5" s="413" t="s">
        <v>1529</v>
      </c>
      <c r="CN5" s="3">
        <v>0</v>
      </c>
      <c r="CO5" s="413">
        <v>4</v>
      </c>
      <c r="CP5" s="413" t="s">
        <v>1540</v>
      </c>
      <c r="CQ5" s="3">
        <v>0</v>
      </c>
      <c r="CR5" s="413">
        <v>4</v>
      </c>
      <c r="CS5" s="413" t="s">
        <v>1540</v>
      </c>
      <c r="CT5" s="3">
        <v>0</v>
      </c>
      <c r="CU5" s="413">
        <v>4</v>
      </c>
      <c r="CV5" s="413" t="s">
        <v>1540</v>
      </c>
      <c r="CW5" s="3">
        <v>0</v>
      </c>
      <c r="CX5" s="413">
        <v>4</v>
      </c>
      <c r="CY5" s="413" t="s">
        <v>1540</v>
      </c>
      <c r="CZ5" s="3">
        <v>0</v>
      </c>
      <c r="DA5" s="413">
        <v>4</v>
      </c>
      <c r="DB5" s="413" t="s">
        <v>1540</v>
      </c>
      <c r="DC5" s="3">
        <v>0</v>
      </c>
      <c r="DD5" s="413">
        <v>4</v>
      </c>
      <c r="DE5" s="413" t="s">
        <v>1540</v>
      </c>
      <c r="DF5" s="3">
        <v>0</v>
      </c>
      <c r="DG5" s="413">
        <v>4</v>
      </c>
      <c r="DH5" s="413" t="s">
        <v>1540</v>
      </c>
      <c r="DI5" s="3">
        <v>0</v>
      </c>
      <c r="DJ5" s="413">
        <v>4</v>
      </c>
      <c r="DK5" s="413">
        <v>4</v>
      </c>
      <c r="DL5" s="3">
        <v>0</v>
      </c>
      <c r="DM5" s="413">
        <v>3</v>
      </c>
      <c r="DN5" s="413" t="s">
        <v>1529</v>
      </c>
      <c r="DO5" s="3">
        <v>2</v>
      </c>
      <c r="DP5" s="413">
        <v>3</v>
      </c>
      <c r="DQ5" s="413">
        <v>3</v>
      </c>
      <c r="DR5" s="3">
        <v>0</v>
      </c>
      <c r="DS5" s="413">
        <v>3</v>
      </c>
      <c r="DT5" s="413">
        <v>3</v>
      </c>
      <c r="DU5" s="3">
        <v>0</v>
      </c>
      <c r="DV5" s="413">
        <v>4</v>
      </c>
      <c r="DW5" s="413">
        <v>4</v>
      </c>
      <c r="DX5" s="3">
        <v>0</v>
      </c>
      <c r="DY5" s="413">
        <v>4</v>
      </c>
      <c r="DZ5" s="413">
        <v>4</v>
      </c>
      <c r="EA5" s="3">
        <v>0</v>
      </c>
      <c r="EB5" s="3">
        <v>20</v>
      </c>
      <c r="EC5" s="3" t="s">
        <v>1551</v>
      </c>
      <c r="ED5" s="3"/>
      <c r="EE5" s="3"/>
      <c r="EF5" s="3"/>
      <c r="EG5" s="3">
        <v>10</v>
      </c>
      <c r="EH5" s="413">
        <v>196</v>
      </c>
      <c r="EI5" s="3">
        <v>16</v>
      </c>
      <c r="EJ5" s="413" t="s">
        <v>2725</v>
      </c>
      <c r="EK5" s="413" t="s">
        <v>2726</v>
      </c>
      <c r="EL5" s="413" t="s">
        <v>10902</v>
      </c>
      <c r="EM5" s="413">
        <v>3</v>
      </c>
      <c r="EN5" s="413">
        <v>0</v>
      </c>
      <c r="EO5" s="413">
        <v>0</v>
      </c>
      <c r="EP5" s="413" t="s">
        <v>10901</v>
      </c>
      <c r="EQ5" s="413" t="s">
        <v>10901</v>
      </c>
      <c r="ER5" s="413" t="s">
        <v>313</v>
      </c>
      <c r="ES5" s="413">
        <v>54280</v>
      </c>
      <c r="ET5" s="413">
        <v>64000</v>
      </c>
      <c r="EU5" s="413">
        <v>9720</v>
      </c>
      <c r="EV5" s="413">
        <v>22</v>
      </c>
      <c r="EW5" s="1" t="s">
        <v>248</v>
      </c>
      <c r="EX5" s="1">
        <v>3</v>
      </c>
      <c r="FG5" s="1" t="s">
        <v>249</v>
      </c>
      <c r="FH5" s="1" t="s">
        <v>250</v>
      </c>
      <c r="FI5" s="1" t="s">
        <v>251</v>
      </c>
      <c r="FO5" s="1">
        <v>12</v>
      </c>
      <c r="FP5" s="1">
        <v>31</v>
      </c>
      <c r="FQ5" s="1">
        <v>52</v>
      </c>
      <c r="FW5" s="457">
        <f t="shared" si="0"/>
        <v>0.15306122448979592</v>
      </c>
    </row>
    <row r="6" spans="1:179" ht="13.5" customHeight="1">
      <c r="A6" s="4" t="s">
        <v>203</v>
      </c>
      <c r="B6" s="1" t="s">
        <v>313</v>
      </c>
      <c r="C6" s="1" t="s">
        <v>252</v>
      </c>
      <c r="D6" s="1">
        <v>1</v>
      </c>
      <c r="E6" s="1">
        <v>1</v>
      </c>
      <c r="F6" s="1">
        <v>1</v>
      </c>
      <c r="I6" s="417">
        <f>VLOOKUP(C6,'(종합) 2016 KISTI 패밀리기업 현황(9&amp;10월)'!$E$6:$BM$295,61,FALSE)</f>
        <v>6</v>
      </c>
      <c r="J6" s="417">
        <f>VLOOKUP(C6,'(종합) 2016 KISTI 패밀리기업 현황(9&amp;10월)'!$E$6:$BY$295,72,FALSE)</f>
        <v>0</v>
      </c>
      <c r="K6" s="417">
        <f>VLOOKUP(C6,'(종합) 2016 KISTI 패밀리기업 현황(9&amp;10월)'!$E$6:$BY$295,73,FALSE)</f>
        <v>0</v>
      </c>
      <c r="L6" s="417">
        <f>VLOOKUP(C6,'(종합) 2016 KISTI 패밀리기업 현황(9&amp;10월)'!$E$6:$BZ$295,3,FALSE)</f>
        <v>1982</v>
      </c>
      <c r="M6" s="417">
        <f>VLOOKUP(C6,'(종합) 2016 KISTI 패밀리기업 현황(9&amp;10월)'!$E$6:$BZ$295,74,FALSE)</f>
        <v>10</v>
      </c>
      <c r="O6" s="21" t="s">
        <v>10823</v>
      </c>
      <c r="P6" s="21" t="s">
        <v>2016</v>
      </c>
      <c r="Q6" s="3">
        <v>70</v>
      </c>
      <c r="R6" s="3">
        <v>15</v>
      </c>
      <c r="S6" s="3">
        <v>15</v>
      </c>
      <c r="T6" s="3"/>
      <c r="U6" s="3"/>
      <c r="V6" s="3">
        <v>3</v>
      </c>
      <c r="W6" s="3">
        <v>2</v>
      </c>
      <c r="X6" s="3">
        <v>53</v>
      </c>
      <c r="Y6" s="3">
        <v>15</v>
      </c>
      <c r="Z6" s="3"/>
      <c r="AA6" s="3"/>
      <c r="AB6" s="3">
        <v>32</v>
      </c>
      <c r="AC6" s="3">
        <v>2</v>
      </c>
      <c r="AD6" s="3">
        <v>7</v>
      </c>
      <c r="AE6" s="3">
        <v>3</v>
      </c>
      <c r="AF6" s="3">
        <v>3</v>
      </c>
      <c r="AG6" s="3">
        <v>144</v>
      </c>
      <c r="AH6" s="3">
        <v>40162</v>
      </c>
      <c r="AI6" s="3">
        <v>6</v>
      </c>
      <c r="AJ6" s="3">
        <v>1</v>
      </c>
      <c r="AK6" s="3">
        <v>8</v>
      </c>
      <c r="AL6" s="3">
        <v>1</v>
      </c>
      <c r="AM6" s="3"/>
      <c r="AN6" s="3"/>
      <c r="AO6" s="3"/>
      <c r="AP6" s="3"/>
      <c r="AQ6" s="3"/>
      <c r="AR6" s="3"/>
      <c r="AS6" s="3"/>
      <c r="AT6" s="3"/>
      <c r="AU6" s="3"/>
      <c r="AV6" s="3"/>
      <c r="AW6" s="3"/>
      <c r="AX6" s="3"/>
      <c r="AY6" s="3" t="s">
        <v>1541</v>
      </c>
      <c r="AZ6" s="3" t="s">
        <v>1529</v>
      </c>
      <c r="BA6" s="3">
        <v>2</v>
      </c>
      <c r="BB6" s="3" t="s">
        <v>1541</v>
      </c>
      <c r="BC6" s="3" t="s">
        <v>1529</v>
      </c>
      <c r="BD6" s="3">
        <v>2</v>
      </c>
      <c r="BE6" s="413" t="s">
        <v>1541</v>
      </c>
      <c r="BF6" s="413" t="s">
        <v>1540</v>
      </c>
      <c r="BG6" s="3">
        <v>1</v>
      </c>
      <c r="BH6" s="413" t="s">
        <v>1541</v>
      </c>
      <c r="BI6" s="413" t="s">
        <v>1541</v>
      </c>
      <c r="BJ6" s="3">
        <v>0</v>
      </c>
      <c r="BK6" s="413" t="s">
        <v>1541</v>
      </c>
      <c r="BL6" s="413" t="s">
        <v>1541</v>
      </c>
      <c r="BM6" s="3">
        <v>0</v>
      </c>
      <c r="BN6" s="413" t="s">
        <v>1541</v>
      </c>
      <c r="BO6" s="413" t="s">
        <v>1540</v>
      </c>
      <c r="BP6" s="3">
        <v>1</v>
      </c>
      <c r="BQ6" s="413" t="s">
        <v>1541</v>
      </c>
      <c r="BR6" s="413" t="s">
        <v>1540</v>
      </c>
      <c r="BS6" s="3">
        <v>1</v>
      </c>
      <c r="BT6" s="413" t="s">
        <v>1541</v>
      </c>
      <c r="BU6" s="413" t="s">
        <v>1541</v>
      </c>
      <c r="BV6" s="3">
        <v>0</v>
      </c>
      <c r="BW6" s="413" t="s">
        <v>1541</v>
      </c>
      <c r="BX6" s="413" t="s">
        <v>1541</v>
      </c>
      <c r="BY6" s="3">
        <v>0</v>
      </c>
      <c r="BZ6" s="413" t="s">
        <v>1540</v>
      </c>
      <c r="CA6" s="413" t="s">
        <v>1540</v>
      </c>
      <c r="CB6" s="3">
        <v>0</v>
      </c>
      <c r="CC6" s="413" t="s">
        <v>1541</v>
      </c>
      <c r="CD6" s="413" t="s">
        <v>1541</v>
      </c>
      <c r="CE6" s="3">
        <v>0</v>
      </c>
      <c r="CF6" s="413" t="s">
        <v>1540</v>
      </c>
      <c r="CG6" s="413" t="s">
        <v>1540</v>
      </c>
      <c r="CH6" s="3">
        <v>0</v>
      </c>
      <c r="CI6" s="413" t="s">
        <v>1540</v>
      </c>
      <c r="CJ6" s="413" t="s">
        <v>1540</v>
      </c>
      <c r="CK6" s="3">
        <v>0</v>
      </c>
      <c r="CL6" s="413">
        <v>4</v>
      </c>
      <c r="CM6" s="413" t="s">
        <v>1540</v>
      </c>
      <c r="CN6" s="3">
        <v>0</v>
      </c>
      <c r="CO6" s="413" t="s">
        <v>1541</v>
      </c>
      <c r="CP6" s="413" t="s">
        <v>1541</v>
      </c>
      <c r="CQ6" s="3">
        <v>0</v>
      </c>
      <c r="CR6" s="413" t="s">
        <v>1541</v>
      </c>
      <c r="CS6" s="413" t="s">
        <v>1541</v>
      </c>
      <c r="CT6" s="3">
        <v>0</v>
      </c>
      <c r="CU6" s="413" t="s">
        <v>1541</v>
      </c>
      <c r="CV6" s="413" t="s">
        <v>1541</v>
      </c>
      <c r="CW6" s="3">
        <v>0</v>
      </c>
      <c r="CX6" s="413" t="s">
        <v>1541</v>
      </c>
      <c r="CY6" s="413" t="s">
        <v>1541</v>
      </c>
      <c r="CZ6" s="3">
        <v>0</v>
      </c>
      <c r="DA6" s="413" t="s">
        <v>1541</v>
      </c>
      <c r="DB6" s="413" t="s">
        <v>1540</v>
      </c>
      <c r="DC6" s="3">
        <v>1</v>
      </c>
      <c r="DD6" s="413" t="s">
        <v>1541</v>
      </c>
      <c r="DE6" s="413" t="s">
        <v>1541</v>
      </c>
      <c r="DF6" s="3">
        <v>0</v>
      </c>
      <c r="DG6" s="413" t="s">
        <v>1541</v>
      </c>
      <c r="DH6" s="413" t="s">
        <v>1540</v>
      </c>
      <c r="DI6" s="3">
        <v>1</v>
      </c>
      <c r="DJ6" s="413" t="s">
        <v>1541</v>
      </c>
      <c r="DK6" s="413" t="s">
        <v>1541</v>
      </c>
      <c r="DL6" s="3">
        <v>0</v>
      </c>
      <c r="DM6" s="413" t="s">
        <v>1541</v>
      </c>
      <c r="DN6" s="413" t="s">
        <v>1540</v>
      </c>
      <c r="DO6" s="3">
        <v>1</v>
      </c>
      <c r="DP6" s="413" t="s">
        <v>1540</v>
      </c>
      <c r="DQ6" s="413" t="s">
        <v>1540</v>
      </c>
      <c r="DR6" s="3">
        <v>0</v>
      </c>
      <c r="DS6" s="413" t="s">
        <v>1540</v>
      </c>
      <c r="DT6" s="413" t="s">
        <v>1540</v>
      </c>
      <c r="DU6" s="3">
        <v>0</v>
      </c>
      <c r="DV6" s="413" t="s">
        <v>1541</v>
      </c>
      <c r="DW6" s="413" t="s">
        <v>1541</v>
      </c>
      <c r="DX6" s="3">
        <v>0</v>
      </c>
      <c r="DY6" s="413" t="s">
        <v>1541</v>
      </c>
      <c r="DZ6" s="413" t="s">
        <v>1540</v>
      </c>
      <c r="EA6" s="3">
        <v>1</v>
      </c>
      <c r="EB6" s="3" t="s">
        <v>1533</v>
      </c>
      <c r="EC6" s="3" t="s">
        <v>1529</v>
      </c>
      <c r="ED6" s="3"/>
      <c r="EE6" s="3"/>
      <c r="EF6" s="3" t="s">
        <v>1529</v>
      </c>
      <c r="EG6" s="3" t="s">
        <v>1551</v>
      </c>
      <c r="EH6" s="413">
        <v>151</v>
      </c>
      <c r="EI6" s="3">
        <v>36</v>
      </c>
      <c r="EJ6" s="413" t="s">
        <v>2725</v>
      </c>
      <c r="EK6" s="413" t="s">
        <v>2726</v>
      </c>
      <c r="EL6" s="413" t="s">
        <v>10902</v>
      </c>
      <c r="EM6" s="413">
        <v>5</v>
      </c>
      <c r="EN6" s="413">
        <v>3</v>
      </c>
      <c r="EO6" s="413">
        <v>2</v>
      </c>
      <c r="EP6" s="413" t="s">
        <v>313</v>
      </c>
      <c r="EQ6" s="413" t="s">
        <v>10901</v>
      </c>
      <c r="ER6" s="413" t="s">
        <v>313</v>
      </c>
      <c r="ES6" s="413">
        <v>0</v>
      </c>
      <c r="ET6" s="413">
        <v>0</v>
      </c>
      <c r="EU6" s="413">
        <v>0</v>
      </c>
      <c r="EV6" s="413">
        <v>1</v>
      </c>
      <c r="EW6" s="1" t="s">
        <v>253</v>
      </c>
      <c r="FD6" s="1">
        <v>3</v>
      </c>
      <c r="FG6" s="1" t="s">
        <v>254</v>
      </c>
      <c r="FH6" s="1" t="s">
        <v>255</v>
      </c>
      <c r="FI6" s="1" t="s">
        <v>256</v>
      </c>
      <c r="FJ6" s="1" t="s">
        <v>257</v>
      </c>
      <c r="FK6" s="1" t="s">
        <v>258</v>
      </c>
      <c r="FL6" s="1" t="s">
        <v>259</v>
      </c>
      <c r="FM6" s="1" t="s">
        <v>260</v>
      </c>
      <c r="FW6" s="457">
        <f t="shared" si="0"/>
        <v>5.2980132450331126E-2</v>
      </c>
    </row>
    <row r="7" spans="1:179" ht="13.5" customHeight="1">
      <c r="A7" s="4" t="s">
        <v>204</v>
      </c>
      <c r="B7" s="1" t="s">
        <v>313</v>
      </c>
      <c r="C7" s="1" t="s">
        <v>962</v>
      </c>
      <c r="D7" s="1">
        <v>1</v>
      </c>
      <c r="E7" s="1">
        <v>1</v>
      </c>
      <c r="F7" s="1">
        <v>1</v>
      </c>
      <c r="G7" s="1">
        <v>1</v>
      </c>
      <c r="H7" s="1">
        <v>1</v>
      </c>
      <c r="I7" s="417">
        <f>VLOOKUP(C7,'(종합) 2016 KISTI 패밀리기업 현황(9&amp;10월)'!$E$6:$BM$295,61,FALSE)</f>
        <v>9</v>
      </c>
      <c r="J7" s="417">
        <f>VLOOKUP(C7,'(종합) 2016 KISTI 패밀리기업 현황(9&amp;10월)'!$E$6:$BY$295,72,FALSE)</f>
        <v>0</v>
      </c>
      <c r="K7" s="417">
        <f>VLOOKUP(C7,'(종합) 2016 KISTI 패밀리기업 현황(9&amp;10월)'!$E$6:$BY$295,73,FALSE)</f>
        <v>0</v>
      </c>
      <c r="L7" s="417">
        <f>VLOOKUP(C7,'(종합) 2016 KISTI 패밀리기업 현황(9&amp;10월)'!$E$6:$BZ$295,3,FALSE)</f>
        <v>2000</v>
      </c>
      <c r="M7" s="417">
        <f>VLOOKUP(C7,'(종합) 2016 KISTI 패밀리기업 현황(9&amp;10월)'!$E$6:$BZ$295,74,FALSE)</f>
        <v>10</v>
      </c>
      <c r="O7" s="21" t="s">
        <v>10822</v>
      </c>
      <c r="P7" s="21" t="s">
        <v>993</v>
      </c>
      <c r="Q7" s="3" t="s">
        <v>519</v>
      </c>
      <c r="R7" s="3" t="s">
        <v>520</v>
      </c>
      <c r="S7" s="3"/>
      <c r="T7" s="3"/>
      <c r="U7" s="3"/>
      <c r="V7" s="3" t="s">
        <v>518</v>
      </c>
      <c r="W7" s="3" t="s">
        <v>532</v>
      </c>
      <c r="X7" s="3" t="s">
        <v>542</v>
      </c>
      <c r="Y7" s="3" t="s">
        <v>522</v>
      </c>
      <c r="Z7" s="3"/>
      <c r="AA7" s="3"/>
      <c r="AB7" s="3"/>
      <c r="AC7" s="3" t="s">
        <v>521</v>
      </c>
      <c r="AD7" s="3" t="s">
        <v>521</v>
      </c>
      <c r="AE7" s="3" t="s">
        <v>526</v>
      </c>
      <c r="AF7" s="3" t="s">
        <v>528</v>
      </c>
      <c r="AG7" s="3" t="s">
        <v>542</v>
      </c>
      <c r="AH7" s="3" t="s">
        <v>963</v>
      </c>
      <c r="AI7" s="3" t="s">
        <v>531</v>
      </c>
      <c r="AJ7" s="3" t="s">
        <v>532</v>
      </c>
      <c r="AK7" s="3" t="s">
        <v>524</v>
      </c>
      <c r="AL7" s="3" t="s">
        <v>532</v>
      </c>
      <c r="AM7" s="3" t="s">
        <v>532</v>
      </c>
      <c r="AN7" s="3"/>
      <c r="AO7" s="3"/>
      <c r="AP7" s="3"/>
      <c r="AQ7" s="3" t="s">
        <v>532</v>
      </c>
      <c r="AR7" s="3"/>
      <c r="AS7" s="3"/>
      <c r="AT7" s="3" t="s">
        <v>532</v>
      </c>
      <c r="AU7" s="3" t="s">
        <v>532</v>
      </c>
      <c r="AV7" s="3"/>
      <c r="AW7" s="3"/>
      <c r="AX7" s="3" t="s">
        <v>532</v>
      </c>
      <c r="AY7" s="3" t="s">
        <v>534</v>
      </c>
      <c r="AZ7" s="3" t="s">
        <v>524</v>
      </c>
      <c r="BA7" s="3">
        <v>1</v>
      </c>
      <c r="BB7" s="3" t="s">
        <v>518</v>
      </c>
      <c r="BC7" s="3" t="s">
        <v>524</v>
      </c>
      <c r="BD7" s="3">
        <v>3</v>
      </c>
      <c r="BE7" s="413" t="s">
        <v>534</v>
      </c>
      <c r="BF7" s="413" t="s">
        <v>524</v>
      </c>
      <c r="BG7" s="3">
        <v>1</v>
      </c>
      <c r="BH7" s="413" t="s">
        <v>524</v>
      </c>
      <c r="BI7" s="413" t="s">
        <v>524</v>
      </c>
      <c r="BJ7" s="3">
        <v>0</v>
      </c>
      <c r="BK7" s="413" t="s">
        <v>524</v>
      </c>
      <c r="BL7" s="413" t="s">
        <v>524</v>
      </c>
      <c r="BM7" s="3">
        <v>0</v>
      </c>
      <c r="BN7" s="413" t="s">
        <v>534</v>
      </c>
      <c r="BO7" s="413" t="s">
        <v>524</v>
      </c>
      <c r="BP7" s="3">
        <v>1</v>
      </c>
      <c r="BQ7" s="413" t="s">
        <v>534</v>
      </c>
      <c r="BR7" s="413" t="s">
        <v>524</v>
      </c>
      <c r="BS7" s="3">
        <v>1</v>
      </c>
      <c r="BT7" s="413" t="s">
        <v>534</v>
      </c>
      <c r="BU7" s="413" t="s">
        <v>524</v>
      </c>
      <c r="BV7" s="3">
        <v>1</v>
      </c>
      <c r="BW7" s="413" t="s">
        <v>534</v>
      </c>
      <c r="BX7" s="413" t="s">
        <v>524</v>
      </c>
      <c r="BY7" s="3">
        <v>1</v>
      </c>
      <c r="BZ7" s="413" t="s">
        <v>524</v>
      </c>
      <c r="CA7" s="413" t="s">
        <v>524</v>
      </c>
      <c r="CB7" s="3">
        <v>0</v>
      </c>
      <c r="CC7" s="413" t="s">
        <v>524</v>
      </c>
      <c r="CD7" s="413" t="s">
        <v>524</v>
      </c>
      <c r="CE7" s="3">
        <v>0</v>
      </c>
      <c r="CF7" s="413" t="s">
        <v>524</v>
      </c>
      <c r="CG7" s="413" t="s">
        <v>524</v>
      </c>
      <c r="CH7" s="3">
        <v>0</v>
      </c>
      <c r="CI7" s="413" t="s">
        <v>524</v>
      </c>
      <c r="CJ7" s="413" t="s">
        <v>524</v>
      </c>
      <c r="CK7" s="3">
        <v>0</v>
      </c>
      <c r="CL7" s="413" t="s">
        <v>534</v>
      </c>
      <c r="CM7" s="413" t="s">
        <v>524</v>
      </c>
      <c r="CN7" s="3">
        <v>1</v>
      </c>
      <c r="CO7" s="413" t="s">
        <v>534</v>
      </c>
      <c r="CP7" s="413" t="s">
        <v>524</v>
      </c>
      <c r="CQ7" s="3">
        <v>1</v>
      </c>
      <c r="CR7" s="413" t="s">
        <v>534</v>
      </c>
      <c r="CS7" s="413" t="s">
        <v>524</v>
      </c>
      <c r="CT7" s="3">
        <v>1</v>
      </c>
      <c r="CU7" s="413" t="s">
        <v>534</v>
      </c>
      <c r="CV7" s="413" t="s">
        <v>524</v>
      </c>
      <c r="CW7" s="3">
        <v>1</v>
      </c>
      <c r="CX7" s="413" t="s">
        <v>524</v>
      </c>
      <c r="CY7" s="413" t="s">
        <v>524</v>
      </c>
      <c r="CZ7" s="3">
        <v>0</v>
      </c>
      <c r="DA7" s="413" t="s">
        <v>524</v>
      </c>
      <c r="DB7" s="413" t="s">
        <v>524</v>
      </c>
      <c r="DC7" s="3">
        <v>0</v>
      </c>
      <c r="DD7" s="413" t="s">
        <v>534</v>
      </c>
      <c r="DE7" s="413" t="s">
        <v>534</v>
      </c>
      <c r="DF7" s="3">
        <v>0</v>
      </c>
      <c r="DG7" s="413" t="s">
        <v>524</v>
      </c>
      <c r="DH7" s="413" t="s">
        <v>524</v>
      </c>
      <c r="DI7" s="3">
        <v>0</v>
      </c>
      <c r="DJ7" s="413" t="s">
        <v>521</v>
      </c>
      <c r="DK7" s="413" t="s">
        <v>534</v>
      </c>
      <c r="DL7" s="3">
        <v>1</v>
      </c>
      <c r="DM7" s="413" t="s">
        <v>521</v>
      </c>
      <c r="DN7" s="413" t="s">
        <v>534</v>
      </c>
      <c r="DO7" s="3">
        <v>1</v>
      </c>
      <c r="DP7" s="413" t="s">
        <v>521</v>
      </c>
      <c r="DQ7" s="413" t="s">
        <v>534</v>
      </c>
      <c r="DR7" s="3">
        <v>1</v>
      </c>
      <c r="DS7" s="413" t="s">
        <v>521</v>
      </c>
      <c r="DT7" s="413" t="s">
        <v>534</v>
      </c>
      <c r="DU7" s="3">
        <v>1</v>
      </c>
      <c r="DV7" s="413" t="s">
        <v>521</v>
      </c>
      <c r="DW7" s="413" t="s">
        <v>534</v>
      </c>
      <c r="DX7" s="3">
        <v>1</v>
      </c>
      <c r="DY7" s="413" t="s">
        <v>521</v>
      </c>
      <c r="DZ7" s="413" t="s">
        <v>534</v>
      </c>
      <c r="EA7" s="3">
        <v>1</v>
      </c>
      <c r="EB7" s="3" t="s">
        <v>578</v>
      </c>
      <c r="EC7" s="3" t="s">
        <v>536</v>
      </c>
      <c r="ED7" s="3"/>
      <c r="EE7" s="3" t="s">
        <v>536</v>
      </c>
      <c r="EF7" s="3"/>
      <c r="EG7" s="3" t="s">
        <v>536</v>
      </c>
      <c r="EH7" s="413">
        <v>31</v>
      </c>
      <c r="EI7" s="3">
        <v>18</v>
      </c>
      <c r="EJ7" s="413" t="s">
        <v>2725</v>
      </c>
      <c r="EK7" s="413" t="s">
        <v>2726</v>
      </c>
      <c r="EL7" s="413" t="s">
        <v>10900</v>
      </c>
      <c r="EM7" s="413">
        <v>3</v>
      </c>
      <c r="EN7" s="413">
        <v>0</v>
      </c>
      <c r="EO7" s="413">
        <v>0</v>
      </c>
      <c r="EP7" s="413" t="s">
        <v>313</v>
      </c>
      <c r="EQ7" s="413" t="s">
        <v>10901</v>
      </c>
      <c r="ER7" s="413" t="s">
        <v>313</v>
      </c>
      <c r="ES7" s="413">
        <v>5900</v>
      </c>
      <c r="ET7" s="413">
        <v>6000</v>
      </c>
      <c r="EU7" s="413">
        <v>100</v>
      </c>
      <c r="EV7" s="413">
        <v>1</v>
      </c>
      <c r="EW7" s="1" t="s">
        <v>964</v>
      </c>
      <c r="EX7" s="1" t="s">
        <v>521</v>
      </c>
      <c r="FG7" s="1" t="s">
        <v>965</v>
      </c>
      <c r="FH7" s="1" t="s">
        <v>966</v>
      </c>
      <c r="FI7" s="1" t="s">
        <v>967</v>
      </c>
      <c r="FW7" s="457">
        <f t="shared" si="0"/>
        <v>0.16129032258064516</v>
      </c>
    </row>
    <row r="8" spans="1:179" ht="13.5" customHeight="1">
      <c r="A8" s="4" t="s">
        <v>205</v>
      </c>
      <c r="B8" s="1" t="s">
        <v>313</v>
      </c>
      <c r="C8" s="1" t="s">
        <v>285</v>
      </c>
      <c r="D8" s="1">
        <v>1</v>
      </c>
      <c r="E8" s="1">
        <v>1</v>
      </c>
      <c r="F8" s="1">
        <v>1</v>
      </c>
      <c r="I8" s="417">
        <f>VLOOKUP(C8,'(종합) 2016 KISTI 패밀리기업 현황(9&amp;10월)'!$E$6:$BM$295,61,FALSE)</f>
        <v>3</v>
      </c>
      <c r="J8" s="417">
        <f>VLOOKUP(C8,'(종합) 2016 KISTI 패밀리기업 현황(9&amp;10월)'!$E$6:$BY$295,72,FALSE)</f>
        <v>0</v>
      </c>
      <c r="K8" s="417">
        <f>VLOOKUP(C8,'(종합) 2016 KISTI 패밀리기업 현황(9&amp;10월)'!$E$6:$BY$295,73,FALSE)</f>
        <v>0</v>
      </c>
      <c r="L8" s="417">
        <f>VLOOKUP(C8,'(종합) 2016 KISTI 패밀리기업 현황(9&amp;10월)'!$E$6:$BZ$295,3,FALSE)</f>
        <v>2013</v>
      </c>
      <c r="M8" s="417">
        <f>VLOOKUP(C8,'(종합) 2016 KISTI 패밀리기업 현황(9&amp;10월)'!$E$6:$BZ$295,74,FALSE)</f>
        <v>10</v>
      </c>
      <c r="O8" s="21" t="s">
        <v>10821</v>
      </c>
      <c r="P8" s="21" t="s">
        <v>993</v>
      </c>
      <c r="Q8" s="3" t="s">
        <v>261</v>
      </c>
      <c r="R8" s="3" t="s">
        <v>262</v>
      </c>
      <c r="S8" s="3" t="s">
        <v>263</v>
      </c>
      <c r="T8" s="3"/>
      <c r="U8" s="3"/>
      <c r="V8" s="3" t="s">
        <v>264</v>
      </c>
      <c r="W8" s="3" t="s">
        <v>264</v>
      </c>
      <c r="X8" s="3" t="s">
        <v>263</v>
      </c>
      <c r="Y8" s="3" t="s">
        <v>265</v>
      </c>
      <c r="Z8" s="3"/>
      <c r="AA8" s="3"/>
      <c r="AB8" s="3" t="s">
        <v>266</v>
      </c>
      <c r="AC8" s="3" t="s">
        <v>264</v>
      </c>
      <c r="AD8" s="3" t="s">
        <v>267</v>
      </c>
      <c r="AE8" s="3" t="s">
        <v>268</v>
      </c>
      <c r="AF8" s="3" t="s">
        <v>269</v>
      </c>
      <c r="AG8" s="3" t="s">
        <v>270</v>
      </c>
      <c r="AH8" s="3" t="s">
        <v>271</v>
      </c>
      <c r="AI8" s="3" t="s">
        <v>272</v>
      </c>
      <c r="AJ8" s="3" t="s">
        <v>273</v>
      </c>
      <c r="AK8" s="3" t="s">
        <v>269</v>
      </c>
      <c r="AL8" s="3" t="s">
        <v>273</v>
      </c>
      <c r="AM8" s="3" t="s">
        <v>273</v>
      </c>
      <c r="AN8" s="3"/>
      <c r="AO8" s="3"/>
      <c r="AP8" s="3" t="s">
        <v>273</v>
      </c>
      <c r="AQ8" s="3"/>
      <c r="AR8" s="3"/>
      <c r="AS8" s="3" t="s">
        <v>273</v>
      </c>
      <c r="AT8" s="3" t="s">
        <v>273</v>
      </c>
      <c r="AU8" s="3"/>
      <c r="AV8" s="3"/>
      <c r="AW8" s="3"/>
      <c r="AX8" s="3"/>
      <c r="AY8" s="3" t="s">
        <v>264</v>
      </c>
      <c r="AZ8" s="3" t="s">
        <v>272</v>
      </c>
      <c r="BA8" s="3">
        <v>3</v>
      </c>
      <c r="BB8" s="3" t="s">
        <v>264</v>
      </c>
      <c r="BC8" s="3" t="s">
        <v>269</v>
      </c>
      <c r="BD8" s="3">
        <v>2</v>
      </c>
      <c r="BE8" s="413" t="s">
        <v>287</v>
      </c>
      <c r="BF8" s="413" t="s">
        <v>272</v>
      </c>
      <c r="BG8" s="3">
        <v>2</v>
      </c>
      <c r="BH8" s="413" t="s">
        <v>269</v>
      </c>
      <c r="BI8" s="413" t="s">
        <v>272</v>
      </c>
      <c r="BJ8" s="3">
        <v>1</v>
      </c>
      <c r="BK8" s="413" t="s">
        <v>287</v>
      </c>
      <c r="BL8" s="413" t="s">
        <v>272</v>
      </c>
      <c r="BM8" s="3">
        <v>2</v>
      </c>
      <c r="BN8" s="413" t="s">
        <v>269</v>
      </c>
      <c r="BO8" s="413" t="s">
        <v>272</v>
      </c>
      <c r="BP8" s="3">
        <v>1</v>
      </c>
      <c r="BQ8" s="413" t="s">
        <v>287</v>
      </c>
      <c r="BR8" s="413" t="s">
        <v>269</v>
      </c>
      <c r="BS8" s="3">
        <v>1</v>
      </c>
      <c r="BT8" s="413" t="s">
        <v>287</v>
      </c>
      <c r="BU8" s="413" t="s">
        <v>272</v>
      </c>
      <c r="BV8" s="3">
        <v>2</v>
      </c>
      <c r="BW8" s="413" t="s">
        <v>269</v>
      </c>
      <c r="BX8" s="413" t="s">
        <v>272</v>
      </c>
      <c r="BY8" s="3">
        <v>1</v>
      </c>
      <c r="BZ8" s="413" t="s">
        <v>269</v>
      </c>
      <c r="CA8" s="413" t="s">
        <v>272</v>
      </c>
      <c r="CB8" s="3">
        <v>1</v>
      </c>
      <c r="CC8" s="413" t="s">
        <v>269</v>
      </c>
      <c r="CD8" s="413" t="s">
        <v>272</v>
      </c>
      <c r="CE8" s="3">
        <v>1</v>
      </c>
      <c r="CF8" s="413" t="s">
        <v>264</v>
      </c>
      <c r="CG8" s="413" t="s">
        <v>269</v>
      </c>
      <c r="CH8" s="3">
        <v>2</v>
      </c>
      <c r="CI8" s="413" t="s">
        <v>272</v>
      </c>
      <c r="CJ8" s="413" t="s">
        <v>1952</v>
      </c>
      <c r="CK8" s="3">
        <v>0</v>
      </c>
      <c r="CL8" s="413" t="s">
        <v>269</v>
      </c>
      <c r="CM8" s="413" t="s">
        <v>272</v>
      </c>
      <c r="CN8" s="3">
        <v>1</v>
      </c>
      <c r="CO8" s="413" t="s">
        <v>287</v>
      </c>
      <c r="CP8" s="413" t="s">
        <v>269</v>
      </c>
      <c r="CQ8" s="3">
        <v>1</v>
      </c>
      <c r="CR8" s="413" t="s">
        <v>272</v>
      </c>
      <c r="CS8" s="413" t="s">
        <v>272</v>
      </c>
      <c r="CT8" s="3">
        <v>0</v>
      </c>
      <c r="CU8" s="413" t="s">
        <v>269</v>
      </c>
      <c r="CV8" s="413" t="s">
        <v>272</v>
      </c>
      <c r="CW8" s="3">
        <v>1</v>
      </c>
      <c r="CX8" s="413" t="s">
        <v>269</v>
      </c>
      <c r="CY8" s="413" t="s">
        <v>272</v>
      </c>
      <c r="CZ8" s="3">
        <v>1</v>
      </c>
      <c r="DA8" s="413" t="s">
        <v>287</v>
      </c>
      <c r="DB8" s="413" t="s">
        <v>272</v>
      </c>
      <c r="DC8" s="3">
        <v>2</v>
      </c>
      <c r="DD8" s="413" t="s">
        <v>264</v>
      </c>
      <c r="DE8" s="413" t="s">
        <v>269</v>
      </c>
      <c r="DF8" s="3">
        <v>2</v>
      </c>
      <c r="DG8" s="413" t="s">
        <v>269</v>
      </c>
      <c r="DH8" s="413" t="s">
        <v>272</v>
      </c>
      <c r="DI8" s="3">
        <v>1</v>
      </c>
      <c r="DJ8" s="413" t="s">
        <v>269</v>
      </c>
      <c r="DK8" s="413" t="s">
        <v>1952</v>
      </c>
      <c r="DL8" s="3">
        <v>1</v>
      </c>
      <c r="DM8" s="413" t="s">
        <v>264</v>
      </c>
      <c r="DN8" s="413" t="s">
        <v>272</v>
      </c>
      <c r="DO8" s="3">
        <v>3</v>
      </c>
      <c r="DP8" s="413" t="s">
        <v>269</v>
      </c>
      <c r="DQ8" s="413" t="s">
        <v>272</v>
      </c>
      <c r="DR8" s="3">
        <v>1</v>
      </c>
      <c r="DS8" s="413" t="s">
        <v>287</v>
      </c>
      <c r="DT8" s="413" t="s">
        <v>269</v>
      </c>
      <c r="DU8" s="3">
        <v>1</v>
      </c>
      <c r="DV8" s="413" t="s">
        <v>287</v>
      </c>
      <c r="DW8" s="413" t="s">
        <v>269</v>
      </c>
      <c r="DX8" s="3">
        <v>1</v>
      </c>
      <c r="DY8" s="413" t="s">
        <v>287</v>
      </c>
      <c r="DZ8" s="413" t="s">
        <v>272</v>
      </c>
      <c r="EA8" s="3">
        <v>2</v>
      </c>
      <c r="EB8" s="3" t="s">
        <v>281</v>
      </c>
      <c r="EC8" s="3" t="s">
        <v>282</v>
      </c>
      <c r="ED8" s="3" t="s">
        <v>283</v>
      </c>
      <c r="EE8" s="3" t="s">
        <v>284</v>
      </c>
      <c r="EF8" s="3" t="s">
        <v>284</v>
      </c>
      <c r="EG8" s="3" t="s">
        <v>283</v>
      </c>
      <c r="EH8" s="413">
        <v>13</v>
      </c>
      <c r="EI8" s="3">
        <v>5</v>
      </c>
      <c r="EJ8" s="413" t="s">
        <v>2725</v>
      </c>
      <c r="EK8" s="413" t="s">
        <v>2726</v>
      </c>
      <c r="EL8" s="413" t="s">
        <v>10900</v>
      </c>
      <c r="EM8" s="413">
        <v>3</v>
      </c>
      <c r="EN8" s="413">
        <v>3</v>
      </c>
      <c r="EO8" s="413">
        <v>0</v>
      </c>
      <c r="EP8" s="413" t="s">
        <v>313</v>
      </c>
      <c r="EQ8" s="413" t="s">
        <v>10901</v>
      </c>
      <c r="ER8" s="413" t="s">
        <v>313</v>
      </c>
      <c r="ES8" s="413">
        <v>1100</v>
      </c>
      <c r="ET8" s="413">
        <v>2300</v>
      </c>
      <c r="EU8" s="413">
        <v>1200</v>
      </c>
      <c r="EV8" s="413">
        <v>6</v>
      </c>
      <c r="EW8" s="1" t="s">
        <v>286</v>
      </c>
      <c r="EX8" s="1" t="s">
        <v>269</v>
      </c>
      <c r="FA8" s="1" t="s">
        <v>272</v>
      </c>
      <c r="FD8" s="1" t="s">
        <v>287</v>
      </c>
      <c r="FG8" s="1" t="s">
        <v>288</v>
      </c>
      <c r="FH8" s="1" t="s">
        <v>289</v>
      </c>
      <c r="FI8" s="1" t="s">
        <v>290</v>
      </c>
      <c r="FO8" s="1" t="s">
        <v>291</v>
      </c>
      <c r="FW8" s="457">
        <f t="shared" si="0"/>
        <v>0.30769230769230771</v>
      </c>
    </row>
    <row r="9" spans="1:179" ht="13.5" customHeight="1">
      <c r="A9" s="4" t="s">
        <v>206</v>
      </c>
      <c r="B9" s="1" t="s">
        <v>313</v>
      </c>
      <c r="C9" s="1" t="s">
        <v>299</v>
      </c>
      <c r="I9" s="417">
        <f>VLOOKUP(C9,'(종합) 2016 KISTI 패밀리기업 현황(9&amp;10월)'!$E$6:$BM$295,61,FALSE)</f>
        <v>5</v>
      </c>
      <c r="J9" s="417">
        <f>VLOOKUP(C9,'(종합) 2016 KISTI 패밀리기업 현황(9&amp;10월)'!$E$6:$BY$295,72,FALSE)</f>
        <v>1</v>
      </c>
      <c r="K9" s="417">
        <f>VLOOKUP(C9,'(종합) 2016 KISTI 패밀리기업 현황(9&amp;10월)'!$E$6:$BY$295,73,FALSE)</f>
        <v>1</v>
      </c>
      <c r="L9" s="417">
        <f>VLOOKUP(C9,'(종합) 2016 KISTI 패밀리기업 현황(9&amp;10월)'!$E$6:$BZ$295,3,FALSE)</f>
        <v>2003</v>
      </c>
      <c r="M9" s="417">
        <f>VLOOKUP(C9,'(종합) 2016 KISTI 패밀리기업 현황(9&amp;10월)'!$E$6:$BZ$295,74,FALSE)</f>
        <v>8</v>
      </c>
      <c r="O9" s="21" t="s">
        <v>10825</v>
      </c>
      <c r="P9" s="21" t="s">
        <v>313</v>
      </c>
      <c r="Q9" s="3"/>
      <c r="R9" s="3" t="s">
        <v>283</v>
      </c>
      <c r="S9" s="3"/>
      <c r="T9" s="3"/>
      <c r="U9" s="3"/>
      <c r="V9" s="3" t="s">
        <v>264</v>
      </c>
      <c r="W9" s="3" t="s">
        <v>264</v>
      </c>
      <c r="X9" s="3" t="s">
        <v>283</v>
      </c>
      <c r="Y9" s="3"/>
      <c r="Z9" s="3"/>
      <c r="AA9" s="3"/>
      <c r="AB9" s="3"/>
      <c r="AC9" s="3" t="s">
        <v>268</v>
      </c>
      <c r="AD9" s="3" t="s">
        <v>263</v>
      </c>
      <c r="AE9" s="3" t="s">
        <v>270</v>
      </c>
      <c r="AF9" s="3" t="s">
        <v>269</v>
      </c>
      <c r="AG9" s="3" t="s">
        <v>293</v>
      </c>
      <c r="AH9" s="3" t="s">
        <v>294</v>
      </c>
      <c r="AI9" s="3" t="s">
        <v>295</v>
      </c>
      <c r="AJ9" s="3" t="s">
        <v>273</v>
      </c>
      <c r="AK9" s="3" t="s">
        <v>265</v>
      </c>
      <c r="AL9" s="3" t="s">
        <v>273</v>
      </c>
      <c r="AM9" s="3" t="s">
        <v>296</v>
      </c>
      <c r="AN9" s="3"/>
      <c r="AO9" s="3" t="s">
        <v>273</v>
      </c>
      <c r="AP9" s="3"/>
      <c r="AQ9" s="3"/>
      <c r="AR9" s="3"/>
      <c r="AS9" s="3" t="s">
        <v>273</v>
      </c>
      <c r="AT9" s="3" t="s">
        <v>273</v>
      </c>
      <c r="AU9" s="3" t="s">
        <v>273</v>
      </c>
      <c r="AV9" s="3"/>
      <c r="AW9" s="3"/>
      <c r="AX9" s="3"/>
      <c r="AY9" s="3" t="s">
        <v>287</v>
      </c>
      <c r="AZ9" s="3" t="s">
        <v>272</v>
      </c>
      <c r="BA9" s="3">
        <v>2</v>
      </c>
      <c r="BB9" s="3" t="s">
        <v>287</v>
      </c>
      <c r="BC9" s="3" t="s">
        <v>272</v>
      </c>
      <c r="BD9" s="3">
        <v>2</v>
      </c>
      <c r="BE9" s="413" t="s">
        <v>287</v>
      </c>
      <c r="BF9" s="413" t="s">
        <v>272</v>
      </c>
      <c r="BG9" s="3">
        <v>2</v>
      </c>
      <c r="BH9" s="413" t="s">
        <v>287</v>
      </c>
      <c r="BI9" s="413" t="s">
        <v>272</v>
      </c>
      <c r="BJ9" s="3">
        <v>2</v>
      </c>
      <c r="BK9" s="413" t="s">
        <v>287</v>
      </c>
      <c r="BL9" s="413" t="s">
        <v>272</v>
      </c>
      <c r="BM9" s="3">
        <v>2</v>
      </c>
      <c r="BN9" s="413" t="s">
        <v>269</v>
      </c>
      <c r="BO9" s="413" t="s">
        <v>272</v>
      </c>
      <c r="BP9" s="3">
        <v>1</v>
      </c>
      <c r="BQ9" s="413" t="s">
        <v>269</v>
      </c>
      <c r="BR9" s="413" t="s">
        <v>272</v>
      </c>
      <c r="BS9" s="3">
        <v>1</v>
      </c>
      <c r="BT9" s="413" t="s">
        <v>269</v>
      </c>
      <c r="BU9" s="413" t="s">
        <v>272</v>
      </c>
      <c r="BV9" s="3">
        <v>1</v>
      </c>
      <c r="BW9" s="413" t="s">
        <v>269</v>
      </c>
      <c r="BX9" s="413" t="s">
        <v>272</v>
      </c>
      <c r="BY9" s="3">
        <v>1</v>
      </c>
      <c r="BZ9" s="413" t="s">
        <v>297</v>
      </c>
      <c r="CA9" s="413" t="s">
        <v>280</v>
      </c>
      <c r="CB9" s="3">
        <v>1</v>
      </c>
      <c r="CC9" s="413" t="s">
        <v>269</v>
      </c>
      <c r="CD9" s="413" t="s">
        <v>272</v>
      </c>
      <c r="CE9" s="3">
        <v>1</v>
      </c>
      <c r="CF9" s="413" t="s">
        <v>269</v>
      </c>
      <c r="CG9" s="413" t="s">
        <v>272</v>
      </c>
      <c r="CH9" s="3">
        <v>1</v>
      </c>
      <c r="CI9" s="413" t="s">
        <v>269</v>
      </c>
      <c r="CJ9" s="413" t="s">
        <v>272</v>
      </c>
      <c r="CK9" s="3">
        <v>1</v>
      </c>
      <c r="CL9" s="413" t="s">
        <v>287</v>
      </c>
      <c r="CM9" s="413" t="s">
        <v>272</v>
      </c>
      <c r="CN9" s="3">
        <v>2</v>
      </c>
      <c r="CO9" s="413" t="s">
        <v>269</v>
      </c>
      <c r="CP9" s="413" t="s">
        <v>272</v>
      </c>
      <c r="CQ9" s="3">
        <v>1</v>
      </c>
      <c r="CR9" s="413" t="s">
        <v>269</v>
      </c>
      <c r="CS9" s="413" t="s">
        <v>272</v>
      </c>
      <c r="CT9" s="3">
        <v>1</v>
      </c>
      <c r="CU9" s="413" t="s">
        <v>269</v>
      </c>
      <c r="CV9" s="413" t="s">
        <v>272</v>
      </c>
      <c r="CW9" s="3">
        <v>1</v>
      </c>
      <c r="CX9" s="413" t="s">
        <v>269</v>
      </c>
      <c r="CY9" s="413" t="s">
        <v>272</v>
      </c>
      <c r="CZ9" s="3">
        <v>1</v>
      </c>
      <c r="DA9" s="413" t="s">
        <v>269</v>
      </c>
      <c r="DB9" s="413" t="s">
        <v>272</v>
      </c>
      <c r="DC9" s="3">
        <v>1</v>
      </c>
      <c r="DD9" s="413" t="s">
        <v>269</v>
      </c>
      <c r="DE9" s="413" t="s">
        <v>272</v>
      </c>
      <c r="DF9" s="3">
        <v>1</v>
      </c>
      <c r="DG9" s="413" t="s">
        <v>269</v>
      </c>
      <c r="DH9" s="413" t="s">
        <v>272</v>
      </c>
      <c r="DI9" s="3">
        <v>1</v>
      </c>
      <c r="DJ9" s="413" t="s">
        <v>272</v>
      </c>
      <c r="DK9" s="413" t="s">
        <v>272</v>
      </c>
      <c r="DL9" s="3">
        <v>0</v>
      </c>
      <c r="DM9" s="413" t="s">
        <v>269</v>
      </c>
      <c r="DN9" s="413" t="s">
        <v>272</v>
      </c>
      <c r="DO9" s="3">
        <v>1</v>
      </c>
      <c r="DP9" s="413" t="s">
        <v>272</v>
      </c>
      <c r="DQ9" s="413" t="s">
        <v>272</v>
      </c>
      <c r="DR9" s="3">
        <v>0</v>
      </c>
      <c r="DS9" s="413" t="s">
        <v>269</v>
      </c>
      <c r="DT9" s="413" t="s">
        <v>272</v>
      </c>
      <c r="DU9" s="3">
        <v>1</v>
      </c>
      <c r="DV9" s="413" t="s">
        <v>269</v>
      </c>
      <c r="DW9" s="413" t="s">
        <v>272</v>
      </c>
      <c r="DX9" s="3">
        <v>1</v>
      </c>
      <c r="DY9" s="413" t="s">
        <v>269</v>
      </c>
      <c r="DZ9" s="413" t="s">
        <v>272</v>
      </c>
      <c r="EA9" s="3">
        <v>1</v>
      </c>
      <c r="EB9" s="3" t="s">
        <v>283</v>
      </c>
      <c r="EC9" s="3" t="s">
        <v>284</v>
      </c>
      <c r="ED9" s="3" t="s">
        <v>283</v>
      </c>
      <c r="EE9" s="3" t="s">
        <v>283</v>
      </c>
      <c r="EF9" s="3" t="s">
        <v>293</v>
      </c>
      <c r="EG9" s="3" t="s">
        <v>293</v>
      </c>
      <c r="EH9" s="413">
        <v>80</v>
      </c>
      <c r="EI9" s="3">
        <v>15</v>
      </c>
      <c r="EJ9" s="413" t="s">
        <v>2725</v>
      </c>
      <c r="EK9" s="413" t="s">
        <v>2726</v>
      </c>
      <c r="EL9" s="413" t="s">
        <v>10902</v>
      </c>
      <c r="EM9" s="413">
        <v>5</v>
      </c>
      <c r="EN9" s="413" t="s">
        <v>3696</v>
      </c>
      <c r="EO9" s="413">
        <v>0</v>
      </c>
      <c r="EP9" s="413" t="s">
        <v>313</v>
      </c>
      <c r="EQ9" s="413" t="s">
        <v>313</v>
      </c>
      <c r="ER9" s="413" t="s">
        <v>313</v>
      </c>
      <c r="ES9" s="413">
        <v>23200</v>
      </c>
      <c r="ET9" s="413">
        <v>25000</v>
      </c>
      <c r="EU9" s="413">
        <v>1800</v>
      </c>
      <c r="EV9" s="413">
        <v>4</v>
      </c>
      <c r="EW9" s="1" t="s">
        <v>298</v>
      </c>
      <c r="EX9" s="1" t="s">
        <v>287</v>
      </c>
      <c r="FA9" s="1" t="s">
        <v>287</v>
      </c>
      <c r="FG9" s="1" t="s">
        <v>339</v>
      </c>
      <c r="FH9" s="1" t="s">
        <v>300</v>
      </c>
      <c r="FI9" s="1" t="s">
        <v>301</v>
      </c>
      <c r="FW9" s="457">
        <f t="shared" si="0"/>
        <v>0.25</v>
      </c>
    </row>
    <row r="10" spans="1:179" ht="13.5" customHeight="1">
      <c r="A10" s="4" t="s">
        <v>207</v>
      </c>
      <c r="B10" s="1" t="s">
        <v>313</v>
      </c>
      <c r="C10" s="1" t="s">
        <v>302</v>
      </c>
      <c r="I10" s="417">
        <f>VLOOKUP(C10,'(종합) 2016 KISTI 패밀리기업 현황(9&amp;10월)'!$E$6:$BM$295,61,FALSE)</f>
        <v>7</v>
      </c>
      <c r="J10" s="417">
        <f>VLOOKUP(C10,'(종합) 2016 KISTI 패밀리기업 현황(9&amp;10월)'!$E$6:$BY$295,72,FALSE)</f>
        <v>1</v>
      </c>
      <c r="K10" s="417">
        <f>VLOOKUP(C10,'(종합) 2016 KISTI 패밀리기업 현황(9&amp;10월)'!$E$6:$BY$295,73,FALSE)</f>
        <v>1</v>
      </c>
      <c r="L10" s="417">
        <f>VLOOKUP(C10,'(종합) 2016 KISTI 패밀리기업 현황(9&amp;10월)'!$E$6:$BZ$295,3,FALSE)</f>
        <v>1997</v>
      </c>
      <c r="M10" s="417">
        <f>VLOOKUP(C10,'(종합) 2016 KISTI 패밀리기업 현황(9&amp;10월)'!$E$6:$BZ$295,74,FALSE)</f>
        <v>10</v>
      </c>
      <c r="O10" s="21" t="s">
        <v>10823</v>
      </c>
      <c r="P10" s="21" t="s">
        <v>313</v>
      </c>
      <c r="Q10" s="3" t="s">
        <v>303</v>
      </c>
      <c r="R10" s="3"/>
      <c r="S10" s="3" t="s">
        <v>304</v>
      </c>
      <c r="T10" s="3"/>
      <c r="U10" s="3"/>
      <c r="V10" s="3" t="s">
        <v>305</v>
      </c>
      <c r="W10" s="3" t="s">
        <v>306</v>
      </c>
      <c r="X10" s="3" t="s">
        <v>307</v>
      </c>
      <c r="Y10" s="3" t="s">
        <v>306</v>
      </c>
      <c r="Z10" s="3" t="s">
        <v>306</v>
      </c>
      <c r="AA10" s="3"/>
      <c r="AB10" s="3" t="s">
        <v>308</v>
      </c>
      <c r="AC10" s="3" t="s">
        <v>309</v>
      </c>
      <c r="AD10" s="3" t="s">
        <v>310</v>
      </c>
      <c r="AE10" s="3" t="s">
        <v>305</v>
      </c>
      <c r="AF10" s="3" t="s">
        <v>305</v>
      </c>
      <c r="AG10" s="3" t="s">
        <v>311</v>
      </c>
      <c r="AH10" s="3" t="s">
        <v>312</v>
      </c>
      <c r="AI10" s="3" t="s">
        <v>306</v>
      </c>
      <c r="AJ10" s="3" t="s">
        <v>314</v>
      </c>
      <c r="AK10" s="3" t="s">
        <v>315</v>
      </c>
      <c r="AL10" s="3" t="s">
        <v>314</v>
      </c>
      <c r="AM10" s="3" t="s">
        <v>314</v>
      </c>
      <c r="AN10" s="3"/>
      <c r="AO10" s="3"/>
      <c r="AP10" s="3" t="s">
        <v>314</v>
      </c>
      <c r="AQ10" s="3"/>
      <c r="AR10" s="3" t="s">
        <v>314</v>
      </c>
      <c r="AS10" s="3" t="s">
        <v>314</v>
      </c>
      <c r="AT10" s="3"/>
      <c r="AU10" s="3"/>
      <c r="AV10" s="3"/>
      <c r="AW10" s="3"/>
      <c r="AX10" s="3"/>
      <c r="AY10" s="3" t="s">
        <v>306</v>
      </c>
      <c r="AZ10" s="3" t="s">
        <v>316</v>
      </c>
      <c r="BA10" s="3">
        <v>2</v>
      </c>
      <c r="BB10" s="3" t="s">
        <v>306</v>
      </c>
      <c r="BC10" s="3" t="s">
        <v>287</v>
      </c>
      <c r="BD10" s="3">
        <v>0</v>
      </c>
      <c r="BE10" s="413" t="s">
        <v>306</v>
      </c>
      <c r="BF10" s="413" t="s">
        <v>316</v>
      </c>
      <c r="BG10" s="3">
        <v>2</v>
      </c>
      <c r="BH10" s="413" t="s">
        <v>318</v>
      </c>
      <c r="BI10" s="413" t="s">
        <v>269</v>
      </c>
      <c r="BJ10" s="3">
        <v>0</v>
      </c>
      <c r="BK10" s="413" t="s">
        <v>318</v>
      </c>
      <c r="BL10" s="413" t="s">
        <v>269</v>
      </c>
      <c r="BM10" s="3">
        <v>0</v>
      </c>
      <c r="BN10" s="413" t="s">
        <v>316</v>
      </c>
      <c r="BO10" s="413" t="s">
        <v>272</v>
      </c>
      <c r="BP10" s="3">
        <v>0</v>
      </c>
      <c r="BQ10" s="413" t="s">
        <v>306</v>
      </c>
      <c r="BR10" s="413" t="s">
        <v>318</v>
      </c>
      <c r="BS10" s="3">
        <v>1</v>
      </c>
      <c r="BT10" s="413" t="s">
        <v>306</v>
      </c>
      <c r="BU10" s="413" t="s">
        <v>318</v>
      </c>
      <c r="BV10" s="3">
        <v>1</v>
      </c>
      <c r="BW10" s="413" t="s">
        <v>306</v>
      </c>
      <c r="BX10" s="413" t="s">
        <v>287</v>
      </c>
      <c r="BY10" s="3">
        <v>0</v>
      </c>
      <c r="BZ10" s="413" t="s">
        <v>319</v>
      </c>
      <c r="CA10" s="413" t="s">
        <v>269</v>
      </c>
      <c r="CB10" s="3">
        <v>0</v>
      </c>
      <c r="CC10" s="413" t="s">
        <v>318</v>
      </c>
      <c r="CD10" s="413" t="s">
        <v>269</v>
      </c>
      <c r="CE10" s="3">
        <v>0</v>
      </c>
      <c r="CF10" s="413" t="s">
        <v>318</v>
      </c>
      <c r="CG10" s="413" t="s">
        <v>269</v>
      </c>
      <c r="CH10" s="3">
        <v>0</v>
      </c>
      <c r="CI10" s="413" t="s">
        <v>318</v>
      </c>
      <c r="CJ10" s="413" t="s">
        <v>269</v>
      </c>
      <c r="CK10" s="3">
        <v>0</v>
      </c>
      <c r="CL10" s="413" t="s">
        <v>318</v>
      </c>
      <c r="CM10" s="413" t="s">
        <v>316</v>
      </c>
      <c r="CN10" s="3">
        <v>1</v>
      </c>
      <c r="CO10" s="413" t="s">
        <v>318</v>
      </c>
      <c r="CP10" s="413" t="s">
        <v>269</v>
      </c>
      <c r="CQ10" s="3">
        <v>0</v>
      </c>
      <c r="CR10" s="413" t="s">
        <v>318</v>
      </c>
      <c r="CS10" s="413" t="s">
        <v>269</v>
      </c>
      <c r="CT10" s="3">
        <v>0</v>
      </c>
      <c r="CU10" s="413" t="s">
        <v>306</v>
      </c>
      <c r="CV10" s="413" t="s">
        <v>318</v>
      </c>
      <c r="CW10" s="3">
        <v>1</v>
      </c>
      <c r="CX10" s="413" t="s">
        <v>306</v>
      </c>
      <c r="CY10" s="413" t="s">
        <v>287</v>
      </c>
      <c r="CZ10" s="3">
        <v>0</v>
      </c>
      <c r="DA10" s="413" t="s">
        <v>318</v>
      </c>
      <c r="DB10" s="413" t="s">
        <v>316</v>
      </c>
      <c r="DC10" s="3">
        <v>1</v>
      </c>
      <c r="DD10" s="413" t="s">
        <v>318</v>
      </c>
      <c r="DE10" s="413" t="s">
        <v>269</v>
      </c>
      <c r="DF10" s="3">
        <v>0</v>
      </c>
      <c r="DG10" s="413" t="s">
        <v>318</v>
      </c>
      <c r="DH10" s="413" t="s">
        <v>316</v>
      </c>
      <c r="DI10" s="3">
        <v>1</v>
      </c>
      <c r="DJ10" s="413" t="s">
        <v>1953</v>
      </c>
      <c r="DK10" s="413" t="s">
        <v>272</v>
      </c>
      <c r="DL10" s="3">
        <v>1</v>
      </c>
      <c r="DM10" s="413" t="s">
        <v>269</v>
      </c>
      <c r="DN10" s="413" t="s">
        <v>272</v>
      </c>
      <c r="DO10" s="3">
        <v>1</v>
      </c>
      <c r="DP10" s="413" t="s">
        <v>269</v>
      </c>
      <c r="DQ10" s="413" t="s">
        <v>269</v>
      </c>
      <c r="DR10" s="3">
        <v>0</v>
      </c>
      <c r="DS10" s="413" t="s">
        <v>287</v>
      </c>
      <c r="DT10" s="413" t="s">
        <v>287</v>
      </c>
      <c r="DU10" s="3">
        <v>0</v>
      </c>
      <c r="DV10" s="413" t="s">
        <v>287</v>
      </c>
      <c r="DW10" s="413" t="s">
        <v>287</v>
      </c>
      <c r="DX10" s="3">
        <v>0</v>
      </c>
      <c r="DY10" s="413" t="s">
        <v>287</v>
      </c>
      <c r="DZ10" s="413" t="s">
        <v>272</v>
      </c>
      <c r="EA10" s="3">
        <v>2</v>
      </c>
      <c r="EB10" s="3" t="s">
        <v>1955</v>
      </c>
      <c r="EC10" s="3" t="s">
        <v>1955</v>
      </c>
      <c r="ED10" s="3"/>
      <c r="EE10" s="3" t="s">
        <v>1956</v>
      </c>
      <c r="EF10" s="3" t="s">
        <v>1957</v>
      </c>
      <c r="EG10" s="3" t="s">
        <v>1724</v>
      </c>
      <c r="EH10" s="413">
        <v>183</v>
      </c>
      <c r="EI10" s="3">
        <v>21</v>
      </c>
      <c r="EJ10" s="413" t="s">
        <v>2725</v>
      </c>
      <c r="EK10" s="413" t="s">
        <v>2726</v>
      </c>
      <c r="EL10" s="413" t="s">
        <v>10902</v>
      </c>
      <c r="EM10" s="413">
        <v>4</v>
      </c>
      <c r="EN10" s="413">
        <v>0</v>
      </c>
      <c r="EO10" s="413">
        <v>0</v>
      </c>
      <c r="EP10" s="413" t="s">
        <v>313</v>
      </c>
      <c r="EQ10" s="413" t="s">
        <v>10901</v>
      </c>
      <c r="ER10" s="413" t="s">
        <v>313</v>
      </c>
      <c r="ES10" s="413">
        <v>56500</v>
      </c>
      <c r="ET10" s="413">
        <v>49500</v>
      </c>
      <c r="EU10" s="413">
        <v>0</v>
      </c>
      <c r="EV10" s="413">
        <v>22</v>
      </c>
      <c r="EW10" s="1" t="s">
        <v>321</v>
      </c>
      <c r="EX10" s="1" t="s">
        <v>318</v>
      </c>
      <c r="FG10" s="1" t="s">
        <v>1992</v>
      </c>
      <c r="FH10" s="1" t="s">
        <v>1993</v>
      </c>
      <c r="FI10" s="1" t="s">
        <v>1994</v>
      </c>
      <c r="FW10" s="457">
        <f t="shared" si="0"/>
        <v>0.23497267759562843</v>
      </c>
    </row>
    <row r="11" spans="1:179" ht="13.5" customHeight="1">
      <c r="A11" s="4" t="s">
        <v>208</v>
      </c>
      <c r="B11" s="1" t="s">
        <v>313</v>
      </c>
      <c r="C11" s="1" t="s">
        <v>322</v>
      </c>
      <c r="I11" s="417">
        <f>VLOOKUP(C11,'(종합) 2016 KISTI 패밀리기업 현황(9&amp;10월)'!$E$6:$BM$295,61,FALSE)</f>
        <v>5</v>
      </c>
      <c r="J11" s="417">
        <f>VLOOKUP(C11,'(종합) 2016 KISTI 패밀리기업 현황(9&amp;10월)'!$E$6:$BY$295,72,FALSE)</f>
        <v>1</v>
      </c>
      <c r="K11" s="417">
        <f>VLOOKUP(C11,'(종합) 2016 KISTI 패밀리기업 현황(9&amp;10월)'!$E$6:$BY$295,73,FALSE)</f>
        <v>1</v>
      </c>
      <c r="L11" s="417">
        <f>VLOOKUP(C11,'(종합) 2016 KISTI 패밀리기업 현황(9&amp;10월)'!$E$6:$BZ$295,3,FALSE)</f>
        <v>1991</v>
      </c>
      <c r="M11" s="417">
        <f>VLOOKUP(C11,'(종합) 2016 KISTI 패밀리기업 현황(9&amp;10월)'!$E$6:$BZ$295,74,FALSE)</f>
        <v>10</v>
      </c>
      <c r="O11" s="21" t="s">
        <v>10823</v>
      </c>
      <c r="P11" s="21" t="s">
        <v>10906</v>
      </c>
      <c r="Q11" s="3" t="s">
        <v>323</v>
      </c>
      <c r="R11" s="3" t="s">
        <v>323</v>
      </c>
      <c r="S11" s="3" t="s">
        <v>324</v>
      </c>
      <c r="T11" s="3" t="s">
        <v>324</v>
      </c>
      <c r="U11" s="3" t="s">
        <v>325</v>
      </c>
      <c r="V11" s="3" t="s">
        <v>305</v>
      </c>
      <c r="W11" s="3" t="s">
        <v>306</v>
      </c>
      <c r="X11" s="3" t="s">
        <v>326</v>
      </c>
      <c r="Y11" s="3"/>
      <c r="Z11" s="3"/>
      <c r="AA11" s="3"/>
      <c r="AB11" s="3" t="s">
        <v>316</v>
      </c>
      <c r="AC11" s="3" t="s">
        <v>327</v>
      </c>
      <c r="AD11" s="3" t="s">
        <v>328</v>
      </c>
      <c r="AE11" s="3" t="s">
        <v>329</v>
      </c>
      <c r="AF11" s="3" t="s">
        <v>330</v>
      </c>
      <c r="AG11" s="3" t="s">
        <v>331</v>
      </c>
      <c r="AH11" s="3" t="s">
        <v>332</v>
      </c>
      <c r="AI11" s="3" t="s">
        <v>307</v>
      </c>
      <c r="AJ11" s="3" t="s">
        <v>314</v>
      </c>
      <c r="AK11" s="3" t="s">
        <v>328</v>
      </c>
      <c r="AL11" s="3" t="s">
        <v>314</v>
      </c>
      <c r="AM11" s="3" t="s">
        <v>314</v>
      </c>
      <c r="AN11" s="3"/>
      <c r="AO11" s="3" t="s">
        <v>314</v>
      </c>
      <c r="AP11" s="3"/>
      <c r="AQ11" s="3" t="s">
        <v>314</v>
      </c>
      <c r="AR11" s="3" t="s">
        <v>314</v>
      </c>
      <c r="AS11" s="3" t="s">
        <v>314</v>
      </c>
      <c r="AT11" s="3" t="s">
        <v>314</v>
      </c>
      <c r="AU11" s="3" t="s">
        <v>314</v>
      </c>
      <c r="AV11" s="3" t="s">
        <v>314</v>
      </c>
      <c r="AW11" s="3"/>
      <c r="AX11" s="3" t="s">
        <v>314</v>
      </c>
      <c r="AY11" s="3" t="s">
        <v>306</v>
      </c>
      <c r="AZ11" s="3" t="s">
        <v>316</v>
      </c>
      <c r="BA11" s="3">
        <v>2</v>
      </c>
      <c r="BB11" s="3" t="s">
        <v>305</v>
      </c>
      <c r="BC11" s="3" t="s">
        <v>316</v>
      </c>
      <c r="BD11" s="3">
        <v>3</v>
      </c>
      <c r="BE11" s="413" t="s">
        <v>306</v>
      </c>
      <c r="BF11" s="413" t="s">
        <v>316</v>
      </c>
      <c r="BG11" s="3">
        <v>2</v>
      </c>
      <c r="BH11" s="413" t="s">
        <v>306</v>
      </c>
      <c r="BI11" s="413" t="s">
        <v>318</v>
      </c>
      <c r="BJ11" s="3">
        <v>1</v>
      </c>
      <c r="BK11" s="413" t="s">
        <v>318</v>
      </c>
      <c r="BL11" s="413" t="s">
        <v>316</v>
      </c>
      <c r="BM11" s="3">
        <v>1</v>
      </c>
      <c r="BN11" s="413" t="s">
        <v>318</v>
      </c>
      <c r="BO11" s="413" t="s">
        <v>316</v>
      </c>
      <c r="BP11" s="3">
        <v>1</v>
      </c>
      <c r="BQ11" s="413" t="s">
        <v>306</v>
      </c>
      <c r="BR11" s="413" t="s">
        <v>316</v>
      </c>
      <c r="BS11" s="3">
        <v>2</v>
      </c>
      <c r="BT11" s="413" t="s">
        <v>306</v>
      </c>
      <c r="BU11" s="413" t="s">
        <v>316</v>
      </c>
      <c r="BV11" s="3">
        <v>2</v>
      </c>
      <c r="BW11" s="413" t="s">
        <v>318</v>
      </c>
      <c r="BX11" s="413" t="s">
        <v>316</v>
      </c>
      <c r="BY11" s="3">
        <v>1</v>
      </c>
      <c r="BZ11" s="413" t="s">
        <v>306</v>
      </c>
      <c r="CA11" s="413" t="s">
        <v>316</v>
      </c>
      <c r="CB11" s="3">
        <v>2</v>
      </c>
      <c r="CC11" s="413" t="s">
        <v>306</v>
      </c>
      <c r="CD11" s="413" t="s">
        <v>316</v>
      </c>
      <c r="CE11" s="3">
        <v>2</v>
      </c>
      <c r="CF11" s="413" t="s">
        <v>306</v>
      </c>
      <c r="CG11" s="413" t="s">
        <v>316</v>
      </c>
      <c r="CH11" s="3">
        <v>2</v>
      </c>
      <c r="CI11" s="413" t="s">
        <v>306</v>
      </c>
      <c r="CJ11" s="413" t="s">
        <v>316</v>
      </c>
      <c r="CK11" s="3">
        <v>2</v>
      </c>
      <c r="CL11" s="413" t="s">
        <v>306</v>
      </c>
      <c r="CM11" s="413" t="s">
        <v>316</v>
      </c>
      <c r="CN11" s="3">
        <v>2</v>
      </c>
      <c r="CO11" s="413" t="s">
        <v>306</v>
      </c>
      <c r="CP11" s="413" t="s">
        <v>316</v>
      </c>
      <c r="CQ11" s="3">
        <v>2</v>
      </c>
      <c r="CR11" s="413" t="s">
        <v>306</v>
      </c>
      <c r="CS11" s="413" t="s">
        <v>316</v>
      </c>
      <c r="CT11" s="3">
        <v>2</v>
      </c>
      <c r="CU11" s="413" t="s">
        <v>318</v>
      </c>
      <c r="CV11" s="413" t="s">
        <v>316</v>
      </c>
      <c r="CW11" s="3">
        <v>1</v>
      </c>
      <c r="CX11" s="413" t="s">
        <v>318</v>
      </c>
      <c r="CY11" s="413" t="s">
        <v>316</v>
      </c>
      <c r="CZ11" s="3">
        <v>1</v>
      </c>
      <c r="DA11" s="413" t="s">
        <v>306</v>
      </c>
      <c r="DB11" s="413" t="s">
        <v>316</v>
      </c>
      <c r="DC11" s="3">
        <v>2</v>
      </c>
      <c r="DD11" s="413" t="s">
        <v>306</v>
      </c>
      <c r="DE11" s="413" t="s">
        <v>316</v>
      </c>
      <c r="DF11" s="3">
        <v>2</v>
      </c>
      <c r="DG11" s="413" t="s">
        <v>318</v>
      </c>
      <c r="DH11" s="413" t="s">
        <v>316</v>
      </c>
      <c r="DI11" s="3">
        <v>1</v>
      </c>
      <c r="DJ11" s="413" t="s">
        <v>318</v>
      </c>
      <c r="DK11" s="413" t="s">
        <v>316</v>
      </c>
      <c r="DL11" s="3">
        <v>1</v>
      </c>
      <c r="DM11" s="413" t="s">
        <v>318</v>
      </c>
      <c r="DN11" s="413" t="s">
        <v>316</v>
      </c>
      <c r="DO11" s="3">
        <v>1</v>
      </c>
      <c r="DP11" s="413" t="s">
        <v>318</v>
      </c>
      <c r="DQ11" s="413" t="s">
        <v>316</v>
      </c>
      <c r="DR11" s="3">
        <v>1</v>
      </c>
      <c r="DS11" s="413" t="s">
        <v>305</v>
      </c>
      <c r="DT11" s="413" t="s">
        <v>318</v>
      </c>
      <c r="DU11" s="3">
        <v>2</v>
      </c>
      <c r="DV11" s="413" t="s">
        <v>305</v>
      </c>
      <c r="DW11" s="413" t="s">
        <v>316</v>
      </c>
      <c r="DX11" s="3">
        <v>3</v>
      </c>
      <c r="DY11" s="413" t="s">
        <v>306</v>
      </c>
      <c r="DZ11" s="413" t="s">
        <v>316</v>
      </c>
      <c r="EA11" s="3">
        <v>2</v>
      </c>
      <c r="EB11" s="3" t="s">
        <v>333</v>
      </c>
      <c r="EC11" s="3" t="s">
        <v>320</v>
      </c>
      <c r="ED11" s="3" t="s">
        <v>334</v>
      </c>
      <c r="EE11" s="3" t="s">
        <v>335</v>
      </c>
      <c r="EF11" s="3" t="s">
        <v>336</v>
      </c>
      <c r="EG11" s="3" t="s">
        <v>337</v>
      </c>
      <c r="EH11" s="413">
        <v>260</v>
      </c>
      <c r="EI11" s="3">
        <v>27</v>
      </c>
      <c r="EJ11" s="413" t="s">
        <v>2725</v>
      </c>
      <c r="EK11" s="413" t="s">
        <v>2726</v>
      </c>
      <c r="EL11" s="413" t="s">
        <v>10902</v>
      </c>
      <c r="EM11" s="413">
        <v>5</v>
      </c>
      <c r="EN11" s="413">
        <v>1</v>
      </c>
      <c r="EO11" s="413">
        <v>0</v>
      </c>
      <c r="EP11" s="413" t="s">
        <v>10901</v>
      </c>
      <c r="EQ11" s="413" t="s">
        <v>313</v>
      </c>
      <c r="ER11" s="413" t="s">
        <v>313</v>
      </c>
      <c r="ES11" s="413">
        <v>69100</v>
      </c>
      <c r="ET11" s="413">
        <v>79100</v>
      </c>
      <c r="EU11" s="413">
        <v>10000</v>
      </c>
      <c r="EV11" s="413">
        <v>22</v>
      </c>
      <c r="EW11" s="1" t="s">
        <v>338</v>
      </c>
      <c r="EX11" s="1" t="s">
        <v>306</v>
      </c>
      <c r="EY11" s="1" t="s">
        <v>318</v>
      </c>
      <c r="FA11" s="1" t="s">
        <v>306</v>
      </c>
      <c r="FB11" s="1" t="s">
        <v>316</v>
      </c>
      <c r="FD11" s="1" t="s">
        <v>305</v>
      </c>
      <c r="FG11" s="1" t="s">
        <v>340</v>
      </c>
      <c r="FH11" s="1" t="s">
        <v>341</v>
      </c>
      <c r="FI11" s="1" t="s">
        <v>342</v>
      </c>
      <c r="FJ11" s="1" t="s">
        <v>343</v>
      </c>
      <c r="FK11" s="1" t="s">
        <v>344</v>
      </c>
      <c r="FL11" s="1" t="s">
        <v>345</v>
      </c>
      <c r="FM11" s="1" t="s">
        <v>346</v>
      </c>
      <c r="FO11" s="1" t="s">
        <v>318</v>
      </c>
      <c r="FP11" s="1" t="s">
        <v>347</v>
      </c>
      <c r="FQ11" s="1" t="s">
        <v>348</v>
      </c>
      <c r="FR11" s="1" t="s">
        <v>349</v>
      </c>
      <c r="FW11" s="457">
        <f t="shared" si="0"/>
        <v>6.9230769230769235E-2</v>
      </c>
    </row>
    <row r="12" spans="1:179" ht="13.5" customHeight="1">
      <c r="A12" s="4" t="s">
        <v>209</v>
      </c>
      <c r="B12" s="1" t="s">
        <v>313</v>
      </c>
      <c r="C12" s="1" t="s">
        <v>350</v>
      </c>
      <c r="I12" s="417">
        <f>VLOOKUP(C12,'(종합) 2016 KISTI 패밀리기업 현황(9&amp;10월)'!$E$6:$BM$295,61,FALSE)</f>
        <v>5</v>
      </c>
      <c r="J12" s="417">
        <f>VLOOKUP(C12,'(종합) 2016 KISTI 패밀리기업 현황(9&amp;10월)'!$E$6:$BY$295,72,FALSE)</f>
        <v>0</v>
      </c>
      <c r="K12" s="417">
        <f>VLOOKUP(C12,'(종합) 2016 KISTI 패밀리기업 현황(9&amp;10월)'!$E$6:$BY$295,73,FALSE)</f>
        <v>0</v>
      </c>
      <c r="L12" s="417">
        <f>VLOOKUP(C12,'(종합) 2016 KISTI 패밀리기업 현황(9&amp;10월)'!$E$6:$BZ$295,3,FALSE)</f>
        <v>2005</v>
      </c>
      <c r="M12" s="417">
        <f>VLOOKUP(C12,'(종합) 2016 KISTI 패밀리기업 현황(9&amp;10월)'!$E$6:$BZ$295,74,FALSE)</f>
        <v>10</v>
      </c>
      <c r="O12" s="21" t="s">
        <v>10824</v>
      </c>
      <c r="P12" s="21" t="s">
        <v>993</v>
      </c>
      <c r="Q12" s="3" t="s">
        <v>351</v>
      </c>
      <c r="R12" s="3" t="s">
        <v>325</v>
      </c>
      <c r="S12" s="3"/>
      <c r="T12" s="3"/>
      <c r="U12" s="3"/>
      <c r="V12" s="3" t="s">
        <v>305</v>
      </c>
      <c r="W12" s="3" t="s">
        <v>306</v>
      </c>
      <c r="X12" s="3" t="s">
        <v>325</v>
      </c>
      <c r="Y12" s="3" t="s">
        <v>352</v>
      </c>
      <c r="Z12" s="3"/>
      <c r="AA12" s="3"/>
      <c r="AB12" s="3"/>
      <c r="AC12" s="3" t="s">
        <v>305</v>
      </c>
      <c r="AD12" s="3" t="s">
        <v>353</v>
      </c>
      <c r="AE12" s="3" t="s">
        <v>318</v>
      </c>
      <c r="AF12" s="3" t="s">
        <v>330</v>
      </c>
      <c r="AG12" s="3" t="s">
        <v>317</v>
      </c>
      <c r="AH12" s="3" t="s">
        <v>354</v>
      </c>
      <c r="AI12" s="3" t="s">
        <v>307</v>
      </c>
      <c r="AJ12" s="3" t="s">
        <v>314</v>
      </c>
      <c r="AK12" s="3" t="s">
        <v>316</v>
      </c>
      <c r="AL12" s="3" t="s">
        <v>314</v>
      </c>
      <c r="AM12" s="3" t="s">
        <v>314</v>
      </c>
      <c r="AN12" s="3"/>
      <c r="AO12" s="3"/>
      <c r="AP12" s="3" t="s">
        <v>314</v>
      </c>
      <c r="AQ12" s="3"/>
      <c r="AR12" s="3"/>
      <c r="AS12" s="3" t="s">
        <v>314</v>
      </c>
      <c r="AT12" s="3" t="s">
        <v>314</v>
      </c>
      <c r="AU12" s="3"/>
      <c r="AV12" s="3"/>
      <c r="AW12" s="3"/>
      <c r="AX12" s="3" t="s">
        <v>314</v>
      </c>
      <c r="AY12" s="3" t="s">
        <v>306</v>
      </c>
      <c r="AZ12" s="3" t="s">
        <v>316</v>
      </c>
      <c r="BA12" s="3">
        <v>2</v>
      </c>
      <c r="BB12" s="3" t="s">
        <v>306</v>
      </c>
      <c r="BC12" s="3" t="s">
        <v>316</v>
      </c>
      <c r="BD12" s="3">
        <v>2</v>
      </c>
      <c r="BE12" s="413" t="s">
        <v>318</v>
      </c>
      <c r="BF12" s="413" t="s">
        <v>318</v>
      </c>
      <c r="BG12" s="3">
        <v>0</v>
      </c>
      <c r="BH12" s="413" t="s">
        <v>306</v>
      </c>
      <c r="BI12" s="413" t="s">
        <v>318</v>
      </c>
      <c r="BJ12" s="3">
        <v>1</v>
      </c>
      <c r="BK12" s="413" t="s">
        <v>305</v>
      </c>
      <c r="BL12" s="413" t="s">
        <v>318</v>
      </c>
      <c r="BM12" s="3">
        <v>2</v>
      </c>
      <c r="BN12" s="413" t="s">
        <v>306</v>
      </c>
      <c r="BO12" s="413" t="s">
        <v>318</v>
      </c>
      <c r="BP12" s="3">
        <v>1</v>
      </c>
      <c r="BQ12" s="413" t="s">
        <v>318</v>
      </c>
      <c r="BR12" s="413" t="s">
        <v>318</v>
      </c>
      <c r="BS12" s="3">
        <v>0</v>
      </c>
      <c r="BT12" s="413" t="s">
        <v>306</v>
      </c>
      <c r="BU12" s="413" t="s">
        <v>318</v>
      </c>
      <c r="BV12" s="3">
        <v>1</v>
      </c>
      <c r="BW12" s="413" t="s">
        <v>306</v>
      </c>
      <c r="BX12" s="413" t="s">
        <v>306</v>
      </c>
      <c r="BY12" s="3">
        <v>0</v>
      </c>
      <c r="BZ12" s="413" t="s">
        <v>287</v>
      </c>
      <c r="CA12" s="413" t="s">
        <v>287</v>
      </c>
      <c r="CB12" s="3">
        <v>0</v>
      </c>
      <c r="CC12" s="413" t="s">
        <v>287</v>
      </c>
      <c r="CD12" s="413" t="s">
        <v>287</v>
      </c>
      <c r="CE12" s="3">
        <v>0</v>
      </c>
      <c r="CF12" s="413" t="s">
        <v>287</v>
      </c>
      <c r="CG12" s="413" t="s">
        <v>287</v>
      </c>
      <c r="CH12" s="3">
        <v>0</v>
      </c>
      <c r="CI12" s="413" t="s">
        <v>287</v>
      </c>
      <c r="CJ12" s="413" t="s">
        <v>287</v>
      </c>
      <c r="CK12" s="3">
        <v>0</v>
      </c>
      <c r="CL12" s="413" t="s">
        <v>305</v>
      </c>
      <c r="CM12" s="413" t="s">
        <v>306</v>
      </c>
      <c r="CN12" s="3">
        <v>1</v>
      </c>
      <c r="CO12" s="413" t="s">
        <v>306</v>
      </c>
      <c r="CP12" s="413" t="s">
        <v>306</v>
      </c>
      <c r="CQ12" s="3">
        <v>0</v>
      </c>
      <c r="CR12" s="413" t="s">
        <v>305</v>
      </c>
      <c r="CS12" s="413" t="s">
        <v>306</v>
      </c>
      <c r="CT12" s="3">
        <v>1</v>
      </c>
      <c r="CU12" s="413" t="s">
        <v>318</v>
      </c>
      <c r="CV12" s="413" t="s">
        <v>316</v>
      </c>
      <c r="CW12" s="3">
        <v>1</v>
      </c>
      <c r="CX12" s="413" t="s">
        <v>264</v>
      </c>
      <c r="CY12" s="413" t="s">
        <v>264</v>
      </c>
      <c r="CZ12" s="3">
        <v>0</v>
      </c>
      <c r="DA12" s="413" t="s">
        <v>1952</v>
      </c>
      <c r="DB12" s="413" t="s">
        <v>272</v>
      </c>
      <c r="DC12" s="3">
        <v>0</v>
      </c>
      <c r="DD12" s="413" t="s">
        <v>269</v>
      </c>
      <c r="DE12" s="413" t="s">
        <v>269</v>
      </c>
      <c r="DF12" s="3">
        <v>0</v>
      </c>
      <c r="DG12" s="413" t="s">
        <v>264</v>
      </c>
      <c r="DH12" s="413" t="s">
        <v>264</v>
      </c>
      <c r="DI12" s="3">
        <v>0</v>
      </c>
      <c r="DJ12" s="413" t="s">
        <v>306</v>
      </c>
      <c r="DK12" s="413" t="s">
        <v>318</v>
      </c>
      <c r="DL12" s="3">
        <v>1</v>
      </c>
      <c r="DM12" s="413" t="s">
        <v>306</v>
      </c>
      <c r="DN12" s="413" t="s">
        <v>318</v>
      </c>
      <c r="DO12" s="3">
        <v>1</v>
      </c>
      <c r="DP12" s="413" t="s">
        <v>318</v>
      </c>
      <c r="DQ12" s="413" t="s">
        <v>316</v>
      </c>
      <c r="DR12" s="3">
        <v>1</v>
      </c>
      <c r="DS12" s="413" t="s">
        <v>306</v>
      </c>
      <c r="DT12" s="413" t="s">
        <v>306</v>
      </c>
      <c r="DU12" s="3">
        <v>0</v>
      </c>
      <c r="DV12" s="413" t="s">
        <v>306</v>
      </c>
      <c r="DW12" s="413" t="s">
        <v>318</v>
      </c>
      <c r="DX12" s="3">
        <v>1</v>
      </c>
      <c r="DY12" s="413" t="s">
        <v>305</v>
      </c>
      <c r="DZ12" s="413" t="s">
        <v>318</v>
      </c>
      <c r="EA12" s="3">
        <v>2</v>
      </c>
      <c r="EB12" s="3" t="s">
        <v>355</v>
      </c>
      <c r="EC12" s="3" t="s">
        <v>355</v>
      </c>
      <c r="ED12" s="3"/>
      <c r="EE12" s="3" t="s">
        <v>325</v>
      </c>
      <c r="EF12" s="3"/>
      <c r="EG12" s="3" t="s">
        <v>356</v>
      </c>
      <c r="EH12" s="413">
        <v>10</v>
      </c>
      <c r="EI12" s="3">
        <v>13</v>
      </c>
      <c r="EJ12" s="413" t="s">
        <v>2725</v>
      </c>
      <c r="EK12" s="413" t="s">
        <v>2726</v>
      </c>
      <c r="EL12" s="413" t="s">
        <v>10900</v>
      </c>
      <c r="EM12" s="413">
        <v>5</v>
      </c>
      <c r="EN12" s="413" t="s">
        <v>1095</v>
      </c>
      <c r="EO12" s="413">
        <v>0</v>
      </c>
      <c r="EP12" s="413" t="s">
        <v>10901</v>
      </c>
      <c r="EQ12" s="413" t="s">
        <v>10901</v>
      </c>
      <c r="ER12" s="413" t="s">
        <v>10901</v>
      </c>
      <c r="ES12" s="413">
        <v>0</v>
      </c>
      <c r="ET12" s="413">
        <v>0</v>
      </c>
      <c r="EU12" s="413">
        <v>0</v>
      </c>
      <c r="EV12" s="413">
        <v>0</v>
      </c>
      <c r="EW12" s="1" t="s">
        <v>357</v>
      </c>
      <c r="EX12" s="1" t="s">
        <v>306</v>
      </c>
      <c r="EY12" s="1" t="s">
        <v>318</v>
      </c>
      <c r="FA12" s="1" t="s">
        <v>316</v>
      </c>
      <c r="FD12" s="1" t="s">
        <v>314</v>
      </c>
      <c r="FG12" s="1" t="s">
        <v>358</v>
      </c>
      <c r="FH12" s="1" t="s">
        <v>359</v>
      </c>
      <c r="FI12" s="1" t="s">
        <v>360</v>
      </c>
      <c r="FJ12" s="1" t="s">
        <v>361</v>
      </c>
      <c r="FK12" s="1" t="s">
        <v>362</v>
      </c>
      <c r="FL12" s="1" t="s">
        <v>345</v>
      </c>
      <c r="FM12" s="1" t="s">
        <v>363</v>
      </c>
      <c r="FO12" s="1" t="s">
        <v>364</v>
      </c>
      <c r="FP12" s="1" t="s">
        <v>365</v>
      </c>
      <c r="FQ12" s="1" t="s">
        <v>366</v>
      </c>
      <c r="FW12" s="457">
        <f t="shared" si="0"/>
        <v>0.5</v>
      </c>
    </row>
    <row r="13" spans="1:179" ht="13.5" customHeight="1">
      <c r="A13" s="4" t="s">
        <v>210</v>
      </c>
      <c r="B13" s="1" t="s">
        <v>313</v>
      </c>
      <c r="C13" s="1" t="s">
        <v>367</v>
      </c>
      <c r="I13" s="417">
        <f>VLOOKUP(C13,'(종합) 2016 KISTI 패밀리기업 현황(9&amp;10월)'!$E$6:$BM$295,61,FALSE)</f>
        <v>5</v>
      </c>
      <c r="J13" s="417">
        <f>VLOOKUP(C13,'(종합) 2016 KISTI 패밀리기업 현황(9&amp;10월)'!$E$6:$BY$295,72,FALSE)</f>
        <v>1</v>
      </c>
      <c r="K13" s="417">
        <f>VLOOKUP(C13,'(종합) 2016 KISTI 패밀리기업 현황(9&amp;10월)'!$E$6:$BY$295,73,FALSE)</f>
        <v>1</v>
      </c>
      <c r="L13" s="417">
        <f>VLOOKUP(C13,'(종합) 2016 KISTI 패밀리기업 현황(9&amp;10월)'!$E$6:$BZ$295,3,FALSE)</f>
        <v>1994</v>
      </c>
      <c r="M13" s="417">
        <f>VLOOKUP(C13,'(종합) 2016 KISTI 패밀리기업 현황(9&amp;10월)'!$E$6:$BZ$295,74,FALSE)</f>
        <v>8</v>
      </c>
      <c r="O13" s="21" t="s">
        <v>10823</v>
      </c>
      <c r="P13" s="21" t="s">
        <v>2016</v>
      </c>
      <c r="Q13" s="3" t="s">
        <v>351</v>
      </c>
      <c r="R13" s="3" t="s">
        <v>325</v>
      </c>
      <c r="S13" s="3"/>
      <c r="T13" s="3"/>
      <c r="U13" s="3"/>
      <c r="V13" s="3" t="s">
        <v>306</v>
      </c>
      <c r="W13" s="3" t="s">
        <v>306</v>
      </c>
      <c r="X13" s="3" t="s">
        <v>368</v>
      </c>
      <c r="Y13" s="3"/>
      <c r="Z13" s="3"/>
      <c r="AA13" s="3"/>
      <c r="AB13" s="3" t="s">
        <v>366</v>
      </c>
      <c r="AC13" s="3" t="s">
        <v>306</v>
      </c>
      <c r="AD13" s="3" t="s">
        <v>317</v>
      </c>
      <c r="AE13" s="3" t="s">
        <v>353</v>
      </c>
      <c r="AF13" s="3" t="s">
        <v>370</v>
      </c>
      <c r="AG13" s="3" t="s">
        <v>371</v>
      </c>
      <c r="AH13" s="3" t="s">
        <v>372</v>
      </c>
      <c r="AI13" s="3" t="s">
        <v>316</v>
      </c>
      <c r="AJ13" s="3" t="s">
        <v>314</v>
      </c>
      <c r="AK13" s="3" t="s">
        <v>323</v>
      </c>
      <c r="AL13" s="3"/>
      <c r="AM13" s="3" t="s">
        <v>314</v>
      </c>
      <c r="AN13" s="3"/>
      <c r="AO13" s="3"/>
      <c r="AP13" s="3" t="s">
        <v>314</v>
      </c>
      <c r="AQ13" s="3"/>
      <c r="AR13" s="3" t="s">
        <v>314</v>
      </c>
      <c r="AS13" s="3"/>
      <c r="AT13" s="3"/>
      <c r="AU13" s="3"/>
      <c r="AV13" s="3"/>
      <c r="AW13" s="3"/>
      <c r="AX13" s="3"/>
      <c r="AY13" s="3" t="s">
        <v>306</v>
      </c>
      <c r="AZ13" s="3" t="s">
        <v>318</v>
      </c>
      <c r="BA13" s="3">
        <v>1</v>
      </c>
      <c r="BB13" s="3" t="s">
        <v>306</v>
      </c>
      <c r="BC13" s="3" t="s">
        <v>318</v>
      </c>
      <c r="BD13" s="3">
        <v>1</v>
      </c>
      <c r="BE13" s="413" t="s">
        <v>306</v>
      </c>
      <c r="BF13" s="413" t="s">
        <v>318</v>
      </c>
      <c r="BG13" s="3">
        <v>1</v>
      </c>
      <c r="BH13" s="413" t="s">
        <v>306</v>
      </c>
      <c r="BI13" s="413" t="s">
        <v>306</v>
      </c>
      <c r="BJ13" s="3">
        <v>0</v>
      </c>
      <c r="BK13" s="413" t="s">
        <v>306</v>
      </c>
      <c r="BL13" s="413" t="s">
        <v>318</v>
      </c>
      <c r="BM13" s="3">
        <v>1</v>
      </c>
      <c r="BN13" s="413" t="s">
        <v>306</v>
      </c>
      <c r="BO13" s="413" t="s">
        <v>318</v>
      </c>
      <c r="BP13" s="3">
        <v>1</v>
      </c>
      <c r="BQ13" s="413" t="s">
        <v>306</v>
      </c>
      <c r="BR13" s="413" t="s">
        <v>318</v>
      </c>
      <c r="BS13" s="3">
        <v>1</v>
      </c>
      <c r="BT13" s="413" t="s">
        <v>306</v>
      </c>
      <c r="BU13" s="413" t="s">
        <v>318</v>
      </c>
      <c r="BV13" s="3">
        <v>1</v>
      </c>
      <c r="BW13" s="413" t="s">
        <v>306</v>
      </c>
      <c r="BX13" s="413" t="s">
        <v>318</v>
      </c>
      <c r="BY13" s="3">
        <v>1</v>
      </c>
      <c r="BZ13" s="413" t="s">
        <v>1954</v>
      </c>
      <c r="CA13" s="413" t="s">
        <v>287</v>
      </c>
      <c r="CB13" s="3">
        <v>0</v>
      </c>
      <c r="CC13" s="413" t="s">
        <v>287</v>
      </c>
      <c r="CD13" s="413" t="s">
        <v>287</v>
      </c>
      <c r="CE13" s="3">
        <v>0</v>
      </c>
      <c r="CF13" s="413" t="s">
        <v>287</v>
      </c>
      <c r="CG13" s="413" t="s">
        <v>287</v>
      </c>
      <c r="CH13" s="3">
        <v>0</v>
      </c>
      <c r="CI13" s="413" t="s">
        <v>287</v>
      </c>
      <c r="CJ13" s="413" t="s">
        <v>287</v>
      </c>
      <c r="CK13" s="3">
        <v>0</v>
      </c>
      <c r="CL13" s="413" t="s">
        <v>287</v>
      </c>
      <c r="CM13" s="413" t="s">
        <v>287</v>
      </c>
      <c r="CN13" s="3">
        <v>0</v>
      </c>
      <c r="CO13" s="413" t="s">
        <v>287</v>
      </c>
      <c r="CP13" s="413" t="s">
        <v>287</v>
      </c>
      <c r="CQ13" s="3">
        <v>0</v>
      </c>
      <c r="CR13" s="413" t="s">
        <v>287</v>
      </c>
      <c r="CS13" s="413" t="s">
        <v>287</v>
      </c>
      <c r="CT13" s="3">
        <v>0</v>
      </c>
      <c r="CU13" s="413" t="s">
        <v>287</v>
      </c>
      <c r="CV13" s="413" t="s">
        <v>287</v>
      </c>
      <c r="CW13" s="3">
        <v>0</v>
      </c>
      <c r="CX13" s="413" t="s">
        <v>287</v>
      </c>
      <c r="CY13" s="413" t="s">
        <v>287</v>
      </c>
      <c r="CZ13" s="3">
        <v>0</v>
      </c>
      <c r="DA13" s="413" t="s">
        <v>287</v>
      </c>
      <c r="DB13" s="413" t="s">
        <v>287</v>
      </c>
      <c r="DC13" s="3">
        <v>0</v>
      </c>
      <c r="DD13" s="413" t="s">
        <v>287</v>
      </c>
      <c r="DE13" s="413" t="s">
        <v>287</v>
      </c>
      <c r="DF13" s="3">
        <v>0</v>
      </c>
      <c r="DG13" s="413" t="s">
        <v>287</v>
      </c>
      <c r="DH13" s="413" t="s">
        <v>287</v>
      </c>
      <c r="DI13" s="3">
        <v>0</v>
      </c>
      <c r="DJ13" s="413" t="s">
        <v>306</v>
      </c>
      <c r="DK13" s="413" t="s">
        <v>318</v>
      </c>
      <c r="DL13" s="3">
        <v>1</v>
      </c>
      <c r="DM13" s="413" t="s">
        <v>306</v>
      </c>
      <c r="DN13" s="413" t="s">
        <v>318</v>
      </c>
      <c r="DO13" s="3">
        <v>1</v>
      </c>
      <c r="DP13" s="413" t="s">
        <v>306</v>
      </c>
      <c r="DQ13" s="413" t="s">
        <v>318</v>
      </c>
      <c r="DR13" s="3">
        <v>1</v>
      </c>
      <c r="DS13" s="413" t="s">
        <v>306</v>
      </c>
      <c r="DT13" s="413" t="s">
        <v>318</v>
      </c>
      <c r="DU13" s="3">
        <v>1</v>
      </c>
      <c r="DV13" s="413" t="s">
        <v>306</v>
      </c>
      <c r="DW13" s="413" t="s">
        <v>318</v>
      </c>
      <c r="DX13" s="3">
        <v>1</v>
      </c>
      <c r="DY13" s="413" t="s">
        <v>306</v>
      </c>
      <c r="DZ13" s="413" t="s">
        <v>318</v>
      </c>
      <c r="EA13" s="3">
        <v>1</v>
      </c>
      <c r="EB13" s="3" t="s">
        <v>324</v>
      </c>
      <c r="EC13" s="3" t="s">
        <v>324</v>
      </c>
      <c r="ED13" s="3"/>
      <c r="EE13" s="3"/>
      <c r="EF13" s="3"/>
      <c r="EG13" s="3" t="s">
        <v>1551</v>
      </c>
      <c r="EH13" s="413">
        <v>202</v>
      </c>
      <c r="EI13" s="3">
        <v>24</v>
      </c>
      <c r="EJ13" s="413" t="s">
        <v>2725</v>
      </c>
      <c r="EK13" s="413" t="s">
        <v>2726</v>
      </c>
      <c r="EL13" s="413" t="s">
        <v>10902</v>
      </c>
      <c r="EM13" s="413">
        <v>5</v>
      </c>
      <c r="EN13" s="413">
        <v>3</v>
      </c>
      <c r="EO13" s="413">
        <v>0</v>
      </c>
      <c r="EP13" s="413" t="s">
        <v>313</v>
      </c>
      <c r="EQ13" s="413" t="s">
        <v>10901</v>
      </c>
      <c r="ER13" s="413" t="s">
        <v>313</v>
      </c>
      <c r="ES13" s="413">
        <v>96400</v>
      </c>
      <c r="ET13" s="413">
        <v>97000</v>
      </c>
      <c r="EU13" s="413">
        <v>600</v>
      </c>
      <c r="EV13" s="413">
        <v>2</v>
      </c>
      <c r="EW13" s="1" t="s">
        <v>373</v>
      </c>
      <c r="EX13" s="1" t="s">
        <v>306</v>
      </c>
      <c r="FA13" s="1" t="s">
        <v>314</v>
      </c>
      <c r="FG13" s="1" t="s">
        <v>1998</v>
      </c>
      <c r="FH13" s="1" t="s">
        <v>374</v>
      </c>
      <c r="FI13" s="1" t="s">
        <v>375</v>
      </c>
      <c r="FW13" s="457">
        <f t="shared" si="0"/>
        <v>0.14851485148514851</v>
      </c>
    </row>
    <row r="14" spans="1:179" ht="13.5" customHeight="1">
      <c r="A14" s="4" t="s">
        <v>211</v>
      </c>
      <c r="B14" s="1" t="s">
        <v>313</v>
      </c>
      <c r="C14" s="1" t="s">
        <v>376</v>
      </c>
      <c r="I14" s="417">
        <f>VLOOKUP(C14,'(종합) 2016 KISTI 패밀리기업 현황(9&amp;10월)'!$E$6:$BM$295,61,FALSE)</f>
        <v>7</v>
      </c>
      <c r="J14" s="417">
        <f>VLOOKUP(C14,'(종합) 2016 KISTI 패밀리기업 현황(9&amp;10월)'!$E$6:$BY$295,72,FALSE)</f>
        <v>0</v>
      </c>
      <c r="K14" s="417">
        <f>VLOOKUP(C14,'(종합) 2016 KISTI 패밀리기업 현황(9&amp;10월)'!$E$6:$BY$295,73,FALSE)</f>
        <v>0</v>
      </c>
      <c r="L14" s="417">
        <f>VLOOKUP(C14,'(종합) 2016 KISTI 패밀리기업 현황(9&amp;10월)'!$E$6:$BZ$295,3,FALSE)</f>
        <v>1983</v>
      </c>
      <c r="M14" s="417">
        <f>VLOOKUP(C14,'(종합) 2016 KISTI 패밀리기업 현황(9&amp;10월)'!$E$6:$BZ$295,74,FALSE)</f>
        <v>10</v>
      </c>
      <c r="O14" s="21" t="s">
        <v>10823</v>
      </c>
      <c r="P14" s="21" t="s">
        <v>10906</v>
      </c>
      <c r="Q14" s="3" t="s">
        <v>377</v>
      </c>
      <c r="R14" s="3" t="s">
        <v>324</v>
      </c>
      <c r="S14" s="3" t="s">
        <v>316</v>
      </c>
      <c r="T14" s="3" t="s">
        <v>316</v>
      </c>
      <c r="U14" s="3" t="s">
        <v>316</v>
      </c>
      <c r="V14" s="3" t="s">
        <v>306</v>
      </c>
      <c r="W14" s="3" t="s">
        <v>306</v>
      </c>
      <c r="X14" s="3" t="s">
        <v>366</v>
      </c>
      <c r="Y14" s="3"/>
      <c r="Z14" s="3"/>
      <c r="AA14" s="3"/>
      <c r="AB14" s="3" t="s">
        <v>368</v>
      </c>
      <c r="AC14" s="3" t="s">
        <v>318</v>
      </c>
      <c r="AD14" s="3" t="s">
        <v>318</v>
      </c>
      <c r="AE14" s="3" t="s">
        <v>306</v>
      </c>
      <c r="AF14" s="3" t="s">
        <v>353</v>
      </c>
      <c r="AG14" s="3" t="s">
        <v>378</v>
      </c>
      <c r="AH14" s="3" t="s">
        <v>379</v>
      </c>
      <c r="AI14" s="3" t="s">
        <v>316</v>
      </c>
      <c r="AJ14" s="3" t="s">
        <v>314</v>
      </c>
      <c r="AK14" s="3" t="s">
        <v>380</v>
      </c>
      <c r="AL14" s="3"/>
      <c r="AM14" s="3"/>
      <c r="AN14" s="3"/>
      <c r="AO14" s="3" t="s">
        <v>314</v>
      </c>
      <c r="AP14" s="3" t="s">
        <v>314</v>
      </c>
      <c r="AQ14" s="3" t="s">
        <v>314</v>
      </c>
      <c r="AR14" s="3"/>
      <c r="AS14" s="3"/>
      <c r="AT14" s="3"/>
      <c r="AU14" s="3"/>
      <c r="AV14" s="3"/>
      <c r="AW14" s="3"/>
      <c r="AX14" s="3"/>
      <c r="AY14" s="3" t="s">
        <v>306</v>
      </c>
      <c r="AZ14" s="3" t="s">
        <v>318</v>
      </c>
      <c r="BA14" s="3">
        <v>1</v>
      </c>
      <c r="BB14" s="3" t="s">
        <v>306</v>
      </c>
      <c r="BC14" s="3" t="s">
        <v>318</v>
      </c>
      <c r="BD14" s="3">
        <v>1</v>
      </c>
      <c r="BE14" s="413" t="s">
        <v>318</v>
      </c>
      <c r="BF14" s="413" t="s">
        <v>316</v>
      </c>
      <c r="BG14" s="3">
        <v>1</v>
      </c>
      <c r="BH14" s="413" t="s">
        <v>318</v>
      </c>
      <c r="BI14" s="413" t="s">
        <v>316</v>
      </c>
      <c r="BJ14" s="3">
        <v>1</v>
      </c>
      <c r="BK14" s="413" t="s">
        <v>318</v>
      </c>
      <c r="BL14" s="413" t="s">
        <v>316</v>
      </c>
      <c r="BM14" s="3">
        <v>1</v>
      </c>
      <c r="BN14" s="413" t="s">
        <v>318</v>
      </c>
      <c r="BO14" s="413" t="s">
        <v>316</v>
      </c>
      <c r="BP14" s="3">
        <v>1</v>
      </c>
      <c r="BQ14" s="413" t="s">
        <v>306</v>
      </c>
      <c r="BR14" s="413" t="s">
        <v>318</v>
      </c>
      <c r="BS14" s="3">
        <v>1</v>
      </c>
      <c r="BT14" s="413" t="s">
        <v>306</v>
      </c>
      <c r="BU14" s="413" t="s">
        <v>318</v>
      </c>
      <c r="BV14" s="3">
        <v>1</v>
      </c>
      <c r="BW14" s="413" t="s">
        <v>306</v>
      </c>
      <c r="BX14" s="413" t="s">
        <v>318</v>
      </c>
      <c r="BY14" s="3">
        <v>1</v>
      </c>
      <c r="BZ14" s="413" t="s">
        <v>269</v>
      </c>
      <c r="CA14" s="413" t="s">
        <v>269</v>
      </c>
      <c r="CB14" s="3">
        <v>0</v>
      </c>
      <c r="CC14" s="413" t="s">
        <v>318</v>
      </c>
      <c r="CD14" s="413" t="s">
        <v>316</v>
      </c>
      <c r="CE14" s="3">
        <v>1</v>
      </c>
      <c r="CF14" s="413" t="s">
        <v>318</v>
      </c>
      <c r="CG14" s="413" t="s">
        <v>316</v>
      </c>
      <c r="CH14" s="3">
        <v>1</v>
      </c>
      <c r="CI14" s="413" t="s">
        <v>306</v>
      </c>
      <c r="CJ14" s="413" t="s">
        <v>318</v>
      </c>
      <c r="CK14" s="3">
        <v>1</v>
      </c>
      <c r="CL14" s="413" t="s">
        <v>306</v>
      </c>
      <c r="CM14" s="413" t="s">
        <v>318</v>
      </c>
      <c r="CN14" s="3">
        <v>1</v>
      </c>
      <c r="CO14" s="413" t="s">
        <v>306</v>
      </c>
      <c r="CP14" s="413" t="s">
        <v>318</v>
      </c>
      <c r="CQ14" s="3">
        <v>1</v>
      </c>
      <c r="CR14" s="413" t="s">
        <v>306</v>
      </c>
      <c r="CS14" s="413" t="s">
        <v>318</v>
      </c>
      <c r="CT14" s="3">
        <v>1</v>
      </c>
      <c r="CU14" s="413" t="s">
        <v>306</v>
      </c>
      <c r="CV14" s="413" t="s">
        <v>318</v>
      </c>
      <c r="CW14" s="3">
        <v>1</v>
      </c>
      <c r="CX14" s="413" t="s">
        <v>306</v>
      </c>
      <c r="CY14" s="413" t="s">
        <v>318</v>
      </c>
      <c r="CZ14" s="3">
        <v>1</v>
      </c>
      <c r="DA14" s="413" t="s">
        <v>306</v>
      </c>
      <c r="DB14" s="413" t="s">
        <v>318</v>
      </c>
      <c r="DC14" s="3">
        <v>1</v>
      </c>
      <c r="DD14" s="413" t="s">
        <v>318</v>
      </c>
      <c r="DE14" s="413" t="s">
        <v>316</v>
      </c>
      <c r="DF14" s="3">
        <v>1</v>
      </c>
      <c r="DG14" s="413" t="s">
        <v>306</v>
      </c>
      <c r="DH14" s="413" t="s">
        <v>318</v>
      </c>
      <c r="DI14" s="3">
        <v>1</v>
      </c>
      <c r="DJ14" s="413" t="s">
        <v>306</v>
      </c>
      <c r="DK14" s="413" t="s">
        <v>316</v>
      </c>
      <c r="DL14" s="3">
        <v>2</v>
      </c>
      <c r="DM14" s="413" t="s">
        <v>306</v>
      </c>
      <c r="DN14" s="413" t="s">
        <v>316</v>
      </c>
      <c r="DO14" s="3">
        <v>2</v>
      </c>
      <c r="DP14" s="413" t="s">
        <v>306</v>
      </c>
      <c r="DQ14" s="413" t="s">
        <v>318</v>
      </c>
      <c r="DR14" s="3">
        <v>1</v>
      </c>
      <c r="DS14" s="413" t="s">
        <v>306</v>
      </c>
      <c r="DT14" s="413" t="s">
        <v>318</v>
      </c>
      <c r="DU14" s="3">
        <v>1</v>
      </c>
      <c r="DV14" s="413" t="s">
        <v>306</v>
      </c>
      <c r="DW14" s="413" t="s">
        <v>318</v>
      </c>
      <c r="DX14" s="3">
        <v>1</v>
      </c>
      <c r="DY14" s="413" t="s">
        <v>306</v>
      </c>
      <c r="DZ14" s="413" t="s">
        <v>318</v>
      </c>
      <c r="EA14" s="3">
        <v>1</v>
      </c>
      <c r="EB14" s="3" t="s">
        <v>324</v>
      </c>
      <c r="EC14" s="3" t="s">
        <v>316</v>
      </c>
      <c r="ED14" s="3" t="s">
        <v>316</v>
      </c>
      <c r="EE14" s="3" t="s">
        <v>316</v>
      </c>
      <c r="EF14" s="3" t="s">
        <v>324</v>
      </c>
      <c r="EG14" s="3" t="s">
        <v>316</v>
      </c>
      <c r="EH14" s="413">
        <v>350</v>
      </c>
      <c r="EI14" s="3">
        <v>35</v>
      </c>
      <c r="EJ14" s="413" t="s">
        <v>2725</v>
      </c>
      <c r="EK14" s="413" t="s">
        <v>2726</v>
      </c>
      <c r="EL14" s="413" t="s">
        <v>10902</v>
      </c>
      <c r="EM14" s="413">
        <v>3</v>
      </c>
      <c r="EN14" s="413">
        <v>0</v>
      </c>
      <c r="EO14" s="413">
        <v>0</v>
      </c>
      <c r="EP14" s="413" t="s">
        <v>313</v>
      </c>
      <c r="EQ14" s="413" t="s">
        <v>10901</v>
      </c>
      <c r="ER14" s="413" t="s">
        <v>313</v>
      </c>
      <c r="ES14" s="413">
        <v>79500</v>
      </c>
      <c r="ET14" s="413">
        <v>50000</v>
      </c>
      <c r="EU14" s="413">
        <v>0</v>
      </c>
      <c r="EV14" s="413">
        <v>0</v>
      </c>
      <c r="EW14" s="1" t="s">
        <v>381</v>
      </c>
      <c r="EX14" s="1" t="s">
        <v>306</v>
      </c>
      <c r="FD14" s="1" t="s">
        <v>306</v>
      </c>
      <c r="FG14" s="1" t="s">
        <v>382</v>
      </c>
      <c r="FH14" s="1" t="s">
        <v>384</v>
      </c>
      <c r="FI14" s="1" t="s">
        <v>2628</v>
      </c>
      <c r="FN14" s="1" t="s">
        <v>383</v>
      </c>
      <c r="FW14" s="457">
        <f t="shared" si="0"/>
        <v>0.20285714285714285</v>
      </c>
    </row>
    <row r="15" spans="1:179" ht="13.5" customHeight="1">
      <c r="A15" s="4" t="s">
        <v>212</v>
      </c>
      <c r="B15" s="1" t="s">
        <v>313</v>
      </c>
      <c r="C15" s="1" t="s">
        <v>385</v>
      </c>
      <c r="I15" s="417">
        <f>VLOOKUP(C15,'(종합) 2016 KISTI 패밀리기업 현황(9&amp;10월)'!$E$6:$BM$295,61,FALSE)</f>
        <v>5</v>
      </c>
      <c r="J15" s="417">
        <f>VLOOKUP(C15,'(종합) 2016 KISTI 패밀리기업 현황(9&amp;10월)'!$E$6:$BY$295,72,FALSE)</f>
        <v>1</v>
      </c>
      <c r="K15" s="417">
        <f>VLOOKUP(C15,'(종합) 2016 KISTI 패밀리기업 현황(9&amp;10월)'!$E$6:$BY$295,73,FALSE)</f>
        <v>1</v>
      </c>
      <c r="L15" s="417">
        <f>VLOOKUP(C15,'(종합) 2016 KISTI 패밀리기업 현황(9&amp;10월)'!$E$6:$BZ$295,3,FALSE)</f>
        <v>2002</v>
      </c>
      <c r="M15" s="417">
        <f>VLOOKUP(C15,'(종합) 2016 KISTI 패밀리기업 현황(9&amp;10월)'!$E$6:$BZ$295,74,FALSE)</f>
        <v>10</v>
      </c>
      <c r="O15" s="21" t="s">
        <v>10820</v>
      </c>
      <c r="P15" s="21" t="s">
        <v>313</v>
      </c>
      <c r="Q15" s="3" t="s">
        <v>355</v>
      </c>
      <c r="R15" s="3" t="s">
        <v>355</v>
      </c>
      <c r="S15" s="3"/>
      <c r="T15" s="3"/>
      <c r="U15" s="3"/>
      <c r="V15" s="3" t="s">
        <v>306</v>
      </c>
      <c r="W15" s="3" t="s">
        <v>306</v>
      </c>
      <c r="X15" s="3" t="s">
        <v>386</v>
      </c>
      <c r="Y15" s="3" t="s">
        <v>304</v>
      </c>
      <c r="Z15" s="3"/>
      <c r="AA15" s="3"/>
      <c r="AB15" s="3" t="s">
        <v>366</v>
      </c>
      <c r="AC15" s="3" t="s">
        <v>330</v>
      </c>
      <c r="AD15" s="3" t="s">
        <v>330</v>
      </c>
      <c r="AE15" s="3" t="s">
        <v>369</v>
      </c>
      <c r="AF15" s="3" t="s">
        <v>353</v>
      </c>
      <c r="AG15" s="3" t="s">
        <v>387</v>
      </c>
      <c r="AH15" s="3" t="s">
        <v>388</v>
      </c>
      <c r="AI15" s="3" t="s">
        <v>316</v>
      </c>
      <c r="AJ15" s="3" t="s">
        <v>314</v>
      </c>
      <c r="AK15" s="3" t="s">
        <v>330</v>
      </c>
      <c r="AL15" s="3"/>
      <c r="AM15" s="3"/>
      <c r="AN15" s="3" t="s">
        <v>314</v>
      </c>
      <c r="AO15" s="3"/>
      <c r="AP15" s="3" t="s">
        <v>314</v>
      </c>
      <c r="AQ15" s="3"/>
      <c r="AR15" s="3"/>
      <c r="AS15" s="3" t="s">
        <v>314</v>
      </c>
      <c r="AT15" s="3"/>
      <c r="AU15" s="3"/>
      <c r="AV15" s="3"/>
      <c r="AW15" s="3"/>
      <c r="AX15" s="3" t="s">
        <v>314</v>
      </c>
      <c r="AY15" s="3" t="s">
        <v>305</v>
      </c>
      <c r="AZ15" s="3" t="s">
        <v>316</v>
      </c>
      <c r="BA15" s="3">
        <v>3</v>
      </c>
      <c r="BB15" s="3" t="s">
        <v>306</v>
      </c>
      <c r="BC15" s="3" t="s">
        <v>316</v>
      </c>
      <c r="BD15" s="3">
        <v>2</v>
      </c>
      <c r="BE15" s="413" t="s">
        <v>269</v>
      </c>
      <c r="BF15" s="413" t="s">
        <v>269</v>
      </c>
      <c r="BG15" s="3">
        <v>0</v>
      </c>
      <c r="BH15" s="413" t="s">
        <v>305</v>
      </c>
      <c r="BI15" s="413" t="s">
        <v>318</v>
      </c>
      <c r="BJ15" s="3">
        <v>2</v>
      </c>
      <c r="BK15" s="413" t="s">
        <v>305</v>
      </c>
      <c r="BL15" s="413" t="s">
        <v>316</v>
      </c>
      <c r="BM15" s="3">
        <v>3</v>
      </c>
      <c r="BN15" s="413" t="s">
        <v>272</v>
      </c>
      <c r="BO15" s="413" t="s">
        <v>272</v>
      </c>
      <c r="BP15" s="3">
        <v>0</v>
      </c>
      <c r="BQ15" s="413" t="s">
        <v>264</v>
      </c>
      <c r="BR15" s="413" t="s">
        <v>264</v>
      </c>
      <c r="BS15" s="3">
        <v>0</v>
      </c>
      <c r="BT15" s="413" t="s">
        <v>296</v>
      </c>
      <c r="BU15" s="413" t="s">
        <v>296</v>
      </c>
      <c r="BV15" s="3">
        <v>0</v>
      </c>
      <c r="BW15" s="413" t="s">
        <v>269</v>
      </c>
      <c r="BX15" s="413" t="s">
        <v>269</v>
      </c>
      <c r="BY15" s="3">
        <v>0</v>
      </c>
      <c r="BZ15" s="413" t="s">
        <v>316</v>
      </c>
      <c r="CA15" s="413" t="s">
        <v>272</v>
      </c>
      <c r="CB15" s="3">
        <v>0</v>
      </c>
      <c r="CC15" s="413" t="s">
        <v>316</v>
      </c>
      <c r="CD15" s="413" t="s">
        <v>272</v>
      </c>
      <c r="CE15" s="3">
        <v>0</v>
      </c>
      <c r="CF15" s="413" t="s">
        <v>316</v>
      </c>
      <c r="CG15" s="413" t="s">
        <v>272</v>
      </c>
      <c r="CH15" s="3">
        <v>0</v>
      </c>
      <c r="CI15" s="413" t="s">
        <v>316</v>
      </c>
      <c r="CJ15" s="413" t="s">
        <v>272</v>
      </c>
      <c r="CK15" s="3">
        <v>0</v>
      </c>
      <c r="CL15" s="413" t="s">
        <v>316</v>
      </c>
      <c r="CM15" s="413" t="s">
        <v>272</v>
      </c>
      <c r="CN15" s="3">
        <v>0</v>
      </c>
      <c r="CO15" s="413" t="s">
        <v>316</v>
      </c>
      <c r="CP15" s="413" t="s">
        <v>1952</v>
      </c>
      <c r="CQ15" s="3">
        <v>0</v>
      </c>
      <c r="CR15" s="413" t="s">
        <v>316</v>
      </c>
      <c r="CS15" s="413" t="s">
        <v>272</v>
      </c>
      <c r="CT15" s="3">
        <v>0</v>
      </c>
      <c r="CU15" s="413" t="s">
        <v>306</v>
      </c>
      <c r="CV15" s="413" t="s">
        <v>1954</v>
      </c>
      <c r="CW15" s="3">
        <v>0</v>
      </c>
      <c r="CX15" s="413" t="s">
        <v>316</v>
      </c>
      <c r="CY15" s="413" t="s">
        <v>272</v>
      </c>
      <c r="CZ15" s="3">
        <v>0</v>
      </c>
      <c r="DA15" s="413" t="s">
        <v>316</v>
      </c>
      <c r="DB15" s="413" t="s">
        <v>272</v>
      </c>
      <c r="DC15" s="3">
        <v>0</v>
      </c>
      <c r="DD15" s="413" t="s">
        <v>318</v>
      </c>
      <c r="DE15" s="413" t="s">
        <v>1953</v>
      </c>
      <c r="DF15" s="3">
        <v>0</v>
      </c>
      <c r="DG15" s="413" t="s">
        <v>318</v>
      </c>
      <c r="DH15" s="413" t="s">
        <v>269</v>
      </c>
      <c r="DI15" s="3">
        <v>0</v>
      </c>
      <c r="DJ15" s="413" t="s">
        <v>305</v>
      </c>
      <c r="DK15" s="413" t="s">
        <v>316</v>
      </c>
      <c r="DL15" s="3">
        <v>3</v>
      </c>
      <c r="DM15" s="413" t="s">
        <v>305</v>
      </c>
      <c r="DN15" s="413" t="s">
        <v>316</v>
      </c>
      <c r="DO15" s="3">
        <v>3</v>
      </c>
      <c r="DP15" s="413" t="s">
        <v>316</v>
      </c>
      <c r="DQ15" s="413" t="s">
        <v>272</v>
      </c>
      <c r="DR15" s="3">
        <v>0</v>
      </c>
      <c r="DS15" s="413" t="s">
        <v>318</v>
      </c>
      <c r="DT15" s="413" t="s">
        <v>269</v>
      </c>
      <c r="DU15" s="3">
        <v>0</v>
      </c>
      <c r="DV15" s="413" t="s">
        <v>272</v>
      </c>
      <c r="DW15" s="413" t="s">
        <v>272</v>
      </c>
      <c r="DX15" s="3">
        <v>0</v>
      </c>
      <c r="DY15" s="413" t="s">
        <v>316</v>
      </c>
      <c r="DZ15" s="413" t="s">
        <v>272</v>
      </c>
      <c r="EA15" s="3">
        <v>0</v>
      </c>
      <c r="EB15" s="3" t="s">
        <v>355</v>
      </c>
      <c r="EC15" s="3" t="s">
        <v>389</v>
      </c>
      <c r="ED15" s="3"/>
      <c r="EE15" s="3"/>
      <c r="EF15" s="3"/>
      <c r="EG15" s="3" t="s">
        <v>355</v>
      </c>
      <c r="EH15" s="413">
        <v>48</v>
      </c>
      <c r="EI15" s="3">
        <v>16</v>
      </c>
      <c r="EJ15" s="413" t="s">
        <v>2725</v>
      </c>
      <c r="EK15" s="413" t="s">
        <v>2726</v>
      </c>
      <c r="EL15" s="413" t="s">
        <v>10900</v>
      </c>
      <c r="EM15" s="413">
        <v>5</v>
      </c>
      <c r="EN15" s="413">
        <v>3</v>
      </c>
      <c r="EO15" s="413">
        <v>0</v>
      </c>
      <c r="EP15" s="413" t="s">
        <v>10901</v>
      </c>
      <c r="EQ15" s="413" t="s">
        <v>10901</v>
      </c>
      <c r="ER15" s="413" t="s">
        <v>10901</v>
      </c>
      <c r="ES15" s="413">
        <v>25000</v>
      </c>
      <c r="ET15" s="413">
        <v>21500</v>
      </c>
      <c r="EU15" s="413">
        <v>0</v>
      </c>
      <c r="EV15" s="413">
        <v>3</v>
      </c>
      <c r="EW15" s="1" t="s">
        <v>390</v>
      </c>
      <c r="EX15" s="1" t="s">
        <v>314</v>
      </c>
      <c r="FG15" s="5" t="s">
        <v>391</v>
      </c>
      <c r="FH15" s="5" t="s">
        <v>392</v>
      </c>
      <c r="FI15" s="1" t="s">
        <v>393</v>
      </c>
      <c r="FJ15" s="1" t="s">
        <v>394</v>
      </c>
      <c r="FK15" s="1" t="s">
        <v>395</v>
      </c>
      <c r="FL15" s="1" t="s">
        <v>396</v>
      </c>
      <c r="FM15" s="1" t="s">
        <v>397</v>
      </c>
      <c r="FO15" s="1" t="s">
        <v>398</v>
      </c>
      <c r="FW15" s="457">
        <f t="shared" si="0"/>
        <v>0.25</v>
      </c>
    </row>
    <row r="16" spans="1:179" ht="13.5" customHeight="1">
      <c r="A16" s="4" t="s">
        <v>399</v>
      </c>
      <c r="B16" s="1" t="s">
        <v>313</v>
      </c>
      <c r="C16" s="1" t="s">
        <v>400</v>
      </c>
      <c r="I16" s="417">
        <f>VLOOKUP(C16,'(종합) 2016 KISTI 패밀리기업 현황(9&amp;10월)'!$E$6:$BM$295,61,FALSE)</f>
        <v>5</v>
      </c>
      <c r="J16" s="417">
        <f>VLOOKUP(C16,'(종합) 2016 KISTI 패밀리기업 현황(9&amp;10월)'!$E$6:$BY$295,72,FALSE)</f>
        <v>1</v>
      </c>
      <c r="K16" s="417">
        <f>VLOOKUP(C16,'(종합) 2016 KISTI 패밀리기업 현황(9&amp;10월)'!$E$6:$BY$295,73,FALSE)</f>
        <v>1</v>
      </c>
      <c r="L16" s="417">
        <f>VLOOKUP(C16,'(종합) 2016 KISTI 패밀리기업 현황(9&amp;10월)'!$E$6:$BZ$295,3,FALSE)</f>
        <v>2006</v>
      </c>
      <c r="M16" s="417">
        <f>VLOOKUP(C16,'(종합) 2016 KISTI 패밀리기업 현황(9&amp;10월)'!$E$6:$BZ$295,74,FALSE)</f>
        <v>10</v>
      </c>
      <c r="O16" s="21" t="s">
        <v>10824</v>
      </c>
      <c r="P16" s="21" t="s">
        <v>2016</v>
      </c>
      <c r="Q16" s="3" t="s">
        <v>387</v>
      </c>
      <c r="R16" s="3"/>
      <c r="S16" s="3" t="s">
        <v>323</v>
      </c>
      <c r="T16" s="3"/>
      <c r="U16" s="3"/>
      <c r="V16" s="3" t="s">
        <v>306</v>
      </c>
      <c r="W16" s="3" t="s">
        <v>306</v>
      </c>
      <c r="X16" s="3" t="s">
        <v>401</v>
      </c>
      <c r="Y16" s="3"/>
      <c r="Z16" s="3"/>
      <c r="AA16" s="3"/>
      <c r="AB16" s="3" t="s">
        <v>324</v>
      </c>
      <c r="AC16" s="3" t="s">
        <v>305</v>
      </c>
      <c r="AD16" s="3" t="s">
        <v>306</v>
      </c>
      <c r="AE16" s="3" t="s">
        <v>353</v>
      </c>
      <c r="AF16" s="3" t="s">
        <v>330</v>
      </c>
      <c r="AG16" s="3" t="s">
        <v>402</v>
      </c>
      <c r="AH16" s="3" t="s">
        <v>403</v>
      </c>
      <c r="AI16" s="3" t="s">
        <v>353</v>
      </c>
      <c r="AJ16" s="3" t="s">
        <v>314</v>
      </c>
      <c r="AK16" s="3" t="s">
        <v>306</v>
      </c>
      <c r="AL16" s="3" t="s">
        <v>314</v>
      </c>
      <c r="AM16" s="3"/>
      <c r="AN16" s="3"/>
      <c r="AO16" s="3"/>
      <c r="AP16" s="3"/>
      <c r="AQ16" s="3"/>
      <c r="AR16" s="3" t="s">
        <v>314</v>
      </c>
      <c r="AS16" s="3" t="s">
        <v>314</v>
      </c>
      <c r="AT16" s="3"/>
      <c r="AU16" s="3"/>
      <c r="AV16" s="3"/>
      <c r="AW16" s="3"/>
      <c r="AX16" s="3"/>
      <c r="AY16" s="3" t="s">
        <v>305</v>
      </c>
      <c r="AZ16" s="3" t="s">
        <v>316</v>
      </c>
      <c r="BA16" s="3">
        <v>3</v>
      </c>
      <c r="BB16" s="3" t="s">
        <v>305</v>
      </c>
      <c r="BC16" s="3" t="s">
        <v>318</v>
      </c>
      <c r="BD16" s="3">
        <v>2</v>
      </c>
      <c r="BE16" s="413" t="s">
        <v>314</v>
      </c>
      <c r="BF16" s="413" t="s">
        <v>306</v>
      </c>
      <c r="BG16" s="3">
        <v>2</v>
      </c>
      <c r="BH16" s="413" t="s">
        <v>305</v>
      </c>
      <c r="BI16" s="413" t="s">
        <v>318</v>
      </c>
      <c r="BJ16" s="3">
        <v>2</v>
      </c>
      <c r="BK16" s="413" t="s">
        <v>305</v>
      </c>
      <c r="BL16" s="413" t="s">
        <v>318</v>
      </c>
      <c r="BM16" s="3">
        <v>2</v>
      </c>
      <c r="BN16" s="413" t="s">
        <v>305</v>
      </c>
      <c r="BO16" s="413" t="s">
        <v>318</v>
      </c>
      <c r="BP16" s="3">
        <v>2</v>
      </c>
      <c r="BQ16" s="413" t="s">
        <v>306</v>
      </c>
      <c r="BR16" s="413" t="s">
        <v>318</v>
      </c>
      <c r="BS16" s="3">
        <v>1</v>
      </c>
      <c r="BT16" s="413" t="s">
        <v>318</v>
      </c>
      <c r="BU16" s="413" t="s">
        <v>1953</v>
      </c>
      <c r="BV16" s="3">
        <v>0</v>
      </c>
      <c r="BW16" s="413" t="s">
        <v>306</v>
      </c>
      <c r="BX16" s="413" t="s">
        <v>318</v>
      </c>
      <c r="BY16" s="3">
        <v>1</v>
      </c>
      <c r="BZ16" s="413" t="s">
        <v>318</v>
      </c>
      <c r="CA16" s="413" t="s">
        <v>269</v>
      </c>
      <c r="CB16" s="3">
        <v>0</v>
      </c>
      <c r="CC16" s="413" t="s">
        <v>318</v>
      </c>
      <c r="CD16" s="413" t="s">
        <v>269</v>
      </c>
      <c r="CE16" s="3">
        <v>0</v>
      </c>
      <c r="CF16" s="413" t="s">
        <v>318</v>
      </c>
      <c r="CG16" s="413" t="s">
        <v>269</v>
      </c>
      <c r="CH16" s="3">
        <v>0</v>
      </c>
      <c r="CI16" s="413" t="s">
        <v>318</v>
      </c>
      <c r="CJ16" s="413" t="s">
        <v>269</v>
      </c>
      <c r="CK16" s="3">
        <v>0</v>
      </c>
      <c r="CL16" s="413" t="s">
        <v>306</v>
      </c>
      <c r="CM16" s="413" t="s">
        <v>287</v>
      </c>
      <c r="CN16" s="3">
        <v>0</v>
      </c>
      <c r="CO16" s="413" t="s">
        <v>306</v>
      </c>
      <c r="CP16" s="413" t="s">
        <v>287</v>
      </c>
      <c r="CQ16" s="3">
        <v>0</v>
      </c>
      <c r="CR16" s="413" t="s">
        <v>306</v>
      </c>
      <c r="CS16" s="413" t="s">
        <v>287</v>
      </c>
      <c r="CT16" s="3">
        <v>0</v>
      </c>
      <c r="CU16" s="413" t="s">
        <v>305</v>
      </c>
      <c r="CV16" s="413" t="s">
        <v>1958</v>
      </c>
      <c r="CW16" s="3">
        <v>0</v>
      </c>
      <c r="CX16" s="413" t="s">
        <v>306</v>
      </c>
      <c r="CY16" s="413" t="s">
        <v>1954</v>
      </c>
      <c r="CZ16" s="3">
        <v>0</v>
      </c>
      <c r="DA16" s="413" t="s">
        <v>318</v>
      </c>
      <c r="DB16" s="413" t="s">
        <v>269</v>
      </c>
      <c r="DC16" s="3">
        <v>0</v>
      </c>
      <c r="DD16" s="413" t="s">
        <v>318</v>
      </c>
      <c r="DE16" s="413" t="s">
        <v>269</v>
      </c>
      <c r="DF16" s="3">
        <v>0</v>
      </c>
      <c r="DG16" s="413" t="s">
        <v>319</v>
      </c>
      <c r="DH16" s="413" t="s">
        <v>1953</v>
      </c>
      <c r="DI16" s="3">
        <v>0</v>
      </c>
      <c r="DJ16" s="413" t="s">
        <v>306</v>
      </c>
      <c r="DK16" s="413" t="s">
        <v>287</v>
      </c>
      <c r="DL16" s="3">
        <v>0</v>
      </c>
      <c r="DM16" s="413" t="s">
        <v>318</v>
      </c>
      <c r="DN16" s="413" t="s">
        <v>1952</v>
      </c>
      <c r="DO16" s="3">
        <v>1</v>
      </c>
      <c r="DP16" s="413" t="s">
        <v>318</v>
      </c>
      <c r="DQ16" s="413" t="s">
        <v>269</v>
      </c>
      <c r="DR16" s="3">
        <v>0</v>
      </c>
      <c r="DS16" s="413" t="s">
        <v>318</v>
      </c>
      <c r="DT16" s="413" t="s">
        <v>269</v>
      </c>
      <c r="DU16" s="3">
        <v>0</v>
      </c>
      <c r="DV16" s="413" t="s">
        <v>306</v>
      </c>
      <c r="DW16" s="413" t="s">
        <v>1954</v>
      </c>
      <c r="DX16" s="3">
        <v>0</v>
      </c>
      <c r="DY16" s="413" t="s">
        <v>306</v>
      </c>
      <c r="DZ16" s="413" t="s">
        <v>1954</v>
      </c>
      <c r="EA16" s="3">
        <v>0</v>
      </c>
      <c r="EB16" s="3" t="s">
        <v>404</v>
      </c>
      <c r="EC16" s="3" t="s">
        <v>325</v>
      </c>
      <c r="ED16" s="3"/>
      <c r="EE16" s="3"/>
      <c r="EF16" s="3"/>
      <c r="EG16" s="3" t="s">
        <v>1529</v>
      </c>
      <c r="EH16" s="413">
        <v>72</v>
      </c>
      <c r="EI16" s="3">
        <v>12</v>
      </c>
      <c r="EJ16" s="413" t="s">
        <v>2725</v>
      </c>
      <c r="EK16" s="413" t="s">
        <v>2726</v>
      </c>
      <c r="EL16" s="413" t="s">
        <v>10902</v>
      </c>
      <c r="EM16" s="413" t="s">
        <v>2837</v>
      </c>
      <c r="EN16" s="413">
        <v>0</v>
      </c>
      <c r="EO16" s="413">
        <v>0</v>
      </c>
      <c r="EP16" s="413" t="s">
        <v>10901</v>
      </c>
      <c r="EQ16" s="413" t="s">
        <v>10901</v>
      </c>
      <c r="ER16" s="413" t="s">
        <v>313</v>
      </c>
      <c r="ES16" s="413">
        <v>11200</v>
      </c>
      <c r="ET16" s="413">
        <v>9000</v>
      </c>
      <c r="EU16" s="413">
        <v>0</v>
      </c>
      <c r="EV16" s="413">
        <v>2</v>
      </c>
      <c r="EW16" s="1" t="s">
        <v>405</v>
      </c>
      <c r="EX16" s="1" t="s">
        <v>406</v>
      </c>
      <c r="EY16" s="1" t="s">
        <v>306</v>
      </c>
      <c r="FD16" s="1" t="s">
        <v>305</v>
      </c>
      <c r="FG16" s="1" t="s">
        <v>407</v>
      </c>
      <c r="FH16" s="1" t="s">
        <v>408</v>
      </c>
      <c r="FI16" s="1" t="s">
        <v>409</v>
      </c>
      <c r="FW16" s="457">
        <f t="shared" si="0"/>
        <v>4.1666666666666664E-2</v>
      </c>
    </row>
    <row r="17" spans="1:179" ht="13.5" customHeight="1">
      <c r="A17" s="4" t="s">
        <v>213</v>
      </c>
      <c r="B17" s="1" t="s">
        <v>313</v>
      </c>
      <c r="C17" s="1" t="s">
        <v>411</v>
      </c>
      <c r="I17" s="417">
        <f>VLOOKUP(C17,'(종합) 2016 KISTI 패밀리기업 현황(9&amp;10월)'!$E$6:$BM$295,61,FALSE)</f>
        <v>8</v>
      </c>
      <c r="J17" s="417">
        <f>VLOOKUP(C17,'(종합) 2016 KISTI 패밀리기업 현황(9&amp;10월)'!$E$6:$BY$295,72,FALSE)</f>
        <v>1</v>
      </c>
      <c r="K17" s="417">
        <f>VLOOKUP(C17,'(종합) 2016 KISTI 패밀리기업 현황(9&amp;10월)'!$E$6:$BY$295,73,FALSE)</f>
        <v>1</v>
      </c>
      <c r="L17" s="417">
        <f>VLOOKUP(C17,'(종합) 2016 KISTI 패밀리기업 현황(9&amp;10월)'!$E$6:$BZ$295,3,FALSE)</f>
        <v>2005</v>
      </c>
      <c r="M17" s="417">
        <f>VLOOKUP(C17,'(종합) 2016 KISTI 패밀리기업 현황(9&amp;10월)'!$E$6:$BZ$295,74,FALSE)</f>
        <v>10</v>
      </c>
      <c r="O17" s="21" t="s">
        <v>10822</v>
      </c>
      <c r="P17" s="21" t="s">
        <v>993</v>
      </c>
      <c r="Q17" s="3" t="s">
        <v>326</v>
      </c>
      <c r="R17" s="3" t="s">
        <v>316</v>
      </c>
      <c r="S17" s="3"/>
      <c r="T17" s="3"/>
      <c r="U17" s="3"/>
      <c r="V17" s="3" t="s">
        <v>305</v>
      </c>
      <c r="W17" s="3" t="s">
        <v>305</v>
      </c>
      <c r="X17" s="3"/>
      <c r="Y17" s="3" t="s">
        <v>318</v>
      </c>
      <c r="Z17" s="3"/>
      <c r="AA17" s="3"/>
      <c r="AB17" s="3" t="s">
        <v>412</v>
      </c>
      <c r="AC17" s="3" t="s">
        <v>306</v>
      </c>
      <c r="AD17" s="3" t="s">
        <v>353</v>
      </c>
      <c r="AE17" s="3" t="s">
        <v>353</v>
      </c>
      <c r="AF17" s="3" t="s">
        <v>306</v>
      </c>
      <c r="AG17" s="3" t="s">
        <v>326</v>
      </c>
      <c r="AH17" s="3" t="s">
        <v>413</v>
      </c>
      <c r="AI17" s="3" t="s">
        <v>316</v>
      </c>
      <c r="AJ17" s="3" t="s">
        <v>314</v>
      </c>
      <c r="AK17" s="3" t="s">
        <v>316</v>
      </c>
      <c r="AL17" s="3" t="s">
        <v>314</v>
      </c>
      <c r="AM17" s="3"/>
      <c r="AN17" s="3"/>
      <c r="AO17" s="3"/>
      <c r="AP17" s="3"/>
      <c r="AQ17" s="3"/>
      <c r="AR17" s="3" t="s">
        <v>314</v>
      </c>
      <c r="AS17" s="3"/>
      <c r="AT17" s="3" t="s">
        <v>314</v>
      </c>
      <c r="AU17" s="3"/>
      <c r="AV17" s="3"/>
      <c r="AW17" s="3"/>
      <c r="AX17" s="3"/>
      <c r="AY17" s="3" t="s">
        <v>1954</v>
      </c>
      <c r="AZ17" s="3" t="s">
        <v>269</v>
      </c>
      <c r="BA17" s="3">
        <v>1</v>
      </c>
      <c r="BB17" s="3" t="s">
        <v>287</v>
      </c>
      <c r="BC17" s="3" t="s">
        <v>269</v>
      </c>
      <c r="BD17" s="3">
        <v>1</v>
      </c>
      <c r="BE17" s="413" t="s">
        <v>269</v>
      </c>
      <c r="BF17" s="413" t="s">
        <v>269</v>
      </c>
      <c r="BG17" s="3">
        <v>0</v>
      </c>
      <c r="BH17" s="413" t="s">
        <v>269</v>
      </c>
      <c r="BI17" s="413" t="s">
        <v>269</v>
      </c>
      <c r="BJ17" s="3">
        <v>0</v>
      </c>
      <c r="BK17" s="413" t="s">
        <v>269</v>
      </c>
      <c r="BL17" s="413" t="s">
        <v>269</v>
      </c>
      <c r="BM17" s="3">
        <v>0</v>
      </c>
      <c r="BN17" s="413" t="s">
        <v>269</v>
      </c>
      <c r="BO17" s="413" t="s">
        <v>269</v>
      </c>
      <c r="BP17" s="3">
        <v>0</v>
      </c>
      <c r="BQ17" s="413" t="s">
        <v>269</v>
      </c>
      <c r="BR17" s="413" t="s">
        <v>272</v>
      </c>
      <c r="BS17" s="3">
        <v>1</v>
      </c>
      <c r="BT17" s="413" t="s">
        <v>269</v>
      </c>
      <c r="BU17" s="413" t="s">
        <v>269</v>
      </c>
      <c r="BV17" s="3">
        <v>0</v>
      </c>
      <c r="BW17" s="413" t="s">
        <v>269</v>
      </c>
      <c r="BX17" s="413" t="s">
        <v>269</v>
      </c>
      <c r="BY17" s="3">
        <v>0</v>
      </c>
      <c r="BZ17" s="413" t="s">
        <v>269</v>
      </c>
      <c r="CA17" s="413" t="s">
        <v>269</v>
      </c>
      <c r="CB17" s="3">
        <v>0</v>
      </c>
      <c r="CC17" s="413" t="s">
        <v>287</v>
      </c>
      <c r="CD17" s="413" t="s">
        <v>287</v>
      </c>
      <c r="CE17" s="3">
        <v>0</v>
      </c>
      <c r="CF17" s="413" t="s">
        <v>287</v>
      </c>
      <c r="CG17" s="413" t="s">
        <v>287</v>
      </c>
      <c r="CH17" s="3">
        <v>0</v>
      </c>
      <c r="CI17" s="413" t="s">
        <v>269</v>
      </c>
      <c r="CJ17" s="413" t="s">
        <v>269</v>
      </c>
      <c r="CK17" s="3">
        <v>0</v>
      </c>
      <c r="CL17" s="413" t="s">
        <v>269</v>
      </c>
      <c r="CM17" s="413" t="s">
        <v>269</v>
      </c>
      <c r="CN17" s="3">
        <v>0</v>
      </c>
      <c r="CO17" s="413" t="s">
        <v>269</v>
      </c>
      <c r="CP17" s="413" t="s">
        <v>269</v>
      </c>
      <c r="CQ17" s="3">
        <v>0</v>
      </c>
      <c r="CR17" s="413" t="s">
        <v>287</v>
      </c>
      <c r="CS17" s="413" t="s">
        <v>287</v>
      </c>
      <c r="CT17" s="3">
        <v>0</v>
      </c>
      <c r="CU17" s="413" t="s">
        <v>287</v>
      </c>
      <c r="CV17" s="413" t="s">
        <v>287</v>
      </c>
      <c r="CW17" s="3">
        <v>0</v>
      </c>
      <c r="CX17" s="413" t="s">
        <v>269</v>
      </c>
      <c r="CY17" s="413" t="s">
        <v>269</v>
      </c>
      <c r="CZ17" s="3">
        <v>0</v>
      </c>
      <c r="DA17" s="413" t="s">
        <v>269</v>
      </c>
      <c r="DB17" s="413" t="s">
        <v>269</v>
      </c>
      <c r="DC17" s="3">
        <v>0</v>
      </c>
      <c r="DD17" s="413" t="s">
        <v>287</v>
      </c>
      <c r="DE17" s="413" t="s">
        <v>287</v>
      </c>
      <c r="DF17" s="3">
        <v>0</v>
      </c>
      <c r="DG17" s="413" t="s">
        <v>269</v>
      </c>
      <c r="DH17" s="413" t="s">
        <v>269</v>
      </c>
      <c r="DI17" s="3">
        <v>0</v>
      </c>
      <c r="DJ17" s="413" t="s">
        <v>287</v>
      </c>
      <c r="DK17" s="413" t="s">
        <v>287</v>
      </c>
      <c r="DL17" s="3">
        <v>0</v>
      </c>
      <c r="DM17" s="413" t="s">
        <v>287</v>
      </c>
      <c r="DN17" s="413" t="s">
        <v>272</v>
      </c>
      <c r="DO17" s="3">
        <v>2</v>
      </c>
      <c r="DP17" s="413" t="s">
        <v>287</v>
      </c>
      <c r="DQ17" s="413" t="s">
        <v>269</v>
      </c>
      <c r="DR17" s="3">
        <v>1</v>
      </c>
      <c r="DS17" s="413" t="s">
        <v>287</v>
      </c>
      <c r="DT17" s="413" t="s">
        <v>287</v>
      </c>
      <c r="DU17" s="3">
        <v>0</v>
      </c>
      <c r="DV17" s="413" t="s">
        <v>287</v>
      </c>
      <c r="DW17" s="413" t="s">
        <v>287</v>
      </c>
      <c r="DX17" s="3">
        <v>0</v>
      </c>
      <c r="DY17" s="413" t="s">
        <v>287</v>
      </c>
      <c r="DZ17" s="413" t="s">
        <v>287</v>
      </c>
      <c r="EA17" s="3">
        <v>0</v>
      </c>
      <c r="EB17" s="3" t="s">
        <v>263</v>
      </c>
      <c r="EC17" s="3" t="s">
        <v>1529</v>
      </c>
      <c r="ED17" s="3"/>
      <c r="EE17" s="3"/>
      <c r="EF17" s="3"/>
      <c r="EG17" s="3" t="s">
        <v>1551</v>
      </c>
      <c r="EH17" s="413">
        <v>83</v>
      </c>
      <c r="EI17" s="3">
        <v>13</v>
      </c>
      <c r="EJ17" s="413" t="s">
        <v>2725</v>
      </c>
      <c r="EK17" s="413" t="s">
        <v>2726</v>
      </c>
      <c r="EL17" s="413" t="s">
        <v>10902</v>
      </c>
      <c r="EM17" s="413">
        <v>4</v>
      </c>
      <c r="EN17" s="413">
        <v>0</v>
      </c>
      <c r="EO17" s="413">
        <v>0</v>
      </c>
      <c r="EP17" s="413" t="s">
        <v>313</v>
      </c>
      <c r="EQ17" s="413" t="s">
        <v>10901</v>
      </c>
      <c r="ER17" s="413" t="s">
        <v>313</v>
      </c>
      <c r="ES17" s="413">
        <v>19889</v>
      </c>
      <c r="ET17" s="413">
        <v>22000</v>
      </c>
      <c r="EU17" s="413">
        <v>2111</v>
      </c>
      <c r="EV17" s="413">
        <v>5</v>
      </c>
      <c r="EW17" s="1" t="s">
        <v>414</v>
      </c>
      <c r="EX17" s="1" t="s">
        <v>318</v>
      </c>
      <c r="FG17" s="5" t="s">
        <v>1990</v>
      </c>
      <c r="FH17" s="5" t="s">
        <v>415</v>
      </c>
      <c r="FI17" s="5" t="s">
        <v>416</v>
      </c>
      <c r="FW17" s="457">
        <f t="shared" si="0"/>
        <v>6.0240963855421686E-2</v>
      </c>
    </row>
    <row r="18" spans="1:179" ht="13.5" customHeight="1">
      <c r="A18" s="4" t="s">
        <v>214</v>
      </c>
      <c r="B18" s="1" t="s">
        <v>313</v>
      </c>
      <c r="C18" s="1" t="s">
        <v>410</v>
      </c>
      <c r="I18" s="417">
        <f>VLOOKUP(C18,'(종합) 2016 KISTI 패밀리기업 현황(9&amp;10월)'!$E$6:$BM$295,61,FALSE)</f>
        <v>7</v>
      </c>
      <c r="J18" s="417">
        <f>VLOOKUP(C18,'(종합) 2016 KISTI 패밀리기업 현황(9&amp;10월)'!$E$6:$BY$295,72,FALSE)</f>
        <v>0</v>
      </c>
      <c r="K18" s="417">
        <f>VLOOKUP(C18,'(종합) 2016 KISTI 패밀리기업 현황(9&amp;10월)'!$E$6:$BY$295,73,FALSE)</f>
        <v>0</v>
      </c>
      <c r="L18" s="417">
        <f>VLOOKUP(C18,'(종합) 2016 KISTI 패밀리기업 현황(9&amp;10월)'!$E$6:$BZ$295,3,FALSE)</f>
        <v>2007</v>
      </c>
      <c r="M18" s="417">
        <f>VLOOKUP(C18,'(종합) 2016 KISTI 패밀리기업 현황(9&amp;10월)'!$E$6:$BZ$295,74,FALSE)</f>
        <v>10</v>
      </c>
      <c r="O18" s="21" t="s">
        <v>10825</v>
      </c>
      <c r="P18" s="21" t="s">
        <v>313</v>
      </c>
      <c r="Q18" s="3" t="s">
        <v>323</v>
      </c>
      <c r="R18" s="3" t="s">
        <v>417</v>
      </c>
      <c r="S18" s="3" t="s">
        <v>324</v>
      </c>
      <c r="T18" s="3" t="s">
        <v>316</v>
      </c>
      <c r="U18" s="3"/>
      <c r="V18" s="3" t="s">
        <v>305</v>
      </c>
      <c r="W18" s="3" t="s">
        <v>305</v>
      </c>
      <c r="X18" s="3" t="s">
        <v>401</v>
      </c>
      <c r="Y18" s="3" t="s">
        <v>418</v>
      </c>
      <c r="Z18" s="3" t="s">
        <v>369</v>
      </c>
      <c r="AA18" s="3" t="s">
        <v>305</v>
      </c>
      <c r="AB18" s="3" t="s">
        <v>369</v>
      </c>
      <c r="AC18" s="3" t="s">
        <v>316</v>
      </c>
      <c r="AD18" s="3" t="s">
        <v>330</v>
      </c>
      <c r="AE18" s="3" t="s">
        <v>307</v>
      </c>
      <c r="AF18" s="3" t="s">
        <v>318</v>
      </c>
      <c r="AG18" s="3" t="s">
        <v>419</v>
      </c>
      <c r="AH18" s="3" t="s">
        <v>420</v>
      </c>
      <c r="AI18" s="3" t="s">
        <v>316</v>
      </c>
      <c r="AJ18" s="3" t="s">
        <v>314</v>
      </c>
      <c r="AK18" s="3" t="s">
        <v>306</v>
      </c>
      <c r="AL18" s="3" t="s">
        <v>314</v>
      </c>
      <c r="AM18" s="3" t="s">
        <v>314</v>
      </c>
      <c r="AN18" s="3"/>
      <c r="AO18" s="3" t="s">
        <v>314</v>
      </c>
      <c r="AP18" s="3"/>
      <c r="AQ18" s="3"/>
      <c r="AR18" s="3"/>
      <c r="AS18" s="3" t="s">
        <v>314</v>
      </c>
      <c r="AT18" s="3"/>
      <c r="AU18" s="3"/>
      <c r="AV18" s="3"/>
      <c r="AW18" s="3"/>
      <c r="AX18" s="3" t="s">
        <v>314</v>
      </c>
      <c r="AY18" s="3" t="s">
        <v>264</v>
      </c>
      <c r="AZ18" s="3" t="s">
        <v>272</v>
      </c>
      <c r="BA18" s="3">
        <v>3</v>
      </c>
      <c r="BB18" s="3" t="s">
        <v>287</v>
      </c>
      <c r="BC18" s="3" t="s">
        <v>272</v>
      </c>
      <c r="BD18" s="3">
        <v>2</v>
      </c>
      <c r="BE18" s="413" t="s">
        <v>287</v>
      </c>
      <c r="BF18" s="413" t="s">
        <v>287</v>
      </c>
      <c r="BG18" s="3">
        <v>0</v>
      </c>
      <c r="BH18" s="413" t="s">
        <v>287</v>
      </c>
      <c r="BI18" s="413" t="s">
        <v>269</v>
      </c>
      <c r="BJ18" s="3">
        <v>1</v>
      </c>
      <c r="BK18" s="413" t="s">
        <v>287</v>
      </c>
      <c r="BL18" s="413" t="s">
        <v>269</v>
      </c>
      <c r="BM18" s="3">
        <v>1</v>
      </c>
      <c r="BN18" s="413" t="s">
        <v>269</v>
      </c>
      <c r="BO18" s="413" t="s">
        <v>272</v>
      </c>
      <c r="BP18" s="3">
        <v>1</v>
      </c>
      <c r="BQ18" s="413" t="s">
        <v>269</v>
      </c>
      <c r="BR18" s="413" t="s">
        <v>272</v>
      </c>
      <c r="BS18" s="3">
        <v>1</v>
      </c>
      <c r="BT18" s="413" t="s">
        <v>269</v>
      </c>
      <c r="BU18" s="413" t="s">
        <v>269</v>
      </c>
      <c r="BV18" s="3">
        <v>0</v>
      </c>
      <c r="BW18" s="413" t="s">
        <v>287</v>
      </c>
      <c r="BX18" s="413" t="s">
        <v>287</v>
      </c>
      <c r="BY18" s="3">
        <v>0</v>
      </c>
      <c r="BZ18" s="413" t="s">
        <v>287</v>
      </c>
      <c r="CA18" s="413" t="s">
        <v>287</v>
      </c>
      <c r="CB18" s="3">
        <v>0</v>
      </c>
      <c r="CC18" s="413" t="s">
        <v>287</v>
      </c>
      <c r="CD18" s="413" t="s">
        <v>287</v>
      </c>
      <c r="CE18" s="3">
        <v>0</v>
      </c>
      <c r="CF18" s="413" t="s">
        <v>287</v>
      </c>
      <c r="CG18" s="413" t="s">
        <v>287</v>
      </c>
      <c r="CH18" s="3">
        <v>0</v>
      </c>
      <c r="CI18" s="413" t="s">
        <v>287</v>
      </c>
      <c r="CJ18" s="413" t="s">
        <v>287</v>
      </c>
      <c r="CK18" s="3">
        <v>0</v>
      </c>
      <c r="CL18" s="413" t="s">
        <v>272</v>
      </c>
      <c r="CM18" s="413" t="s">
        <v>272</v>
      </c>
      <c r="CN18" s="3">
        <v>0</v>
      </c>
      <c r="CO18" s="413" t="s">
        <v>269</v>
      </c>
      <c r="CP18" s="413" t="s">
        <v>269</v>
      </c>
      <c r="CQ18" s="3">
        <v>0</v>
      </c>
      <c r="CR18" s="413" t="s">
        <v>269</v>
      </c>
      <c r="CS18" s="413" t="s">
        <v>269</v>
      </c>
      <c r="CT18" s="3">
        <v>0</v>
      </c>
      <c r="CU18" s="413" t="s">
        <v>287</v>
      </c>
      <c r="CV18" s="413" t="s">
        <v>287</v>
      </c>
      <c r="CW18" s="3">
        <v>0</v>
      </c>
      <c r="CX18" s="413" t="s">
        <v>287</v>
      </c>
      <c r="CY18" s="413" t="s">
        <v>287</v>
      </c>
      <c r="CZ18" s="3">
        <v>0</v>
      </c>
      <c r="DA18" s="413" t="s">
        <v>272</v>
      </c>
      <c r="DB18" s="413" t="s">
        <v>272</v>
      </c>
      <c r="DC18" s="3">
        <v>0</v>
      </c>
      <c r="DD18" s="413" t="s">
        <v>272</v>
      </c>
      <c r="DE18" s="413" t="s">
        <v>272</v>
      </c>
      <c r="DF18" s="3">
        <v>0</v>
      </c>
      <c r="DG18" s="413" t="s">
        <v>269</v>
      </c>
      <c r="DH18" s="413" t="s">
        <v>269</v>
      </c>
      <c r="DI18" s="3">
        <v>0</v>
      </c>
      <c r="DJ18" s="413" t="s">
        <v>287</v>
      </c>
      <c r="DK18" s="413" t="s">
        <v>272</v>
      </c>
      <c r="DL18" s="3">
        <v>2</v>
      </c>
      <c r="DM18" s="413" t="s">
        <v>269</v>
      </c>
      <c r="DN18" s="413" t="s">
        <v>272</v>
      </c>
      <c r="DO18" s="3">
        <v>1</v>
      </c>
      <c r="DP18" s="413" t="s">
        <v>269</v>
      </c>
      <c r="DQ18" s="413" t="s">
        <v>269</v>
      </c>
      <c r="DR18" s="3">
        <v>0</v>
      </c>
      <c r="DS18" s="413" t="s">
        <v>269</v>
      </c>
      <c r="DT18" s="413" t="s">
        <v>269</v>
      </c>
      <c r="DU18" s="3">
        <v>0</v>
      </c>
      <c r="DV18" s="413" t="s">
        <v>269</v>
      </c>
      <c r="DW18" s="413" t="s">
        <v>269</v>
      </c>
      <c r="DX18" s="3">
        <v>0</v>
      </c>
      <c r="DY18" s="413" t="s">
        <v>269</v>
      </c>
      <c r="DZ18" s="413" t="s">
        <v>269</v>
      </c>
      <c r="EA18" s="3">
        <v>0</v>
      </c>
      <c r="EB18" s="3" t="s">
        <v>368</v>
      </c>
      <c r="EC18" s="3" t="s">
        <v>325</v>
      </c>
      <c r="ED18" s="3"/>
      <c r="EE18" s="3"/>
      <c r="EF18" s="3"/>
      <c r="EG18" s="3" t="s">
        <v>1551</v>
      </c>
      <c r="EH18" s="413">
        <v>62</v>
      </c>
      <c r="EI18" s="3">
        <v>11</v>
      </c>
      <c r="EJ18" s="413" t="s">
        <v>3233</v>
      </c>
      <c r="EK18" s="413" t="s">
        <v>3234</v>
      </c>
      <c r="EL18" s="413" t="s">
        <v>10902</v>
      </c>
      <c r="EM18" s="413">
        <v>3</v>
      </c>
      <c r="EN18" s="413">
        <v>0</v>
      </c>
      <c r="EO18" s="413">
        <v>0</v>
      </c>
      <c r="EP18" s="413" t="s">
        <v>313</v>
      </c>
      <c r="EQ18" s="413" t="s">
        <v>10901</v>
      </c>
      <c r="ER18" s="413" t="s">
        <v>313</v>
      </c>
      <c r="ES18" s="413">
        <v>5000</v>
      </c>
      <c r="ET18" s="413">
        <v>5500</v>
      </c>
      <c r="EU18" s="413">
        <v>500</v>
      </c>
      <c r="EV18" s="413">
        <v>8</v>
      </c>
      <c r="EW18" s="1" t="s">
        <v>421</v>
      </c>
      <c r="EX18" s="1" t="s">
        <v>306</v>
      </c>
      <c r="FG18" s="1" t="s">
        <v>422</v>
      </c>
      <c r="FH18" s="1" t="s">
        <v>423</v>
      </c>
      <c r="FI18" s="1" t="s">
        <v>424</v>
      </c>
      <c r="FW18" s="457">
        <f t="shared" si="0"/>
        <v>4.8387096774193547E-2</v>
      </c>
    </row>
    <row r="19" spans="1:179" ht="13.5" customHeight="1">
      <c r="A19" s="4" t="s">
        <v>215</v>
      </c>
      <c r="B19" s="1" t="s">
        <v>313</v>
      </c>
      <c r="C19" s="1" t="s">
        <v>425</v>
      </c>
      <c r="I19" s="417">
        <f>VLOOKUP(C19,'(종합) 2016 KISTI 패밀리기업 현황(9&amp;10월)'!$E$6:$BM$295,61,FALSE)</f>
        <v>7</v>
      </c>
      <c r="J19" s="417">
        <f>VLOOKUP(C19,'(종합) 2016 KISTI 패밀리기업 현황(9&amp;10월)'!$E$6:$BY$295,72,FALSE)</f>
        <v>1</v>
      </c>
      <c r="K19" s="417">
        <f>VLOOKUP(C19,'(종합) 2016 KISTI 패밀리기업 현황(9&amp;10월)'!$E$6:$BY$295,73,FALSE)</f>
        <v>1</v>
      </c>
      <c r="L19" s="417">
        <f>VLOOKUP(C19,'(종합) 2016 KISTI 패밀리기업 현황(9&amp;10월)'!$E$6:$BZ$295,3,FALSE)</f>
        <v>2005</v>
      </c>
      <c r="M19" s="417">
        <f>VLOOKUP(C19,'(종합) 2016 KISTI 패밀리기업 현황(9&amp;10월)'!$E$6:$BZ$295,74,FALSE)</f>
        <v>10</v>
      </c>
      <c r="O19" s="21" t="s">
        <v>10820</v>
      </c>
      <c r="P19" s="21" t="s">
        <v>313</v>
      </c>
      <c r="Q19" s="3" t="s">
        <v>387</v>
      </c>
      <c r="R19" s="3" t="s">
        <v>323</v>
      </c>
      <c r="S19" s="3"/>
      <c r="T19" s="3"/>
      <c r="U19" s="3"/>
      <c r="V19" s="3" t="s">
        <v>314</v>
      </c>
      <c r="W19" s="3" t="s">
        <v>305</v>
      </c>
      <c r="X19" s="3" t="s">
        <v>368</v>
      </c>
      <c r="Y19" s="3" t="s">
        <v>366</v>
      </c>
      <c r="Z19" s="3"/>
      <c r="AA19" s="3"/>
      <c r="AB19" s="3"/>
      <c r="AC19" s="3" t="s">
        <v>353</v>
      </c>
      <c r="AD19" s="3" t="s">
        <v>353</v>
      </c>
      <c r="AE19" s="3" t="s">
        <v>330</v>
      </c>
      <c r="AF19" s="3" t="s">
        <v>353</v>
      </c>
      <c r="AG19" s="3" t="s">
        <v>427</v>
      </c>
      <c r="AH19" s="3" t="s">
        <v>428</v>
      </c>
      <c r="AI19" s="3" t="s">
        <v>353</v>
      </c>
      <c r="AJ19" s="3" t="s">
        <v>314</v>
      </c>
      <c r="AK19" s="3" t="s">
        <v>306</v>
      </c>
      <c r="AL19" s="3" t="s">
        <v>314</v>
      </c>
      <c r="AM19" s="3" t="s">
        <v>314</v>
      </c>
      <c r="AN19" s="3"/>
      <c r="AO19" s="3"/>
      <c r="AP19" s="3"/>
      <c r="AQ19" s="3"/>
      <c r="AR19" s="3"/>
      <c r="AS19" s="3" t="s">
        <v>314</v>
      </c>
      <c r="AT19" s="3"/>
      <c r="AU19" s="3"/>
      <c r="AV19" s="3"/>
      <c r="AW19" s="3"/>
      <c r="AX19" s="3"/>
      <c r="AY19" s="3" t="s">
        <v>269</v>
      </c>
      <c r="AZ19" s="3" t="s">
        <v>272</v>
      </c>
      <c r="BA19" s="3">
        <v>1</v>
      </c>
      <c r="BB19" s="3" t="s">
        <v>269</v>
      </c>
      <c r="BC19" s="3" t="s">
        <v>272</v>
      </c>
      <c r="BD19" s="3">
        <v>1</v>
      </c>
      <c r="BE19" s="413" t="s">
        <v>269</v>
      </c>
      <c r="BF19" s="413" t="s">
        <v>269</v>
      </c>
      <c r="BG19" s="3">
        <v>0</v>
      </c>
      <c r="BH19" s="413" t="s">
        <v>287</v>
      </c>
      <c r="BI19" s="413" t="s">
        <v>287</v>
      </c>
      <c r="BJ19" s="3">
        <v>0</v>
      </c>
      <c r="BK19" s="413" t="s">
        <v>269</v>
      </c>
      <c r="BL19" s="413" t="s">
        <v>269</v>
      </c>
      <c r="BM19" s="3">
        <v>0</v>
      </c>
      <c r="BN19" s="413" t="s">
        <v>269</v>
      </c>
      <c r="BO19" s="413" t="s">
        <v>269</v>
      </c>
      <c r="BP19" s="3">
        <v>0</v>
      </c>
      <c r="BQ19" s="413" t="s">
        <v>264</v>
      </c>
      <c r="BR19" s="413" t="s">
        <v>269</v>
      </c>
      <c r="BS19" s="3">
        <v>2</v>
      </c>
      <c r="BT19" s="413" t="s">
        <v>287</v>
      </c>
      <c r="BU19" s="413" t="s">
        <v>287</v>
      </c>
      <c r="BV19" s="3">
        <v>0</v>
      </c>
      <c r="BW19" s="413" t="s">
        <v>264</v>
      </c>
      <c r="BX19" s="413" t="s">
        <v>264</v>
      </c>
      <c r="BY19" s="3">
        <v>0</v>
      </c>
      <c r="BZ19" s="413" t="s">
        <v>269</v>
      </c>
      <c r="CA19" s="413" t="s">
        <v>269</v>
      </c>
      <c r="CB19" s="3">
        <v>0</v>
      </c>
      <c r="CC19" s="413" t="s">
        <v>287</v>
      </c>
      <c r="CD19" s="413" t="s">
        <v>287</v>
      </c>
      <c r="CE19" s="3">
        <v>0</v>
      </c>
      <c r="CF19" s="413" t="s">
        <v>264</v>
      </c>
      <c r="CG19" s="413" t="s">
        <v>264</v>
      </c>
      <c r="CH19" s="3">
        <v>0</v>
      </c>
      <c r="CI19" s="413" t="s">
        <v>287</v>
      </c>
      <c r="CJ19" s="413" t="s">
        <v>1954</v>
      </c>
      <c r="CK19" s="3">
        <v>0</v>
      </c>
      <c r="CL19" s="413" t="s">
        <v>264</v>
      </c>
      <c r="CM19" s="413" t="s">
        <v>264</v>
      </c>
      <c r="CN19" s="3">
        <v>0</v>
      </c>
      <c r="CO19" s="413" t="s">
        <v>264</v>
      </c>
      <c r="CP19" s="413" t="s">
        <v>264</v>
      </c>
      <c r="CQ19" s="3">
        <v>0</v>
      </c>
      <c r="CR19" s="413" t="s">
        <v>264</v>
      </c>
      <c r="CS19" s="413" t="s">
        <v>264</v>
      </c>
      <c r="CT19" s="3">
        <v>0</v>
      </c>
      <c r="CU19" s="413" t="s">
        <v>264</v>
      </c>
      <c r="CV19" s="413" t="s">
        <v>264</v>
      </c>
      <c r="CW19" s="3">
        <v>0</v>
      </c>
      <c r="CX19" s="413" t="s">
        <v>287</v>
      </c>
      <c r="CY19" s="413" t="s">
        <v>287</v>
      </c>
      <c r="CZ19" s="3">
        <v>0</v>
      </c>
      <c r="DA19" s="413" t="s">
        <v>287</v>
      </c>
      <c r="DB19" s="413" t="s">
        <v>287</v>
      </c>
      <c r="DC19" s="3">
        <v>0</v>
      </c>
      <c r="DD19" s="413" t="s">
        <v>269</v>
      </c>
      <c r="DE19" s="413" t="s">
        <v>269</v>
      </c>
      <c r="DF19" s="3">
        <v>0</v>
      </c>
      <c r="DG19" s="413" t="s">
        <v>287</v>
      </c>
      <c r="DH19" s="413" t="s">
        <v>287</v>
      </c>
      <c r="DI19" s="3">
        <v>0</v>
      </c>
      <c r="DJ19" s="413" t="s">
        <v>287</v>
      </c>
      <c r="DK19" s="413" t="s">
        <v>287</v>
      </c>
      <c r="DL19" s="3">
        <v>0</v>
      </c>
      <c r="DM19" s="413" t="s">
        <v>269</v>
      </c>
      <c r="DN19" s="413" t="s">
        <v>1952</v>
      </c>
      <c r="DO19" s="3">
        <v>1</v>
      </c>
      <c r="DP19" s="413" t="s">
        <v>269</v>
      </c>
      <c r="DQ19" s="413" t="s">
        <v>269</v>
      </c>
      <c r="DR19" s="3">
        <v>0</v>
      </c>
      <c r="DS19" s="413" t="s">
        <v>287</v>
      </c>
      <c r="DT19" s="413" t="s">
        <v>287</v>
      </c>
      <c r="DU19" s="3">
        <v>0</v>
      </c>
      <c r="DV19" s="413" t="s">
        <v>287</v>
      </c>
      <c r="DW19" s="413" t="s">
        <v>287</v>
      </c>
      <c r="DX19" s="3">
        <v>0</v>
      </c>
      <c r="DY19" s="413" t="s">
        <v>269</v>
      </c>
      <c r="DZ19" s="413" t="s">
        <v>272</v>
      </c>
      <c r="EA19" s="3">
        <v>1</v>
      </c>
      <c r="EB19" s="3" t="s">
        <v>287</v>
      </c>
      <c r="EC19" s="3" t="s">
        <v>1529</v>
      </c>
      <c r="ED19" s="3"/>
      <c r="EE19" s="3"/>
      <c r="EF19" s="3"/>
      <c r="EG19" s="3" t="s">
        <v>1551</v>
      </c>
      <c r="EH19" s="413">
        <v>55</v>
      </c>
      <c r="EI19" s="3">
        <v>13</v>
      </c>
      <c r="EJ19" s="413" t="s">
        <v>2725</v>
      </c>
      <c r="EK19" s="413" t="s">
        <v>2726</v>
      </c>
      <c r="EL19" s="413" t="s">
        <v>10902</v>
      </c>
      <c r="EM19" s="413" t="s">
        <v>2740</v>
      </c>
      <c r="EN19" s="413">
        <v>0</v>
      </c>
      <c r="EO19" s="413">
        <v>0</v>
      </c>
      <c r="EP19" s="413" t="s">
        <v>313</v>
      </c>
      <c r="EQ19" s="413" t="s">
        <v>10901</v>
      </c>
      <c r="ER19" s="413" t="s">
        <v>313</v>
      </c>
      <c r="ES19" s="413">
        <v>20600</v>
      </c>
      <c r="ET19" s="413">
        <v>15000</v>
      </c>
      <c r="EU19" s="413">
        <v>0</v>
      </c>
      <c r="EV19" s="413">
        <v>0</v>
      </c>
      <c r="EW19" s="1" t="s">
        <v>429</v>
      </c>
      <c r="EX19" s="1" t="s">
        <v>306</v>
      </c>
      <c r="FD19" s="1" t="s">
        <v>314</v>
      </c>
      <c r="FG19" s="1" t="s">
        <v>430</v>
      </c>
      <c r="FH19" s="1" t="s">
        <v>431</v>
      </c>
      <c r="FI19" s="1" t="s">
        <v>432</v>
      </c>
      <c r="FW19" s="457">
        <f t="shared" si="0"/>
        <v>5.4545454545454543E-2</v>
      </c>
    </row>
    <row r="20" spans="1:179" ht="13.5" customHeight="1">
      <c r="A20" s="4" t="s">
        <v>216</v>
      </c>
      <c r="B20" s="1" t="s">
        <v>314</v>
      </c>
      <c r="C20" s="1" t="s">
        <v>433</v>
      </c>
      <c r="I20" s="417">
        <f>VLOOKUP(C20,'(종합) 2016 KISTI 패밀리기업 현황(9&amp;10월)'!$E$6:$BM$295,61,FALSE)</f>
        <v>6</v>
      </c>
      <c r="J20" s="417">
        <f>VLOOKUP(C20,'(종합) 2016 KISTI 패밀리기업 현황(9&amp;10월)'!$E$6:$BY$295,72,FALSE)</f>
        <v>0</v>
      </c>
      <c r="K20" s="417">
        <f>VLOOKUP(C20,'(종합) 2016 KISTI 패밀리기업 현황(9&amp;10월)'!$E$6:$BY$295,73,FALSE)</f>
        <v>0</v>
      </c>
      <c r="L20" s="417">
        <f>VLOOKUP(C20,'(종합) 2016 KISTI 패밀리기업 현황(9&amp;10월)'!$E$6:$BZ$295,3,FALSE)</f>
        <v>1999</v>
      </c>
      <c r="M20" s="417">
        <f>VLOOKUP(C20,'(종합) 2016 KISTI 패밀리기업 현황(9&amp;10월)'!$E$6:$BZ$295,74,FALSE)</f>
        <v>10</v>
      </c>
      <c r="O20" s="21" t="s">
        <v>10823</v>
      </c>
      <c r="P20" s="21" t="s">
        <v>2016</v>
      </c>
      <c r="Q20" s="3" t="s">
        <v>351</v>
      </c>
      <c r="R20" s="3" t="s">
        <v>324</v>
      </c>
      <c r="S20" s="3"/>
      <c r="T20" s="3" t="s">
        <v>324</v>
      </c>
      <c r="U20" s="3"/>
      <c r="V20" s="3" t="s">
        <v>306</v>
      </c>
      <c r="W20" s="3" t="s">
        <v>306</v>
      </c>
      <c r="X20" s="3" t="s">
        <v>435</v>
      </c>
      <c r="Y20" s="3"/>
      <c r="Z20" s="3"/>
      <c r="AA20" s="3"/>
      <c r="AB20" s="3"/>
      <c r="AC20" s="3" t="s">
        <v>353</v>
      </c>
      <c r="AD20" s="3" t="s">
        <v>330</v>
      </c>
      <c r="AE20" s="3" t="s">
        <v>330</v>
      </c>
      <c r="AF20" s="3" t="s">
        <v>353</v>
      </c>
      <c r="AG20" s="3" t="s">
        <v>436</v>
      </c>
      <c r="AH20" s="3" t="s">
        <v>437</v>
      </c>
      <c r="AI20" s="3" t="s">
        <v>318</v>
      </c>
      <c r="AJ20" s="3" t="s">
        <v>314</v>
      </c>
      <c r="AK20" s="3" t="s">
        <v>307</v>
      </c>
      <c r="AL20" s="3" t="s">
        <v>314</v>
      </c>
      <c r="AM20" s="3" t="s">
        <v>314</v>
      </c>
      <c r="AN20" s="3"/>
      <c r="AO20" s="3"/>
      <c r="AP20" s="3"/>
      <c r="AQ20" s="3"/>
      <c r="AR20" s="3" t="s">
        <v>314</v>
      </c>
      <c r="AS20" s="3"/>
      <c r="AT20" s="3"/>
      <c r="AU20" s="3"/>
      <c r="AV20" s="3"/>
      <c r="AW20" s="3"/>
      <c r="AX20" s="3"/>
      <c r="AY20" s="3" t="s">
        <v>269</v>
      </c>
      <c r="AZ20" s="3" t="s">
        <v>272</v>
      </c>
      <c r="BA20" s="3">
        <v>1</v>
      </c>
      <c r="BB20" s="3" t="s">
        <v>287</v>
      </c>
      <c r="BC20" s="3" t="s">
        <v>269</v>
      </c>
      <c r="BD20" s="3">
        <v>1</v>
      </c>
      <c r="BE20" s="413" t="s">
        <v>264</v>
      </c>
      <c r="BF20" s="413" t="s">
        <v>287</v>
      </c>
      <c r="BG20" s="3">
        <v>1</v>
      </c>
      <c r="BH20" s="413" t="s">
        <v>264</v>
      </c>
      <c r="BI20" s="413" t="s">
        <v>287</v>
      </c>
      <c r="BJ20" s="3">
        <v>1</v>
      </c>
      <c r="BK20" s="413" t="s">
        <v>269</v>
      </c>
      <c r="BL20" s="413" t="s">
        <v>272</v>
      </c>
      <c r="BM20" s="3">
        <v>1</v>
      </c>
      <c r="BN20" s="413" t="s">
        <v>269</v>
      </c>
      <c r="BO20" s="413" t="s">
        <v>272</v>
      </c>
      <c r="BP20" s="3">
        <v>1</v>
      </c>
      <c r="BQ20" s="413" t="s">
        <v>287</v>
      </c>
      <c r="BR20" s="413" t="s">
        <v>272</v>
      </c>
      <c r="BS20" s="3">
        <v>2</v>
      </c>
      <c r="BT20" s="413" t="s">
        <v>269</v>
      </c>
      <c r="BU20" s="413" t="s">
        <v>269</v>
      </c>
      <c r="BV20" s="3">
        <v>0</v>
      </c>
      <c r="BW20" s="413" t="s">
        <v>269</v>
      </c>
      <c r="BX20" s="413" t="s">
        <v>269</v>
      </c>
      <c r="BY20" s="3">
        <v>0</v>
      </c>
      <c r="BZ20" s="413" t="s">
        <v>272</v>
      </c>
      <c r="CA20" s="413" t="s">
        <v>272</v>
      </c>
      <c r="CB20" s="3">
        <v>0</v>
      </c>
      <c r="CC20" s="413" t="s">
        <v>269</v>
      </c>
      <c r="CD20" s="413" t="s">
        <v>269</v>
      </c>
      <c r="CE20" s="3">
        <v>0</v>
      </c>
      <c r="CF20" s="413" t="s">
        <v>287</v>
      </c>
      <c r="CG20" s="413" t="s">
        <v>287</v>
      </c>
      <c r="CH20" s="3">
        <v>0</v>
      </c>
      <c r="CI20" s="413" t="s">
        <v>269</v>
      </c>
      <c r="CJ20" s="413" t="s">
        <v>269</v>
      </c>
      <c r="CK20" s="3">
        <v>0</v>
      </c>
      <c r="CL20" s="413" t="s">
        <v>287</v>
      </c>
      <c r="CM20" s="413" t="s">
        <v>287</v>
      </c>
      <c r="CN20" s="3">
        <v>0</v>
      </c>
      <c r="CO20" s="413" t="s">
        <v>287</v>
      </c>
      <c r="CP20" s="413" t="s">
        <v>287</v>
      </c>
      <c r="CQ20" s="3">
        <v>0</v>
      </c>
      <c r="CR20" s="413" t="s">
        <v>287</v>
      </c>
      <c r="CS20" s="413" t="s">
        <v>287</v>
      </c>
      <c r="CT20" s="3">
        <v>0</v>
      </c>
      <c r="CU20" s="413" t="s">
        <v>287</v>
      </c>
      <c r="CV20" s="413" t="s">
        <v>287</v>
      </c>
      <c r="CW20" s="3">
        <v>0</v>
      </c>
      <c r="CX20" s="413" t="s">
        <v>269</v>
      </c>
      <c r="CY20" s="413" t="s">
        <v>269</v>
      </c>
      <c r="CZ20" s="3">
        <v>0</v>
      </c>
      <c r="DA20" s="413" t="s">
        <v>269</v>
      </c>
      <c r="DB20" s="413" t="s">
        <v>269</v>
      </c>
      <c r="DC20" s="3">
        <v>0</v>
      </c>
      <c r="DD20" s="413" t="s">
        <v>272</v>
      </c>
      <c r="DE20" s="413" t="s">
        <v>272</v>
      </c>
      <c r="DF20" s="3">
        <v>0</v>
      </c>
      <c r="DG20" s="413" t="s">
        <v>269</v>
      </c>
      <c r="DH20" s="413" t="s">
        <v>269</v>
      </c>
      <c r="DI20" s="3">
        <v>0</v>
      </c>
      <c r="DJ20" s="413" t="s">
        <v>264</v>
      </c>
      <c r="DK20" s="413" t="s">
        <v>287</v>
      </c>
      <c r="DL20" s="3">
        <v>1</v>
      </c>
      <c r="DM20" s="413" t="s">
        <v>287</v>
      </c>
      <c r="DN20" s="413" t="s">
        <v>269</v>
      </c>
      <c r="DO20" s="3">
        <v>1</v>
      </c>
      <c r="DP20" s="413" t="s">
        <v>287</v>
      </c>
      <c r="DQ20" s="413" t="s">
        <v>269</v>
      </c>
      <c r="DR20" s="3">
        <v>1</v>
      </c>
      <c r="DS20" s="413" t="s">
        <v>287</v>
      </c>
      <c r="DT20" s="413" t="s">
        <v>269</v>
      </c>
      <c r="DU20" s="3">
        <v>1</v>
      </c>
      <c r="DV20" s="413" t="s">
        <v>264</v>
      </c>
      <c r="DW20" s="413" t="s">
        <v>287</v>
      </c>
      <c r="DX20" s="3">
        <v>1</v>
      </c>
      <c r="DY20" s="413" t="s">
        <v>264</v>
      </c>
      <c r="DZ20" s="413" t="s">
        <v>287</v>
      </c>
      <c r="EA20" s="3">
        <v>1</v>
      </c>
      <c r="EB20" s="3" t="s">
        <v>263</v>
      </c>
      <c r="EC20" s="3" t="s">
        <v>1529</v>
      </c>
      <c r="ED20" s="3"/>
      <c r="EE20" s="3"/>
      <c r="EF20" s="3"/>
      <c r="EG20" s="3" t="s">
        <v>304</v>
      </c>
      <c r="EH20" s="413">
        <v>90</v>
      </c>
      <c r="EI20" s="3">
        <v>19</v>
      </c>
      <c r="EJ20" s="413" t="s">
        <v>2725</v>
      </c>
      <c r="EK20" s="413" t="s">
        <v>2726</v>
      </c>
      <c r="EL20" s="413" t="s">
        <v>10902</v>
      </c>
      <c r="EM20" s="413">
        <v>3</v>
      </c>
      <c r="EN20" s="413">
        <v>0</v>
      </c>
      <c r="EO20" s="413">
        <v>0</v>
      </c>
      <c r="EP20" s="413" t="s">
        <v>313</v>
      </c>
      <c r="EQ20" s="413" t="s">
        <v>10901</v>
      </c>
      <c r="ER20" s="413" t="s">
        <v>313</v>
      </c>
      <c r="ES20" s="413">
        <v>25700</v>
      </c>
      <c r="ET20" s="413">
        <v>30000</v>
      </c>
      <c r="EU20" s="413">
        <v>4300</v>
      </c>
      <c r="EV20" s="413">
        <v>5</v>
      </c>
      <c r="EW20" s="1" t="s">
        <v>438</v>
      </c>
      <c r="EX20" s="1" t="s">
        <v>318</v>
      </c>
      <c r="FA20" s="1" t="s">
        <v>306</v>
      </c>
      <c r="FD20" s="1" t="s">
        <v>306</v>
      </c>
      <c r="FG20" s="1" t="s">
        <v>439</v>
      </c>
      <c r="FH20" s="1" t="s">
        <v>440</v>
      </c>
      <c r="FI20" s="1" t="s">
        <v>441</v>
      </c>
      <c r="FW20" s="457">
        <f t="shared" si="0"/>
        <v>7.7777777777777779E-2</v>
      </c>
    </row>
    <row r="21" spans="1:179" ht="13.5" customHeight="1">
      <c r="A21" s="4" t="s">
        <v>217</v>
      </c>
      <c r="B21" s="1" t="s">
        <v>434</v>
      </c>
      <c r="C21" s="1" t="s">
        <v>442</v>
      </c>
      <c r="I21" s="417">
        <f>VLOOKUP(C21,'(종합) 2016 KISTI 패밀리기업 현황(9&amp;10월)'!$E$6:$BM$295,61,FALSE)</f>
        <v>11</v>
      </c>
      <c r="J21" s="417">
        <f>VLOOKUP(C21,'(종합) 2016 KISTI 패밀리기업 현황(9&amp;10월)'!$E$6:$BY$295,72,FALSE)</f>
        <v>1</v>
      </c>
      <c r="K21" s="417">
        <f>VLOOKUP(C21,'(종합) 2016 KISTI 패밀리기업 현황(9&amp;10월)'!$E$6:$BY$295,73,FALSE)</f>
        <v>1</v>
      </c>
      <c r="L21" s="417">
        <f>VLOOKUP(C21,'(종합) 2016 KISTI 패밀리기업 현황(9&amp;10월)'!$E$6:$BZ$295,3,FALSE)</f>
        <v>1993</v>
      </c>
      <c r="M21" s="417">
        <f>VLOOKUP(C21,'(종합) 2016 KISTI 패밀리기업 현황(9&amp;10월)'!$E$6:$BZ$295,74,FALSE)</f>
        <v>10</v>
      </c>
      <c r="O21" s="21" t="s">
        <v>10820</v>
      </c>
      <c r="P21" s="21" t="s">
        <v>10906</v>
      </c>
      <c r="Q21" s="3" t="s">
        <v>387</v>
      </c>
      <c r="R21" s="3" t="s">
        <v>323</v>
      </c>
      <c r="S21" s="3"/>
      <c r="T21" s="3"/>
      <c r="U21" s="3"/>
      <c r="V21" s="3" t="s">
        <v>305</v>
      </c>
      <c r="W21" s="3" t="s">
        <v>305</v>
      </c>
      <c r="X21" s="3" t="s">
        <v>387</v>
      </c>
      <c r="Y21" s="3" t="s">
        <v>323</v>
      </c>
      <c r="Z21" s="3"/>
      <c r="AA21" s="3"/>
      <c r="AB21" s="3"/>
      <c r="AC21" s="3" t="s">
        <v>330</v>
      </c>
      <c r="AD21" s="3" t="s">
        <v>443</v>
      </c>
      <c r="AE21" s="3" t="s">
        <v>330</v>
      </c>
      <c r="AF21" s="3" t="s">
        <v>444</v>
      </c>
      <c r="AG21" s="3" t="s">
        <v>348</v>
      </c>
      <c r="AH21" s="3" t="s">
        <v>445</v>
      </c>
      <c r="AI21" s="3" t="s">
        <v>316</v>
      </c>
      <c r="AJ21" s="3" t="s">
        <v>314</v>
      </c>
      <c r="AK21" s="3" t="s">
        <v>353</v>
      </c>
      <c r="AL21" s="3" t="s">
        <v>314</v>
      </c>
      <c r="AM21" s="3"/>
      <c r="AN21" s="3"/>
      <c r="AO21" s="3"/>
      <c r="AP21" s="3"/>
      <c r="AQ21" s="3"/>
      <c r="AR21" s="3"/>
      <c r="AS21" s="3" t="s">
        <v>314</v>
      </c>
      <c r="AT21" s="3"/>
      <c r="AU21" s="3" t="s">
        <v>314</v>
      </c>
      <c r="AV21" s="3"/>
      <c r="AW21" s="3"/>
      <c r="AX21" s="3"/>
      <c r="AY21" s="3" t="s">
        <v>1954</v>
      </c>
      <c r="AZ21" s="3" t="s">
        <v>269</v>
      </c>
      <c r="BA21" s="3">
        <v>1</v>
      </c>
      <c r="BB21" s="3" t="s">
        <v>287</v>
      </c>
      <c r="BC21" s="3" t="s">
        <v>272</v>
      </c>
      <c r="BD21" s="3">
        <v>2</v>
      </c>
      <c r="BE21" s="413" t="s">
        <v>264</v>
      </c>
      <c r="BF21" s="413" t="s">
        <v>269</v>
      </c>
      <c r="BG21" s="3">
        <v>2</v>
      </c>
      <c r="BH21" s="413" t="s">
        <v>287</v>
      </c>
      <c r="BI21" s="413" t="s">
        <v>269</v>
      </c>
      <c r="BJ21" s="3">
        <v>1</v>
      </c>
      <c r="BK21" s="413" t="s">
        <v>264</v>
      </c>
      <c r="BL21" s="413" t="s">
        <v>269</v>
      </c>
      <c r="BM21" s="3">
        <v>2</v>
      </c>
      <c r="BN21" s="413" t="s">
        <v>269</v>
      </c>
      <c r="BO21" s="413" t="s">
        <v>269</v>
      </c>
      <c r="BP21" s="3">
        <v>0</v>
      </c>
      <c r="BQ21" s="413" t="s">
        <v>264</v>
      </c>
      <c r="BR21" s="413" t="s">
        <v>287</v>
      </c>
      <c r="BS21" s="3">
        <v>1</v>
      </c>
      <c r="BT21" s="413" t="s">
        <v>264</v>
      </c>
      <c r="BU21" s="413" t="s">
        <v>287</v>
      </c>
      <c r="BV21" s="3">
        <v>1</v>
      </c>
      <c r="BW21" s="413" t="s">
        <v>269</v>
      </c>
      <c r="BX21" s="413" t="s">
        <v>269</v>
      </c>
      <c r="BY21" s="3">
        <v>0</v>
      </c>
      <c r="BZ21" s="413" t="s">
        <v>272</v>
      </c>
      <c r="CA21" s="413" t="s">
        <v>272</v>
      </c>
      <c r="CB21" s="3">
        <v>0</v>
      </c>
      <c r="CC21" s="413" t="s">
        <v>269</v>
      </c>
      <c r="CD21" s="413" t="s">
        <v>269</v>
      </c>
      <c r="CE21" s="3">
        <v>0</v>
      </c>
      <c r="CF21" s="413" t="s">
        <v>264</v>
      </c>
      <c r="CG21" s="413" t="s">
        <v>269</v>
      </c>
      <c r="CH21" s="3">
        <v>2</v>
      </c>
      <c r="CI21" s="413" t="s">
        <v>287</v>
      </c>
      <c r="CJ21" s="413" t="s">
        <v>269</v>
      </c>
      <c r="CK21" s="3">
        <v>1</v>
      </c>
      <c r="CL21" s="413" t="s">
        <v>287</v>
      </c>
      <c r="CM21" s="413" t="s">
        <v>269</v>
      </c>
      <c r="CN21" s="3">
        <v>1</v>
      </c>
      <c r="CO21" s="413" t="s">
        <v>287</v>
      </c>
      <c r="CP21" s="413" t="s">
        <v>287</v>
      </c>
      <c r="CQ21" s="3">
        <v>0</v>
      </c>
      <c r="CR21" s="413" t="s">
        <v>287</v>
      </c>
      <c r="CS21" s="413" t="s">
        <v>287</v>
      </c>
      <c r="CT21" s="3">
        <v>0</v>
      </c>
      <c r="CU21" s="413" t="s">
        <v>287</v>
      </c>
      <c r="CV21" s="413" t="s">
        <v>287</v>
      </c>
      <c r="CW21" s="3">
        <v>0</v>
      </c>
      <c r="CX21" s="413" t="s">
        <v>269</v>
      </c>
      <c r="CY21" s="413" t="s">
        <v>269</v>
      </c>
      <c r="CZ21" s="3">
        <v>0</v>
      </c>
      <c r="DA21" s="413" t="s">
        <v>269</v>
      </c>
      <c r="DB21" s="413" t="s">
        <v>269</v>
      </c>
      <c r="DC21" s="3">
        <v>0</v>
      </c>
      <c r="DD21" s="413" t="s">
        <v>269</v>
      </c>
      <c r="DE21" s="413" t="s">
        <v>269</v>
      </c>
      <c r="DF21" s="3">
        <v>0</v>
      </c>
      <c r="DG21" s="413" t="s">
        <v>287</v>
      </c>
      <c r="DH21" s="413" t="s">
        <v>287</v>
      </c>
      <c r="DI21" s="3">
        <v>0</v>
      </c>
      <c r="DJ21" s="413" t="s">
        <v>269</v>
      </c>
      <c r="DK21" s="413" t="s">
        <v>272</v>
      </c>
      <c r="DL21" s="3">
        <v>1</v>
      </c>
      <c r="DM21" s="413" t="s">
        <v>287</v>
      </c>
      <c r="DN21" s="413" t="s">
        <v>269</v>
      </c>
      <c r="DO21" s="3">
        <v>1</v>
      </c>
      <c r="DP21" s="413" t="s">
        <v>269</v>
      </c>
      <c r="DQ21" s="413" t="s">
        <v>269</v>
      </c>
      <c r="DR21" s="3">
        <v>0</v>
      </c>
      <c r="DS21" s="413" t="s">
        <v>287</v>
      </c>
      <c r="DT21" s="413" t="s">
        <v>287</v>
      </c>
      <c r="DU21" s="3">
        <v>0</v>
      </c>
      <c r="DV21" s="413" t="s">
        <v>306</v>
      </c>
      <c r="DW21" s="413" t="s">
        <v>318</v>
      </c>
      <c r="DX21" s="3">
        <v>1</v>
      </c>
      <c r="DY21" s="413" t="s">
        <v>306</v>
      </c>
      <c r="DZ21" s="413" t="s">
        <v>1954</v>
      </c>
      <c r="EA21" s="3">
        <v>0</v>
      </c>
      <c r="EB21" s="3" t="s">
        <v>324</v>
      </c>
      <c r="EC21" s="3" t="s">
        <v>1551</v>
      </c>
      <c r="ED21" s="3" t="s">
        <v>304</v>
      </c>
      <c r="EE21" s="3" t="s">
        <v>1529</v>
      </c>
      <c r="EF21" s="3"/>
      <c r="EG21" s="3" t="s">
        <v>304</v>
      </c>
      <c r="EH21" s="413">
        <v>30</v>
      </c>
      <c r="EI21" s="3">
        <v>25</v>
      </c>
      <c r="EJ21" s="413" t="s">
        <v>2725</v>
      </c>
      <c r="EK21" s="413" t="s">
        <v>2726</v>
      </c>
      <c r="EL21" s="413" t="s">
        <v>10900</v>
      </c>
      <c r="EM21" s="413">
        <v>3</v>
      </c>
      <c r="EN21" s="413">
        <v>0</v>
      </c>
      <c r="EO21" s="413">
        <v>0</v>
      </c>
      <c r="EP21" s="413" t="s">
        <v>10901</v>
      </c>
      <c r="EQ21" s="413" t="s">
        <v>10901</v>
      </c>
      <c r="ER21" s="413" t="s">
        <v>313</v>
      </c>
      <c r="ES21" s="413">
        <v>9039</v>
      </c>
      <c r="ET21" s="413">
        <v>7800</v>
      </c>
      <c r="EU21" s="413">
        <v>0</v>
      </c>
      <c r="EV21" s="413">
        <v>2</v>
      </c>
      <c r="EW21" s="1" t="s">
        <v>446</v>
      </c>
      <c r="EX21" s="1" t="s">
        <v>306</v>
      </c>
      <c r="FD21" s="1" t="s">
        <v>306</v>
      </c>
      <c r="FG21" s="1" t="s">
        <v>451</v>
      </c>
      <c r="FH21" s="5" t="s">
        <v>1989</v>
      </c>
      <c r="FI21" s="1" t="s">
        <v>452</v>
      </c>
      <c r="FO21" s="1" t="s">
        <v>443</v>
      </c>
      <c r="FW21" s="457">
        <f t="shared" si="0"/>
        <v>0.2</v>
      </c>
    </row>
    <row r="22" spans="1:179" ht="13.5" customHeight="1">
      <c r="A22" s="4" t="s">
        <v>218</v>
      </c>
      <c r="B22" s="1" t="s">
        <v>314</v>
      </c>
      <c r="C22" s="1" t="s">
        <v>447</v>
      </c>
      <c r="I22" s="417">
        <f>VLOOKUP(C22,'(종합) 2016 KISTI 패밀리기업 현황(9&amp;10월)'!$E$6:$BM$295,61,FALSE)</f>
        <v>9</v>
      </c>
      <c r="J22" s="417">
        <f>VLOOKUP(C22,'(종합) 2016 KISTI 패밀리기업 현황(9&amp;10월)'!$E$6:$BY$295,72,FALSE)</f>
        <v>0</v>
      </c>
      <c r="K22" s="417">
        <f>VLOOKUP(C22,'(종합) 2016 KISTI 패밀리기업 현황(9&amp;10월)'!$E$6:$BY$295,73,FALSE)</f>
        <v>0</v>
      </c>
      <c r="L22" s="417">
        <f>VLOOKUP(C22,'(종합) 2016 KISTI 패밀리기업 현황(9&amp;10월)'!$E$6:$BZ$295,3,FALSE)</f>
        <v>1992</v>
      </c>
      <c r="M22" s="417">
        <f>VLOOKUP(C22,'(종합) 2016 KISTI 패밀리기업 현황(9&amp;10월)'!$E$6:$BZ$295,74,FALSE)</f>
        <v>10</v>
      </c>
      <c r="O22" s="21" t="s">
        <v>10820</v>
      </c>
      <c r="P22" s="21" t="s">
        <v>313</v>
      </c>
      <c r="Q22" s="3" t="s">
        <v>355</v>
      </c>
      <c r="R22" s="3" t="s">
        <v>355</v>
      </c>
      <c r="S22" s="3"/>
      <c r="T22" s="3"/>
      <c r="U22" s="3"/>
      <c r="V22" s="3" t="s">
        <v>305</v>
      </c>
      <c r="W22" s="3" t="s">
        <v>306</v>
      </c>
      <c r="X22" s="3" t="s">
        <v>323</v>
      </c>
      <c r="Y22" s="3" t="s">
        <v>324</v>
      </c>
      <c r="Z22" s="3"/>
      <c r="AA22" s="3"/>
      <c r="AB22" s="3" t="s">
        <v>366</v>
      </c>
      <c r="AC22" s="3" t="s">
        <v>353</v>
      </c>
      <c r="AD22" s="3" t="s">
        <v>353</v>
      </c>
      <c r="AE22" s="3" t="s">
        <v>324</v>
      </c>
      <c r="AF22" s="3" t="s">
        <v>353</v>
      </c>
      <c r="AG22" s="3" t="s">
        <v>368</v>
      </c>
      <c r="AH22" s="3" t="s">
        <v>448</v>
      </c>
      <c r="AI22" s="3" t="s">
        <v>353</v>
      </c>
      <c r="AJ22" s="3" t="s">
        <v>314</v>
      </c>
      <c r="AK22" s="3" t="s">
        <v>316</v>
      </c>
      <c r="AL22" s="3" t="s">
        <v>314</v>
      </c>
      <c r="AM22" s="3" t="s">
        <v>314</v>
      </c>
      <c r="AN22" s="3"/>
      <c r="AO22" s="3"/>
      <c r="AP22" s="3"/>
      <c r="AQ22" s="3"/>
      <c r="AR22" s="3"/>
      <c r="AS22" s="3" t="s">
        <v>314</v>
      </c>
      <c r="AT22" s="3"/>
      <c r="AU22" s="3" t="s">
        <v>314</v>
      </c>
      <c r="AV22" s="3"/>
      <c r="AW22" s="3"/>
      <c r="AX22" s="3"/>
      <c r="AY22" s="3" t="s">
        <v>287</v>
      </c>
      <c r="AZ22" s="3" t="s">
        <v>269</v>
      </c>
      <c r="BA22" s="3">
        <v>1</v>
      </c>
      <c r="BB22" s="3" t="s">
        <v>287</v>
      </c>
      <c r="BC22" s="3" t="s">
        <v>269</v>
      </c>
      <c r="BD22" s="3">
        <v>1</v>
      </c>
      <c r="BE22" s="413" t="s">
        <v>269</v>
      </c>
      <c r="BF22" s="413" t="s">
        <v>269</v>
      </c>
      <c r="BG22" s="3">
        <v>0</v>
      </c>
      <c r="BH22" s="413" t="s">
        <v>269</v>
      </c>
      <c r="BI22" s="413" t="s">
        <v>269</v>
      </c>
      <c r="BJ22" s="3">
        <v>0</v>
      </c>
      <c r="BK22" s="413" t="s">
        <v>287</v>
      </c>
      <c r="BL22" s="413" t="s">
        <v>269</v>
      </c>
      <c r="BM22" s="3">
        <v>1</v>
      </c>
      <c r="BN22" s="413" t="s">
        <v>269</v>
      </c>
      <c r="BO22" s="413" t="s">
        <v>269</v>
      </c>
      <c r="BP22" s="3">
        <v>0</v>
      </c>
      <c r="BQ22" s="413" t="s">
        <v>287</v>
      </c>
      <c r="BR22" s="413" t="s">
        <v>287</v>
      </c>
      <c r="BS22" s="3">
        <v>0</v>
      </c>
      <c r="BT22" s="413" t="s">
        <v>287</v>
      </c>
      <c r="BU22" s="413" t="s">
        <v>269</v>
      </c>
      <c r="BV22" s="3">
        <v>1</v>
      </c>
      <c r="BW22" s="413" t="s">
        <v>264</v>
      </c>
      <c r="BX22" s="413" t="s">
        <v>287</v>
      </c>
      <c r="BY22" s="3">
        <v>1</v>
      </c>
      <c r="BZ22" s="413" t="s">
        <v>287</v>
      </c>
      <c r="CA22" s="413" t="s">
        <v>287</v>
      </c>
      <c r="CB22" s="3">
        <v>0</v>
      </c>
      <c r="CC22" s="413" t="s">
        <v>287</v>
      </c>
      <c r="CD22" s="413" t="s">
        <v>287</v>
      </c>
      <c r="CE22" s="3">
        <v>0</v>
      </c>
      <c r="CF22" s="413" t="s">
        <v>269</v>
      </c>
      <c r="CG22" s="413" t="s">
        <v>269</v>
      </c>
      <c r="CH22" s="3">
        <v>0</v>
      </c>
      <c r="CI22" s="413" t="s">
        <v>269</v>
      </c>
      <c r="CJ22" s="413" t="s">
        <v>269</v>
      </c>
      <c r="CK22" s="3">
        <v>0</v>
      </c>
      <c r="CL22" s="413" t="s">
        <v>264</v>
      </c>
      <c r="CM22" s="413" t="s">
        <v>269</v>
      </c>
      <c r="CN22" s="3">
        <v>2</v>
      </c>
      <c r="CO22" s="413" t="s">
        <v>287</v>
      </c>
      <c r="CP22" s="413" t="s">
        <v>287</v>
      </c>
      <c r="CQ22" s="3">
        <v>0</v>
      </c>
      <c r="CR22" s="413" t="s">
        <v>287</v>
      </c>
      <c r="CS22" s="413" t="s">
        <v>269</v>
      </c>
      <c r="CT22" s="3">
        <v>1</v>
      </c>
      <c r="CU22" s="413" t="s">
        <v>287</v>
      </c>
      <c r="CV22" s="413" t="s">
        <v>269</v>
      </c>
      <c r="CW22" s="3">
        <v>1</v>
      </c>
      <c r="CX22" s="413" t="s">
        <v>269</v>
      </c>
      <c r="CY22" s="413" t="s">
        <v>269</v>
      </c>
      <c r="CZ22" s="3">
        <v>0</v>
      </c>
      <c r="DA22" s="413" t="s">
        <v>269</v>
      </c>
      <c r="DB22" s="413" t="s">
        <v>272</v>
      </c>
      <c r="DC22" s="3">
        <v>1</v>
      </c>
      <c r="DD22" s="413" t="s">
        <v>287</v>
      </c>
      <c r="DE22" s="413" t="s">
        <v>287</v>
      </c>
      <c r="DF22" s="3">
        <v>0</v>
      </c>
      <c r="DG22" s="413" t="s">
        <v>269</v>
      </c>
      <c r="DH22" s="413" t="s">
        <v>269</v>
      </c>
      <c r="DI22" s="3">
        <v>0</v>
      </c>
      <c r="DJ22" s="413" t="s">
        <v>269</v>
      </c>
      <c r="DK22" s="413" t="s">
        <v>269</v>
      </c>
      <c r="DL22" s="3">
        <v>0</v>
      </c>
      <c r="DM22" s="413" t="s">
        <v>287</v>
      </c>
      <c r="DN22" s="413" t="s">
        <v>1952</v>
      </c>
      <c r="DO22" s="3">
        <v>2</v>
      </c>
      <c r="DP22" s="413" t="s">
        <v>287</v>
      </c>
      <c r="DQ22" s="413" t="s">
        <v>269</v>
      </c>
      <c r="DR22" s="3">
        <v>1</v>
      </c>
      <c r="DS22" s="413" t="s">
        <v>287</v>
      </c>
      <c r="DT22" s="413" t="s">
        <v>269</v>
      </c>
      <c r="DU22" s="3">
        <v>1</v>
      </c>
      <c r="DV22" s="413" t="s">
        <v>269</v>
      </c>
      <c r="DW22" s="413" t="s">
        <v>269</v>
      </c>
      <c r="DX22" s="3">
        <v>0</v>
      </c>
      <c r="DY22" s="413" t="s">
        <v>287</v>
      </c>
      <c r="DZ22" s="413" t="s">
        <v>287</v>
      </c>
      <c r="EA22" s="3">
        <v>0</v>
      </c>
      <c r="EB22" s="3" t="s">
        <v>325</v>
      </c>
      <c r="EC22" s="3" t="s">
        <v>1529</v>
      </c>
      <c r="ED22" s="3"/>
      <c r="EE22" s="3" t="s">
        <v>325</v>
      </c>
      <c r="EF22" s="3" t="s">
        <v>263</v>
      </c>
      <c r="EG22" s="3" t="s">
        <v>325</v>
      </c>
      <c r="EH22" s="413">
        <v>42</v>
      </c>
      <c r="EI22" s="3">
        <v>26</v>
      </c>
      <c r="EJ22" s="413" t="s">
        <v>2725</v>
      </c>
      <c r="EK22" s="413" t="s">
        <v>2726</v>
      </c>
      <c r="EL22" s="413" t="s">
        <v>10900</v>
      </c>
      <c r="EM22" s="413" t="s">
        <v>2837</v>
      </c>
      <c r="EN22" s="413">
        <v>0</v>
      </c>
      <c r="EO22" s="413">
        <v>0</v>
      </c>
      <c r="EP22" s="413" t="s">
        <v>313</v>
      </c>
      <c r="EQ22" s="413" t="s">
        <v>10901</v>
      </c>
      <c r="ER22" s="413" t="s">
        <v>313</v>
      </c>
      <c r="ES22" s="413">
        <v>8376</v>
      </c>
      <c r="ET22" s="413">
        <v>8000</v>
      </c>
      <c r="EU22" s="413">
        <v>0</v>
      </c>
      <c r="EV22" s="413">
        <v>0</v>
      </c>
      <c r="EW22" s="1" t="s">
        <v>449</v>
      </c>
      <c r="EX22" s="1" t="s">
        <v>306</v>
      </c>
      <c r="EY22" s="1" t="s">
        <v>450</v>
      </c>
      <c r="FD22" s="1" t="s">
        <v>318</v>
      </c>
      <c r="FG22" s="4" t="s">
        <v>453</v>
      </c>
      <c r="FH22" s="4" t="s">
        <v>454</v>
      </c>
      <c r="FI22" s="1" t="s">
        <v>455</v>
      </c>
      <c r="FJ22" s="1" t="s">
        <v>456</v>
      </c>
      <c r="FK22" s="1" t="s">
        <v>457</v>
      </c>
      <c r="FL22" s="1" t="s">
        <v>345</v>
      </c>
      <c r="FM22" s="1" t="s">
        <v>458</v>
      </c>
      <c r="FW22" s="457">
        <f t="shared" si="0"/>
        <v>0.11904761904761904</v>
      </c>
    </row>
    <row r="23" spans="1:179" ht="13.5" customHeight="1">
      <c r="A23" s="4" t="s">
        <v>219</v>
      </c>
      <c r="B23" s="1" t="s">
        <v>314</v>
      </c>
      <c r="C23" s="1" t="s">
        <v>459</v>
      </c>
      <c r="I23" s="417">
        <f>VLOOKUP(C23,'(종합) 2016 KISTI 패밀리기업 현황(9&amp;10월)'!$E$6:$BM$295,61,FALSE)</f>
        <v>6</v>
      </c>
      <c r="J23" s="417">
        <f>VLOOKUP(C23,'(종합) 2016 KISTI 패밀리기업 현황(9&amp;10월)'!$E$6:$BY$295,72,FALSE)</f>
        <v>0</v>
      </c>
      <c r="K23" s="417">
        <f>VLOOKUP(C23,'(종합) 2016 KISTI 패밀리기업 현황(9&amp;10월)'!$E$6:$BY$295,73,FALSE)</f>
        <v>0</v>
      </c>
      <c r="L23" s="417">
        <f>VLOOKUP(C23,'(종합) 2016 KISTI 패밀리기업 현황(9&amp;10월)'!$E$6:$BZ$295,3,FALSE)</f>
        <v>1992</v>
      </c>
      <c r="M23" s="417">
        <f>VLOOKUP(C23,'(종합) 2016 KISTI 패밀리기업 현황(9&amp;10월)'!$E$6:$BZ$295,74,FALSE)</f>
        <v>10</v>
      </c>
      <c r="O23" s="21" t="s">
        <v>10820</v>
      </c>
      <c r="P23" s="21" t="s">
        <v>313</v>
      </c>
      <c r="Q23" s="3" t="s">
        <v>366</v>
      </c>
      <c r="R23" s="3" t="s">
        <v>325</v>
      </c>
      <c r="S23" s="3" t="s">
        <v>324</v>
      </c>
      <c r="T23" s="3" t="s">
        <v>324</v>
      </c>
      <c r="U23" s="3"/>
      <c r="V23" s="3" t="s">
        <v>305</v>
      </c>
      <c r="W23" s="3" t="s">
        <v>306</v>
      </c>
      <c r="X23" s="3" t="s">
        <v>323</v>
      </c>
      <c r="Y23" s="3" t="s">
        <v>366</v>
      </c>
      <c r="Z23" s="3" t="s">
        <v>324</v>
      </c>
      <c r="AA23" s="3"/>
      <c r="AB23" s="3"/>
      <c r="AC23" s="3" t="s">
        <v>353</v>
      </c>
      <c r="AD23" s="3" t="s">
        <v>353</v>
      </c>
      <c r="AE23" s="3" t="s">
        <v>330</v>
      </c>
      <c r="AF23" s="3" t="s">
        <v>330</v>
      </c>
      <c r="AG23" s="3" t="s">
        <v>474</v>
      </c>
      <c r="AH23" s="3" t="s">
        <v>475</v>
      </c>
      <c r="AI23" s="3" t="s">
        <v>353</v>
      </c>
      <c r="AJ23" s="3" t="s">
        <v>314</v>
      </c>
      <c r="AK23" s="3" t="s">
        <v>318</v>
      </c>
      <c r="AL23" s="3"/>
      <c r="AM23" s="3" t="s">
        <v>314</v>
      </c>
      <c r="AN23" s="3" t="s">
        <v>314</v>
      </c>
      <c r="AO23" s="3"/>
      <c r="AP23" s="3" t="s">
        <v>314</v>
      </c>
      <c r="AQ23" s="3"/>
      <c r="AR23" s="3" t="s">
        <v>314</v>
      </c>
      <c r="AS23" s="3"/>
      <c r="AT23" s="3"/>
      <c r="AU23" s="3"/>
      <c r="AV23" s="3"/>
      <c r="AW23" s="3"/>
      <c r="AX23" s="3"/>
      <c r="AY23" s="3" t="s">
        <v>1958</v>
      </c>
      <c r="AZ23" s="3" t="s">
        <v>269</v>
      </c>
      <c r="BA23" s="3">
        <v>2</v>
      </c>
      <c r="BB23" s="3" t="s">
        <v>296</v>
      </c>
      <c r="BC23" s="3" t="s">
        <v>269</v>
      </c>
      <c r="BD23" s="3">
        <v>3</v>
      </c>
      <c r="BE23" s="413" t="s">
        <v>264</v>
      </c>
      <c r="BF23" s="413" t="s">
        <v>272</v>
      </c>
      <c r="BG23" s="3">
        <v>3</v>
      </c>
      <c r="BH23" s="413" t="s">
        <v>287</v>
      </c>
      <c r="BI23" s="413" t="s">
        <v>269</v>
      </c>
      <c r="BJ23" s="3">
        <v>1</v>
      </c>
      <c r="BK23" s="413" t="s">
        <v>296</v>
      </c>
      <c r="BL23" s="413" t="s">
        <v>269</v>
      </c>
      <c r="BM23" s="3">
        <v>3</v>
      </c>
      <c r="BN23" s="413" t="s">
        <v>269</v>
      </c>
      <c r="BO23" s="413" t="s">
        <v>272</v>
      </c>
      <c r="BP23" s="3">
        <v>1</v>
      </c>
      <c r="BQ23" s="413" t="s">
        <v>269</v>
      </c>
      <c r="BR23" s="413" t="s">
        <v>272</v>
      </c>
      <c r="BS23" s="3">
        <v>1</v>
      </c>
      <c r="BT23" s="413" t="s">
        <v>287</v>
      </c>
      <c r="BU23" s="413" t="s">
        <v>287</v>
      </c>
      <c r="BV23" s="3">
        <v>0</v>
      </c>
      <c r="BW23" s="413" t="s">
        <v>264</v>
      </c>
      <c r="BX23" s="413" t="s">
        <v>264</v>
      </c>
      <c r="BY23" s="3">
        <v>0</v>
      </c>
      <c r="BZ23" s="413" t="s">
        <v>269</v>
      </c>
      <c r="CA23" s="413" t="s">
        <v>269</v>
      </c>
      <c r="CB23" s="3">
        <v>0</v>
      </c>
      <c r="CC23" s="413" t="s">
        <v>269</v>
      </c>
      <c r="CD23" s="413" t="s">
        <v>269</v>
      </c>
      <c r="CE23" s="3">
        <v>0</v>
      </c>
      <c r="CF23" s="413" t="s">
        <v>272</v>
      </c>
      <c r="CG23" s="413" t="s">
        <v>272</v>
      </c>
      <c r="CH23" s="3">
        <v>0</v>
      </c>
      <c r="CI23" s="413" t="s">
        <v>272</v>
      </c>
      <c r="CJ23" s="413" t="s">
        <v>272</v>
      </c>
      <c r="CK23" s="3">
        <v>0</v>
      </c>
      <c r="CL23" s="413" t="s">
        <v>269</v>
      </c>
      <c r="CM23" s="413" t="s">
        <v>269</v>
      </c>
      <c r="CN23" s="3">
        <v>0</v>
      </c>
      <c r="CO23" s="413" t="s">
        <v>269</v>
      </c>
      <c r="CP23" s="413" t="s">
        <v>269</v>
      </c>
      <c r="CQ23" s="3">
        <v>0</v>
      </c>
      <c r="CR23" s="413" t="s">
        <v>269</v>
      </c>
      <c r="CS23" s="413" t="s">
        <v>1953</v>
      </c>
      <c r="CT23" s="3">
        <v>0</v>
      </c>
      <c r="CU23" s="413" t="s">
        <v>264</v>
      </c>
      <c r="CV23" s="413" t="s">
        <v>264</v>
      </c>
      <c r="CW23" s="3">
        <v>0</v>
      </c>
      <c r="CX23" s="413" t="s">
        <v>287</v>
      </c>
      <c r="CY23" s="413" t="s">
        <v>287</v>
      </c>
      <c r="CZ23" s="3">
        <v>0</v>
      </c>
      <c r="DA23" s="413" t="s">
        <v>287</v>
      </c>
      <c r="DB23" s="413" t="s">
        <v>287</v>
      </c>
      <c r="DC23" s="3">
        <v>0</v>
      </c>
      <c r="DD23" s="413" t="s">
        <v>287</v>
      </c>
      <c r="DE23" s="413" t="s">
        <v>1954</v>
      </c>
      <c r="DF23" s="3">
        <v>0</v>
      </c>
      <c r="DG23" s="413" t="s">
        <v>287</v>
      </c>
      <c r="DH23" s="413" t="s">
        <v>287</v>
      </c>
      <c r="DI23" s="3">
        <v>0</v>
      </c>
      <c r="DJ23" s="413" t="s">
        <v>287</v>
      </c>
      <c r="DK23" s="413" t="s">
        <v>287</v>
      </c>
      <c r="DL23" s="3">
        <v>0</v>
      </c>
      <c r="DM23" s="413" t="s">
        <v>269</v>
      </c>
      <c r="DN23" s="413" t="s">
        <v>272</v>
      </c>
      <c r="DO23" s="3">
        <v>1</v>
      </c>
      <c r="DP23" s="413" t="s">
        <v>269</v>
      </c>
      <c r="DQ23" s="413" t="s">
        <v>269</v>
      </c>
      <c r="DR23" s="3">
        <v>0</v>
      </c>
      <c r="DS23" s="413" t="s">
        <v>269</v>
      </c>
      <c r="DT23" s="413" t="s">
        <v>269</v>
      </c>
      <c r="DU23" s="3">
        <v>0</v>
      </c>
      <c r="DV23" s="413" t="s">
        <v>287</v>
      </c>
      <c r="DW23" s="413" t="s">
        <v>287</v>
      </c>
      <c r="DX23" s="3">
        <v>0</v>
      </c>
      <c r="DY23" s="413" t="s">
        <v>287</v>
      </c>
      <c r="DZ23" s="413" t="s">
        <v>287</v>
      </c>
      <c r="EA23" s="3">
        <v>0</v>
      </c>
      <c r="EB23" s="3" t="s">
        <v>263</v>
      </c>
      <c r="EC23" s="3" t="s">
        <v>1551</v>
      </c>
      <c r="ED23" s="3"/>
      <c r="EE23" s="3"/>
      <c r="EF23" s="3"/>
      <c r="EG23" s="3" t="s">
        <v>1529</v>
      </c>
      <c r="EH23" s="413">
        <v>19</v>
      </c>
      <c r="EI23" s="3">
        <v>26</v>
      </c>
      <c r="EJ23" s="413" t="s">
        <v>2725</v>
      </c>
      <c r="EK23" s="413" t="s">
        <v>2726</v>
      </c>
      <c r="EL23" s="413" t="s">
        <v>10900</v>
      </c>
      <c r="EM23" s="413" t="s">
        <v>2740</v>
      </c>
      <c r="EN23" s="413">
        <v>0</v>
      </c>
      <c r="EO23" s="413">
        <v>0</v>
      </c>
      <c r="EP23" s="413" t="s">
        <v>313</v>
      </c>
      <c r="EQ23" s="413" t="s">
        <v>10901</v>
      </c>
      <c r="ER23" s="413" t="s">
        <v>313</v>
      </c>
      <c r="ES23" s="413">
        <v>20902</v>
      </c>
      <c r="ET23" s="413">
        <v>23000</v>
      </c>
      <c r="EU23" s="413">
        <v>2098</v>
      </c>
      <c r="EV23" s="413">
        <v>6</v>
      </c>
      <c r="EW23" s="1" t="s">
        <v>476</v>
      </c>
      <c r="EX23" s="1" t="s">
        <v>306</v>
      </c>
      <c r="FA23" s="1" t="s">
        <v>306</v>
      </c>
      <c r="FG23" s="1" t="s">
        <v>1986</v>
      </c>
      <c r="FH23" s="1" t="s">
        <v>477</v>
      </c>
      <c r="FI23" s="1" t="s">
        <v>478</v>
      </c>
      <c r="FO23" s="1" t="s">
        <v>323</v>
      </c>
      <c r="FW23" s="457">
        <f t="shared" si="0"/>
        <v>0.21052631578947367</v>
      </c>
    </row>
    <row r="24" spans="1:179" ht="13.5" customHeight="1">
      <c r="A24" s="4" t="s">
        <v>468</v>
      </c>
      <c r="B24" s="1" t="s">
        <v>314</v>
      </c>
      <c r="C24" s="1" t="s">
        <v>460</v>
      </c>
      <c r="I24" s="417">
        <f>VLOOKUP(C24,'(종합) 2016 KISTI 패밀리기업 현황(9&amp;10월)'!$E$6:$BM$295,61,FALSE)</f>
        <v>7</v>
      </c>
      <c r="J24" s="417">
        <f>VLOOKUP(C24,'(종합) 2016 KISTI 패밀리기업 현황(9&amp;10월)'!$E$6:$BY$295,72,FALSE)</f>
        <v>1</v>
      </c>
      <c r="K24" s="417">
        <f>VLOOKUP(C24,'(종합) 2016 KISTI 패밀리기업 현황(9&amp;10월)'!$E$6:$BY$295,73,FALSE)</f>
        <v>1</v>
      </c>
      <c r="L24" s="417">
        <f>VLOOKUP(C24,'(종합) 2016 KISTI 패밀리기업 현황(9&amp;10월)'!$E$6:$BZ$295,3,FALSE)</f>
        <v>2010</v>
      </c>
      <c r="M24" s="417">
        <f>VLOOKUP(C24,'(종합) 2016 KISTI 패밀리기업 현황(9&amp;10월)'!$E$6:$BZ$295,74,FALSE)</f>
        <v>10</v>
      </c>
      <c r="O24" s="21" t="s">
        <v>10823</v>
      </c>
      <c r="P24" s="21" t="s">
        <v>2016</v>
      </c>
      <c r="Q24" s="3" t="s">
        <v>351</v>
      </c>
      <c r="R24" s="3" t="s">
        <v>325</v>
      </c>
      <c r="S24" s="3"/>
      <c r="T24" s="3"/>
      <c r="U24" s="3"/>
      <c r="V24" s="3" t="s">
        <v>306</v>
      </c>
      <c r="W24" s="3" t="s">
        <v>306</v>
      </c>
      <c r="X24" s="3" t="s">
        <v>366</v>
      </c>
      <c r="Y24" s="3"/>
      <c r="Z24" s="3"/>
      <c r="AA24" s="3" t="s">
        <v>325</v>
      </c>
      <c r="AB24" s="3" t="s">
        <v>325</v>
      </c>
      <c r="AC24" s="3" t="s">
        <v>316</v>
      </c>
      <c r="AD24" s="3" t="s">
        <v>325</v>
      </c>
      <c r="AE24" s="3" t="s">
        <v>306</v>
      </c>
      <c r="AF24" s="3" t="s">
        <v>305</v>
      </c>
      <c r="AG24" s="3" t="s">
        <v>479</v>
      </c>
      <c r="AH24" s="3" t="s">
        <v>480</v>
      </c>
      <c r="AI24" s="3" t="s">
        <v>307</v>
      </c>
      <c r="AJ24" s="3" t="s">
        <v>314</v>
      </c>
      <c r="AK24" s="3" t="s">
        <v>316</v>
      </c>
      <c r="AL24" s="3" t="s">
        <v>314</v>
      </c>
      <c r="AM24" s="3" t="s">
        <v>314</v>
      </c>
      <c r="AN24" s="3"/>
      <c r="AO24" s="3"/>
      <c r="AP24" s="3"/>
      <c r="AQ24" s="3"/>
      <c r="AR24" s="3" t="s">
        <v>314</v>
      </c>
      <c r="AS24" s="3"/>
      <c r="AT24" s="3"/>
      <c r="AU24" s="3" t="s">
        <v>314</v>
      </c>
      <c r="AV24" s="3"/>
      <c r="AW24" s="3"/>
      <c r="AX24" s="3"/>
      <c r="AY24" s="3" t="s">
        <v>1954</v>
      </c>
      <c r="AZ24" s="3" t="s">
        <v>272</v>
      </c>
      <c r="BA24" s="3">
        <v>2</v>
      </c>
      <c r="BB24" s="3" t="s">
        <v>287</v>
      </c>
      <c r="BC24" s="3" t="s">
        <v>269</v>
      </c>
      <c r="BD24" s="3">
        <v>1</v>
      </c>
      <c r="BE24" s="413" t="s">
        <v>287</v>
      </c>
      <c r="BF24" s="413" t="s">
        <v>269</v>
      </c>
      <c r="BG24" s="3">
        <v>1</v>
      </c>
      <c r="BH24" s="413" t="s">
        <v>287</v>
      </c>
      <c r="BI24" s="413" t="s">
        <v>272</v>
      </c>
      <c r="BJ24" s="3">
        <v>2</v>
      </c>
      <c r="BK24" s="413" t="s">
        <v>287</v>
      </c>
      <c r="BL24" s="413" t="s">
        <v>272</v>
      </c>
      <c r="BM24" s="3">
        <v>2</v>
      </c>
      <c r="BN24" s="413" t="s">
        <v>287</v>
      </c>
      <c r="BO24" s="413" t="s">
        <v>272</v>
      </c>
      <c r="BP24" s="3">
        <v>2</v>
      </c>
      <c r="BQ24" s="413" t="s">
        <v>287</v>
      </c>
      <c r="BR24" s="413" t="s">
        <v>272</v>
      </c>
      <c r="BS24" s="3">
        <v>2</v>
      </c>
      <c r="BT24" s="413" t="s">
        <v>287</v>
      </c>
      <c r="BU24" s="413" t="s">
        <v>287</v>
      </c>
      <c r="BV24" s="3">
        <v>0</v>
      </c>
      <c r="BW24" s="413" t="s">
        <v>287</v>
      </c>
      <c r="BX24" s="413" t="s">
        <v>287</v>
      </c>
      <c r="BY24" s="3">
        <v>0</v>
      </c>
      <c r="BZ24" s="413" t="s">
        <v>287</v>
      </c>
      <c r="CA24" s="413" t="s">
        <v>287</v>
      </c>
      <c r="CB24" s="3">
        <v>0</v>
      </c>
      <c r="CC24" s="413" t="s">
        <v>287</v>
      </c>
      <c r="CD24" s="413" t="s">
        <v>287</v>
      </c>
      <c r="CE24" s="3">
        <v>0</v>
      </c>
      <c r="CF24" s="413" t="s">
        <v>287</v>
      </c>
      <c r="CG24" s="413" t="s">
        <v>272</v>
      </c>
      <c r="CH24" s="3">
        <v>2</v>
      </c>
      <c r="CI24" s="413" t="s">
        <v>287</v>
      </c>
      <c r="CJ24" s="413" t="s">
        <v>272</v>
      </c>
      <c r="CK24" s="3">
        <v>2</v>
      </c>
      <c r="CL24" s="413" t="s">
        <v>272</v>
      </c>
      <c r="CM24" s="413" t="s">
        <v>272</v>
      </c>
      <c r="CN24" s="3">
        <v>0</v>
      </c>
      <c r="CO24" s="413" t="s">
        <v>272</v>
      </c>
      <c r="CP24" s="413" t="s">
        <v>272</v>
      </c>
      <c r="CQ24" s="3">
        <v>0</v>
      </c>
      <c r="CR24" s="413" t="s">
        <v>272</v>
      </c>
      <c r="CS24" s="413" t="s">
        <v>272</v>
      </c>
      <c r="CT24" s="3">
        <v>0</v>
      </c>
      <c r="CU24" s="413" t="s">
        <v>272</v>
      </c>
      <c r="CV24" s="413" t="s">
        <v>272</v>
      </c>
      <c r="CW24" s="3">
        <v>0</v>
      </c>
      <c r="CX24" s="413" t="s">
        <v>287</v>
      </c>
      <c r="CY24" s="413" t="s">
        <v>287</v>
      </c>
      <c r="CZ24" s="3">
        <v>0</v>
      </c>
      <c r="DA24" s="413" t="s">
        <v>287</v>
      </c>
      <c r="DB24" s="413" t="s">
        <v>272</v>
      </c>
      <c r="DC24" s="3">
        <v>2</v>
      </c>
      <c r="DD24" s="413" t="s">
        <v>287</v>
      </c>
      <c r="DE24" s="413" t="s">
        <v>272</v>
      </c>
      <c r="DF24" s="3">
        <v>2</v>
      </c>
      <c r="DG24" s="413" t="s">
        <v>287</v>
      </c>
      <c r="DH24" s="413" t="s">
        <v>272</v>
      </c>
      <c r="DI24" s="3">
        <v>2</v>
      </c>
      <c r="DJ24" s="413" t="s">
        <v>287</v>
      </c>
      <c r="DK24" s="413" t="s">
        <v>1954</v>
      </c>
      <c r="DL24" s="3">
        <v>0</v>
      </c>
      <c r="DM24" s="413" t="s">
        <v>287</v>
      </c>
      <c r="DN24" s="413" t="s">
        <v>272</v>
      </c>
      <c r="DO24" s="3">
        <v>2</v>
      </c>
      <c r="DP24" s="413" t="s">
        <v>287</v>
      </c>
      <c r="DQ24" s="413" t="s">
        <v>287</v>
      </c>
      <c r="DR24" s="3">
        <v>0</v>
      </c>
      <c r="DS24" s="413" t="s">
        <v>287</v>
      </c>
      <c r="DT24" s="413" t="s">
        <v>287</v>
      </c>
      <c r="DU24" s="3">
        <v>0</v>
      </c>
      <c r="DV24" s="413" t="s">
        <v>287</v>
      </c>
      <c r="DW24" s="413" t="s">
        <v>287</v>
      </c>
      <c r="DX24" s="3">
        <v>0</v>
      </c>
      <c r="DY24" s="413" t="s">
        <v>287</v>
      </c>
      <c r="DZ24" s="413" t="s">
        <v>287</v>
      </c>
      <c r="EA24" s="3">
        <v>0</v>
      </c>
      <c r="EB24" s="3" t="s">
        <v>325</v>
      </c>
      <c r="EC24" s="3" t="s">
        <v>325</v>
      </c>
      <c r="ED24" s="3" t="s">
        <v>325</v>
      </c>
      <c r="EE24" s="3" t="s">
        <v>369</v>
      </c>
      <c r="EF24" s="3" t="s">
        <v>355</v>
      </c>
      <c r="EG24" s="3" t="s">
        <v>404</v>
      </c>
      <c r="EH24" s="413">
        <v>45</v>
      </c>
      <c r="EI24" s="3">
        <v>8</v>
      </c>
      <c r="EJ24" s="413" t="s">
        <v>2725</v>
      </c>
      <c r="EK24" s="413" t="s">
        <v>2726</v>
      </c>
      <c r="EL24" s="413" t="s">
        <v>10900</v>
      </c>
      <c r="EM24" s="413" t="s">
        <v>2740</v>
      </c>
      <c r="EN24" s="413">
        <v>0</v>
      </c>
      <c r="EO24" s="413">
        <v>0</v>
      </c>
      <c r="EP24" s="413" t="s">
        <v>10901</v>
      </c>
      <c r="EQ24" s="413" t="s">
        <v>10901</v>
      </c>
      <c r="ER24" s="413" t="s">
        <v>313</v>
      </c>
      <c r="ES24" s="413">
        <v>60416</v>
      </c>
      <c r="ET24" s="413">
        <v>68000</v>
      </c>
      <c r="EU24" s="413">
        <v>7584</v>
      </c>
      <c r="EV24" s="413">
        <v>15</v>
      </c>
      <c r="EW24" s="1" t="s">
        <v>481</v>
      </c>
      <c r="EX24" s="1" t="s">
        <v>318</v>
      </c>
      <c r="EY24" s="1" t="s">
        <v>316</v>
      </c>
      <c r="FA24" s="1" t="s">
        <v>305</v>
      </c>
      <c r="FB24" s="1" t="s">
        <v>316</v>
      </c>
      <c r="FG24" s="5" t="s">
        <v>1987</v>
      </c>
      <c r="FH24" s="1" t="s">
        <v>1988</v>
      </c>
      <c r="FI24" s="1" t="s">
        <v>482</v>
      </c>
      <c r="FO24" s="1" t="s">
        <v>307</v>
      </c>
      <c r="FP24" s="1" t="s">
        <v>328</v>
      </c>
      <c r="FQ24" s="1" t="s">
        <v>364</v>
      </c>
      <c r="FR24" s="1" t="s">
        <v>483</v>
      </c>
      <c r="FS24" s="1" t="s">
        <v>484</v>
      </c>
      <c r="FW24" s="457">
        <f t="shared" si="0"/>
        <v>0.1111111111111111</v>
      </c>
    </row>
    <row r="25" spans="1:179" ht="13.5" customHeight="1">
      <c r="A25" s="4" t="s">
        <v>469</v>
      </c>
      <c r="B25" s="1" t="s">
        <v>313</v>
      </c>
      <c r="C25" s="1" t="s">
        <v>461</v>
      </c>
      <c r="I25" s="417">
        <f>VLOOKUP(C25,'(종합) 2016 KISTI 패밀리기업 현황(9&amp;10월)'!$E$6:$BM$295,61,FALSE)</f>
        <v>5</v>
      </c>
      <c r="J25" s="417">
        <f>VLOOKUP(C25,'(종합) 2016 KISTI 패밀리기업 현황(9&amp;10월)'!$E$6:$BY$295,72,FALSE)</f>
        <v>0</v>
      </c>
      <c r="K25" s="417">
        <f>VLOOKUP(C25,'(종합) 2016 KISTI 패밀리기업 현황(9&amp;10월)'!$E$6:$BY$295,73,FALSE)</f>
        <v>0</v>
      </c>
      <c r="L25" s="417">
        <f>VLOOKUP(C25,'(종합) 2016 KISTI 패밀리기업 현황(9&amp;10월)'!$E$6:$BZ$295,3,FALSE)</f>
        <v>2005</v>
      </c>
      <c r="M25" s="417">
        <f>VLOOKUP(C25,'(종합) 2016 KISTI 패밀리기업 현황(9&amp;10월)'!$E$6:$BZ$295,74,FALSE)</f>
        <v>8</v>
      </c>
      <c r="O25" s="21" t="s">
        <v>10825</v>
      </c>
      <c r="P25" s="21" t="s">
        <v>10906</v>
      </c>
      <c r="Q25" s="3"/>
      <c r="R25" s="3" t="s">
        <v>404</v>
      </c>
      <c r="S25" s="3"/>
      <c r="T25" s="3"/>
      <c r="U25" s="3"/>
      <c r="V25" s="3" t="s">
        <v>306</v>
      </c>
      <c r="W25" s="3" t="s">
        <v>305</v>
      </c>
      <c r="X25" s="3" t="s">
        <v>368</v>
      </c>
      <c r="Y25" s="3" t="s">
        <v>325</v>
      </c>
      <c r="Z25" s="3"/>
      <c r="AA25" s="3" t="s">
        <v>325</v>
      </c>
      <c r="AB25" s="3" t="s">
        <v>325</v>
      </c>
      <c r="AC25" s="3" t="s">
        <v>330</v>
      </c>
      <c r="AD25" s="3" t="s">
        <v>368</v>
      </c>
      <c r="AE25" s="3" t="s">
        <v>316</v>
      </c>
      <c r="AF25" s="3" t="s">
        <v>316</v>
      </c>
      <c r="AG25" s="3" t="s">
        <v>485</v>
      </c>
      <c r="AH25" s="3" t="s">
        <v>486</v>
      </c>
      <c r="AI25" s="3" t="s">
        <v>316</v>
      </c>
      <c r="AJ25" s="3" t="s">
        <v>314</v>
      </c>
      <c r="AK25" s="3" t="s">
        <v>317</v>
      </c>
      <c r="AL25" s="3" t="s">
        <v>314</v>
      </c>
      <c r="AM25" s="3" t="s">
        <v>314</v>
      </c>
      <c r="AN25" s="3"/>
      <c r="AO25" s="3"/>
      <c r="AP25" s="3" t="s">
        <v>314</v>
      </c>
      <c r="AQ25" s="3"/>
      <c r="AR25" s="3" t="s">
        <v>314</v>
      </c>
      <c r="AS25" s="3"/>
      <c r="AT25" s="3"/>
      <c r="AU25" s="3"/>
      <c r="AV25" s="3"/>
      <c r="AW25" s="3"/>
      <c r="AX25" s="3"/>
      <c r="AY25" s="3" t="s">
        <v>1954</v>
      </c>
      <c r="AZ25" s="3" t="s">
        <v>269</v>
      </c>
      <c r="BA25" s="3">
        <v>1</v>
      </c>
      <c r="BB25" s="3" t="s">
        <v>287</v>
      </c>
      <c r="BC25" s="3" t="s">
        <v>269</v>
      </c>
      <c r="BD25" s="3">
        <v>1</v>
      </c>
      <c r="BE25" s="413" t="s">
        <v>264</v>
      </c>
      <c r="BF25" s="413" t="s">
        <v>269</v>
      </c>
      <c r="BG25" s="3">
        <v>2</v>
      </c>
      <c r="BH25" s="413" t="s">
        <v>264</v>
      </c>
      <c r="BI25" s="413" t="s">
        <v>264</v>
      </c>
      <c r="BJ25" s="3">
        <v>0</v>
      </c>
      <c r="BK25" s="413" t="s">
        <v>287</v>
      </c>
      <c r="BL25" s="413" t="s">
        <v>287</v>
      </c>
      <c r="BM25" s="3">
        <v>0</v>
      </c>
      <c r="BN25" s="413" t="s">
        <v>269</v>
      </c>
      <c r="BO25" s="413" t="s">
        <v>272</v>
      </c>
      <c r="BP25" s="3">
        <v>1</v>
      </c>
      <c r="BQ25" s="413" t="s">
        <v>287</v>
      </c>
      <c r="BR25" s="413" t="s">
        <v>272</v>
      </c>
      <c r="BS25" s="3">
        <v>2</v>
      </c>
      <c r="BT25" s="413" t="s">
        <v>269</v>
      </c>
      <c r="BU25" s="413" t="s">
        <v>269</v>
      </c>
      <c r="BV25" s="3">
        <v>0</v>
      </c>
      <c r="BW25" s="413" t="s">
        <v>269</v>
      </c>
      <c r="BX25" s="413" t="s">
        <v>269</v>
      </c>
      <c r="BY25" s="3">
        <v>0</v>
      </c>
      <c r="BZ25" s="413" t="s">
        <v>269</v>
      </c>
      <c r="CA25" s="413" t="s">
        <v>269</v>
      </c>
      <c r="CB25" s="3">
        <v>0</v>
      </c>
      <c r="CC25" s="413" t="s">
        <v>269</v>
      </c>
      <c r="CD25" s="413" t="s">
        <v>269</v>
      </c>
      <c r="CE25" s="3">
        <v>0</v>
      </c>
      <c r="CF25" s="413" t="s">
        <v>264</v>
      </c>
      <c r="CG25" s="413" t="s">
        <v>264</v>
      </c>
      <c r="CH25" s="3">
        <v>0</v>
      </c>
      <c r="CI25" s="413" t="s">
        <v>287</v>
      </c>
      <c r="CJ25" s="413" t="s">
        <v>287</v>
      </c>
      <c r="CK25" s="3">
        <v>0</v>
      </c>
      <c r="CL25" s="413" t="s">
        <v>264</v>
      </c>
      <c r="CM25" s="413" t="s">
        <v>264</v>
      </c>
      <c r="CN25" s="3">
        <v>0</v>
      </c>
      <c r="CO25" s="413" t="s">
        <v>287</v>
      </c>
      <c r="CP25" s="413" t="s">
        <v>287</v>
      </c>
      <c r="CQ25" s="3">
        <v>0</v>
      </c>
      <c r="CR25" s="413" t="s">
        <v>269</v>
      </c>
      <c r="CS25" s="413" t="s">
        <v>269</v>
      </c>
      <c r="CT25" s="3">
        <v>0</v>
      </c>
      <c r="CU25" s="413" t="s">
        <v>269</v>
      </c>
      <c r="CV25" s="413" t="s">
        <v>269</v>
      </c>
      <c r="CW25" s="3">
        <v>0</v>
      </c>
      <c r="CX25" s="413" t="s">
        <v>287</v>
      </c>
      <c r="CY25" s="413" t="s">
        <v>287</v>
      </c>
      <c r="CZ25" s="3">
        <v>0</v>
      </c>
      <c r="DA25" s="413" t="s">
        <v>269</v>
      </c>
      <c r="DB25" s="413" t="s">
        <v>269</v>
      </c>
      <c r="DC25" s="3">
        <v>0</v>
      </c>
      <c r="DD25" s="413" t="s">
        <v>269</v>
      </c>
      <c r="DE25" s="413" t="s">
        <v>269</v>
      </c>
      <c r="DF25" s="3">
        <v>0</v>
      </c>
      <c r="DG25" s="413" t="s">
        <v>269</v>
      </c>
      <c r="DH25" s="413" t="s">
        <v>269</v>
      </c>
      <c r="DI25" s="3">
        <v>0</v>
      </c>
      <c r="DJ25" s="413" t="s">
        <v>287</v>
      </c>
      <c r="DK25" s="413" t="s">
        <v>272</v>
      </c>
      <c r="DL25" s="3">
        <v>2</v>
      </c>
      <c r="DM25" s="413" t="s">
        <v>269</v>
      </c>
      <c r="DN25" s="413" t="s">
        <v>272</v>
      </c>
      <c r="DO25" s="3">
        <v>1</v>
      </c>
      <c r="DP25" s="413" t="s">
        <v>269</v>
      </c>
      <c r="DQ25" s="413" t="s">
        <v>269</v>
      </c>
      <c r="DR25" s="3">
        <v>0</v>
      </c>
      <c r="DS25" s="413" t="s">
        <v>269</v>
      </c>
      <c r="DT25" s="413" t="s">
        <v>269</v>
      </c>
      <c r="DU25" s="3">
        <v>0</v>
      </c>
      <c r="DV25" s="413" t="s">
        <v>287</v>
      </c>
      <c r="DW25" s="413" t="s">
        <v>287</v>
      </c>
      <c r="DX25" s="3">
        <v>0</v>
      </c>
      <c r="DY25" s="413" t="s">
        <v>287</v>
      </c>
      <c r="DZ25" s="413" t="s">
        <v>287</v>
      </c>
      <c r="EA25" s="3">
        <v>0</v>
      </c>
      <c r="EB25" s="3" t="s">
        <v>325</v>
      </c>
      <c r="EC25" s="3" t="s">
        <v>1551</v>
      </c>
      <c r="ED25" s="3"/>
      <c r="EE25" s="3"/>
      <c r="EF25" s="3"/>
      <c r="EG25" s="3" t="s">
        <v>1551</v>
      </c>
      <c r="EH25" s="413">
        <v>57</v>
      </c>
      <c r="EI25" s="3">
        <v>13</v>
      </c>
      <c r="EJ25" s="413" t="s">
        <v>2725</v>
      </c>
      <c r="EK25" s="413" t="s">
        <v>2726</v>
      </c>
      <c r="EL25" s="413" t="s">
        <v>10902</v>
      </c>
      <c r="EM25" s="413" t="s">
        <v>2837</v>
      </c>
      <c r="EN25" s="413">
        <v>0</v>
      </c>
      <c r="EO25" s="413">
        <v>0</v>
      </c>
      <c r="EP25" s="413" t="s">
        <v>10901</v>
      </c>
      <c r="EQ25" s="413" t="s">
        <v>10901</v>
      </c>
      <c r="ER25" s="413" t="s">
        <v>313</v>
      </c>
      <c r="ES25" s="413">
        <v>13755</v>
      </c>
      <c r="ET25" s="413">
        <v>14500</v>
      </c>
      <c r="EU25" s="413">
        <v>745</v>
      </c>
      <c r="EV25" s="413">
        <v>2</v>
      </c>
      <c r="EW25" s="1" t="s">
        <v>487</v>
      </c>
      <c r="EX25" s="1" t="s">
        <v>488</v>
      </c>
      <c r="EY25" s="1" t="s">
        <v>318</v>
      </c>
      <c r="EZ25" s="1" t="s">
        <v>316</v>
      </c>
      <c r="FG25" s="1" t="s">
        <v>489</v>
      </c>
      <c r="FH25" s="1" t="s">
        <v>490</v>
      </c>
      <c r="FI25" s="1" t="s">
        <v>491</v>
      </c>
      <c r="FW25" s="457">
        <f t="shared" si="0"/>
        <v>0.15789473684210525</v>
      </c>
    </row>
    <row r="26" spans="1:179" ht="13.5" customHeight="1">
      <c r="A26" s="4" t="s">
        <v>470</v>
      </c>
      <c r="B26" s="1" t="s">
        <v>313</v>
      </c>
      <c r="C26" s="1" t="s">
        <v>462</v>
      </c>
      <c r="I26" s="417">
        <f>VLOOKUP(C26,'(종합) 2016 KISTI 패밀리기업 현황(9&amp;10월)'!$E$6:$BM$295,61,FALSE)</f>
        <v>7</v>
      </c>
      <c r="J26" s="417">
        <f>VLOOKUP(C26,'(종합) 2016 KISTI 패밀리기업 현황(9&amp;10월)'!$E$6:$BY$295,72,FALSE)</f>
        <v>1</v>
      </c>
      <c r="K26" s="417">
        <f>VLOOKUP(C26,'(종합) 2016 KISTI 패밀리기업 현황(9&amp;10월)'!$E$6:$BY$295,73,FALSE)</f>
        <v>1</v>
      </c>
      <c r="L26" s="417">
        <f>VLOOKUP(C26,'(종합) 2016 KISTI 패밀리기업 현황(9&amp;10월)'!$E$6:$BZ$295,3,FALSE)</f>
        <v>2008</v>
      </c>
      <c r="M26" s="417">
        <f>VLOOKUP(C26,'(종합) 2016 KISTI 패밀리기업 현황(9&amp;10월)'!$E$6:$BZ$295,74,FALSE)</f>
        <v>8</v>
      </c>
      <c r="O26" s="21" t="s">
        <v>10820</v>
      </c>
      <c r="P26" s="21" t="s">
        <v>10906</v>
      </c>
      <c r="Q26" s="3" t="s">
        <v>368</v>
      </c>
      <c r="R26" s="3" t="s">
        <v>366</v>
      </c>
      <c r="S26" s="3"/>
      <c r="T26" s="3"/>
      <c r="U26" s="3"/>
      <c r="V26" s="3" t="s">
        <v>305</v>
      </c>
      <c r="W26" s="3" t="s">
        <v>305</v>
      </c>
      <c r="X26" s="3"/>
      <c r="Y26" s="3"/>
      <c r="Z26" s="3" t="s">
        <v>324</v>
      </c>
      <c r="AA26" s="3"/>
      <c r="AB26" s="3" t="s">
        <v>401</v>
      </c>
      <c r="AC26" s="3" t="s">
        <v>353</v>
      </c>
      <c r="AD26" s="3" t="s">
        <v>443</v>
      </c>
      <c r="AE26" s="3" t="s">
        <v>330</v>
      </c>
      <c r="AF26" s="3" t="s">
        <v>306</v>
      </c>
      <c r="AG26" s="3" t="s">
        <v>492</v>
      </c>
      <c r="AH26" s="3" t="s">
        <v>493</v>
      </c>
      <c r="AI26" s="3" t="s">
        <v>318</v>
      </c>
      <c r="AJ26" s="3" t="s">
        <v>314</v>
      </c>
      <c r="AK26" s="3" t="s">
        <v>325</v>
      </c>
      <c r="AL26" s="3" t="s">
        <v>314</v>
      </c>
      <c r="AM26" s="3" t="s">
        <v>314</v>
      </c>
      <c r="AN26" s="3"/>
      <c r="AO26" s="3"/>
      <c r="AP26" s="3" t="s">
        <v>314</v>
      </c>
      <c r="AQ26" s="3"/>
      <c r="AR26" s="3"/>
      <c r="AS26" s="3"/>
      <c r="AT26" s="3"/>
      <c r="AU26" s="3" t="s">
        <v>314</v>
      </c>
      <c r="AV26" s="3"/>
      <c r="AW26" s="3" t="s">
        <v>314</v>
      </c>
      <c r="AX26" s="3"/>
      <c r="AY26" s="3" t="s">
        <v>1953</v>
      </c>
      <c r="AZ26" s="3" t="s">
        <v>272</v>
      </c>
      <c r="BA26" s="3">
        <v>1</v>
      </c>
      <c r="BB26" s="3" t="s">
        <v>269</v>
      </c>
      <c r="BC26" s="3" t="s">
        <v>269</v>
      </c>
      <c r="BD26" s="3">
        <v>0</v>
      </c>
      <c r="BE26" s="413" t="s">
        <v>287</v>
      </c>
      <c r="BF26" s="413" t="s">
        <v>269</v>
      </c>
      <c r="BG26" s="3">
        <v>1</v>
      </c>
      <c r="BH26" s="413" t="s">
        <v>272</v>
      </c>
      <c r="BI26" s="413" t="s">
        <v>272</v>
      </c>
      <c r="BJ26" s="3">
        <v>0</v>
      </c>
      <c r="BK26" s="413" t="s">
        <v>272</v>
      </c>
      <c r="BL26" s="413" t="s">
        <v>272</v>
      </c>
      <c r="BM26" s="3">
        <v>0</v>
      </c>
      <c r="BN26" s="413" t="s">
        <v>272</v>
      </c>
      <c r="BO26" s="413" t="s">
        <v>272</v>
      </c>
      <c r="BP26" s="3">
        <v>0</v>
      </c>
      <c r="BQ26" s="413" t="s">
        <v>269</v>
      </c>
      <c r="BR26" s="413" t="s">
        <v>272</v>
      </c>
      <c r="BS26" s="3">
        <v>1</v>
      </c>
      <c r="BT26" s="413" t="s">
        <v>269</v>
      </c>
      <c r="BU26" s="413" t="s">
        <v>269</v>
      </c>
      <c r="BV26" s="3">
        <v>0</v>
      </c>
      <c r="BW26" s="413" t="s">
        <v>269</v>
      </c>
      <c r="BX26" s="413" t="s">
        <v>269</v>
      </c>
      <c r="BY26" s="3">
        <v>0</v>
      </c>
      <c r="BZ26" s="413" t="s">
        <v>272</v>
      </c>
      <c r="CA26" s="413" t="s">
        <v>272</v>
      </c>
      <c r="CB26" s="3">
        <v>0</v>
      </c>
      <c r="CC26" s="413" t="s">
        <v>272</v>
      </c>
      <c r="CD26" s="413" t="s">
        <v>272</v>
      </c>
      <c r="CE26" s="3">
        <v>0</v>
      </c>
      <c r="CF26" s="413" t="s">
        <v>272</v>
      </c>
      <c r="CG26" s="413" t="s">
        <v>272</v>
      </c>
      <c r="CH26" s="3">
        <v>0</v>
      </c>
      <c r="CI26" s="413" t="s">
        <v>272</v>
      </c>
      <c r="CJ26" s="413" t="s">
        <v>272</v>
      </c>
      <c r="CK26" s="3">
        <v>0</v>
      </c>
      <c r="CL26" s="413" t="s">
        <v>272</v>
      </c>
      <c r="CM26" s="413" t="s">
        <v>272</v>
      </c>
      <c r="CN26" s="3">
        <v>0</v>
      </c>
      <c r="CO26" s="413" t="s">
        <v>269</v>
      </c>
      <c r="CP26" s="413" t="s">
        <v>269</v>
      </c>
      <c r="CQ26" s="3">
        <v>0</v>
      </c>
      <c r="CR26" s="413" t="s">
        <v>269</v>
      </c>
      <c r="CS26" s="413" t="s">
        <v>269</v>
      </c>
      <c r="CT26" s="3">
        <v>0</v>
      </c>
      <c r="CU26" s="413" t="s">
        <v>272</v>
      </c>
      <c r="CV26" s="413" t="s">
        <v>272</v>
      </c>
      <c r="CW26" s="3">
        <v>0</v>
      </c>
      <c r="CX26" s="413" t="s">
        <v>272</v>
      </c>
      <c r="CY26" s="413" t="s">
        <v>272</v>
      </c>
      <c r="CZ26" s="3">
        <v>0</v>
      </c>
      <c r="DA26" s="413" t="s">
        <v>269</v>
      </c>
      <c r="DB26" s="413" t="s">
        <v>269</v>
      </c>
      <c r="DC26" s="3">
        <v>0</v>
      </c>
      <c r="DD26" s="413" t="s">
        <v>269</v>
      </c>
      <c r="DE26" s="413" t="s">
        <v>269</v>
      </c>
      <c r="DF26" s="3">
        <v>0</v>
      </c>
      <c r="DG26" s="413" t="s">
        <v>269</v>
      </c>
      <c r="DH26" s="413" t="s">
        <v>272</v>
      </c>
      <c r="DI26" s="3">
        <v>1</v>
      </c>
      <c r="DJ26" s="413" t="s">
        <v>272</v>
      </c>
      <c r="DK26" s="413" t="s">
        <v>272</v>
      </c>
      <c r="DL26" s="3">
        <v>0</v>
      </c>
      <c r="DM26" s="413" t="s">
        <v>269</v>
      </c>
      <c r="DN26" s="413" t="s">
        <v>272</v>
      </c>
      <c r="DO26" s="3">
        <v>1</v>
      </c>
      <c r="DP26" s="413" t="s">
        <v>272</v>
      </c>
      <c r="DQ26" s="413" t="s">
        <v>272</v>
      </c>
      <c r="DR26" s="3">
        <v>0</v>
      </c>
      <c r="DS26" s="413" t="s">
        <v>272</v>
      </c>
      <c r="DT26" s="413" t="s">
        <v>272</v>
      </c>
      <c r="DU26" s="3">
        <v>0</v>
      </c>
      <c r="DV26" s="413" t="s">
        <v>272</v>
      </c>
      <c r="DW26" s="413" t="s">
        <v>272</v>
      </c>
      <c r="DX26" s="3">
        <v>0</v>
      </c>
      <c r="DY26" s="413" t="s">
        <v>287</v>
      </c>
      <c r="DZ26" s="413" t="s">
        <v>269</v>
      </c>
      <c r="EA26" s="3">
        <v>1</v>
      </c>
      <c r="EB26" s="3" t="s">
        <v>304</v>
      </c>
      <c r="EC26" s="3" t="s">
        <v>1529</v>
      </c>
      <c r="ED26" s="3"/>
      <c r="EE26" s="3"/>
      <c r="EF26" s="3" t="s">
        <v>1529</v>
      </c>
      <c r="EG26" s="3" t="s">
        <v>1551</v>
      </c>
      <c r="EH26" s="413">
        <v>100</v>
      </c>
      <c r="EI26" s="3">
        <v>10</v>
      </c>
      <c r="EJ26" s="413" t="s">
        <v>2725</v>
      </c>
      <c r="EK26" s="413" t="s">
        <v>2726</v>
      </c>
      <c r="EL26" s="413" t="s">
        <v>10902</v>
      </c>
      <c r="EM26" s="413">
        <v>4</v>
      </c>
      <c r="EN26" s="413">
        <v>0</v>
      </c>
      <c r="EO26" s="413">
        <v>0</v>
      </c>
      <c r="EP26" s="413" t="s">
        <v>10901</v>
      </c>
      <c r="EQ26" s="413" t="s">
        <v>10901</v>
      </c>
      <c r="ER26" s="413" t="s">
        <v>313</v>
      </c>
      <c r="ES26" s="413">
        <v>25677</v>
      </c>
      <c r="ET26" s="413">
        <v>27000</v>
      </c>
      <c r="EU26" s="413">
        <v>1323</v>
      </c>
      <c r="EV26" s="413">
        <v>14</v>
      </c>
      <c r="EW26" s="1" t="s">
        <v>494</v>
      </c>
      <c r="EX26" s="1" t="s">
        <v>488</v>
      </c>
      <c r="EY26" s="1" t="s">
        <v>318</v>
      </c>
      <c r="FG26" s="1" t="s">
        <v>495</v>
      </c>
      <c r="FH26" s="1" t="s">
        <v>496</v>
      </c>
      <c r="FI26" s="1" t="s">
        <v>497</v>
      </c>
      <c r="FW26" s="457">
        <f t="shared" si="0"/>
        <v>0.2</v>
      </c>
    </row>
    <row r="27" spans="1:179" ht="13.5" customHeight="1">
      <c r="A27" s="4" t="s">
        <v>471</v>
      </c>
      <c r="B27" s="1" t="s">
        <v>313</v>
      </c>
      <c r="C27" s="1" t="s">
        <v>463</v>
      </c>
      <c r="I27" s="417">
        <f>VLOOKUP(C27,'(종합) 2016 KISTI 패밀리기업 현황(9&amp;10월)'!$E$6:$BM$295,61,FALSE)</f>
        <v>6</v>
      </c>
      <c r="J27" s="417">
        <f>VLOOKUP(C27,'(종합) 2016 KISTI 패밀리기업 현황(9&amp;10월)'!$E$6:$BY$295,72,FALSE)</f>
        <v>0</v>
      </c>
      <c r="K27" s="417">
        <f>VLOOKUP(C27,'(종합) 2016 KISTI 패밀리기업 현황(9&amp;10월)'!$E$6:$BY$295,73,FALSE)</f>
        <v>0</v>
      </c>
      <c r="L27" s="417">
        <f>VLOOKUP(C27,'(종합) 2016 KISTI 패밀리기업 현황(9&amp;10월)'!$E$6:$BZ$295,3,FALSE)</f>
        <v>2003</v>
      </c>
      <c r="M27" s="417">
        <f>VLOOKUP(C27,'(종합) 2016 KISTI 패밀리기업 현황(9&amp;10월)'!$E$6:$BZ$295,74,FALSE)</f>
        <v>10</v>
      </c>
      <c r="O27" s="21" t="s">
        <v>10820</v>
      </c>
      <c r="P27" s="21" t="s">
        <v>10906</v>
      </c>
      <c r="Q27" s="3" t="s">
        <v>368</v>
      </c>
      <c r="R27" s="3" t="s">
        <v>355</v>
      </c>
      <c r="S27" s="3" t="s">
        <v>324</v>
      </c>
      <c r="T27" s="3"/>
      <c r="U27" s="3"/>
      <c r="V27" s="3" t="s">
        <v>306</v>
      </c>
      <c r="W27" s="3" t="s">
        <v>305</v>
      </c>
      <c r="X27" s="3" t="s">
        <v>325</v>
      </c>
      <c r="Y27" s="3" t="s">
        <v>498</v>
      </c>
      <c r="Z27" s="3"/>
      <c r="AA27" s="3"/>
      <c r="AB27" s="3" t="s">
        <v>306</v>
      </c>
      <c r="AC27" s="3" t="s">
        <v>330</v>
      </c>
      <c r="AD27" s="3" t="s">
        <v>443</v>
      </c>
      <c r="AE27" s="3" t="s">
        <v>330</v>
      </c>
      <c r="AF27" s="3" t="s">
        <v>353</v>
      </c>
      <c r="AG27" s="3" t="s">
        <v>315</v>
      </c>
      <c r="AH27" s="3" t="s">
        <v>499</v>
      </c>
      <c r="AI27" s="3" t="s">
        <v>306</v>
      </c>
      <c r="AJ27" s="3" t="s">
        <v>314</v>
      </c>
      <c r="AK27" s="3" t="s">
        <v>318</v>
      </c>
      <c r="AL27" s="3" t="s">
        <v>314</v>
      </c>
      <c r="AM27" s="3" t="s">
        <v>314</v>
      </c>
      <c r="AN27" s="3"/>
      <c r="AO27" s="3"/>
      <c r="AP27" s="3" t="s">
        <v>314</v>
      </c>
      <c r="AQ27" s="3"/>
      <c r="AR27" s="3" t="s">
        <v>314</v>
      </c>
      <c r="AS27" s="3" t="s">
        <v>314</v>
      </c>
      <c r="AT27" s="3" t="s">
        <v>314</v>
      </c>
      <c r="AU27" s="3" t="s">
        <v>314</v>
      </c>
      <c r="AV27" s="3"/>
      <c r="AW27" s="3"/>
      <c r="AX27" s="3"/>
      <c r="AY27" s="3" t="s">
        <v>1954</v>
      </c>
      <c r="AZ27" s="3" t="s">
        <v>269</v>
      </c>
      <c r="BA27" s="3">
        <v>1</v>
      </c>
      <c r="BB27" s="3" t="s">
        <v>287</v>
      </c>
      <c r="BC27" s="3" t="s">
        <v>269</v>
      </c>
      <c r="BD27" s="3">
        <v>1</v>
      </c>
      <c r="BE27" s="413" t="s">
        <v>287</v>
      </c>
      <c r="BF27" s="413" t="s">
        <v>269</v>
      </c>
      <c r="BG27" s="3">
        <v>1</v>
      </c>
      <c r="BH27" s="413" t="s">
        <v>287</v>
      </c>
      <c r="BI27" s="413" t="s">
        <v>269</v>
      </c>
      <c r="BJ27" s="3">
        <v>1</v>
      </c>
      <c r="BK27" s="413" t="s">
        <v>287</v>
      </c>
      <c r="BL27" s="413" t="s">
        <v>269</v>
      </c>
      <c r="BM27" s="3">
        <v>1</v>
      </c>
      <c r="BN27" s="413" t="s">
        <v>269</v>
      </c>
      <c r="BO27" s="413" t="s">
        <v>269</v>
      </c>
      <c r="BP27" s="3">
        <v>0</v>
      </c>
      <c r="BQ27" s="413" t="s">
        <v>287</v>
      </c>
      <c r="BR27" s="413" t="s">
        <v>287</v>
      </c>
      <c r="BS27" s="3">
        <v>0</v>
      </c>
      <c r="BT27" s="413" t="s">
        <v>287</v>
      </c>
      <c r="BU27" s="413" t="s">
        <v>287</v>
      </c>
      <c r="BV27" s="3">
        <v>0</v>
      </c>
      <c r="BW27" s="413" t="s">
        <v>287</v>
      </c>
      <c r="BX27" s="413" t="s">
        <v>287</v>
      </c>
      <c r="BY27" s="3">
        <v>0</v>
      </c>
      <c r="BZ27" s="413" t="s">
        <v>287</v>
      </c>
      <c r="CA27" s="413" t="s">
        <v>287</v>
      </c>
      <c r="CB27" s="3">
        <v>0</v>
      </c>
      <c r="CC27" s="413" t="s">
        <v>287</v>
      </c>
      <c r="CD27" s="413" t="s">
        <v>287</v>
      </c>
      <c r="CE27" s="3">
        <v>0</v>
      </c>
      <c r="CF27" s="413" t="s">
        <v>287</v>
      </c>
      <c r="CG27" s="413" t="s">
        <v>287</v>
      </c>
      <c r="CH27" s="3">
        <v>0</v>
      </c>
      <c r="CI27" s="413" t="s">
        <v>287</v>
      </c>
      <c r="CJ27" s="413" t="s">
        <v>287</v>
      </c>
      <c r="CK27" s="3">
        <v>0</v>
      </c>
      <c r="CL27" s="413" t="s">
        <v>269</v>
      </c>
      <c r="CM27" s="413" t="s">
        <v>269</v>
      </c>
      <c r="CN27" s="3">
        <v>0</v>
      </c>
      <c r="CO27" s="413" t="s">
        <v>287</v>
      </c>
      <c r="CP27" s="413" t="s">
        <v>287</v>
      </c>
      <c r="CQ27" s="3">
        <v>0</v>
      </c>
      <c r="CR27" s="413" t="s">
        <v>269</v>
      </c>
      <c r="CS27" s="413" t="s">
        <v>269</v>
      </c>
      <c r="CT27" s="3">
        <v>0</v>
      </c>
      <c r="CU27" s="413" t="s">
        <v>287</v>
      </c>
      <c r="CV27" s="413" t="s">
        <v>287</v>
      </c>
      <c r="CW27" s="3">
        <v>0</v>
      </c>
      <c r="CX27" s="413" t="s">
        <v>287</v>
      </c>
      <c r="CY27" s="413" t="s">
        <v>287</v>
      </c>
      <c r="CZ27" s="3">
        <v>0</v>
      </c>
      <c r="DA27" s="413" t="s">
        <v>269</v>
      </c>
      <c r="DB27" s="413" t="s">
        <v>269</v>
      </c>
      <c r="DC27" s="3">
        <v>0</v>
      </c>
      <c r="DD27" s="413" t="s">
        <v>269</v>
      </c>
      <c r="DE27" s="413" t="s">
        <v>269</v>
      </c>
      <c r="DF27" s="3">
        <v>0</v>
      </c>
      <c r="DG27" s="413" t="s">
        <v>287</v>
      </c>
      <c r="DH27" s="413" t="s">
        <v>287</v>
      </c>
      <c r="DI27" s="3">
        <v>0</v>
      </c>
      <c r="DJ27" s="413" t="s">
        <v>287</v>
      </c>
      <c r="DK27" s="413" t="s">
        <v>269</v>
      </c>
      <c r="DL27" s="3">
        <v>1</v>
      </c>
      <c r="DM27" s="413" t="s">
        <v>287</v>
      </c>
      <c r="DN27" s="413" t="s">
        <v>269</v>
      </c>
      <c r="DO27" s="3">
        <v>1</v>
      </c>
      <c r="DP27" s="413" t="s">
        <v>269</v>
      </c>
      <c r="DQ27" s="413" t="s">
        <v>269</v>
      </c>
      <c r="DR27" s="3">
        <v>0</v>
      </c>
      <c r="DS27" s="413" t="s">
        <v>269</v>
      </c>
      <c r="DT27" s="413" t="s">
        <v>269</v>
      </c>
      <c r="DU27" s="3">
        <v>0</v>
      </c>
      <c r="DV27" s="413" t="s">
        <v>269</v>
      </c>
      <c r="DW27" s="413" t="s">
        <v>269</v>
      </c>
      <c r="DX27" s="3">
        <v>0</v>
      </c>
      <c r="DY27" s="413" t="s">
        <v>269</v>
      </c>
      <c r="DZ27" s="413" t="s">
        <v>269</v>
      </c>
      <c r="EA27" s="3">
        <v>0</v>
      </c>
      <c r="EB27" s="3" t="s">
        <v>355</v>
      </c>
      <c r="EC27" s="3"/>
      <c r="ED27" s="3"/>
      <c r="EE27" s="3"/>
      <c r="EF27" s="3"/>
      <c r="EG27" s="3" t="s">
        <v>355</v>
      </c>
      <c r="EH27" s="413">
        <v>37</v>
      </c>
      <c r="EI27" s="3">
        <v>15</v>
      </c>
      <c r="EJ27" s="413" t="s">
        <v>2725</v>
      </c>
      <c r="EK27" s="413" t="s">
        <v>2726</v>
      </c>
      <c r="EL27" s="413" t="s">
        <v>10900</v>
      </c>
      <c r="EM27" s="413">
        <v>3</v>
      </c>
      <c r="EN27" s="413">
        <v>0</v>
      </c>
      <c r="EO27" s="413">
        <v>0</v>
      </c>
      <c r="EP27" s="413" t="s">
        <v>313</v>
      </c>
      <c r="EQ27" s="413" t="s">
        <v>10901</v>
      </c>
      <c r="ER27" s="413" t="s">
        <v>313</v>
      </c>
      <c r="ES27" s="413">
        <v>5567</v>
      </c>
      <c r="ET27" s="413">
        <v>5500</v>
      </c>
      <c r="EU27" s="413">
        <v>0</v>
      </c>
      <c r="EV27" s="413">
        <v>2</v>
      </c>
      <c r="EW27" s="1" t="s">
        <v>500</v>
      </c>
      <c r="EX27" s="1" t="s">
        <v>306</v>
      </c>
      <c r="EY27" s="1" t="s">
        <v>318</v>
      </c>
      <c r="FG27" s="1" t="s">
        <v>501</v>
      </c>
      <c r="FH27" s="1" t="s">
        <v>502</v>
      </c>
      <c r="FI27" s="1" t="s">
        <v>503</v>
      </c>
      <c r="FW27" s="457">
        <f t="shared" si="0"/>
        <v>0.10810810810810811</v>
      </c>
    </row>
    <row r="28" spans="1:179" ht="13.5" customHeight="1">
      <c r="A28" s="4" t="s">
        <v>472</v>
      </c>
      <c r="B28" s="1" t="s">
        <v>313</v>
      </c>
      <c r="C28" s="1" t="s">
        <v>464</v>
      </c>
      <c r="I28" s="417">
        <f>VLOOKUP(C28,'(종합) 2016 KISTI 패밀리기업 현황(9&amp;10월)'!$E$6:$BM$295,61,FALSE)</f>
        <v>8</v>
      </c>
      <c r="J28" s="417">
        <f>VLOOKUP(C28,'(종합) 2016 KISTI 패밀리기업 현황(9&amp;10월)'!$E$6:$BY$295,72,FALSE)</f>
        <v>0</v>
      </c>
      <c r="K28" s="417">
        <f>VLOOKUP(C28,'(종합) 2016 KISTI 패밀리기업 현황(9&amp;10월)'!$E$6:$BY$295,73,FALSE)</f>
        <v>0</v>
      </c>
      <c r="L28" s="417">
        <f>VLOOKUP(C28,'(종합) 2016 KISTI 패밀리기업 현황(9&amp;10월)'!$E$6:$BZ$295,3,FALSE)</f>
        <v>2001</v>
      </c>
      <c r="M28" s="417">
        <f>VLOOKUP(C28,'(종합) 2016 KISTI 패밀리기업 현황(9&amp;10월)'!$E$6:$BZ$295,74,FALSE)</f>
        <v>10</v>
      </c>
      <c r="O28" s="21" t="s">
        <v>10823</v>
      </c>
      <c r="P28" s="21" t="s">
        <v>2016</v>
      </c>
      <c r="Q28" s="3" t="s">
        <v>351</v>
      </c>
      <c r="R28" s="3" t="s">
        <v>325</v>
      </c>
      <c r="S28" s="3"/>
      <c r="T28" s="3"/>
      <c r="U28" s="3"/>
      <c r="V28" s="3" t="s">
        <v>306</v>
      </c>
      <c r="W28" s="3" t="s">
        <v>306</v>
      </c>
      <c r="X28" s="3" t="s">
        <v>404</v>
      </c>
      <c r="Y28" s="3"/>
      <c r="Z28" s="3"/>
      <c r="AA28" s="3"/>
      <c r="AB28" s="3"/>
      <c r="AC28" s="3" t="s">
        <v>305</v>
      </c>
      <c r="AD28" s="3" t="s">
        <v>306</v>
      </c>
      <c r="AE28" s="3" t="s">
        <v>306</v>
      </c>
      <c r="AF28" s="3" t="s">
        <v>305</v>
      </c>
      <c r="AG28" s="3" t="s">
        <v>504</v>
      </c>
      <c r="AH28" s="3" t="s">
        <v>505</v>
      </c>
      <c r="AI28" s="3" t="s">
        <v>305</v>
      </c>
      <c r="AJ28" s="3" t="s">
        <v>314</v>
      </c>
      <c r="AK28" s="3" t="s">
        <v>316</v>
      </c>
      <c r="AL28" s="3" t="s">
        <v>314</v>
      </c>
      <c r="AM28" s="3"/>
      <c r="AN28" s="3"/>
      <c r="AO28" s="3"/>
      <c r="AP28" s="3"/>
      <c r="AQ28" s="3"/>
      <c r="AR28" s="3" t="s">
        <v>314</v>
      </c>
      <c r="AS28" s="3" t="s">
        <v>314</v>
      </c>
      <c r="AT28" s="3"/>
      <c r="AU28" s="3"/>
      <c r="AV28" s="3"/>
      <c r="AW28" s="3"/>
      <c r="AX28" s="3"/>
      <c r="AY28" s="3" t="s">
        <v>1953</v>
      </c>
      <c r="AZ28" s="3" t="s">
        <v>272</v>
      </c>
      <c r="BA28" s="3">
        <v>1</v>
      </c>
      <c r="BB28" s="3" t="s">
        <v>287</v>
      </c>
      <c r="BC28" s="3" t="s">
        <v>272</v>
      </c>
      <c r="BD28" s="3">
        <v>2</v>
      </c>
      <c r="BE28" s="413" t="s">
        <v>269</v>
      </c>
      <c r="BF28" s="413" t="s">
        <v>269</v>
      </c>
      <c r="BG28" s="3">
        <v>0</v>
      </c>
      <c r="BH28" s="413" t="s">
        <v>272</v>
      </c>
      <c r="BI28" s="413" t="s">
        <v>272</v>
      </c>
      <c r="BJ28" s="3">
        <v>0</v>
      </c>
      <c r="BK28" s="413" t="s">
        <v>287</v>
      </c>
      <c r="BL28" s="413" t="s">
        <v>269</v>
      </c>
      <c r="BM28" s="3">
        <v>1</v>
      </c>
      <c r="BN28" s="413" t="s">
        <v>287</v>
      </c>
      <c r="BO28" s="413" t="s">
        <v>272</v>
      </c>
      <c r="BP28" s="3">
        <v>2</v>
      </c>
      <c r="BQ28" s="413" t="s">
        <v>269</v>
      </c>
      <c r="BR28" s="413" t="s">
        <v>272</v>
      </c>
      <c r="BS28" s="3">
        <v>1</v>
      </c>
      <c r="BT28" s="413" t="s">
        <v>272</v>
      </c>
      <c r="BU28" s="413" t="s">
        <v>272</v>
      </c>
      <c r="BV28" s="3">
        <v>0</v>
      </c>
      <c r="BW28" s="413" t="s">
        <v>272</v>
      </c>
      <c r="BX28" s="413" t="s">
        <v>272</v>
      </c>
      <c r="BY28" s="3">
        <v>0</v>
      </c>
      <c r="BZ28" s="413" t="s">
        <v>272</v>
      </c>
      <c r="CA28" s="413" t="s">
        <v>272</v>
      </c>
      <c r="CB28" s="3">
        <v>0</v>
      </c>
      <c r="CC28" s="413" t="s">
        <v>272</v>
      </c>
      <c r="CD28" s="413" t="s">
        <v>272</v>
      </c>
      <c r="CE28" s="3">
        <v>0</v>
      </c>
      <c r="CF28" s="413" t="s">
        <v>272</v>
      </c>
      <c r="CG28" s="413" t="s">
        <v>272</v>
      </c>
      <c r="CH28" s="3">
        <v>0</v>
      </c>
      <c r="CI28" s="413" t="s">
        <v>272</v>
      </c>
      <c r="CJ28" s="413" t="s">
        <v>272</v>
      </c>
      <c r="CK28" s="3">
        <v>0</v>
      </c>
      <c r="CL28" s="413" t="s">
        <v>272</v>
      </c>
      <c r="CM28" s="413" t="s">
        <v>272</v>
      </c>
      <c r="CN28" s="3">
        <v>0</v>
      </c>
      <c r="CO28" s="413" t="s">
        <v>269</v>
      </c>
      <c r="CP28" s="413" t="s">
        <v>269</v>
      </c>
      <c r="CQ28" s="3">
        <v>0</v>
      </c>
      <c r="CR28" s="413" t="s">
        <v>269</v>
      </c>
      <c r="CS28" s="413" t="s">
        <v>269</v>
      </c>
      <c r="CT28" s="3">
        <v>0</v>
      </c>
      <c r="CU28" s="413" t="s">
        <v>269</v>
      </c>
      <c r="CV28" s="413" t="s">
        <v>269</v>
      </c>
      <c r="CW28" s="3">
        <v>0</v>
      </c>
      <c r="CX28" s="413" t="s">
        <v>287</v>
      </c>
      <c r="CY28" s="413" t="s">
        <v>287</v>
      </c>
      <c r="CZ28" s="3">
        <v>0</v>
      </c>
      <c r="DA28" s="413" t="s">
        <v>269</v>
      </c>
      <c r="DB28" s="413" t="s">
        <v>269</v>
      </c>
      <c r="DC28" s="3">
        <v>0</v>
      </c>
      <c r="DD28" s="413" t="s">
        <v>269</v>
      </c>
      <c r="DE28" s="413" t="s">
        <v>269</v>
      </c>
      <c r="DF28" s="3">
        <v>0</v>
      </c>
      <c r="DG28" s="413" t="s">
        <v>269</v>
      </c>
      <c r="DH28" s="413" t="s">
        <v>269</v>
      </c>
      <c r="DI28" s="3">
        <v>0</v>
      </c>
      <c r="DJ28" s="413" t="s">
        <v>287</v>
      </c>
      <c r="DK28" s="413" t="s">
        <v>272</v>
      </c>
      <c r="DL28" s="3">
        <v>2</v>
      </c>
      <c r="DM28" s="413" t="s">
        <v>269</v>
      </c>
      <c r="DN28" s="413" t="s">
        <v>1952</v>
      </c>
      <c r="DO28" s="3">
        <v>1</v>
      </c>
      <c r="DP28" s="413" t="s">
        <v>272</v>
      </c>
      <c r="DQ28" s="413" t="s">
        <v>272</v>
      </c>
      <c r="DR28" s="3">
        <v>0</v>
      </c>
      <c r="DS28" s="413" t="s">
        <v>272</v>
      </c>
      <c r="DT28" s="413" t="s">
        <v>272</v>
      </c>
      <c r="DU28" s="3">
        <v>0</v>
      </c>
      <c r="DV28" s="413" t="s">
        <v>287</v>
      </c>
      <c r="DW28" s="413" t="s">
        <v>269</v>
      </c>
      <c r="DX28" s="3">
        <v>1</v>
      </c>
      <c r="DY28" s="413" t="s">
        <v>264</v>
      </c>
      <c r="DZ28" s="413" t="s">
        <v>269</v>
      </c>
      <c r="EA28" s="3">
        <v>2</v>
      </c>
      <c r="EB28" s="3" t="s">
        <v>304</v>
      </c>
      <c r="EC28" s="3" t="s">
        <v>1551</v>
      </c>
      <c r="ED28" s="3"/>
      <c r="EE28" s="3"/>
      <c r="EF28" s="3"/>
      <c r="EG28" s="3" t="s">
        <v>325</v>
      </c>
      <c r="EH28" s="413">
        <v>115</v>
      </c>
      <c r="EI28" s="3">
        <v>17</v>
      </c>
      <c r="EJ28" s="413" t="s">
        <v>2725</v>
      </c>
      <c r="EK28" s="413" t="s">
        <v>2726</v>
      </c>
      <c r="EL28" s="413" t="s">
        <v>10902</v>
      </c>
      <c r="EM28" s="413" t="s">
        <v>2740</v>
      </c>
      <c r="EN28" s="413">
        <v>0</v>
      </c>
      <c r="EO28" s="413">
        <v>0</v>
      </c>
      <c r="EP28" s="413" t="s">
        <v>313</v>
      </c>
      <c r="EQ28" s="413" t="s">
        <v>10901</v>
      </c>
      <c r="ER28" s="413" t="s">
        <v>10901</v>
      </c>
      <c r="ES28" s="413">
        <v>39460</v>
      </c>
      <c r="ET28" s="413">
        <v>39000</v>
      </c>
      <c r="EU28" s="413">
        <v>0</v>
      </c>
      <c r="EV28" s="413">
        <v>1</v>
      </c>
      <c r="EW28" s="1" t="s">
        <v>506</v>
      </c>
      <c r="EX28" s="1" t="s">
        <v>306</v>
      </c>
      <c r="EY28" s="1" t="s">
        <v>318</v>
      </c>
      <c r="FG28" s="1" t="s">
        <v>1960</v>
      </c>
      <c r="FH28" s="1" t="s">
        <v>1959</v>
      </c>
      <c r="FI28" s="1" t="s">
        <v>514</v>
      </c>
      <c r="FW28" s="457">
        <f t="shared" si="0"/>
        <v>4.3478260869565216E-2</v>
      </c>
    </row>
    <row r="29" spans="1:179" ht="12" customHeight="1">
      <c r="A29" s="4" t="s">
        <v>473</v>
      </c>
      <c r="B29" s="1" t="s">
        <v>313</v>
      </c>
      <c r="C29" s="1" t="s">
        <v>465</v>
      </c>
      <c r="I29" s="417">
        <f>VLOOKUP(C29,'(종합) 2016 KISTI 패밀리기업 현황(9&amp;10월)'!$E$6:$BM$295,61,FALSE)</f>
        <v>8</v>
      </c>
      <c r="J29" s="417">
        <f>VLOOKUP(C29,'(종합) 2016 KISTI 패밀리기업 현황(9&amp;10월)'!$E$6:$BY$295,72,FALSE)</f>
        <v>1</v>
      </c>
      <c r="K29" s="417">
        <f>VLOOKUP(C29,'(종합) 2016 KISTI 패밀리기업 현황(9&amp;10월)'!$E$6:$BY$295,73,FALSE)</f>
        <v>1</v>
      </c>
      <c r="L29" s="417">
        <f>VLOOKUP(C29,'(종합) 2016 KISTI 패밀리기업 현황(9&amp;10월)'!$E$6:$BZ$295,3,FALSE)</f>
        <v>1986</v>
      </c>
      <c r="M29" s="417">
        <f>VLOOKUP(C29,'(종합) 2016 KISTI 패밀리기업 현황(9&amp;10월)'!$E$6:$BZ$295,74,FALSE)</f>
        <v>10</v>
      </c>
      <c r="O29" s="21" t="s">
        <v>10823</v>
      </c>
      <c r="P29" s="21" t="s">
        <v>10906</v>
      </c>
      <c r="Q29" s="3" t="s">
        <v>323</v>
      </c>
      <c r="R29" s="3" t="s">
        <v>368</v>
      </c>
      <c r="S29" s="3" t="s">
        <v>323</v>
      </c>
      <c r="T29" s="3"/>
      <c r="U29" s="3"/>
      <c r="V29" s="3" t="s">
        <v>305</v>
      </c>
      <c r="W29" s="3" t="s">
        <v>306</v>
      </c>
      <c r="X29" s="3" t="s">
        <v>404</v>
      </c>
      <c r="Y29" s="3"/>
      <c r="Z29" s="3"/>
      <c r="AA29" s="3"/>
      <c r="AB29" s="3"/>
      <c r="AC29" s="3" t="s">
        <v>330</v>
      </c>
      <c r="AD29" s="3" t="s">
        <v>328</v>
      </c>
      <c r="AE29" s="3" t="s">
        <v>328</v>
      </c>
      <c r="AF29" s="3" t="s">
        <v>330</v>
      </c>
      <c r="AG29" s="3" t="s">
        <v>507</v>
      </c>
      <c r="AH29" s="3" t="s">
        <v>508</v>
      </c>
      <c r="AI29" s="3" t="s">
        <v>307</v>
      </c>
      <c r="AJ29" s="3" t="s">
        <v>314</v>
      </c>
      <c r="AK29" s="3" t="s">
        <v>509</v>
      </c>
      <c r="AL29" s="3" t="s">
        <v>314</v>
      </c>
      <c r="AM29" s="3"/>
      <c r="AN29" s="3"/>
      <c r="AO29" s="3"/>
      <c r="AP29" s="3" t="s">
        <v>314</v>
      </c>
      <c r="AQ29" s="3"/>
      <c r="AR29" s="3"/>
      <c r="AS29" s="3"/>
      <c r="AT29" s="3"/>
      <c r="AU29" s="3"/>
      <c r="AV29" s="3"/>
      <c r="AW29" s="3"/>
      <c r="AX29" s="3"/>
      <c r="AY29" s="3" t="s">
        <v>1954</v>
      </c>
      <c r="AZ29" s="3" t="s">
        <v>272</v>
      </c>
      <c r="BA29" s="3">
        <v>2</v>
      </c>
      <c r="BB29" s="3" t="s">
        <v>269</v>
      </c>
      <c r="BC29" s="3" t="s">
        <v>272</v>
      </c>
      <c r="BD29" s="3">
        <v>1</v>
      </c>
      <c r="BE29" s="413" t="s">
        <v>264</v>
      </c>
      <c r="BF29" s="413" t="s">
        <v>269</v>
      </c>
      <c r="BG29" s="3">
        <v>2</v>
      </c>
      <c r="BH29" s="413" t="s">
        <v>272</v>
      </c>
      <c r="BI29" s="413" t="s">
        <v>272</v>
      </c>
      <c r="BJ29" s="3">
        <v>0</v>
      </c>
      <c r="BK29" s="413" t="s">
        <v>269</v>
      </c>
      <c r="BL29" s="413" t="s">
        <v>272</v>
      </c>
      <c r="BM29" s="3">
        <v>1</v>
      </c>
      <c r="BN29" s="413" t="s">
        <v>269</v>
      </c>
      <c r="BO29" s="413" t="s">
        <v>272</v>
      </c>
      <c r="BP29" s="3">
        <v>1</v>
      </c>
      <c r="BQ29" s="413" t="s">
        <v>287</v>
      </c>
      <c r="BR29" s="413" t="s">
        <v>269</v>
      </c>
      <c r="BS29" s="3">
        <v>1</v>
      </c>
      <c r="BT29" s="413" t="s">
        <v>287</v>
      </c>
      <c r="BU29" s="413" t="s">
        <v>287</v>
      </c>
      <c r="BV29" s="3">
        <v>0</v>
      </c>
      <c r="BW29" s="413" t="s">
        <v>264</v>
      </c>
      <c r="BX29" s="413" t="s">
        <v>264</v>
      </c>
      <c r="BY29" s="3">
        <v>0</v>
      </c>
      <c r="BZ29" s="413" t="s">
        <v>264</v>
      </c>
      <c r="CA29" s="413" t="s">
        <v>264</v>
      </c>
      <c r="CB29" s="3">
        <v>0</v>
      </c>
      <c r="CC29" s="413" t="s">
        <v>272</v>
      </c>
      <c r="CD29" s="413" t="s">
        <v>272</v>
      </c>
      <c r="CE29" s="3">
        <v>0</v>
      </c>
      <c r="CF29" s="413" t="s">
        <v>269</v>
      </c>
      <c r="CG29" s="413" t="s">
        <v>269</v>
      </c>
      <c r="CH29" s="3">
        <v>0</v>
      </c>
      <c r="CI29" s="413" t="s">
        <v>269</v>
      </c>
      <c r="CJ29" s="413" t="s">
        <v>269</v>
      </c>
      <c r="CK29" s="3">
        <v>0</v>
      </c>
      <c r="CL29" s="413" t="s">
        <v>264</v>
      </c>
      <c r="CM29" s="413" t="s">
        <v>264</v>
      </c>
      <c r="CN29" s="3">
        <v>0</v>
      </c>
      <c r="CO29" s="413" t="s">
        <v>264</v>
      </c>
      <c r="CP29" s="413" t="s">
        <v>264</v>
      </c>
      <c r="CQ29" s="3">
        <v>0</v>
      </c>
      <c r="CR29" s="413" t="s">
        <v>269</v>
      </c>
      <c r="CS29" s="413" t="s">
        <v>269</v>
      </c>
      <c r="CT29" s="3">
        <v>0</v>
      </c>
      <c r="CU29" s="413" t="s">
        <v>287</v>
      </c>
      <c r="CV29" s="413" t="s">
        <v>287</v>
      </c>
      <c r="CW29" s="3">
        <v>0</v>
      </c>
      <c r="CX29" s="413" t="s">
        <v>269</v>
      </c>
      <c r="CY29" s="413" t="s">
        <v>1953</v>
      </c>
      <c r="CZ29" s="3">
        <v>0</v>
      </c>
      <c r="DA29" s="413" t="s">
        <v>269</v>
      </c>
      <c r="DB29" s="413" t="s">
        <v>269</v>
      </c>
      <c r="DC29" s="3">
        <v>0</v>
      </c>
      <c r="DD29" s="413" t="s">
        <v>269</v>
      </c>
      <c r="DE29" s="413" t="s">
        <v>269</v>
      </c>
      <c r="DF29" s="3">
        <v>0</v>
      </c>
      <c r="DG29" s="413" t="s">
        <v>287</v>
      </c>
      <c r="DH29" s="413" t="s">
        <v>287</v>
      </c>
      <c r="DI29" s="3">
        <v>0</v>
      </c>
      <c r="DJ29" s="413" t="s">
        <v>272</v>
      </c>
      <c r="DK29" s="413" t="s">
        <v>272</v>
      </c>
      <c r="DL29" s="3">
        <v>0</v>
      </c>
      <c r="DM29" s="413" t="s">
        <v>287</v>
      </c>
      <c r="DN29" s="413" t="s">
        <v>272</v>
      </c>
      <c r="DO29" s="3">
        <v>2</v>
      </c>
      <c r="DP29" s="413" t="s">
        <v>269</v>
      </c>
      <c r="DQ29" s="413" t="s">
        <v>269</v>
      </c>
      <c r="DR29" s="3">
        <v>0</v>
      </c>
      <c r="DS29" s="413" t="s">
        <v>264</v>
      </c>
      <c r="DT29" s="413" t="s">
        <v>264</v>
      </c>
      <c r="DU29" s="3">
        <v>0</v>
      </c>
      <c r="DV29" s="413" t="s">
        <v>287</v>
      </c>
      <c r="DW29" s="413" t="s">
        <v>287</v>
      </c>
      <c r="DX29" s="3">
        <v>0</v>
      </c>
      <c r="DY29" s="413" t="s">
        <v>296</v>
      </c>
      <c r="DZ29" s="413" t="s">
        <v>296</v>
      </c>
      <c r="EA29" s="3">
        <v>0</v>
      </c>
      <c r="EB29" s="3" t="s">
        <v>325</v>
      </c>
      <c r="EC29" s="3" t="s">
        <v>316</v>
      </c>
      <c r="ED29" s="3"/>
      <c r="EE29" s="3"/>
      <c r="EF29" s="3"/>
      <c r="EG29" s="3" t="s">
        <v>1952</v>
      </c>
      <c r="EH29" s="413">
        <v>355</v>
      </c>
      <c r="EI29" s="3">
        <v>32</v>
      </c>
      <c r="EJ29" s="413" t="s">
        <v>2725</v>
      </c>
      <c r="EK29" s="413" t="s">
        <v>2726</v>
      </c>
      <c r="EL29" s="413" t="s">
        <v>10903</v>
      </c>
      <c r="EM29" s="413">
        <v>0</v>
      </c>
      <c r="EN29" s="413">
        <v>0</v>
      </c>
      <c r="EO29" s="413" t="s">
        <v>10904</v>
      </c>
      <c r="EP29" s="413" t="s">
        <v>10901</v>
      </c>
      <c r="EQ29" s="413" t="s">
        <v>10901</v>
      </c>
      <c r="ER29" s="413" t="s">
        <v>313</v>
      </c>
      <c r="ES29" s="413">
        <v>240960</v>
      </c>
      <c r="ET29" s="413">
        <v>245000</v>
      </c>
      <c r="EU29" s="413">
        <v>4040</v>
      </c>
      <c r="EV29" s="413">
        <v>0</v>
      </c>
      <c r="EW29" s="1" t="s">
        <v>510</v>
      </c>
      <c r="EX29" s="1" t="s">
        <v>306</v>
      </c>
      <c r="FG29" s="1" t="s">
        <v>511</v>
      </c>
      <c r="FH29" s="1" t="s">
        <v>512</v>
      </c>
      <c r="FI29" s="1" t="s">
        <v>513</v>
      </c>
      <c r="FW29" s="457">
        <f t="shared" si="0"/>
        <v>0.37746478873239436</v>
      </c>
    </row>
    <row r="30" spans="1:179" ht="13.5" customHeight="1">
      <c r="A30" s="1" t="s">
        <v>516</v>
      </c>
      <c r="B30" s="1" t="s">
        <v>518</v>
      </c>
      <c r="C30" s="1" t="s">
        <v>515</v>
      </c>
      <c r="I30" s="417">
        <f>VLOOKUP(C30,'(종합) 2016 KISTI 패밀리기업 현황(9&amp;10월)'!$E$6:$BM$295,61,FALSE)</f>
        <v>8</v>
      </c>
      <c r="J30" s="417">
        <f>VLOOKUP(C30,'(종합) 2016 KISTI 패밀리기업 현황(9&amp;10월)'!$E$6:$BY$295,72,FALSE)</f>
        <v>0</v>
      </c>
      <c r="K30" s="417">
        <f>VLOOKUP(C30,'(종합) 2016 KISTI 패밀리기업 현황(9&amp;10월)'!$E$6:$BY$295,73,FALSE)</f>
        <v>0</v>
      </c>
      <c r="L30" s="417">
        <f>VLOOKUP(C30,'(종합) 2016 KISTI 패밀리기업 현황(9&amp;10월)'!$E$6:$BZ$295,3,FALSE)</f>
        <v>1978</v>
      </c>
      <c r="M30" s="417">
        <f>VLOOKUP(C30,'(종합) 2016 KISTI 패밀리기업 현황(9&amp;10월)'!$E$6:$BZ$295,74,FALSE)</f>
        <v>10</v>
      </c>
      <c r="O30" s="21" t="s">
        <v>10823</v>
      </c>
      <c r="P30" s="21" t="s">
        <v>10906</v>
      </c>
      <c r="Q30" s="3" t="s">
        <v>519</v>
      </c>
      <c r="R30" s="3" t="s">
        <v>520</v>
      </c>
      <c r="S30" s="3"/>
      <c r="T30" s="3"/>
      <c r="U30" s="3"/>
      <c r="V30" s="3" t="s">
        <v>518</v>
      </c>
      <c r="W30" s="3" t="s">
        <v>521</v>
      </c>
      <c r="X30" s="3" t="s">
        <v>522</v>
      </c>
      <c r="Y30" s="3" t="s">
        <v>523</v>
      </c>
      <c r="Z30" s="3"/>
      <c r="AA30" s="3" t="s">
        <v>524</v>
      </c>
      <c r="AB30" s="3" t="s">
        <v>525</v>
      </c>
      <c r="AC30" s="3" t="s">
        <v>526</v>
      </c>
      <c r="AD30" s="3" t="s">
        <v>527</v>
      </c>
      <c r="AE30" s="3" t="s">
        <v>528</v>
      </c>
      <c r="AF30" s="3" t="s">
        <v>526</v>
      </c>
      <c r="AG30" s="3" t="s">
        <v>529</v>
      </c>
      <c r="AH30" s="3" t="s">
        <v>530</v>
      </c>
      <c r="AI30" s="3" t="s">
        <v>531</v>
      </c>
      <c r="AJ30" s="3" t="s">
        <v>532</v>
      </c>
      <c r="AK30" s="3" t="s">
        <v>533</v>
      </c>
      <c r="AL30" s="3" t="s">
        <v>532</v>
      </c>
      <c r="AM30" s="3"/>
      <c r="AN30" s="3"/>
      <c r="AO30" s="3"/>
      <c r="AP30" s="3"/>
      <c r="AQ30" s="3"/>
      <c r="AR30" s="3"/>
      <c r="AS30" s="3" t="s">
        <v>532</v>
      </c>
      <c r="AT30" s="3"/>
      <c r="AU30" s="3"/>
      <c r="AV30" s="3"/>
      <c r="AW30" s="3"/>
      <c r="AX30" s="3"/>
      <c r="AY30" s="3" t="s">
        <v>521</v>
      </c>
      <c r="AZ30" s="3" t="s">
        <v>524</v>
      </c>
      <c r="BA30" s="3">
        <v>2</v>
      </c>
      <c r="BB30" s="3" t="s">
        <v>521</v>
      </c>
      <c r="BC30" s="3" t="s">
        <v>524</v>
      </c>
      <c r="BD30" s="3">
        <v>2</v>
      </c>
      <c r="BE30" s="413" t="s">
        <v>521</v>
      </c>
      <c r="BF30" s="413" t="s">
        <v>534</v>
      </c>
      <c r="BG30" s="3">
        <v>1</v>
      </c>
      <c r="BH30" s="413" t="s">
        <v>521</v>
      </c>
      <c r="BI30" s="413" t="s">
        <v>534</v>
      </c>
      <c r="BJ30" s="3">
        <v>1</v>
      </c>
      <c r="BK30" s="413" t="s">
        <v>518</v>
      </c>
      <c r="BL30" s="413" t="s">
        <v>534</v>
      </c>
      <c r="BM30" s="3">
        <v>2</v>
      </c>
      <c r="BN30" s="413" t="s">
        <v>524</v>
      </c>
      <c r="BO30" s="413" t="s">
        <v>524</v>
      </c>
      <c r="BP30" s="3">
        <v>0</v>
      </c>
      <c r="BQ30" s="413" t="s">
        <v>521</v>
      </c>
      <c r="BR30" s="413" t="s">
        <v>534</v>
      </c>
      <c r="BS30" s="3">
        <v>1</v>
      </c>
      <c r="BT30" s="413" t="s">
        <v>521</v>
      </c>
      <c r="BU30" s="413" t="s">
        <v>534</v>
      </c>
      <c r="BV30" s="3">
        <v>1</v>
      </c>
      <c r="BW30" s="413" t="s">
        <v>518</v>
      </c>
      <c r="BX30" s="413" t="s">
        <v>518</v>
      </c>
      <c r="BY30" s="3">
        <v>0</v>
      </c>
      <c r="BZ30" s="413" t="s">
        <v>524</v>
      </c>
      <c r="CA30" s="413" t="s">
        <v>524</v>
      </c>
      <c r="CB30" s="3">
        <v>0</v>
      </c>
      <c r="CC30" s="413" t="s">
        <v>524</v>
      </c>
      <c r="CD30" s="413" t="s">
        <v>524</v>
      </c>
      <c r="CE30" s="3">
        <v>0</v>
      </c>
      <c r="CF30" s="413" t="s">
        <v>524</v>
      </c>
      <c r="CG30" s="413" t="s">
        <v>524</v>
      </c>
      <c r="CH30" s="3">
        <v>0</v>
      </c>
      <c r="CI30" s="413" t="s">
        <v>524</v>
      </c>
      <c r="CJ30" s="413" t="s">
        <v>524</v>
      </c>
      <c r="CK30" s="3">
        <v>0</v>
      </c>
      <c r="CL30" s="413" t="s">
        <v>518</v>
      </c>
      <c r="CM30" s="413" t="s">
        <v>518</v>
      </c>
      <c r="CN30" s="3">
        <v>0</v>
      </c>
      <c r="CO30" s="413" t="s">
        <v>518</v>
      </c>
      <c r="CP30" s="413" t="s">
        <v>518</v>
      </c>
      <c r="CQ30" s="3">
        <v>0</v>
      </c>
      <c r="CR30" s="413" t="s">
        <v>518</v>
      </c>
      <c r="CS30" s="413" t="s">
        <v>518</v>
      </c>
      <c r="CT30" s="3">
        <v>0</v>
      </c>
      <c r="CU30" s="413" t="s">
        <v>518</v>
      </c>
      <c r="CV30" s="413" t="s">
        <v>518</v>
      </c>
      <c r="CW30" s="3">
        <v>0</v>
      </c>
      <c r="CX30" s="413" t="s">
        <v>521</v>
      </c>
      <c r="CY30" s="413" t="s">
        <v>521</v>
      </c>
      <c r="CZ30" s="3">
        <v>0</v>
      </c>
      <c r="DA30" s="413" t="s">
        <v>524</v>
      </c>
      <c r="DB30" s="413" t="s">
        <v>524</v>
      </c>
      <c r="DC30" s="3">
        <v>0</v>
      </c>
      <c r="DD30" s="413" t="s">
        <v>524</v>
      </c>
      <c r="DE30" s="413" t="s">
        <v>524</v>
      </c>
      <c r="DF30" s="3">
        <v>0</v>
      </c>
      <c r="DG30" s="413" t="s">
        <v>524</v>
      </c>
      <c r="DH30" s="413" t="s">
        <v>524</v>
      </c>
      <c r="DI30" s="3">
        <v>0</v>
      </c>
      <c r="DJ30" s="413" t="s">
        <v>521</v>
      </c>
      <c r="DK30" s="413" t="s">
        <v>524</v>
      </c>
      <c r="DL30" s="3">
        <v>2</v>
      </c>
      <c r="DM30" s="413" t="s">
        <v>521</v>
      </c>
      <c r="DN30" s="413" t="s">
        <v>524</v>
      </c>
      <c r="DO30" s="3">
        <v>2</v>
      </c>
      <c r="DP30" s="413" t="s">
        <v>521</v>
      </c>
      <c r="DQ30" s="413" t="s">
        <v>521</v>
      </c>
      <c r="DR30" s="3">
        <v>0</v>
      </c>
      <c r="DS30" s="413" t="s">
        <v>532</v>
      </c>
      <c r="DT30" s="413" t="s">
        <v>532</v>
      </c>
      <c r="DU30" s="3">
        <v>0</v>
      </c>
      <c r="DV30" s="413" t="s">
        <v>532</v>
      </c>
      <c r="DW30" s="413" t="s">
        <v>532</v>
      </c>
      <c r="DX30" s="3">
        <v>0</v>
      </c>
      <c r="DY30" s="413" t="s">
        <v>532</v>
      </c>
      <c r="DZ30" s="413" t="s">
        <v>532</v>
      </c>
      <c r="EA30" s="3">
        <v>0</v>
      </c>
      <c r="EB30" s="3" t="s">
        <v>535</v>
      </c>
      <c r="EC30" s="3" t="s">
        <v>536</v>
      </c>
      <c r="ED30" s="3"/>
      <c r="EE30" s="3"/>
      <c r="EF30" s="3"/>
      <c r="EG30" s="3" t="s">
        <v>537</v>
      </c>
      <c r="EH30" s="413">
        <v>80</v>
      </c>
      <c r="EI30" s="3">
        <v>40</v>
      </c>
      <c r="EJ30" s="413" t="s">
        <v>2725</v>
      </c>
      <c r="EK30" s="413" t="s">
        <v>2726</v>
      </c>
      <c r="EL30" s="413" t="s">
        <v>10902</v>
      </c>
      <c r="EM30" s="413">
        <v>0</v>
      </c>
      <c r="EN30" s="413">
        <v>0</v>
      </c>
      <c r="EO30" s="413" t="s">
        <v>517</v>
      </c>
      <c r="EP30" s="413" t="s">
        <v>313</v>
      </c>
      <c r="EQ30" s="413" t="s">
        <v>10901</v>
      </c>
      <c r="ER30" s="413" t="s">
        <v>313</v>
      </c>
      <c r="ES30" s="413">
        <v>70400</v>
      </c>
      <c r="ET30" s="413">
        <v>70850</v>
      </c>
      <c r="EU30" s="413">
        <v>450</v>
      </c>
      <c r="EV30" s="413">
        <v>12</v>
      </c>
      <c r="EW30" s="1" t="s">
        <v>538</v>
      </c>
      <c r="FD30" s="1" t="s">
        <v>518</v>
      </c>
      <c r="FG30" s="1" t="s">
        <v>2000</v>
      </c>
      <c r="FH30" s="1" t="s">
        <v>539</v>
      </c>
      <c r="FI30" s="1" t="s">
        <v>1995</v>
      </c>
      <c r="FW30" s="457">
        <f t="shared" si="0"/>
        <v>0.28749999999999998</v>
      </c>
    </row>
    <row r="31" spans="1:179" ht="13.5" customHeight="1">
      <c r="A31" s="1" t="s">
        <v>540</v>
      </c>
      <c r="B31" s="1" t="s">
        <v>518</v>
      </c>
      <c r="C31" s="1" t="s">
        <v>548</v>
      </c>
      <c r="I31" s="417">
        <f>VLOOKUP(C31,'(종합) 2016 KISTI 패밀리기업 현황(9&amp;10월)'!$E$6:$BM$295,61,FALSE)</f>
        <v>6</v>
      </c>
      <c r="J31" s="417">
        <f>VLOOKUP(C31,'(종합) 2016 KISTI 패밀리기업 현황(9&amp;10월)'!$E$6:$BY$295,72,FALSE)</f>
        <v>0</v>
      </c>
      <c r="K31" s="417">
        <f>VLOOKUP(C31,'(종합) 2016 KISTI 패밀리기업 현황(9&amp;10월)'!$E$6:$BY$295,73,FALSE)</f>
        <v>0</v>
      </c>
      <c r="L31" s="417">
        <f>VLOOKUP(C31,'(종합) 2016 KISTI 패밀리기업 현황(9&amp;10월)'!$E$6:$BZ$295,3,FALSE)</f>
        <v>1975</v>
      </c>
      <c r="M31" s="417">
        <f>VLOOKUP(C31,'(종합) 2016 KISTI 패밀리기업 현황(9&amp;10월)'!$E$6:$BZ$295,74,FALSE)</f>
        <v>9</v>
      </c>
      <c r="O31" s="21" t="s">
        <v>10821</v>
      </c>
      <c r="P31" s="21" t="s">
        <v>313</v>
      </c>
      <c r="Q31" s="3" t="s">
        <v>541</v>
      </c>
      <c r="R31" s="3" t="s">
        <v>525</v>
      </c>
      <c r="S31" s="3" t="s">
        <v>520</v>
      </c>
      <c r="T31" s="3"/>
      <c r="U31" s="3"/>
      <c r="V31" s="3" t="s">
        <v>521</v>
      </c>
      <c r="W31" s="3" t="s">
        <v>521</v>
      </c>
      <c r="X31" s="3" t="s">
        <v>542</v>
      </c>
      <c r="Y31" s="3" t="s">
        <v>525</v>
      </c>
      <c r="Z31" s="3" t="s">
        <v>520</v>
      </c>
      <c r="AA31" s="3"/>
      <c r="AB31" s="3" t="s">
        <v>543</v>
      </c>
      <c r="AC31" s="3" t="s">
        <v>534</v>
      </c>
      <c r="AD31" s="3" t="s">
        <v>528</v>
      </c>
      <c r="AE31" s="3" t="s">
        <v>534</v>
      </c>
      <c r="AF31" s="3" t="s">
        <v>534</v>
      </c>
      <c r="AG31" s="3" t="s">
        <v>544</v>
      </c>
      <c r="AH31" s="3" t="s">
        <v>545</v>
      </c>
      <c r="AI31" s="3" t="s">
        <v>534</v>
      </c>
      <c r="AJ31" s="3" t="s">
        <v>532</v>
      </c>
      <c r="AK31" s="3" t="s">
        <v>524</v>
      </c>
      <c r="AL31" s="3" t="s">
        <v>532</v>
      </c>
      <c r="AM31" s="3" t="s">
        <v>532</v>
      </c>
      <c r="AN31" s="3"/>
      <c r="AO31" s="3" t="s">
        <v>532</v>
      </c>
      <c r="AP31" s="3"/>
      <c r="AQ31" s="3"/>
      <c r="AR31" s="3"/>
      <c r="AS31" s="3" t="s">
        <v>532</v>
      </c>
      <c r="AT31" s="3"/>
      <c r="AU31" s="3" t="s">
        <v>532</v>
      </c>
      <c r="AV31" s="3"/>
      <c r="AW31" s="3"/>
      <c r="AX31" s="3" t="s">
        <v>532</v>
      </c>
      <c r="AY31" s="3" t="s">
        <v>534</v>
      </c>
      <c r="AZ31" s="3" t="s">
        <v>524</v>
      </c>
      <c r="BA31" s="3">
        <v>1</v>
      </c>
      <c r="BB31" s="3" t="s">
        <v>534</v>
      </c>
      <c r="BC31" s="3" t="s">
        <v>524</v>
      </c>
      <c r="BD31" s="3">
        <v>1</v>
      </c>
      <c r="BE31" s="413" t="s">
        <v>521</v>
      </c>
      <c r="BF31" s="413" t="s">
        <v>534</v>
      </c>
      <c r="BG31" s="3">
        <v>1</v>
      </c>
      <c r="BH31" s="413" t="s">
        <v>524</v>
      </c>
      <c r="BI31" s="413" t="s">
        <v>524</v>
      </c>
      <c r="BJ31" s="3">
        <v>0</v>
      </c>
      <c r="BK31" s="413" t="s">
        <v>534</v>
      </c>
      <c r="BL31" s="413" t="s">
        <v>534</v>
      </c>
      <c r="BM31" s="3">
        <v>0</v>
      </c>
      <c r="BN31" s="413" t="s">
        <v>524</v>
      </c>
      <c r="BO31" s="413" t="s">
        <v>524</v>
      </c>
      <c r="BP31" s="3">
        <v>0</v>
      </c>
      <c r="BQ31" s="413" t="s">
        <v>534</v>
      </c>
      <c r="BR31" s="413" t="s">
        <v>534</v>
      </c>
      <c r="BS31" s="3">
        <v>0</v>
      </c>
      <c r="BT31" s="413" t="s">
        <v>524</v>
      </c>
      <c r="BU31" s="413" t="s">
        <v>524</v>
      </c>
      <c r="BV31" s="3">
        <v>0</v>
      </c>
      <c r="BW31" s="413" t="s">
        <v>524</v>
      </c>
      <c r="BX31" s="413" t="s">
        <v>524</v>
      </c>
      <c r="BY31" s="3">
        <v>0</v>
      </c>
      <c r="BZ31" s="413" t="s">
        <v>524</v>
      </c>
      <c r="CA31" s="413" t="s">
        <v>524</v>
      </c>
      <c r="CB31" s="3">
        <v>0</v>
      </c>
      <c r="CC31" s="413" t="s">
        <v>524</v>
      </c>
      <c r="CD31" s="413" t="s">
        <v>524</v>
      </c>
      <c r="CE31" s="3">
        <v>0</v>
      </c>
      <c r="CF31" s="413" t="s">
        <v>524</v>
      </c>
      <c r="CG31" s="413" t="s">
        <v>524</v>
      </c>
      <c r="CH31" s="3">
        <v>0</v>
      </c>
      <c r="CI31" s="413" t="s">
        <v>524</v>
      </c>
      <c r="CJ31" s="413" t="s">
        <v>524</v>
      </c>
      <c r="CK31" s="3">
        <v>0</v>
      </c>
      <c r="CL31" s="413" t="s">
        <v>534</v>
      </c>
      <c r="CM31" s="413" t="s">
        <v>534</v>
      </c>
      <c r="CN31" s="3">
        <v>0</v>
      </c>
      <c r="CO31" s="413" t="s">
        <v>534</v>
      </c>
      <c r="CP31" s="413" t="s">
        <v>534</v>
      </c>
      <c r="CQ31" s="3">
        <v>0</v>
      </c>
      <c r="CR31" s="413" t="s">
        <v>524</v>
      </c>
      <c r="CS31" s="413" t="s">
        <v>524</v>
      </c>
      <c r="CT31" s="3">
        <v>0</v>
      </c>
      <c r="CU31" s="413" t="s">
        <v>534</v>
      </c>
      <c r="CV31" s="413" t="s">
        <v>534</v>
      </c>
      <c r="CW31" s="3">
        <v>0</v>
      </c>
      <c r="CX31" s="413" t="s">
        <v>521</v>
      </c>
      <c r="CY31" s="413" t="s">
        <v>521</v>
      </c>
      <c r="CZ31" s="3">
        <v>0</v>
      </c>
      <c r="DA31" s="413" t="s">
        <v>524</v>
      </c>
      <c r="DB31" s="413" t="s">
        <v>524</v>
      </c>
      <c r="DC31" s="3">
        <v>0</v>
      </c>
      <c r="DD31" s="413" t="s">
        <v>534</v>
      </c>
      <c r="DE31" s="413" t="s">
        <v>534</v>
      </c>
      <c r="DF31" s="3">
        <v>0</v>
      </c>
      <c r="DG31" s="413" t="s">
        <v>534</v>
      </c>
      <c r="DH31" s="413" t="s">
        <v>534</v>
      </c>
      <c r="DI31" s="3">
        <v>0</v>
      </c>
      <c r="DJ31" s="413" t="s">
        <v>534</v>
      </c>
      <c r="DK31" s="413" t="s">
        <v>534</v>
      </c>
      <c r="DL31" s="3">
        <v>0</v>
      </c>
      <c r="DM31" s="413" t="s">
        <v>546</v>
      </c>
      <c r="DN31" s="413" t="s">
        <v>547</v>
      </c>
      <c r="DO31" s="3">
        <v>1</v>
      </c>
      <c r="DP31" s="413" t="s">
        <v>547</v>
      </c>
      <c r="DQ31" s="413" t="s">
        <v>547</v>
      </c>
      <c r="DR31" s="3">
        <v>0</v>
      </c>
      <c r="DS31" s="413" t="s">
        <v>547</v>
      </c>
      <c r="DT31" s="413" t="s">
        <v>547</v>
      </c>
      <c r="DU31" s="3">
        <v>0</v>
      </c>
      <c r="DV31" s="413" t="s">
        <v>546</v>
      </c>
      <c r="DW31" s="413" t="s">
        <v>547</v>
      </c>
      <c r="DX31" s="3">
        <v>1</v>
      </c>
      <c r="DY31" s="413" t="s">
        <v>547</v>
      </c>
      <c r="DZ31" s="413" t="s">
        <v>524</v>
      </c>
      <c r="EA31" s="3">
        <v>0</v>
      </c>
      <c r="EB31" s="3" t="s">
        <v>543</v>
      </c>
      <c r="EC31" s="3" t="s">
        <v>525</v>
      </c>
      <c r="ED31" s="3"/>
      <c r="EE31" s="3" t="s">
        <v>525</v>
      </c>
      <c r="EF31" s="3"/>
      <c r="EG31" s="3" t="s">
        <v>537</v>
      </c>
      <c r="EH31" s="413">
        <v>50</v>
      </c>
      <c r="EI31" s="3">
        <v>43</v>
      </c>
      <c r="EJ31" s="413" t="s">
        <v>2725</v>
      </c>
      <c r="EK31" s="413" t="s">
        <v>2726</v>
      </c>
      <c r="EL31" s="413" t="s">
        <v>10902</v>
      </c>
      <c r="EM31" s="413">
        <v>4</v>
      </c>
      <c r="EN31" s="413">
        <v>0</v>
      </c>
      <c r="EO31" s="413">
        <v>0</v>
      </c>
      <c r="EP31" s="413" t="s">
        <v>313</v>
      </c>
      <c r="EQ31" s="413" t="s">
        <v>10901</v>
      </c>
      <c r="ER31" s="413" t="s">
        <v>313</v>
      </c>
      <c r="ES31" s="413">
        <v>8000</v>
      </c>
      <c r="ET31" s="413">
        <v>0</v>
      </c>
      <c r="EU31" s="413">
        <v>0</v>
      </c>
      <c r="EV31" s="413">
        <v>0</v>
      </c>
      <c r="EW31" s="1" t="s">
        <v>549</v>
      </c>
      <c r="EX31" s="1" t="s">
        <v>518</v>
      </c>
      <c r="EY31" s="1" t="s">
        <v>521</v>
      </c>
      <c r="EZ31" s="1" t="s">
        <v>534</v>
      </c>
      <c r="FD31" s="1" t="s">
        <v>521</v>
      </c>
      <c r="FG31" s="1" t="s">
        <v>550</v>
      </c>
      <c r="FH31" s="1" t="s">
        <v>551</v>
      </c>
      <c r="FI31" s="1" t="s">
        <v>552</v>
      </c>
      <c r="FJ31" s="1" t="s">
        <v>553</v>
      </c>
      <c r="FK31" s="1" t="s">
        <v>554</v>
      </c>
      <c r="FL31" s="1" t="s">
        <v>555</v>
      </c>
      <c r="FM31" s="1" t="s">
        <v>556</v>
      </c>
      <c r="FO31" s="1" t="s">
        <v>524</v>
      </c>
      <c r="FP31" s="1" t="s">
        <v>557</v>
      </c>
      <c r="FQ31" s="1" t="s">
        <v>558</v>
      </c>
      <c r="FR31" s="1" t="s">
        <v>543</v>
      </c>
      <c r="FW31" s="457">
        <f t="shared" si="0"/>
        <v>0.1</v>
      </c>
    </row>
    <row r="32" spans="1:179" ht="13.5" customHeight="1">
      <c r="A32" s="1" t="s">
        <v>559</v>
      </c>
      <c r="B32" s="1" t="s">
        <v>518</v>
      </c>
      <c r="C32" s="1" t="s">
        <v>560</v>
      </c>
      <c r="I32" s="417">
        <f>VLOOKUP(C32,'(종합) 2016 KISTI 패밀리기업 현황(9&amp;10월)'!$E$6:$BM$295,61,FALSE)</f>
        <v>6</v>
      </c>
      <c r="J32" s="417">
        <f>VLOOKUP(C32,'(종합) 2016 KISTI 패밀리기업 현황(9&amp;10월)'!$E$6:$BY$295,72,FALSE)</f>
        <v>0</v>
      </c>
      <c r="K32" s="417">
        <f>VLOOKUP(C32,'(종합) 2016 KISTI 패밀리기업 현황(9&amp;10월)'!$E$6:$BY$295,73,FALSE)</f>
        <v>0</v>
      </c>
      <c r="L32" s="417">
        <f>VLOOKUP(C32,'(종합) 2016 KISTI 패밀리기업 현황(9&amp;10월)'!$E$6:$BZ$295,3,FALSE)</f>
        <v>1995</v>
      </c>
      <c r="M32" s="417">
        <f>VLOOKUP(C32,'(종합) 2016 KISTI 패밀리기업 현황(9&amp;10월)'!$E$6:$BZ$295,74,FALSE)</f>
        <v>0</v>
      </c>
      <c r="O32" s="21" t="s">
        <v>10825</v>
      </c>
      <c r="P32" s="21" t="s">
        <v>313</v>
      </c>
      <c r="Q32" s="3"/>
      <c r="R32" s="3" t="s">
        <v>536</v>
      </c>
      <c r="S32" s="3"/>
      <c r="T32" s="3"/>
      <c r="U32" s="3"/>
      <c r="V32" s="3" t="s">
        <v>521</v>
      </c>
      <c r="W32" s="3" t="s">
        <v>518</v>
      </c>
      <c r="X32" s="3" t="s">
        <v>522</v>
      </c>
      <c r="Y32" s="3" t="s">
        <v>542</v>
      </c>
      <c r="Z32" s="3"/>
      <c r="AA32" s="3"/>
      <c r="AB32" s="3"/>
      <c r="AC32" s="3" t="s">
        <v>528</v>
      </c>
      <c r="AD32" s="3" t="s">
        <v>526</v>
      </c>
      <c r="AE32" s="3" t="s">
        <v>528</v>
      </c>
      <c r="AF32" s="3" t="s">
        <v>526</v>
      </c>
      <c r="AG32" s="3" t="s">
        <v>561</v>
      </c>
      <c r="AH32" s="3" t="s">
        <v>562</v>
      </c>
      <c r="AI32" s="3" t="s">
        <v>534</v>
      </c>
      <c r="AJ32" s="3" t="s">
        <v>532</v>
      </c>
      <c r="AK32" s="3" t="s">
        <v>528</v>
      </c>
      <c r="AL32" s="3" t="s">
        <v>532</v>
      </c>
      <c r="AM32" s="3" t="s">
        <v>532</v>
      </c>
      <c r="AN32" s="3"/>
      <c r="AO32" s="3"/>
      <c r="AP32" s="3"/>
      <c r="AQ32" s="3"/>
      <c r="AR32" s="3"/>
      <c r="AS32" s="3"/>
      <c r="AT32" s="3"/>
      <c r="AU32" s="3"/>
      <c r="AV32" s="3"/>
      <c r="AW32" s="3"/>
      <c r="AX32" s="3" t="s">
        <v>532</v>
      </c>
      <c r="AY32" s="3" t="s">
        <v>534</v>
      </c>
      <c r="AZ32" s="3" t="s">
        <v>524</v>
      </c>
      <c r="BA32" s="3">
        <v>1</v>
      </c>
      <c r="BB32" s="3" t="s">
        <v>534</v>
      </c>
      <c r="BC32" s="3" t="s">
        <v>524</v>
      </c>
      <c r="BD32" s="3">
        <v>1</v>
      </c>
      <c r="BE32" s="413" t="s">
        <v>534</v>
      </c>
      <c r="BF32" s="413" t="s">
        <v>534</v>
      </c>
      <c r="BG32" s="3">
        <v>0</v>
      </c>
      <c r="BH32" s="413" t="s">
        <v>534</v>
      </c>
      <c r="BI32" s="413" t="s">
        <v>534</v>
      </c>
      <c r="BJ32" s="3">
        <v>0</v>
      </c>
      <c r="BK32" s="413" t="s">
        <v>521</v>
      </c>
      <c r="BL32" s="413" t="s">
        <v>524</v>
      </c>
      <c r="BM32" s="3">
        <v>2</v>
      </c>
      <c r="BN32" s="413" t="s">
        <v>524</v>
      </c>
      <c r="BO32" s="413" t="s">
        <v>524</v>
      </c>
      <c r="BP32" s="3">
        <v>0</v>
      </c>
      <c r="BQ32" s="413" t="s">
        <v>521</v>
      </c>
      <c r="BR32" s="413" t="s">
        <v>534</v>
      </c>
      <c r="BS32" s="3">
        <v>1</v>
      </c>
      <c r="BT32" s="413" t="s">
        <v>534</v>
      </c>
      <c r="BU32" s="413" t="s">
        <v>524</v>
      </c>
      <c r="BV32" s="3">
        <v>1</v>
      </c>
      <c r="BW32" s="413" t="s">
        <v>521</v>
      </c>
      <c r="BX32" s="413" t="s">
        <v>521</v>
      </c>
      <c r="BY32" s="3">
        <v>0</v>
      </c>
      <c r="BZ32" s="413" t="s">
        <v>521</v>
      </c>
      <c r="CA32" s="413" t="s">
        <v>521</v>
      </c>
      <c r="CB32" s="3">
        <v>0</v>
      </c>
      <c r="CC32" s="413" t="s">
        <v>534</v>
      </c>
      <c r="CD32" s="413" t="s">
        <v>534</v>
      </c>
      <c r="CE32" s="3">
        <v>0</v>
      </c>
      <c r="CF32" s="413" t="s">
        <v>534</v>
      </c>
      <c r="CG32" s="413" t="s">
        <v>534</v>
      </c>
      <c r="CH32" s="3">
        <v>0</v>
      </c>
      <c r="CI32" s="413" t="s">
        <v>521</v>
      </c>
      <c r="CJ32" s="413" t="s">
        <v>521</v>
      </c>
      <c r="CK32" s="3">
        <v>0</v>
      </c>
      <c r="CL32" s="413" t="s">
        <v>521</v>
      </c>
      <c r="CM32" s="413" t="s">
        <v>521</v>
      </c>
      <c r="CN32" s="3">
        <v>0</v>
      </c>
      <c r="CO32" s="413" t="s">
        <v>521</v>
      </c>
      <c r="CP32" s="413" t="s">
        <v>521</v>
      </c>
      <c r="CQ32" s="3">
        <v>0</v>
      </c>
      <c r="CR32" s="413" t="s">
        <v>521</v>
      </c>
      <c r="CS32" s="413" t="s">
        <v>521</v>
      </c>
      <c r="CT32" s="3">
        <v>0</v>
      </c>
      <c r="CU32" s="413" t="s">
        <v>521</v>
      </c>
      <c r="CV32" s="413" t="s">
        <v>521</v>
      </c>
      <c r="CW32" s="3">
        <v>0</v>
      </c>
      <c r="CX32" s="413" t="s">
        <v>521</v>
      </c>
      <c r="CY32" s="413" t="s">
        <v>534</v>
      </c>
      <c r="CZ32" s="3">
        <v>1</v>
      </c>
      <c r="DA32" s="413" t="s">
        <v>534</v>
      </c>
      <c r="DB32" s="413" t="s">
        <v>524</v>
      </c>
      <c r="DC32" s="3">
        <v>1</v>
      </c>
      <c r="DD32" s="413" t="s">
        <v>534</v>
      </c>
      <c r="DE32" s="413" t="s">
        <v>534</v>
      </c>
      <c r="DF32" s="3">
        <v>0</v>
      </c>
      <c r="DG32" s="413" t="s">
        <v>534</v>
      </c>
      <c r="DH32" s="413" t="s">
        <v>524</v>
      </c>
      <c r="DI32" s="3">
        <v>1</v>
      </c>
      <c r="DJ32" s="413" t="s">
        <v>521</v>
      </c>
      <c r="DK32" s="413" t="s">
        <v>534</v>
      </c>
      <c r="DL32" s="3">
        <v>1</v>
      </c>
      <c r="DM32" s="413" t="s">
        <v>521</v>
      </c>
      <c r="DN32" s="413" t="s">
        <v>534</v>
      </c>
      <c r="DO32" s="3">
        <v>1</v>
      </c>
      <c r="DP32" s="413" t="s">
        <v>534</v>
      </c>
      <c r="DQ32" s="413" t="s">
        <v>524</v>
      </c>
      <c r="DR32" s="3">
        <v>1</v>
      </c>
      <c r="DS32" s="413" t="s">
        <v>521</v>
      </c>
      <c r="DT32" s="413" t="s">
        <v>521</v>
      </c>
      <c r="DU32" s="3">
        <v>0</v>
      </c>
      <c r="DV32" s="413" t="s">
        <v>521</v>
      </c>
      <c r="DW32" s="413" t="s">
        <v>521</v>
      </c>
      <c r="DX32" s="3">
        <v>0</v>
      </c>
      <c r="DY32" s="413" t="s">
        <v>534</v>
      </c>
      <c r="DZ32" s="413" t="s">
        <v>524</v>
      </c>
      <c r="EA32" s="3">
        <v>1</v>
      </c>
      <c r="EB32" s="3" t="s">
        <v>523</v>
      </c>
      <c r="EC32" s="3" t="s">
        <v>543</v>
      </c>
      <c r="ED32" s="3"/>
      <c r="EE32" s="3"/>
      <c r="EF32" s="3" t="s">
        <v>525</v>
      </c>
      <c r="EG32" s="3" t="s">
        <v>543</v>
      </c>
      <c r="EH32" s="413">
        <v>38</v>
      </c>
      <c r="EI32" s="3">
        <v>23</v>
      </c>
      <c r="EJ32" s="413" t="s">
        <v>2725</v>
      </c>
      <c r="EK32" s="413" t="s">
        <v>2726</v>
      </c>
      <c r="EL32" s="413" t="s">
        <v>10900</v>
      </c>
      <c r="EM32" s="413">
        <v>0</v>
      </c>
      <c r="EN32" s="413" t="s">
        <v>313</v>
      </c>
      <c r="EO32" s="413">
        <v>0</v>
      </c>
      <c r="EP32" s="413" t="s">
        <v>10901</v>
      </c>
      <c r="EQ32" s="413" t="s">
        <v>313</v>
      </c>
      <c r="ER32" s="413" t="s">
        <v>313</v>
      </c>
      <c r="ES32" s="413">
        <v>11000</v>
      </c>
      <c r="ET32" s="413">
        <v>0</v>
      </c>
      <c r="EU32" s="413">
        <v>0</v>
      </c>
      <c r="EV32" s="413">
        <v>0</v>
      </c>
      <c r="EW32" s="1" t="s">
        <v>563</v>
      </c>
      <c r="FA32" s="1" t="s">
        <v>532</v>
      </c>
      <c r="FG32" s="5" t="s">
        <v>564</v>
      </c>
      <c r="FH32" s="1" t="s">
        <v>565</v>
      </c>
      <c r="FI32" s="1" t="s">
        <v>566</v>
      </c>
      <c r="FW32" s="457">
        <f t="shared" si="0"/>
        <v>0.15789473684210525</v>
      </c>
    </row>
    <row r="33" spans="1:179" ht="13.5" customHeight="1">
      <c r="A33" s="1" t="s">
        <v>567</v>
      </c>
      <c r="B33" s="1" t="s">
        <v>518</v>
      </c>
      <c r="C33" s="1" t="s">
        <v>579</v>
      </c>
      <c r="I33" s="417">
        <f>VLOOKUP(C33,'(종합) 2016 KISTI 패밀리기업 현황(9&amp;10월)'!$E$6:$BM$295,61,FALSE)</f>
        <v>9</v>
      </c>
      <c r="J33" s="417">
        <f>VLOOKUP(C33,'(종합) 2016 KISTI 패밀리기업 현황(9&amp;10월)'!$E$6:$BY$295,72,FALSE)</f>
        <v>1</v>
      </c>
      <c r="K33" s="417">
        <f>VLOOKUP(C33,'(종합) 2016 KISTI 패밀리기업 현황(9&amp;10월)'!$E$6:$BY$295,73,FALSE)</f>
        <v>1</v>
      </c>
      <c r="L33" s="417">
        <f>VLOOKUP(C33,'(종합) 2016 KISTI 패밀리기업 현황(9&amp;10월)'!$E$6:$BZ$295,3,FALSE)</f>
        <v>1991</v>
      </c>
      <c r="M33" s="417">
        <f>VLOOKUP(C33,'(종합) 2016 KISTI 패밀리기업 현황(9&amp;10월)'!$E$6:$BZ$295,74,FALSE)</f>
        <v>0</v>
      </c>
      <c r="O33" s="21" t="s">
        <v>10824</v>
      </c>
      <c r="P33" s="21" t="s">
        <v>993</v>
      </c>
      <c r="Q33" s="3" t="s">
        <v>519</v>
      </c>
      <c r="R33" s="3" t="s">
        <v>520</v>
      </c>
      <c r="S33" s="3"/>
      <c r="T33" s="3"/>
      <c r="U33" s="3"/>
      <c r="V33" s="3" t="s">
        <v>518</v>
      </c>
      <c r="W33" s="3" t="s">
        <v>518</v>
      </c>
      <c r="X33" s="3"/>
      <c r="Y33" s="3" t="s">
        <v>568</v>
      </c>
      <c r="Z33" s="3"/>
      <c r="AA33" s="3"/>
      <c r="AB33" s="3" t="s">
        <v>569</v>
      </c>
      <c r="AC33" s="3" t="s">
        <v>528</v>
      </c>
      <c r="AD33" s="3" t="s">
        <v>526</v>
      </c>
      <c r="AE33" s="3" t="s">
        <v>570</v>
      </c>
      <c r="AF33" s="3" t="s">
        <v>520</v>
      </c>
      <c r="AG33" s="3" t="s">
        <v>572</v>
      </c>
      <c r="AH33" s="3" t="s">
        <v>573</v>
      </c>
      <c r="AI33" s="3" t="s">
        <v>534</v>
      </c>
      <c r="AJ33" s="3" t="s">
        <v>532</v>
      </c>
      <c r="AK33" s="3" t="s">
        <v>534</v>
      </c>
      <c r="AL33" s="3"/>
      <c r="AM33" s="3"/>
      <c r="AN33" s="3"/>
      <c r="AO33" s="3"/>
      <c r="AP33" s="3" t="s">
        <v>532</v>
      </c>
      <c r="AQ33" s="3"/>
      <c r="AR33" s="3"/>
      <c r="AS33" s="3" t="s">
        <v>532</v>
      </c>
      <c r="AT33" s="3"/>
      <c r="AU33" s="3"/>
      <c r="AV33" s="3"/>
      <c r="AW33" s="3"/>
      <c r="AX33" s="3"/>
      <c r="AY33" s="3" t="s">
        <v>518</v>
      </c>
      <c r="AZ33" s="3" t="s">
        <v>534</v>
      </c>
      <c r="BA33" s="3">
        <v>2</v>
      </c>
      <c r="BB33" s="3" t="s">
        <v>518</v>
      </c>
      <c r="BC33" s="3" t="s">
        <v>524</v>
      </c>
      <c r="BD33" s="3">
        <v>3</v>
      </c>
      <c r="BE33" s="413" t="s">
        <v>532</v>
      </c>
      <c r="BF33" s="413" t="s">
        <v>534</v>
      </c>
      <c r="BG33" s="3">
        <v>3</v>
      </c>
      <c r="BH33" s="413" t="s">
        <v>518</v>
      </c>
      <c r="BI33" s="413" t="s">
        <v>534</v>
      </c>
      <c r="BJ33" s="3">
        <v>2</v>
      </c>
      <c r="BK33" s="413" t="s">
        <v>518</v>
      </c>
      <c r="BL33" s="413" t="s">
        <v>534</v>
      </c>
      <c r="BM33" s="3">
        <v>2</v>
      </c>
      <c r="BN33" s="413" t="s">
        <v>518</v>
      </c>
      <c r="BO33" s="413" t="s">
        <v>534</v>
      </c>
      <c r="BP33" s="3">
        <v>2</v>
      </c>
      <c r="BQ33" s="413" t="s">
        <v>518</v>
      </c>
      <c r="BR33" s="413" t="s">
        <v>524</v>
      </c>
      <c r="BS33" s="3">
        <v>3</v>
      </c>
      <c r="BT33" s="413" t="s">
        <v>532</v>
      </c>
      <c r="BU33" s="413" t="s">
        <v>524</v>
      </c>
      <c r="BV33" s="3">
        <v>4</v>
      </c>
      <c r="BW33" s="413" t="s">
        <v>532</v>
      </c>
      <c r="BX33" s="413" t="s">
        <v>534</v>
      </c>
      <c r="BY33" s="3">
        <v>3</v>
      </c>
      <c r="BZ33" s="413" t="s">
        <v>532</v>
      </c>
      <c r="CA33" s="413" t="s">
        <v>524</v>
      </c>
      <c r="CB33" s="3">
        <v>4</v>
      </c>
      <c r="CC33" s="413" t="s">
        <v>532</v>
      </c>
      <c r="CD33" s="413" t="s">
        <v>524</v>
      </c>
      <c r="CE33" s="3">
        <v>4</v>
      </c>
      <c r="CF33" s="413" t="s">
        <v>518</v>
      </c>
      <c r="CG33" s="413" t="s">
        <v>534</v>
      </c>
      <c r="CH33" s="3">
        <v>2</v>
      </c>
      <c r="CI33" s="413" t="s">
        <v>518</v>
      </c>
      <c r="CJ33" s="413" t="s">
        <v>524</v>
      </c>
      <c r="CK33" s="3">
        <v>3</v>
      </c>
      <c r="CL33" s="413" t="s">
        <v>518</v>
      </c>
      <c r="CM33" s="413" t="s">
        <v>521</v>
      </c>
      <c r="CN33" s="3">
        <v>1</v>
      </c>
      <c r="CO33" s="413" t="s">
        <v>518</v>
      </c>
      <c r="CP33" s="413" t="s">
        <v>521</v>
      </c>
      <c r="CQ33" s="3">
        <v>1</v>
      </c>
      <c r="CR33" s="413" t="s">
        <v>518</v>
      </c>
      <c r="CS33" s="413" t="s">
        <v>534</v>
      </c>
      <c r="CT33" s="3">
        <v>2</v>
      </c>
      <c r="CU33" s="413" t="s">
        <v>532</v>
      </c>
      <c r="CV33" s="413" t="s">
        <v>521</v>
      </c>
      <c r="CW33" s="3">
        <v>2</v>
      </c>
      <c r="CX33" s="413" t="s">
        <v>532</v>
      </c>
      <c r="CY33" s="413" t="s">
        <v>534</v>
      </c>
      <c r="CZ33" s="3">
        <v>3</v>
      </c>
      <c r="DA33" s="413" t="s">
        <v>532</v>
      </c>
      <c r="DB33" s="413" t="s">
        <v>534</v>
      </c>
      <c r="DC33" s="3">
        <v>3</v>
      </c>
      <c r="DD33" s="413" t="s">
        <v>532</v>
      </c>
      <c r="DE33" s="413" t="s">
        <v>524</v>
      </c>
      <c r="DF33" s="3">
        <v>4</v>
      </c>
      <c r="DG33" s="413" t="s">
        <v>518</v>
      </c>
      <c r="DH33" s="413" t="s">
        <v>534</v>
      </c>
      <c r="DI33" s="3">
        <v>2</v>
      </c>
      <c r="DJ33" s="413" t="s">
        <v>518</v>
      </c>
      <c r="DK33" s="413" t="s">
        <v>521</v>
      </c>
      <c r="DL33" s="3">
        <v>1</v>
      </c>
      <c r="DM33" s="413" t="s">
        <v>518</v>
      </c>
      <c r="DN33" s="413" t="s">
        <v>534</v>
      </c>
      <c r="DO33" s="3">
        <v>2</v>
      </c>
      <c r="DP33" s="413" t="s">
        <v>532</v>
      </c>
      <c r="DQ33" s="413" t="s">
        <v>521</v>
      </c>
      <c r="DR33" s="3">
        <v>2</v>
      </c>
      <c r="DS33" s="413" t="s">
        <v>532</v>
      </c>
      <c r="DT33" s="413" t="s">
        <v>521</v>
      </c>
      <c r="DU33" s="3">
        <v>2</v>
      </c>
      <c r="DV33" s="413" t="s">
        <v>518</v>
      </c>
      <c r="DW33" s="413" t="s">
        <v>534</v>
      </c>
      <c r="DX33" s="3">
        <v>2</v>
      </c>
      <c r="DY33" s="413" t="s">
        <v>518</v>
      </c>
      <c r="DZ33" s="413" t="s">
        <v>521</v>
      </c>
      <c r="EA33" s="3">
        <v>1</v>
      </c>
      <c r="EB33" s="3" t="s">
        <v>574</v>
      </c>
      <c r="EC33" s="3" t="s">
        <v>575</v>
      </c>
      <c r="ED33" s="3" t="s">
        <v>576</v>
      </c>
      <c r="EE33" s="3" t="s">
        <v>536</v>
      </c>
      <c r="EF33" s="3" t="s">
        <v>577</v>
      </c>
      <c r="EG33" s="3" t="s">
        <v>578</v>
      </c>
      <c r="EH33" s="413">
        <v>79</v>
      </c>
      <c r="EI33" s="3">
        <v>27</v>
      </c>
      <c r="EJ33" s="413" t="s">
        <v>2725</v>
      </c>
      <c r="EK33" s="413" t="s">
        <v>2726</v>
      </c>
      <c r="EL33" s="413" t="s">
        <v>10902</v>
      </c>
      <c r="EM33" s="413">
        <v>0</v>
      </c>
      <c r="EN33" s="413" t="s">
        <v>993</v>
      </c>
      <c r="EO33" s="413">
        <v>0</v>
      </c>
      <c r="EP33" s="413" t="s">
        <v>313</v>
      </c>
      <c r="EQ33" s="413" t="s">
        <v>10901</v>
      </c>
      <c r="ER33" s="413" t="s">
        <v>313</v>
      </c>
      <c r="ES33" s="413">
        <v>22000</v>
      </c>
      <c r="ET33" s="413">
        <v>30000</v>
      </c>
      <c r="EU33" s="413">
        <v>8000</v>
      </c>
      <c r="EV33" s="413">
        <v>12</v>
      </c>
      <c r="EW33" s="1" t="s">
        <v>580</v>
      </c>
      <c r="FA33" s="1" t="s">
        <v>521</v>
      </c>
      <c r="FG33" s="1" t="s">
        <v>581</v>
      </c>
      <c r="FH33" s="1" t="s">
        <v>582</v>
      </c>
      <c r="FI33" s="1" t="s">
        <v>583</v>
      </c>
      <c r="FJ33" s="1" t="s">
        <v>584</v>
      </c>
      <c r="FK33" s="1" t="s">
        <v>585</v>
      </c>
      <c r="FL33" s="1" t="s">
        <v>586</v>
      </c>
      <c r="FM33" s="1" t="s">
        <v>587</v>
      </c>
      <c r="FW33" s="457">
        <f t="shared" si="0"/>
        <v>5.0632911392405063E-2</v>
      </c>
    </row>
    <row r="34" spans="1:179" ht="13.5" customHeight="1">
      <c r="A34" s="1" t="s">
        <v>589</v>
      </c>
      <c r="B34" s="1" t="s">
        <v>518</v>
      </c>
      <c r="C34" s="1" t="s">
        <v>588</v>
      </c>
      <c r="I34" s="417">
        <f>VLOOKUP(C34,'(종합) 2016 KISTI 패밀리기업 현황(9&amp;10월)'!$E$6:$BM$295,61,FALSE)</f>
        <v>13</v>
      </c>
      <c r="J34" s="417">
        <f>VLOOKUP(C34,'(종합) 2016 KISTI 패밀리기업 현황(9&amp;10월)'!$E$6:$BY$295,72,FALSE)</f>
        <v>0</v>
      </c>
      <c r="K34" s="417">
        <f>VLOOKUP(C34,'(종합) 2016 KISTI 패밀리기업 현황(9&amp;10월)'!$E$6:$BY$295,73,FALSE)</f>
        <v>0</v>
      </c>
      <c r="L34" s="417">
        <f>VLOOKUP(C34,'(종합) 2016 KISTI 패밀리기업 현황(9&amp;10월)'!$E$6:$BZ$295,3,FALSE)</f>
        <v>2014</v>
      </c>
      <c r="M34" s="417">
        <f>VLOOKUP(C34,'(종합) 2016 KISTI 패밀리기업 현황(9&amp;10월)'!$E$6:$BZ$295,74,FALSE)</f>
        <v>10</v>
      </c>
      <c r="O34" s="21" t="s">
        <v>10822</v>
      </c>
      <c r="P34" s="21" t="s">
        <v>993</v>
      </c>
      <c r="Q34" s="3" t="s">
        <v>525</v>
      </c>
      <c r="R34" s="3" t="s">
        <v>590</v>
      </c>
      <c r="S34" s="3"/>
      <c r="T34" s="3"/>
      <c r="U34" s="3"/>
      <c r="V34" s="3" t="s">
        <v>532</v>
      </c>
      <c r="W34" s="3" t="s">
        <v>532</v>
      </c>
      <c r="X34" s="3"/>
      <c r="Y34" s="3" t="s">
        <v>520</v>
      </c>
      <c r="Z34" s="3" t="s">
        <v>519</v>
      </c>
      <c r="AA34" s="3"/>
      <c r="AB34" s="3"/>
      <c r="AC34" s="3" t="s">
        <v>528</v>
      </c>
      <c r="AD34" s="3" t="s">
        <v>528</v>
      </c>
      <c r="AE34" s="3" t="s">
        <v>526</v>
      </c>
      <c r="AF34" s="3" t="s">
        <v>526</v>
      </c>
      <c r="AG34" s="3" t="s">
        <v>521</v>
      </c>
      <c r="AH34" s="3" t="s">
        <v>591</v>
      </c>
      <c r="AI34" s="3" t="s">
        <v>531</v>
      </c>
      <c r="AJ34" s="3" t="s">
        <v>521</v>
      </c>
      <c r="AK34" s="3" t="s">
        <v>521</v>
      </c>
      <c r="AL34" s="3" t="s">
        <v>532</v>
      </c>
      <c r="AM34" s="3"/>
      <c r="AN34" s="3"/>
      <c r="AO34" s="3"/>
      <c r="AP34" s="3"/>
      <c r="AQ34" s="3"/>
      <c r="AR34" s="3"/>
      <c r="AS34" s="3" t="s">
        <v>532</v>
      </c>
      <c r="AT34" s="3"/>
      <c r="AU34" s="3"/>
      <c r="AV34" s="3"/>
      <c r="AW34" s="3"/>
      <c r="AX34" s="3"/>
      <c r="AY34" s="3" t="s">
        <v>521</v>
      </c>
      <c r="AZ34" s="3" t="s">
        <v>534</v>
      </c>
      <c r="BA34" s="3">
        <v>1</v>
      </c>
      <c r="BB34" s="3" t="s">
        <v>518</v>
      </c>
      <c r="BC34" s="3" t="s">
        <v>521</v>
      </c>
      <c r="BD34" s="3">
        <v>1</v>
      </c>
      <c r="BE34" s="413" t="s">
        <v>518</v>
      </c>
      <c r="BF34" s="413" t="s">
        <v>518</v>
      </c>
      <c r="BG34" s="3">
        <v>0</v>
      </c>
      <c r="BH34" s="413" t="s">
        <v>518</v>
      </c>
      <c r="BI34" s="413" t="s">
        <v>518</v>
      </c>
      <c r="BJ34" s="3">
        <v>0</v>
      </c>
      <c r="BK34" s="413" t="s">
        <v>518</v>
      </c>
      <c r="BL34" s="413" t="s">
        <v>534</v>
      </c>
      <c r="BM34" s="3">
        <v>2</v>
      </c>
      <c r="BN34" s="413" t="s">
        <v>518</v>
      </c>
      <c r="BO34" s="413" t="s">
        <v>524</v>
      </c>
      <c r="BP34" s="3">
        <v>3</v>
      </c>
      <c r="BQ34" s="413" t="s">
        <v>518</v>
      </c>
      <c r="BR34" s="413" t="s">
        <v>524</v>
      </c>
      <c r="BS34" s="3">
        <v>3</v>
      </c>
      <c r="BT34" s="413" t="s">
        <v>518</v>
      </c>
      <c r="BU34" s="413" t="s">
        <v>518</v>
      </c>
      <c r="BV34" s="3">
        <v>0</v>
      </c>
      <c r="BW34" s="413" t="s">
        <v>532</v>
      </c>
      <c r="BX34" s="413" t="s">
        <v>532</v>
      </c>
      <c r="BY34" s="3">
        <v>0</v>
      </c>
      <c r="BZ34" s="413" t="s">
        <v>518</v>
      </c>
      <c r="CA34" s="413" t="s">
        <v>518</v>
      </c>
      <c r="CB34" s="3">
        <v>0</v>
      </c>
      <c r="CC34" s="413" t="s">
        <v>518</v>
      </c>
      <c r="CD34" s="413" t="s">
        <v>518</v>
      </c>
      <c r="CE34" s="3">
        <v>0</v>
      </c>
      <c r="CF34" s="413" t="s">
        <v>518</v>
      </c>
      <c r="CG34" s="413" t="s">
        <v>518</v>
      </c>
      <c r="CH34" s="3">
        <v>0</v>
      </c>
      <c r="CI34" s="413" t="s">
        <v>518</v>
      </c>
      <c r="CJ34" s="413" t="s">
        <v>518</v>
      </c>
      <c r="CK34" s="3">
        <v>0</v>
      </c>
      <c r="CL34" s="413" t="s">
        <v>518</v>
      </c>
      <c r="CM34" s="413" t="s">
        <v>518</v>
      </c>
      <c r="CN34" s="3">
        <v>0</v>
      </c>
      <c r="CO34" s="413" t="s">
        <v>518</v>
      </c>
      <c r="CP34" s="413" t="s">
        <v>592</v>
      </c>
      <c r="CQ34" s="3">
        <v>1</v>
      </c>
      <c r="CR34" s="413" t="s">
        <v>518</v>
      </c>
      <c r="CS34" s="413" t="s">
        <v>534</v>
      </c>
      <c r="CT34" s="3">
        <v>2</v>
      </c>
      <c r="CU34" s="413" t="s">
        <v>518</v>
      </c>
      <c r="CV34" s="413" t="s">
        <v>592</v>
      </c>
      <c r="CW34" s="3">
        <v>1</v>
      </c>
      <c r="CX34" s="413" t="s">
        <v>534</v>
      </c>
      <c r="CY34" s="413" t="s">
        <v>534</v>
      </c>
      <c r="CZ34" s="3">
        <v>0</v>
      </c>
      <c r="DA34" s="413" t="s">
        <v>534</v>
      </c>
      <c r="DB34" s="413" t="s">
        <v>534</v>
      </c>
      <c r="DC34" s="3">
        <v>0</v>
      </c>
      <c r="DD34" s="413" t="s">
        <v>534</v>
      </c>
      <c r="DE34" s="413" t="s">
        <v>534</v>
      </c>
      <c r="DF34" s="3">
        <v>0</v>
      </c>
      <c r="DG34" s="413" t="s">
        <v>534</v>
      </c>
      <c r="DH34" s="413" t="s">
        <v>534</v>
      </c>
      <c r="DI34" s="3">
        <v>0</v>
      </c>
      <c r="DJ34" s="413" t="s">
        <v>521</v>
      </c>
      <c r="DK34" s="413" t="s">
        <v>524</v>
      </c>
      <c r="DL34" s="3">
        <v>2</v>
      </c>
      <c r="DM34" s="413" t="s">
        <v>534</v>
      </c>
      <c r="DN34" s="413" t="s">
        <v>524</v>
      </c>
      <c r="DO34" s="3">
        <v>1</v>
      </c>
      <c r="DP34" s="413" t="s">
        <v>521</v>
      </c>
      <c r="DQ34" s="413" t="s">
        <v>521</v>
      </c>
      <c r="DR34" s="3">
        <v>0</v>
      </c>
      <c r="DS34" s="413" t="s">
        <v>534</v>
      </c>
      <c r="DT34" s="413" t="s">
        <v>534</v>
      </c>
      <c r="DU34" s="3">
        <v>0</v>
      </c>
      <c r="DV34" s="413" t="s">
        <v>521</v>
      </c>
      <c r="DW34" s="413" t="s">
        <v>524</v>
      </c>
      <c r="DX34" s="3">
        <v>2</v>
      </c>
      <c r="DY34" s="413" t="s">
        <v>534</v>
      </c>
      <c r="DZ34" s="413" t="s">
        <v>534</v>
      </c>
      <c r="EA34" s="3">
        <v>0</v>
      </c>
      <c r="EB34" s="3" t="s">
        <v>543</v>
      </c>
      <c r="EC34" s="3" t="s">
        <v>593</v>
      </c>
      <c r="ED34" s="3"/>
      <c r="EE34" s="3" t="s">
        <v>524</v>
      </c>
      <c r="EF34" s="3"/>
      <c r="EG34" s="3" t="s">
        <v>525</v>
      </c>
      <c r="EH34" s="413">
        <v>1</v>
      </c>
      <c r="EI34" s="3">
        <v>4</v>
      </c>
      <c r="EJ34" s="413" t="s">
        <v>2910</v>
      </c>
      <c r="EK34" s="413" t="s">
        <v>2911</v>
      </c>
      <c r="EL34" s="413" t="s">
        <v>10900</v>
      </c>
      <c r="EM34" s="413">
        <v>1</v>
      </c>
      <c r="EN34" s="413">
        <v>0</v>
      </c>
      <c r="EO34" s="413">
        <v>0</v>
      </c>
      <c r="EP34" s="413" t="s">
        <v>313</v>
      </c>
      <c r="EQ34" s="413" t="s">
        <v>10901</v>
      </c>
      <c r="ER34" s="413" t="s">
        <v>10901</v>
      </c>
      <c r="ES34" s="413">
        <v>100</v>
      </c>
      <c r="ET34" s="413">
        <v>0</v>
      </c>
      <c r="EU34" s="413">
        <v>0</v>
      </c>
      <c r="EV34" s="413">
        <v>0</v>
      </c>
      <c r="EW34" s="12" t="s">
        <v>594</v>
      </c>
      <c r="FA34" s="1" t="s">
        <v>524</v>
      </c>
      <c r="FD34" s="1" t="s">
        <v>532</v>
      </c>
      <c r="FG34" s="1" t="s">
        <v>1999</v>
      </c>
      <c r="FH34" s="1" t="s">
        <v>595</v>
      </c>
      <c r="FI34" s="1" t="s">
        <v>596</v>
      </c>
      <c r="FJ34" s="1" t="s">
        <v>597</v>
      </c>
      <c r="FK34" s="1" t="s">
        <v>598</v>
      </c>
      <c r="FL34" s="1" t="s">
        <v>599</v>
      </c>
      <c r="FM34" s="1" t="s">
        <v>600</v>
      </c>
      <c r="FO34" s="1" t="s">
        <v>601</v>
      </c>
      <c r="FW34" s="457">
        <f t="shared" si="0"/>
        <v>1</v>
      </c>
    </row>
    <row r="35" spans="1:179" ht="13.5" customHeight="1">
      <c r="A35" s="1" t="s">
        <v>602</v>
      </c>
      <c r="B35" s="1" t="s">
        <v>518</v>
      </c>
      <c r="C35" s="1" t="s">
        <v>603</v>
      </c>
      <c r="I35" s="417">
        <f>VLOOKUP(C35,'(종합) 2016 KISTI 패밀리기업 현황(9&amp;10월)'!$E$6:$BM$295,61,FALSE)</f>
        <v>7</v>
      </c>
      <c r="J35" s="417">
        <f>VLOOKUP(C35,'(종합) 2016 KISTI 패밀리기업 현황(9&amp;10월)'!$E$6:$BY$295,72,FALSE)</f>
        <v>0</v>
      </c>
      <c r="K35" s="417">
        <f>VLOOKUP(C35,'(종합) 2016 KISTI 패밀리기업 현황(9&amp;10월)'!$E$6:$BY$295,73,FALSE)</f>
        <v>0</v>
      </c>
      <c r="L35" s="417">
        <f>VLOOKUP(C35,'(종합) 2016 KISTI 패밀리기업 현황(9&amp;10월)'!$E$6:$BZ$295,3,FALSE)</f>
        <v>2005</v>
      </c>
      <c r="M35" s="417">
        <f>VLOOKUP(C35,'(종합) 2016 KISTI 패밀리기업 현황(9&amp;10월)'!$E$6:$BZ$295,74,FALSE)</f>
        <v>0</v>
      </c>
      <c r="O35" s="21" t="s">
        <v>10820</v>
      </c>
      <c r="P35" s="21" t="s">
        <v>10906</v>
      </c>
      <c r="Q35" s="3" t="s">
        <v>543</v>
      </c>
      <c r="R35" s="3"/>
      <c r="S35" s="3"/>
      <c r="T35" s="3"/>
      <c r="U35" s="3" t="s">
        <v>541</v>
      </c>
      <c r="V35" s="3" t="s">
        <v>518</v>
      </c>
      <c r="W35" s="3" t="s">
        <v>518</v>
      </c>
      <c r="X35" s="3" t="s">
        <v>541</v>
      </c>
      <c r="Y35" s="3" t="s">
        <v>520</v>
      </c>
      <c r="Z35" s="3"/>
      <c r="AA35" s="3" t="s">
        <v>520</v>
      </c>
      <c r="AB35" s="3" t="s">
        <v>520</v>
      </c>
      <c r="AC35" s="3" t="s">
        <v>528</v>
      </c>
      <c r="AD35" s="3" t="s">
        <v>526</v>
      </c>
      <c r="AE35" s="3" t="s">
        <v>528</v>
      </c>
      <c r="AF35" s="3" t="s">
        <v>526</v>
      </c>
      <c r="AG35" s="3" t="s">
        <v>604</v>
      </c>
      <c r="AH35" s="3" t="s">
        <v>605</v>
      </c>
      <c r="AI35" s="3" t="s">
        <v>534</v>
      </c>
      <c r="AJ35" s="3" t="s">
        <v>613</v>
      </c>
      <c r="AK35" s="3" t="s">
        <v>614</v>
      </c>
      <c r="AL35" s="3" t="s">
        <v>613</v>
      </c>
      <c r="AM35" s="3" t="s">
        <v>532</v>
      </c>
      <c r="AN35" s="3" t="s">
        <v>532</v>
      </c>
      <c r="AO35" s="3" t="s">
        <v>532</v>
      </c>
      <c r="AP35" s="3"/>
      <c r="AQ35" s="3"/>
      <c r="AR35" s="3" t="s">
        <v>532</v>
      </c>
      <c r="AS35" s="3"/>
      <c r="AT35" s="3"/>
      <c r="AU35" s="3"/>
      <c r="AV35" s="3" t="s">
        <v>532</v>
      </c>
      <c r="AW35" s="3"/>
      <c r="AX35" s="3"/>
      <c r="AY35" s="3" t="s">
        <v>521</v>
      </c>
      <c r="AZ35" s="3" t="s">
        <v>524</v>
      </c>
      <c r="BA35" s="3">
        <v>2</v>
      </c>
      <c r="BB35" s="3" t="s">
        <v>521</v>
      </c>
      <c r="BC35" s="3" t="s">
        <v>534</v>
      </c>
      <c r="BD35" s="3">
        <v>1</v>
      </c>
      <c r="BE35" s="413" t="s">
        <v>521</v>
      </c>
      <c r="BF35" s="413" t="s">
        <v>524</v>
      </c>
      <c r="BG35" s="3">
        <v>2</v>
      </c>
      <c r="BH35" s="413" t="s">
        <v>521</v>
      </c>
      <c r="BI35" s="413" t="s">
        <v>534</v>
      </c>
      <c r="BJ35" s="3">
        <v>1</v>
      </c>
      <c r="BK35" s="413" t="s">
        <v>521</v>
      </c>
      <c r="BL35" s="413" t="s">
        <v>534</v>
      </c>
      <c r="BM35" s="3">
        <v>1</v>
      </c>
      <c r="BN35" s="413" t="s">
        <v>521</v>
      </c>
      <c r="BO35" s="413" t="s">
        <v>524</v>
      </c>
      <c r="BP35" s="3">
        <v>2</v>
      </c>
      <c r="BQ35" s="413" t="s">
        <v>521</v>
      </c>
      <c r="BR35" s="413" t="s">
        <v>524</v>
      </c>
      <c r="BS35" s="3">
        <v>2</v>
      </c>
      <c r="BT35" s="413" t="s">
        <v>521</v>
      </c>
      <c r="BU35" s="413" t="s">
        <v>534</v>
      </c>
      <c r="BV35" s="3">
        <v>1</v>
      </c>
      <c r="BW35" s="413" t="s">
        <v>521</v>
      </c>
      <c r="BX35" s="413" t="s">
        <v>534</v>
      </c>
      <c r="BY35" s="3">
        <v>1</v>
      </c>
      <c r="BZ35" s="413" t="s">
        <v>521</v>
      </c>
      <c r="CA35" s="413" t="s">
        <v>534</v>
      </c>
      <c r="CB35" s="3">
        <v>1</v>
      </c>
      <c r="CC35" s="413" t="s">
        <v>521</v>
      </c>
      <c r="CD35" s="413" t="s">
        <v>524</v>
      </c>
      <c r="CE35" s="3">
        <v>2</v>
      </c>
      <c r="CF35" s="413" t="s">
        <v>521</v>
      </c>
      <c r="CG35" s="413" t="s">
        <v>524</v>
      </c>
      <c r="CH35" s="3">
        <v>2</v>
      </c>
      <c r="CI35" s="413" t="s">
        <v>521</v>
      </c>
      <c r="CJ35" s="413" t="s">
        <v>534</v>
      </c>
      <c r="CK35" s="3">
        <v>1</v>
      </c>
      <c r="CL35" s="413" t="s">
        <v>521</v>
      </c>
      <c r="CM35" s="413" t="s">
        <v>524</v>
      </c>
      <c r="CN35" s="3">
        <v>2</v>
      </c>
      <c r="CO35" s="413" t="s">
        <v>521</v>
      </c>
      <c r="CP35" s="413" t="s">
        <v>524</v>
      </c>
      <c r="CQ35" s="3">
        <v>2</v>
      </c>
      <c r="CR35" s="413" t="s">
        <v>521</v>
      </c>
      <c r="CS35" s="413" t="s">
        <v>534</v>
      </c>
      <c r="CT35" s="3">
        <v>1</v>
      </c>
      <c r="CU35" s="413" t="s">
        <v>521</v>
      </c>
      <c r="CV35" s="413" t="s">
        <v>534</v>
      </c>
      <c r="CW35" s="3">
        <v>1</v>
      </c>
      <c r="CX35" s="413" t="s">
        <v>521</v>
      </c>
      <c r="CY35" s="413" t="s">
        <v>524</v>
      </c>
      <c r="CZ35" s="3">
        <v>2</v>
      </c>
      <c r="DA35" s="413" t="s">
        <v>521</v>
      </c>
      <c r="DB35" s="413" t="s">
        <v>524</v>
      </c>
      <c r="DC35" s="3">
        <v>2</v>
      </c>
      <c r="DD35" s="413" t="s">
        <v>521</v>
      </c>
      <c r="DE35" s="413" t="s">
        <v>524</v>
      </c>
      <c r="DF35" s="3">
        <v>2</v>
      </c>
      <c r="DG35" s="413" t="s">
        <v>521</v>
      </c>
      <c r="DH35" s="413" t="s">
        <v>534</v>
      </c>
      <c r="DI35" s="3">
        <v>1</v>
      </c>
      <c r="DJ35" s="413" t="s">
        <v>521</v>
      </c>
      <c r="DK35" s="413" t="s">
        <v>534</v>
      </c>
      <c r="DL35" s="3">
        <v>1</v>
      </c>
      <c r="DM35" s="413" t="s">
        <v>521</v>
      </c>
      <c r="DN35" s="413" t="s">
        <v>534</v>
      </c>
      <c r="DO35" s="3">
        <v>1</v>
      </c>
      <c r="DP35" s="413" t="s">
        <v>521</v>
      </c>
      <c r="DQ35" s="413" t="s">
        <v>524</v>
      </c>
      <c r="DR35" s="3">
        <v>2</v>
      </c>
      <c r="DS35" s="413" t="s">
        <v>521</v>
      </c>
      <c r="DT35" s="413" t="s">
        <v>524</v>
      </c>
      <c r="DU35" s="3">
        <v>2</v>
      </c>
      <c r="DV35" s="413" t="s">
        <v>521</v>
      </c>
      <c r="DW35" s="413" t="s">
        <v>534</v>
      </c>
      <c r="DX35" s="3">
        <v>1</v>
      </c>
      <c r="DY35" s="413" t="s">
        <v>521</v>
      </c>
      <c r="DZ35" s="413" t="s">
        <v>534</v>
      </c>
      <c r="EA35" s="3">
        <v>1</v>
      </c>
      <c r="EB35" s="3" t="s">
        <v>593</v>
      </c>
      <c r="EC35" s="3" t="s">
        <v>543</v>
      </c>
      <c r="ED35" s="3" t="s">
        <v>525</v>
      </c>
      <c r="EE35" s="3" t="s">
        <v>525</v>
      </c>
      <c r="EF35" s="3" t="s">
        <v>523</v>
      </c>
      <c r="EG35" s="3" t="s">
        <v>535</v>
      </c>
      <c r="EH35" s="413">
        <v>61</v>
      </c>
      <c r="EI35" s="3">
        <v>13</v>
      </c>
      <c r="EJ35" s="413" t="s">
        <v>2806</v>
      </c>
      <c r="EK35" s="413" t="s">
        <v>2807</v>
      </c>
      <c r="EL35" s="413" t="s">
        <v>10902</v>
      </c>
      <c r="EM35" s="413">
        <v>0</v>
      </c>
      <c r="EN35" s="413">
        <v>0</v>
      </c>
      <c r="EO35" s="413" t="s">
        <v>993</v>
      </c>
      <c r="EP35" s="413" t="s">
        <v>313</v>
      </c>
      <c r="EQ35" s="413" t="s">
        <v>10901</v>
      </c>
      <c r="ER35" s="413" t="s">
        <v>313</v>
      </c>
      <c r="ES35" s="413">
        <v>54000</v>
      </c>
      <c r="ET35" s="413">
        <v>61200</v>
      </c>
      <c r="EU35" s="413">
        <v>7200</v>
      </c>
      <c r="EV35" s="413">
        <v>15</v>
      </c>
      <c r="EW35" s="1" t="s">
        <v>607</v>
      </c>
      <c r="EX35" s="1" t="s">
        <v>521</v>
      </c>
      <c r="FA35" s="1" t="s">
        <v>532</v>
      </c>
      <c r="FB35" s="1" t="s">
        <v>524</v>
      </c>
      <c r="FD35" s="1" t="s">
        <v>518</v>
      </c>
      <c r="FE35" s="1" t="s">
        <v>521</v>
      </c>
      <c r="FG35" s="1" t="s">
        <v>1991</v>
      </c>
      <c r="FH35" s="1" t="s">
        <v>608</v>
      </c>
      <c r="FI35" s="1" t="s">
        <v>609</v>
      </c>
      <c r="FW35" s="457">
        <f t="shared" si="0"/>
        <v>0.18032786885245902</v>
      </c>
    </row>
    <row r="36" spans="1:179" ht="13.5" customHeight="1">
      <c r="A36" s="1" t="s">
        <v>611</v>
      </c>
      <c r="B36" s="1" t="s">
        <v>517</v>
      </c>
      <c r="C36" s="1" t="s">
        <v>610</v>
      </c>
      <c r="I36" s="417">
        <f>VLOOKUP(C36,'(종합) 2016 KISTI 패밀리기업 현황(9&amp;10월)'!$E$6:$BM$295,61,FALSE)</f>
        <v>7</v>
      </c>
      <c r="J36" s="417">
        <f>VLOOKUP(C36,'(종합) 2016 KISTI 패밀리기업 현황(9&amp;10월)'!$E$6:$BY$295,72,FALSE)</f>
        <v>1</v>
      </c>
      <c r="K36" s="417">
        <f>VLOOKUP(C36,'(종합) 2016 KISTI 패밀리기업 현황(9&amp;10월)'!$E$6:$BY$295,73,FALSE)</f>
        <v>1</v>
      </c>
      <c r="L36" s="417">
        <f>VLOOKUP(C36,'(종합) 2016 KISTI 패밀리기업 현황(9&amp;10월)'!$E$6:$BZ$295,3,FALSE)</f>
        <v>2000</v>
      </c>
      <c r="M36" s="417">
        <f>VLOOKUP(C36,'(종합) 2016 KISTI 패밀리기업 현황(9&amp;10월)'!$E$6:$BZ$295,74,FALSE)</f>
        <v>9</v>
      </c>
      <c r="O36" s="21" t="s">
        <v>10822</v>
      </c>
      <c r="P36" s="21" t="s">
        <v>10906</v>
      </c>
      <c r="Q36" s="3" t="s">
        <v>536</v>
      </c>
      <c r="R36" s="3"/>
      <c r="S36" s="3"/>
      <c r="T36" s="3"/>
      <c r="U36" s="3"/>
      <c r="V36" s="3" t="s">
        <v>518</v>
      </c>
      <c r="W36" s="3" t="s">
        <v>518</v>
      </c>
      <c r="X36" s="3"/>
      <c r="Y36" s="3" t="s">
        <v>519</v>
      </c>
      <c r="Z36" s="3"/>
      <c r="AA36" s="3"/>
      <c r="AB36" s="3" t="s">
        <v>520</v>
      </c>
      <c r="AC36" s="3" t="s">
        <v>518</v>
      </c>
      <c r="AD36" s="3" t="s">
        <v>534</v>
      </c>
      <c r="AE36" s="3" t="s">
        <v>521</v>
      </c>
      <c r="AF36" s="3" t="s">
        <v>521</v>
      </c>
      <c r="AG36" s="3" t="s">
        <v>531</v>
      </c>
      <c r="AH36" s="3" t="s">
        <v>612</v>
      </c>
      <c r="AI36" s="3" t="s">
        <v>531</v>
      </c>
      <c r="AJ36" s="3" t="s">
        <v>532</v>
      </c>
      <c r="AK36" s="3" t="s">
        <v>534</v>
      </c>
      <c r="AL36" s="3"/>
      <c r="AM36" s="3"/>
      <c r="AN36" s="3"/>
      <c r="AO36" s="3"/>
      <c r="AP36" s="3"/>
      <c r="AQ36" s="3"/>
      <c r="AR36" s="3"/>
      <c r="AS36" s="3"/>
      <c r="AT36" s="3"/>
      <c r="AU36" s="3"/>
      <c r="AV36" s="3"/>
      <c r="AW36" s="3"/>
      <c r="AX36" s="3"/>
      <c r="AY36" s="3" t="s">
        <v>534</v>
      </c>
      <c r="AZ36" s="3" t="s">
        <v>524</v>
      </c>
      <c r="BA36" s="3">
        <v>1</v>
      </c>
      <c r="BB36" s="3" t="s">
        <v>534</v>
      </c>
      <c r="BC36" s="3" t="s">
        <v>524</v>
      </c>
      <c r="BD36" s="3">
        <v>1</v>
      </c>
      <c r="BE36" s="413" t="s">
        <v>534</v>
      </c>
      <c r="BF36" s="413" t="s">
        <v>524</v>
      </c>
      <c r="BG36" s="3">
        <v>1</v>
      </c>
      <c r="BH36" s="413" t="s">
        <v>534</v>
      </c>
      <c r="BI36" s="413" t="s">
        <v>524</v>
      </c>
      <c r="BJ36" s="3">
        <v>1</v>
      </c>
      <c r="BK36" s="413" t="s">
        <v>534</v>
      </c>
      <c r="BL36" s="413" t="s">
        <v>524</v>
      </c>
      <c r="BM36" s="3">
        <v>1</v>
      </c>
      <c r="BN36" s="413" t="s">
        <v>524</v>
      </c>
      <c r="BO36" s="413" t="s">
        <v>524</v>
      </c>
      <c r="BP36" s="3">
        <v>0</v>
      </c>
      <c r="BQ36" s="413" t="s">
        <v>524</v>
      </c>
      <c r="BR36" s="413" t="s">
        <v>524</v>
      </c>
      <c r="BS36" s="3">
        <v>0</v>
      </c>
      <c r="BT36" s="413" t="s">
        <v>524</v>
      </c>
      <c r="BU36" s="413" t="s">
        <v>524</v>
      </c>
      <c r="BV36" s="3">
        <v>0</v>
      </c>
      <c r="BW36" s="413" t="s">
        <v>524</v>
      </c>
      <c r="BX36" s="413" t="s">
        <v>524</v>
      </c>
      <c r="BY36" s="3">
        <v>0</v>
      </c>
      <c r="BZ36" s="413" t="s">
        <v>524</v>
      </c>
      <c r="CA36" s="413" t="s">
        <v>524</v>
      </c>
      <c r="CB36" s="3">
        <v>0</v>
      </c>
      <c r="CC36" s="413" t="s">
        <v>524</v>
      </c>
      <c r="CD36" s="413" t="s">
        <v>524</v>
      </c>
      <c r="CE36" s="3">
        <v>0</v>
      </c>
      <c r="CF36" s="413" t="s">
        <v>524</v>
      </c>
      <c r="CG36" s="413" t="s">
        <v>524</v>
      </c>
      <c r="CH36" s="3">
        <v>0</v>
      </c>
      <c r="CI36" s="413" t="s">
        <v>524</v>
      </c>
      <c r="CJ36" s="413" t="s">
        <v>524</v>
      </c>
      <c r="CK36" s="3">
        <v>0</v>
      </c>
      <c r="CL36" s="413" t="s">
        <v>534</v>
      </c>
      <c r="CM36" s="413" t="s">
        <v>524</v>
      </c>
      <c r="CN36" s="3">
        <v>1</v>
      </c>
      <c r="CO36" s="413" t="s">
        <v>534</v>
      </c>
      <c r="CP36" s="413" t="s">
        <v>534</v>
      </c>
      <c r="CQ36" s="3">
        <v>0</v>
      </c>
      <c r="CR36" s="413" t="s">
        <v>534</v>
      </c>
      <c r="CS36" s="413" t="s">
        <v>524</v>
      </c>
      <c r="CT36" s="3">
        <v>1</v>
      </c>
      <c r="CU36" s="413" t="s">
        <v>524</v>
      </c>
      <c r="CV36" s="413" t="s">
        <v>524</v>
      </c>
      <c r="CW36" s="3">
        <v>0</v>
      </c>
      <c r="CX36" s="413" t="s">
        <v>534</v>
      </c>
      <c r="CY36" s="413" t="s">
        <v>534</v>
      </c>
      <c r="CZ36" s="3">
        <v>0</v>
      </c>
      <c r="DA36" s="413" t="s">
        <v>524</v>
      </c>
      <c r="DB36" s="413" t="s">
        <v>524</v>
      </c>
      <c r="DC36" s="3">
        <v>0</v>
      </c>
      <c r="DD36" s="413" t="s">
        <v>524</v>
      </c>
      <c r="DE36" s="413" t="s">
        <v>524</v>
      </c>
      <c r="DF36" s="3">
        <v>0</v>
      </c>
      <c r="DG36" s="413" t="s">
        <v>524</v>
      </c>
      <c r="DH36" s="413" t="s">
        <v>524</v>
      </c>
      <c r="DI36" s="3">
        <v>0</v>
      </c>
      <c r="DJ36" s="413" t="s">
        <v>518</v>
      </c>
      <c r="DK36" s="413" t="s">
        <v>521</v>
      </c>
      <c r="DL36" s="3">
        <v>1</v>
      </c>
      <c r="DM36" s="413" t="s">
        <v>518</v>
      </c>
      <c r="DN36" s="413" t="s">
        <v>521</v>
      </c>
      <c r="DO36" s="3">
        <v>1</v>
      </c>
      <c r="DP36" s="413" t="s">
        <v>521</v>
      </c>
      <c r="DQ36" s="413" t="s">
        <v>521</v>
      </c>
      <c r="DR36" s="3">
        <v>0</v>
      </c>
      <c r="DS36" s="413" t="s">
        <v>532</v>
      </c>
      <c r="DT36" s="413" t="s">
        <v>532</v>
      </c>
      <c r="DU36" s="3">
        <v>0</v>
      </c>
      <c r="DV36" s="413" t="s">
        <v>518</v>
      </c>
      <c r="DW36" s="413" t="s">
        <v>534</v>
      </c>
      <c r="DX36" s="3">
        <v>2</v>
      </c>
      <c r="DY36" s="413" t="s">
        <v>532</v>
      </c>
      <c r="DZ36" s="413" t="s">
        <v>534</v>
      </c>
      <c r="EA36" s="3">
        <v>3</v>
      </c>
      <c r="EB36" s="3" t="s">
        <v>536</v>
      </c>
      <c r="EC36" s="3"/>
      <c r="ED36" s="3"/>
      <c r="EE36" s="3" t="s">
        <v>543</v>
      </c>
      <c r="EF36" s="3"/>
      <c r="EG36" s="3" t="s">
        <v>537</v>
      </c>
      <c r="EH36" s="413">
        <v>8</v>
      </c>
      <c r="EI36" s="3">
        <v>18</v>
      </c>
      <c r="EJ36" s="413" t="s">
        <v>2725</v>
      </c>
      <c r="EK36" s="413" t="s">
        <v>2726</v>
      </c>
      <c r="EL36" s="413" t="s">
        <v>10900</v>
      </c>
      <c r="EM36" s="413">
        <v>3</v>
      </c>
      <c r="EN36" s="413">
        <v>0</v>
      </c>
      <c r="EO36" s="413">
        <v>0</v>
      </c>
      <c r="EP36" s="413" t="s">
        <v>313</v>
      </c>
      <c r="EQ36" s="413" t="s">
        <v>10901</v>
      </c>
      <c r="ER36" s="413" t="s">
        <v>313</v>
      </c>
      <c r="ES36" s="413">
        <v>1520</v>
      </c>
      <c r="ET36" s="413">
        <v>0</v>
      </c>
      <c r="EU36" s="413">
        <v>0</v>
      </c>
      <c r="EV36" s="413">
        <v>0</v>
      </c>
      <c r="EW36" s="1" t="s">
        <v>615</v>
      </c>
      <c r="FA36" s="1" t="s">
        <v>532</v>
      </c>
      <c r="FG36" s="1" t="s">
        <v>616</v>
      </c>
      <c r="FH36" s="1" t="s">
        <v>617</v>
      </c>
      <c r="FI36" s="1" t="s">
        <v>618</v>
      </c>
      <c r="FW36" s="457">
        <f t="shared" si="0"/>
        <v>0.5</v>
      </c>
    </row>
    <row r="37" spans="1:179" ht="13.5" customHeight="1">
      <c r="A37" s="1" t="s">
        <v>621</v>
      </c>
      <c r="B37" s="1" t="s">
        <v>517</v>
      </c>
      <c r="C37" s="1" t="s">
        <v>619</v>
      </c>
      <c r="I37" s="417">
        <f>VLOOKUP(C37,'(종합) 2016 KISTI 패밀리기업 현황(9&amp;10월)'!$E$6:$BM$295,61,FALSE)</f>
        <v>6</v>
      </c>
      <c r="J37" s="417">
        <f>VLOOKUP(C37,'(종합) 2016 KISTI 패밀리기업 현황(9&amp;10월)'!$E$6:$BY$295,72,FALSE)</f>
        <v>1</v>
      </c>
      <c r="K37" s="417">
        <f>VLOOKUP(C37,'(종합) 2016 KISTI 패밀리기업 현황(9&amp;10월)'!$E$6:$BY$295,73,FALSE)</f>
        <v>1</v>
      </c>
      <c r="L37" s="417">
        <f>VLOOKUP(C37,'(종합) 2016 KISTI 패밀리기업 현황(9&amp;10월)'!$E$6:$BZ$295,3,FALSE)</f>
        <v>1984</v>
      </c>
      <c r="M37" s="417">
        <f>VLOOKUP(C37,'(종합) 2016 KISTI 패밀리기업 현황(9&amp;10월)'!$E$6:$BZ$295,74,FALSE)</f>
        <v>0</v>
      </c>
      <c r="O37" s="21" t="s">
        <v>10821</v>
      </c>
      <c r="P37" s="21" t="s">
        <v>1095</v>
      </c>
      <c r="Q37" s="3" t="s">
        <v>590</v>
      </c>
      <c r="R37" s="3" t="s">
        <v>520</v>
      </c>
      <c r="S37" s="3" t="s">
        <v>520</v>
      </c>
      <c r="T37" s="3"/>
      <c r="U37" s="3"/>
      <c r="V37" s="3" t="s">
        <v>521</v>
      </c>
      <c r="W37" s="3" t="s">
        <v>521</v>
      </c>
      <c r="X37" s="3" t="s">
        <v>523</v>
      </c>
      <c r="Y37" s="3" t="s">
        <v>524</v>
      </c>
      <c r="Z37" s="3" t="s">
        <v>532</v>
      </c>
      <c r="AA37" s="3" t="s">
        <v>623</v>
      </c>
      <c r="AB37" s="3" t="s">
        <v>534</v>
      </c>
      <c r="AC37" s="3" t="s">
        <v>524</v>
      </c>
      <c r="AD37" s="3" t="s">
        <v>526</v>
      </c>
      <c r="AE37" s="3" t="s">
        <v>524</v>
      </c>
      <c r="AF37" s="3" t="s">
        <v>521</v>
      </c>
      <c r="AG37" s="3" t="s">
        <v>624</v>
      </c>
      <c r="AH37" s="3" t="s">
        <v>625</v>
      </c>
      <c r="AI37" s="3" t="s">
        <v>531</v>
      </c>
      <c r="AJ37" s="3" t="s">
        <v>532</v>
      </c>
      <c r="AK37" s="3" t="s">
        <v>520</v>
      </c>
      <c r="AL37" s="3" t="s">
        <v>532</v>
      </c>
      <c r="AM37" s="3"/>
      <c r="AN37" s="3"/>
      <c r="AO37" s="3"/>
      <c r="AP37" s="3"/>
      <c r="AQ37" s="3"/>
      <c r="AR37" s="3" t="s">
        <v>532</v>
      </c>
      <c r="AS37" s="3" t="s">
        <v>532</v>
      </c>
      <c r="AT37" s="3"/>
      <c r="AU37" s="3" t="s">
        <v>532</v>
      </c>
      <c r="AV37" s="3" t="s">
        <v>532</v>
      </c>
      <c r="AW37" s="3"/>
      <c r="AX37" s="3" t="s">
        <v>532</v>
      </c>
      <c r="AY37" s="3" t="s">
        <v>521</v>
      </c>
      <c r="AZ37" s="3" t="s">
        <v>524</v>
      </c>
      <c r="BA37" s="3">
        <v>2</v>
      </c>
      <c r="BB37" s="3" t="s">
        <v>521</v>
      </c>
      <c r="BC37" s="3" t="s">
        <v>524</v>
      </c>
      <c r="BD37" s="3">
        <v>2</v>
      </c>
      <c r="BE37" s="413" t="s">
        <v>534</v>
      </c>
      <c r="BF37" s="413" t="s">
        <v>524</v>
      </c>
      <c r="BG37" s="3">
        <v>1</v>
      </c>
      <c r="BH37" s="413" t="s">
        <v>521</v>
      </c>
      <c r="BI37" s="413" t="s">
        <v>534</v>
      </c>
      <c r="BJ37" s="3">
        <v>1</v>
      </c>
      <c r="BK37" s="413" t="s">
        <v>521</v>
      </c>
      <c r="BL37" s="413" t="s">
        <v>534</v>
      </c>
      <c r="BM37" s="3">
        <v>1</v>
      </c>
      <c r="BN37" s="413" t="s">
        <v>521</v>
      </c>
      <c r="BO37" s="413" t="s">
        <v>524</v>
      </c>
      <c r="BP37" s="3">
        <v>2</v>
      </c>
      <c r="BQ37" s="413" t="s">
        <v>521</v>
      </c>
      <c r="BR37" s="413" t="s">
        <v>524</v>
      </c>
      <c r="BS37" s="3">
        <v>2</v>
      </c>
      <c r="BT37" s="413" t="s">
        <v>534</v>
      </c>
      <c r="BU37" s="413" t="s">
        <v>524</v>
      </c>
      <c r="BV37" s="3">
        <v>1</v>
      </c>
      <c r="BW37" s="413" t="s">
        <v>521</v>
      </c>
      <c r="BX37" s="413" t="s">
        <v>524</v>
      </c>
      <c r="BY37" s="3">
        <v>2</v>
      </c>
      <c r="BZ37" s="413" t="s">
        <v>521</v>
      </c>
      <c r="CA37" s="413" t="s">
        <v>534</v>
      </c>
      <c r="CB37" s="3">
        <v>1</v>
      </c>
      <c r="CC37" s="413" t="s">
        <v>534</v>
      </c>
      <c r="CD37" s="413" t="s">
        <v>524</v>
      </c>
      <c r="CE37" s="3">
        <v>1</v>
      </c>
      <c r="CF37" s="413" t="s">
        <v>521</v>
      </c>
      <c r="CG37" s="413" t="s">
        <v>524</v>
      </c>
      <c r="CH37" s="3">
        <v>2</v>
      </c>
      <c r="CI37" s="413" t="s">
        <v>521</v>
      </c>
      <c r="CJ37" s="413" t="s">
        <v>524</v>
      </c>
      <c r="CK37" s="3">
        <v>2</v>
      </c>
      <c r="CL37" s="413" t="s">
        <v>521</v>
      </c>
      <c r="CM37" s="413" t="s">
        <v>524</v>
      </c>
      <c r="CN37" s="3">
        <v>2</v>
      </c>
      <c r="CO37" s="413" t="s">
        <v>521</v>
      </c>
      <c r="CP37" s="413" t="s">
        <v>534</v>
      </c>
      <c r="CQ37" s="3">
        <v>1</v>
      </c>
      <c r="CR37" s="413" t="s">
        <v>521</v>
      </c>
      <c r="CS37" s="413" t="s">
        <v>534</v>
      </c>
      <c r="CT37" s="3">
        <v>1</v>
      </c>
      <c r="CU37" s="413" t="s">
        <v>518</v>
      </c>
      <c r="CV37" s="413" t="s">
        <v>524</v>
      </c>
      <c r="CW37" s="3">
        <v>3</v>
      </c>
      <c r="CX37" s="413" t="s">
        <v>521</v>
      </c>
      <c r="CY37" s="413" t="s">
        <v>534</v>
      </c>
      <c r="CZ37" s="3">
        <v>1</v>
      </c>
      <c r="DA37" s="413" t="s">
        <v>521</v>
      </c>
      <c r="DB37" s="413" t="s">
        <v>524</v>
      </c>
      <c r="DC37" s="3">
        <v>2</v>
      </c>
      <c r="DD37" s="413" t="s">
        <v>521</v>
      </c>
      <c r="DE37" s="413" t="s">
        <v>524</v>
      </c>
      <c r="DF37" s="3">
        <v>2</v>
      </c>
      <c r="DG37" s="413" t="s">
        <v>521</v>
      </c>
      <c r="DH37" s="413" t="s">
        <v>524</v>
      </c>
      <c r="DI37" s="3">
        <v>2</v>
      </c>
      <c r="DJ37" s="413" t="s">
        <v>534</v>
      </c>
      <c r="DK37" s="413" t="s">
        <v>524</v>
      </c>
      <c r="DL37" s="3">
        <v>1</v>
      </c>
      <c r="DM37" s="413" t="s">
        <v>521</v>
      </c>
      <c r="DN37" s="413" t="s">
        <v>524</v>
      </c>
      <c r="DO37" s="3">
        <v>2</v>
      </c>
      <c r="DP37" s="413" t="s">
        <v>521</v>
      </c>
      <c r="DQ37" s="413" t="s">
        <v>524</v>
      </c>
      <c r="DR37" s="3">
        <v>2</v>
      </c>
      <c r="DS37" s="413" t="s">
        <v>521</v>
      </c>
      <c r="DT37" s="413" t="s">
        <v>524</v>
      </c>
      <c r="DU37" s="3">
        <v>2</v>
      </c>
      <c r="DV37" s="413" t="s">
        <v>521</v>
      </c>
      <c r="DW37" s="413" t="s">
        <v>534</v>
      </c>
      <c r="DX37" s="3">
        <v>1</v>
      </c>
      <c r="DY37" s="413" t="s">
        <v>521</v>
      </c>
      <c r="DZ37" s="413" t="s">
        <v>534</v>
      </c>
      <c r="EA37" s="3">
        <v>1</v>
      </c>
      <c r="EB37" s="3" t="s">
        <v>536</v>
      </c>
      <c r="EC37" s="3" t="s">
        <v>543</v>
      </c>
      <c r="ED37" s="3" t="s">
        <v>525</v>
      </c>
      <c r="EE37" s="3" t="s">
        <v>544</v>
      </c>
      <c r="EF37" s="3" t="s">
        <v>626</v>
      </c>
      <c r="EG37" s="3" t="s">
        <v>522</v>
      </c>
      <c r="EH37" s="413">
        <v>115</v>
      </c>
      <c r="EI37" s="3">
        <v>34</v>
      </c>
      <c r="EJ37" s="413" t="s">
        <v>2725</v>
      </c>
      <c r="EK37" s="413" t="s">
        <v>2726</v>
      </c>
      <c r="EL37" s="413" t="s">
        <v>10902</v>
      </c>
      <c r="EM37" s="413" t="s">
        <v>993</v>
      </c>
      <c r="EN37" s="413">
        <v>0</v>
      </c>
      <c r="EO37" s="413" t="s">
        <v>313</v>
      </c>
      <c r="EP37" s="413" t="s">
        <v>313</v>
      </c>
      <c r="EQ37" s="413" t="s">
        <v>10901</v>
      </c>
      <c r="ER37" s="413" t="s">
        <v>313</v>
      </c>
      <c r="ES37" s="413">
        <v>21000</v>
      </c>
      <c r="ET37" s="413">
        <v>23000</v>
      </c>
      <c r="EU37" s="413">
        <v>2000</v>
      </c>
      <c r="EV37" s="413">
        <v>11</v>
      </c>
      <c r="EW37" s="1" t="s">
        <v>627</v>
      </c>
      <c r="EX37" s="1" t="s">
        <v>532</v>
      </c>
      <c r="EY37" s="1" t="s">
        <v>521</v>
      </c>
      <c r="EZ37" s="1" t="s">
        <v>534</v>
      </c>
      <c r="FD37" s="1" t="s">
        <v>532</v>
      </c>
      <c r="FG37" s="1" t="s">
        <v>628</v>
      </c>
      <c r="FH37" s="1" t="s">
        <v>629</v>
      </c>
      <c r="FI37" s="1" t="s">
        <v>630</v>
      </c>
      <c r="FW37" s="457">
        <f t="shared" si="0"/>
        <v>8.6956521739130432E-2</v>
      </c>
    </row>
    <row r="38" spans="1:179" ht="13.5" customHeight="1">
      <c r="A38" s="1" t="s">
        <v>622</v>
      </c>
      <c r="B38" s="1" t="s">
        <v>517</v>
      </c>
      <c r="C38" s="1" t="s">
        <v>620</v>
      </c>
      <c r="I38" s="417">
        <f>VLOOKUP(C38,'(종합) 2016 KISTI 패밀리기업 현황(9&amp;10월)'!$E$6:$BM$295,61,FALSE)</f>
        <v>12</v>
      </c>
      <c r="J38" s="417">
        <f>VLOOKUP(C38,'(종합) 2016 KISTI 패밀리기업 현황(9&amp;10월)'!$E$6:$BY$295,72,FALSE)</f>
        <v>0</v>
      </c>
      <c r="K38" s="417">
        <f>VLOOKUP(C38,'(종합) 2016 KISTI 패밀리기업 현황(9&amp;10월)'!$E$6:$BY$295,73,FALSE)</f>
        <v>0</v>
      </c>
      <c r="L38" s="417">
        <f>VLOOKUP(C38,'(종합) 2016 KISTI 패밀리기업 현황(9&amp;10월)'!$E$6:$BZ$295,3,FALSE)</f>
        <v>1997</v>
      </c>
      <c r="M38" s="417">
        <f>VLOOKUP(C38,'(종합) 2016 KISTI 패밀리기업 현황(9&amp;10월)'!$E$6:$BZ$295,74,FALSE)</f>
        <v>5</v>
      </c>
      <c r="O38" s="21" t="s">
        <v>10820</v>
      </c>
      <c r="P38" s="21" t="s">
        <v>2016</v>
      </c>
      <c r="Q38" s="3"/>
      <c r="R38" s="3" t="s">
        <v>536</v>
      </c>
      <c r="S38" s="3"/>
      <c r="T38" s="3"/>
      <c r="U38" s="3"/>
      <c r="V38" s="3" t="s">
        <v>518</v>
      </c>
      <c r="W38" s="3" t="s">
        <v>518</v>
      </c>
      <c r="X38" s="3" t="s">
        <v>631</v>
      </c>
      <c r="Y38" s="3" t="s">
        <v>531</v>
      </c>
      <c r="Z38" s="3"/>
      <c r="AA38" s="3"/>
      <c r="AB38" s="3" t="s">
        <v>632</v>
      </c>
      <c r="AC38" s="3" t="s">
        <v>534</v>
      </c>
      <c r="AD38" s="3" t="s">
        <v>528</v>
      </c>
      <c r="AE38" s="3" t="s">
        <v>528</v>
      </c>
      <c r="AF38" s="3" t="s">
        <v>534</v>
      </c>
      <c r="AG38" s="3" t="s">
        <v>633</v>
      </c>
      <c r="AH38" s="3" t="s">
        <v>634</v>
      </c>
      <c r="AI38" s="3" t="s">
        <v>524</v>
      </c>
      <c r="AJ38" s="3" t="s">
        <v>532</v>
      </c>
      <c r="AK38" s="3" t="s">
        <v>531</v>
      </c>
      <c r="AL38" s="3"/>
      <c r="AM38" s="3"/>
      <c r="AN38" s="3"/>
      <c r="AO38" s="3"/>
      <c r="AP38" s="3" t="s">
        <v>532</v>
      </c>
      <c r="AQ38" s="3"/>
      <c r="AR38" s="3" t="s">
        <v>532</v>
      </c>
      <c r="AS38" s="3" t="s">
        <v>532</v>
      </c>
      <c r="AT38" s="3"/>
      <c r="AU38" s="3"/>
      <c r="AV38" s="3"/>
      <c r="AW38" s="3"/>
      <c r="AX38" s="3"/>
      <c r="AY38" s="3" t="s">
        <v>521</v>
      </c>
      <c r="AZ38" s="3" t="s">
        <v>534</v>
      </c>
      <c r="BA38" s="3">
        <v>1</v>
      </c>
      <c r="BB38" s="3" t="s">
        <v>534</v>
      </c>
      <c r="BC38" s="3" t="s">
        <v>524</v>
      </c>
      <c r="BD38" s="3">
        <v>1</v>
      </c>
      <c r="BE38" s="413" t="s">
        <v>534</v>
      </c>
      <c r="BF38" s="413" t="s">
        <v>534</v>
      </c>
      <c r="BG38" s="3">
        <v>0</v>
      </c>
      <c r="BH38" s="413" t="s">
        <v>534</v>
      </c>
      <c r="BI38" s="413" t="s">
        <v>534</v>
      </c>
      <c r="BJ38" s="3">
        <v>0</v>
      </c>
      <c r="BK38" s="413" t="s">
        <v>534</v>
      </c>
      <c r="BL38" s="413" t="s">
        <v>524</v>
      </c>
      <c r="BM38" s="3">
        <v>1</v>
      </c>
      <c r="BN38" s="413" t="s">
        <v>534</v>
      </c>
      <c r="BO38" s="413" t="s">
        <v>524</v>
      </c>
      <c r="BP38" s="3">
        <v>1</v>
      </c>
      <c r="BQ38" s="413" t="s">
        <v>521</v>
      </c>
      <c r="BR38" s="413" t="s">
        <v>521</v>
      </c>
      <c r="BS38" s="3">
        <v>0</v>
      </c>
      <c r="BT38" s="413" t="s">
        <v>521</v>
      </c>
      <c r="BU38" s="413" t="s">
        <v>521</v>
      </c>
      <c r="BV38" s="3">
        <v>0</v>
      </c>
      <c r="BW38" s="413" t="s">
        <v>534</v>
      </c>
      <c r="BX38" s="413" t="s">
        <v>534</v>
      </c>
      <c r="BY38" s="3">
        <v>0</v>
      </c>
      <c r="BZ38" s="413" t="s">
        <v>524</v>
      </c>
      <c r="CA38" s="413" t="s">
        <v>524</v>
      </c>
      <c r="CB38" s="3">
        <v>0</v>
      </c>
      <c r="CC38" s="413" t="s">
        <v>524</v>
      </c>
      <c r="CD38" s="413" t="s">
        <v>524</v>
      </c>
      <c r="CE38" s="3">
        <v>0</v>
      </c>
      <c r="CF38" s="413" t="s">
        <v>524</v>
      </c>
      <c r="CG38" s="413" t="s">
        <v>524</v>
      </c>
      <c r="CH38" s="3">
        <v>0</v>
      </c>
      <c r="CI38" s="413" t="s">
        <v>524</v>
      </c>
      <c r="CJ38" s="413" t="s">
        <v>524</v>
      </c>
      <c r="CK38" s="3">
        <v>0</v>
      </c>
      <c r="CL38" s="413" t="s">
        <v>534</v>
      </c>
      <c r="CM38" s="413" t="s">
        <v>534</v>
      </c>
      <c r="CN38" s="3">
        <v>0</v>
      </c>
      <c r="CO38" s="413" t="s">
        <v>534</v>
      </c>
      <c r="CP38" s="413" t="s">
        <v>534</v>
      </c>
      <c r="CQ38" s="3">
        <v>0</v>
      </c>
      <c r="CR38" s="413" t="s">
        <v>534</v>
      </c>
      <c r="CS38" s="413" t="s">
        <v>534</v>
      </c>
      <c r="CT38" s="3">
        <v>0</v>
      </c>
      <c r="CU38" s="413" t="s">
        <v>524</v>
      </c>
      <c r="CV38" s="413" t="s">
        <v>524</v>
      </c>
      <c r="CW38" s="3">
        <v>0</v>
      </c>
      <c r="CX38" s="413" t="s">
        <v>524</v>
      </c>
      <c r="CY38" s="413" t="s">
        <v>524</v>
      </c>
      <c r="CZ38" s="3">
        <v>0</v>
      </c>
      <c r="DA38" s="413" t="s">
        <v>524</v>
      </c>
      <c r="DB38" s="413" t="s">
        <v>524</v>
      </c>
      <c r="DC38" s="3">
        <v>0</v>
      </c>
      <c r="DD38" s="413" t="s">
        <v>524</v>
      </c>
      <c r="DE38" s="413" t="s">
        <v>524</v>
      </c>
      <c r="DF38" s="3">
        <v>0</v>
      </c>
      <c r="DG38" s="413" t="s">
        <v>524</v>
      </c>
      <c r="DH38" s="413" t="s">
        <v>524</v>
      </c>
      <c r="DI38" s="3">
        <v>0</v>
      </c>
      <c r="DJ38" s="413" t="s">
        <v>534</v>
      </c>
      <c r="DK38" s="413" t="s">
        <v>524</v>
      </c>
      <c r="DL38" s="3">
        <v>1</v>
      </c>
      <c r="DM38" s="413" t="s">
        <v>521</v>
      </c>
      <c r="DN38" s="413" t="s">
        <v>534</v>
      </c>
      <c r="DO38" s="3">
        <v>1</v>
      </c>
      <c r="DP38" s="413" t="s">
        <v>534</v>
      </c>
      <c r="DQ38" s="413" t="s">
        <v>534</v>
      </c>
      <c r="DR38" s="3">
        <v>0</v>
      </c>
      <c r="DS38" s="413" t="s">
        <v>521</v>
      </c>
      <c r="DT38" s="413" t="s">
        <v>521</v>
      </c>
      <c r="DU38" s="3">
        <v>0</v>
      </c>
      <c r="DV38" s="413" t="s">
        <v>521</v>
      </c>
      <c r="DW38" s="413" t="s">
        <v>534</v>
      </c>
      <c r="DX38" s="3">
        <v>1</v>
      </c>
      <c r="DY38" s="413" t="s">
        <v>521</v>
      </c>
      <c r="DZ38" s="413" t="s">
        <v>521</v>
      </c>
      <c r="EA38" s="3">
        <v>0</v>
      </c>
      <c r="EB38" s="3" t="s">
        <v>537</v>
      </c>
      <c r="EC38" s="3" t="s">
        <v>520</v>
      </c>
      <c r="ED38" s="3"/>
      <c r="EE38" s="3"/>
      <c r="EF38" s="3"/>
      <c r="EG38" s="3" t="s">
        <v>635</v>
      </c>
      <c r="EH38" s="413">
        <v>355</v>
      </c>
      <c r="EI38" s="3">
        <v>21</v>
      </c>
      <c r="EJ38" s="413" t="s">
        <v>2725</v>
      </c>
      <c r="EK38" s="413" t="s">
        <v>2726</v>
      </c>
      <c r="EL38" s="413" t="s">
        <v>10902</v>
      </c>
      <c r="EM38" s="413">
        <v>3</v>
      </c>
      <c r="EN38" s="413">
        <v>0</v>
      </c>
      <c r="EO38" s="413">
        <v>0</v>
      </c>
      <c r="EP38" s="413" t="s">
        <v>313</v>
      </c>
      <c r="EQ38" s="413" t="s">
        <v>10901</v>
      </c>
      <c r="ER38" s="413" t="s">
        <v>313</v>
      </c>
      <c r="ES38" s="413">
        <v>47000</v>
      </c>
      <c r="ET38" s="413" t="s">
        <v>7577</v>
      </c>
      <c r="EU38" s="413">
        <v>0</v>
      </c>
      <c r="EV38" s="413">
        <v>0</v>
      </c>
      <c r="EW38" s="1" t="s">
        <v>636</v>
      </c>
      <c r="FA38" s="1" t="s">
        <v>521</v>
      </c>
      <c r="FG38" s="1" t="s">
        <v>637</v>
      </c>
      <c r="FH38" s="1" t="s">
        <v>638</v>
      </c>
      <c r="FI38" s="1" t="s">
        <v>639</v>
      </c>
      <c r="FO38" s="1" t="s">
        <v>557</v>
      </c>
      <c r="FW38" s="457">
        <f t="shared" si="0"/>
        <v>1.9718309859154931E-2</v>
      </c>
    </row>
    <row r="39" spans="1:179" ht="13.5" customHeight="1">
      <c r="A39" s="1" t="s">
        <v>641</v>
      </c>
      <c r="B39" s="1" t="s">
        <v>518</v>
      </c>
      <c r="C39" s="1" t="s">
        <v>640</v>
      </c>
      <c r="I39" s="417">
        <f>VLOOKUP(C39,'(종합) 2016 KISTI 패밀리기업 현황(9&amp;10월)'!$E$6:$BM$295,61,FALSE)</f>
        <v>7</v>
      </c>
      <c r="J39" s="417">
        <f>VLOOKUP(C39,'(종합) 2016 KISTI 패밀리기업 현황(9&amp;10월)'!$E$6:$BY$295,72,FALSE)</f>
        <v>1</v>
      </c>
      <c r="K39" s="417">
        <f>VLOOKUP(C39,'(종합) 2016 KISTI 패밀리기업 현황(9&amp;10월)'!$E$6:$BY$295,73,FALSE)</f>
        <v>1</v>
      </c>
      <c r="L39" s="417">
        <f>VLOOKUP(C39,'(종합) 2016 KISTI 패밀리기업 현황(9&amp;10월)'!$E$6:$BZ$295,3,FALSE)</f>
        <v>2004</v>
      </c>
      <c r="M39" s="417">
        <f>VLOOKUP(C39,'(종합) 2016 KISTI 패밀리기업 현황(9&amp;10월)'!$E$6:$BZ$295,74,FALSE)</f>
        <v>0</v>
      </c>
      <c r="O39" s="21" t="s">
        <v>10821</v>
      </c>
      <c r="P39" s="21" t="s">
        <v>517</v>
      </c>
      <c r="Q39" s="3" t="s">
        <v>536</v>
      </c>
      <c r="R39" s="3"/>
      <c r="S39" s="3"/>
      <c r="T39" s="3"/>
      <c r="U39" s="3"/>
      <c r="V39" s="3" t="s">
        <v>521</v>
      </c>
      <c r="W39" s="3" t="s">
        <v>518</v>
      </c>
      <c r="X39" s="3" t="s">
        <v>541</v>
      </c>
      <c r="Y39" s="3"/>
      <c r="Z39" s="3"/>
      <c r="AA39" s="3" t="s">
        <v>635</v>
      </c>
      <c r="AB39" s="3" t="s">
        <v>524</v>
      </c>
      <c r="AC39" s="3" t="s">
        <v>518</v>
      </c>
      <c r="AD39" s="3" t="s">
        <v>521</v>
      </c>
      <c r="AE39" s="3" t="s">
        <v>518</v>
      </c>
      <c r="AF39" s="3" t="s">
        <v>532</v>
      </c>
      <c r="AG39" s="3" t="s">
        <v>525</v>
      </c>
      <c r="AH39" s="3" t="s">
        <v>545</v>
      </c>
      <c r="AI39" s="3" t="s">
        <v>518</v>
      </c>
      <c r="AJ39" s="3" t="s">
        <v>532</v>
      </c>
      <c r="AK39" s="3" t="s">
        <v>606</v>
      </c>
      <c r="AL39" s="3"/>
      <c r="AM39" s="3"/>
      <c r="AN39" s="3"/>
      <c r="AO39" s="3"/>
      <c r="AP39" s="3"/>
      <c r="AQ39" s="3"/>
      <c r="AR39" s="3"/>
      <c r="AS39" s="3"/>
      <c r="AT39" s="3"/>
      <c r="AU39" s="3"/>
      <c r="AV39" s="3"/>
      <c r="AW39" s="3"/>
      <c r="AX39" s="3"/>
      <c r="AY39" s="3" t="s">
        <v>534</v>
      </c>
      <c r="AZ39" s="3" t="s">
        <v>524</v>
      </c>
      <c r="BA39" s="3">
        <v>1</v>
      </c>
      <c r="BB39" s="3" t="s">
        <v>521</v>
      </c>
      <c r="BC39" s="3" t="s">
        <v>524</v>
      </c>
      <c r="BD39" s="3">
        <v>2</v>
      </c>
      <c r="BE39" s="413" t="s">
        <v>524</v>
      </c>
      <c r="BF39" s="413" t="s">
        <v>524</v>
      </c>
      <c r="BG39" s="3">
        <v>0</v>
      </c>
      <c r="BH39" s="413" t="s">
        <v>524</v>
      </c>
      <c r="BI39" s="413" t="s">
        <v>524</v>
      </c>
      <c r="BJ39" s="3">
        <v>0</v>
      </c>
      <c r="BK39" s="413" t="s">
        <v>534</v>
      </c>
      <c r="BL39" s="413" t="s">
        <v>524</v>
      </c>
      <c r="BM39" s="3">
        <v>1</v>
      </c>
      <c r="BN39" s="413" t="s">
        <v>524</v>
      </c>
      <c r="BO39" s="413" t="s">
        <v>524</v>
      </c>
      <c r="BP39" s="3">
        <v>0</v>
      </c>
      <c r="BQ39" s="413" t="s">
        <v>521</v>
      </c>
      <c r="BR39" s="413" t="s">
        <v>534</v>
      </c>
      <c r="BS39" s="3">
        <v>1</v>
      </c>
      <c r="BT39" s="413" t="s">
        <v>534</v>
      </c>
      <c r="BU39" s="413" t="s">
        <v>534</v>
      </c>
      <c r="BV39" s="3">
        <v>0</v>
      </c>
      <c r="BW39" s="413" t="s">
        <v>534</v>
      </c>
      <c r="BX39" s="413" t="s">
        <v>534</v>
      </c>
      <c r="BY39" s="3">
        <v>0</v>
      </c>
      <c r="BZ39" s="413" t="s">
        <v>534</v>
      </c>
      <c r="CA39" s="413" t="s">
        <v>534</v>
      </c>
      <c r="CB39" s="3">
        <v>0</v>
      </c>
      <c r="CC39" s="413" t="s">
        <v>534</v>
      </c>
      <c r="CD39" s="413" t="s">
        <v>534</v>
      </c>
      <c r="CE39" s="3">
        <v>0</v>
      </c>
      <c r="CF39" s="413" t="s">
        <v>534</v>
      </c>
      <c r="CG39" s="413" t="s">
        <v>534</v>
      </c>
      <c r="CH39" s="3">
        <v>0</v>
      </c>
      <c r="CI39" s="413" t="s">
        <v>534</v>
      </c>
      <c r="CJ39" s="413" t="s">
        <v>534</v>
      </c>
      <c r="CK39" s="3">
        <v>0</v>
      </c>
      <c r="CL39" s="413" t="s">
        <v>534</v>
      </c>
      <c r="CM39" s="413" t="s">
        <v>534</v>
      </c>
      <c r="CN39" s="3">
        <v>0</v>
      </c>
      <c r="CO39" s="413" t="s">
        <v>534</v>
      </c>
      <c r="CP39" s="413" t="s">
        <v>534</v>
      </c>
      <c r="CQ39" s="3">
        <v>0</v>
      </c>
      <c r="CR39" s="413" t="s">
        <v>534</v>
      </c>
      <c r="CS39" s="413" t="s">
        <v>534</v>
      </c>
      <c r="CT39" s="3">
        <v>0</v>
      </c>
      <c r="CU39" s="413" t="s">
        <v>534</v>
      </c>
      <c r="CV39" s="413" t="s">
        <v>534</v>
      </c>
      <c r="CW39" s="3">
        <v>0</v>
      </c>
      <c r="CX39" s="413" t="s">
        <v>534</v>
      </c>
      <c r="CY39" s="413" t="s">
        <v>534</v>
      </c>
      <c r="CZ39" s="3">
        <v>0</v>
      </c>
      <c r="DA39" s="413" t="s">
        <v>534</v>
      </c>
      <c r="DB39" s="413" t="s">
        <v>534</v>
      </c>
      <c r="DC39" s="3">
        <v>0</v>
      </c>
      <c r="DD39" s="413" t="s">
        <v>534</v>
      </c>
      <c r="DE39" s="413" t="s">
        <v>534</v>
      </c>
      <c r="DF39" s="3">
        <v>0</v>
      </c>
      <c r="DG39" s="413" t="s">
        <v>534</v>
      </c>
      <c r="DH39" s="413" t="s">
        <v>534</v>
      </c>
      <c r="DI39" s="3">
        <v>0</v>
      </c>
      <c r="DJ39" s="413" t="s">
        <v>534</v>
      </c>
      <c r="DK39" s="413" t="s">
        <v>524</v>
      </c>
      <c r="DL39" s="3">
        <v>1</v>
      </c>
      <c r="DM39" s="413" t="s">
        <v>521</v>
      </c>
      <c r="DN39" s="413" t="s">
        <v>534</v>
      </c>
      <c r="DO39" s="3">
        <v>1</v>
      </c>
      <c r="DP39" s="413" t="s">
        <v>532</v>
      </c>
      <c r="DQ39" s="413" t="s">
        <v>532</v>
      </c>
      <c r="DR39" s="3">
        <v>0</v>
      </c>
      <c r="DS39" s="413" t="s">
        <v>532</v>
      </c>
      <c r="DT39" s="413" t="s">
        <v>532</v>
      </c>
      <c r="DU39" s="3">
        <v>0</v>
      </c>
      <c r="DV39" s="413" t="s">
        <v>521</v>
      </c>
      <c r="DW39" s="413" t="s">
        <v>534</v>
      </c>
      <c r="DX39" s="3">
        <v>1</v>
      </c>
      <c r="DY39" s="413" t="s">
        <v>518</v>
      </c>
      <c r="DZ39" s="413" t="s">
        <v>518</v>
      </c>
      <c r="EA39" s="3">
        <v>0</v>
      </c>
      <c r="EB39" s="3" t="s">
        <v>525</v>
      </c>
      <c r="EC39" s="3" t="s">
        <v>524</v>
      </c>
      <c r="ED39" s="3"/>
      <c r="EE39" s="3"/>
      <c r="EF39" s="3"/>
      <c r="EG39" s="3" t="s">
        <v>537</v>
      </c>
      <c r="EH39" s="413">
        <v>19</v>
      </c>
      <c r="EI39" s="3">
        <v>14</v>
      </c>
      <c r="EJ39" s="413" t="s">
        <v>2725</v>
      </c>
      <c r="EK39" s="413" t="s">
        <v>2726</v>
      </c>
      <c r="EL39" s="413" t="s">
        <v>10900</v>
      </c>
      <c r="EM39" s="413">
        <v>5</v>
      </c>
      <c r="EN39" s="413">
        <v>0</v>
      </c>
      <c r="EO39" s="413">
        <v>0</v>
      </c>
      <c r="EP39" s="413" t="s">
        <v>313</v>
      </c>
      <c r="EQ39" s="413" t="s">
        <v>10901</v>
      </c>
      <c r="ER39" s="413" t="s">
        <v>313</v>
      </c>
      <c r="ES39" s="413">
        <v>5600</v>
      </c>
      <c r="ET39" s="413">
        <v>6000</v>
      </c>
      <c r="EU39" s="413">
        <v>400</v>
      </c>
      <c r="EV39" s="413">
        <v>0</v>
      </c>
      <c r="EW39" s="1" t="s">
        <v>675</v>
      </c>
      <c r="EX39" s="1" t="s">
        <v>518</v>
      </c>
      <c r="EY39" s="1" t="s">
        <v>521</v>
      </c>
      <c r="EZ39" s="1" t="s">
        <v>534</v>
      </c>
      <c r="FA39" s="1" t="s">
        <v>521</v>
      </c>
      <c r="FD39" s="1" t="s">
        <v>521</v>
      </c>
      <c r="FG39" s="1" t="s">
        <v>676</v>
      </c>
      <c r="FH39" s="1" t="s">
        <v>677</v>
      </c>
      <c r="FI39" s="1" t="s">
        <v>678</v>
      </c>
      <c r="FW39" s="457">
        <f t="shared" si="0"/>
        <v>0.57894736842105265</v>
      </c>
    </row>
    <row r="40" spans="1:179" ht="13.5" customHeight="1">
      <c r="A40" s="1" t="s">
        <v>642</v>
      </c>
      <c r="B40" s="1" t="s">
        <v>517</v>
      </c>
      <c r="C40" s="1" t="s">
        <v>646</v>
      </c>
      <c r="I40" s="417">
        <f>VLOOKUP(C40,'(종합) 2016 KISTI 패밀리기업 현황(9&amp;10월)'!$E$6:$BM$295,61,FALSE)</f>
        <v>11</v>
      </c>
      <c r="J40" s="417">
        <f>VLOOKUP(C40,'(종합) 2016 KISTI 패밀리기업 현황(9&amp;10월)'!$E$6:$BY$295,72,FALSE)</f>
        <v>1</v>
      </c>
      <c r="K40" s="417">
        <f>VLOOKUP(C40,'(종합) 2016 KISTI 패밀리기업 현황(9&amp;10월)'!$E$6:$BY$295,73,FALSE)</f>
        <v>1</v>
      </c>
      <c r="L40" s="417">
        <f>VLOOKUP(C40,'(종합) 2016 KISTI 패밀리기업 현황(9&amp;10월)'!$E$6:$BZ$295,3,FALSE)</f>
        <v>2005</v>
      </c>
      <c r="M40" s="417">
        <f>VLOOKUP(C40,'(종합) 2016 KISTI 패밀리기업 현황(9&amp;10월)'!$E$6:$BZ$295,74,FALSE)</f>
        <v>10</v>
      </c>
      <c r="O40" s="21" t="s">
        <v>10821</v>
      </c>
      <c r="P40" s="21" t="s">
        <v>313</v>
      </c>
      <c r="Q40" s="3" t="s">
        <v>542</v>
      </c>
      <c r="R40" s="3" t="s">
        <v>525</v>
      </c>
      <c r="S40" s="3" t="s">
        <v>543</v>
      </c>
      <c r="T40" s="3" t="s">
        <v>520</v>
      </c>
      <c r="U40" s="3"/>
      <c r="V40" s="3" t="s">
        <v>521</v>
      </c>
      <c r="W40" s="3" t="s">
        <v>521</v>
      </c>
      <c r="X40" s="3" t="s">
        <v>679</v>
      </c>
      <c r="Y40" s="3" t="s">
        <v>680</v>
      </c>
      <c r="Z40" s="3" t="s">
        <v>520</v>
      </c>
      <c r="AA40" s="3"/>
      <c r="AB40" s="3" t="s">
        <v>520</v>
      </c>
      <c r="AC40" s="3" t="s">
        <v>534</v>
      </c>
      <c r="AD40" s="3" t="s">
        <v>570</v>
      </c>
      <c r="AE40" s="3" t="s">
        <v>534</v>
      </c>
      <c r="AF40" s="3" t="s">
        <v>534</v>
      </c>
      <c r="AG40" s="3" t="s">
        <v>543</v>
      </c>
      <c r="AH40" s="3" t="s">
        <v>681</v>
      </c>
      <c r="AI40" s="3" t="s">
        <v>534</v>
      </c>
      <c r="AJ40" s="3" t="s">
        <v>532</v>
      </c>
      <c r="AK40" s="3" t="s">
        <v>531</v>
      </c>
      <c r="AL40" s="3" t="s">
        <v>532</v>
      </c>
      <c r="AM40" s="3" t="s">
        <v>532</v>
      </c>
      <c r="AN40" s="3"/>
      <c r="AO40" s="3"/>
      <c r="AP40" s="3"/>
      <c r="AQ40" s="3"/>
      <c r="AR40" s="3" t="s">
        <v>532</v>
      </c>
      <c r="AS40" s="3" t="s">
        <v>532</v>
      </c>
      <c r="AT40" s="3"/>
      <c r="AU40" s="3"/>
      <c r="AV40" s="3"/>
      <c r="AW40" s="3"/>
      <c r="AX40" s="3"/>
      <c r="AY40" s="3" t="s">
        <v>521</v>
      </c>
      <c r="AZ40" s="3" t="s">
        <v>524</v>
      </c>
      <c r="BA40" s="3">
        <v>2</v>
      </c>
      <c r="BB40" s="3" t="s">
        <v>521</v>
      </c>
      <c r="BC40" s="3" t="s">
        <v>534</v>
      </c>
      <c r="BD40" s="3">
        <v>1</v>
      </c>
      <c r="BE40" s="413" t="s">
        <v>518</v>
      </c>
      <c r="BF40" s="413" t="s">
        <v>518</v>
      </c>
      <c r="BG40" s="3">
        <v>0</v>
      </c>
      <c r="BH40" s="413" t="s">
        <v>521</v>
      </c>
      <c r="BI40" s="413" t="s">
        <v>521</v>
      </c>
      <c r="BJ40" s="3">
        <v>0</v>
      </c>
      <c r="BK40" s="413" t="s">
        <v>518</v>
      </c>
      <c r="BL40" s="413" t="s">
        <v>534</v>
      </c>
      <c r="BM40" s="3">
        <v>2</v>
      </c>
      <c r="BN40" s="413" t="s">
        <v>521</v>
      </c>
      <c r="BO40" s="413" t="s">
        <v>534</v>
      </c>
      <c r="BP40" s="3">
        <v>1</v>
      </c>
      <c r="BQ40" s="413" t="s">
        <v>518</v>
      </c>
      <c r="BR40" s="413" t="s">
        <v>518</v>
      </c>
      <c r="BS40" s="3">
        <v>0</v>
      </c>
      <c r="BT40" s="413" t="s">
        <v>518</v>
      </c>
      <c r="BU40" s="413" t="s">
        <v>534</v>
      </c>
      <c r="BV40" s="3">
        <v>2</v>
      </c>
      <c r="BW40" s="413" t="s">
        <v>521</v>
      </c>
      <c r="BX40" s="413" t="s">
        <v>521</v>
      </c>
      <c r="BY40" s="3">
        <v>0</v>
      </c>
      <c r="BZ40" s="413" t="s">
        <v>521</v>
      </c>
      <c r="CA40" s="413" t="s">
        <v>534</v>
      </c>
      <c r="CB40" s="3">
        <v>1</v>
      </c>
      <c r="CC40" s="413" t="s">
        <v>518</v>
      </c>
      <c r="CD40" s="413" t="s">
        <v>534</v>
      </c>
      <c r="CE40" s="3">
        <v>2</v>
      </c>
      <c r="CF40" s="413" t="s">
        <v>532</v>
      </c>
      <c r="CG40" s="413" t="s">
        <v>532</v>
      </c>
      <c r="CH40" s="3">
        <v>0</v>
      </c>
      <c r="CI40" s="413" t="s">
        <v>518</v>
      </c>
      <c r="CJ40" s="413" t="s">
        <v>521</v>
      </c>
      <c r="CK40" s="3">
        <v>1</v>
      </c>
      <c r="CL40" s="413" t="s">
        <v>518</v>
      </c>
      <c r="CM40" s="413" t="s">
        <v>534</v>
      </c>
      <c r="CN40" s="3">
        <v>2</v>
      </c>
      <c r="CO40" s="413" t="s">
        <v>518</v>
      </c>
      <c r="CP40" s="413" t="s">
        <v>534</v>
      </c>
      <c r="CQ40" s="3">
        <v>2</v>
      </c>
      <c r="CR40" s="413" t="s">
        <v>518</v>
      </c>
      <c r="CS40" s="413" t="s">
        <v>534</v>
      </c>
      <c r="CT40" s="3">
        <v>2</v>
      </c>
      <c r="CU40" s="413" t="s">
        <v>518</v>
      </c>
      <c r="CV40" s="413" t="s">
        <v>534</v>
      </c>
      <c r="CW40" s="3">
        <v>2</v>
      </c>
      <c r="CX40" s="413" t="s">
        <v>518</v>
      </c>
      <c r="CY40" s="413" t="s">
        <v>521</v>
      </c>
      <c r="CZ40" s="3">
        <v>1</v>
      </c>
      <c r="DA40" s="413" t="s">
        <v>521</v>
      </c>
      <c r="DB40" s="413" t="s">
        <v>534</v>
      </c>
      <c r="DC40" s="3">
        <v>1</v>
      </c>
      <c r="DD40" s="413" t="s">
        <v>518</v>
      </c>
      <c r="DE40" s="413" t="s">
        <v>534</v>
      </c>
      <c r="DF40" s="3">
        <v>2</v>
      </c>
      <c r="DG40" s="413" t="s">
        <v>521</v>
      </c>
      <c r="DH40" s="413" t="s">
        <v>534</v>
      </c>
      <c r="DI40" s="3">
        <v>1</v>
      </c>
      <c r="DJ40" s="413" t="s">
        <v>532</v>
      </c>
      <c r="DK40" s="413" t="s">
        <v>521</v>
      </c>
      <c r="DL40" s="3">
        <v>2</v>
      </c>
      <c r="DM40" s="413" t="s">
        <v>532</v>
      </c>
      <c r="DN40" s="413" t="s">
        <v>521</v>
      </c>
      <c r="DO40" s="3">
        <v>2</v>
      </c>
      <c r="DP40" s="413" t="s">
        <v>521</v>
      </c>
      <c r="DQ40" s="413" t="s">
        <v>534</v>
      </c>
      <c r="DR40" s="3">
        <v>1</v>
      </c>
      <c r="DS40" s="413" t="s">
        <v>521</v>
      </c>
      <c r="DT40" s="413" t="s">
        <v>534</v>
      </c>
      <c r="DU40" s="3">
        <v>1</v>
      </c>
      <c r="DV40" s="413" t="s">
        <v>521</v>
      </c>
      <c r="DW40" s="413" t="s">
        <v>534</v>
      </c>
      <c r="DX40" s="3">
        <v>1</v>
      </c>
      <c r="DY40" s="413" t="s">
        <v>521</v>
      </c>
      <c r="DZ40" s="413" t="s">
        <v>534</v>
      </c>
      <c r="EA40" s="3">
        <v>1</v>
      </c>
      <c r="EB40" s="3" t="s">
        <v>536</v>
      </c>
      <c r="EC40" s="3" t="s">
        <v>543</v>
      </c>
      <c r="ED40" s="3" t="s">
        <v>542</v>
      </c>
      <c r="EE40" s="3" t="s">
        <v>537</v>
      </c>
      <c r="EF40" s="3" t="s">
        <v>525</v>
      </c>
      <c r="EG40" s="3" t="s">
        <v>536</v>
      </c>
      <c r="EH40" s="413">
        <v>19</v>
      </c>
      <c r="EI40" s="3">
        <v>13</v>
      </c>
      <c r="EJ40" s="413" t="s">
        <v>2725</v>
      </c>
      <c r="EK40" s="413" t="s">
        <v>2726</v>
      </c>
      <c r="EL40" s="413" t="s">
        <v>10900</v>
      </c>
      <c r="EM40" s="413">
        <v>3</v>
      </c>
      <c r="EN40" s="413" t="s">
        <v>993</v>
      </c>
      <c r="EO40" s="413">
        <v>2</v>
      </c>
      <c r="EP40" s="413" t="s">
        <v>313</v>
      </c>
      <c r="EQ40" s="413" t="s">
        <v>10901</v>
      </c>
      <c r="ER40" s="413" t="s">
        <v>313</v>
      </c>
      <c r="ES40" s="413">
        <v>8729</v>
      </c>
      <c r="ET40" s="413">
        <v>9000</v>
      </c>
      <c r="EU40" s="413">
        <v>271</v>
      </c>
      <c r="EV40" s="413">
        <v>2</v>
      </c>
      <c r="FW40" s="457">
        <f t="shared" si="0"/>
        <v>0.36842105263157893</v>
      </c>
    </row>
    <row r="41" spans="1:179" ht="13.5" customHeight="1">
      <c r="A41" s="1" t="s">
        <v>643</v>
      </c>
      <c r="B41" s="1" t="s">
        <v>517</v>
      </c>
      <c r="C41" s="1" t="s">
        <v>645</v>
      </c>
      <c r="I41" s="417">
        <f>VLOOKUP(C41,'(종합) 2016 KISTI 패밀리기업 현황(9&amp;10월)'!$E$6:$BM$295,61,FALSE)</f>
        <v>22</v>
      </c>
      <c r="J41" s="417">
        <f>VLOOKUP(C41,'(종합) 2016 KISTI 패밀리기업 현황(9&amp;10월)'!$E$6:$BY$295,72,FALSE)</f>
        <v>1</v>
      </c>
      <c r="K41" s="417">
        <f>VLOOKUP(C41,'(종합) 2016 KISTI 패밀리기업 현황(9&amp;10월)'!$E$6:$BY$295,73,FALSE)</f>
        <v>1</v>
      </c>
      <c r="L41" s="417">
        <f>VLOOKUP(C41,'(종합) 2016 KISTI 패밀리기업 현황(9&amp;10월)'!$E$6:$BZ$295,3,FALSE)</f>
        <v>2003</v>
      </c>
      <c r="M41" s="417">
        <f>VLOOKUP(C41,'(종합) 2016 KISTI 패밀리기업 현황(9&amp;10월)'!$E$6:$BZ$295,74,FALSE)</f>
        <v>9</v>
      </c>
      <c r="O41" s="21" t="s">
        <v>10820</v>
      </c>
      <c r="P41" s="21" t="s">
        <v>313</v>
      </c>
      <c r="Q41" s="3" t="s">
        <v>522</v>
      </c>
      <c r="R41" s="3" t="s">
        <v>525</v>
      </c>
      <c r="S41" s="3" t="s">
        <v>525</v>
      </c>
      <c r="T41" s="3"/>
      <c r="U41" s="3"/>
      <c r="V41" s="3" t="s">
        <v>518</v>
      </c>
      <c r="W41" s="3" t="s">
        <v>518</v>
      </c>
      <c r="X41" s="3" t="s">
        <v>590</v>
      </c>
      <c r="Y41" s="3" t="s">
        <v>525</v>
      </c>
      <c r="Z41" s="3"/>
      <c r="AA41" s="3"/>
      <c r="AB41" s="3"/>
      <c r="AC41" s="3" t="s">
        <v>521</v>
      </c>
      <c r="AD41" s="3" t="s">
        <v>528</v>
      </c>
      <c r="AE41" s="3" t="s">
        <v>526</v>
      </c>
      <c r="AF41" s="3" t="s">
        <v>521</v>
      </c>
      <c r="AG41" s="3" t="s">
        <v>682</v>
      </c>
      <c r="AH41" s="3" t="s">
        <v>683</v>
      </c>
      <c r="AI41" s="3" t="s">
        <v>534</v>
      </c>
      <c r="AJ41" s="3" t="s">
        <v>532</v>
      </c>
      <c r="AK41" s="3" t="s">
        <v>684</v>
      </c>
      <c r="AL41" s="3"/>
      <c r="AM41" s="3" t="s">
        <v>532</v>
      </c>
      <c r="AN41" s="3" t="s">
        <v>532</v>
      </c>
      <c r="AO41" s="3" t="s">
        <v>532</v>
      </c>
      <c r="AP41" s="3"/>
      <c r="AQ41" s="3"/>
      <c r="AR41" s="3" t="s">
        <v>532</v>
      </c>
      <c r="AS41" s="3" t="s">
        <v>532</v>
      </c>
      <c r="AT41" s="3"/>
      <c r="AU41" s="3" t="s">
        <v>532</v>
      </c>
      <c r="AV41" s="3"/>
      <c r="AW41" s="3"/>
      <c r="AX41" s="3"/>
      <c r="AY41" s="3" t="s">
        <v>521</v>
      </c>
      <c r="AZ41" s="3" t="s">
        <v>534</v>
      </c>
      <c r="BA41" s="3">
        <v>1</v>
      </c>
      <c r="BB41" s="3" t="s">
        <v>521</v>
      </c>
      <c r="BC41" s="3" t="s">
        <v>534</v>
      </c>
      <c r="BD41" s="3">
        <v>1</v>
      </c>
      <c r="BE41" s="413" t="s">
        <v>521</v>
      </c>
      <c r="BF41" s="413" t="s">
        <v>534</v>
      </c>
      <c r="BG41" s="3">
        <v>1</v>
      </c>
      <c r="BH41" s="413" t="s">
        <v>521</v>
      </c>
      <c r="BI41" s="413" t="s">
        <v>521</v>
      </c>
      <c r="BJ41" s="3">
        <v>0</v>
      </c>
      <c r="BK41" s="413" t="s">
        <v>521</v>
      </c>
      <c r="BL41" s="413" t="s">
        <v>592</v>
      </c>
      <c r="BM41" s="3">
        <v>0</v>
      </c>
      <c r="BN41" s="413" t="s">
        <v>592</v>
      </c>
      <c r="BO41" s="413" t="s">
        <v>546</v>
      </c>
      <c r="BP41" s="3">
        <v>1</v>
      </c>
      <c r="BQ41" s="413" t="s">
        <v>592</v>
      </c>
      <c r="BR41" s="413" t="s">
        <v>592</v>
      </c>
      <c r="BS41" s="3">
        <v>0</v>
      </c>
      <c r="BT41" s="413" t="s">
        <v>592</v>
      </c>
      <c r="BU41" s="413" t="s">
        <v>546</v>
      </c>
      <c r="BV41" s="3">
        <v>1</v>
      </c>
      <c r="BW41" s="413" t="s">
        <v>521</v>
      </c>
      <c r="BX41" s="413" t="s">
        <v>521</v>
      </c>
      <c r="BY41" s="3">
        <v>0</v>
      </c>
      <c r="BZ41" s="413" t="s">
        <v>521</v>
      </c>
      <c r="CA41" s="413" t="s">
        <v>534</v>
      </c>
      <c r="CB41" s="3">
        <v>1</v>
      </c>
      <c r="CC41" s="413" t="s">
        <v>521</v>
      </c>
      <c r="CD41" s="413" t="s">
        <v>534</v>
      </c>
      <c r="CE41" s="3">
        <v>1</v>
      </c>
      <c r="CF41" s="413" t="s">
        <v>521</v>
      </c>
      <c r="CG41" s="413" t="s">
        <v>521</v>
      </c>
      <c r="CH41" s="3">
        <v>0</v>
      </c>
      <c r="CI41" s="413" t="s">
        <v>521</v>
      </c>
      <c r="CJ41" s="413" t="s">
        <v>534</v>
      </c>
      <c r="CK41" s="3">
        <v>1</v>
      </c>
      <c r="CL41" s="413" t="s">
        <v>521</v>
      </c>
      <c r="CM41" s="413" t="s">
        <v>521</v>
      </c>
      <c r="CN41" s="3">
        <v>0</v>
      </c>
      <c r="CO41" s="413" t="s">
        <v>521</v>
      </c>
      <c r="CP41" s="413" t="s">
        <v>521</v>
      </c>
      <c r="CQ41" s="3">
        <v>0</v>
      </c>
      <c r="CR41" s="413" t="s">
        <v>521</v>
      </c>
      <c r="CS41" s="413" t="s">
        <v>534</v>
      </c>
      <c r="CT41" s="3">
        <v>1</v>
      </c>
      <c r="CU41" s="413" t="s">
        <v>521</v>
      </c>
      <c r="CV41" s="413" t="s">
        <v>534</v>
      </c>
      <c r="CW41" s="3">
        <v>1</v>
      </c>
      <c r="CX41" s="413" t="s">
        <v>521</v>
      </c>
      <c r="CY41" s="413" t="s">
        <v>521</v>
      </c>
      <c r="CZ41" s="3">
        <v>0</v>
      </c>
      <c r="DA41" s="413" t="s">
        <v>521</v>
      </c>
      <c r="DB41" s="413" t="s">
        <v>534</v>
      </c>
      <c r="DC41" s="3">
        <v>1</v>
      </c>
      <c r="DD41" s="413" t="s">
        <v>521</v>
      </c>
      <c r="DE41" s="413" t="s">
        <v>534</v>
      </c>
      <c r="DF41" s="3">
        <v>1</v>
      </c>
      <c r="DG41" s="413" t="s">
        <v>521</v>
      </c>
      <c r="DH41" s="413" t="s">
        <v>521</v>
      </c>
      <c r="DI41" s="3">
        <v>0</v>
      </c>
      <c r="DJ41" s="413" t="s">
        <v>521</v>
      </c>
      <c r="DK41" s="413" t="s">
        <v>534</v>
      </c>
      <c r="DL41" s="3">
        <v>1</v>
      </c>
      <c r="DM41" s="413" t="s">
        <v>521</v>
      </c>
      <c r="DN41" s="413" t="s">
        <v>534</v>
      </c>
      <c r="DO41" s="3">
        <v>1</v>
      </c>
      <c r="DP41" s="413" t="s">
        <v>521</v>
      </c>
      <c r="DQ41" s="413" t="s">
        <v>521</v>
      </c>
      <c r="DR41" s="3">
        <v>0</v>
      </c>
      <c r="DS41" s="413" t="s">
        <v>521</v>
      </c>
      <c r="DT41" s="413" t="s">
        <v>534</v>
      </c>
      <c r="DU41" s="3">
        <v>1</v>
      </c>
      <c r="DV41" s="413" t="s">
        <v>521</v>
      </c>
      <c r="DW41" s="413" t="s">
        <v>534</v>
      </c>
      <c r="DX41" s="3">
        <v>1</v>
      </c>
      <c r="DY41" s="413" t="s">
        <v>521</v>
      </c>
      <c r="DZ41" s="413" t="s">
        <v>534</v>
      </c>
      <c r="EA41" s="3">
        <v>1</v>
      </c>
      <c r="EB41" s="3" t="s">
        <v>537</v>
      </c>
      <c r="EC41" s="3" t="s">
        <v>537</v>
      </c>
      <c r="ED41" s="3" t="s">
        <v>536</v>
      </c>
      <c r="EE41" s="3" t="s">
        <v>536</v>
      </c>
      <c r="EF41" s="3" t="s">
        <v>536</v>
      </c>
      <c r="EG41" s="3" t="s">
        <v>536</v>
      </c>
      <c r="EH41" s="413">
        <v>78</v>
      </c>
      <c r="EI41" s="3">
        <v>15</v>
      </c>
      <c r="EJ41" s="413" t="s">
        <v>2725</v>
      </c>
      <c r="EK41" s="413" t="s">
        <v>2726</v>
      </c>
      <c r="EL41" s="413" t="s">
        <v>10902</v>
      </c>
      <c r="EM41" s="413">
        <v>3</v>
      </c>
      <c r="EN41" s="413">
        <v>0</v>
      </c>
      <c r="EO41" s="413">
        <v>0</v>
      </c>
      <c r="EP41" s="413" t="s">
        <v>10901</v>
      </c>
      <c r="EQ41" s="413" t="s">
        <v>10901</v>
      </c>
      <c r="ER41" s="413" t="s">
        <v>313</v>
      </c>
      <c r="ES41" s="413">
        <v>33800</v>
      </c>
      <c r="ET41" s="413">
        <v>34000</v>
      </c>
      <c r="EU41" s="413">
        <v>200</v>
      </c>
      <c r="EV41" s="413">
        <v>0</v>
      </c>
      <c r="EW41" s="1" t="s">
        <v>685</v>
      </c>
      <c r="EX41" s="1" t="s">
        <v>532</v>
      </c>
      <c r="EY41" s="1" t="s">
        <v>534</v>
      </c>
      <c r="EZ41" s="1" t="s">
        <v>524</v>
      </c>
      <c r="FA41" s="1" t="s">
        <v>518</v>
      </c>
      <c r="FB41" s="1" t="s">
        <v>534</v>
      </c>
      <c r="FC41" s="1" t="s">
        <v>524</v>
      </c>
      <c r="FD41" s="1" t="s">
        <v>518</v>
      </c>
      <c r="FE41" s="1" t="s">
        <v>528</v>
      </c>
      <c r="FG41" s="1" t="s">
        <v>686</v>
      </c>
      <c r="FH41" s="1" t="s">
        <v>687</v>
      </c>
      <c r="FI41" s="1" t="s">
        <v>688</v>
      </c>
      <c r="FJ41" s="1" t="s">
        <v>689</v>
      </c>
      <c r="FK41" s="1" t="s">
        <v>690</v>
      </c>
      <c r="FL41" s="1" t="s">
        <v>691</v>
      </c>
      <c r="FM41" s="1" t="s">
        <v>692</v>
      </c>
      <c r="FW41" s="457">
        <f t="shared" si="0"/>
        <v>0.57692307692307687</v>
      </c>
    </row>
    <row r="42" spans="1:179" ht="13.5" customHeight="1">
      <c r="A42" s="1" t="s">
        <v>644</v>
      </c>
      <c r="B42" s="1" t="s">
        <v>517</v>
      </c>
      <c r="C42" s="1" t="s">
        <v>647</v>
      </c>
      <c r="I42" s="417">
        <f>VLOOKUP(C42,'(종합) 2016 KISTI 패밀리기업 현황(9&amp;10월)'!$E$6:$BM$295,61,FALSE)</f>
        <v>10</v>
      </c>
      <c r="J42" s="417">
        <f>VLOOKUP(C42,'(종합) 2016 KISTI 패밀리기업 현황(9&amp;10월)'!$E$6:$BY$295,72,FALSE)</f>
        <v>0</v>
      </c>
      <c r="K42" s="417">
        <f>VLOOKUP(C42,'(종합) 2016 KISTI 패밀리기업 현황(9&amp;10월)'!$E$6:$BY$295,73,FALSE)</f>
        <v>0</v>
      </c>
      <c r="L42" s="417">
        <f>VLOOKUP(C42,'(종합) 2016 KISTI 패밀리기업 현황(9&amp;10월)'!$E$6:$BZ$295,3,FALSE)</f>
        <v>2014</v>
      </c>
      <c r="M42" s="417">
        <f>VLOOKUP(C42,'(종합) 2016 KISTI 패밀리기업 현황(9&amp;10월)'!$E$6:$BZ$295,74,FALSE)</f>
        <v>10</v>
      </c>
      <c r="O42" s="21" t="s">
        <v>10822</v>
      </c>
      <c r="P42" s="21" t="s">
        <v>993</v>
      </c>
      <c r="Q42" s="3" t="s">
        <v>590</v>
      </c>
      <c r="R42" s="3" t="s">
        <v>525</v>
      </c>
      <c r="S42" s="3"/>
      <c r="T42" s="3"/>
      <c r="U42" s="3"/>
      <c r="V42" s="3" t="s">
        <v>532</v>
      </c>
      <c r="W42" s="3" t="s">
        <v>518</v>
      </c>
      <c r="X42" s="3" t="s">
        <v>520</v>
      </c>
      <c r="Y42" s="3" t="s">
        <v>590</v>
      </c>
      <c r="Z42" s="3"/>
      <c r="AA42" s="3" t="s">
        <v>520</v>
      </c>
      <c r="AB42" s="3"/>
      <c r="AC42" s="3" t="s">
        <v>521</v>
      </c>
      <c r="AD42" s="3" t="s">
        <v>528</v>
      </c>
      <c r="AE42" s="3" t="s">
        <v>521</v>
      </c>
      <c r="AF42" s="3" t="s">
        <v>524</v>
      </c>
      <c r="AG42" s="3" t="s">
        <v>524</v>
      </c>
      <c r="AH42" s="3" t="s">
        <v>693</v>
      </c>
      <c r="AI42" s="3" t="s">
        <v>531</v>
      </c>
      <c r="AJ42" s="3" t="s">
        <v>532</v>
      </c>
      <c r="AK42" s="3" t="s">
        <v>521</v>
      </c>
      <c r="AL42" s="3" t="s">
        <v>532</v>
      </c>
      <c r="AM42" s="3" t="s">
        <v>532</v>
      </c>
      <c r="AN42" s="3"/>
      <c r="AO42" s="3"/>
      <c r="AP42" s="3" t="s">
        <v>532</v>
      </c>
      <c r="AQ42" s="3"/>
      <c r="AR42" s="3"/>
      <c r="AS42" s="3" t="s">
        <v>532</v>
      </c>
      <c r="AT42" s="3"/>
      <c r="AU42" s="3" t="s">
        <v>532</v>
      </c>
      <c r="AV42" s="3"/>
      <c r="AW42" s="3"/>
      <c r="AX42" s="3" t="s">
        <v>532</v>
      </c>
      <c r="AY42" s="3" t="s">
        <v>521</v>
      </c>
      <c r="AZ42" s="3" t="s">
        <v>534</v>
      </c>
      <c r="BA42" s="3">
        <v>1</v>
      </c>
      <c r="BB42" s="3" t="s">
        <v>521</v>
      </c>
      <c r="BC42" s="3" t="s">
        <v>534</v>
      </c>
      <c r="BD42" s="3">
        <v>1</v>
      </c>
      <c r="BE42" s="413" t="s">
        <v>521</v>
      </c>
      <c r="BF42" s="413" t="s">
        <v>534</v>
      </c>
      <c r="BG42" s="3">
        <v>1</v>
      </c>
      <c r="BH42" s="413" t="s">
        <v>521</v>
      </c>
      <c r="BI42" s="413" t="s">
        <v>524</v>
      </c>
      <c r="BJ42" s="3">
        <v>2</v>
      </c>
      <c r="BK42" s="413" t="s">
        <v>521</v>
      </c>
      <c r="BL42" s="413" t="s">
        <v>524</v>
      </c>
      <c r="BM42" s="3">
        <v>2</v>
      </c>
      <c r="BN42" s="413" t="s">
        <v>534</v>
      </c>
      <c r="BO42" s="413" t="s">
        <v>524</v>
      </c>
      <c r="BP42" s="3">
        <v>1</v>
      </c>
      <c r="BQ42" s="413" t="s">
        <v>534</v>
      </c>
      <c r="BR42" s="413" t="s">
        <v>524</v>
      </c>
      <c r="BS42" s="3">
        <v>1</v>
      </c>
      <c r="BT42" s="413" t="s">
        <v>521</v>
      </c>
      <c r="BU42" s="413" t="s">
        <v>534</v>
      </c>
      <c r="BV42" s="3">
        <v>1</v>
      </c>
      <c r="BW42" s="413" t="s">
        <v>534</v>
      </c>
      <c r="BX42" s="413" t="s">
        <v>524</v>
      </c>
      <c r="BY42" s="3">
        <v>1</v>
      </c>
      <c r="BZ42" s="413" t="s">
        <v>521</v>
      </c>
      <c r="CA42" s="413" t="s">
        <v>534</v>
      </c>
      <c r="CB42" s="3">
        <v>1</v>
      </c>
      <c r="CC42" s="413" t="s">
        <v>521</v>
      </c>
      <c r="CD42" s="413" t="s">
        <v>534</v>
      </c>
      <c r="CE42" s="3">
        <v>1</v>
      </c>
      <c r="CF42" s="413" t="s">
        <v>518</v>
      </c>
      <c r="CG42" s="413" t="s">
        <v>534</v>
      </c>
      <c r="CH42" s="3">
        <v>2</v>
      </c>
      <c r="CI42" s="413" t="s">
        <v>521</v>
      </c>
      <c r="CJ42" s="413" t="s">
        <v>524</v>
      </c>
      <c r="CK42" s="3">
        <v>2</v>
      </c>
      <c r="CL42" s="413" t="s">
        <v>521</v>
      </c>
      <c r="CM42" s="413" t="s">
        <v>534</v>
      </c>
      <c r="CN42" s="3">
        <v>1</v>
      </c>
      <c r="CO42" s="413" t="s">
        <v>518</v>
      </c>
      <c r="CP42" s="413" t="s">
        <v>534</v>
      </c>
      <c r="CQ42" s="3">
        <v>2</v>
      </c>
      <c r="CR42" s="413" t="s">
        <v>521</v>
      </c>
      <c r="CS42" s="413" t="s">
        <v>534</v>
      </c>
      <c r="CT42" s="3">
        <v>1</v>
      </c>
      <c r="CU42" s="413" t="s">
        <v>521</v>
      </c>
      <c r="CV42" s="413" t="s">
        <v>534</v>
      </c>
      <c r="CW42" s="3">
        <v>1</v>
      </c>
      <c r="CX42" s="413" t="s">
        <v>534</v>
      </c>
      <c r="CY42" s="413" t="s">
        <v>524</v>
      </c>
      <c r="CZ42" s="3">
        <v>1</v>
      </c>
      <c r="DA42" s="413" t="s">
        <v>534</v>
      </c>
      <c r="DB42" s="413" t="s">
        <v>524</v>
      </c>
      <c r="DC42" s="3">
        <v>1</v>
      </c>
      <c r="DD42" s="413" t="s">
        <v>534</v>
      </c>
      <c r="DE42" s="413" t="s">
        <v>524</v>
      </c>
      <c r="DF42" s="3">
        <v>1</v>
      </c>
      <c r="DG42" s="413" t="s">
        <v>524</v>
      </c>
      <c r="DH42" s="413" t="s">
        <v>524</v>
      </c>
      <c r="DI42" s="3">
        <v>0</v>
      </c>
      <c r="DJ42" s="413" t="s">
        <v>534</v>
      </c>
      <c r="DK42" s="413" t="s">
        <v>524</v>
      </c>
      <c r="DL42" s="3">
        <v>1</v>
      </c>
      <c r="DM42" s="413" t="s">
        <v>534</v>
      </c>
      <c r="DN42" s="413" t="s">
        <v>524</v>
      </c>
      <c r="DO42" s="3">
        <v>1</v>
      </c>
      <c r="DP42" s="413" t="s">
        <v>534</v>
      </c>
      <c r="DQ42" s="413" t="s">
        <v>524</v>
      </c>
      <c r="DR42" s="3">
        <v>1</v>
      </c>
      <c r="DS42" s="413" t="s">
        <v>534</v>
      </c>
      <c r="DT42" s="413" t="s">
        <v>524</v>
      </c>
      <c r="DU42" s="3">
        <v>1</v>
      </c>
      <c r="DV42" s="413" t="s">
        <v>534</v>
      </c>
      <c r="DW42" s="413" t="s">
        <v>524</v>
      </c>
      <c r="DX42" s="3">
        <v>1</v>
      </c>
      <c r="DY42" s="413" t="s">
        <v>534</v>
      </c>
      <c r="DZ42" s="413" t="s">
        <v>524</v>
      </c>
      <c r="EA42" s="3">
        <v>1</v>
      </c>
      <c r="EB42" s="3" t="s">
        <v>520</v>
      </c>
      <c r="EC42" s="3" t="s">
        <v>520</v>
      </c>
      <c r="ED42" s="3" t="s">
        <v>520</v>
      </c>
      <c r="EE42" s="3" t="s">
        <v>536</v>
      </c>
      <c r="EF42" s="3" t="s">
        <v>694</v>
      </c>
      <c r="EG42" s="3" t="s">
        <v>520</v>
      </c>
      <c r="EH42" s="413">
        <v>5</v>
      </c>
      <c r="EI42" s="3">
        <v>4</v>
      </c>
      <c r="EJ42" s="413" t="s">
        <v>2725</v>
      </c>
      <c r="EK42" s="413" t="s">
        <v>2726</v>
      </c>
      <c r="EL42" s="413" t="s">
        <v>10900</v>
      </c>
      <c r="EM42" s="413">
        <v>3</v>
      </c>
      <c r="EN42" s="413">
        <v>0</v>
      </c>
      <c r="EO42" s="413">
        <v>0</v>
      </c>
      <c r="EP42" s="413" t="s">
        <v>313</v>
      </c>
      <c r="EQ42" s="413" t="s">
        <v>10901</v>
      </c>
      <c r="ER42" s="413" t="s">
        <v>313</v>
      </c>
      <c r="ES42" s="413">
        <v>192</v>
      </c>
      <c r="ET42" s="413">
        <v>0</v>
      </c>
      <c r="EU42" s="413">
        <v>0</v>
      </c>
      <c r="EV42" s="413">
        <v>0</v>
      </c>
      <c r="EW42" s="1" t="s">
        <v>695</v>
      </c>
      <c r="EX42" s="1" t="s">
        <v>521</v>
      </c>
      <c r="FA42" s="1" t="s">
        <v>521</v>
      </c>
      <c r="FG42" s="1" t="s">
        <v>696</v>
      </c>
      <c r="FH42" s="5" t="s">
        <v>697</v>
      </c>
      <c r="FI42" s="5" t="s">
        <v>698</v>
      </c>
      <c r="FJ42" s="1" t="s">
        <v>699</v>
      </c>
      <c r="FK42" s="1" t="s">
        <v>700</v>
      </c>
      <c r="FL42" s="1" t="s">
        <v>701</v>
      </c>
      <c r="FM42" s="1" t="s">
        <v>702</v>
      </c>
      <c r="FW42" s="457">
        <f t="shared" si="0"/>
        <v>0.6</v>
      </c>
    </row>
    <row r="43" spans="1:179" ht="13.5" customHeight="1">
      <c r="A43" s="1" t="s">
        <v>654</v>
      </c>
      <c r="B43" s="1" t="s">
        <v>517</v>
      </c>
      <c r="C43" s="1" t="s">
        <v>648</v>
      </c>
      <c r="I43" s="417">
        <f>VLOOKUP(C43,'(종합) 2016 KISTI 패밀리기업 현황(9&amp;10월)'!$E$6:$BM$295,61,FALSE)</f>
        <v>11</v>
      </c>
      <c r="J43" s="417">
        <f>VLOOKUP(C43,'(종합) 2016 KISTI 패밀리기업 현황(9&amp;10월)'!$E$6:$BY$295,72,FALSE)</f>
        <v>0</v>
      </c>
      <c r="K43" s="417">
        <f>VLOOKUP(C43,'(종합) 2016 KISTI 패밀리기업 현황(9&amp;10월)'!$E$6:$BY$295,73,FALSE)</f>
        <v>1</v>
      </c>
      <c r="L43" s="417">
        <f>VLOOKUP(C43,'(종합) 2016 KISTI 패밀리기업 현황(9&amp;10월)'!$E$6:$BZ$295,3,FALSE)</f>
        <v>2006</v>
      </c>
      <c r="M43" s="417">
        <f>VLOOKUP(C43,'(종합) 2016 KISTI 패밀리기업 현황(9&amp;10월)'!$E$6:$BZ$295,74,FALSE)</f>
        <v>10</v>
      </c>
      <c r="O43" s="21" t="s">
        <v>10820</v>
      </c>
      <c r="P43" s="21" t="s">
        <v>313</v>
      </c>
      <c r="Q43" s="3" t="s">
        <v>525</v>
      </c>
      <c r="R43" s="3" t="s">
        <v>537</v>
      </c>
      <c r="S43" s="3" t="s">
        <v>520</v>
      </c>
      <c r="T43" s="3" t="s">
        <v>543</v>
      </c>
      <c r="U43" s="3"/>
      <c r="V43" s="3" t="s">
        <v>518</v>
      </c>
      <c r="W43" s="3" t="s">
        <v>521</v>
      </c>
      <c r="X43" s="3" t="s">
        <v>524</v>
      </c>
      <c r="Y43" s="3" t="s">
        <v>520</v>
      </c>
      <c r="Z43" s="3" t="s">
        <v>544</v>
      </c>
      <c r="AA43" s="3" t="s">
        <v>520</v>
      </c>
      <c r="AB43" s="3" t="s">
        <v>542</v>
      </c>
      <c r="AC43" s="3" t="s">
        <v>521</v>
      </c>
      <c r="AD43" s="3" t="s">
        <v>528</v>
      </c>
      <c r="AE43" s="3" t="s">
        <v>521</v>
      </c>
      <c r="AF43" s="3" t="s">
        <v>528</v>
      </c>
      <c r="AG43" s="3" t="s">
        <v>626</v>
      </c>
      <c r="AH43" s="3" t="s">
        <v>573</v>
      </c>
      <c r="AI43" s="3" t="s">
        <v>531</v>
      </c>
      <c r="AJ43" s="3" t="s">
        <v>532</v>
      </c>
      <c r="AK43" s="3" t="s">
        <v>520</v>
      </c>
      <c r="AL43" s="3" t="s">
        <v>532</v>
      </c>
      <c r="AM43" s="3" t="s">
        <v>532</v>
      </c>
      <c r="AN43" s="3"/>
      <c r="AO43" s="3"/>
      <c r="AP43" s="3" t="s">
        <v>532</v>
      </c>
      <c r="AQ43" s="3"/>
      <c r="AR43" s="3"/>
      <c r="AS43" s="3" t="s">
        <v>532</v>
      </c>
      <c r="AT43" s="3" t="s">
        <v>532</v>
      </c>
      <c r="AU43" s="3"/>
      <c r="AV43" s="3"/>
      <c r="AW43" s="3"/>
      <c r="AX43" s="3"/>
      <c r="AY43" s="3" t="s">
        <v>534</v>
      </c>
      <c r="AZ43" s="3" t="s">
        <v>547</v>
      </c>
      <c r="BA43" s="3">
        <v>1</v>
      </c>
      <c r="BB43" s="3" t="s">
        <v>534</v>
      </c>
      <c r="BC43" s="3" t="s">
        <v>524</v>
      </c>
      <c r="BD43" s="3">
        <v>1</v>
      </c>
      <c r="BE43" s="413" t="s">
        <v>521</v>
      </c>
      <c r="BF43" s="413" t="s">
        <v>534</v>
      </c>
      <c r="BG43" s="3">
        <v>1</v>
      </c>
      <c r="BH43" s="413" t="s">
        <v>521</v>
      </c>
      <c r="BI43" s="413" t="s">
        <v>534</v>
      </c>
      <c r="BJ43" s="3">
        <v>1</v>
      </c>
      <c r="BK43" s="413" t="s">
        <v>521</v>
      </c>
      <c r="BL43" s="413" t="s">
        <v>534</v>
      </c>
      <c r="BM43" s="3">
        <v>1</v>
      </c>
      <c r="BN43" s="413" t="s">
        <v>521</v>
      </c>
      <c r="BO43" s="413" t="s">
        <v>534</v>
      </c>
      <c r="BP43" s="3">
        <v>1</v>
      </c>
      <c r="BQ43" s="413" t="s">
        <v>521</v>
      </c>
      <c r="BR43" s="413" t="s">
        <v>521</v>
      </c>
      <c r="BS43" s="3">
        <v>0</v>
      </c>
      <c r="BT43" s="413" t="s">
        <v>534</v>
      </c>
      <c r="BU43" s="413" t="s">
        <v>534</v>
      </c>
      <c r="BV43" s="3">
        <v>0</v>
      </c>
      <c r="BW43" s="413" t="s">
        <v>534</v>
      </c>
      <c r="BX43" s="413" t="s">
        <v>534</v>
      </c>
      <c r="BY43" s="3">
        <v>0</v>
      </c>
      <c r="BZ43" s="413" t="s">
        <v>534</v>
      </c>
      <c r="CA43" s="413" t="s">
        <v>534</v>
      </c>
      <c r="CB43" s="3">
        <v>0</v>
      </c>
      <c r="CC43" s="413" t="s">
        <v>521</v>
      </c>
      <c r="CD43" s="413" t="s">
        <v>521</v>
      </c>
      <c r="CE43" s="3">
        <v>0</v>
      </c>
      <c r="CF43" s="413" t="s">
        <v>534</v>
      </c>
      <c r="CG43" s="413" t="s">
        <v>534</v>
      </c>
      <c r="CH43" s="3">
        <v>0</v>
      </c>
      <c r="CI43" s="413" t="s">
        <v>521</v>
      </c>
      <c r="CJ43" s="413" t="s">
        <v>521</v>
      </c>
      <c r="CK43" s="3">
        <v>0</v>
      </c>
      <c r="CL43" s="413" t="s">
        <v>534</v>
      </c>
      <c r="CM43" s="413" t="s">
        <v>534</v>
      </c>
      <c r="CN43" s="3">
        <v>0</v>
      </c>
      <c r="CO43" s="413" t="s">
        <v>534</v>
      </c>
      <c r="CP43" s="413" t="s">
        <v>534</v>
      </c>
      <c r="CQ43" s="3">
        <v>0</v>
      </c>
      <c r="CR43" s="413" t="s">
        <v>534</v>
      </c>
      <c r="CS43" s="413" t="s">
        <v>534</v>
      </c>
      <c r="CT43" s="3">
        <v>0</v>
      </c>
      <c r="CU43" s="413" t="s">
        <v>534</v>
      </c>
      <c r="CV43" s="413" t="s">
        <v>534</v>
      </c>
      <c r="CW43" s="3">
        <v>0</v>
      </c>
      <c r="CX43" s="413" t="s">
        <v>592</v>
      </c>
      <c r="CY43" s="413" t="s">
        <v>592</v>
      </c>
      <c r="CZ43" s="3">
        <v>0</v>
      </c>
      <c r="DA43" s="413" t="s">
        <v>534</v>
      </c>
      <c r="DB43" s="413" t="s">
        <v>534</v>
      </c>
      <c r="DC43" s="3">
        <v>0</v>
      </c>
      <c r="DD43" s="413" t="s">
        <v>534</v>
      </c>
      <c r="DE43" s="413" t="s">
        <v>534</v>
      </c>
      <c r="DF43" s="3">
        <v>0</v>
      </c>
      <c r="DG43" s="413" t="s">
        <v>521</v>
      </c>
      <c r="DH43" s="413" t="s">
        <v>521</v>
      </c>
      <c r="DI43" s="3">
        <v>0</v>
      </c>
      <c r="DJ43" s="413" t="s">
        <v>521</v>
      </c>
      <c r="DK43" s="413" t="s">
        <v>534</v>
      </c>
      <c r="DL43" s="3">
        <v>1</v>
      </c>
      <c r="DM43" s="413" t="s">
        <v>521</v>
      </c>
      <c r="DN43" s="413" t="s">
        <v>534</v>
      </c>
      <c r="DO43" s="3">
        <v>1</v>
      </c>
      <c r="DP43" s="413" t="s">
        <v>521</v>
      </c>
      <c r="DQ43" s="413" t="s">
        <v>521</v>
      </c>
      <c r="DR43" s="3">
        <v>0</v>
      </c>
      <c r="DS43" s="413" t="s">
        <v>534</v>
      </c>
      <c r="DT43" s="413" t="s">
        <v>534</v>
      </c>
      <c r="DU43" s="3">
        <v>0</v>
      </c>
      <c r="DV43" s="413" t="s">
        <v>521</v>
      </c>
      <c r="DW43" s="413" t="s">
        <v>521</v>
      </c>
      <c r="DX43" s="3">
        <v>0</v>
      </c>
      <c r="DY43" s="413" t="s">
        <v>534</v>
      </c>
      <c r="DZ43" s="413" t="s">
        <v>534</v>
      </c>
      <c r="EA43" s="3">
        <v>0</v>
      </c>
      <c r="EB43" s="3" t="s">
        <v>536</v>
      </c>
      <c r="EC43" s="3" t="s">
        <v>524</v>
      </c>
      <c r="ED43" s="3"/>
      <c r="EE43" s="3"/>
      <c r="EF43" s="3"/>
      <c r="EG43" s="3" t="s">
        <v>537</v>
      </c>
      <c r="EH43" s="413">
        <v>120</v>
      </c>
      <c r="EI43" s="3">
        <v>12</v>
      </c>
      <c r="EJ43" s="413" t="s">
        <v>2725</v>
      </c>
      <c r="EK43" s="413" t="s">
        <v>2726</v>
      </c>
      <c r="EL43" s="413" t="s">
        <v>10902</v>
      </c>
      <c r="EM43" s="413" t="s">
        <v>2740</v>
      </c>
      <c r="EN43" s="413">
        <v>0</v>
      </c>
      <c r="EO43" s="413">
        <v>0</v>
      </c>
      <c r="EP43" s="413" t="s">
        <v>313</v>
      </c>
      <c r="EQ43" s="413" t="s">
        <v>10901</v>
      </c>
      <c r="ER43" s="413" t="s">
        <v>313</v>
      </c>
      <c r="ES43" s="413">
        <v>26900</v>
      </c>
      <c r="ET43" s="413">
        <v>30000</v>
      </c>
      <c r="EU43" s="413">
        <v>3100</v>
      </c>
      <c r="EV43" s="413">
        <v>15</v>
      </c>
      <c r="EW43" s="1" t="s">
        <v>705</v>
      </c>
      <c r="EX43" s="1" t="s">
        <v>532</v>
      </c>
      <c r="EY43" s="1" t="s">
        <v>521</v>
      </c>
      <c r="FG43" s="1" t="s">
        <v>1972</v>
      </c>
      <c r="FH43" s="1" t="s">
        <v>706</v>
      </c>
      <c r="FI43" s="1" t="s">
        <v>707</v>
      </c>
      <c r="FJ43" s="1" t="s">
        <v>708</v>
      </c>
      <c r="FK43" s="1" t="s">
        <v>709</v>
      </c>
      <c r="FL43" s="1" t="s">
        <v>691</v>
      </c>
      <c r="FM43" s="1" t="s">
        <v>710</v>
      </c>
      <c r="FO43" s="1" t="s">
        <v>534</v>
      </c>
      <c r="FP43" s="1" t="s">
        <v>711</v>
      </c>
      <c r="FQ43" s="1" t="s">
        <v>533</v>
      </c>
      <c r="FR43" s="1" t="s">
        <v>712</v>
      </c>
      <c r="FW43" s="457">
        <f t="shared" si="0"/>
        <v>8.3333333333333329E-2</v>
      </c>
    </row>
    <row r="44" spans="1:179" ht="13.5" customHeight="1">
      <c r="A44" s="1" t="s">
        <v>655</v>
      </c>
      <c r="B44" s="1" t="s">
        <v>517</v>
      </c>
      <c r="C44" s="1" t="s">
        <v>649</v>
      </c>
      <c r="I44" s="417">
        <f>VLOOKUP(C44,'(종합) 2016 KISTI 패밀리기업 현황(9&amp;10월)'!$E$6:$BM$295,61,FALSE)</f>
        <v>14</v>
      </c>
      <c r="J44" s="417">
        <f>VLOOKUP(C44,'(종합) 2016 KISTI 패밀리기업 현황(9&amp;10월)'!$E$6:$BY$295,72,FALSE)</f>
        <v>0</v>
      </c>
      <c r="K44" s="417">
        <f>VLOOKUP(C44,'(종합) 2016 KISTI 패밀리기업 현황(9&amp;10월)'!$E$6:$BY$295,73,FALSE)</f>
        <v>0</v>
      </c>
      <c r="L44" s="417">
        <f>VLOOKUP(C44,'(종합) 2016 KISTI 패밀리기업 현황(9&amp;10월)'!$E$6:$BZ$295,3,FALSE)</f>
        <v>2010</v>
      </c>
      <c r="M44" s="417">
        <f>VLOOKUP(C44,'(종합) 2016 KISTI 패밀리기업 현황(9&amp;10월)'!$E$6:$BZ$295,74,FALSE)</f>
        <v>10</v>
      </c>
      <c r="O44" s="21" t="s">
        <v>10826</v>
      </c>
      <c r="P44" s="21" t="s">
        <v>993</v>
      </c>
      <c r="Q44" s="3" t="s">
        <v>536</v>
      </c>
      <c r="R44" s="3"/>
      <c r="S44" s="3"/>
      <c r="T44" s="3"/>
      <c r="U44" s="3"/>
      <c r="V44" s="3" t="s">
        <v>518</v>
      </c>
      <c r="W44" s="3" t="s">
        <v>518</v>
      </c>
      <c r="X44" s="3" t="s">
        <v>519</v>
      </c>
      <c r="Y44" s="3" t="s">
        <v>520</v>
      </c>
      <c r="Z44" s="3"/>
      <c r="AA44" s="3"/>
      <c r="AB44" s="3"/>
      <c r="AC44" s="3" t="s">
        <v>518</v>
      </c>
      <c r="AD44" s="3" t="s">
        <v>521</v>
      </c>
      <c r="AE44" s="3" t="s">
        <v>534</v>
      </c>
      <c r="AF44" s="3" t="s">
        <v>521</v>
      </c>
      <c r="AG44" s="3" t="s">
        <v>703</v>
      </c>
      <c r="AH44" s="3" t="s">
        <v>704</v>
      </c>
      <c r="AI44" s="3" t="s">
        <v>524</v>
      </c>
      <c r="AJ44" s="3" t="s">
        <v>532</v>
      </c>
      <c r="AK44" s="3" t="s">
        <v>521</v>
      </c>
      <c r="AL44" s="3"/>
      <c r="AM44" s="3"/>
      <c r="AN44" s="3"/>
      <c r="AO44" s="3"/>
      <c r="AP44" s="3"/>
      <c r="AQ44" s="3"/>
      <c r="AR44" s="3"/>
      <c r="AS44" s="3"/>
      <c r="AT44" s="3"/>
      <c r="AU44" s="3"/>
      <c r="AV44" s="3"/>
      <c r="AW44" s="3"/>
      <c r="AX44" s="3"/>
      <c r="AY44" s="3" t="s">
        <v>518</v>
      </c>
      <c r="AZ44" s="3" t="s">
        <v>524</v>
      </c>
      <c r="BA44" s="3">
        <v>3</v>
      </c>
      <c r="BB44" s="3" t="s">
        <v>518</v>
      </c>
      <c r="BC44" s="3" t="s">
        <v>524</v>
      </c>
      <c r="BD44" s="3">
        <v>3</v>
      </c>
      <c r="BE44" s="413" t="s">
        <v>518</v>
      </c>
      <c r="BF44" s="413" t="s">
        <v>534</v>
      </c>
      <c r="BG44" s="3">
        <v>2</v>
      </c>
      <c r="BH44" s="413" t="s">
        <v>518</v>
      </c>
      <c r="BI44" s="413" t="s">
        <v>534</v>
      </c>
      <c r="BJ44" s="3">
        <v>2</v>
      </c>
      <c r="BK44" s="413" t="s">
        <v>518</v>
      </c>
      <c r="BL44" s="413" t="s">
        <v>534</v>
      </c>
      <c r="BM44" s="3">
        <v>2</v>
      </c>
      <c r="BN44" s="413" t="s">
        <v>534</v>
      </c>
      <c r="BO44" s="413" t="s">
        <v>534</v>
      </c>
      <c r="BP44" s="3">
        <v>0</v>
      </c>
      <c r="BQ44" s="413" t="s">
        <v>518</v>
      </c>
      <c r="BR44" s="413" t="s">
        <v>534</v>
      </c>
      <c r="BS44" s="3">
        <v>2</v>
      </c>
      <c r="BT44" s="413" t="s">
        <v>518</v>
      </c>
      <c r="BU44" s="413" t="s">
        <v>534</v>
      </c>
      <c r="BV44" s="3">
        <v>2</v>
      </c>
      <c r="BW44" s="413" t="s">
        <v>518</v>
      </c>
      <c r="BX44" s="413" t="s">
        <v>534</v>
      </c>
      <c r="BY44" s="3">
        <v>2</v>
      </c>
      <c r="BZ44" s="413" t="s">
        <v>521</v>
      </c>
      <c r="CA44" s="413" t="s">
        <v>534</v>
      </c>
      <c r="CB44" s="3">
        <v>1</v>
      </c>
      <c r="CC44" s="413" t="s">
        <v>521</v>
      </c>
      <c r="CD44" s="413" t="s">
        <v>534</v>
      </c>
      <c r="CE44" s="3">
        <v>1</v>
      </c>
      <c r="CF44" s="413" t="s">
        <v>521</v>
      </c>
      <c r="CG44" s="413" t="s">
        <v>534</v>
      </c>
      <c r="CH44" s="3">
        <v>1</v>
      </c>
      <c r="CI44" s="413" t="s">
        <v>518</v>
      </c>
      <c r="CJ44" s="413" t="s">
        <v>534</v>
      </c>
      <c r="CK44" s="3">
        <v>2</v>
      </c>
      <c r="CL44" s="413" t="s">
        <v>518</v>
      </c>
      <c r="CM44" s="413" t="s">
        <v>521</v>
      </c>
      <c r="CN44" s="3">
        <v>1</v>
      </c>
      <c r="CO44" s="413" t="s">
        <v>518</v>
      </c>
      <c r="CP44" s="413" t="s">
        <v>521</v>
      </c>
      <c r="CQ44" s="3">
        <v>1</v>
      </c>
      <c r="CR44" s="413" t="s">
        <v>534</v>
      </c>
      <c r="CS44" s="413" t="s">
        <v>524</v>
      </c>
      <c r="CT44" s="3">
        <v>1</v>
      </c>
      <c r="CU44" s="413" t="s">
        <v>521</v>
      </c>
      <c r="CV44" s="413" t="s">
        <v>524</v>
      </c>
      <c r="CW44" s="3">
        <v>2</v>
      </c>
      <c r="CX44" s="413" t="s">
        <v>534</v>
      </c>
      <c r="CY44" s="413" t="s">
        <v>524</v>
      </c>
      <c r="CZ44" s="3">
        <v>1</v>
      </c>
      <c r="DA44" s="413" t="s">
        <v>534</v>
      </c>
      <c r="DB44" s="413" t="s">
        <v>524</v>
      </c>
      <c r="DC44" s="3">
        <v>1</v>
      </c>
      <c r="DD44" s="413" t="s">
        <v>521</v>
      </c>
      <c r="DE44" s="413" t="s">
        <v>534</v>
      </c>
      <c r="DF44" s="3">
        <v>1</v>
      </c>
      <c r="DG44" s="413" t="s">
        <v>534</v>
      </c>
      <c r="DH44" s="413" t="s">
        <v>524</v>
      </c>
      <c r="DI44" s="3">
        <v>1</v>
      </c>
      <c r="DJ44" s="413" t="s">
        <v>518</v>
      </c>
      <c r="DK44" s="413" t="s">
        <v>521</v>
      </c>
      <c r="DL44" s="3">
        <v>1</v>
      </c>
      <c r="DM44" s="413" t="s">
        <v>518</v>
      </c>
      <c r="DN44" s="413" t="s">
        <v>521</v>
      </c>
      <c r="DO44" s="3">
        <v>1</v>
      </c>
      <c r="DP44" s="413" t="s">
        <v>518</v>
      </c>
      <c r="DQ44" s="413" t="s">
        <v>521</v>
      </c>
      <c r="DR44" s="3">
        <v>1</v>
      </c>
      <c r="DS44" s="413" t="s">
        <v>518</v>
      </c>
      <c r="DT44" s="413" t="s">
        <v>521</v>
      </c>
      <c r="DU44" s="3">
        <v>1</v>
      </c>
      <c r="DV44" s="413" t="s">
        <v>518</v>
      </c>
      <c r="DW44" s="413" t="s">
        <v>521</v>
      </c>
      <c r="DX44" s="3">
        <v>1</v>
      </c>
      <c r="DY44" s="413" t="s">
        <v>518</v>
      </c>
      <c r="DZ44" s="413" t="s">
        <v>521</v>
      </c>
      <c r="EA44" s="3">
        <v>1</v>
      </c>
      <c r="EB44" s="3" t="s">
        <v>520</v>
      </c>
      <c r="EC44" s="3" t="s">
        <v>520</v>
      </c>
      <c r="ED44" s="3" t="s">
        <v>520</v>
      </c>
      <c r="EE44" s="3" t="s">
        <v>520</v>
      </c>
      <c r="EF44" s="3" t="s">
        <v>520</v>
      </c>
      <c r="EG44" s="3" t="s">
        <v>520</v>
      </c>
      <c r="EH44" s="413">
        <v>14</v>
      </c>
      <c r="EI44" s="3">
        <v>8</v>
      </c>
      <c r="EJ44" s="413" t="s">
        <v>2910</v>
      </c>
      <c r="EK44" s="413" t="s">
        <v>2911</v>
      </c>
      <c r="EL44" s="413" t="s">
        <v>10900</v>
      </c>
      <c r="EM44" s="413">
        <v>3</v>
      </c>
      <c r="EN44" s="413">
        <v>0</v>
      </c>
      <c r="EO44" s="413">
        <v>0</v>
      </c>
      <c r="EP44" s="413" t="s">
        <v>313</v>
      </c>
      <c r="EQ44" s="413" t="s">
        <v>10901</v>
      </c>
      <c r="ER44" s="413" t="s">
        <v>313</v>
      </c>
      <c r="ES44" s="413">
        <v>1370</v>
      </c>
      <c r="ET44" s="413">
        <v>2104</v>
      </c>
      <c r="EU44" s="413">
        <v>734</v>
      </c>
      <c r="EV44" s="413">
        <v>0</v>
      </c>
      <c r="EW44" s="1" t="s">
        <v>713</v>
      </c>
      <c r="EX44" s="1" t="s">
        <v>534</v>
      </c>
      <c r="FA44" s="1" t="s">
        <v>532</v>
      </c>
      <c r="FD44" s="1" t="s">
        <v>534</v>
      </c>
      <c r="FG44" s="5" t="s">
        <v>714</v>
      </c>
      <c r="FH44" s="5" t="s">
        <v>715</v>
      </c>
      <c r="FI44" s="1" t="s">
        <v>716</v>
      </c>
      <c r="FW44" s="457">
        <f t="shared" si="0"/>
        <v>0.21428571428571427</v>
      </c>
    </row>
    <row r="45" spans="1:179" ht="13.5" customHeight="1">
      <c r="A45" s="1" t="s">
        <v>656</v>
      </c>
      <c r="B45" s="1" t="s">
        <v>517</v>
      </c>
      <c r="C45" s="1" t="s">
        <v>650</v>
      </c>
      <c r="I45" s="417">
        <f>VLOOKUP(C45,'(종합) 2016 KISTI 패밀리기업 현황(9&amp;10월)'!$E$6:$BM$295,61,FALSE)</f>
        <v>17</v>
      </c>
      <c r="J45" s="417">
        <f>VLOOKUP(C45,'(종합) 2016 KISTI 패밀리기업 현황(9&amp;10월)'!$E$6:$BY$295,72,FALSE)</f>
        <v>1</v>
      </c>
      <c r="K45" s="417">
        <f>VLOOKUP(C45,'(종합) 2016 KISTI 패밀리기업 현황(9&amp;10월)'!$E$6:$BY$295,73,FALSE)</f>
        <v>1</v>
      </c>
      <c r="L45" s="417">
        <f>VLOOKUP(C45,'(종합) 2016 KISTI 패밀리기업 현황(9&amp;10월)'!$E$6:$BZ$295,3,FALSE)</f>
        <v>2004</v>
      </c>
      <c r="M45" s="417">
        <f>VLOOKUP(C45,'(종합) 2016 KISTI 패밀리기업 현황(9&amp;10월)'!$E$6:$BZ$295,74,FALSE)</f>
        <v>10</v>
      </c>
      <c r="O45" s="21" t="s">
        <v>10825</v>
      </c>
      <c r="P45" s="21" t="s">
        <v>10906</v>
      </c>
      <c r="Q45" s="3" t="s">
        <v>543</v>
      </c>
      <c r="R45" s="3" t="s">
        <v>542</v>
      </c>
      <c r="S45" s="3"/>
      <c r="T45" s="3"/>
      <c r="U45" s="3" t="s">
        <v>543</v>
      </c>
      <c r="V45" s="3" t="s">
        <v>521</v>
      </c>
      <c r="W45" s="3" t="s">
        <v>521</v>
      </c>
      <c r="X45" s="3" t="s">
        <v>541</v>
      </c>
      <c r="Y45" s="3"/>
      <c r="Z45" s="3"/>
      <c r="AA45" s="3" t="s">
        <v>543</v>
      </c>
      <c r="AB45" s="3"/>
      <c r="AC45" s="3" t="s">
        <v>521</v>
      </c>
      <c r="AD45" s="3" t="s">
        <v>528</v>
      </c>
      <c r="AE45" s="3" t="s">
        <v>521</v>
      </c>
      <c r="AF45" s="3" t="s">
        <v>524</v>
      </c>
      <c r="AG45" s="3" t="s">
        <v>531</v>
      </c>
      <c r="AH45" s="3" t="s">
        <v>717</v>
      </c>
      <c r="AI45" s="3" t="s">
        <v>518</v>
      </c>
      <c r="AJ45" s="3" t="s">
        <v>532</v>
      </c>
      <c r="AK45" s="3"/>
      <c r="AL45" s="3" t="s">
        <v>532</v>
      </c>
      <c r="AM45" s="3"/>
      <c r="AN45" s="3"/>
      <c r="AO45" s="3"/>
      <c r="AP45" s="3"/>
      <c r="AQ45" s="3"/>
      <c r="AR45" s="3"/>
      <c r="AS45" s="3"/>
      <c r="AT45" s="3"/>
      <c r="AU45" s="3" t="s">
        <v>532</v>
      </c>
      <c r="AV45" s="3"/>
      <c r="AW45" s="3"/>
      <c r="AX45" s="3"/>
      <c r="AY45" s="3" t="s">
        <v>521</v>
      </c>
      <c r="AZ45" s="3" t="s">
        <v>524</v>
      </c>
      <c r="BA45" s="3">
        <v>2</v>
      </c>
      <c r="BB45" s="3" t="s">
        <v>521</v>
      </c>
      <c r="BC45" s="3" t="s">
        <v>524</v>
      </c>
      <c r="BD45" s="3">
        <v>2</v>
      </c>
      <c r="BE45" s="413" t="s">
        <v>521</v>
      </c>
      <c r="BF45" s="413" t="s">
        <v>524</v>
      </c>
      <c r="BG45" s="3">
        <v>2</v>
      </c>
      <c r="BH45" s="413" t="s">
        <v>521</v>
      </c>
      <c r="BI45" s="413" t="s">
        <v>534</v>
      </c>
      <c r="BJ45" s="3">
        <v>1</v>
      </c>
      <c r="BK45" s="413" t="s">
        <v>521</v>
      </c>
      <c r="BL45" s="413" t="s">
        <v>534</v>
      </c>
      <c r="BM45" s="3">
        <v>1</v>
      </c>
      <c r="BN45" s="413" t="s">
        <v>534</v>
      </c>
      <c r="BO45" s="413" t="s">
        <v>524</v>
      </c>
      <c r="BP45" s="3">
        <v>1</v>
      </c>
      <c r="BQ45" s="413" t="s">
        <v>521</v>
      </c>
      <c r="BR45" s="413" t="s">
        <v>524</v>
      </c>
      <c r="BS45" s="3">
        <v>2</v>
      </c>
      <c r="BT45" s="413" t="s">
        <v>521</v>
      </c>
      <c r="BU45" s="413" t="s">
        <v>524</v>
      </c>
      <c r="BV45" s="3">
        <v>2</v>
      </c>
      <c r="BW45" s="413" t="s">
        <v>521</v>
      </c>
      <c r="BX45" s="413" t="s">
        <v>534</v>
      </c>
      <c r="BY45" s="3">
        <v>1</v>
      </c>
      <c r="BZ45" s="413" t="s">
        <v>534</v>
      </c>
      <c r="CA45" s="413" t="s">
        <v>524</v>
      </c>
      <c r="CB45" s="3">
        <v>1</v>
      </c>
      <c r="CC45" s="413" t="s">
        <v>534</v>
      </c>
      <c r="CD45" s="413" t="s">
        <v>524</v>
      </c>
      <c r="CE45" s="3">
        <v>1</v>
      </c>
      <c r="CF45" s="413" t="s">
        <v>534</v>
      </c>
      <c r="CG45" s="413" t="s">
        <v>524</v>
      </c>
      <c r="CH45" s="3">
        <v>1</v>
      </c>
      <c r="CI45" s="413" t="s">
        <v>534</v>
      </c>
      <c r="CJ45" s="413" t="s">
        <v>524</v>
      </c>
      <c r="CK45" s="3">
        <v>1</v>
      </c>
      <c r="CL45" s="413" t="s">
        <v>521</v>
      </c>
      <c r="CM45" s="413" t="s">
        <v>534</v>
      </c>
      <c r="CN45" s="3">
        <v>1</v>
      </c>
      <c r="CO45" s="413" t="s">
        <v>521</v>
      </c>
      <c r="CP45" s="413" t="s">
        <v>534</v>
      </c>
      <c r="CQ45" s="3">
        <v>1</v>
      </c>
      <c r="CR45" s="413" t="s">
        <v>534</v>
      </c>
      <c r="CS45" s="413" t="s">
        <v>524</v>
      </c>
      <c r="CT45" s="3">
        <v>1</v>
      </c>
      <c r="CU45" s="413" t="s">
        <v>521</v>
      </c>
      <c r="CV45" s="413" t="s">
        <v>524</v>
      </c>
      <c r="CW45" s="3">
        <v>2</v>
      </c>
      <c r="CX45" s="413" t="s">
        <v>521</v>
      </c>
      <c r="CY45" s="413" t="s">
        <v>534</v>
      </c>
      <c r="CZ45" s="3">
        <v>1</v>
      </c>
      <c r="DA45" s="413" t="s">
        <v>534</v>
      </c>
      <c r="DB45" s="413" t="s">
        <v>524</v>
      </c>
      <c r="DC45" s="3">
        <v>1</v>
      </c>
      <c r="DD45" s="413" t="s">
        <v>534</v>
      </c>
      <c r="DE45" s="413" t="s">
        <v>524</v>
      </c>
      <c r="DF45" s="3">
        <v>1</v>
      </c>
      <c r="DG45" s="413" t="s">
        <v>534</v>
      </c>
      <c r="DH45" s="413" t="s">
        <v>524</v>
      </c>
      <c r="DI45" s="3">
        <v>1</v>
      </c>
      <c r="DJ45" s="413" t="s">
        <v>521</v>
      </c>
      <c r="DK45" s="413" t="s">
        <v>534</v>
      </c>
      <c r="DL45" s="3">
        <v>1</v>
      </c>
      <c r="DM45" s="413" t="s">
        <v>521</v>
      </c>
      <c r="DN45" s="413" t="s">
        <v>524</v>
      </c>
      <c r="DO45" s="3">
        <v>2</v>
      </c>
      <c r="DP45" s="413" t="s">
        <v>521</v>
      </c>
      <c r="DQ45" s="413" t="s">
        <v>524</v>
      </c>
      <c r="DR45" s="3">
        <v>2</v>
      </c>
      <c r="DS45" s="413" t="s">
        <v>521</v>
      </c>
      <c r="DT45" s="413" t="s">
        <v>534</v>
      </c>
      <c r="DU45" s="3">
        <v>1</v>
      </c>
      <c r="DV45" s="413" t="s">
        <v>521</v>
      </c>
      <c r="DW45" s="413" t="s">
        <v>534</v>
      </c>
      <c r="DX45" s="3">
        <v>1</v>
      </c>
      <c r="DY45" s="413" t="s">
        <v>521</v>
      </c>
      <c r="DZ45" s="413" t="s">
        <v>524</v>
      </c>
      <c r="EA45" s="3">
        <v>2</v>
      </c>
      <c r="EB45" s="3" t="s">
        <v>536</v>
      </c>
      <c r="EC45" s="3" t="s">
        <v>626</v>
      </c>
      <c r="ED45" s="3" t="s">
        <v>535</v>
      </c>
      <c r="EE45" s="3" t="s">
        <v>536</v>
      </c>
      <c r="EF45" s="3" t="s">
        <v>626</v>
      </c>
      <c r="EG45" s="3" t="s">
        <v>626</v>
      </c>
      <c r="EH45" s="413">
        <v>9</v>
      </c>
      <c r="EI45" s="3">
        <v>14</v>
      </c>
      <c r="EJ45" s="413" t="s">
        <v>2725</v>
      </c>
      <c r="EK45" s="413" t="s">
        <v>2726</v>
      </c>
      <c r="EL45" s="413" t="s">
        <v>10900</v>
      </c>
      <c r="EM45" s="413">
        <v>3</v>
      </c>
      <c r="EN45" s="413">
        <v>3</v>
      </c>
      <c r="EO45" s="413">
        <v>0</v>
      </c>
      <c r="EP45" s="413" t="s">
        <v>313</v>
      </c>
      <c r="EQ45" s="413" t="s">
        <v>10901</v>
      </c>
      <c r="ER45" s="413" t="s">
        <v>313</v>
      </c>
      <c r="ES45" s="413">
        <v>3298</v>
      </c>
      <c r="ET45" s="413">
        <v>6000</v>
      </c>
      <c r="EU45" s="413">
        <v>2702</v>
      </c>
      <c r="EV45" s="413">
        <v>2</v>
      </c>
      <c r="EW45" s="1" t="s">
        <v>718</v>
      </c>
      <c r="FA45" s="1" t="s">
        <v>521</v>
      </c>
      <c r="FG45" s="1" t="s">
        <v>719</v>
      </c>
      <c r="FH45" s="1" t="s">
        <v>720</v>
      </c>
      <c r="FI45" s="1" t="s">
        <v>721</v>
      </c>
      <c r="FW45" s="457">
        <f t="shared" si="0"/>
        <v>0</v>
      </c>
    </row>
    <row r="46" spans="1:179" ht="13.5" customHeight="1">
      <c r="A46" s="1" t="s">
        <v>657</v>
      </c>
      <c r="B46" s="1" t="s">
        <v>517</v>
      </c>
      <c r="C46" s="1" t="s">
        <v>651</v>
      </c>
      <c r="I46" s="417">
        <f>VLOOKUP(C46,'(종합) 2016 KISTI 패밀리기업 현황(9&amp;10월)'!$E$6:$BM$295,61,FALSE)</f>
        <v>8</v>
      </c>
      <c r="J46" s="417">
        <f>VLOOKUP(C46,'(종합) 2016 KISTI 패밀리기업 현황(9&amp;10월)'!$E$6:$BY$295,72,FALSE)</f>
        <v>0</v>
      </c>
      <c r="K46" s="417">
        <f>VLOOKUP(C46,'(종합) 2016 KISTI 패밀리기업 현황(9&amp;10월)'!$E$6:$BY$295,73,FALSE)</f>
        <v>0</v>
      </c>
      <c r="L46" s="417">
        <f>VLOOKUP(C46,'(종합) 2016 KISTI 패밀리기업 현황(9&amp;10월)'!$E$6:$BZ$295,3,FALSE)</f>
        <v>1992</v>
      </c>
      <c r="M46" s="417">
        <f>VLOOKUP(C46,'(종합) 2016 KISTI 패밀리기업 현황(9&amp;10월)'!$E$6:$BZ$295,74,FALSE)</f>
        <v>9</v>
      </c>
      <c r="O46" s="21" t="s">
        <v>10820</v>
      </c>
      <c r="P46" s="21" t="s">
        <v>10906</v>
      </c>
      <c r="Q46" s="3" t="s">
        <v>537</v>
      </c>
      <c r="R46" s="3" t="s">
        <v>525</v>
      </c>
      <c r="S46" s="3" t="s">
        <v>520</v>
      </c>
      <c r="T46" s="3" t="s">
        <v>520</v>
      </c>
      <c r="U46" s="3" t="s">
        <v>520</v>
      </c>
      <c r="V46" s="3" t="s">
        <v>518</v>
      </c>
      <c r="W46" s="3" t="s">
        <v>532</v>
      </c>
      <c r="X46" s="3" t="s">
        <v>521</v>
      </c>
      <c r="Y46" s="3" t="s">
        <v>521</v>
      </c>
      <c r="Z46" s="3" t="s">
        <v>570</v>
      </c>
      <c r="AA46" s="3" t="s">
        <v>532</v>
      </c>
      <c r="AB46" s="3" t="s">
        <v>572</v>
      </c>
      <c r="AC46" s="3" t="s">
        <v>570</v>
      </c>
      <c r="AD46" s="3" t="s">
        <v>722</v>
      </c>
      <c r="AE46" s="3" t="s">
        <v>518</v>
      </c>
      <c r="AF46" s="3" t="s">
        <v>528</v>
      </c>
      <c r="AG46" s="3" t="s">
        <v>723</v>
      </c>
      <c r="AH46" s="3" t="s">
        <v>724</v>
      </c>
      <c r="AI46" s="3" t="s">
        <v>531</v>
      </c>
      <c r="AJ46" s="3" t="s">
        <v>532</v>
      </c>
      <c r="AK46" s="3" t="s">
        <v>524</v>
      </c>
      <c r="AL46" s="3" t="s">
        <v>532</v>
      </c>
      <c r="AM46" s="3" t="s">
        <v>532</v>
      </c>
      <c r="AN46" s="3"/>
      <c r="AO46" s="3"/>
      <c r="AP46" s="3" t="s">
        <v>532</v>
      </c>
      <c r="AQ46" s="3"/>
      <c r="AR46" s="3" t="s">
        <v>532</v>
      </c>
      <c r="AS46" s="3" t="s">
        <v>532</v>
      </c>
      <c r="AT46" s="3" t="s">
        <v>532</v>
      </c>
      <c r="AU46" s="3" t="s">
        <v>532</v>
      </c>
      <c r="AV46" s="3"/>
      <c r="AW46" s="3"/>
      <c r="AX46" s="3"/>
      <c r="AY46" s="3" t="s">
        <v>534</v>
      </c>
      <c r="AZ46" s="3" t="s">
        <v>524</v>
      </c>
      <c r="BA46" s="3">
        <v>1</v>
      </c>
      <c r="BB46" s="3" t="s">
        <v>521</v>
      </c>
      <c r="BC46" s="3" t="s">
        <v>534</v>
      </c>
      <c r="BD46" s="3">
        <v>1</v>
      </c>
      <c r="BE46" s="413" t="s">
        <v>534</v>
      </c>
      <c r="BF46" s="413" t="s">
        <v>534</v>
      </c>
      <c r="BG46" s="3">
        <v>0</v>
      </c>
      <c r="BH46" s="413" t="s">
        <v>521</v>
      </c>
      <c r="BI46" s="413" t="s">
        <v>521</v>
      </c>
      <c r="BJ46" s="3">
        <v>0</v>
      </c>
      <c r="BK46" s="413" t="s">
        <v>518</v>
      </c>
      <c r="BL46" s="413" t="s">
        <v>521</v>
      </c>
      <c r="BM46" s="3">
        <v>1</v>
      </c>
      <c r="BN46" s="413" t="s">
        <v>524</v>
      </c>
      <c r="BO46" s="413" t="s">
        <v>524</v>
      </c>
      <c r="BP46" s="3">
        <v>0</v>
      </c>
      <c r="BQ46" s="413" t="s">
        <v>521</v>
      </c>
      <c r="BR46" s="413" t="s">
        <v>534</v>
      </c>
      <c r="BS46" s="3">
        <v>1</v>
      </c>
      <c r="BT46" s="413" t="s">
        <v>521</v>
      </c>
      <c r="BU46" s="413" t="s">
        <v>521</v>
      </c>
      <c r="BV46" s="3">
        <v>0</v>
      </c>
      <c r="BW46" s="413" t="s">
        <v>534</v>
      </c>
      <c r="BX46" s="413" t="s">
        <v>534</v>
      </c>
      <c r="BY46" s="3">
        <v>0</v>
      </c>
      <c r="BZ46" s="413" t="s">
        <v>534</v>
      </c>
      <c r="CA46" s="413" t="s">
        <v>534</v>
      </c>
      <c r="CB46" s="3">
        <v>0</v>
      </c>
      <c r="CC46" s="413" t="s">
        <v>524</v>
      </c>
      <c r="CD46" s="413" t="s">
        <v>524</v>
      </c>
      <c r="CE46" s="3">
        <v>0</v>
      </c>
      <c r="CF46" s="413" t="s">
        <v>524</v>
      </c>
      <c r="CG46" s="413" t="s">
        <v>524</v>
      </c>
      <c r="CH46" s="3">
        <v>0</v>
      </c>
      <c r="CI46" s="413" t="s">
        <v>524</v>
      </c>
      <c r="CJ46" s="413" t="s">
        <v>524</v>
      </c>
      <c r="CK46" s="3">
        <v>0</v>
      </c>
      <c r="CL46" s="413" t="s">
        <v>524</v>
      </c>
      <c r="CM46" s="413" t="s">
        <v>524</v>
      </c>
      <c r="CN46" s="3">
        <v>0</v>
      </c>
      <c r="CO46" s="413" t="s">
        <v>521</v>
      </c>
      <c r="CP46" s="413" t="s">
        <v>521</v>
      </c>
      <c r="CQ46" s="3">
        <v>0</v>
      </c>
      <c r="CR46" s="413" t="s">
        <v>524</v>
      </c>
      <c r="CS46" s="413" t="s">
        <v>524</v>
      </c>
      <c r="CT46" s="3">
        <v>0</v>
      </c>
      <c r="CU46" s="413" t="s">
        <v>534</v>
      </c>
      <c r="CV46" s="413" t="s">
        <v>534</v>
      </c>
      <c r="CW46" s="3">
        <v>0</v>
      </c>
      <c r="CX46" s="413" t="s">
        <v>521</v>
      </c>
      <c r="CY46" s="413" t="s">
        <v>521</v>
      </c>
      <c r="CZ46" s="3">
        <v>0</v>
      </c>
      <c r="DA46" s="413" t="s">
        <v>534</v>
      </c>
      <c r="DB46" s="413" t="s">
        <v>534</v>
      </c>
      <c r="DC46" s="3">
        <v>0</v>
      </c>
      <c r="DD46" s="413" t="s">
        <v>534</v>
      </c>
      <c r="DE46" s="413" t="s">
        <v>534</v>
      </c>
      <c r="DF46" s="3">
        <v>0</v>
      </c>
      <c r="DG46" s="413" t="s">
        <v>534</v>
      </c>
      <c r="DH46" s="413" t="s">
        <v>534</v>
      </c>
      <c r="DI46" s="3">
        <v>0</v>
      </c>
      <c r="DJ46" s="413" t="s">
        <v>521</v>
      </c>
      <c r="DK46" s="413" t="s">
        <v>524</v>
      </c>
      <c r="DL46" s="3">
        <v>2</v>
      </c>
      <c r="DM46" s="413" t="s">
        <v>521</v>
      </c>
      <c r="DN46" s="413" t="s">
        <v>524</v>
      </c>
      <c r="DO46" s="3">
        <v>2</v>
      </c>
      <c r="DP46" s="413" t="s">
        <v>534</v>
      </c>
      <c r="DQ46" s="413" t="s">
        <v>534</v>
      </c>
      <c r="DR46" s="3">
        <v>0</v>
      </c>
      <c r="DS46" s="413" t="s">
        <v>534</v>
      </c>
      <c r="DT46" s="413" t="s">
        <v>534</v>
      </c>
      <c r="DU46" s="3">
        <v>0</v>
      </c>
      <c r="DV46" s="413" t="s">
        <v>534</v>
      </c>
      <c r="DW46" s="413" t="s">
        <v>534</v>
      </c>
      <c r="DX46" s="3">
        <v>0</v>
      </c>
      <c r="DY46" s="413" t="s">
        <v>534</v>
      </c>
      <c r="DZ46" s="413" t="s">
        <v>524</v>
      </c>
      <c r="EA46" s="3">
        <v>1</v>
      </c>
      <c r="EB46" s="3" t="s">
        <v>537</v>
      </c>
      <c r="EC46" s="3" t="s">
        <v>524</v>
      </c>
      <c r="ED46" s="3"/>
      <c r="EE46" s="3"/>
      <c r="EF46" s="3"/>
      <c r="EG46" s="3" t="s">
        <v>537</v>
      </c>
      <c r="EH46" s="413">
        <v>121</v>
      </c>
      <c r="EI46" s="3">
        <v>26</v>
      </c>
      <c r="EJ46" s="413" t="s">
        <v>2725</v>
      </c>
      <c r="EK46" s="413" t="s">
        <v>2726</v>
      </c>
      <c r="EL46" s="413" t="s">
        <v>10902</v>
      </c>
      <c r="EM46" s="413">
        <v>0</v>
      </c>
      <c r="EN46" s="413">
        <v>1</v>
      </c>
      <c r="EO46" s="413">
        <v>0</v>
      </c>
      <c r="EP46" s="413" t="s">
        <v>10901</v>
      </c>
      <c r="EQ46" s="413" t="s">
        <v>313</v>
      </c>
      <c r="ER46" s="413" t="s">
        <v>313</v>
      </c>
      <c r="ES46" s="413">
        <v>42000</v>
      </c>
      <c r="ET46" s="413">
        <v>0</v>
      </c>
      <c r="EU46" s="413">
        <v>0</v>
      </c>
      <c r="EV46" s="413">
        <v>14</v>
      </c>
      <c r="EW46" s="1" t="s">
        <v>725</v>
      </c>
      <c r="EX46" s="1" t="s">
        <v>726</v>
      </c>
      <c r="FG46" s="1" t="s">
        <v>727</v>
      </c>
      <c r="FH46" s="1" t="s">
        <v>728</v>
      </c>
      <c r="FI46" s="1" t="s">
        <v>729</v>
      </c>
      <c r="FW46" s="457">
        <f t="shared" si="0"/>
        <v>4.1322314049586778E-2</v>
      </c>
    </row>
    <row r="47" spans="1:179" ht="13.5" customHeight="1">
      <c r="A47" s="1" t="s">
        <v>658</v>
      </c>
      <c r="B47" s="1" t="s">
        <v>517</v>
      </c>
      <c r="C47" s="1" t="s">
        <v>652</v>
      </c>
      <c r="I47" s="417">
        <f>VLOOKUP(C47,'(종합) 2016 KISTI 패밀리기업 현황(9&amp;10월)'!$E$6:$BM$295,61,FALSE)</f>
        <v>6</v>
      </c>
      <c r="J47" s="417">
        <f>VLOOKUP(C47,'(종합) 2016 KISTI 패밀리기업 현황(9&amp;10월)'!$E$6:$BY$295,72,FALSE)</f>
        <v>0</v>
      </c>
      <c r="K47" s="417">
        <f>VLOOKUP(C47,'(종합) 2016 KISTI 패밀리기업 현황(9&amp;10월)'!$E$6:$BY$295,73,FALSE)</f>
        <v>0</v>
      </c>
      <c r="L47" s="417">
        <f>VLOOKUP(C47,'(종합) 2016 KISTI 패밀리기업 현황(9&amp;10월)'!$E$6:$BZ$295,3,FALSE)</f>
        <v>1994</v>
      </c>
      <c r="M47" s="417">
        <f>VLOOKUP(C47,'(종합) 2016 KISTI 패밀리기업 현황(9&amp;10월)'!$E$6:$BZ$295,74,FALSE)</f>
        <v>0</v>
      </c>
      <c r="O47" s="21" t="s">
        <v>10820</v>
      </c>
      <c r="P47" s="21" t="s">
        <v>313</v>
      </c>
      <c r="Q47" s="3" t="s">
        <v>542</v>
      </c>
      <c r="R47" s="3" t="s">
        <v>520</v>
      </c>
      <c r="S47" s="3" t="s">
        <v>543</v>
      </c>
      <c r="T47" s="3" t="s">
        <v>525</v>
      </c>
      <c r="U47" s="3"/>
      <c r="V47" s="3" t="s">
        <v>518</v>
      </c>
      <c r="W47" s="3" t="s">
        <v>518</v>
      </c>
      <c r="X47" s="3" t="s">
        <v>542</v>
      </c>
      <c r="Y47" s="3" t="s">
        <v>542</v>
      </c>
      <c r="Z47" s="3"/>
      <c r="AA47" s="3" t="s">
        <v>525</v>
      </c>
      <c r="AB47" s="3"/>
      <c r="AC47" s="3" t="s">
        <v>521</v>
      </c>
      <c r="AD47" s="3" t="s">
        <v>526</v>
      </c>
      <c r="AE47" s="3" t="s">
        <v>524</v>
      </c>
      <c r="AF47" s="3" t="s">
        <v>524</v>
      </c>
      <c r="AG47" s="3" t="s">
        <v>730</v>
      </c>
      <c r="AH47" s="3" t="s">
        <v>576</v>
      </c>
      <c r="AI47" s="3" t="s">
        <v>524</v>
      </c>
      <c r="AJ47" s="3" t="s">
        <v>532</v>
      </c>
      <c r="AK47" s="3" t="s">
        <v>711</v>
      </c>
      <c r="AL47" s="3" t="s">
        <v>532</v>
      </c>
      <c r="AM47" s="3" t="s">
        <v>532</v>
      </c>
      <c r="AN47" s="3"/>
      <c r="AO47" s="3"/>
      <c r="AP47" s="3"/>
      <c r="AQ47" s="3"/>
      <c r="AR47" s="3" t="s">
        <v>532</v>
      </c>
      <c r="AS47" s="3"/>
      <c r="AT47" s="3"/>
      <c r="AU47" s="3"/>
      <c r="AV47" s="3"/>
      <c r="AW47" s="3"/>
      <c r="AX47" s="3"/>
      <c r="AY47" s="3" t="s">
        <v>521</v>
      </c>
      <c r="AZ47" s="3" t="s">
        <v>534</v>
      </c>
      <c r="BA47" s="3">
        <v>1</v>
      </c>
      <c r="BB47" s="3" t="s">
        <v>521</v>
      </c>
      <c r="BC47" s="3" t="s">
        <v>534</v>
      </c>
      <c r="BD47" s="3">
        <v>1</v>
      </c>
      <c r="BE47" s="413" t="s">
        <v>521</v>
      </c>
      <c r="BF47" s="413" t="s">
        <v>534</v>
      </c>
      <c r="BG47" s="3">
        <v>1</v>
      </c>
      <c r="BH47" s="413" t="s">
        <v>521</v>
      </c>
      <c r="BI47" s="413" t="s">
        <v>521</v>
      </c>
      <c r="BJ47" s="3">
        <v>0</v>
      </c>
      <c r="BK47" s="413" t="s">
        <v>518</v>
      </c>
      <c r="BL47" s="413" t="s">
        <v>521</v>
      </c>
      <c r="BM47" s="3">
        <v>1</v>
      </c>
      <c r="BN47" s="413" t="s">
        <v>521</v>
      </c>
      <c r="BO47" s="413" t="s">
        <v>521</v>
      </c>
      <c r="BP47" s="3">
        <v>0</v>
      </c>
      <c r="BQ47" s="413" t="s">
        <v>521</v>
      </c>
      <c r="BR47" s="413" t="s">
        <v>521</v>
      </c>
      <c r="BS47" s="3">
        <v>0</v>
      </c>
      <c r="BT47" s="413" t="s">
        <v>518</v>
      </c>
      <c r="BU47" s="413" t="s">
        <v>521</v>
      </c>
      <c r="BV47" s="3">
        <v>1</v>
      </c>
      <c r="BW47" s="413" t="s">
        <v>518</v>
      </c>
      <c r="BX47" s="413" t="s">
        <v>518</v>
      </c>
      <c r="BY47" s="3">
        <v>0</v>
      </c>
      <c r="BZ47" s="413" t="s">
        <v>534</v>
      </c>
      <c r="CA47" s="413" t="s">
        <v>534</v>
      </c>
      <c r="CB47" s="3">
        <v>0</v>
      </c>
      <c r="CC47" s="413" t="s">
        <v>534</v>
      </c>
      <c r="CD47" s="413" t="s">
        <v>534</v>
      </c>
      <c r="CE47" s="3">
        <v>0</v>
      </c>
      <c r="CF47" s="413" t="s">
        <v>521</v>
      </c>
      <c r="CG47" s="413" t="s">
        <v>521</v>
      </c>
      <c r="CH47" s="3">
        <v>0</v>
      </c>
      <c r="CI47" s="413" t="s">
        <v>521</v>
      </c>
      <c r="CJ47" s="413" t="s">
        <v>521</v>
      </c>
      <c r="CK47" s="3">
        <v>0</v>
      </c>
      <c r="CL47" s="413" t="s">
        <v>518</v>
      </c>
      <c r="CM47" s="413" t="s">
        <v>521</v>
      </c>
      <c r="CN47" s="3">
        <v>1</v>
      </c>
      <c r="CO47" s="413" t="s">
        <v>518</v>
      </c>
      <c r="CP47" s="413" t="s">
        <v>518</v>
      </c>
      <c r="CQ47" s="3">
        <v>0</v>
      </c>
      <c r="CR47" s="413" t="s">
        <v>521</v>
      </c>
      <c r="CS47" s="413" t="s">
        <v>521</v>
      </c>
      <c r="CT47" s="3">
        <v>0</v>
      </c>
      <c r="CU47" s="413" t="s">
        <v>518</v>
      </c>
      <c r="CV47" s="413" t="s">
        <v>518</v>
      </c>
      <c r="CW47" s="3">
        <v>0</v>
      </c>
      <c r="CX47" s="413" t="s">
        <v>521</v>
      </c>
      <c r="CY47" s="413" t="s">
        <v>521</v>
      </c>
      <c r="CZ47" s="3">
        <v>0</v>
      </c>
      <c r="DA47" s="413" t="s">
        <v>534</v>
      </c>
      <c r="DB47" s="413" t="s">
        <v>534</v>
      </c>
      <c r="DC47" s="3">
        <v>0</v>
      </c>
      <c r="DD47" s="413" t="s">
        <v>521</v>
      </c>
      <c r="DE47" s="413" t="s">
        <v>521</v>
      </c>
      <c r="DF47" s="3">
        <v>0</v>
      </c>
      <c r="DG47" s="413" t="s">
        <v>521</v>
      </c>
      <c r="DH47" s="413" t="s">
        <v>521</v>
      </c>
      <c r="DI47" s="3">
        <v>0</v>
      </c>
      <c r="DJ47" s="413" t="s">
        <v>534</v>
      </c>
      <c r="DK47" s="413" t="s">
        <v>524</v>
      </c>
      <c r="DL47" s="3">
        <v>1</v>
      </c>
      <c r="DM47" s="413" t="s">
        <v>521</v>
      </c>
      <c r="DN47" s="413" t="s">
        <v>534</v>
      </c>
      <c r="DO47" s="3">
        <v>1</v>
      </c>
      <c r="DP47" s="413" t="s">
        <v>521</v>
      </c>
      <c r="DQ47" s="413" t="s">
        <v>534</v>
      </c>
      <c r="DR47" s="3">
        <v>1</v>
      </c>
      <c r="DS47" s="413" t="s">
        <v>521</v>
      </c>
      <c r="DT47" s="413" t="s">
        <v>521</v>
      </c>
      <c r="DU47" s="3">
        <v>0</v>
      </c>
      <c r="DV47" s="413" t="s">
        <v>521</v>
      </c>
      <c r="DW47" s="413" t="s">
        <v>521</v>
      </c>
      <c r="DX47" s="3">
        <v>0</v>
      </c>
      <c r="DY47" s="413" t="s">
        <v>521</v>
      </c>
      <c r="DZ47" s="413" t="s">
        <v>521</v>
      </c>
      <c r="EA47" s="3">
        <v>0</v>
      </c>
      <c r="EB47" s="3" t="s">
        <v>537</v>
      </c>
      <c r="EC47" s="3" t="s">
        <v>520</v>
      </c>
      <c r="ED47" s="3"/>
      <c r="EE47" s="3" t="s">
        <v>520</v>
      </c>
      <c r="EF47" s="3"/>
      <c r="EG47" s="3" t="s">
        <v>520</v>
      </c>
      <c r="EH47" s="413">
        <v>43</v>
      </c>
      <c r="EI47" s="3">
        <v>24</v>
      </c>
      <c r="EJ47" s="413" t="s">
        <v>2806</v>
      </c>
      <c r="EK47" s="413" t="s">
        <v>2807</v>
      </c>
      <c r="EL47" s="413" t="s">
        <v>10902</v>
      </c>
      <c r="EM47" s="413">
        <v>0</v>
      </c>
      <c r="EN47" s="413">
        <v>0</v>
      </c>
      <c r="EO47" s="413" t="s">
        <v>993</v>
      </c>
      <c r="EP47" s="413" t="s">
        <v>313</v>
      </c>
      <c r="EQ47" s="413" t="s">
        <v>10901</v>
      </c>
      <c r="ER47" s="413" t="s">
        <v>313</v>
      </c>
      <c r="ES47" s="413">
        <v>14500</v>
      </c>
      <c r="ET47" s="413">
        <v>16975</v>
      </c>
      <c r="EU47" s="413">
        <v>2475</v>
      </c>
      <c r="EV47" s="413">
        <v>10</v>
      </c>
      <c r="EW47" s="1" t="s">
        <v>731</v>
      </c>
      <c r="FD47" s="1" t="s">
        <v>534</v>
      </c>
      <c r="FG47" s="1" t="s">
        <v>732</v>
      </c>
      <c r="FH47" s="1" t="s">
        <v>733</v>
      </c>
      <c r="FI47" s="1" t="s">
        <v>735</v>
      </c>
      <c r="FJ47" s="1" t="s">
        <v>736</v>
      </c>
      <c r="FK47" s="1" t="s">
        <v>737</v>
      </c>
      <c r="FL47" s="1" t="s">
        <v>738</v>
      </c>
      <c r="FM47" s="1" t="s">
        <v>739</v>
      </c>
      <c r="FW47" s="457">
        <f t="shared" si="0"/>
        <v>0.51162790697674421</v>
      </c>
    </row>
    <row r="48" spans="1:179" ht="13.5" customHeight="1">
      <c r="A48" s="1" t="s">
        <v>659</v>
      </c>
      <c r="B48" s="1" t="s">
        <v>517</v>
      </c>
      <c r="C48" s="1" t="s">
        <v>653</v>
      </c>
      <c r="I48" s="417">
        <f>VLOOKUP(C48,'(종합) 2016 KISTI 패밀리기업 현황(9&amp;10월)'!$E$6:$BM$295,61,FALSE)</f>
        <v>7</v>
      </c>
      <c r="J48" s="417">
        <f>VLOOKUP(C48,'(종합) 2016 KISTI 패밀리기업 현황(9&amp;10월)'!$E$6:$BY$295,72,FALSE)</f>
        <v>0</v>
      </c>
      <c r="K48" s="417">
        <f>VLOOKUP(C48,'(종합) 2016 KISTI 패밀리기업 현황(9&amp;10월)'!$E$6:$BY$295,73,FALSE)</f>
        <v>0</v>
      </c>
      <c r="L48" s="417">
        <f>VLOOKUP(C48,'(종합) 2016 KISTI 패밀리기업 현황(9&amp;10월)'!$E$6:$BZ$295,3,FALSE)</f>
        <v>2002</v>
      </c>
      <c r="M48" s="417">
        <f>VLOOKUP(C48,'(종합) 2016 KISTI 패밀리기업 현황(9&amp;10월)'!$E$6:$BZ$295,74,FALSE)</f>
        <v>0</v>
      </c>
      <c r="O48" s="21" t="s">
        <v>10822</v>
      </c>
      <c r="P48" s="21" t="s">
        <v>993</v>
      </c>
      <c r="Q48" s="3" t="s">
        <v>537</v>
      </c>
      <c r="R48" s="3" t="s">
        <v>525</v>
      </c>
      <c r="S48" s="3" t="s">
        <v>543</v>
      </c>
      <c r="T48" s="3"/>
      <c r="U48" s="3"/>
      <c r="V48" s="3" t="s">
        <v>534</v>
      </c>
      <c r="W48" s="3" t="s">
        <v>518</v>
      </c>
      <c r="X48" s="3" t="s">
        <v>520</v>
      </c>
      <c r="Y48" s="3" t="s">
        <v>541</v>
      </c>
      <c r="Z48" s="3" t="s">
        <v>525</v>
      </c>
      <c r="AA48" s="3"/>
      <c r="AB48" s="3"/>
      <c r="AC48" s="3" t="s">
        <v>523</v>
      </c>
      <c r="AD48" s="3" t="s">
        <v>526</v>
      </c>
      <c r="AE48" s="3" t="s">
        <v>521</v>
      </c>
      <c r="AF48" s="3" t="s">
        <v>521</v>
      </c>
      <c r="AG48" s="3" t="s">
        <v>524</v>
      </c>
      <c r="AH48" s="3" t="s">
        <v>740</v>
      </c>
      <c r="AI48" s="3" t="s">
        <v>528</v>
      </c>
      <c r="AJ48" s="3" t="s">
        <v>532</v>
      </c>
      <c r="AK48" s="3" t="s">
        <v>592</v>
      </c>
      <c r="AL48" s="3" t="s">
        <v>532</v>
      </c>
      <c r="AM48" s="3" t="s">
        <v>532</v>
      </c>
      <c r="AN48" s="3"/>
      <c r="AO48" s="3"/>
      <c r="AP48" s="3" t="s">
        <v>532</v>
      </c>
      <c r="AQ48" s="3"/>
      <c r="AR48" s="3" t="s">
        <v>532</v>
      </c>
      <c r="AS48" s="3" t="s">
        <v>532</v>
      </c>
      <c r="AT48" s="3" t="s">
        <v>532</v>
      </c>
      <c r="AU48" s="3" t="s">
        <v>532</v>
      </c>
      <c r="AV48" s="3"/>
      <c r="AW48" s="3"/>
      <c r="AX48" s="3"/>
      <c r="AY48" s="3" t="s">
        <v>521</v>
      </c>
      <c r="AZ48" s="3" t="s">
        <v>534</v>
      </c>
      <c r="BA48" s="3">
        <v>1</v>
      </c>
      <c r="BB48" s="3" t="s">
        <v>521</v>
      </c>
      <c r="BC48" s="3" t="s">
        <v>534</v>
      </c>
      <c r="BD48" s="3">
        <v>1</v>
      </c>
      <c r="BE48" s="413" t="s">
        <v>518</v>
      </c>
      <c r="BF48" s="413" t="s">
        <v>521</v>
      </c>
      <c r="BG48" s="3">
        <v>1</v>
      </c>
      <c r="BH48" s="413" t="s">
        <v>521</v>
      </c>
      <c r="BI48" s="413" t="s">
        <v>534</v>
      </c>
      <c r="BJ48" s="3">
        <v>1</v>
      </c>
      <c r="BK48" s="413" t="s">
        <v>521</v>
      </c>
      <c r="BL48" s="413" t="s">
        <v>524</v>
      </c>
      <c r="BM48" s="3">
        <v>2</v>
      </c>
      <c r="BN48" s="413" t="s">
        <v>521</v>
      </c>
      <c r="BO48" s="413" t="s">
        <v>534</v>
      </c>
      <c r="BP48" s="3">
        <v>1</v>
      </c>
      <c r="BQ48" s="413" t="s">
        <v>521</v>
      </c>
      <c r="BR48" s="413" t="s">
        <v>534</v>
      </c>
      <c r="BS48" s="3">
        <v>1</v>
      </c>
      <c r="BT48" s="413" t="s">
        <v>518</v>
      </c>
      <c r="BU48" s="413" t="s">
        <v>521</v>
      </c>
      <c r="BV48" s="3">
        <v>1</v>
      </c>
      <c r="BW48" s="413" t="s">
        <v>518</v>
      </c>
      <c r="BX48" s="413" t="s">
        <v>534</v>
      </c>
      <c r="BY48" s="3">
        <v>2</v>
      </c>
      <c r="BZ48" s="413" t="s">
        <v>521</v>
      </c>
      <c r="CA48" s="413" t="s">
        <v>521</v>
      </c>
      <c r="CB48" s="3">
        <v>0</v>
      </c>
      <c r="CC48" s="413" t="s">
        <v>518</v>
      </c>
      <c r="CD48" s="413" t="s">
        <v>521</v>
      </c>
      <c r="CE48" s="3">
        <v>1</v>
      </c>
      <c r="CF48" s="413" t="s">
        <v>521</v>
      </c>
      <c r="CG48" s="413" t="s">
        <v>534</v>
      </c>
      <c r="CH48" s="3">
        <v>1</v>
      </c>
      <c r="CI48" s="413" t="s">
        <v>521</v>
      </c>
      <c r="CJ48" s="413" t="s">
        <v>534</v>
      </c>
      <c r="CK48" s="3">
        <v>1</v>
      </c>
      <c r="CL48" s="413" t="s">
        <v>521</v>
      </c>
      <c r="CM48" s="413" t="s">
        <v>521</v>
      </c>
      <c r="CN48" s="3">
        <v>0</v>
      </c>
      <c r="CO48" s="413" t="s">
        <v>534</v>
      </c>
      <c r="CP48" s="413" t="s">
        <v>534</v>
      </c>
      <c r="CQ48" s="3">
        <v>0</v>
      </c>
      <c r="CR48" s="413" t="s">
        <v>521</v>
      </c>
      <c r="CS48" s="413" t="s">
        <v>534</v>
      </c>
      <c r="CT48" s="3">
        <v>1</v>
      </c>
      <c r="CU48" s="413" t="s">
        <v>521</v>
      </c>
      <c r="CV48" s="413" t="s">
        <v>521</v>
      </c>
      <c r="CW48" s="3">
        <v>0</v>
      </c>
      <c r="CX48" s="413" t="s">
        <v>521</v>
      </c>
      <c r="CY48" s="413" t="s">
        <v>521</v>
      </c>
      <c r="CZ48" s="3">
        <v>0</v>
      </c>
      <c r="DA48" s="413" t="s">
        <v>592</v>
      </c>
      <c r="DB48" s="413" t="s">
        <v>546</v>
      </c>
      <c r="DC48" s="3">
        <v>1</v>
      </c>
      <c r="DD48" s="413" t="s">
        <v>592</v>
      </c>
      <c r="DE48" s="413" t="s">
        <v>546</v>
      </c>
      <c r="DF48" s="3">
        <v>1</v>
      </c>
      <c r="DG48" s="413" t="s">
        <v>592</v>
      </c>
      <c r="DH48" s="413" t="s">
        <v>592</v>
      </c>
      <c r="DI48" s="3">
        <v>0</v>
      </c>
      <c r="DJ48" s="413" t="s">
        <v>521</v>
      </c>
      <c r="DK48" s="413" t="s">
        <v>534</v>
      </c>
      <c r="DL48" s="3">
        <v>1</v>
      </c>
      <c r="DM48" s="413" t="s">
        <v>521</v>
      </c>
      <c r="DN48" s="413" t="s">
        <v>547</v>
      </c>
      <c r="DO48" s="3">
        <v>2</v>
      </c>
      <c r="DP48" s="413" t="s">
        <v>521</v>
      </c>
      <c r="DQ48" s="413" t="s">
        <v>521</v>
      </c>
      <c r="DR48" s="3">
        <v>0</v>
      </c>
      <c r="DS48" s="413" t="s">
        <v>534</v>
      </c>
      <c r="DT48" s="413" t="s">
        <v>534</v>
      </c>
      <c r="DU48" s="3">
        <v>0</v>
      </c>
      <c r="DV48" s="413" t="s">
        <v>518</v>
      </c>
      <c r="DW48" s="413" t="s">
        <v>534</v>
      </c>
      <c r="DX48" s="3">
        <v>2</v>
      </c>
      <c r="DY48" s="413" t="s">
        <v>521</v>
      </c>
      <c r="DZ48" s="413" t="s">
        <v>534</v>
      </c>
      <c r="EA48" s="3">
        <v>1</v>
      </c>
      <c r="EB48" s="3" t="s">
        <v>543</v>
      </c>
      <c r="EC48" s="3" t="s">
        <v>543</v>
      </c>
      <c r="ED48" s="3" t="s">
        <v>537</v>
      </c>
      <c r="EE48" s="3"/>
      <c r="EF48" s="3" t="s">
        <v>543</v>
      </c>
      <c r="EG48" s="3" t="s">
        <v>537</v>
      </c>
      <c r="EH48" s="413">
        <v>6</v>
      </c>
      <c r="EI48" s="3">
        <v>16</v>
      </c>
      <c r="EJ48" s="413" t="s">
        <v>2725</v>
      </c>
      <c r="EK48" s="413" t="s">
        <v>2726</v>
      </c>
      <c r="EL48" s="413" t="s">
        <v>10900</v>
      </c>
      <c r="EM48" s="413">
        <v>3</v>
      </c>
      <c r="EN48" s="413">
        <v>4</v>
      </c>
      <c r="EO48" s="413">
        <v>0</v>
      </c>
      <c r="EP48" s="413" t="s">
        <v>10901</v>
      </c>
      <c r="EQ48" s="413" t="s">
        <v>10901</v>
      </c>
      <c r="ER48" s="413" t="s">
        <v>313</v>
      </c>
      <c r="ES48" s="413">
        <v>3000</v>
      </c>
      <c r="ET48" s="413">
        <v>0</v>
      </c>
      <c r="EU48" s="413">
        <v>0</v>
      </c>
      <c r="EV48" s="413">
        <v>0</v>
      </c>
      <c r="EW48" s="1" t="s">
        <v>741</v>
      </c>
      <c r="EX48" s="1" t="s">
        <v>726</v>
      </c>
      <c r="EY48" s="1" t="s">
        <v>534</v>
      </c>
      <c r="EZ48" s="1" t="s">
        <v>524</v>
      </c>
      <c r="FA48" s="1" t="s">
        <v>521</v>
      </c>
      <c r="FB48" s="1" t="s">
        <v>524</v>
      </c>
      <c r="FD48" s="1" t="s">
        <v>521</v>
      </c>
      <c r="FG48" s="1" t="s">
        <v>742</v>
      </c>
      <c r="FH48" s="1" t="s">
        <v>743</v>
      </c>
      <c r="FI48" s="1" t="s">
        <v>744</v>
      </c>
      <c r="FJ48" s="1" t="s">
        <v>745</v>
      </c>
      <c r="FK48" s="1" t="s">
        <v>746</v>
      </c>
      <c r="FL48" s="1" t="s">
        <v>747</v>
      </c>
      <c r="FM48" s="1" t="s">
        <v>748</v>
      </c>
      <c r="FO48" s="1" t="s">
        <v>520</v>
      </c>
      <c r="FP48" s="1" t="s">
        <v>558</v>
      </c>
      <c r="FQ48" s="1" t="s">
        <v>684</v>
      </c>
      <c r="FR48" s="1" t="s">
        <v>601</v>
      </c>
      <c r="FS48" s="1" t="s">
        <v>749</v>
      </c>
      <c r="FW48" s="457">
        <f t="shared" si="0"/>
        <v>0.5</v>
      </c>
    </row>
    <row r="49" spans="1:179" ht="13.5" customHeight="1">
      <c r="A49" s="1" t="s">
        <v>663</v>
      </c>
      <c r="B49" s="1" t="s">
        <v>517</v>
      </c>
      <c r="C49" s="1" t="s">
        <v>667</v>
      </c>
      <c r="I49" s="417">
        <f>VLOOKUP(C49,'(종합) 2016 KISTI 패밀리기업 현황(9&amp;10월)'!$E$6:$BM$295,61,FALSE)</f>
        <v>8</v>
      </c>
      <c r="J49" s="417">
        <f>VLOOKUP(C49,'(종합) 2016 KISTI 패밀리기업 현황(9&amp;10월)'!$E$6:$BY$295,72,FALSE)</f>
        <v>0</v>
      </c>
      <c r="K49" s="417">
        <f>VLOOKUP(C49,'(종합) 2016 KISTI 패밀리기업 현황(9&amp;10월)'!$E$6:$BY$295,73,FALSE)</f>
        <v>0</v>
      </c>
      <c r="L49" s="417">
        <f>VLOOKUP(C49,'(종합) 2016 KISTI 패밀리기업 현황(9&amp;10월)'!$E$6:$BZ$295,3,FALSE)</f>
        <v>2004</v>
      </c>
      <c r="M49" s="417">
        <f>VLOOKUP(C49,'(종합) 2016 KISTI 패밀리기업 현황(9&amp;10월)'!$E$6:$BZ$295,74,FALSE)</f>
        <v>10</v>
      </c>
      <c r="O49" s="21" t="s">
        <v>10824</v>
      </c>
      <c r="P49" s="21" t="s">
        <v>1095</v>
      </c>
      <c r="Q49" s="3" t="s">
        <v>536</v>
      </c>
      <c r="R49" s="3"/>
      <c r="S49" s="3"/>
      <c r="T49" s="3"/>
      <c r="U49" s="3"/>
      <c r="V49" s="3" t="s">
        <v>521</v>
      </c>
      <c r="W49" s="3" t="s">
        <v>518</v>
      </c>
      <c r="X49" s="3"/>
      <c r="Y49" s="3" t="s">
        <v>590</v>
      </c>
      <c r="Z49" s="3"/>
      <c r="AA49" s="3"/>
      <c r="AB49" s="3" t="s">
        <v>525</v>
      </c>
      <c r="AC49" s="3" t="s">
        <v>528</v>
      </c>
      <c r="AD49" s="3" t="s">
        <v>531</v>
      </c>
      <c r="AE49" s="3" t="s">
        <v>524</v>
      </c>
      <c r="AF49" s="3" t="s">
        <v>520</v>
      </c>
      <c r="AG49" s="3" t="s">
        <v>750</v>
      </c>
      <c r="AH49" s="3" t="s">
        <v>576</v>
      </c>
      <c r="AI49" s="3" t="s">
        <v>524</v>
      </c>
      <c r="AJ49" s="3" t="s">
        <v>532</v>
      </c>
      <c r="AK49" s="3" t="s">
        <v>524</v>
      </c>
      <c r="AL49" s="3" t="s">
        <v>532</v>
      </c>
      <c r="AM49" s="3" t="s">
        <v>532</v>
      </c>
      <c r="AN49" s="3"/>
      <c r="AO49" s="3"/>
      <c r="AP49" s="3"/>
      <c r="AQ49" s="3"/>
      <c r="AR49" s="3"/>
      <c r="AS49" s="3"/>
      <c r="AT49" s="3"/>
      <c r="AU49" s="3"/>
      <c r="AV49" s="3"/>
      <c r="AW49" s="3"/>
      <c r="AX49" s="3" t="s">
        <v>532</v>
      </c>
      <c r="AY49" s="3" t="s">
        <v>521</v>
      </c>
      <c r="AZ49" s="3" t="s">
        <v>524</v>
      </c>
      <c r="BA49" s="3">
        <v>2</v>
      </c>
      <c r="BB49" s="3" t="s">
        <v>521</v>
      </c>
      <c r="BC49" s="3" t="s">
        <v>534</v>
      </c>
      <c r="BD49" s="3">
        <v>1</v>
      </c>
      <c r="BE49" s="413" t="s">
        <v>521</v>
      </c>
      <c r="BF49" s="413" t="s">
        <v>534</v>
      </c>
      <c r="BG49" s="3">
        <v>1</v>
      </c>
      <c r="BH49" s="413" t="s">
        <v>521</v>
      </c>
      <c r="BI49" s="413" t="s">
        <v>534</v>
      </c>
      <c r="BJ49" s="3">
        <v>1</v>
      </c>
      <c r="BK49" s="413" t="s">
        <v>521</v>
      </c>
      <c r="BL49" s="413" t="s">
        <v>534</v>
      </c>
      <c r="BM49" s="3">
        <v>1</v>
      </c>
      <c r="BN49" s="413" t="s">
        <v>534</v>
      </c>
      <c r="BO49" s="413" t="s">
        <v>534</v>
      </c>
      <c r="BP49" s="3">
        <v>0</v>
      </c>
      <c r="BQ49" s="413" t="s">
        <v>521</v>
      </c>
      <c r="BR49" s="413" t="s">
        <v>521</v>
      </c>
      <c r="BS49" s="3">
        <v>0</v>
      </c>
      <c r="BT49" s="413" t="s">
        <v>521</v>
      </c>
      <c r="BU49" s="413" t="s">
        <v>521</v>
      </c>
      <c r="BV49" s="3">
        <v>0</v>
      </c>
      <c r="BW49" s="413" t="s">
        <v>521</v>
      </c>
      <c r="BX49" s="413" t="s">
        <v>521</v>
      </c>
      <c r="BY49" s="3">
        <v>0</v>
      </c>
      <c r="BZ49" s="413" t="s">
        <v>534</v>
      </c>
      <c r="CA49" s="413" t="s">
        <v>534</v>
      </c>
      <c r="CB49" s="3">
        <v>0</v>
      </c>
      <c r="CC49" s="413" t="s">
        <v>521</v>
      </c>
      <c r="CD49" s="413" t="s">
        <v>521</v>
      </c>
      <c r="CE49" s="3">
        <v>0</v>
      </c>
      <c r="CF49" s="413" t="s">
        <v>521</v>
      </c>
      <c r="CG49" s="413" t="s">
        <v>521</v>
      </c>
      <c r="CH49" s="3">
        <v>0</v>
      </c>
      <c r="CI49" s="413" t="s">
        <v>521</v>
      </c>
      <c r="CJ49" s="413" t="s">
        <v>521</v>
      </c>
      <c r="CK49" s="3">
        <v>0</v>
      </c>
      <c r="CL49" s="413" t="s">
        <v>534</v>
      </c>
      <c r="CM49" s="413" t="s">
        <v>534</v>
      </c>
      <c r="CN49" s="3">
        <v>0</v>
      </c>
      <c r="CO49" s="413" t="s">
        <v>518</v>
      </c>
      <c r="CP49" s="413" t="s">
        <v>518</v>
      </c>
      <c r="CQ49" s="3">
        <v>0</v>
      </c>
      <c r="CR49" s="413" t="s">
        <v>521</v>
      </c>
      <c r="CS49" s="413" t="s">
        <v>521</v>
      </c>
      <c r="CT49" s="3">
        <v>0</v>
      </c>
      <c r="CU49" s="413" t="s">
        <v>534</v>
      </c>
      <c r="CV49" s="413" t="s">
        <v>534</v>
      </c>
      <c r="CW49" s="3">
        <v>0</v>
      </c>
      <c r="CX49" s="413" t="s">
        <v>534</v>
      </c>
      <c r="CY49" s="413" t="s">
        <v>534</v>
      </c>
      <c r="CZ49" s="3">
        <v>0</v>
      </c>
      <c r="DA49" s="413" t="s">
        <v>534</v>
      </c>
      <c r="DB49" s="413" t="s">
        <v>534</v>
      </c>
      <c r="DC49" s="3">
        <v>0</v>
      </c>
      <c r="DD49" s="413" t="s">
        <v>534</v>
      </c>
      <c r="DE49" s="413" t="s">
        <v>534</v>
      </c>
      <c r="DF49" s="3">
        <v>0</v>
      </c>
      <c r="DG49" s="413" t="s">
        <v>534</v>
      </c>
      <c r="DH49" s="413" t="s">
        <v>534</v>
      </c>
      <c r="DI49" s="3">
        <v>0</v>
      </c>
      <c r="DJ49" s="413" t="s">
        <v>521</v>
      </c>
      <c r="DK49" s="413" t="s">
        <v>534</v>
      </c>
      <c r="DL49" s="3">
        <v>1</v>
      </c>
      <c r="DM49" s="413" t="s">
        <v>521</v>
      </c>
      <c r="DN49" s="413" t="s">
        <v>534</v>
      </c>
      <c r="DO49" s="3">
        <v>1</v>
      </c>
      <c r="DP49" s="413" t="s">
        <v>521</v>
      </c>
      <c r="DQ49" s="413" t="s">
        <v>534</v>
      </c>
      <c r="DR49" s="3">
        <v>1</v>
      </c>
      <c r="DS49" s="413" t="s">
        <v>521</v>
      </c>
      <c r="DT49" s="413" t="s">
        <v>521</v>
      </c>
      <c r="DU49" s="3">
        <v>0</v>
      </c>
      <c r="DV49" s="413" t="s">
        <v>521</v>
      </c>
      <c r="DW49" s="413" t="s">
        <v>534</v>
      </c>
      <c r="DX49" s="3">
        <v>1</v>
      </c>
      <c r="DY49" s="413" t="s">
        <v>521</v>
      </c>
      <c r="DZ49" s="413" t="s">
        <v>521</v>
      </c>
      <c r="EA49" s="3">
        <v>0</v>
      </c>
      <c r="EB49" s="3" t="s">
        <v>543</v>
      </c>
      <c r="EC49" s="3"/>
      <c r="ED49" s="3"/>
      <c r="EE49" s="3"/>
      <c r="EF49" s="3"/>
      <c r="EG49" s="3" t="s">
        <v>537</v>
      </c>
      <c r="EH49" s="413">
        <v>14</v>
      </c>
      <c r="EI49" s="3">
        <v>14</v>
      </c>
      <c r="EJ49" s="413" t="s">
        <v>2725</v>
      </c>
      <c r="EK49" s="413" t="s">
        <v>2726</v>
      </c>
      <c r="EL49" s="413" t="s">
        <v>10900</v>
      </c>
      <c r="EM49" s="413" t="s">
        <v>2740</v>
      </c>
      <c r="EN49" s="413">
        <v>0</v>
      </c>
      <c r="EO49" s="413">
        <v>1</v>
      </c>
      <c r="EP49" s="413" t="s">
        <v>313</v>
      </c>
      <c r="EQ49" s="413" t="s">
        <v>10901</v>
      </c>
      <c r="ER49" s="413" t="s">
        <v>313</v>
      </c>
      <c r="ES49" s="413">
        <v>9000</v>
      </c>
      <c r="ET49" s="413">
        <v>13950</v>
      </c>
      <c r="EU49" s="413">
        <v>4950</v>
      </c>
      <c r="EV49" s="413">
        <v>36</v>
      </c>
      <c r="EW49" s="1" t="s">
        <v>751</v>
      </c>
      <c r="EX49" s="1" t="s">
        <v>521</v>
      </c>
      <c r="FA49" s="1" t="s">
        <v>521</v>
      </c>
      <c r="FD49" s="1" t="s">
        <v>518</v>
      </c>
      <c r="FG49" s="1" t="s">
        <v>752</v>
      </c>
      <c r="FH49" s="1" t="s">
        <v>753</v>
      </c>
      <c r="FI49" s="1" t="s">
        <v>754</v>
      </c>
      <c r="FJ49" s="1" t="s">
        <v>755</v>
      </c>
      <c r="FK49" s="1" t="s">
        <v>756</v>
      </c>
      <c r="FL49" s="1" t="s">
        <v>586</v>
      </c>
      <c r="FM49" s="1" t="s">
        <v>757</v>
      </c>
      <c r="FO49" s="1" t="s">
        <v>758</v>
      </c>
      <c r="FP49" s="1" t="s">
        <v>601</v>
      </c>
      <c r="FQ49" s="1" t="s">
        <v>759</v>
      </c>
      <c r="FR49" s="1" t="s">
        <v>760</v>
      </c>
      <c r="FW49" s="457">
        <f t="shared" si="0"/>
        <v>0.35714285714285715</v>
      </c>
    </row>
    <row r="50" spans="1:179" ht="13.5" customHeight="1">
      <c r="A50" s="1" t="s">
        <v>664</v>
      </c>
      <c r="B50" s="1" t="s">
        <v>517</v>
      </c>
      <c r="C50" s="1" t="s">
        <v>660</v>
      </c>
      <c r="I50" s="417">
        <f>VLOOKUP(C50,'(종합) 2016 KISTI 패밀리기업 현황(9&amp;10월)'!$E$6:$BM$295,61,FALSE)</f>
        <v>9</v>
      </c>
      <c r="J50" s="417">
        <f>VLOOKUP(C50,'(종합) 2016 KISTI 패밀리기업 현황(9&amp;10월)'!$E$6:$BY$295,72,FALSE)</f>
        <v>1</v>
      </c>
      <c r="K50" s="417">
        <f>VLOOKUP(C50,'(종합) 2016 KISTI 패밀리기업 현황(9&amp;10월)'!$E$6:$BY$295,73,FALSE)</f>
        <v>1</v>
      </c>
      <c r="L50" s="417">
        <f>VLOOKUP(C50,'(종합) 2016 KISTI 패밀리기업 현황(9&amp;10월)'!$E$6:$BZ$295,3,FALSE)</f>
        <v>2012</v>
      </c>
      <c r="M50" s="417">
        <f>VLOOKUP(C50,'(종합) 2016 KISTI 패밀리기업 현황(9&amp;10월)'!$E$6:$BZ$295,74,FALSE)</f>
        <v>10</v>
      </c>
      <c r="O50" s="21" t="s">
        <v>10822</v>
      </c>
      <c r="P50" s="21" t="s">
        <v>993</v>
      </c>
      <c r="Q50" s="3" t="s">
        <v>541</v>
      </c>
      <c r="R50" s="3" t="s">
        <v>520</v>
      </c>
      <c r="S50" s="3" t="s">
        <v>525</v>
      </c>
      <c r="T50" s="3"/>
      <c r="U50" s="3"/>
      <c r="V50" s="3" t="s">
        <v>532</v>
      </c>
      <c r="W50" s="3" t="s">
        <v>532</v>
      </c>
      <c r="X50" s="3"/>
      <c r="Y50" s="3" t="s">
        <v>519</v>
      </c>
      <c r="Z50" s="3"/>
      <c r="AA50" s="3"/>
      <c r="AB50" s="3" t="s">
        <v>520</v>
      </c>
      <c r="AC50" s="3" t="s">
        <v>521</v>
      </c>
      <c r="AD50" s="3" t="s">
        <v>523</v>
      </c>
      <c r="AE50" s="3" t="s">
        <v>528</v>
      </c>
      <c r="AF50" s="3" t="s">
        <v>526</v>
      </c>
      <c r="AG50" s="3" t="s">
        <v>524</v>
      </c>
      <c r="AH50" s="3" t="s">
        <v>761</v>
      </c>
      <c r="AI50" s="3" t="s">
        <v>524</v>
      </c>
      <c r="AJ50" s="3" t="s">
        <v>518</v>
      </c>
      <c r="AK50" s="3" t="s">
        <v>521</v>
      </c>
      <c r="AL50" s="3"/>
      <c r="AM50" s="3" t="s">
        <v>532</v>
      </c>
      <c r="AN50" s="3"/>
      <c r="AO50" s="3"/>
      <c r="AP50" s="3" t="s">
        <v>532</v>
      </c>
      <c r="AQ50" s="3"/>
      <c r="AR50" s="3"/>
      <c r="AS50" s="3"/>
      <c r="AT50" s="3" t="s">
        <v>532</v>
      </c>
      <c r="AU50" s="3"/>
      <c r="AV50" s="3"/>
      <c r="AW50" s="3"/>
      <c r="AX50" s="3"/>
      <c r="AY50" s="3" t="s">
        <v>534</v>
      </c>
      <c r="AZ50" s="3" t="s">
        <v>547</v>
      </c>
      <c r="BA50" s="3">
        <v>1</v>
      </c>
      <c r="BB50" s="3" t="s">
        <v>546</v>
      </c>
      <c r="BC50" s="3" t="s">
        <v>547</v>
      </c>
      <c r="BD50" s="3">
        <v>1</v>
      </c>
      <c r="BE50" s="413" t="s">
        <v>592</v>
      </c>
      <c r="BF50" s="413" t="s">
        <v>546</v>
      </c>
      <c r="BG50" s="3">
        <v>1</v>
      </c>
      <c r="BH50" s="413" t="s">
        <v>546</v>
      </c>
      <c r="BI50" s="413" t="s">
        <v>547</v>
      </c>
      <c r="BJ50" s="3">
        <v>1</v>
      </c>
      <c r="BK50" s="413" t="s">
        <v>762</v>
      </c>
      <c r="BL50" s="413" t="s">
        <v>546</v>
      </c>
      <c r="BM50" s="3">
        <v>2</v>
      </c>
      <c r="BN50" s="413" t="s">
        <v>534</v>
      </c>
      <c r="BO50" s="413" t="s">
        <v>524</v>
      </c>
      <c r="BP50" s="3">
        <v>1</v>
      </c>
      <c r="BQ50" s="413" t="s">
        <v>521</v>
      </c>
      <c r="BR50" s="413" t="s">
        <v>534</v>
      </c>
      <c r="BS50" s="3">
        <v>1</v>
      </c>
      <c r="BT50" s="413" t="s">
        <v>534</v>
      </c>
      <c r="BU50" s="413" t="s">
        <v>524</v>
      </c>
      <c r="BV50" s="3">
        <v>1</v>
      </c>
      <c r="BW50" s="413" t="s">
        <v>534</v>
      </c>
      <c r="BX50" s="413" t="s">
        <v>524</v>
      </c>
      <c r="BY50" s="3">
        <v>1</v>
      </c>
      <c r="BZ50" s="413" t="s">
        <v>534</v>
      </c>
      <c r="CA50" s="413" t="s">
        <v>524</v>
      </c>
      <c r="CB50" s="3">
        <v>1</v>
      </c>
      <c r="CC50" s="413" t="s">
        <v>521</v>
      </c>
      <c r="CD50" s="413" t="s">
        <v>534</v>
      </c>
      <c r="CE50" s="3">
        <v>1</v>
      </c>
      <c r="CF50" s="413" t="s">
        <v>521</v>
      </c>
      <c r="CG50" s="413" t="s">
        <v>534</v>
      </c>
      <c r="CH50" s="3">
        <v>1</v>
      </c>
      <c r="CI50" s="413" t="s">
        <v>534</v>
      </c>
      <c r="CJ50" s="413" t="s">
        <v>524</v>
      </c>
      <c r="CK50" s="3">
        <v>1</v>
      </c>
      <c r="CL50" s="413" t="s">
        <v>521</v>
      </c>
      <c r="CM50" s="413" t="s">
        <v>534</v>
      </c>
      <c r="CN50" s="3">
        <v>1</v>
      </c>
      <c r="CO50" s="413" t="s">
        <v>518</v>
      </c>
      <c r="CP50" s="413" t="s">
        <v>521</v>
      </c>
      <c r="CQ50" s="3">
        <v>1</v>
      </c>
      <c r="CR50" s="413" t="s">
        <v>534</v>
      </c>
      <c r="CS50" s="413" t="s">
        <v>524</v>
      </c>
      <c r="CT50" s="3">
        <v>1</v>
      </c>
      <c r="CU50" s="413" t="s">
        <v>534</v>
      </c>
      <c r="CV50" s="413" t="s">
        <v>524</v>
      </c>
      <c r="CW50" s="3">
        <v>1</v>
      </c>
      <c r="CX50" s="413" t="s">
        <v>534</v>
      </c>
      <c r="CY50" s="413" t="s">
        <v>524</v>
      </c>
      <c r="CZ50" s="3">
        <v>1</v>
      </c>
      <c r="DA50" s="413" t="s">
        <v>534</v>
      </c>
      <c r="DB50" s="413" t="s">
        <v>524</v>
      </c>
      <c r="DC50" s="3">
        <v>1</v>
      </c>
      <c r="DD50" s="413" t="s">
        <v>521</v>
      </c>
      <c r="DE50" s="413" t="s">
        <v>534</v>
      </c>
      <c r="DF50" s="3">
        <v>1</v>
      </c>
      <c r="DG50" s="413" t="s">
        <v>521</v>
      </c>
      <c r="DH50" s="413" t="s">
        <v>534</v>
      </c>
      <c r="DI50" s="3">
        <v>1</v>
      </c>
      <c r="DJ50" s="413" t="s">
        <v>521</v>
      </c>
      <c r="DK50" s="413" t="s">
        <v>524</v>
      </c>
      <c r="DL50" s="3">
        <v>2</v>
      </c>
      <c r="DM50" s="413" t="s">
        <v>521</v>
      </c>
      <c r="DN50" s="413" t="s">
        <v>534</v>
      </c>
      <c r="DO50" s="3">
        <v>1</v>
      </c>
      <c r="DP50" s="413" t="s">
        <v>534</v>
      </c>
      <c r="DQ50" s="413" t="s">
        <v>524</v>
      </c>
      <c r="DR50" s="3">
        <v>1</v>
      </c>
      <c r="DS50" s="413" t="s">
        <v>534</v>
      </c>
      <c r="DT50" s="413" t="s">
        <v>524</v>
      </c>
      <c r="DU50" s="3">
        <v>1</v>
      </c>
      <c r="DV50" s="413" t="s">
        <v>521</v>
      </c>
      <c r="DW50" s="413" t="s">
        <v>534</v>
      </c>
      <c r="DX50" s="3">
        <v>1</v>
      </c>
      <c r="DY50" s="413" t="s">
        <v>521</v>
      </c>
      <c r="DZ50" s="413" t="s">
        <v>524</v>
      </c>
      <c r="EA50" s="3">
        <v>2</v>
      </c>
      <c r="EB50" s="3" t="s">
        <v>536</v>
      </c>
      <c r="EC50" s="3" t="s">
        <v>626</v>
      </c>
      <c r="ED50" s="3" t="s">
        <v>536</v>
      </c>
      <c r="EE50" s="3" t="s">
        <v>536</v>
      </c>
      <c r="EF50" s="3" t="s">
        <v>535</v>
      </c>
      <c r="EG50" s="3" t="s">
        <v>536</v>
      </c>
      <c r="EH50" s="413">
        <v>1</v>
      </c>
      <c r="EI50" s="3">
        <v>6</v>
      </c>
      <c r="EJ50" s="413" t="s">
        <v>2725</v>
      </c>
      <c r="EK50" s="413" t="s">
        <v>2726</v>
      </c>
      <c r="EL50" s="413" t="s">
        <v>10900</v>
      </c>
      <c r="EM50" s="413">
        <v>3</v>
      </c>
      <c r="EN50" s="413">
        <v>0</v>
      </c>
      <c r="EO50" s="413">
        <v>0</v>
      </c>
      <c r="EP50" s="413" t="s">
        <v>313</v>
      </c>
      <c r="EQ50" s="413" t="s">
        <v>10901</v>
      </c>
      <c r="ER50" s="413" t="s">
        <v>313</v>
      </c>
      <c r="ES50" s="413">
        <v>200</v>
      </c>
      <c r="ET50" s="413">
        <v>0</v>
      </c>
      <c r="EU50" s="413">
        <v>0</v>
      </c>
      <c r="EV50" s="413">
        <v>0</v>
      </c>
      <c r="EW50" s="1" t="s">
        <v>763</v>
      </c>
      <c r="EX50" s="1" t="s">
        <v>521</v>
      </c>
      <c r="FD50" s="1" t="s">
        <v>521</v>
      </c>
      <c r="FG50" s="1" t="s">
        <v>764</v>
      </c>
      <c r="FH50" s="1" t="s">
        <v>765</v>
      </c>
      <c r="FI50" s="1" t="s">
        <v>766</v>
      </c>
      <c r="FW50" s="457">
        <f t="shared" si="0"/>
        <v>1</v>
      </c>
    </row>
    <row r="51" spans="1:179" ht="13.5" customHeight="1">
      <c r="A51" s="1" t="s">
        <v>665</v>
      </c>
      <c r="B51" s="1" t="s">
        <v>517</v>
      </c>
      <c r="C51" s="1" t="s">
        <v>661</v>
      </c>
      <c r="I51" s="417">
        <f>VLOOKUP(C51,'(종합) 2016 KISTI 패밀리기업 현황(9&amp;10월)'!$E$6:$BM$295,61,FALSE)</f>
        <v>14</v>
      </c>
      <c r="J51" s="417">
        <f>VLOOKUP(C51,'(종합) 2016 KISTI 패밀리기업 현황(9&amp;10월)'!$E$6:$BY$295,72,FALSE)</f>
        <v>1</v>
      </c>
      <c r="K51" s="417">
        <f>VLOOKUP(C51,'(종합) 2016 KISTI 패밀리기업 현황(9&amp;10월)'!$E$6:$BY$295,73,FALSE)</f>
        <v>0</v>
      </c>
      <c r="L51" s="417">
        <f>VLOOKUP(C51,'(종합) 2016 KISTI 패밀리기업 현황(9&amp;10월)'!$E$6:$BZ$295,3,FALSE)</f>
        <v>2000</v>
      </c>
      <c r="M51" s="417">
        <f>VLOOKUP(C51,'(종합) 2016 KISTI 패밀리기업 현황(9&amp;10월)'!$E$6:$BZ$295,74,FALSE)</f>
        <v>10</v>
      </c>
      <c r="O51" s="21" t="s">
        <v>10820</v>
      </c>
      <c r="P51" s="21" t="s">
        <v>10906</v>
      </c>
      <c r="Q51" s="3" t="s">
        <v>519</v>
      </c>
      <c r="R51" s="3" t="s">
        <v>520</v>
      </c>
      <c r="S51" s="3"/>
      <c r="T51" s="3"/>
      <c r="U51" s="3"/>
      <c r="V51" s="3" t="s">
        <v>518</v>
      </c>
      <c r="W51" s="3" t="s">
        <v>518</v>
      </c>
      <c r="X51" s="3" t="s">
        <v>542</v>
      </c>
      <c r="Y51" s="3"/>
      <c r="Z51" s="3"/>
      <c r="AA51" s="3" t="s">
        <v>542</v>
      </c>
      <c r="AB51" s="3" t="s">
        <v>525</v>
      </c>
      <c r="AC51" s="3" t="s">
        <v>526</v>
      </c>
      <c r="AD51" s="3" t="s">
        <v>571</v>
      </c>
      <c r="AE51" s="3" t="s">
        <v>526</v>
      </c>
      <c r="AF51" s="3" t="s">
        <v>526</v>
      </c>
      <c r="AG51" s="3" t="s">
        <v>535</v>
      </c>
      <c r="AH51" s="3" t="s">
        <v>576</v>
      </c>
      <c r="AI51" s="3" t="s">
        <v>531</v>
      </c>
      <c r="AJ51" s="3" t="s">
        <v>532</v>
      </c>
      <c r="AK51" s="3" t="s">
        <v>525</v>
      </c>
      <c r="AL51" s="3" t="s">
        <v>532</v>
      </c>
      <c r="AM51" s="3" t="s">
        <v>532</v>
      </c>
      <c r="AN51" s="3"/>
      <c r="AO51" s="3" t="s">
        <v>532</v>
      </c>
      <c r="AP51" s="3" t="s">
        <v>532</v>
      </c>
      <c r="AQ51" s="3"/>
      <c r="AR51" s="3" t="s">
        <v>532</v>
      </c>
      <c r="AS51" s="3" t="s">
        <v>532</v>
      </c>
      <c r="AT51" s="3" t="s">
        <v>532</v>
      </c>
      <c r="AU51" s="3"/>
      <c r="AV51" s="3"/>
      <c r="AW51" s="3"/>
      <c r="AX51" s="3"/>
      <c r="AY51" s="3" t="s">
        <v>521</v>
      </c>
      <c r="AZ51" s="3" t="s">
        <v>524</v>
      </c>
      <c r="BA51" s="3">
        <v>2</v>
      </c>
      <c r="BB51" s="3" t="s">
        <v>521</v>
      </c>
      <c r="BC51" s="3" t="s">
        <v>524</v>
      </c>
      <c r="BD51" s="3">
        <v>2</v>
      </c>
      <c r="BE51" s="413" t="s">
        <v>534</v>
      </c>
      <c r="BF51" s="413" t="s">
        <v>524</v>
      </c>
      <c r="BG51" s="3">
        <v>1</v>
      </c>
      <c r="BH51" s="413" t="s">
        <v>521</v>
      </c>
      <c r="BI51" s="413" t="s">
        <v>534</v>
      </c>
      <c r="BJ51" s="3">
        <v>1</v>
      </c>
      <c r="BK51" s="413" t="s">
        <v>521</v>
      </c>
      <c r="BL51" s="413" t="s">
        <v>524</v>
      </c>
      <c r="BM51" s="3">
        <v>2</v>
      </c>
      <c r="BN51" s="413" t="s">
        <v>546</v>
      </c>
      <c r="BO51" s="413" t="s">
        <v>547</v>
      </c>
      <c r="BP51" s="3">
        <v>1</v>
      </c>
      <c r="BQ51" s="413" t="s">
        <v>546</v>
      </c>
      <c r="BR51" s="413" t="s">
        <v>547</v>
      </c>
      <c r="BS51" s="3">
        <v>1</v>
      </c>
      <c r="BT51" s="413" t="s">
        <v>547</v>
      </c>
      <c r="BU51" s="413" t="s">
        <v>547</v>
      </c>
      <c r="BV51" s="3">
        <v>0</v>
      </c>
      <c r="BW51" s="413" t="s">
        <v>546</v>
      </c>
      <c r="BX51" s="413" t="s">
        <v>546</v>
      </c>
      <c r="BY51" s="3">
        <v>0</v>
      </c>
      <c r="BZ51" s="413" t="s">
        <v>521</v>
      </c>
      <c r="CA51" s="413" t="s">
        <v>521</v>
      </c>
      <c r="CB51" s="3">
        <v>0</v>
      </c>
      <c r="CC51" s="413" t="s">
        <v>534</v>
      </c>
      <c r="CD51" s="413" t="s">
        <v>524</v>
      </c>
      <c r="CE51" s="3">
        <v>1</v>
      </c>
      <c r="CF51" s="413" t="s">
        <v>521</v>
      </c>
      <c r="CG51" s="413" t="s">
        <v>521</v>
      </c>
      <c r="CH51" s="3">
        <v>0</v>
      </c>
      <c r="CI51" s="413" t="s">
        <v>521</v>
      </c>
      <c r="CJ51" s="413" t="s">
        <v>534</v>
      </c>
      <c r="CK51" s="3">
        <v>1</v>
      </c>
      <c r="CL51" s="413" t="s">
        <v>518</v>
      </c>
      <c r="CM51" s="413" t="s">
        <v>534</v>
      </c>
      <c r="CN51" s="3">
        <v>2</v>
      </c>
      <c r="CO51" s="413" t="s">
        <v>518</v>
      </c>
      <c r="CP51" s="413" t="s">
        <v>534</v>
      </c>
      <c r="CQ51" s="3">
        <v>2</v>
      </c>
      <c r="CR51" s="413" t="s">
        <v>518</v>
      </c>
      <c r="CS51" s="413" t="s">
        <v>534</v>
      </c>
      <c r="CT51" s="3">
        <v>2</v>
      </c>
      <c r="CU51" s="413" t="s">
        <v>518</v>
      </c>
      <c r="CV51" s="413" t="s">
        <v>534</v>
      </c>
      <c r="CW51" s="3">
        <v>2</v>
      </c>
      <c r="CX51" s="413" t="s">
        <v>521</v>
      </c>
      <c r="CY51" s="413" t="s">
        <v>534</v>
      </c>
      <c r="CZ51" s="3">
        <v>1</v>
      </c>
      <c r="DA51" s="413" t="s">
        <v>524</v>
      </c>
      <c r="DB51" s="413" t="s">
        <v>524</v>
      </c>
      <c r="DC51" s="3">
        <v>0</v>
      </c>
      <c r="DD51" s="413" t="s">
        <v>534</v>
      </c>
      <c r="DE51" s="413" t="s">
        <v>524</v>
      </c>
      <c r="DF51" s="3">
        <v>1</v>
      </c>
      <c r="DG51" s="413" t="s">
        <v>534</v>
      </c>
      <c r="DH51" s="413" t="s">
        <v>534</v>
      </c>
      <c r="DI51" s="3">
        <v>0</v>
      </c>
      <c r="DJ51" s="413" t="s">
        <v>521</v>
      </c>
      <c r="DK51" s="413" t="s">
        <v>524</v>
      </c>
      <c r="DL51" s="3">
        <v>2</v>
      </c>
      <c r="DM51" s="413" t="s">
        <v>521</v>
      </c>
      <c r="DN51" s="413" t="s">
        <v>524</v>
      </c>
      <c r="DO51" s="3">
        <v>2</v>
      </c>
      <c r="DP51" s="413" t="s">
        <v>521</v>
      </c>
      <c r="DQ51" s="413" t="s">
        <v>524</v>
      </c>
      <c r="DR51" s="3">
        <v>2</v>
      </c>
      <c r="DS51" s="413" t="s">
        <v>521</v>
      </c>
      <c r="DT51" s="413" t="s">
        <v>524</v>
      </c>
      <c r="DU51" s="3">
        <v>2</v>
      </c>
      <c r="DV51" s="413" t="s">
        <v>521</v>
      </c>
      <c r="DW51" s="413" t="s">
        <v>524</v>
      </c>
      <c r="DX51" s="3">
        <v>2</v>
      </c>
      <c r="DY51" s="413" t="s">
        <v>534</v>
      </c>
      <c r="DZ51" s="413" t="s">
        <v>524</v>
      </c>
      <c r="EA51" s="3">
        <v>1</v>
      </c>
      <c r="EB51" s="3" t="s">
        <v>575</v>
      </c>
      <c r="EC51" s="3" t="s">
        <v>535</v>
      </c>
      <c r="ED51" s="3" t="s">
        <v>537</v>
      </c>
      <c r="EE51" s="3" t="s">
        <v>536</v>
      </c>
      <c r="EF51" s="3" t="s">
        <v>536</v>
      </c>
      <c r="EG51" s="3" t="s">
        <v>575</v>
      </c>
      <c r="EH51" s="413">
        <v>233</v>
      </c>
      <c r="EI51" s="3">
        <v>18</v>
      </c>
      <c r="EJ51" s="413" t="s">
        <v>2725</v>
      </c>
      <c r="EK51" s="413" t="s">
        <v>2726</v>
      </c>
      <c r="EL51" s="413" t="s">
        <v>10902</v>
      </c>
      <c r="EM51" s="413">
        <v>0</v>
      </c>
      <c r="EN51" s="413">
        <v>0</v>
      </c>
      <c r="EO51" s="413">
        <v>6</v>
      </c>
      <c r="EP51" s="413" t="s">
        <v>10901</v>
      </c>
      <c r="EQ51" s="413" t="s">
        <v>10901</v>
      </c>
      <c r="ER51" s="413" t="s">
        <v>313</v>
      </c>
      <c r="ES51" s="413">
        <v>17500</v>
      </c>
      <c r="ET51" s="413">
        <v>17725</v>
      </c>
      <c r="EU51" s="413">
        <v>225</v>
      </c>
      <c r="EV51" s="413">
        <v>0</v>
      </c>
      <c r="EW51" s="1" t="s">
        <v>767</v>
      </c>
      <c r="FD51" s="1" t="s">
        <v>521</v>
      </c>
      <c r="FG51" s="1" t="s">
        <v>768</v>
      </c>
      <c r="FH51" s="1" t="s">
        <v>769</v>
      </c>
      <c r="FI51" s="1" t="s">
        <v>770</v>
      </c>
      <c r="FW51" s="457">
        <f t="shared" si="0"/>
        <v>8.5836909871244635E-2</v>
      </c>
    </row>
    <row r="52" spans="1:179" ht="13.5" customHeight="1">
      <c r="A52" s="1" t="s">
        <v>666</v>
      </c>
      <c r="B52" s="1" t="s">
        <v>517</v>
      </c>
      <c r="C52" s="1" t="s">
        <v>662</v>
      </c>
      <c r="I52" s="417">
        <f>VLOOKUP(C52,'(종합) 2016 KISTI 패밀리기업 현황(9&amp;10월)'!$E$6:$BM$295,61,FALSE)</f>
        <v>13</v>
      </c>
      <c r="J52" s="417">
        <f>VLOOKUP(C52,'(종합) 2016 KISTI 패밀리기업 현황(9&amp;10월)'!$E$6:$BY$295,72,FALSE)</f>
        <v>1</v>
      </c>
      <c r="K52" s="417">
        <f>VLOOKUP(C52,'(종합) 2016 KISTI 패밀리기업 현황(9&amp;10월)'!$E$6:$BY$295,73,FALSE)</f>
        <v>1</v>
      </c>
      <c r="L52" s="417">
        <f>VLOOKUP(C52,'(종합) 2016 KISTI 패밀리기업 현황(9&amp;10월)'!$E$6:$BZ$295,3,FALSE)</f>
        <v>2004</v>
      </c>
      <c r="M52" s="417">
        <f>VLOOKUP(C52,'(종합) 2016 KISTI 패밀리기업 현황(9&amp;10월)'!$E$6:$BZ$295,74,FALSE)</f>
        <v>10</v>
      </c>
      <c r="O52" s="21" t="s">
        <v>10822</v>
      </c>
      <c r="P52" s="21" t="s">
        <v>993</v>
      </c>
      <c r="Q52" s="3" t="s">
        <v>541</v>
      </c>
      <c r="R52" s="3" t="s">
        <v>543</v>
      </c>
      <c r="S52" s="3"/>
      <c r="T52" s="3"/>
      <c r="U52" s="3"/>
      <c r="V52" s="3" t="s">
        <v>518</v>
      </c>
      <c r="W52" s="3" t="s">
        <v>518</v>
      </c>
      <c r="X52" s="3"/>
      <c r="Y52" s="3" t="s">
        <v>541</v>
      </c>
      <c r="Z52" s="3" t="s">
        <v>520</v>
      </c>
      <c r="AA52" s="3" t="s">
        <v>520</v>
      </c>
      <c r="AB52" s="3" t="s">
        <v>520</v>
      </c>
      <c r="AC52" s="3" t="s">
        <v>521</v>
      </c>
      <c r="AD52" s="3" t="s">
        <v>534</v>
      </c>
      <c r="AE52" s="3" t="s">
        <v>521</v>
      </c>
      <c r="AF52" s="3" t="s">
        <v>528</v>
      </c>
      <c r="AG52" s="3" t="s">
        <v>635</v>
      </c>
      <c r="AH52" s="3" t="s">
        <v>771</v>
      </c>
      <c r="AI52" s="3" t="s">
        <v>531</v>
      </c>
      <c r="AJ52" s="3" t="s">
        <v>532</v>
      </c>
      <c r="AK52" s="3" t="s">
        <v>524</v>
      </c>
      <c r="AL52" s="3" t="s">
        <v>532</v>
      </c>
      <c r="AM52" s="3" t="s">
        <v>532</v>
      </c>
      <c r="AN52" s="3" t="s">
        <v>532</v>
      </c>
      <c r="AO52" s="3"/>
      <c r="AP52" s="3"/>
      <c r="AQ52" s="3" t="s">
        <v>532</v>
      </c>
      <c r="AR52" s="3" t="s">
        <v>532</v>
      </c>
      <c r="AS52" s="3" t="s">
        <v>532</v>
      </c>
      <c r="AT52" s="3"/>
      <c r="AU52" s="3"/>
      <c r="AV52" s="3"/>
      <c r="AW52" s="3" t="s">
        <v>532</v>
      </c>
      <c r="AX52" s="3" t="s">
        <v>532</v>
      </c>
      <c r="AY52" s="3" t="s">
        <v>534</v>
      </c>
      <c r="AZ52" s="3" t="s">
        <v>524</v>
      </c>
      <c r="BA52" s="3">
        <v>1</v>
      </c>
      <c r="BB52" s="3" t="s">
        <v>518</v>
      </c>
      <c r="BC52" s="3" t="s">
        <v>521</v>
      </c>
      <c r="BD52" s="3">
        <v>1</v>
      </c>
      <c r="BE52" s="413" t="s">
        <v>521</v>
      </c>
      <c r="BF52" s="413" t="s">
        <v>521</v>
      </c>
      <c r="BG52" s="3">
        <v>0</v>
      </c>
      <c r="BH52" s="413" t="s">
        <v>534</v>
      </c>
      <c r="BI52" s="413" t="s">
        <v>534</v>
      </c>
      <c r="BJ52" s="3">
        <v>0</v>
      </c>
      <c r="BK52" s="413" t="s">
        <v>534</v>
      </c>
      <c r="BL52" s="413" t="s">
        <v>534</v>
      </c>
      <c r="BM52" s="3">
        <v>0</v>
      </c>
      <c r="BN52" s="413" t="s">
        <v>534</v>
      </c>
      <c r="BO52" s="413" t="s">
        <v>534</v>
      </c>
      <c r="BP52" s="3">
        <v>0</v>
      </c>
      <c r="BQ52" s="413" t="s">
        <v>521</v>
      </c>
      <c r="BR52" s="413" t="s">
        <v>521</v>
      </c>
      <c r="BS52" s="3">
        <v>0</v>
      </c>
      <c r="BT52" s="413" t="s">
        <v>534</v>
      </c>
      <c r="BU52" s="413" t="s">
        <v>524</v>
      </c>
      <c r="BV52" s="3">
        <v>1</v>
      </c>
      <c r="BW52" s="413" t="s">
        <v>534</v>
      </c>
      <c r="BX52" s="413" t="s">
        <v>534</v>
      </c>
      <c r="BY52" s="3">
        <v>0</v>
      </c>
      <c r="BZ52" s="413" t="s">
        <v>534</v>
      </c>
      <c r="CA52" s="413" t="s">
        <v>534</v>
      </c>
      <c r="CB52" s="3">
        <v>0</v>
      </c>
      <c r="CC52" s="413" t="s">
        <v>524</v>
      </c>
      <c r="CD52" s="413" t="s">
        <v>524</v>
      </c>
      <c r="CE52" s="3">
        <v>0</v>
      </c>
      <c r="CF52" s="413" t="s">
        <v>524</v>
      </c>
      <c r="CG52" s="413" t="s">
        <v>524</v>
      </c>
      <c r="CH52" s="3">
        <v>0</v>
      </c>
      <c r="CI52" s="413" t="s">
        <v>534</v>
      </c>
      <c r="CJ52" s="413" t="s">
        <v>534</v>
      </c>
      <c r="CK52" s="3">
        <v>0</v>
      </c>
      <c r="CL52" s="413" t="s">
        <v>534</v>
      </c>
      <c r="CM52" s="413" t="s">
        <v>534</v>
      </c>
      <c r="CN52" s="3">
        <v>0</v>
      </c>
      <c r="CO52" s="413" t="s">
        <v>521</v>
      </c>
      <c r="CP52" s="413" t="s">
        <v>521</v>
      </c>
      <c r="CQ52" s="3">
        <v>0</v>
      </c>
      <c r="CR52" s="413" t="s">
        <v>521</v>
      </c>
      <c r="CS52" s="413" t="s">
        <v>534</v>
      </c>
      <c r="CT52" s="3">
        <v>1</v>
      </c>
      <c r="CU52" s="413" t="s">
        <v>518</v>
      </c>
      <c r="CV52" s="413" t="s">
        <v>521</v>
      </c>
      <c r="CW52" s="3">
        <v>1</v>
      </c>
      <c r="CX52" s="413" t="s">
        <v>534</v>
      </c>
      <c r="CY52" s="413" t="s">
        <v>524</v>
      </c>
      <c r="CZ52" s="3">
        <v>1</v>
      </c>
      <c r="DA52" s="413" t="s">
        <v>524</v>
      </c>
      <c r="DB52" s="413" t="s">
        <v>524</v>
      </c>
      <c r="DC52" s="3">
        <v>0</v>
      </c>
      <c r="DD52" s="413" t="s">
        <v>524</v>
      </c>
      <c r="DE52" s="413" t="s">
        <v>524</v>
      </c>
      <c r="DF52" s="3">
        <v>0</v>
      </c>
      <c r="DG52" s="413" t="s">
        <v>524</v>
      </c>
      <c r="DH52" s="413" t="s">
        <v>524</v>
      </c>
      <c r="DI52" s="3">
        <v>0</v>
      </c>
      <c r="DJ52" s="413" t="s">
        <v>524</v>
      </c>
      <c r="DK52" s="413" t="s">
        <v>524</v>
      </c>
      <c r="DL52" s="3">
        <v>0</v>
      </c>
      <c r="DM52" s="413" t="s">
        <v>534</v>
      </c>
      <c r="DN52" s="413" t="s">
        <v>524</v>
      </c>
      <c r="DO52" s="3">
        <v>1</v>
      </c>
      <c r="DP52" s="413" t="s">
        <v>521</v>
      </c>
      <c r="DQ52" s="413" t="s">
        <v>534</v>
      </c>
      <c r="DR52" s="3">
        <v>1</v>
      </c>
      <c r="DS52" s="413" t="s">
        <v>518</v>
      </c>
      <c r="DT52" s="413" t="s">
        <v>521</v>
      </c>
      <c r="DU52" s="3">
        <v>1</v>
      </c>
      <c r="DV52" s="413" t="s">
        <v>534</v>
      </c>
      <c r="DW52" s="413" t="s">
        <v>534</v>
      </c>
      <c r="DX52" s="3">
        <v>0</v>
      </c>
      <c r="DY52" s="413" t="s">
        <v>521</v>
      </c>
      <c r="DZ52" s="413" t="s">
        <v>521</v>
      </c>
      <c r="EA52" s="3">
        <v>0</v>
      </c>
      <c r="EB52" s="3" t="s">
        <v>532</v>
      </c>
      <c r="EC52" s="3" t="s">
        <v>524</v>
      </c>
      <c r="ED52" s="3"/>
      <c r="EE52" s="3" t="s">
        <v>521</v>
      </c>
      <c r="EF52" s="3" t="s">
        <v>518</v>
      </c>
      <c r="EG52" s="3" t="s">
        <v>532</v>
      </c>
      <c r="EH52" s="413">
        <v>30</v>
      </c>
      <c r="EI52" s="3">
        <v>14</v>
      </c>
      <c r="EJ52" s="413" t="s">
        <v>2725</v>
      </c>
      <c r="EK52" s="413" t="s">
        <v>2726</v>
      </c>
      <c r="EL52" s="413" t="s">
        <v>10900</v>
      </c>
      <c r="EM52" s="413" t="s">
        <v>2740</v>
      </c>
      <c r="EN52" s="413" t="s">
        <v>313</v>
      </c>
      <c r="EO52" s="413">
        <v>0</v>
      </c>
      <c r="EP52" s="413" t="s">
        <v>313</v>
      </c>
      <c r="EQ52" s="413" t="s">
        <v>313</v>
      </c>
      <c r="ER52" s="413" t="s">
        <v>313</v>
      </c>
      <c r="ES52" s="413">
        <v>4500</v>
      </c>
      <c r="ET52" s="413">
        <v>3000</v>
      </c>
      <c r="EU52" s="413">
        <v>0</v>
      </c>
      <c r="EV52" s="413">
        <v>0</v>
      </c>
      <c r="EW52" s="1" t="s">
        <v>772</v>
      </c>
      <c r="EX52" s="1" t="s">
        <v>521</v>
      </c>
      <c r="FD52" s="1" t="s">
        <v>518</v>
      </c>
      <c r="FE52" s="1" t="s">
        <v>521</v>
      </c>
      <c r="FG52" s="5" t="s">
        <v>776</v>
      </c>
      <c r="FH52" s="5" t="s">
        <v>777</v>
      </c>
      <c r="FI52" s="5" t="s">
        <v>778</v>
      </c>
      <c r="FW52" s="457">
        <f t="shared" si="0"/>
        <v>0.16666666666666666</v>
      </c>
    </row>
    <row r="53" spans="1:179" ht="13.5" customHeight="1">
      <c r="A53" s="1" t="s">
        <v>671</v>
      </c>
      <c r="B53" s="1" t="s">
        <v>517</v>
      </c>
      <c r="C53" s="1" t="s">
        <v>668</v>
      </c>
      <c r="I53" s="417">
        <f>VLOOKUP(C53,'(종합) 2016 KISTI 패밀리기업 현황(9&amp;10월)'!$E$6:$BM$295,61,FALSE)</f>
        <v>8</v>
      </c>
      <c r="J53" s="417">
        <f>VLOOKUP(C53,'(종합) 2016 KISTI 패밀리기업 현황(9&amp;10월)'!$E$6:$BY$295,72,FALSE)</f>
        <v>1</v>
      </c>
      <c r="K53" s="417">
        <f>VLOOKUP(C53,'(종합) 2016 KISTI 패밀리기업 현황(9&amp;10월)'!$E$6:$BY$295,73,FALSE)</f>
        <v>1</v>
      </c>
      <c r="L53" s="417">
        <f>VLOOKUP(C53,'(종합) 2016 KISTI 패밀리기업 현황(9&amp;10월)'!$E$6:$BZ$295,3,FALSE)</f>
        <v>1977</v>
      </c>
      <c r="M53" s="417">
        <f>VLOOKUP(C53,'(종합) 2016 KISTI 패밀리기업 현황(9&amp;10월)'!$E$6:$BZ$295,74,FALSE)</f>
        <v>10</v>
      </c>
      <c r="O53" s="21" t="s">
        <v>10820</v>
      </c>
      <c r="P53" s="21" t="s">
        <v>10906</v>
      </c>
      <c r="Q53" s="3" t="s">
        <v>544</v>
      </c>
      <c r="R53" s="3" t="s">
        <v>537</v>
      </c>
      <c r="S53" s="3" t="s">
        <v>523</v>
      </c>
      <c r="T53" s="3"/>
      <c r="U53" s="3"/>
      <c r="V53" s="3" t="s">
        <v>521</v>
      </c>
      <c r="W53" s="3" t="s">
        <v>521</v>
      </c>
      <c r="X53" s="3" t="s">
        <v>522</v>
      </c>
      <c r="Y53" s="3" t="s">
        <v>523</v>
      </c>
      <c r="Z53" s="3"/>
      <c r="AA53" s="3"/>
      <c r="AB53" s="3" t="s">
        <v>635</v>
      </c>
      <c r="AC53" s="3" t="s">
        <v>526</v>
      </c>
      <c r="AD53" s="3" t="s">
        <v>526</v>
      </c>
      <c r="AE53" s="3" t="s">
        <v>526</v>
      </c>
      <c r="AF53" s="3" t="s">
        <v>526</v>
      </c>
      <c r="AG53" s="3" t="s">
        <v>773</v>
      </c>
      <c r="AH53" s="3" t="s">
        <v>774</v>
      </c>
      <c r="AI53" s="3" t="s">
        <v>531</v>
      </c>
      <c r="AJ53" s="3" t="s">
        <v>532</v>
      </c>
      <c r="AK53" s="3" t="s">
        <v>531</v>
      </c>
      <c r="AL53" s="3" t="s">
        <v>532</v>
      </c>
      <c r="AM53" s="3" t="s">
        <v>532</v>
      </c>
      <c r="AN53" s="3"/>
      <c r="AO53" s="3"/>
      <c r="AP53" s="3"/>
      <c r="AQ53" s="3" t="s">
        <v>532</v>
      </c>
      <c r="AR53" s="3"/>
      <c r="AS53" s="3"/>
      <c r="AT53" s="3"/>
      <c r="AU53" s="3" t="s">
        <v>532</v>
      </c>
      <c r="AV53" s="3"/>
      <c r="AW53" s="3"/>
      <c r="AX53" s="3"/>
      <c r="AY53" s="3" t="s">
        <v>521</v>
      </c>
      <c r="AZ53" s="3" t="s">
        <v>521</v>
      </c>
      <c r="BA53" s="3">
        <v>0</v>
      </c>
      <c r="BB53" s="3" t="s">
        <v>521</v>
      </c>
      <c r="BC53" s="3" t="s">
        <v>534</v>
      </c>
      <c r="BD53" s="3">
        <v>1</v>
      </c>
      <c r="BE53" s="413" t="s">
        <v>521</v>
      </c>
      <c r="BF53" s="413" t="s">
        <v>521</v>
      </c>
      <c r="BG53" s="3">
        <v>0</v>
      </c>
      <c r="BH53" s="413" t="s">
        <v>518</v>
      </c>
      <c r="BI53" s="413" t="s">
        <v>521</v>
      </c>
      <c r="BJ53" s="3">
        <v>1</v>
      </c>
      <c r="BK53" s="413" t="s">
        <v>518</v>
      </c>
      <c r="BL53" s="413" t="s">
        <v>518</v>
      </c>
      <c r="BM53" s="3">
        <v>0</v>
      </c>
      <c r="BN53" s="413" t="s">
        <v>534</v>
      </c>
      <c r="BO53" s="413" t="s">
        <v>534</v>
      </c>
      <c r="BP53" s="3">
        <v>0</v>
      </c>
      <c r="BQ53" s="413" t="s">
        <v>518</v>
      </c>
      <c r="BR53" s="413" t="s">
        <v>521</v>
      </c>
      <c r="BS53" s="3">
        <v>1</v>
      </c>
      <c r="BT53" s="413" t="s">
        <v>521</v>
      </c>
      <c r="BU53" s="413" t="s">
        <v>521</v>
      </c>
      <c r="BV53" s="3">
        <v>0</v>
      </c>
      <c r="BW53" s="413" t="s">
        <v>518</v>
      </c>
      <c r="BX53" s="413" t="s">
        <v>518</v>
      </c>
      <c r="BY53" s="3">
        <v>0</v>
      </c>
      <c r="BZ53" s="413" t="s">
        <v>518</v>
      </c>
      <c r="CA53" s="413" t="s">
        <v>518</v>
      </c>
      <c r="CB53" s="3">
        <v>0</v>
      </c>
      <c r="CC53" s="413" t="s">
        <v>521</v>
      </c>
      <c r="CD53" s="413" t="s">
        <v>521</v>
      </c>
      <c r="CE53" s="3">
        <v>0</v>
      </c>
      <c r="CF53" s="413" t="s">
        <v>532</v>
      </c>
      <c r="CG53" s="413" t="s">
        <v>532</v>
      </c>
      <c r="CH53" s="3">
        <v>0</v>
      </c>
      <c r="CI53" s="413" t="s">
        <v>518</v>
      </c>
      <c r="CJ53" s="413" t="s">
        <v>518</v>
      </c>
      <c r="CK53" s="3">
        <v>0</v>
      </c>
      <c r="CL53" s="413" t="s">
        <v>521</v>
      </c>
      <c r="CM53" s="413" t="s">
        <v>521</v>
      </c>
      <c r="CN53" s="3">
        <v>0</v>
      </c>
      <c r="CO53" s="413" t="s">
        <v>521</v>
      </c>
      <c r="CP53" s="413" t="s">
        <v>521</v>
      </c>
      <c r="CQ53" s="3">
        <v>0</v>
      </c>
      <c r="CR53" s="413" t="s">
        <v>521</v>
      </c>
      <c r="CS53" s="413" t="s">
        <v>521</v>
      </c>
      <c r="CT53" s="3">
        <v>0</v>
      </c>
      <c r="CU53" s="413" t="s">
        <v>762</v>
      </c>
      <c r="CV53" s="413" t="s">
        <v>762</v>
      </c>
      <c r="CW53" s="3">
        <v>0</v>
      </c>
      <c r="CX53" s="413" t="s">
        <v>518</v>
      </c>
      <c r="CY53" s="413" t="s">
        <v>518</v>
      </c>
      <c r="CZ53" s="3">
        <v>0</v>
      </c>
      <c r="DA53" s="413" t="s">
        <v>534</v>
      </c>
      <c r="DB53" s="413" t="s">
        <v>534</v>
      </c>
      <c r="DC53" s="3">
        <v>0</v>
      </c>
      <c r="DD53" s="413" t="s">
        <v>521</v>
      </c>
      <c r="DE53" s="413" t="s">
        <v>534</v>
      </c>
      <c r="DF53" s="3">
        <v>1</v>
      </c>
      <c r="DG53" s="413" t="s">
        <v>521</v>
      </c>
      <c r="DH53" s="413" t="s">
        <v>521</v>
      </c>
      <c r="DI53" s="3">
        <v>0</v>
      </c>
      <c r="DJ53" s="413" t="s">
        <v>518</v>
      </c>
      <c r="DK53" s="413" t="s">
        <v>524</v>
      </c>
      <c r="DL53" s="3">
        <v>3</v>
      </c>
      <c r="DM53" s="413" t="s">
        <v>518</v>
      </c>
      <c r="DN53" s="413" t="s">
        <v>534</v>
      </c>
      <c r="DO53" s="3">
        <v>2</v>
      </c>
      <c r="DP53" s="413" t="s">
        <v>521</v>
      </c>
      <c r="DQ53" s="413" t="s">
        <v>521</v>
      </c>
      <c r="DR53" s="3">
        <v>0</v>
      </c>
      <c r="DS53" s="413" t="s">
        <v>518</v>
      </c>
      <c r="DT53" s="413" t="s">
        <v>521</v>
      </c>
      <c r="DU53" s="3">
        <v>1</v>
      </c>
      <c r="DV53" s="413" t="s">
        <v>518</v>
      </c>
      <c r="DW53" s="413" t="s">
        <v>518</v>
      </c>
      <c r="DX53" s="3">
        <v>0</v>
      </c>
      <c r="DY53" s="413" t="s">
        <v>518</v>
      </c>
      <c r="DZ53" s="413" t="s">
        <v>518</v>
      </c>
      <c r="EA53" s="3">
        <v>0</v>
      </c>
      <c r="EB53" s="3" t="s">
        <v>518</v>
      </c>
      <c r="EC53" s="3" t="s">
        <v>532</v>
      </c>
      <c r="ED53" s="3"/>
      <c r="EE53" s="3"/>
      <c r="EF53" s="3" t="s">
        <v>518</v>
      </c>
      <c r="EG53" s="3" t="s">
        <v>524</v>
      </c>
      <c r="EH53" s="413">
        <v>73</v>
      </c>
      <c r="EI53" s="3">
        <v>41</v>
      </c>
      <c r="EJ53" s="413" t="s">
        <v>2725</v>
      </c>
      <c r="EK53" s="413" t="s">
        <v>2726</v>
      </c>
      <c r="EL53" s="413" t="s">
        <v>10902</v>
      </c>
      <c r="EM53" s="413">
        <v>0</v>
      </c>
      <c r="EN53" s="413">
        <v>4</v>
      </c>
      <c r="EO53" s="413">
        <v>0</v>
      </c>
      <c r="EP53" s="413" t="s">
        <v>313</v>
      </c>
      <c r="EQ53" s="413" t="s">
        <v>10901</v>
      </c>
      <c r="ER53" s="413" t="s">
        <v>313</v>
      </c>
      <c r="ES53" s="413">
        <v>32000</v>
      </c>
      <c r="ET53" s="413">
        <v>0</v>
      </c>
      <c r="EU53" s="413">
        <v>0</v>
      </c>
      <c r="EV53" s="413">
        <v>0</v>
      </c>
      <c r="EW53" s="1" t="s">
        <v>775</v>
      </c>
      <c r="FA53" s="1" t="s">
        <v>534</v>
      </c>
      <c r="FG53" s="1" t="s">
        <v>1980</v>
      </c>
      <c r="FH53" s="1" t="s">
        <v>779</v>
      </c>
      <c r="FI53" s="1" t="s">
        <v>780</v>
      </c>
      <c r="FW53" s="457">
        <f t="shared" si="0"/>
        <v>9.5890410958904104E-2</v>
      </c>
    </row>
    <row r="54" spans="1:179" ht="13.5" customHeight="1">
      <c r="A54" s="1" t="s">
        <v>672</v>
      </c>
      <c r="B54" s="1" t="s">
        <v>517</v>
      </c>
      <c r="C54" s="1" t="s">
        <v>1050</v>
      </c>
      <c r="I54" s="417">
        <f>VLOOKUP(C54,'(종합) 2016 KISTI 패밀리기업 현황(9&amp;10월)'!$E$6:$BM$295,61,FALSE)</f>
        <v>6</v>
      </c>
      <c r="J54" s="417">
        <f>VLOOKUP(C54,'(종합) 2016 KISTI 패밀리기업 현황(9&amp;10월)'!$E$6:$BY$295,72,FALSE)</f>
        <v>1</v>
      </c>
      <c r="K54" s="417">
        <f>VLOOKUP(C54,'(종합) 2016 KISTI 패밀리기업 현황(9&amp;10월)'!$E$6:$BY$295,73,FALSE)</f>
        <v>1</v>
      </c>
      <c r="L54" s="417">
        <f>VLOOKUP(C54,'(종합) 2016 KISTI 패밀리기업 현황(9&amp;10월)'!$E$6:$BZ$295,3,FALSE)</f>
        <v>2004</v>
      </c>
      <c r="M54" s="417">
        <f>VLOOKUP(C54,'(종합) 2016 KISTI 패밀리기업 현황(9&amp;10월)'!$E$6:$BZ$295,74,FALSE)</f>
        <v>0</v>
      </c>
      <c r="O54" s="21" t="s">
        <v>10820</v>
      </c>
      <c r="P54" s="21" t="s">
        <v>313</v>
      </c>
      <c r="Q54" s="3" t="s">
        <v>537</v>
      </c>
      <c r="R54" s="3" t="s">
        <v>537</v>
      </c>
      <c r="S54" s="3"/>
      <c r="T54" s="3"/>
      <c r="U54" s="3"/>
      <c r="V54" s="3" t="s">
        <v>521</v>
      </c>
      <c r="W54" s="3" t="s">
        <v>521</v>
      </c>
      <c r="X54" s="3" t="s">
        <v>543</v>
      </c>
      <c r="Y54" s="3" t="s">
        <v>601</v>
      </c>
      <c r="Z54" s="3" t="s">
        <v>532</v>
      </c>
      <c r="AA54" s="3"/>
      <c r="AB54" s="3" t="s">
        <v>525</v>
      </c>
      <c r="AC54" s="3" t="s">
        <v>521</v>
      </c>
      <c r="AD54" s="3" t="s">
        <v>570</v>
      </c>
      <c r="AE54" s="3" t="s">
        <v>518</v>
      </c>
      <c r="AF54" s="3" t="s">
        <v>524</v>
      </c>
      <c r="AG54" s="3" t="s">
        <v>604</v>
      </c>
      <c r="AH54" s="3" t="s">
        <v>781</v>
      </c>
      <c r="AI54" s="3" t="s">
        <v>524</v>
      </c>
      <c r="AJ54" s="3" t="s">
        <v>532</v>
      </c>
      <c r="AK54" s="3" t="s">
        <v>518</v>
      </c>
      <c r="AL54" s="3" t="s">
        <v>532</v>
      </c>
      <c r="AM54" s="3"/>
      <c r="AN54" s="3" t="s">
        <v>532</v>
      </c>
      <c r="AO54" s="3"/>
      <c r="AP54" s="3" t="s">
        <v>532</v>
      </c>
      <c r="AQ54" s="3" t="s">
        <v>532</v>
      </c>
      <c r="AR54" s="3"/>
      <c r="AS54" s="3" t="s">
        <v>532</v>
      </c>
      <c r="AT54" s="3"/>
      <c r="AU54" s="3" t="s">
        <v>532</v>
      </c>
      <c r="AV54" s="3" t="s">
        <v>532</v>
      </c>
      <c r="AW54" s="3" t="s">
        <v>532</v>
      </c>
      <c r="AX54" s="3"/>
      <c r="AY54" s="3" t="s">
        <v>534</v>
      </c>
      <c r="AZ54" s="3" t="s">
        <v>524</v>
      </c>
      <c r="BA54" s="3">
        <v>1</v>
      </c>
      <c r="BB54" s="3" t="s">
        <v>534</v>
      </c>
      <c r="BC54" s="3" t="s">
        <v>524</v>
      </c>
      <c r="BD54" s="3">
        <v>1</v>
      </c>
      <c r="BE54" s="413" t="s">
        <v>521</v>
      </c>
      <c r="BF54" s="413" t="s">
        <v>534</v>
      </c>
      <c r="BG54" s="3">
        <v>1</v>
      </c>
      <c r="BH54" s="413" t="s">
        <v>521</v>
      </c>
      <c r="BI54" s="413" t="s">
        <v>534</v>
      </c>
      <c r="BJ54" s="3">
        <v>1</v>
      </c>
      <c r="BK54" s="413" t="s">
        <v>521</v>
      </c>
      <c r="BL54" s="413" t="s">
        <v>534</v>
      </c>
      <c r="BM54" s="3">
        <v>1</v>
      </c>
      <c r="BN54" s="413" t="s">
        <v>534</v>
      </c>
      <c r="BO54" s="413" t="s">
        <v>524</v>
      </c>
      <c r="BP54" s="3">
        <v>1</v>
      </c>
      <c r="BQ54" s="413" t="s">
        <v>521</v>
      </c>
      <c r="BR54" s="413" t="s">
        <v>521</v>
      </c>
      <c r="BS54" s="3">
        <v>0</v>
      </c>
      <c r="BT54" s="413" t="s">
        <v>521</v>
      </c>
      <c r="BU54" s="413" t="s">
        <v>521</v>
      </c>
      <c r="BV54" s="3">
        <v>0</v>
      </c>
      <c r="BW54" s="413" t="s">
        <v>521</v>
      </c>
      <c r="BX54" s="413" t="s">
        <v>524</v>
      </c>
      <c r="BY54" s="3">
        <v>2</v>
      </c>
      <c r="BZ54" s="413" t="s">
        <v>524</v>
      </c>
      <c r="CA54" s="413" t="s">
        <v>524</v>
      </c>
      <c r="CB54" s="3">
        <v>0</v>
      </c>
      <c r="CC54" s="413" t="s">
        <v>534</v>
      </c>
      <c r="CD54" s="413" t="s">
        <v>524</v>
      </c>
      <c r="CE54" s="3">
        <v>1</v>
      </c>
      <c r="CF54" s="413" t="s">
        <v>534</v>
      </c>
      <c r="CG54" s="413" t="s">
        <v>524</v>
      </c>
      <c r="CH54" s="3">
        <v>1</v>
      </c>
      <c r="CI54" s="413" t="s">
        <v>524</v>
      </c>
      <c r="CJ54" s="413" t="s">
        <v>524</v>
      </c>
      <c r="CK54" s="3">
        <v>0</v>
      </c>
      <c r="CL54" s="413" t="s">
        <v>524</v>
      </c>
      <c r="CM54" s="413" t="s">
        <v>524</v>
      </c>
      <c r="CN54" s="3">
        <v>0</v>
      </c>
      <c r="CO54" s="413" t="s">
        <v>534</v>
      </c>
      <c r="CP54" s="413" t="s">
        <v>546</v>
      </c>
      <c r="CQ54" s="3">
        <v>0</v>
      </c>
      <c r="CR54" s="413" t="s">
        <v>534</v>
      </c>
      <c r="CS54" s="413" t="s">
        <v>534</v>
      </c>
      <c r="CT54" s="3">
        <v>0</v>
      </c>
      <c r="CU54" s="413" t="s">
        <v>534</v>
      </c>
      <c r="CV54" s="413" t="s">
        <v>534</v>
      </c>
      <c r="CW54" s="3">
        <v>0</v>
      </c>
      <c r="CX54" s="413" t="s">
        <v>534</v>
      </c>
      <c r="CY54" s="413" t="s">
        <v>534</v>
      </c>
      <c r="CZ54" s="3">
        <v>0</v>
      </c>
      <c r="DA54" s="413" t="s">
        <v>534</v>
      </c>
      <c r="DB54" s="413" t="s">
        <v>534</v>
      </c>
      <c r="DC54" s="3">
        <v>0</v>
      </c>
      <c r="DD54" s="413" t="s">
        <v>534</v>
      </c>
      <c r="DE54" s="413" t="s">
        <v>534</v>
      </c>
      <c r="DF54" s="3">
        <v>0</v>
      </c>
      <c r="DG54" s="413" t="s">
        <v>534</v>
      </c>
      <c r="DH54" s="413" t="s">
        <v>534</v>
      </c>
      <c r="DI54" s="3">
        <v>0</v>
      </c>
      <c r="DJ54" s="413" t="s">
        <v>521</v>
      </c>
      <c r="DK54" s="413" t="s">
        <v>524</v>
      </c>
      <c r="DL54" s="3">
        <v>2</v>
      </c>
      <c r="DM54" s="413" t="s">
        <v>534</v>
      </c>
      <c r="DN54" s="413" t="s">
        <v>524</v>
      </c>
      <c r="DO54" s="3">
        <v>1</v>
      </c>
      <c r="DP54" s="413" t="s">
        <v>534</v>
      </c>
      <c r="DQ54" s="413" t="s">
        <v>534</v>
      </c>
      <c r="DR54" s="3">
        <v>0</v>
      </c>
      <c r="DS54" s="413" t="s">
        <v>534</v>
      </c>
      <c r="DT54" s="413" t="s">
        <v>534</v>
      </c>
      <c r="DU54" s="3">
        <v>0</v>
      </c>
      <c r="DV54" s="413" t="s">
        <v>534</v>
      </c>
      <c r="DW54" s="413" t="s">
        <v>534</v>
      </c>
      <c r="DX54" s="3">
        <v>0</v>
      </c>
      <c r="DY54" s="413" t="s">
        <v>534</v>
      </c>
      <c r="DZ54" s="413" t="s">
        <v>534</v>
      </c>
      <c r="EA54" s="3">
        <v>0</v>
      </c>
      <c r="EB54" s="3" t="s">
        <v>536</v>
      </c>
      <c r="EC54" s="3" t="s">
        <v>537</v>
      </c>
      <c r="ED54" s="3" t="s">
        <v>537</v>
      </c>
      <c r="EE54" s="3"/>
      <c r="EF54" s="3"/>
      <c r="EG54" s="3" t="s">
        <v>525</v>
      </c>
      <c r="EH54" s="413">
        <v>74</v>
      </c>
      <c r="EI54" s="3">
        <v>14</v>
      </c>
      <c r="EJ54" s="413" t="s">
        <v>2725</v>
      </c>
      <c r="EK54" s="413" t="s">
        <v>2726</v>
      </c>
      <c r="EL54" s="413" t="s">
        <v>10902</v>
      </c>
      <c r="EM54" s="413" t="s">
        <v>993</v>
      </c>
      <c r="EN54" s="413" t="s">
        <v>2838</v>
      </c>
      <c r="EO54" s="413">
        <v>0</v>
      </c>
      <c r="EP54" s="413" t="s">
        <v>313</v>
      </c>
      <c r="EQ54" s="413" t="s">
        <v>10901</v>
      </c>
      <c r="ER54" s="413" t="s">
        <v>313</v>
      </c>
      <c r="ES54" s="413">
        <v>38000</v>
      </c>
      <c r="ET54" s="413">
        <v>45000</v>
      </c>
      <c r="EU54" s="413">
        <v>7000</v>
      </c>
      <c r="EV54" s="413">
        <v>10</v>
      </c>
      <c r="EW54" s="1" t="s">
        <v>782</v>
      </c>
      <c r="EX54" s="1" t="s">
        <v>783</v>
      </c>
      <c r="FA54" s="1" t="s">
        <v>524</v>
      </c>
      <c r="FG54" s="1" t="s">
        <v>784</v>
      </c>
      <c r="FH54" s="1" t="s">
        <v>785</v>
      </c>
      <c r="FI54" s="1" t="s">
        <v>786</v>
      </c>
      <c r="FW54" s="457">
        <f t="shared" si="0"/>
        <v>2.7027027027027029E-2</v>
      </c>
    </row>
    <row r="55" spans="1:179" ht="13.5" customHeight="1">
      <c r="A55" s="1" t="s">
        <v>673</v>
      </c>
      <c r="B55" s="1" t="s">
        <v>517</v>
      </c>
      <c r="C55" s="1" t="s">
        <v>669</v>
      </c>
      <c r="I55" s="417">
        <f>VLOOKUP(C55,'(종합) 2016 KISTI 패밀리기업 현황(9&amp;10월)'!$E$6:$BM$295,61,FALSE)</f>
        <v>6</v>
      </c>
      <c r="J55" s="417">
        <f>VLOOKUP(C55,'(종합) 2016 KISTI 패밀리기업 현황(9&amp;10월)'!$E$6:$BY$295,72,FALSE)</f>
        <v>0</v>
      </c>
      <c r="K55" s="417">
        <f>VLOOKUP(C55,'(종합) 2016 KISTI 패밀리기업 현황(9&amp;10월)'!$E$6:$BY$295,73,FALSE)</f>
        <v>0</v>
      </c>
      <c r="L55" s="417">
        <f>VLOOKUP(C55,'(종합) 2016 KISTI 패밀리기업 현황(9&amp;10월)'!$E$6:$BZ$295,3,FALSE)</f>
        <v>1997</v>
      </c>
      <c r="M55" s="417">
        <f>VLOOKUP(C55,'(종합) 2016 KISTI 패밀리기업 현황(9&amp;10월)'!$E$6:$BZ$295,74,FALSE)</f>
        <v>0</v>
      </c>
      <c r="O55" s="21" t="s">
        <v>10824</v>
      </c>
      <c r="P55" s="21" t="s">
        <v>10906</v>
      </c>
      <c r="Q55" s="3" t="s">
        <v>590</v>
      </c>
      <c r="R55" s="3"/>
      <c r="S55" s="3"/>
      <c r="T55" s="3"/>
      <c r="U55" s="3" t="s">
        <v>525</v>
      </c>
      <c r="V55" s="3" t="s">
        <v>518</v>
      </c>
      <c r="W55" s="3" t="s">
        <v>518</v>
      </c>
      <c r="X55" s="3" t="s">
        <v>787</v>
      </c>
      <c r="Y55" s="3" t="s">
        <v>557</v>
      </c>
      <c r="Z55" s="3" t="s">
        <v>532</v>
      </c>
      <c r="AA55" s="3" t="s">
        <v>532</v>
      </c>
      <c r="AB55" s="3" t="s">
        <v>532</v>
      </c>
      <c r="AC55" s="3" t="s">
        <v>524</v>
      </c>
      <c r="AD55" s="3" t="s">
        <v>788</v>
      </c>
      <c r="AE55" s="3" t="s">
        <v>520</v>
      </c>
      <c r="AF55" s="3" t="s">
        <v>527</v>
      </c>
      <c r="AG55" s="3" t="s">
        <v>533</v>
      </c>
      <c r="AH55" s="3" t="s">
        <v>789</v>
      </c>
      <c r="AI55" s="3" t="s">
        <v>518</v>
      </c>
      <c r="AJ55" s="3" t="s">
        <v>532</v>
      </c>
      <c r="AK55" s="3" t="s">
        <v>524</v>
      </c>
      <c r="AL55" s="3" t="s">
        <v>532</v>
      </c>
      <c r="AM55" s="3"/>
      <c r="AN55" s="3"/>
      <c r="AO55" s="3"/>
      <c r="AP55" s="3"/>
      <c r="AQ55" s="3"/>
      <c r="AR55" s="3"/>
      <c r="AS55" s="3"/>
      <c r="AT55" s="3"/>
      <c r="AU55" s="3" t="s">
        <v>532</v>
      </c>
      <c r="AV55" s="3"/>
      <c r="AW55" s="3"/>
      <c r="AX55" s="3"/>
      <c r="AY55" s="3" t="s">
        <v>532</v>
      </c>
      <c r="AZ55" s="3" t="s">
        <v>534</v>
      </c>
      <c r="BA55" s="3">
        <v>3</v>
      </c>
      <c r="BB55" s="3" t="s">
        <v>518</v>
      </c>
      <c r="BC55" s="3" t="s">
        <v>534</v>
      </c>
      <c r="BD55" s="3">
        <v>2</v>
      </c>
      <c r="BE55" s="413" t="s">
        <v>534</v>
      </c>
      <c r="BF55" s="413" t="s">
        <v>534</v>
      </c>
      <c r="BG55" s="3">
        <v>0</v>
      </c>
      <c r="BH55" s="413" t="s">
        <v>534</v>
      </c>
      <c r="BI55" s="413" t="s">
        <v>534</v>
      </c>
      <c r="BJ55" s="3">
        <v>0</v>
      </c>
      <c r="BK55" s="413" t="s">
        <v>534</v>
      </c>
      <c r="BL55" s="413" t="s">
        <v>534</v>
      </c>
      <c r="BM55" s="3">
        <v>0</v>
      </c>
      <c r="BN55" s="413" t="s">
        <v>534</v>
      </c>
      <c r="BO55" s="413" t="s">
        <v>524</v>
      </c>
      <c r="BP55" s="3">
        <v>1</v>
      </c>
      <c r="BQ55" s="413" t="s">
        <v>534</v>
      </c>
      <c r="BR55" s="413" t="s">
        <v>534</v>
      </c>
      <c r="BS55" s="3">
        <v>0</v>
      </c>
      <c r="BT55" s="413" t="s">
        <v>534</v>
      </c>
      <c r="BU55" s="413" t="s">
        <v>524</v>
      </c>
      <c r="BV55" s="3">
        <v>1</v>
      </c>
      <c r="BW55" s="413" t="s">
        <v>534</v>
      </c>
      <c r="BX55" s="413" t="s">
        <v>534</v>
      </c>
      <c r="BY55" s="3">
        <v>0</v>
      </c>
      <c r="BZ55" s="413" t="s">
        <v>521</v>
      </c>
      <c r="CA55" s="413" t="s">
        <v>534</v>
      </c>
      <c r="CB55" s="3">
        <v>1</v>
      </c>
      <c r="CC55" s="413" t="s">
        <v>534</v>
      </c>
      <c r="CD55" s="413" t="s">
        <v>534</v>
      </c>
      <c r="CE55" s="3">
        <v>0</v>
      </c>
      <c r="CF55" s="413" t="s">
        <v>534</v>
      </c>
      <c r="CG55" s="413" t="s">
        <v>524</v>
      </c>
      <c r="CH55" s="3">
        <v>1</v>
      </c>
      <c r="CI55" s="413" t="s">
        <v>521</v>
      </c>
      <c r="CJ55" s="413" t="s">
        <v>534</v>
      </c>
      <c r="CK55" s="3">
        <v>1</v>
      </c>
      <c r="CL55" s="413" t="s">
        <v>534</v>
      </c>
      <c r="CM55" s="413" t="s">
        <v>534</v>
      </c>
      <c r="CN55" s="3">
        <v>0</v>
      </c>
      <c r="CO55" s="413" t="s">
        <v>534</v>
      </c>
      <c r="CP55" s="413" t="s">
        <v>534</v>
      </c>
      <c r="CQ55" s="3">
        <v>0</v>
      </c>
      <c r="CR55" s="413" t="s">
        <v>524</v>
      </c>
      <c r="CS55" s="413" t="s">
        <v>524</v>
      </c>
      <c r="CT55" s="3">
        <v>0</v>
      </c>
      <c r="CU55" s="413" t="s">
        <v>524</v>
      </c>
      <c r="CV55" s="413" t="s">
        <v>524</v>
      </c>
      <c r="CW55" s="3">
        <v>0</v>
      </c>
      <c r="CX55" s="413" t="s">
        <v>592</v>
      </c>
      <c r="CY55" s="413" t="s">
        <v>521</v>
      </c>
      <c r="CZ55" s="3">
        <v>0</v>
      </c>
      <c r="DA55" s="413" t="s">
        <v>534</v>
      </c>
      <c r="DB55" s="413" t="s">
        <v>534</v>
      </c>
      <c r="DC55" s="3">
        <v>0</v>
      </c>
      <c r="DD55" s="413" t="s">
        <v>524</v>
      </c>
      <c r="DE55" s="413" t="s">
        <v>524</v>
      </c>
      <c r="DF55" s="3">
        <v>0</v>
      </c>
      <c r="DG55" s="413" t="s">
        <v>524</v>
      </c>
      <c r="DH55" s="413" t="s">
        <v>524</v>
      </c>
      <c r="DI55" s="3">
        <v>0</v>
      </c>
      <c r="DJ55" s="413" t="s">
        <v>534</v>
      </c>
      <c r="DK55" s="413" t="s">
        <v>524</v>
      </c>
      <c r="DL55" s="3">
        <v>1</v>
      </c>
      <c r="DM55" s="413" t="s">
        <v>534</v>
      </c>
      <c r="DN55" s="413" t="s">
        <v>524</v>
      </c>
      <c r="DO55" s="3">
        <v>1</v>
      </c>
      <c r="DP55" s="413" t="s">
        <v>534</v>
      </c>
      <c r="DQ55" s="413" t="s">
        <v>534</v>
      </c>
      <c r="DR55" s="3">
        <v>0</v>
      </c>
      <c r="DS55" s="413" t="s">
        <v>521</v>
      </c>
      <c r="DT55" s="413" t="s">
        <v>534</v>
      </c>
      <c r="DU55" s="3">
        <v>1</v>
      </c>
      <c r="DV55" s="413" t="s">
        <v>518</v>
      </c>
      <c r="DW55" s="413" t="s">
        <v>521</v>
      </c>
      <c r="DX55" s="3">
        <v>1</v>
      </c>
      <c r="DY55" s="413" t="s">
        <v>521</v>
      </c>
      <c r="DZ55" s="413" t="s">
        <v>534</v>
      </c>
      <c r="EA55" s="3">
        <v>1</v>
      </c>
      <c r="EB55" s="3" t="s">
        <v>537</v>
      </c>
      <c r="EC55" s="3" t="s">
        <v>520</v>
      </c>
      <c r="ED55" s="3" t="s">
        <v>537</v>
      </c>
      <c r="EE55" s="3"/>
      <c r="EF55" s="3"/>
      <c r="EG55" s="3" t="s">
        <v>537</v>
      </c>
      <c r="EH55" s="413">
        <v>37</v>
      </c>
      <c r="EI55" s="3">
        <v>21</v>
      </c>
      <c r="EJ55" s="413" t="s">
        <v>2725</v>
      </c>
      <c r="EK55" s="413" t="s">
        <v>2726</v>
      </c>
      <c r="EL55" s="413" t="s">
        <v>10900</v>
      </c>
      <c r="EM55" s="413">
        <v>0</v>
      </c>
      <c r="EN55" s="413">
        <v>1</v>
      </c>
      <c r="EO55" s="413">
        <v>1</v>
      </c>
      <c r="EP55" s="413" t="s">
        <v>313</v>
      </c>
      <c r="EQ55" s="413" t="s">
        <v>313</v>
      </c>
      <c r="ER55" s="413" t="s">
        <v>313</v>
      </c>
      <c r="ES55" s="413">
        <v>6500</v>
      </c>
      <c r="ET55" s="413">
        <v>6950</v>
      </c>
      <c r="EU55" s="413">
        <v>450</v>
      </c>
      <c r="EV55" s="413">
        <v>12</v>
      </c>
      <c r="EW55" s="1" t="s">
        <v>790</v>
      </c>
      <c r="EX55" s="1" t="s">
        <v>532</v>
      </c>
      <c r="FG55" s="1" t="s">
        <v>791</v>
      </c>
      <c r="FH55" s="1" t="s">
        <v>1996</v>
      </c>
      <c r="FI55" s="1" t="s">
        <v>1997</v>
      </c>
      <c r="FW55" s="457">
        <f t="shared" si="0"/>
        <v>0.13513513513513514</v>
      </c>
    </row>
    <row r="56" spans="1:179" ht="13.5" customHeight="1">
      <c r="A56" s="1" t="s">
        <v>674</v>
      </c>
      <c r="B56" s="1" t="s">
        <v>517</v>
      </c>
      <c r="C56" s="1" t="s">
        <v>670</v>
      </c>
      <c r="I56" s="417">
        <f>VLOOKUP(C56,'(종합) 2016 KISTI 패밀리기업 현황(9&amp;10월)'!$E$6:$BM$295,61,FALSE)</f>
        <v>13</v>
      </c>
      <c r="J56" s="417">
        <f>VLOOKUP(C56,'(종합) 2016 KISTI 패밀리기업 현황(9&amp;10월)'!$E$6:$BY$295,72,FALSE)</f>
        <v>1</v>
      </c>
      <c r="K56" s="417">
        <f>VLOOKUP(C56,'(종합) 2016 KISTI 패밀리기업 현황(9&amp;10월)'!$E$6:$BY$295,73,FALSE)</f>
        <v>1</v>
      </c>
      <c r="L56" s="417">
        <f>VLOOKUP(C56,'(종합) 2016 KISTI 패밀리기업 현황(9&amp;10월)'!$E$6:$BZ$295,3,FALSE)</f>
        <v>1995</v>
      </c>
      <c r="M56" s="417">
        <f>VLOOKUP(C56,'(종합) 2016 KISTI 패밀리기업 현황(9&amp;10월)'!$E$6:$BZ$295,74,FALSE)</f>
        <v>0</v>
      </c>
      <c r="O56" s="21" t="s">
        <v>10820</v>
      </c>
      <c r="P56" s="21" t="s">
        <v>10906</v>
      </c>
      <c r="Q56" s="3" t="s">
        <v>522</v>
      </c>
      <c r="R56" s="3" t="s">
        <v>525</v>
      </c>
      <c r="S56" s="3"/>
      <c r="T56" s="3" t="s">
        <v>525</v>
      </c>
      <c r="U56" s="3"/>
      <c r="V56" s="3" t="s">
        <v>518</v>
      </c>
      <c r="W56" s="3" t="s">
        <v>518</v>
      </c>
      <c r="X56" s="3" t="s">
        <v>541</v>
      </c>
      <c r="Y56" s="3" t="s">
        <v>520</v>
      </c>
      <c r="Z56" s="3"/>
      <c r="AA56" s="3" t="s">
        <v>525</v>
      </c>
      <c r="AB56" s="3"/>
      <c r="AC56" s="3" t="s">
        <v>528</v>
      </c>
      <c r="AD56" s="3" t="s">
        <v>526</v>
      </c>
      <c r="AE56" s="3" t="s">
        <v>528</v>
      </c>
      <c r="AF56" s="3" t="s">
        <v>528</v>
      </c>
      <c r="AG56" s="3" t="s">
        <v>730</v>
      </c>
      <c r="AH56" s="3" t="s">
        <v>792</v>
      </c>
      <c r="AI56" s="3" t="s">
        <v>531</v>
      </c>
      <c r="AJ56" s="3" t="s">
        <v>532</v>
      </c>
      <c r="AK56" s="3" t="s">
        <v>570</v>
      </c>
      <c r="AL56" s="3"/>
      <c r="AM56" s="3"/>
      <c r="AN56" s="3"/>
      <c r="AO56" s="3" t="s">
        <v>532</v>
      </c>
      <c r="AP56" s="3"/>
      <c r="AQ56" s="3"/>
      <c r="AR56" s="3"/>
      <c r="AS56" s="3"/>
      <c r="AT56" s="3"/>
      <c r="AU56" s="3"/>
      <c r="AV56" s="3" t="s">
        <v>532</v>
      </c>
      <c r="AW56" s="3"/>
      <c r="AX56" s="3" t="s">
        <v>532</v>
      </c>
      <c r="AY56" s="3" t="s">
        <v>521</v>
      </c>
      <c r="AZ56" s="3" t="s">
        <v>524</v>
      </c>
      <c r="BA56" s="3">
        <v>2</v>
      </c>
      <c r="BB56" s="3" t="s">
        <v>521</v>
      </c>
      <c r="BC56" s="3" t="s">
        <v>524</v>
      </c>
      <c r="BD56" s="3">
        <v>2</v>
      </c>
      <c r="BE56" s="413" t="s">
        <v>518</v>
      </c>
      <c r="BF56" s="413" t="s">
        <v>534</v>
      </c>
      <c r="BG56" s="3">
        <v>2</v>
      </c>
      <c r="BH56" s="413" t="s">
        <v>518</v>
      </c>
      <c r="BI56" s="413" t="s">
        <v>534</v>
      </c>
      <c r="BJ56" s="3">
        <v>2</v>
      </c>
      <c r="BK56" s="413" t="s">
        <v>521</v>
      </c>
      <c r="BL56" s="413" t="s">
        <v>534</v>
      </c>
      <c r="BM56" s="3">
        <v>1</v>
      </c>
      <c r="BN56" s="413" t="s">
        <v>521</v>
      </c>
      <c r="BO56" s="413" t="s">
        <v>524</v>
      </c>
      <c r="BP56" s="3">
        <v>2</v>
      </c>
      <c r="BQ56" s="413" t="s">
        <v>518</v>
      </c>
      <c r="BR56" s="413" t="s">
        <v>524</v>
      </c>
      <c r="BS56" s="3">
        <v>3</v>
      </c>
      <c r="BT56" s="413" t="s">
        <v>521</v>
      </c>
      <c r="BU56" s="413" t="s">
        <v>534</v>
      </c>
      <c r="BV56" s="3">
        <v>1</v>
      </c>
      <c r="BW56" s="413" t="s">
        <v>521</v>
      </c>
      <c r="BX56" s="413" t="s">
        <v>521</v>
      </c>
      <c r="BY56" s="3">
        <v>0</v>
      </c>
      <c r="BZ56" s="413" t="s">
        <v>534</v>
      </c>
      <c r="CA56" s="413" t="s">
        <v>534</v>
      </c>
      <c r="CB56" s="3">
        <v>0</v>
      </c>
      <c r="CC56" s="413" t="s">
        <v>534</v>
      </c>
      <c r="CD56" s="413" t="s">
        <v>534</v>
      </c>
      <c r="CE56" s="3">
        <v>0</v>
      </c>
      <c r="CF56" s="413" t="s">
        <v>521</v>
      </c>
      <c r="CG56" s="413" t="s">
        <v>521</v>
      </c>
      <c r="CH56" s="3">
        <v>0</v>
      </c>
      <c r="CI56" s="413" t="s">
        <v>534</v>
      </c>
      <c r="CJ56" s="413" t="s">
        <v>534</v>
      </c>
      <c r="CK56" s="3">
        <v>0</v>
      </c>
      <c r="CL56" s="413" t="s">
        <v>521</v>
      </c>
      <c r="CM56" s="413" t="s">
        <v>521</v>
      </c>
      <c r="CN56" s="3">
        <v>0</v>
      </c>
      <c r="CO56" s="413" t="s">
        <v>521</v>
      </c>
      <c r="CP56" s="413" t="s">
        <v>521</v>
      </c>
      <c r="CQ56" s="3">
        <v>0</v>
      </c>
      <c r="CR56" s="413" t="s">
        <v>521</v>
      </c>
      <c r="CS56" s="413" t="s">
        <v>521</v>
      </c>
      <c r="CT56" s="3">
        <v>0</v>
      </c>
      <c r="CU56" s="413" t="s">
        <v>521</v>
      </c>
      <c r="CV56" s="413" t="s">
        <v>521</v>
      </c>
      <c r="CW56" s="3">
        <v>0</v>
      </c>
      <c r="CX56" s="413" t="s">
        <v>521</v>
      </c>
      <c r="CY56" s="413" t="s">
        <v>521</v>
      </c>
      <c r="CZ56" s="3">
        <v>0</v>
      </c>
      <c r="DA56" s="413" t="s">
        <v>524</v>
      </c>
      <c r="DB56" s="413" t="s">
        <v>524</v>
      </c>
      <c r="DC56" s="3">
        <v>0</v>
      </c>
      <c r="DD56" s="413" t="s">
        <v>524</v>
      </c>
      <c r="DE56" s="413" t="s">
        <v>524</v>
      </c>
      <c r="DF56" s="3">
        <v>0</v>
      </c>
      <c r="DG56" s="413" t="s">
        <v>524</v>
      </c>
      <c r="DH56" s="413" t="s">
        <v>524</v>
      </c>
      <c r="DI56" s="3">
        <v>0</v>
      </c>
      <c r="DJ56" s="413" t="s">
        <v>521</v>
      </c>
      <c r="DK56" s="413" t="s">
        <v>534</v>
      </c>
      <c r="DL56" s="3">
        <v>1</v>
      </c>
      <c r="DM56" s="413" t="s">
        <v>518</v>
      </c>
      <c r="DN56" s="413" t="s">
        <v>524</v>
      </c>
      <c r="DO56" s="3">
        <v>3</v>
      </c>
      <c r="DP56" s="413" t="s">
        <v>518</v>
      </c>
      <c r="DQ56" s="413" t="s">
        <v>524</v>
      </c>
      <c r="DR56" s="3">
        <v>3</v>
      </c>
      <c r="DS56" s="413" t="s">
        <v>521</v>
      </c>
      <c r="DT56" s="413" t="s">
        <v>521</v>
      </c>
      <c r="DU56" s="3">
        <v>0</v>
      </c>
      <c r="DV56" s="413" t="s">
        <v>521</v>
      </c>
      <c r="DW56" s="413" t="s">
        <v>521</v>
      </c>
      <c r="DX56" s="3">
        <v>0</v>
      </c>
      <c r="DY56" s="413" t="s">
        <v>521</v>
      </c>
      <c r="DZ56" s="413" t="s">
        <v>521</v>
      </c>
      <c r="EA56" s="3">
        <v>0</v>
      </c>
      <c r="EB56" s="3" t="s">
        <v>537</v>
      </c>
      <c r="EC56" s="3" t="s">
        <v>536</v>
      </c>
      <c r="ED56" s="3"/>
      <c r="EE56" s="3"/>
      <c r="EF56" s="3"/>
      <c r="EG56" s="3" t="s">
        <v>537</v>
      </c>
      <c r="EH56" s="413">
        <v>57</v>
      </c>
      <c r="EI56" s="3">
        <v>23</v>
      </c>
      <c r="EJ56" s="413" t="s">
        <v>2725</v>
      </c>
      <c r="EK56" s="413" t="s">
        <v>2726</v>
      </c>
      <c r="EL56" s="413" t="s">
        <v>10902</v>
      </c>
      <c r="EM56" s="413">
        <v>1</v>
      </c>
      <c r="EN56" s="413" t="s">
        <v>2838</v>
      </c>
      <c r="EO56" s="413" t="s">
        <v>313</v>
      </c>
      <c r="EP56" s="413" t="s">
        <v>313</v>
      </c>
      <c r="EQ56" s="413" t="s">
        <v>10901</v>
      </c>
      <c r="ER56" s="413" t="s">
        <v>313</v>
      </c>
      <c r="ES56" s="413">
        <v>42000</v>
      </c>
      <c r="ET56" s="413">
        <v>50100</v>
      </c>
      <c r="EU56" s="413">
        <v>8100</v>
      </c>
      <c r="EV56" s="413">
        <v>12</v>
      </c>
      <c r="EW56" s="1" t="s">
        <v>793</v>
      </c>
      <c r="EX56" s="1" t="s">
        <v>521</v>
      </c>
      <c r="EY56" s="1" t="s">
        <v>546</v>
      </c>
      <c r="FD56" s="1" t="s">
        <v>532</v>
      </c>
      <c r="FG56" s="1" t="s">
        <v>795</v>
      </c>
      <c r="FH56" s="1" t="s">
        <v>796</v>
      </c>
      <c r="FI56" s="5" t="s">
        <v>794</v>
      </c>
      <c r="FW56" s="457">
        <f t="shared" si="0"/>
        <v>0.14035087719298245</v>
      </c>
    </row>
    <row r="57" spans="1:179" ht="13.5" customHeight="1">
      <c r="A57" s="1" t="s">
        <v>968</v>
      </c>
      <c r="B57" s="1" t="s">
        <v>994</v>
      </c>
      <c r="C57" s="1" t="s">
        <v>995</v>
      </c>
      <c r="I57" s="417">
        <f>VLOOKUP(C57,'(종합) 2016 KISTI 패밀리기업 현황(9&amp;10월)'!$E$6:$BM$295,61,FALSE)</f>
        <v>15</v>
      </c>
      <c r="J57" s="417">
        <f>VLOOKUP(C57,'(종합) 2016 KISTI 패밀리기업 현황(9&amp;10월)'!$E$6:$BY$295,72,FALSE)</f>
        <v>1</v>
      </c>
      <c r="K57" s="417">
        <f>VLOOKUP(C57,'(종합) 2016 KISTI 패밀리기업 현황(9&amp;10월)'!$E$6:$BY$295,73,FALSE)</f>
        <v>1</v>
      </c>
      <c r="L57" s="417">
        <f>VLOOKUP(C57,'(종합) 2016 KISTI 패밀리기업 현황(9&amp;10월)'!$E$6:$BZ$295,3,FALSE)</f>
        <v>1998</v>
      </c>
      <c r="M57" s="417">
        <f>VLOOKUP(C57,'(종합) 2016 KISTI 패밀리기업 현황(9&amp;10월)'!$E$6:$BZ$295,74,FALSE)</f>
        <v>10</v>
      </c>
      <c r="O57" s="21" t="s">
        <v>10820</v>
      </c>
      <c r="P57" s="21" t="s">
        <v>313</v>
      </c>
      <c r="Q57" s="3" t="s">
        <v>1178</v>
      </c>
      <c r="R57" s="3" t="s">
        <v>1179</v>
      </c>
      <c r="S57" s="3"/>
      <c r="T57" s="3"/>
      <c r="U57" s="3"/>
      <c r="V57" s="3" t="s">
        <v>1180</v>
      </c>
      <c r="W57" s="3" t="s">
        <v>1181</v>
      </c>
      <c r="X57" s="3" t="s">
        <v>1182</v>
      </c>
      <c r="Y57" s="3" t="s">
        <v>1183</v>
      </c>
      <c r="Z57" s="3"/>
      <c r="AA57" s="3"/>
      <c r="AB57" s="3"/>
      <c r="AC57" s="3" t="s">
        <v>1177</v>
      </c>
      <c r="AD57" s="3" t="s">
        <v>1184</v>
      </c>
      <c r="AE57" s="3" t="s">
        <v>1177</v>
      </c>
      <c r="AF57" s="3" t="s">
        <v>1177</v>
      </c>
      <c r="AG57" s="3" t="s">
        <v>1185</v>
      </c>
      <c r="AH57" s="3" t="s">
        <v>1186</v>
      </c>
      <c r="AI57" s="3" t="s">
        <v>1177</v>
      </c>
      <c r="AJ57" s="3" t="s">
        <v>1180</v>
      </c>
      <c r="AK57" s="3" t="s">
        <v>1183</v>
      </c>
      <c r="AL57" s="3" t="s">
        <v>1181</v>
      </c>
      <c r="AM57" s="3" t="s">
        <v>1181</v>
      </c>
      <c r="AN57" s="3"/>
      <c r="AO57" s="3" t="s">
        <v>1181</v>
      </c>
      <c r="AP57" s="3"/>
      <c r="AQ57" s="3"/>
      <c r="AR57" s="3"/>
      <c r="AS57" s="3"/>
      <c r="AT57" s="3"/>
      <c r="AU57" s="3"/>
      <c r="AV57" s="3" t="s">
        <v>1181</v>
      </c>
      <c r="AW57" s="3" t="s">
        <v>1181</v>
      </c>
      <c r="AX57" s="3"/>
      <c r="AY57" s="3" t="s">
        <v>994</v>
      </c>
      <c r="AZ57" s="3" t="s">
        <v>1096</v>
      </c>
      <c r="BA57" s="3">
        <v>2</v>
      </c>
      <c r="BB57" s="3" t="s">
        <v>994</v>
      </c>
      <c r="BC57" s="3" t="s">
        <v>1096</v>
      </c>
      <c r="BD57" s="3">
        <v>2</v>
      </c>
      <c r="BE57" s="413" t="s">
        <v>994</v>
      </c>
      <c r="BF57" s="413" t="s">
        <v>1096</v>
      </c>
      <c r="BG57" s="3">
        <v>2</v>
      </c>
      <c r="BH57" s="413" t="s">
        <v>994</v>
      </c>
      <c r="BI57" s="413" t="s">
        <v>1052</v>
      </c>
      <c r="BJ57" s="3">
        <v>1</v>
      </c>
      <c r="BK57" s="413" t="s">
        <v>994</v>
      </c>
      <c r="BL57" s="413" t="s">
        <v>1052</v>
      </c>
      <c r="BM57" s="3">
        <v>1</v>
      </c>
      <c r="BN57" s="413" t="s">
        <v>1052</v>
      </c>
      <c r="BO57" s="413" t="s">
        <v>1187</v>
      </c>
      <c r="BP57" s="3">
        <v>1</v>
      </c>
      <c r="BQ57" s="413" t="s">
        <v>994</v>
      </c>
      <c r="BR57" s="413" t="s">
        <v>1052</v>
      </c>
      <c r="BS57" s="3">
        <v>1</v>
      </c>
      <c r="BT57" s="413" t="s">
        <v>1180</v>
      </c>
      <c r="BU57" s="413" t="s">
        <v>994</v>
      </c>
      <c r="BV57" s="3">
        <v>1</v>
      </c>
      <c r="BW57" s="413" t="s">
        <v>994</v>
      </c>
      <c r="BX57" s="413" t="s">
        <v>1052</v>
      </c>
      <c r="BY57" s="3">
        <v>1</v>
      </c>
      <c r="BZ57" s="413" t="s">
        <v>1052</v>
      </c>
      <c r="CA57" s="413" t="s">
        <v>1052</v>
      </c>
      <c r="CB57" s="3">
        <v>0</v>
      </c>
      <c r="CC57" s="413" t="s">
        <v>1052</v>
      </c>
      <c r="CD57" s="413" t="s">
        <v>1052</v>
      </c>
      <c r="CE57" s="3">
        <v>0</v>
      </c>
      <c r="CF57" s="413" t="s">
        <v>1052</v>
      </c>
      <c r="CG57" s="413" t="s">
        <v>1052</v>
      </c>
      <c r="CH57" s="3">
        <v>0</v>
      </c>
      <c r="CI57" s="413" t="s">
        <v>1052</v>
      </c>
      <c r="CJ57" s="413" t="s">
        <v>1052</v>
      </c>
      <c r="CK57" s="3">
        <v>0</v>
      </c>
      <c r="CL57" s="413" t="s">
        <v>994</v>
      </c>
      <c r="CM57" s="413" t="s">
        <v>1052</v>
      </c>
      <c r="CN57" s="3">
        <v>1</v>
      </c>
      <c r="CO57" s="413" t="s">
        <v>994</v>
      </c>
      <c r="CP57" s="413" t="s">
        <v>1052</v>
      </c>
      <c r="CQ57" s="3">
        <v>1</v>
      </c>
      <c r="CR57" s="413" t="s">
        <v>994</v>
      </c>
      <c r="CS57" s="413" t="s">
        <v>1052</v>
      </c>
      <c r="CT57" s="3">
        <v>1</v>
      </c>
      <c r="CU57" s="413" t="s">
        <v>1180</v>
      </c>
      <c r="CV57" s="413" t="s">
        <v>1052</v>
      </c>
      <c r="CW57" s="3">
        <v>2</v>
      </c>
      <c r="CX57" s="413" t="s">
        <v>994</v>
      </c>
      <c r="CY57" s="413" t="s">
        <v>1052</v>
      </c>
      <c r="CZ57" s="3">
        <v>1</v>
      </c>
      <c r="DA57" s="413" t="s">
        <v>994</v>
      </c>
      <c r="DB57" s="413" t="s">
        <v>1052</v>
      </c>
      <c r="DC57" s="3">
        <v>1</v>
      </c>
      <c r="DD57" s="413" t="s">
        <v>994</v>
      </c>
      <c r="DE57" s="413" t="s">
        <v>1052</v>
      </c>
      <c r="DF57" s="3">
        <v>1</v>
      </c>
      <c r="DG57" s="413" t="s">
        <v>994</v>
      </c>
      <c r="DH57" s="413" t="s">
        <v>1052</v>
      </c>
      <c r="DI57" s="3">
        <v>1</v>
      </c>
      <c r="DJ57" s="413" t="s">
        <v>994</v>
      </c>
      <c r="DK57" s="413" t="s">
        <v>1052</v>
      </c>
      <c r="DL57" s="3">
        <v>1</v>
      </c>
      <c r="DM57" s="413" t="s">
        <v>994</v>
      </c>
      <c r="DN57" s="413" t="s">
        <v>1052</v>
      </c>
      <c r="DO57" s="3">
        <v>1</v>
      </c>
      <c r="DP57" s="413" t="s">
        <v>1052</v>
      </c>
      <c r="DQ57" s="413" t="s">
        <v>1096</v>
      </c>
      <c r="DR57" s="3">
        <v>1</v>
      </c>
      <c r="DS57" s="413" t="s">
        <v>1052</v>
      </c>
      <c r="DT57" s="413" t="s">
        <v>1096</v>
      </c>
      <c r="DU57" s="3">
        <v>1</v>
      </c>
      <c r="DV57" s="413" t="s">
        <v>1180</v>
      </c>
      <c r="DW57" s="413" t="s">
        <v>1052</v>
      </c>
      <c r="DX57" s="3">
        <v>2</v>
      </c>
      <c r="DY57" s="413" t="s">
        <v>994</v>
      </c>
      <c r="DZ57" s="413" t="s">
        <v>1052</v>
      </c>
      <c r="EA57" s="3">
        <v>1</v>
      </c>
      <c r="EB57" s="3" t="s">
        <v>1188</v>
      </c>
      <c r="EC57" s="3" t="s">
        <v>1189</v>
      </c>
      <c r="ED57" s="3"/>
      <c r="EE57" s="3" t="s">
        <v>1189</v>
      </c>
      <c r="EF57" s="3" t="s">
        <v>1183</v>
      </c>
      <c r="EG57" s="3" t="s">
        <v>1190</v>
      </c>
      <c r="EH57" s="413">
        <v>132</v>
      </c>
      <c r="EI57" s="3">
        <v>20</v>
      </c>
      <c r="EJ57" s="413" t="s">
        <v>2725</v>
      </c>
      <c r="EK57" s="413" t="s">
        <v>2726</v>
      </c>
      <c r="EL57" s="413" t="s">
        <v>10902</v>
      </c>
      <c r="EM57" s="413">
        <v>0</v>
      </c>
      <c r="EN57" s="413" t="s">
        <v>3696</v>
      </c>
      <c r="EO57" s="413">
        <v>0</v>
      </c>
      <c r="EP57" s="413" t="s">
        <v>10901</v>
      </c>
      <c r="EQ57" s="413" t="s">
        <v>313</v>
      </c>
      <c r="ER57" s="413" t="s">
        <v>313</v>
      </c>
      <c r="ES57" s="413">
        <v>52000</v>
      </c>
      <c r="ET57" s="413">
        <v>55000</v>
      </c>
      <c r="EU57" s="413">
        <v>3000</v>
      </c>
      <c r="EV57" s="413">
        <v>0</v>
      </c>
      <c r="EW57" s="1" t="s">
        <v>1191</v>
      </c>
      <c r="FA57" s="1" t="s">
        <v>1181</v>
      </c>
      <c r="FB57" s="1" t="s">
        <v>994</v>
      </c>
      <c r="FG57" s="1" t="s">
        <v>1192</v>
      </c>
      <c r="FH57" s="1" t="s">
        <v>1193</v>
      </c>
      <c r="FI57" s="1" t="s">
        <v>1194</v>
      </c>
      <c r="FW57" s="457">
        <f t="shared" si="0"/>
        <v>7.575757575757576E-2</v>
      </c>
    </row>
    <row r="58" spans="1:179" ht="13.5" customHeight="1">
      <c r="A58" s="1" t="s">
        <v>969</v>
      </c>
      <c r="B58" s="1" t="s">
        <v>994</v>
      </c>
      <c r="C58" s="1" t="s">
        <v>996</v>
      </c>
      <c r="I58" s="417">
        <f>VLOOKUP(C58,'(종합) 2016 KISTI 패밀리기업 현황(9&amp;10월)'!$E$6:$BM$295,61,FALSE)</f>
        <v>11</v>
      </c>
      <c r="J58" s="417">
        <f>VLOOKUP(C58,'(종합) 2016 KISTI 패밀리기업 현황(9&amp;10월)'!$E$6:$BY$295,72,FALSE)</f>
        <v>0</v>
      </c>
      <c r="K58" s="417">
        <f>VLOOKUP(C58,'(종합) 2016 KISTI 패밀리기업 현황(9&amp;10월)'!$E$6:$BY$295,73,FALSE)</f>
        <v>0</v>
      </c>
      <c r="L58" s="417">
        <f>VLOOKUP(C58,'(종합) 2016 KISTI 패밀리기업 현황(9&amp;10월)'!$E$6:$BZ$295,3,FALSE)</f>
        <v>2005</v>
      </c>
      <c r="M58" s="417">
        <f>VLOOKUP(C58,'(종합) 2016 KISTI 패밀리기업 현황(9&amp;10월)'!$E$6:$BZ$295,74,FALSE)</f>
        <v>10</v>
      </c>
      <c r="O58" s="21" t="s">
        <v>10825</v>
      </c>
      <c r="P58" s="21" t="s">
        <v>993</v>
      </c>
      <c r="Q58" s="3"/>
      <c r="R58" s="3" t="s">
        <v>1195</v>
      </c>
      <c r="S58" s="3"/>
      <c r="T58" s="3"/>
      <c r="U58" s="3"/>
      <c r="V58" s="3" t="s">
        <v>994</v>
      </c>
      <c r="W58" s="3" t="s">
        <v>994</v>
      </c>
      <c r="X58" s="3" t="s">
        <v>1197</v>
      </c>
      <c r="Y58" s="3"/>
      <c r="Z58" s="3"/>
      <c r="AA58" s="3"/>
      <c r="AB58" s="3"/>
      <c r="AC58" s="3" t="s">
        <v>1181</v>
      </c>
      <c r="AD58" s="3" t="s">
        <v>994</v>
      </c>
      <c r="AE58" s="3" t="s">
        <v>1181</v>
      </c>
      <c r="AF58" s="3" t="s">
        <v>1181</v>
      </c>
      <c r="AG58" s="3" t="s">
        <v>1183</v>
      </c>
      <c r="AH58" s="3" t="s">
        <v>1184</v>
      </c>
      <c r="AI58" s="3" t="s">
        <v>1198</v>
      </c>
      <c r="AJ58" s="3" t="s">
        <v>1180</v>
      </c>
      <c r="AK58" s="3" t="s">
        <v>1180</v>
      </c>
      <c r="AL58" s="3" t="s">
        <v>1181</v>
      </c>
      <c r="AM58" s="3" t="s">
        <v>1181</v>
      </c>
      <c r="AN58" s="3"/>
      <c r="AO58" s="3" t="s">
        <v>1181</v>
      </c>
      <c r="AP58" s="3"/>
      <c r="AQ58" s="3"/>
      <c r="AR58" s="3"/>
      <c r="AS58" s="3" t="s">
        <v>1181</v>
      </c>
      <c r="AT58" s="3"/>
      <c r="AU58" s="3"/>
      <c r="AV58" s="3"/>
      <c r="AW58" s="3"/>
      <c r="AX58" s="3"/>
      <c r="AY58" s="3" t="s">
        <v>1180</v>
      </c>
      <c r="AZ58" s="3" t="s">
        <v>1096</v>
      </c>
      <c r="BA58" s="3">
        <v>3</v>
      </c>
      <c r="BB58" s="3" t="s">
        <v>1180</v>
      </c>
      <c r="BC58" s="3" t="s">
        <v>1096</v>
      </c>
      <c r="BD58" s="3">
        <v>3</v>
      </c>
      <c r="BE58" s="413" t="s">
        <v>1180</v>
      </c>
      <c r="BF58" s="413" t="s">
        <v>1180</v>
      </c>
      <c r="BG58" s="3">
        <v>0</v>
      </c>
      <c r="BH58" s="413" t="s">
        <v>1180</v>
      </c>
      <c r="BI58" s="413" t="s">
        <v>1180</v>
      </c>
      <c r="BJ58" s="3">
        <v>0</v>
      </c>
      <c r="BK58" s="413" t="s">
        <v>1180</v>
      </c>
      <c r="BL58" s="413" t="s">
        <v>1180</v>
      </c>
      <c r="BM58" s="3">
        <v>0</v>
      </c>
      <c r="BN58" s="413" t="s">
        <v>1180</v>
      </c>
      <c r="BO58" s="413" t="s">
        <v>1180</v>
      </c>
      <c r="BP58" s="3">
        <v>0</v>
      </c>
      <c r="BQ58" s="413" t="s">
        <v>1180</v>
      </c>
      <c r="BR58" s="413" t="s">
        <v>1180</v>
      </c>
      <c r="BS58" s="3">
        <v>0</v>
      </c>
      <c r="BT58" s="413" t="s">
        <v>1180</v>
      </c>
      <c r="BU58" s="413" t="s">
        <v>1180</v>
      </c>
      <c r="BV58" s="3">
        <v>0</v>
      </c>
      <c r="BW58" s="413" t="s">
        <v>1180</v>
      </c>
      <c r="BX58" s="413" t="s">
        <v>1180</v>
      </c>
      <c r="BY58" s="3">
        <v>0</v>
      </c>
      <c r="BZ58" s="413" t="s">
        <v>994</v>
      </c>
      <c r="CA58" s="413" t="s">
        <v>1052</v>
      </c>
      <c r="CB58" s="3">
        <v>1</v>
      </c>
      <c r="CC58" s="413" t="s">
        <v>994</v>
      </c>
      <c r="CD58" s="413" t="s">
        <v>1096</v>
      </c>
      <c r="CE58" s="3">
        <v>2</v>
      </c>
      <c r="CF58" s="413" t="s">
        <v>994</v>
      </c>
      <c r="CG58" s="413" t="s">
        <v>1052</v>
      </c>
      <c r="CH58" s="3">
        <v>1</v>
      </c>
      <c r="CI58" s="413" t="s">
        <v>994</v>
      </c>
      <c r="CJ58" s="413" t="s">
        <v>1096</v>
      </c>
      <c r="CK58" s="3">
        <v>2</v>
      </c>
      <c r="CL58" s="413" t="s">
        <v>1181</v>
      </c>
      <c r="CM58" s="413" t="s">
        <v>1181</v>
      </c>
      <c r="CN58" s="3">
        <v>0</v>
      </c>
      <c r="CO58" s="413" t="s">
        <v>1181</v>
      </c>
      <c r="CP58" s="413" t="s">
        <v>1181</v>
      </c>
      <c r="CQ58" s="3">
        <v>0</v>
      </c>
      <c r="CR58" s="413" t="s">
        <v>1181</v>
      </c>
      <c r="CS58" s="413" t="s">
        <v>1181</v>
      </c>
      <c r="CT58" s="3">
        <v>0</v>
      </c>
      <c r="CU58" s="413" t="s">
        <v>1181</v>
      </c>
      <c r="CV58" s="413" t="s">
        <v>1181</v>
      </c>
      <c r="CW58" s="3">
        <v>0</v>
      </c>
      <c r="CX58" s="413" t="s">
        <v>994</v>
      </c>
      <c r="CY58" s="413" t="s">
        <v>994</v>
      </c>
      <c r="CZ58" s="3">
        <v>0</v>
      </c>
      <c r="DA58" s="413" t="s">
        <v>994</v>
      </c>
      <c r="DB58" s="413" t="s">
        <v>994</v>
      </c>
      <c r="DC58" s="3">
        <v>0</v>
      </c>
      <c r="DD58" s="413" t="s">
        <v>994</v>
      </c>
      <c r="DE58" s="413" t="s">
        <v>994</v>
      </c>
      <c r="DF58" s="3">
        <v>0</v>
      </c>
      <c r="DG58" s="413" t="s">
        <v>994</v>
      </c>
      <c r="DH58" s="413" t="s">
        <v>994</v>
      </c>
      <c r="DI58" s="3">
        <v>0</v>
      </c>
      <c r="DJ58" s="413" t="s">
        <v>1180</v>
      </c>
      <c r="DK58" s="413" t="s">
        <v>1052</v>
      </c>
      <c r="DL58" s="3">
        <v>2</v>
      </c>
      <c r="DM58" s="413" t="s">
        <v>1180</v>
      </c>
      <c r="DN58" s="413" t="s">
        <v>994</v>
      </c>
      <c r="DO58" s="3">
        <v>1</v>
      </c>
      <c r="DP58" s="413" t="s">
        <v>1180</v>
      </c>
      <c r="DQ58" s="413" t="s">
        <v>994</v>
      </c>
      <c r="DR58" s="3">
        <v>1</v>
      </c>
      <c r="DS58" s="413" t="s">
        <v>1180</v>
      </c>
      <c r="DT58" s="413" t="s">
        <v>1052</v>
      </c>
      <c r="DU58" s="3">
        <v>2</v>
      </c>
      <c r="DV58" s="413" t="s">
        <v>1180</v>
      </c>
      <c r="DW58" s="413" t="s">
        <v>1180</v>
      </c>
      <c r="DX58" s="3">
        <v>0</v>
      </c>
      <c r="DY58" s="413" t="s">
        <v>1180</v>
      </c>
      <c r="DZ58" s="413" t="s">
        <v>994</v>
      </c>
      <c r="EA58" s="3">
        <v>1</v>
      </c>
      <c r="EB58" s="3" t="s">
        <v>1183</v>
      </c>
      <c r="EC58" s="3"/>
      <c r="ED58" s="3" t="s">
        <v>1183</v>
      </c>
      <c r="EE58" s="3"/>
      <c r="EF58" s="3"/>
      <c r="EG58" s="3" t="s">
        <v>1183</v>
      </c>
      <c r="EH58" s="413">
        <v>14</v>
      </c>
      <c r="EI58" s="3">
        <v>13</v>
      </c>
      <c r="EJ58" s="413" t="s">
        <v>2725</v>
      </c>
      <c r="EK58" s="413" t="s">
        <v>2726</v>
      </c>
      <c r="EL58" s="413" t="s">
        <v>10900</v>
      </c>
      <c r="EM58" s="413" t="s">
        <v>2837</v>
      </c>
      <c r="EN58" s="413">
        <v>0</v>
      </c>
      <c r="EO58" s="413">
        <v>0</v>
      </c>
      <c r="EP58" s="413" t="s">
        <v>313</v>
      </c>
      <c r="EQ58" s="413" t="s">
        <v>10901</v>
      </c>
      <c r="ER58" s="413" t="s">
        <v>313</v>
      </c>
      <c r="ES58" s="413">
        <v>1300</v>
      </c>
      <c r="ET58" s="413">
        <v>1200</v>
      </c>
      <c r="EU58" s="413">
        <v>0</v>
      </c>
      <c r="EV58" s="413">
        <v>2</v>
      </c>
      <c r="EW58" s="1" t="s">
        <v>1199</v>
      </c>
      <c r="EX58" s="1" t="s">
        <v>1181</v>
      </c>
      <c r="FG58" s="1" t="s">
        <v>1200</v>
      </c>
      <c r="FH58" s="1" t="s">
        <v>1201</v>
      </c>
      <c r="FI58" s="1" t="s">
        <v>1202</v>
      </c>
      <c r="FW58" s="457">
        <f t="shared" si="0"/>
        <v>0.14285714285714285</v>
      </c>
    </row>
    <row r="59" spans="1:179" ht="13.5" customHeight="1">
      <c r="A59" s="1" t="s">
        <v>970</v>
      </c>
      <c r="B59" s="1" t="s">
        <v>993</v>
      </c>
      <c r="C59" s="1" t="s">
        <v>998</v>
      </c>
      <c r="I59" s="417">
        <f>VLOOKUP(C59,'(종합) 2016 KISTI 패밀리기업 현황(9&amp;10월)'!$E$6:$BM$295,61,FALSE)</f>
        <v>9</v>
      </c>
      <c r="J59" s="417">
        <f>VLOOKUP(C59,'(종합) 2016 KISTI 패밀리기업 현황(9&amp;10월)'!$E$6:$BY$295,72,FALSE)</f>
        <v>1</v>
      </c>
      <c r="K59" s="417">
        <f>VLOOKUP(C59,'(종합) 2016 KISTI 패밀리기업 현황(9&amp;10월)'!$E$6:$BY$295,73,FALSE)</f>
        <v>0</v>
      </c>
      <c r="L59" s="417">
        <f>VLOOKUP(C59,'(종합) 2016 KISTI 패밀리기업 현황(9&amp;10월)'!$E$6:$BZ$295,3,FALSE)</f>
        <v>1997</v>
      </c>
      <c r="M59" s="417">
        <f>VLOOKUP(C59,'(종합) 2016 KISTI 패밀리기업 현황(9&amp;10월)'!$E$6:$BZ$295,74,FALSE)</f>
        <v>8</v>
      </c>
      <c r="O59" s="21" t="s">
        <v>10825</v>
      </c>
      <c r="P59" s="21" t="s">
        <v>993</v>
      </c>
      <c r="Q59" s="3" t="s">
        <v>1182</v>
      </c>
      <c r="R59" s="3"/>
      <c r="S59" s="3" t="s">
        <v>1183</v>
      </c>
      <c r="T59" s="3"/>
      <c r="U59" s="3"/>
      <c r="V59" s="3" t="s">
        <v>994</v>
      </c>
      <c r="W59" s="3" t="s">
        <v>1180</v>
      </c>
      <c r="X59" s="3" t="s">
        <v>1203</v>
      </c>
      <c r="Y59" s="3" t="s">
        <v>1205</v>
      </c>
      <c r="Z59" s="3"/>
      <c r="AA59" s="3"/>
      <c r="AB59" s="3"/>
      <c r="AC59" s="3" t="s">
        <v>1180</v>
      </c>
      <c r="AD59" s="3" t="s">
        <v>994</v>
      </c>
      <c r="AE59" s="3" t="s">
        <v>1181</v>
      </c>
      <c r="AF59" s="3" t="s">
        <v>1180</v>
      </c>
      <c r="AG59" s="3" t="s">
        <v>1206</v>
      </c>
      <c r="AH59" s="3" t="s">
        <v>1207</v>
      </c>
      <c r="AI59" s="3" t="s">
        <v>1198</v>
      </c>
      <c r="AJ59" s="3" t="s">
        <v>1181</v>
      </c>
      <c r="AK59" s="3" t="s">
        <v>1183</v>
      </c>
      <c r="AL59" s="3"/>
      <c r="AM59" s="3"/>
      <c r="AN59" s="3"/>
      <c r="AO59" s="3"/>
      <c r="AP59" s="3" t="s">
        <v>1181</v>
      </c>
      <c r="AQ59" s="3"/>
      <c r="AR59" s="3"/>
      <c r="AS59" s="3" t="s">
        <v>1181</v>
      </c>
      <c r="AT59" s="3" t="s">
        <v>1181</v>
      </c>
      <c r="AU59" s="3"/>
      <c r="AV59" s="3"/>
      <c r="AW59" s="3"/>
      <c r="AX59" s="3"/>
      <c r="AY59" s="3" t="s">
        <v>994</v>
      </c>
      <c r="AZ59" s="3" t="s">
        <v>1096</v>
      </c>
      <c r="BA59" s="3">
        <v>2</v>
      </c>
      <c r="BB59" s="3" t="s">
        <v>1052</v>
      </c>
      <c r="BC59" s="3" t="s">
        <v>1096</v>
      </c>
      <c r="BD59" s="3">
        <v>1</v>
      </c>
      <c r="BE59" s="413" t="s">
        <v>1096</v>
      </c>
      <c r="BF59" s="413" t="s">
        <v>1096</v>
      </c>
      <c r="BG59" s="3">
        <v>0</v>
      </c>
      <c r="BH59" s="413" t="s">
        <v>1052</v>
      </c>
      <c r="BI59" s="413" t="s">
        <v>1052</v>
      </c>
      <c r="BJ59" s="3">
        <v>0</v>
      </c>
      <c r="BK59" s="413" t="s">
        <v>994</v>
      </c>
      <c r="BL59" s="413" t="s">
        <v>1052</v>
      </c>
      <c r="BM59" s="3">
        <v>1</v>
      </c>
      <c r="BN59" s="413" t="s">
        <v>994</v>
      </c>
      <c r="BO59" s="413" t="s">
        <v>994</v>
      </c>
      <c r="BP59" s="3">
        <v>0</v>
      </c>
      <c r="BQ59" s="413" t="s">
        <v>1180</v>
      </c>
      <c r="BR59" s="413" t="s">
        <v>994</v>
      </c>
      <c r="BS59" s="3">
        <v>1</v>
      </c>
      <c r="BT59" s="413" t="s">
        <v>1180</v>
      </c>
      <c r="BU59" s="413" t="s">
        <v>994</v>
      </c>
      <c r="BV59" s="3">
        <v>1</v>
      </c>
      <c r="BW59" s="413" t="s">
        <v>994</v>
      </c>
      <c r="BX59" s="413" t="s">
        <v>994</v>
      </c>
      <c r="BY59" s="3">
        <v>0</v>
      </c>
      <c r="BZ59" s="413" t="s">
        <v>1052</v>
      </c>
      <c r="CA59" s="413" t="s">
        <v>1052</v>
      </c>
      <c r="CB59" s="3">
        <v>0</v>
      </c>
      <c r="CC59" s="413" t="s">
        <v>994</v>
      </c>
      <c r="CD59" s="413" t="s">
        <v>1052</v>
      </c>
      <c r="CE59" s="3">
        <v>1</v>
      </c>
      <c r="CF59" s="413" t="s">
        <v>1180</v>
      </c>
      <c r="CG59" s="413" t="s">
        <v>1180</v>
      </c>
      <c r="CH59" s="3">
        <v>0</v>
      </c>
      <c r="CI59" s="413" t="s">
        <v>994</v>
      </c>
      <c r="CJ59" s="413" t="s">
        <v>994</v>
      </c>
      <c r="CK59" s="3">
        <v>0</v>
      </c>
      <c r="CL59" s="413" t="s">
        <v>1180</v>
      </c>
      <c r="CM59" s="413" t="s">
        <v>1180</v>
      </c>
      <c r="CN59" s="3">
        <v>0</v>
      </c>
      <c r="CO59" s="413" t="s">
        <v>994</v>
      </c>
      <c r="CP59" s="413" t="s">
        <v>994</v>
      </c>
      <c r="CQ59" s="3">
        <v>0</v>
      </c>
      <c r="CR59" s="413" t="s">
        <v>994</v>
      </c>
      <c r="CS59" s="413" t="s">
        <v>994</v>
      </c>
      <c r="CT59" s="3">
        <v>0</v>
      </c>
      <c r="CU59" s="413" t="s">
        <v>1052</v>
      </c>
      <c r="CV59" s="413" t="s">
        <v>1052</v>
      </c>
      <c r="CW59" s="3">
        <v>0</v>
      </c>
      <c r="CX59" s="413" t="s">
        <v>1052</v>
      </c>
      <c r="CY59" s="413" t="s">
        <v>1052</v>
      </c>
      <c r="CZ59" s="3">
        <v>0</v>
      </c>
      <c r="DA59" s="413" t="s">
        <v>1052</v>
      </c>
      <c r="DB59" s="413" t="s">
        <v>1052</v>
      </c>
      <c r="DC59" s="3">
        <v>0</v>
      </c>
      <c r="DD59" s="413" t="s">
        <v>994</v>
      </c>
      <c r="DE59" s="413" t="s">
        <v>994</v>
      </c>
      <c r="DF59" s="3">
        <v>0</v>
      </c>
      <c r="DG59" s="413" t="s">
        <v>1052</v>
      </c>
      <c r="DH59" s="413" t="s">
        <v>1052</v>
      </c>
      <c r="DI59" s="3">
        <v>0</v>
      </c>
      <c r="DJ59" s="413" t="s">
        <v>994</v>
      </c>
      <c r="DK59" s="413" t="s">
        <v>1052</v>
      </c>
      <c r="DL59" s="3">
        <v>1</v>
      </c>
      <c r="DM59" s="413" t="s">
        <v>1180</v>
      </c>
      <c r="DN59" s="413" t="s">
        <v>1052</v>
      </c>
      <c r="DO59" s="3">
        <v>2</v>
      </c>
      <c r="DP59" s="413" t="s">
        <v>1180</v>
      </c>
      <c r="DQ59" s="413" t="s">
        <v>1180</v>
      </c>
      <c r="DR59" s="3">
        <v>0</v>
      </c>
      <c r="DS59" s="413" t="s">
        <v>994</v>
      </c>
      <c r="DT59" s="413" t="s">
        <v>994</v>
      </c>
      <c r="DU59" s="3">
        <v>0</v>
      </c>
      <c r="DV59" s="413" t="s">
        <v>1180</v>
      </c>
      <c r="DW59" s="413" t="s">
        <v>994</v>
      </c>
      <c r="DX59" s="3">
        <v>1</v>
      </c>
      <c r="DY59" s="413" t="s">
        <v>994</v>
      </c>
      <c r="DZ59" s="413" t="s">
        <v>994</v>
      </c>
      <c r="EA59" s="3">
        <v>0</v>
      </c>
      <c r="EB59" s="3" t="s">
        <v>1189</v>
      </c>
      <c r="EC59" s="3" t="s">
        <v>1183</v>
      </c>
      <c r="ED59" s="3" t="s">
        <v>1096</v>
      </c>
      <c r="EE59" s="3"/>
      <c r="EF59" s="3"/>
      <c r="EG59" s="3" t="s">
        <v>1183</v>
      </c>
      <c r="EH59" s="413">
        <v>32</v>
      </c>
      <c r="EI59" s="3">
        <v>21</v>
      </c>
      <c r="EJ59" s="413" t="s">
        <v>2725</v>
      </c>
      <c r="EK59" s="413" t="s">
        <v>2726</v>
      </c>
      <c r="EL59" s="413" t="s">
        <v>10900</v>
      </c>
      <c r="EM59" s="413">
        <v>3</v>
      </c>
      <c r="EN59" s="413">
        <v>0</v>
      </c>
      <c r="EO59" s="413">
        <v>0</v>
      </c>
      <c r="EP59" s="413" t="s">
        <v>313</v>
      </c>
      <c r="EQ59" s="413" t="s">
        <v>10901</v>
      </c>
      <c r="ER59" s="413" t="s">
        <v>313</v>
      </c>
      <c r="ES59" s="413">
        <v>5600</v>
      </c>
      <c r="ET59" s="413">
        <v>6600</v>
      </c>
      <c r="EU59" s="413">
        <v>1000</v>
      </c>
      <c r="EV59" s="413">
        <v>25</v>
      </c>
      <c r="EW59" s="1" t="s">
        <v>1208</v>
      </c>
      <c r="EX59" s="1" t="s">
        <v>1052</v>
      </c>
      <c r="FA59" s="1" t="s">
        <v>1096</v>
      </c>
      <c r="FD59" s="1" t="s">
        <v>1052</v>
      </c>
      <c r="FG59" s="1" t="s">
        <v>1209</v>
      </c>
      <c r="FH59" s="1" t="s">
        <v>1210</v>
      </c>
      <c r="FI59" s="1" t="s">
        <v>1211</v>
      </c>
      <c r="FJ59" s="1" t="s">
        <v>1212</v>
      </c>
      <c r="FK59" s="1" t="s">
        <v>1213</v>
      </c>
      <c r="FL59" s="1" t="s">
        <v>1214</v>
      </c>
      <c r="FW59" s="457">
        <f t="shared" si="0"/>
        <v>0.3125</v>
      </c>
    </row>
    <row r="60" spans="1:179" ht="13.5" customHeight="1">
      <c r="A60" s="1" t="s">
        <v>971</v>
      </c>
      <c r="B60" s="1" t="s">
        <v>993</v>
      </c>
      <c r="C60" s="1" t="s">
        <v>999</v>
      </c>
      <c r="I60" s="417">
        <f>VLOOKUP(C60,'(종합) 2016 KISTI 패밀리기업 현황(9&amp;10월)'!$E$6:$BM$295,61,FALSE)</f>
        <v>15</v>
      </c>
      <c r="J60" s="417">
        <f>VLOOKUP(C60,'(종합) 2016 KISTI 패밀리기업 현황(9&amp;10월)'!$E$6:$BY$295,72,FALSE)</f>
        <v>0</v>
      </c>
      <c r="K60" s="417">
        <f>VLOOKUP(C60,'(종합) 2016 KISTI 패밀리기업 현황(9&amp;10월)'!$E$6:$BY$295,73,FALSE)</f>
        <v>0</v>
      </c>
      <c r="L60" s="417">
        <f>VLOOKUP(C60,'(종합) 2016 KISTI 패밀리기업 현황(9&amp;10월)'!$E$6:$BZ$295,3,FALSE)</f>
        <v>1999</v>
      </c>
      <c r="M60" s="417">
        <f>VLOOKUP(C60,'(종합) 2016 KISTI 패밀리기업 현황(9&amp;10월)'!$E$6:$BZ$295,74,FALSE)</f>
        <v>10</v>
      </c>
      <c r="O60" s="21" t="s">
        <v>10820</v>
      </c>
      <c r="P60" s="21" t="s">
        <v>10906</v>
      </c>
      <c r="Q60" s="3" t="s">
        <v>1188</v>
      </c>
      <c r="R60" s="3" t="s">
        <v>1188</v>
      </c>
      <c r="S60" s="3"/>
      <c r="T60" s="3"/>
      <c r="U60" s="3"/>
      <c r="V60" s="3" t="s">
        <v>1180</v>
      </c>
      <c r="W60" s="3" t="s">
        <v>1180</v>
      </c>
      <c r="X60" s="3" t="s">
        <v>1215</v>
      </c>
      <c r="Y60" s="3" t="s">
        <v>1179</v>
      </c>
      <c r="Z60" s="3"/>
      <c r="AA60" s="3"/>
      <c r="AB60" s="3" t="s">
        <v>1179</v>
      </c>
      <c r="AC60" s="3" t="s">
        <v>1184</v>
      </c>
      <c r="AD60" s="3" t="s">
        <v>1216</v>
      </c>
      <c r="AE60" s="3" t="s">
        <v>1216</v>
      </c>
      <c r="AF60" s="3" t="s">
        <v>1184</v>
      </c>
      <c r="AG60" s="3" t="s">
        <v>1217</v>
      </c>
      <c r="AH60" s="3" t="s">
        <v>1218</v>
      </c>
      <c r="AI60" s="3" t="s">
        <v>1198</v>
      </c>
      <c r="AJ60" s="3" t="s">
        <v>1180</v>
      </c>
      <c r="AK60" s="3" t="s">
        <v>1052</v>
      </c>
      <c r="AL60" s="3" t="s">
        <v>1181</v>
      </c>
      <c r="AM60" s="3" t="s">
        <v>1181</v>
      </c>
      <c r="AN60" s="3"/>
      <c r="AO60" s="3" t="s">
        <v>1181</v>
      </c>
      <c r="AP60" s="3" t="s">
        <v>1181</v>
      </c>
      <c r="AQ60" s="3"/>
      <c r="AR60" s="3" t="s">
        <v>1181</v>
      </c>
      <c r="AS60" s="3" t="s">
        <v>1181</v>
      </c>
      <c r="AT60" s="3"/>
      <c r="AU60" s="3" t="s">
        <v>1181</v>
      </c>
      <c r="AV60" s="3"/>
      <c r="AW60" s="3"/>
      <c r="AX60" s="3"/>
      <c r="AY60" s="3" t="s">
        <v>994</v>
      </c>
      <c r="AZ60" s="3" t="s">
        <v>1096</v>
      </c>
      <c r="BA60" s="3">
        <v>2</v>
      </c>
      <c r="BB60" s="3" t="s">
        <v>994</v>
      </c>
      <c r="BC60" s="3" t="s">
        <v>1096</v>
      </c>
      <c r="BD60" s="3">
        <v>2</v>
      </c>
      <c r="BE60" s="413" t="s">
        <v>1052</v>
      </c>
      <c r="BF60" s="413" t="s">
        <v>1052</v>
      </c>
      <c r="BG60" s="3">
        <v>0</v>
      </c>
      <c r="BH60" s="413" t="s">
        <v>1052</v>
      </c>
      <c r="BI60" s="413" t="s">
        <v>1096</v>
      </c>
      <c r="BJ60" s="3">
        <v>1</v>
      </c>
      <c r="BK60" s="413" t="s">
        <v>1052</v>
      </c>
      <c r="BL60" s="413" t="s">
        <v>1096</v>
      </c>
      <c r="BM60" s="3">
        <v>1</v>
      </c>
      <c r="BN60" s="413" t="s">
        <v>1096</v>
      </c>
      <c r="BO60" s="413" t="s">
        <v>1096</v>
      </c>
      <c r="BP60" s="3">
        <v>0</v>
      </c>
      <c r="BQ60" s="413" t="s">
        <v>1052</v>
      </c>
      <c r="BR60" s="413" t="s">
        <v>1096</v>
      </c>
      <c r="BS60" s="3">
        <v>1</v>
      </c>
      <c r="BT60" s="413" t="s">
        <v>1052</v>
      </c>
      <c r="BU60" s="413" t="s">
        <v>1096</v>
      </c>
      <c r="BV60" s="3">
        <v>1</v>
      </c>
      <c r="BW60" s="413" t="s">
        <v>1052</v>
      </c>
      <c r="BX60" s="413" t="s">
        <v>1052</v>
      </c>
      <c r="BY60" s="3">
        <v>0</v>
      </c>
      <c r="BZ60" s="413" t="s">
        <v>1052</v>
      </c>
      <c r="CA60" s="413" t="s">
        <v>1096</v>
      </c>
      <c r="CB60" s="3">
        <v>1</v>
      </c>
      <c r="CC60" s="413" t="s">
        <v>1052</v>
      </c>
      <c r="CD60" s="413" t="s">
        <v>1096</v>
      </c>
      <c r="CE60" s="3">
        <v>1</v>
      </c>
      <c r="CF60" s="413" t="s">
        <v>1052</v>
      </c>
      <c r="CG60" s="413" t="s">
        <v>1096</v>
      </c>
      <c r="CH60" s="3">
        <v>1</v>
      </c>
      <c r="CI60" s="413" t="s">
        <v>1052</v>
      </c>
      <c r="CJ60" s="413" t="s">
        <v>1052</v>
      </c>
      <c r="CK60" s="3">
        <v>0</v>
      </c>
      <c r="CL60" s="413" t="s">
        <v>1052</v>
      </c>
      <c r="CM60" s="413" t="s">
        <v>1052</v>
      </c>
      <c r="CN60" s="3">
        <v>0</v>
      </c>
      <c r="CO60" s="413" t="s">
        <v>1052</v>
      </c>
      <c r="CP60" s="413" t="s">
        <v>1052</v>
      </c>
      <c r="CQ60" s="3">
        <v>0</v>
      </c>
      <c r="CR60" s="413" t="s">
        <v>1052</v>
      </c>
      <c r="CS60" s="413" t="s">
        <v>1052</v>
      </c>
      <c r="CT60" s="3">
        <v>0</v>
      </c>
      <c r="CU60" s="413" t="s">
        <v>1052</v>
      </c>
      <c r="CV60" s="413" t="s">
        <v>1096</v>
      </c>
      <c r="CW60" s="3">
        <v>1</v>
      </c>
      <c r="CX60" s="413" t="s">
        <v>1096</v>
      </c>
      <c r="CY60" s="413" t="s">
        <v>1096</v>
      </c>
      <c r="CZ60" s="3">
        <v>0</v>
      </c>
      <c r="DA60" s="413" t="s">
        <v>1052</v>
      </c>
      <c r="DB60" s="413" t="s">
        <v>1096</v>
      </c>
      <c r="DC60" s="3">
        <v>1</v>
      </c>
      <c r="DD60" s="413" t="s">
        <v>1052</v>
      </c>
      <c r="DE60" s="413" t="s">
        <v>1096</v>
      </c>
      <c r="DF60" s="3">
        <v>1</v>
      </c>
      <c r="DG60" s="413" t="s">
        <v>1096</v>
      </c>
      <c r="DH60" s="413" t="s">
        <v>1096</v>
      </c>
      <c r="DI60" s="3">
        <v>0</v>
      </c>
      <c r="DJ60" s="413" t="s">
        <v>1052</v>
      </c>
      <c r="DK60" s="413" t="s">
        <v>1052</v>
      </c>
      <c r="DL60" s="3">
        <v>0</v>
      </c>
      <c r="DM60" s="413" t="s">
        <v>1052</v>
      </c>
      <c r="DN60" s="413" t="s">
        <v>1052</v>
      </c>
      <c r="DO60" s="3">
        <v>0</v>
      </c>
      <c r="DP60" s="413" t="s">
        <v>994</v>
      </c>
      <c r="DQ60" s="413" t="s">
        <v>1052</v>
      </c>
      <c r="DR60" s="3">
        <v>1</v>
      </c>
      <c r="DS60" s="413" t="s">
        <v>994</v>
      </c>
      <c r="DT60" s="413" t="s">
        <v>1052</v>
      </c>
      <c r="DU60" s="3">
        <v>1</v>
      </c>
      <c r="DV60" s="413" t="s">
        <v>1052</v>
      </c>
      <c r="DW60" s="413" t="s">
        <v>1096</v>
      </c>
      <c r="DX60" s="3">
        <v>1</v>
      </c>
      <c r="DY60" s="413" t="s">
        <v>1052</v>
      </c>
      <c r="DZ60" s="413" t="s">
        <v>1096</v>
      </c>
      <c r="EA60" s="3">
        <v>1</v>
      </c>
      <c r="EB60" s="3" t="s">
        <v>1179</v>
      </c>
      <c r="EC60" s="3" t="s">
        <v>1189</v>
      </c>
      <c r="ED60" s="3" t="s">
        <v>1096</v>
      </c>
      <c r="EE60" s="3" t="s">
        <v>1096</v>
      </c>
      <c r="EF60" s="3" t="s">
        <v>1096</v>
      </c>
      <c r="EG60" s="3" t="s">
        <v>1189</v>
      </c>
      <c r="EH60" s="413">
        <v>9</v>
      </c>
      <c r="EI60" s="3">
        <v>19</v>
      </c>
      <c r="EJ60" s="413" t="s">
        <v>2725</v>
      </c>
      <c r="EK60" s="413" t="s">
        <v>2726</v>
      </c>
      <c r="EL60" s="413" t="s">
        <v>10900</v>
      </c>
      <c r="EM60" s="413" t="s">
        <v>2837</v>
      </c>
      <c r="EN60" s="413">
        <v>3</v>
      </c>
      <c r="EO60" s="413">
        <v>0</v>
      </c>
      <c r="EP60" s="413" t="s">
        <v>313</v>
      </c>
      <c r="EQ60" s="413" t="s">
        <v>10901</v>
      </c>
      <c r="ER60" s="413" t="s">
        <v>313</v>
      </c>
      <c r="ES60" s="413">
        <v>1500</v>
      </c>
      <c r="ET60" s="413">
        <v>1500</v>
      </c>
      <c r="EU60" s="413">
        <v>0</v>
      </c>
      <c r="EV60" s="413">
        <v>5</v>
      </c>
      <c r="EW60" s="1" t="s">
        <v>1219</v>
      </c>
      <c r="EX60" s="1" t="s">
        <v>994</v>
      </c>
      <c r="FD60" s="1" t="s">
        <v>994</v>
      </c>
      <c r="FG60" s="1" t="s">
        <v>1220</v>
      </c>
      <c r="FH60" s="1" t="s">
        <v>1221</v>
      </c>
      <c r="FI60" s="5" t="s">
        <v>1222</v>
      </c>
      <c r="FJ60" s="1" t="s">
        <v>1223</v>
      </c>
      <c r="FW60" s="457">
        <f t="shared" si="0"/>
        <v>0.44444444444444442</v>
      </c>
    </row>
    <row r="61" spans="1:179" ht="13.5" customHeight="1">
      <c r="A61" s="1" t="s">
        <v>972</v>
      </c>
      <c r="B61" s="1" t="s">
        <v>993</v>
      </c>
      <c r="C61" s="1" t="s">
        <v>1000</v>
      </c>
      <c r="I61" s="417">
        <f>VLOOKUP(C61,'(종합) 2016 KISTI 패밀리기업 현황(9&amp;10월)'!$E$6:$BM$295,61,FALSE)</f>
        <v>8</v>
      </c>
      <c r="J61" s="417">
        <f>VLOOKUP(C61,'(종합) 2016 KISTI 패밀리기업 현황(9&amp;10월)'!$E$6:$BY$295,72,FALSE)</f>
        <v>1</v>
      </c>
      <c r="K61" s="417">
        <f>VLOOKUP(C61,'(종합) 2016 KISTI 패밀리기업 현황(9&amp;10월)'!$E$6:$BY$295,73,FALSE)</f>
        <v>0</v>
      </c>
      <c r="L61" s="417">
        <f>VLOOKUP(C61,'(종합) 2016 KISTI 패밀리기업 현황(9&amp;10월)'!$E$6:$BZ$295,3,FALSE)</f>
        <v>2009</v>
      </c>
      <c r="M61" s="417">
        <f>VLOOKUP(C61,'(종합) 2016 KISTI 패밀리기업 현황(9&amp;10월)'!$E$6:$BZ$295,74,FALSE)</f>
        <v>8</v>
      </c>
      <c r="O61" s="21" t="s">
        <v>10824</v>
      </c>
      <c r="P61" s="21" t="s">
        <v>313</v>
      </c>
      <c r="Q61" s="3" t="s">
        <v>1182</v>
      </c>
      <c r="R61" s="3" t="s">
        <v>1183</v>
      </c>
      <c r="S61" s="3"/>
      <c r="T61" s="3"/>
      <c r="U61" s="3"/>
      <c r="V61" s="3" t="s">
        <v>1180</v>
      </c>
      <c r="W61" s="3" t="s">
        <v>994</v>
      </c>
      <c r="X61" s="3" t="s">
        <v>1179</v>
      </c>
      <c r="Y61" s="3" t="s">
        <v>1189</v>
      </c>
      <c r="Z61" s="3"/>
      <c r="AA61" s="3"/>
      <c r="AB61" s="3" t="s">
        <v>1188</v>
      </c>
      <c r="AC61" s="3" t="s">
        <v>1180</v>
      </c>
      <c r="AD61" s="3" t="s">
        <v>994</v>
      </c>
      <c r="AE61" s="3" t="s">
        <v>994</v>
      </c>
      <c r="AF61" s="3" t="s">
        <v>994</v>
      </c>
      <c r="AG61" s="3" t="s">
        <v>1224</v>
      </c>
      <c r="AH61" s="3" t="s">
        <v>1225</v>
      </c>
      <c r="AI61" s="3" t="s">
        <v>1052</v>
      </c>
      <c r="AJ61" s="3" t="s">
        <v>1181</v>
      </c>
      <c r="AK61" s="3" t="s">
        <v>1189</v>
      </c>
      <c r="AL61" s="3" t="s">
        <v>1181</v>
      </c>
      <c r="AM61" s="3"/>
      <c r="AN61" s="3"/>
      <c r="AO61" s="3" t="s">
        <v>1181</v>
      </c>
      <c r="AP61" s="3"/>
      <c r="AQ61" s="3"/>
      <c r="AR61" s="3"/>
      <c r="AS61" s="3"/>
      <c r="AT61" s="3"/>
      <c r="AU61" s="3"/>
      <c r="AV61" s="3"/>
      <c r="AW61" s="3"/>
      <c r="AX61" s="3" t="s">
        <v>1181</v>
      </c>
      <c r="AY61" s="3" t="s">
        <v>994</v>
      </c>
      <c r="AZ61" s="3" t="s">
        <v>1052</v>
      </c>
      <c r="BA61" s="3">
        <v>1</v>
      </c>
      <c r="BB61" s="3" t="s">
        <v>1052</v>
      </c>
      <c r="BC61" s="3" t="s">
        <v>1096</v>
      </c>
      <c r="BD61" s="3">
        <v>1</v>
      </c>
      <c r="BE61" s="413" t="s">
        <v>994</v>
      </c>
      <c r="BF61" s="413" t="s">
        <v>994</v>
      </c>
      <c r="BG61" s="3">
        <v>0</v>
      </c>
      <c r="BH61" s="413" t="s">
        <v>994</v>
      </c>
      <c r="BI61" s="413" t="s">
        <v>1052</v>
      </c>
      <c r="BJ61" s="3">
        <v>1</v>
      </c>
      <c r="BK61" s="413" t="s">
        <v>994</v>
      </c>
      <c r="BL61" s="413" t="s">
        <v>994</v>
      </c>
      <c r="BM61" s="3">
        <v>0</v>
      </c>
      <c r="BN61" s="413" t="s">
        <v>994</v>
      </c>
      <c r="BO61" s="413" t="s">
        <v>994</v>
      </c>
      <c r="BP61" s="3">
        <v>0</v>
      </c>
      <c r="BQ61" s="413" t="s">
        <v>994</v>
      </c>
      <c r="BR61" s="413" t="s">
        <v>994</v>
      </c>
      <c r="BS61" s="3">
        <v>0</v>
      </c>
      <c r="BT61" s="413" t="s">
        <v>994</v>
      </c>
      <c r="BU61" s="413" t="s">
        <v>994</v>
      </c>
      <c r="BV61" s="3">
        <v>0</v>
      </c>
      <c r="BW61" s="413" t="s">
        <v>994</v>
      </c>
      <c r="BX61" s="413" t="s">
        <v>1226</v>
      </c>
      <c r="BY61" s="3">
        <v>1</v>
      </c>
      <c r="BZ61" s="413" t="s">
        <v>1205</v>
      </c>
      <c r="CA61" s="413" t="s">
        <v>1226</v>
      </c>
      <c r="CB61" s="3">
        <v>1</v>
      </c>
      <c r="CC61" s="413" t="s">
        <v>1052</v>
      </c>
      <c r="CD61" s="413" t="s">
        <v>1052</v>
      </c>
      <c r="CE61" s="3">
        <v>0</v>
      </c>
      <c r="CF61" s="413" t="s">
        <v>994</v>
      </c>
      <c r="CG61" s="413" t="s">
        <v>994</v>
      </c>
      <c r="CH61" s="3">
        <v>0</v>
      </c>
      <c r="CI61" s="413" t="s">
        <v>994</v>
      </c>
      <c r="CJ61" s="413" t="s">
        <v>994</v>
      </c>
      <c r="CK61" s="3">
        <v>0</v>
      </c>
      <c r="CL61" s="413" t="s">
        <v>1052</v>
      </c>
      <c r="CM61" s="413" t="s">
        <v>1052</v>
      </c>
      <c r="CN61" s="3">
        <v>0</v>
      </c>
      <c r="CO61" s="413" t="s">
        <v>1052</v>
      </c>
      <c r="CP61" s="413" t="s">
        <v>1052</v>
      </c>
      <c r="CQ61" s="3">
        <v>0</v>
      </c>
      <c r="CR61" s="413" t="s">
        <v>1052</v>
      </c>
      <c r="CS61" s="413" t="s">
        <v>1052</v>
      </c>
      <c r="CT61" s="3">
        <v>0</v>
      </c>
      <c r="CU61" s="413" t="s">
        <v>994</v>
      </c>
      <c r="CV61" s="413" t="s">
        <v>994</v>
      </c>
      <c r="CW61" s="3">
        <v>0</v>
      </c>
      <c r="CX61" s="413" t="s">
        <v>1052</v>
      </c>
      <c r="CY61" s="413" t="s">
        <v>1052</v>
      </c>
      <c r="CZ61" s="3">
        <v>0</v>
      </c>
      <c r="DA61" s="413" t="s">
        <v>1052</v>
      </c>
      <c r="DB61" s="413" t="s">
        <v>1096</v>
      </c>
      <c r="DC61" s="3">
        <v>1</v>
      </c>
      <c r="DD61" s="413" t="s">
        <v>1052</v>
      </c>
      <c r="DE61" s="413" t="s">
        <v>1096</v>
      </c>
      <c r="DF61" s="3">
        <v>1</v>
      </c>
      <c r="DG61" s="413" t="s">
        <v>1052</v>
      </c>
      <c r="DH61" s="413" t="s">
        <v>1096</v>
      </c>
      <c r="DI61" s="3">
        <v>1</v>
      </c>
      <c r="DJ61" s="413" t="s">
        <v>994</v>
      </c>
      <c r="DK61" s="413" t="s">
        <v>1052</v>
      </c>
      <c r="DL61" s="3">
        <v>1</v>
      </c>
      <c r="DM61" s="413" t="s">
        <v>994</v>
      </c>
      <c r="DN61" s="413" t="s">
        <v>1052</v>
      </c>
      <c r="DO61" s="3">
        <v>1</v>
      </c>
      <c r="DP61" s="413" t="s">
        <v>994</v>
      </c>
      <c r="DQ61" s="413" t="s">
        <v>994</v>
      </c>
      <c r="DR61" s="3">
        <v>0</v>
      </c>
      <c r="DS61" s="413" t="s">
        <v>994</v>
      </c>
      <c r="DT61" s="413" t="s">
        <v>994</v>
      </c>
      <c r="DU61" s="3">
        <v>0</v>
      </c>
      <c r="DV61" s="413" t="s">
        <v>994</v>
      </c>
      <c r="DW61" s="413" t="s">
        <v>1052</v>
      </c>
      <c r="DX61" s="3">
        <v>1</v>
      </c>
      <c r="DY61" s="413" t="s">
        <v>994</v>
      </c>
      <c r="DZ61" s="413" t="s">
        <v>994</v>
      </c>
      <c r="EA61" s="3">
        <v>0</v>
      </c>
      <c r="EB61" s="3" t="s">
        <v>1188</v>
      </c>
      <c r="EC61" s="3" t="s">
        <v>1195</v>
      </c>
      <c r="ED61" s="3" t="s">
        <v>1183</v>
      </c>
      <c r="EE61" s="3"/>
      <c r="EF61" s="3" t="s">
        <v>1179</v>
      </c>
      <c r="EG61" s="3" t="s">
        <v>1227</v>
      </c>
      <c r="EH61" s="413">
        <v>19</v>
      </c>
      <c r="EI61" s="3">
        <v>9</v>
      </c>
      <c r="EJ61" s="413" t="s">
        <v>2725</v>
      </c>
      <c r="EK61" s="413" t="s">
        <v>2726</v>
      </c>
      <c r="EL61" s="413" t="s">
        <v>10900</v>
      </c>
      <c r="EM61" s="413" t="s">
        <v>4163</v>
      </c>
      <c r="EN61" s="413">
        <v>0</v>
      </c>
      <c r="EO61" s="413">
        <v>0</v>
      </c>
      <c r="EP61" s="413" t="s">
        <v>10901</v>
      </c>
      <c r="EQ61" s="413" t="s">
        <v>10901</v>
      </c>
      <c r="ER61" s="413" t="s">
        <v>313</v>
      </c>
      <c r="ES61" s="413">
        <v>7000</v>
      </c>
      <c r="ET61" s="413">
        <v>8250</v>
      </c>
      <c r="EU61" s="413">
        <v>1250</v>
      </c>
      <c r="EV61" s="413">
        <v>6</v>
      </c>
      <c r="EW61" s="1" t="s">
        <v>1228</v>
      </c>
      <c r="EX61" s="1" t="s">
        <v>994</v>
      </c>
      <c r="EY61" s="1" t="s">
        <v>1052</v>
      </c>
      <c r="FA61" s="1" t="s">
        <v>994</v>
      </c>
      <c r="FD61" s="1" t="s">
        <v>994</v>
      </c>
      <c r="FG61" s="1" t="s">
        <v>1229</v>
      </c>
      <c r="FH61" s="1" t="s">
        <v>1230</v>
      </c>
      <c r="FI61" s="1" t="s">
        <v>1231</v>
      </c>
      <c r="FO61" s="1" t="s">
        <v>1096</v>
      </c>
      <c r="FP61" s="1" t="s">
        <v>1204</v>
      </c>
      <c r="FW61" s="457">
        <f t="shared" si="0"/>
        <v>1</v>
      </c>
    </row>
    <row r="62" spans="1:179" ht="13.5" customHeight="1">
      <c r="A62" s="1" t="s">
        <v>973</v>
      </c>
      <c r="B62" s="1" t="s">
        <v>993</v>
      </c>
      <c r="C62" s="1" t="s">
        <v>1001</v>
      </c>
      <c r="I62" s="417">
        <f>VLOOKUP(C62,'(종합) 2016 KISTI 패밀리기업 현황(9&amp;10월)'!$E$6:$BM$295,61,FALSE)</f>
        <v>6</v>
      </c>
      <c r="J62" s="417">
        <f>VLOOKUP(C62,'(종합) 2016 KISTI 패밀리기업 현황(9&amp;10월)'!$E$6:$BY$295,72,FALSE)</f>
        <v>1</v>
      </c>
      <c r="K62" s="417">
        <f>VLOOKUP(C62,'(종합) 2016 KISTI 패밀리기업 현황(9&amp;10월)'!$E$6:$BY$295,73,FALSE)</f>
        <v>1</v>
      </c>
      <c r="L62" s="417">
        <f>VLOOKUP(C62,'(종합) 2016 KISTI 패밀리기업 현황(9&amp;10월)'!$E$6:$BZ$295,3,FALSE)</f>
        <v>2002</v>
      </c>
      <c r="M62" s="417">
        <f>VLOOKUP(C62,'(종합) 2016 KISTI 패밀리기업 현황(9&amp;10월)'!$E$6:$BZ$295,74,FALSE)</f>
        <v>10</v>
      </c>
      <c r="O62" s="21" t="s">
        <v>10820</v>
      </c>
      <c r="P62" s="21" t="s">
        <v>313</v>
      </c>
      <c r="Q62" s="3" t="s">
        <v>1188</v>
      </c>
      <c r="R62" s="3" t="s">
        <v>1188</v>
      </c>
      <c r="S62" s="3"/>
      <c r="T62" s="3"/>
      <c r="U62" s="3"/>
      <c r="V62" s="3" t="s">
        <v>1180</v>
      </c>
      <c r="W62" s="3" t="s">
        <v>1181</v>
      </c>
      <c r="X62" s="3" t="s">
        <v>1195</v>
      </c>
      <c r="Y62" s="3"/>
      <c r="Z62" s="3"/>
      <c r="AA62" s="3"/>
      <c r="AB62" s="3"/>
      <c r="AC62" s="3" t="s">
        <v>1177</v>
      </c>
      <c r="AD62" s="3" t="s">
        <v>1052</v>
      </c>
      <c r="AE62" s="3" t="s">
        <v>1177</v>
      </c>
      <c r="AF62" s="3" t="s">
        <v>1177</v>
      </c>
      <c r="AG62" s="3" t="s">
        <v>1182</v>
      </c>
      <c r="AH62" s="3" t="s">
        <v>1232</v>
      </c>
      <c r="AI62" s="3" t="s">
        <v>1198</v>
      </c>
      <c r="AJ62" s="3" t="s">
        <v>1181</v>
      </c>
      <c r="AK62" s="3" t="s">
        <v>1052</v>
      </c>
      <c r="AL62" s="3" t="s">
        <v>1181</v>
      </c>
      <c r="AM62" s="3" t="s">
        <v>1181</v>
      </c>
      <c r="AN62" s="3"/>
      <c r="AO62" s="3"/>
      <c r="AP62" s="3"/>
      <c r="AQ62" s="3"/>
      <c r="AR62" s="3"/>
      <c r="AS62" s="3"/>
      <c r="AT62" s="3"/>
      <c r="AU62" s="3"/>
      <c r="AV62" s="3"/>
      <c r="AW62" s="3"/>
      <c r="AX62" s="3"/>
      <c r="AY62" s="3" t="s">
        <v>1180</v>
      </c>
      <c r="AZ62" s="3" t="s">
        <v>1052</v>
      </c>
      <c r="BA62" s="3">
        <v>2</v>
      </c>
      <c r="BB62" s="3" t="s">
        <v>1052</v>
      </c>
      <c r="BC62" s="3" t="s">
        <v>1096</v>
      </c>
      <c r="BD62" s="3">
        <v>1</v>
      </c>
      <c r="BE62" s="413" t="s">
        <v>994</v>
      </c>
      <c r="BF62" s="413" t="s">
        <v>994</v>
      </c>
      <c r="BG62" s="3">
        <v>0</v>
      </c>
      <c r="BH62" s="413" t="s">
        <v>1180</v>
      </c>
      <c r="BI62" s="413" t="s">
        <v>1180</v>
      </c>
      <c r="BJ62" s="3">
        <v>0</v>
      </c>
      <c r="BK62" s="413" t="s">
        <v>1180</v>
      </c>
      <c r="BL62" s="413" t="s">
        <v>1052</v>
      </c>
      <c r="BM62" s="3">
        <v>2</v>
      </c>
      <c r="BN62" s="413" t="s">
        <v>994</v>
      </c>
      <c r="BO62" s="413" t="s">
        <v>1052</v>
      </c>
      <c r="BP62" s="3">
        <v>1</v>
      </c>
      <c r="BQ62" s="413" t="s">
        <v>1180</v>
      </c>
      <c r="BR62" s="413" t="s">
        <v>1180</v>
      </c>
      <c r="BS62" s="3">
        <v>0</v>
      </c>
      <c r="BT62" s="413" t="s">
        <v>1180</v>
      </c>
      <c r="BU62" s="413" t="s">
        <v>1180</v>
      </c>
      <c r="BV62" s="3">
        <v>0</v>
      </c>
      <c r="BW62" s="413" t="s">
        <v>994</v>
      </c>
      <c r="BX62" s="413" t="s">
        <v>994</v>
      </c>
      <c r="BY62" s="3">
        <v>0</v>
      </c>
      <c r="BZ62" s="413" t="s">
        <v>1052</v>
      </c>
      <c r="CA62" s="413" t="s">
        <v>1052</v>
      </c>
      <c r="CB62" s="3">
        <v>0</v>
      </c>
      <c r="CC62" s="413" t="s">
        <v>1096</v>
      </c>
      <c r="CD62" s="413" t="s">
        <v>1096</v>
      </c>
      <c r="CE62" s="3">
        <v>0</v>
      </c>
      <c r="CF62" s="413" t="s">
        <v>994</v>
      </c>
      <c r="CG62" s="413" t="s">
        <v>994</v>
      </c>
      <c r="CH62" s="3">
        <v>0</v>
      </c>
      <c r="CI62" s="413" t="s">
        <v>1052</v>
      </c>
      <c r="CJ62" s="413" t="s">
        <v>1052</v>
      </c>
      <c r="CK62" s="3">
        <v>0</v>
      </c>
      <c r="CL62" s="413" t="s">
        <v>1180</v>
      </c>
      <c r="CM62" s="413" t="s">
        <v>1180</v>
      </c>
      <c r="CN62" s="3">
        <v>0</v>
      </c>
      <c r="CO62" s="413" t="s">
        <v>1180</v>
      </c>
      <c r="CP62" s="413" t="s">
        <v>994</v>
      </c>
      <c r="CQ62" s="3">
        <v>1</v>
      </c>
      <c r="CR62" s="413" t="s">
        <v>1180</v>
      </c>
      <c r="CS62" s="413" t="s">
        <v>1180</v>
      </c>
      <c r="CT62" s="3">
        <v>0</v>
      </c>
      <c r="CU62" s="413" t="s">
        <v>1180</v>
      </c>
      <c r="CV62" s="413" t="s">
        <v>1180</v>
      </c>
      <c r="CW62" s="3">
        <v>0</v>
      </c>
      <c r="CX62" s="413" t="s">
        <v>1052</v>
      </c>
      <c r="CY62" s="413" t="s">
        <v>1052</v>
      </c>
      <c r="CZ62" s="3">
        <v>0</v>
      </c>
      <c r="DA62" s="413" t="s">
        <v>1180</v>
      </c>
      <c r="DB62" s="413" t="s">
        <v>1180</v>
      </c>
      <c r="DC62" s="3">
        <v>0</v>
      </c>
      <c r="DD62" s="413" t="s">
        <v>1052</v>
      </c>
      <c r="DE62" s="413" t="s">
        <v>1052</v>
      </c>
      <c r="DF62" s="3">
        <v>0</v>
      </c>
      <c r="DG62" s="413" t="s">
        <v>1180</v>
      </c>
      <c r="DH62" s="413" t="s">
        <v>1180</v>
      </c>
      <c r="DI62" s="3">
        <v>0</v>
      </c>
      <c r="DJ62" s="413" t="s">
        <v>994</v>
      </c>
      <c r="DK62" s="413" t="s">
        <v>1052</v>
      </c>
      <c r="DL62" s="3">
        <v>1</v>
      </c>
      <c r="DM62" s="413" t="s">
        <v>994</v>
      </c>
      <c r="DN62" s="413" t="s">
        <v>1052</v>
      </c>
      <c r="DO62" s="3">
        <v>1</v>
      </c>
      <c r="DP62" s="413" t="s">
        <v>994</v>
      </c>
      <c r="DQ62" s="413" t="s">
        <v>994</v>
      </c>
      <c r="DR62" s="3">
        <v>0</v>
      </c>
      <c r="DS62" s="413" t="s">
        <v>994</v>
      </c>
      <c r="DT62" s="413" t="s">
        <v>994</v>
      </c>
      <c r="DU62" s="3">
        <v>0</v>
      </c>
      <c r="DV62" s="413" t="s">
        <v>994</v>
      </c>
      <c r="DW62" s="413" t="s">
        <v>1052</v>
      </c>
      <c r="DX62" s="3">
        <v>1</v>
      </c>
      <c r="DY62" s="413" t="s">
        <v>994</v>
      </c>
      <c r="DZ62" s="413" t="s">
        <v>994</v>
      </c>
      <c r="EA62" s="3">
        <v>0</v>
      </c>
      <c r="EB62" s="3" t="s">
        <v>1189</v>
      </c>
      <c r="EC62" s="3" t="s">
        <v>1096</v>
      </c>
      <c r="ED62" s="3"/>
      <c r="EE62" s="3" t="s">
        <v>1096</v>
      </c>
      <c r="EF62" s="3"/>
      <c r="EG62" s="3" t="s">
        <v>1189</v>
      </c>
      <c r="EH62" s="413">
        <v>50</v>
      </c>
      <c r="EI62" s="3">
        <v>16</v>
      </c>
      <c r="EJ62" s="413" t="s">
        <v>2725</v>
      </c>
      <c r="EK62" s="413" t="s">
        <v>2726</v>
      </c>
      <c r="EL62" s="413" t="s">
        <v>10902</v>
      </c>
      <c r="EM62" s="413">
        <v>3</v>
      </c>
      <c r="EN62" s="413">
        <v>3</v>
      </c>
      <c r="EO62" s="413">
        <v>0</v>
      </c>
      <c r="EP62" s="413" t="s">
        <v>313</v>
      </c>
      <c r="EQ62" s="413" t="s">
        <v>10901</v>
      </c>
      <c r="ER62" s="413" t="s">
        <v>313</v>
      </c>
      <c r="ES62" s="413">
        <v>48000</v>
      </c>
      <c r="ET62" s="413">
        <v>42407</v>
      </c>
      <c r="EU62" s="413">
        <v>0</v>
      </c>
      <c r="EV62" s="413">
        <v>1</v>
      </c>
      <c r="EW62" s="1" t="s">
        <v>1233</v>
      </c>
      <c r="EX62" s="1" t="s">
        <v>1234</v>
      </c>
      <c r="EY62" s="1" t="s">
        <v>1052</v>
      </c>
      <c r="FG62" s="1" t="s">
        <v>1235</v>
      </c>
      <c r="FH62" s="1" t="s">
        <v>1236</v>
      </c>
      <c r="FI62" s="1" t="s">
        <v>1237</v>
      </c>
      <c r="FW62" s="457">
        <f t="shared" si="0"/>
        <v>0.08</v>
      </c>
    </row>
    <row r="63" spans="1:179" ht="12" customHeight="1">
      <c r="A63" s="1" t="s">
        <v>974</v>
      </c>
      <c r="B63" s="1" t="s">
        <v>993</v>
      </c>
      <c r="C63" s="1" t="s">
        <v>1002</v>
      </c>
      <c r="I63" s="417">
        <f>VLOOKUP(C63,'(종합) 2016 KISTI 패밀리기업 현황(9&amp;10월)'!$E$6:$BM$295,61,FALSE)</f>
        <v>9</v>
      </c>
      <c r="J63" s="417">
        <f>VLOOKUP(C63,'(종합) 2016 KISTI 패밀리기업 현황(9&amp;10월)'!$E$6:$BY$295,72,FALSE)</f>
        <v>1</v>
      </c>
      <c r="K63" s="417">
        <f>VLOOKUP(C63,'(종합) 2016 KISTI 패밀리기업 현황(9&amp;10월)'!$E$6:$BY$295,73,FALSE)</f>
        <v>1</v>
      </c>
      <c r="L63" s="417">
        <f>VLOOKUP(C63,'(종합) 2016 KISTI 패밀리기업 현황(9&amp;10월)'!$E$6:$BZ$295,3,FALSE)</f>
        <v>1970</v>
      </c>
      <c r="M63" s="417">
        <f>VLOOKUP(C63,'(종합) 2016 KISTI 패밀리기업 현황(9&amp;10월)'!$E$6:$BZ$295,74,FALSE)</f>
        <v>10</v>
      </c>
      <c r="O63" s="21" t="s">
        <v>10824</v>
      </c>
      <c r="P63" s="21" t="s">
        <v>10906</v>
      </c>
      <c r="Q63" s="3" t="s">
        <v>1195</v>
      </c>
      <c r="R63" s="3"/>
      <c r="S63" s="3"/>
      <c r="T63" s="3"/>
      <c r="U63" s="3"/>
      <c r="V63" s="3" t="s">
        <v>1181</v>
      </c>
      <c r="W63" s="3" t="s">
        <v>1181</v>
      </c>
      <c r="X63" s="3" t="s">
        <v>1195</v>
      </c>
      <c r="Y63" s="3"/>
      <c r="Z63" s="3"/>
      <c r="AA63" s="3"/>
      <c r="AB63" s="3"/>
      <c r="AC63" s="3" t="s">
        <v>1184</v>
      </c>
      <c r="AD63" s="3" t="s">
        <v>1216</v>
      </c>
      <c r="AE63" s="3" t="s">
        <v>1216</v>
      </c>
      <c r="AF63" s="3" t="s">
        <v>1184</v>
      </c>
      <c r="AG63" s="3" t="s">
        <v>1238</v>
      </c>
      <c r="AH63" s="3" t="s">
        <v>1239</v>
      </c>
      <c r="AI63" s="3" t="s">
        <v>1198</v>
      </c>
      <c r="AJ63" s="3" t="s">
        <v>1181</v>
      </c>
      <c r="AK63" s="3" t="s">
        <v>1215</v>
      </c>
      <c r="AL63" s="3" t="s">
        <v>1181</v>
      </c>
      <c r="AM63" s="3" t="s">
        <v>1181</v>
      </c>
      <c r="AN63" s="3"/>
      <c r="AO63" s="3" t="s">
        <v>1181</v>
      </c>
      <c r="AP63" s="3" t="s">
        <v>1181</v>
      </c>
      <c r="AQ63" s="3" t="s">
        <v>1181</v>
      </c>
      <c r="AR63" s="3"/>
      <c r="AS63" s="3" t="s">
        <v>1181</v>
      </c>
      <c r="AT63" s="3"/>
      <c r="AU63" s="3"/>
      <c r="AV63" s="3"/>
      <c r="AW63" s="3"/>
      <c r="AX63" s="3"/>
      <c r="AY63" s="3" t="s">
        <v>1052</v>
      </c>
      <c r="AZ63" s="3" t="s">
        <v>1096</v>
      </c>
      <c r="BA63" s="3">
        <v>1</v>
      </c>
      <c r="BB63" s="3" t="s">
        <v>994</v>
      </c>
      <c r="BC63" s="3" t="s">
        <v>1096</v>
      </c>
      <c r="BD63" s="3">
        <v>2</v>
      </c>
      <c r="BE63" s="413" t="s">
        <v>994</v>
      </c>
      <c r="BF63" s="413" t="s">
        <v>1096</v>
      </c>
      <c r="BG63" s="3">
        <v>2</v>
      </c>
      <c r="BH63" s="413" t="s">
        <v>994</v>
      </c>
      <c r="BI63" s="413" t="s">
        <v>1096</v>
      </c>
      <c r="BJ63" s="3">
        <v>2</v>
      </c>
      <c r="BK63" s="413" t="s">
        <v>994</v>
      </c>
      <c r="BL63" s="413" t="s">
        <v>1096</v>
      </c>
      <c r="BM63" s="3">
        <v>2</v>
      </c>
      <c r="BN63" s="413" t="s">
        <v>994</v>
      </c>
      <c r="BO63" s="413" t="s">
        <v>1096</v>
      </c>
      <c r="BP63" s="3">
        <v>2</v>
      </c>
      <c r="BQ63" s="413" t="s">
        <v>1052</v>
      </c>
      <c r="BR63" s="413" t="s">
        <v>1096</v>
      </c>
      <c r="BS63" s="3">
        <v>1</v>
      </c>
      <c r="BT63" s="413" t="s">
        <v>1052</v>
      </c>
      <c r="BU63" s="413" t="s">
        <v>1096</v>
      </c>
      <c r="BV63" s="3">
        <v>1</v>
      </c>
      <c r="BW63" s="413" t="s">
        <v>994</v>
      </c>
      <c r="BX63" s="413" t="s">
        <v>1096</v>
      </c>
      <c r="BY63" s="3">
        <v>2</v>
      </c>
      <c r="BZ63" s="413" t="s">
        <v>1052</v>
      </c>
      <c r="CA63" s="413" t="s">
        <v>1052</v>
      </c>
      <c r="CB63" s="3">
        <v>0</v>
      </c>
      <c r="CC63" s="413" t="s">
        <v>1052</v>
      </c>
      <c r="CD63" s="413" t="s">
        <v>1052</v>
      </c>
      <c r="CE63" s="3">
        <v>0</v>
      </c>
      <c r="CF63" s="413" t="s">
        <v>1052</v>
      </c>
      <c r="CG63" s="413" t="s">
        <v>1052</v>
      </c>
      <c r="CH63" s="3">
        <v>0</v>
      </c>
      <c r="CI63" s="413" t="s">
        <v>1052</v>
      </c>
      <c r="CJ63" s="413" t="s">
        <v>1052</v>
      </c>
      <c r="CK63" s="3">
        <v>0</v>
      </c>
      <c r="CL63" s="413" t="s">
        <v>1052</v>
      </c>
      <c r="CM63" s="413" t="s">
        <v>1052</v>
      </c>
      <c r="CN63" s="3">
        <v>0</v>
      </c>
      <c r="CO63" s="413" t="s">
        <v>994</v>
      </c>
      <c r="CP63" s="413" t="s">
        <v>1052</v>
      </c>
      <c r="CQ63" s="3">
        <v>1</v>
      </c>
      <c r="CR63" s="413" t="s">
        <v>1052</v>
      </c>
      <c r="CS63" s="413" t="s">
        <v>1052</v>
      </c>
      <c r="CT63" s="3">
        <v>0</v>
      </c>
      <c r="CU63" s="413" t="s">
        <v>994</v>
      </c>
      <c r="CV63" s="413" t="s">
        <v>1052</v>
      </c>
      <c r="CW63" s="3">
        <v>1</v>
      </c>
      <c r="CX63" s="413" t="s">
        <v>994</v>
      </c>
      <c r="CY63" s="413" t="s">
        <v>1096</v>
      </c>
      <c r="CZ63" s="3">
        <v>2</v>
      </c>
      <c r="DA63" s="413" t="s">
        <v>994</v>
      </c>
      <c r="DB63" s="413" t="s">
        <v>1096</v>
      </c>
      <c r="DC63" s="3">
        <v>2</v>
      </c>
      <c r="DD63" s="413" t="s">
        <v>994</v>
      </c>
      <c r="DE63" s="413" t="s">
        <v>1096</v>
      </c>
      <c r="DF63" s="3">
        <v>2</v>
      </c>
      <c r="DG63" s="413" t="s">
        <v>994</v>
      </c>
      <c r="DH63" s="413" t="s">
        <v>1096</v>
      </c>
      <c r="DI63" s="3">
        <v>2</v>
      </c>
      <c r="DJ63" s="413" t="s">
        <v>994</v>
      </c>
      <c r="DK63" s="413" t="s">
        <v>1052</v>
      </c>
      <c r="DL63" s="3">
        <v>1</v>
      </c>
      <c r="DM63" s="413" t="s">
        <v>994</v>
      </c>
      <c r="DN63" s="413" t="s">
        <v>1052</v>
      </c>
      <c r="DO63" s="3">
        <v>1</v>
      </c>
      <c r="DP63" s="413" t="s">
        <v>1052</v>
      </c>
      <c r="DQ63" s="413" t="s">
        <v>1052</v>
      </c>
      <c r="DR63" s="3">
        <v>0</v>
      </c>
      <c r="DS63" s="413" t="s">
        <v>994</v>
      </c>
      <c r="DT63" s="413" t="s">
        <v>994</v>
      </c>
      <c r="DU63" s="3">
        <v>0</v>
      </c>
      <c r="DV63" s="413" t="s">
        <v>994</v>
      </c>
      <c r="DW63" s="413" t="s">
        <v>994</v>
      </c>
      <c r="DX63" s="3">
        <v>0</v>
      </c>
      <c r="DY63" s="413" t="s">
        <v>994</v>
      </c>
      <c r="DZ63" s="413" t="s">
        <v>994</v>
      </c>
      <c r="EA63" s="3">
        <v>0</v>
      </c>
      <c r="EB63" s="3" t="s">
        <v>1196</v>
      </c>
      <c r="EC63" s="3" t="s">
        <v>1240</v>
      </c>
      <c r="ED63" s="3"/>
      <c r="EE63" s="3" t="s">
        <v>1241</v>
      </c>
      <c r="EF63" s="3" t="s">
        <v>1241</v>
      </c>
      <c r="EG63" s="3" t="s">
        <v>1241</v>
      </c>
      <c r="EH63" s="413">
        <v>190</v>
      </c>
      <c r="EI63" s="3">
        <v>48</v>
      </c>
      <c r="EJ63" s="413" t="s">
        <v>2725</v>
      </c>
      <c r="EK63" s="413" t="s">
        <v>2726</v>
      </c>
      <c r="EL63" s="413" t="s">
        <v>10903</v>
      </c>
      <c r="EM63" s="413">
        <v>3</v>
      </c>
      <c r="EN63" s="413">
        <v>0</v>
      </c>
      <c r="EO63" s="413">
        <v>0</v>
      </c>
      <c r="EP63" s="413" t="s">
        <v>313</v>
      </c>
      <c r="EQ63" s="413" t="s">
        <v>10901</v>
      </c>
      <c r="ER63" s="413" t="s">
        <v>313</v>
      </c>
      <c r="ES63" s="413">
        <v>205000</v>
      </c>
      <c r="ET63" s="413">
        <v>217500</v>
      </c>
      <c r="EU63" s="413">
        <v>12500</v>
      </c>
      <c r="EV63" s="413">
        <v>15</v>
      </c>
      <c r="EW63" s="1" t="s">
        <v>1242</v>
      </c>
      <c r="FA63" s="1" t="s">
        <v>994</v>
      </c>
      <c r="FG63" s="1" t="s">
        <v>1243</v>
      </c>
      <c r="FH63" s="1" t="s">
        <v>1244</v>
      </c>
      <c r="FI63" s="1" t="s">
        <v>1245</v>
      </c>
      <c r="FW63" s="457">
        <f t="shared" si="0"/>
        <v>0.21052631578947367</v>
      </c>
    </row>
    <row r="64" spans="1:179" ht="13.5" customHeight="1">
      <c r="A64" s="1" t="s">
        <v>975</v>
      </c>
      <c r="B64" s="1" t="s">
        <v>993</v>
      </c>
      <c r="C64" s="1" t="s">
        <v>1008</v>
      </c>
      <c r="I64" s="417">
        <f>VLOOKUP(C64,'(종합) 2016 KISTI 패밀리기업 현황(9&amp;10월)'!$E$6:$BM$295,61,FALSE)</f>
        <v>5</v>
      </c>
      <c r="J64" s="417">
        <f>VLOOKUP(C64,'(종합) 2016 KISTI 패밀리기업 현황(9&amp;10월)'!$E$6:$BY$295,72,FALSE)</f>
        <v>1</v>
      </c>
      <c r="K64" s="417">
        <f>VLOOKUP(C64,'(종합) 2016 KISTI 패밀리기업 현황(9&amp;10월)'!$E$6:$BY$295,73,FALSE)</f>
        <v>0</v>
      </c>
      <c r="L64" s="417">
        <f>VLOOKUP(C64,'(종합) 2016 KISTI 패밀리기업 현황(9&amp;10월)'!$E$6:$BZ$295,3,FALSE)</f>
        <v>2002</v>
      </c>
      <c r="M64" s="417">
        <f>VLOOKUP(C64,'(종합) 2016 KISTI 패밀리기업 현황(9&amp;10월)'!$E$6:$BZ$295,74,FALSE)</f>
        <v>10</v>
      </c>
      <c r="O64" s="21" t="s">
        <v>10820</v>
      </c>
      <c r="P64" s="21" t="s">
        <v>10906</v>
      </c>
      <c r="Q64" s="3" t="s">
        <v>1189</v>
      </c>
      <c r="R64" s="3" t="s">
        <v>1246</v>
      </c>
      <c r="S64" s="3"/>
      <c r="T64" s="3" t="s">
        <v>1189</v>
      </c>
      <c r="U64" s="3"/>
      <c r="V64" s="3" t="s">
        <v>1180</v>
      </c>
      <c r="W64" s="3" t="s">
        <v>1180</v>
      </c>
      <c r="X64" s="3" t="s">
        <v>1247</v>
      </c>
      <c r="Y64" s="3" t="s">
        <v>1180</v>
      </c>
      <c r="Z64" s="3"/>
      <c r="AA64" s="3" t="s">
        <v>1248</v>
      </c>
      <c r="AB64" s="3"/>
      <c r="AC64" s="3" t="s">
        <v>1184</v>
      </c>
      <c r="AD64" s="3" t="s">
        <v>1216</v>
      </c>
      <c r="AE64" s="3" t="s">
        <v>1184</v>
      </c>
      <c r="AF64" s="3" t="s">
        <v>1184</v>
      </c>
      <c r="AG64" s="3" t="s">
        <v>1249</v>
      </c>
      <c r="AH64" s="3" t="s">
        <v>1250</v>
      </c>
      <c r="AI64" s="3" t="s">
        <v>1052</v>
      </c>
      <c r="AJ64" s="3" t="s">
        <v>1181</v>
      </c>
      <c r="AK64" s="3" t="s">
        <v>1198</v>
      </c>
      <c r="AL64" s="3" t="s">
        <v>1181</v>
      </c>
      <c r="AM64" s="3" t="s">
        <v>1181</v>
      </c>
      <c r="AN64" s="3"/>
      <c r="AO64" s="3"/>
      <c r="AP64" s="3"/>
      <c r="AQ64" s="3"/>
      <c r="AR64" s="3"/>
      <c r="AS64" s="3" t="s">
        <v>1181</v>
      </c>
      <c r="AT64" s="3"/>
      <c r="AU64" s="3" t="s">
        <v>1181</v>
      </c>
      <c r="AV64" s="3" t="s">
        <v>1181</v>
      </c>
      <c r="AW64" s="3" t="s">
        <v>1181</v>
      </c>
      <c r="AX64" s="3"/>
      <c r="AY64" s="3" t="s">
        <v>994</v>
      </c>
      <c r="AZ64" s="3" t="s">
        <v>994</v>
      </c>
      <c r="BA64" s="3">
        <v>0</v>
      </c>
      <c r="BB64" s="3" t="s">
        <v>994</v>
      </c>
      <c r="BC64" s="3" t="s">
        <v>994</v>
      </c>
      <c r="BD64" s="3">
        <v>0</v>
      </c>
      <c r="BE64" s="413" t="s">
        <v>1052</v>
      </c>
      <c r="BF64" s="413" t="s">
        <v>1052</v>
      </c>
      <c r="BG64" s="3">
        <v>0</v>
      </c>
      <c r="BH64" s="413" t="s">
        <v>994</v>
      </c>
      <c r="BI64" s="413" t="s">
        <v>1052</v>
      </c>
      <c r="BJ64" s="3">
        <v>1</v>
      </c>
      <c r="BK64" s="413" t="s">
        <v>994</v>
      </c>
      <c r="BL64" s="413" t="s">
        <v>994</v>
      </c>
      <c r="BM64" s="3">
        <v>0</v>
      </c>
      <c r="BN64" s="413" t="s">
        <v>1096</v>
      </c>
      <c r="BO64" s="413" t="s">
        <v>1096</v>
      </c>
      <c r="BP64" s="3">
        <v>0</v>
      </c>
      <c r="BQ64" s="413" t="s">
        <v>1052</v>
      </c>
      <c r="BR64" s="413" t="s">
        <v>1096</v>
      </c>
      <c r="BS64" s="3">
        <v>1</v>
      </c>
      <c r="BT64" s="413" t="s">
        <v>994</v>
      </c>
      <c r="BU64" s="413" t="s">
        <v>1052</v>
      </c>
      <c r="BV64" s="3">
        <v>1</v>
      </c>
      <c r="BW64" s="413" t="s">
        <v>1052</v>
      </c>
      <c r="BX64" s="413" t="s">
        <v>1052</v>
      </c>
      <c r="BY64" s="3">
        <v>0</v>
      </c>
      <c r="BZ64" s="413" t="s">
        <v>994</v>
      </c>
      <c r="CA64" s="413" t="s">
        <v>994</v>
      </c>
      <c r="CB64" s="3">
        <v>0</v>
      </c>
      <c r="CC64" s="413" t="s">
        <v>994</v>
      </c>
      <c r="CD64" s="413" t="s">
        <v>1052</v>
      </c>
      <c r="CE64" s="3">
        <v>1</v>
      </c>
      <c r="CF64" s="413" t="s">
        <v>1052</v>
      </c>
      <c r="CG64" s="413" t="s">
        <v>1052</v>
      </c>
      <c r="CH64" s="3">
        <v>0</v>
      </c>
      <c r="CI64" s="413" t="s">
        <v>994</v>
      </c>
      <c r="CJ64" s="413" t="s">
        <v>994</v>
      </c>
      <c r="CK64" s="3">
        <v>0</v>
      </c>
      <c r="CL64" s="413" t="s">
        <v>1052</v>
      </c>
      <c r="CM64" s="413" t="s">
        <v>1052</v>
      </c>
      <c r="CN64" s="3">
        <v>0</v>
      </c>
      <c r="CO64" s="413" t="s">
        <v>1096</v>
      </c>
      <c r="CP64" s="413" t="s">
        <v>1096</v>
      </c>
      <c r="CQ64" s="3">
        <v>0</v>
      </c>
      <c r="CR64" s="413" t="s">
        <v>1052</v>
      </c>
      <c r="CS64" s="413" t="s">
        <v>1052</v>
      </c>
      <c r="CT64" s="3">
        <v>0</v>
      </c>
      <c r="CU64" s="413" t="s">
        <v>1052</v>
      </c>
      <c r="CV64" s="413" t="s">
        <v>1052</v>
      </c>
      <c r="CW64" s="3">
        <v>0</v>
      </c>
      <c r="CX64" s="413" t="s">
        <v>1052</v>
      </c>
      <c r="CY64" s="413" t="s">
        <v>1096</v>
      </c>
      <c r="CZ64" s="3">
        <v>1</v>
      </c>
      <c r="DA64" s="413" t="s">
        <v>1096</v>
      </c>
      <c r="DB64" s="413" t="s">
        <v>1096</v>
      </c>
      <c r="DC64" s="3">
        <v>0</v>
      </c>
      <c r="DD64" s="413" t="s">
        <v>1096</v>
      </c>
      <c r="DE64" s="413" t="s">
        <v>1096</v>
      </c>
      <c r="DF64" s="3">
        <v>0</v>
      </c>
      <c r="DG64" s="413" t="s">
        <v>1052</v>
      </c>
      <c r="DH64" s="413" t="s">
        <v>1096</v>
      </c>
      <c r="DI64" s="3">
        <v>1</v>
      </c>
      <c r="DJ64" s="413" t="s">
        <v>1096</v>
      </c>
      <c r="DK64" s="413" t="s">
        <v>1096</v>
      </c>
      <c r="DL64" s="3">
        <v>0</v>
      </c>
      <c r="DM64" s="413" t="s">
        <v>1052</v>
      </c>
      <c r="DN64" s="413" t="s">
        <v>1096</v>
      </c>
      <c r="DO64" s="3">
        <v>1</v>
      </c>
      <c r="DP64" s="413" t="s">
        <v>1052</v>
      </c>
      <c r="DQ64" s="413" t="s">
        <v>1096</v>
      </c>
      <c r="DR64" s="3">
        <v>1</v>
      </c>
      <c r="DS64" s="413" t="s">
        <v>1052</v>
      </c>
      <c r="DT64" s="413" t="s">
        <v>1052</v>
      </c>
      <c r="DU64" s="3">
        <v>0</v>
      </c>
      <c r="DV64" s="413" t="s">
        <v>1052</v>
      </c>
      <c r="DW64" s="413" t="s">
        <v>1096</v>
      </c>
      <c r="DX64" s="3">
        <v>1</v>
      </c>
      <c r="DY64" s="413" t="s">
        <v>1052</v>
      </c>
      <c r="DZ64" s="413" t="s">
        <v>1096</v>
      </c>
      <c r="EA64" s="3">
        <v>1</v>
      </c>
      <c r="EB64" s="3" t="s">
        <v>1183</v>
      </c>
      <c r="EC64" s="3" t="s">
        <v>1189</v>
      </c>
      <c r="ED64" s="3" t="s">
        <v>1183</v>
      </c>
      <c r="EE64" s="3"/>
      <c r="EF64" s="3" t="s">
        <v>1189</v>
      </c>
      <c r="EG64" s="3" t="s">
        <v>1188</v>
      </c>
      <c r="EH64" s="413">
        <v>40</v>
      </c>
      <c r="EI64" s="3">
        <v>16</v>
      </c>
      <c r="EJ64" s="413" t="s">
        <v>2725</v>
      </c>
      <c r="EK64" s="413" t="s">
        <v>2726</v>
      </c>
      <c r="EL64" s="413" t="s">
        <v>10900</v>
      </c>
      <c r="EM64" s="413">
        <v>0</v>
      </c>
      <c r="EN64" s="413">
        <v>0</v>
      </c>
      <c r="EO64" s="413">
        <v>1</v>
      </c>
      <c r="EP64" s="413" t="s">
        <v>313</v>
      </c>
      <c r="EQ64" s="413" t="s">
        <v>10901</v>
      </c>
      <c r="ER64" s="413" t="s">
        <v>313</v>
      </c>
      <c r="ES64" s="413">
        <v>12000</v>
      </c>
      <c r="ET64" s="413">
        <v>11000</v>
      </c>
      <c r="EU64" s="413">
        <v>0</v>
      </c>
      <c r="EV64" s="413">
        <v>5</v>
      </c>
      <c r="EW64" s="1" t="s">
        <v>1251</v>
      </c>
      <c r="EX64" s="1" t="s">
        <v>1052</v>
      </c>
      <c r="FA64" s="1" t="s">
        <v>994</v>
      </c>
      <c r="FB64" s="1" t="s">
        <v>1052</v>
      </c>
      <c r="FD64" s="1" t="s">
        <v>1181</v>
      </c>
      <c r="FG64" s="1" t="s">
        <v>1252</v>
      </c>
      <c r="FH64" s="1" t="s">
        <v>1253</v>
      </c>
      <c r="FI64" s="1" t="s">
        <v>1254</v>
      </c>
      <c r="FJ64" s="1" t="s">
        <v>1255</v>
      </c>
      <c r="FK64" s="1" t="s">
        <v>1256</v>
      </c>
      <c r="FL64" s="1" t="s">
        <v>1214</v>
      </c>
      <c r="FM64" s="1" t="s">
        <v>1257</v>
      </c>
      <c r="FW64" s="457">
        <f t="shared" si="0"/>
        <v>0.17499999999999999</v>
      </c>
    </row>
    <row r="65" spans="1:179" ht="13.5" customHeight="1">
      <c r="A65" s="1" t="s">
        <v>976</v>
      </c>
      <c r="B65" s="1" t="s">
        <v>993</v>
      </c>
      <c r="C65" s="1" t="s">
        <v>1009</v>
      </c>
      <c r="I65" s="417">
        <f>VLOOKUP(C65,'(종합) 2016 KISTI 패밀리기업 현황(9&amp;10월)'!$E$6:$BM$295,61,FALSE)</f>
        <v>7</v>
      </c>
      <c r="J65" s="417">
        <f>VLOOKUP(C65,'(종합) 2016 KISTI 패밀리기업 현황(9&amp;10월)'!$E$6:$BY$295,72,FALSE)</f>
        <v>1</v>
      </c>
      <c r="K65" s="417">
        <f>VLOOKUP(C65,'(종합) 2016 KISTI 패밀리기업 현황(9&amp;10월)'!$E$6:$BY$295,73,FALSE)</f>
        <v>1</v>
      </c>
      <c r="L65" s="417">
        <f>VLOOKUP(C65,'(종합) 2016 KISTI 패밀리기업 현황(9&amp;10월)'!$E$6:$BZ$295,3,FALSE)</f>
        <v>2007</v>
      </c>
      <c r="M65" s="417">
        <f>VLOOKUP(C65,'(종합) 2016 KISTI 패밀리기업 현황(9&amp;10월)'!$E$6:$BZ$295,74,FALSE)</f>
        <v>9</v>
      </c>
      <c r="O65" s="21" t="s">
        <v>10822</v>
      </c>
      <c r="P65" s="21" t="s">
        <v>993</v>
      </c>
      <c r="Q65" s="3" t="s">
        <v>1258</v>
      </c>
      <c r="R65" s="3" t="s">
        <v>1189</v>
      </c>
      <c r="S65" s="3" t="s">
        <v>1183</v>
      </c>
      <c r="T65" s="3"/>
      <c r="U65" s="3"/>
      <c r="V65" s="3" t="s">
        <v>1180</v>
      </c>
      <c r="W65" s="3" t="s">
        <v>1180</v>
      </c>
      <c r="X65" s="3" t="s">
        <v>1096</v>
      </c>
      <c r="Y65" s="3" t="s">
        <v>1179</v>
      </c>
      <c r="Z65" s="3" t="s">
        <v>1246</v>
      </c>
      <c r="AA65" s="3"/>
      <c r="AB65" s="3" t="s">
        <v>1096</v>
      </c>
      <c r="AC65" s="3" t="s">
        <v>1177</v>
      </c>
      <c r="AD65" s="3" t="s">
        <v>1177</v>
      </c>
      <c r="AE65" s="3" t="s">
        <v>1183</v>
      </c>
      <c r="AF65" s="3" t="s">
        <v>1184</v>
      </c>
      <c r="AG65" s="3" t="s">
        <v>1259</v>
      </c>
      <c r="AH65" s="3" t="s">
        <v>1260</v>
      </c>
      <c r="AI65" s="3" t="s">
        <v>1096</v>
      </c>
      <c r="AJ65" s="3" t="s">
        <v>1181</v>
      </c>
      <c r="AK65" s="3" t="s">
        <v>1180</v>
      </c>
      <c r="AL65" s="3" t="s">
        <v>1181</v>
      </c>
      <c r="AM65" s="3"/>
      <c r="AN65" s="3"/>
      <c r="AO65" s="3"/>
      <c r="AP65" s="3" t="s">
        <v>1181</v>
      </c>
      <c r="AQ65" s="3"/>
      <c r="AR65" s="3"/>
      <c r="AS65" s="3" t="s">
        <v>1181</v>
      </c>
      <c r="AT65" s="3" t="s">
        <v>1181</v>
      </c>
      <c r="AU65" s="3" t="s">
        <v>1181</v>
      </c>
      <c r="AV65" s="3"/>
      <c r="AW65" s="3"/>
      <c r="AX65" s="3"/>
      <c r="AY65" s="3" t="s">
        <v>994</v>
      </c>
      <c r="AZ65" s="3" t="s">
        <v>1096</v>
      </c>
      <c r="BA65" s="3">
        <v>2</v>
      </c>
      <c r="BB65" s="3" t="s">
        <v>1180</v>
      </c>
      <c r="BC65" s="3" t="s">
        <v>1052</v>
      </c>
      <c r="BD65" s="3">
        <v>2</v>
      </c>
      <c r="BE65" s="413" t="s">
        <v>1180</v>
      </c>
      <c r="BF65" s="413" t="s">
        <v>1180</v>
      </c>
      <c r="BG65" s="3">
        <v>0</v>
      </c>
      <c r="BH65" s="413" t="s">
        <v>994</v>
      </c>
      <c r="BI65" s="413" t="s">
        <v>994</v>
      </c>
      <c r="BJ65" s="3">
        <v>0</v>
      </c>
      <c r="BK65" s="413" t="s">
        <v>1180</v>
      </c>
      <c r="BL65" s="413" t="s">
        <v>1052</v>
      </c>
      <c r="BM65" s="3">
        <v>2</v>
      </c>
      <c r="BN65" s="413" t="s">
        <v>1052</v>
      </c>
      <c r="BO65" s="413" t="s">
        <v>1096</v>
      </c>
      <c r="BP65" s="3">
        <v>1</v>
      </c>
      <c r="BQ65" s="413" t="s">
        <v>1180</v>
      </c>
      <c r="BR65" s="413" t="s">
        <v>1180</v>
      </c>
      <c r="BS65" s="3">
        <v>0</v>
      </c>
      <c r="BT65" s="413" t="s">
        <v>994</v>
      </c>
      <c r="BU65" s="413" t="s">
        <v>994</v>
      </c>
      <c r="BV65" s="3">
        <v>0</v>
      </c>
      <c r="BW65" s="413" t="s">
        <v>1180</v>
      </c>
      <c r="BX65" s="413" t="s">
        <v>1180</v>
      </c>
      <c r="BY65" s="3">
        <v>0</v>
      </c>
      <c r="BZ65" s="413" t="s">
        <v>994</v>
      </c>
      <c r="CA65" s="413" t="s">
        <v>994</v>
      </c>
      <c r="CB65" s="3">
        <v>0</v>
      </c>
      <c r="CC65" s="413" t="s">
        <v>994</v>
      </c>
      <c r="CD65" s="413" t="s">
        <v>994</v>
      </c>
      <c r="CE65" s="3">
        <v>0</v>
      </c>
      <c r="CF65" s="413" t="s">
        <v>1181</v>
      </c>
      <c r="CG65" s="413" t="s">
        <v>1181</v>
      </c>
      <c r="CH65" s="3">
        <v>0</v>
      </c>
      <c r="CI65" s="413" t="s">
        <v>1180</v>
      </c>
      <c r="CJ65" s="413" t="s">
        <v>1180</v>
      </c>
      <c r="CK65" s="3">
        <v>0</v>
      </c>
      <c r="CL65" s="413" t="s">
        <v>994</v>
      </c>
      <c r="CM65" s="413" t="s">
        <v>994</v>
      </c>
      <c r="CN65" s="3">
        <v>0</v>
      </c>
      <c r="CO65" s="413" t="s">
        <v>994</v>
      </c>
      <c r="CP65" s="413" t="s">
        <v>994</v>
      </c>
      <c r="CQ65" s="3">
        <v>0</v>
      </c>
      <c r="CR65" s="413" t="s">
        <v>994</v>
      </c>
      <c r="CS65" s="413" t="s">
        <v>994</v>
      </c>
      <c r="CT65" s="3">
        <v>0</v>
      </c>
      <c r="CU65" s="413" t="s">
        <v>994</v>
      </c>
      <c r="CV65" s="413" t="s">
        <v>994</v>
      </c>
      <c r="CW65" s="3">
        <v>0</v>
      </c>
      <c r="CX65" s="413" t="s">
        <v>1052</v>
      </c>
      <c r="CY65" s="413" t="s">
        <v>1052</v>
      </c>
      <c r="CZ65" s="3">
        <v>0</v>
      </c>
      <c r="DA65" s="413" t="s">
        <v>1052</v>
      </c>
      <c r="DB65" s="413" t="s">
        <v>1052</v>
      </c>
      <c r="DC65" s="3">
        <v>0</v>
      </c>
      <c r="DD65" s="413" t="s">
        <v>1052</v>
      </c>
      <c r="DE65" s="413" t="s">
        <v>1052</v>
      </c>
      <c r="DF65" s="3">
        <v>0</v>
      </c>
      <c r="DG65" s="413" t="s">
        <v>1052</v>
      </c>
      <c r="DH65" s="413" t="s">
        <v>1052</v>
      </c>
      <c r="DI65" s="3">
        <v>0</v>
      </c>
      <c r="DJ65" s="413" t="s">
        <v>994</v>
      </c>
      <c r="DK65" s="413" t="s">
        <v>994</v>
      </c>
      <c r="DL65" s="3">
        <v>0</v>
      </c>
      <c r="DM65" s="413" t="s">
        <v>994</v>
      </c>
      <c r="DN65" s="413" t="s">
        <v>1096</v>
      </c>
      <c r="DO65" s="3">
        <v>2</v>
      </c>
      <c r="DP65" s="413" t="s">
        <v>994</v>
      </c>
      <c r="DQ65" s="413" t="s">
        <v>994</v>
      </c>
      <c r="DR65" s="3">
        <v>0</v>
      </c>
      <c r="DS65" s="413" t="s">
        <v>1181</v>
      </c>
      <c r="DT65" s="413" t="s">
        <v>1181</v>
      </c>
      <c r="DU65" s="3">
        <v>0</v>
      </c>
      <c r="DV65" s="413" t="s">
        <v>1052</v>
      </c>
      <c r="DW65" s="413" t="s">
        <v>1096</v>
      </c>
      <c r="DX65" s="3">
        <v>1</v>
      </c>
      <c r="DY65" s="413" t="s">
        <v>994</v>
      </c>
      <c r="DZ65" s="413" t="s">
        <v>1052</v>
      </c>
      <c r="EA65" s="3">
        <v>1</v>
      </c>
      <c r="EB65" s="3" t="s">
        <v>1179</v>
      </c>
      <c r="EC65" s="3" t="s">
        <v>1183</v>
      </c>
      <c r="ED65" s="3"/>
      <c r="EE65" s="3"/>
      <c r="EF65" s="3"/>
      <c r="EG65" s="3" t="s">
        <v>1179</v>
      </c>
      <c r="EH65" s="413">
        <v>11</v>
      </c>
      <c r="EI65" s="3">
        <v>11</v>
      </c>
      <c r="EJ65" s="413" t="s">
        <v>2806</v>
      </c>
      <c r="EK65" s="413" t="s">
        <v>2807</v>
      </c>
      <c r="EL65" s="413" t="s">
        <v>10902</v>
      </c>
      <c r="EM65" s="413">
        <v>0</v>
      </c>
      <c r="EN65" s="413">
        <v>3</v>
      </c>
      <c r="EO65" s="413">
        <v>3</v>
      </c>
      <c r="EP65" s="413" t="s">
        <v>313</v>
      </c>
      <c r="EQ65" s="413" t="s">
        <v>10901</v>
      </c>
      <c r="ER65" s="413" t="s">
        <v>313</v>
      </c>
      <c r="ES65" s="413">
        <v>1300</v>
      </c>
      <c r="ET65" s="413">
        <v>1420</v>
      </c>
      <c r="EU65" s="413">
        <v>120</v>
      </c>
      <c r="EV65" s="413">
        <v>1</v>
      </c>
      <c r="EW65" s="1" t="s">
        <v>1261</v>
      </c>
      <c r="EX65" s="1" t="s">
        <v>1234</v>
      </c>
      <c r="FA65" s="1" t="s">
        <v>1096</v>
      </c>
      <c r="FG65" s="1" t="s">
        <v>1262</v>
      </c>
      <c r="FH65" s="1" t="s">
        <v>1263</v>
      </c>
      <c r="FI65" s="1" t="s">
        <v>1264</v>
      </c>
      <c r="FW65" s="457">
        <f t="shared" si="0"/>
        <v>0.18181818181818182</v>
      </c>
    </row>
    <row r="66" spans="1:179" ht="13.5" customHeight="1">
      <c r="A66" s="1" t="s">
        <v>977</v>
      </c>
      <c r="B66" s="1" t="s">
        <v>993</v>
      </c>
      <c r="C66" s="1" t="s">
        <v>1010</v>
      </c>
      <c r="I66" s="417">
        <f>VLOOKUP(C66,'(종합) 2016 KISTI 패밀리기업 현황(9&amp;10월)'!$E$6:$BM$295,61,FALSE)</f>
        <v>6</v>
      </c>
      <c r="J66" s="417">
        <f>VLOOKUP(C66,'(종합) 2016 KISTI 패밀리기업 현황(9&amp;10월)'!$E$6:$BY$295,72,FALSE)</f>
        <v>0</v>
      </c>
      <c r="K66" s="417">
        <f>VLOOKUP(C66,'(종합) 2016 KISTI 패밀리기업 현황(9&amp;10월)'!$E$6:$BY$295,73,FALSE)</f>
        <v>0</v>
      </c>
      <c r="L66" s="417">
        <f>VLOOKUP(C66,'(종합) 2016 KISTI 패밀리기업 현황(9&amp;10월)'!$E$6:$BZ$295,3,FALSE)</f>
        <v>2003</v>
      </c>
      <c r="M66" s="417">
        <f>VLOOKUP(C66,'(종합) 2016 KISTI 패밀리기업 현황(9&amp;10월)'!$E$6:$BZ$295,74,FALSE)</f>
        <v>10</v>
      </c>
      <c r="O66" s="21" t="s">
        <v>10821</v>
      </c>
      <c r="P66" s="21" t="s">
        <v>993</v>
      </c>
      <c r="Q66" s="3" t="s">
        <v>1195</v>
      </c>
      <c r="R66" s="3"/>
      <c r="S66" s="3"/>
      <c r="T66" s="3"/>
      <c r="U66" s="3"/>
      <c r="V66" s="3" t="s">
        <v>1180</v>
      </c>
      <c r="W66" s="3" t="s">
        <v>994</v>
      </c>
      <c r="X66" s="3" t="s">
        <v>1183</v>
      </c>
      <c r="Y66" s="3" t="s">
        <v>1179</v>
      </c>
      <c r="Z66" s="3" t="s">
        <v>1189</v>
      </c>
      <c r="AA66" s="3" t="s">
        <v>1179</v>
      </c>
      <c r="AB66" s="3" t="s">
        <v>1183</v>
      </c>
      <c r="AC66" s="3" t="s">
        <v>1181</v>
      </c>
      <c r="AD66" s="3" t="s">
        <v>994</v>
      </c>
      <c r="AE66" s="3" t="s">
        <v>1180</v>
      </c>
      <c r="AF66" s="3" t="s">
        <v>994</v>
      </c>
      <c r="AG66" s="3" t="s">
        <v>1183</v>
      </c>
      <c r="AH66" s="3" t="s">
        <v>1265</v>
      </c>
      <c r="AI66" s="3" t="s">
        <v>1052</v>
      </c>
      <c r="AJ66" s="3" t="s">
        <v>1181</v>
      </c>
      <c r="AK66" s="3" t="s">
        <v>1052</v>
      </c>
      <c r="AL66" s="3"/>
      <c r="AM66" s="3"/>
      <c r="AN66" s="3"/>
      <c r="AO66" s="3"/>
      <c r="AP66" s="3"/>
      <c r="AQ66" s="3"/>
      <c r="AR66" s="3" t="s">
        <v>1181</v>
      </c>
      <c r="AS66" s="3"/>
      <c r="AT66" s="3"/>
      <c r="AU66" s="3"/>
      <c r="AV66" s="3"/>
      <c r="AW66" s="3"/>
      <c r="AX66" s="3"/>
      <c r="AY66" s="3" t="s">
        <v>1226</v>
      </c>
      <c r="AZ66" s="3" t="s">
        <v>1187</v>
      </c>
      <c r="BA66" s="3">
        <v>1</v>
      </c>
      <c r="BB66" s="3" t="s">
        <v>1205</v>
      </c>
      <c r="BC66" s="3" t="s">
        <v>1226</v>
      </c>
      <c r="BD66" s="3">
        <v>1</v>
      </c>
      <c r="BE66" s="413" t="s">
        <v>1226</v>
      </c>
      <c r="BF66" s="413" t="s">
        <v>1187</v>
      </c>
      <c r="BG66" s="3">
        <v>1</v>
      </c>
      <c r="BH66" s="413" t="s">
        <v>1205</v>
      </c>
      <c r="BI66" s="413" t="s">
        <v>1205</v>
      </c>
      <c r="BJ66" s="3">
        <v>0</v>
      </c>
      <c r="BK66" s="413" t="s">
        <v>1226</v>
      </c>
      <c r="BL66" s="413" t="s">
        <v>1187</v>
      </c>
      <c r="BM66" s="3">
        <v>1</v>
      </c>
      <c r="BN66" s="413" t="s">
        <v>1226</v>
      </c>
      <c r="BO66" s="413" t="s">
        <v>1187</v>
      </c>
      <c r="BP66" s="3">
        <v>1</v>
      </c>
      <c r="BQ66" s="413" t="s">
        <v>1226</v>
      </c>
      <c r="BR66" s="413" t="s">
        <v>1187</v>
      </c>
      <c r="BS66" s="3">
        <v>1</v>
      </c>
      <c r="BT66" s="413" t="s">
        <v>1205</v>
      </c>
      <c r="BU66" s="413" t="s">
        <v>1205</v>
      </c>
      <c r="BV66" s="3">
        <v>0</v>
      </c>
      <c r="BW66" s="413" t="s">
        <v>1226</v>
      </c>
      <c r="BX66" s="413" t="s">
        <v>1226</v>
      </c>
      <c r="BY66" s="3">
        <v>0</v>
      </c>
      <c r="BZ66" s="413" t="s">
        <v>994</v>
      </c>
      <c r="CA66" s="413" t="s">
        <v>994</v>
      </c>
      <c r="CB66" s="3">
        <v>0</v>
      </c>
      <c r="CC66" s="413" t="s">
        <v>1052</v>
      </c>
      <c r="CD66" s="413" t="s">
        <v>1052</v>
      </c>
      <c r="CE66" s="3">
        <v>0</v>
      </c>
      <c r="CF66" s="413" t="s">
        <v>1052</v>
      </c>
      <c r="CG66" s="413" t="s">
        <v>1052</v>
      </c>
      <c r="CH66" s="3">
        <v>0</v>
      </c>
      <c r="CI66" s="413" t="s">
        <v>994</v>
      </c>
      <c r="CJ66" s="413" t="s">
        <v>994</v>
      </c>
      <c r="CK66" s="3">
        <v>0</v>
      </c>
      <c r="CL66" s="413" t="s">
        <v>1052</v>
      </c>
      <c r="CM66" s="413" t="s">
        <v>1052</v>
      </c>
      <c r="CN66" s="3">
        <v>0</v>
      </c>
      <c r="CO66" s="413" t="s">
        <v>1052</v>
      </c>
      <c r="CP66" s="413" t="s">
        <v>1052</v>
      </c>
      <c r="CQ66" s="3">
        <v>0</v>
      </c>
      <c r="CR66" s="413" t="s">
        <v>994</v>
      </c>
      <c r="CS66" s="413" t="s">
        <v>994</v>
      </c>
      <c r="CT66" s="3">
        <v>0</v>
      </c>
      <c r="CU66" s="413" t="s">
        <v>994</v>
      </c>
      <c r="CV66" s="413" t="s">
        <v>994</v>
      </c>
      <c r="CW66" s="3">
        <v>0</v>
      </c>
      <c r="CX66" s="413" t="s">
        <v>994</v>
      </c>
      <c r="CY66" s="413" t="s">
        <v>994</v>
      </c>
      <c r="CZ66" s="3">
        <v>0</v>
      </c>
      <c r="DA66" s="413" t="s">
        <v>1226</v>
      </c>
      <c r="DB66" s="413" t="s">
        <v>1226</v>
      </c>
      <c r="DC66" s="3">
        <v>0</v>
      </c>
      <c r="DD66" s="413" t="s">
        <v>1226</v>
      </c>
      <c r="DE66" s="413" t="s">
        <v>1226</v>
      </c>
      <c r="DF66" s="3">
        <v>0</v>
      </c>
      <c r="DG66" s="413" t="s">
        <v>1226</v>
      </c>
      <c r="DH66" s="413" t="s">
        <v>1226</v>
      </c>
      <c r="DI66" s="3">
        <v>0</v>
      </c>
      <c r="DJ66" s="413" t="s">
        <v>994</v>
      </c>
      <c r="DK66" s="413" t="s">
        <v>1052</v>
      </c>
      <c r="DL66" s="3">
        <v>1</v>
      </c>
      <c r="DM66" s="413" t="s">
        <v>1052</v>
      </c>
      <c r="DN66" s="413" t="s">
        <v>1096</v>
      </c>
      <c r="DO66" s="3">
        <v>1</v>
      </c>
      <c r="DP66" s="413" t="s">
        <v>1052</v>
      </c>
      <c r="DQ66" s="413" t="s">
        <v>1052</v>
      </c>
      <c r="DR66" s="3">
        <v>0</v>
      </c>
      <c r="DS66" s="413" t="s">
        <v>994</v>
      </c>
      <c r="DT66" s="413" t="s">
        <v>994</v>
      </c>
      <c r="DU66" s="3">
        <v>0</v>
      </c>
      <c r="DV66" s="413" t="s">
        <v>994</v>
      </c>
      <c r="DW66" s="413" t="s">
        <v>994</v>
      </c>
      <c r="DX66" s="3">
        <v>0</v>
      </c>
      <c r="DY66" s="413" t="s">
        <v>994</v>
      </c>
      <c r="DZ66" s="413" t="s">
        <v>994</v>
      </c>
      <c r="EA66" s="3">
        <v>0</v>
      </c>
      <c r="EB66" s="3" t="s">
        <v>1183</v>
      </c>
      <c r="EC66" s="3" t="s">
        <v>1096</v>
      </c>
      <c r="ED66" s="3"/>
      <c r="EE66" s="3"/>
      <c r="EF66" s="3"/>
      <c r="EG66" s="3" t="s">
        <v>1183</v>
      </c>
      <c r="EH66" s="413">
        <v>11</v>
      </c>
      <c r="EI66" s="3">
        <v>15</v>
      </c>
      <c r="EJ66" s="413" t="s">
        <v>2725</v>
      </c>
      <c r="EK66" s="413" t="s">
        <v>2726</v>
      </c>
      <c r="EL66" s="413" t="s">
        <v>10900</v>
      </c>
      <c r="EM66" s="413">
        <v>5</v>
      </c>
      <c r="EN66" s="413">
        <v>0</v>
      </c>
      <c r="EO66" s="413">
        <v>0</v>
      </c>
      <c r="EP66" s="413" t="s">
        <v>313</v>
      </c>
      <c r="EQ66" s="413" t="s">
        <v>10901</v>
      </c>
      <c r="ER66" s="413" t="s">
        <v>313</v>
      </c>
      <c r="ES66" s="413">
        <v>1000</v>
      </c>
      <c r="ET66" s="413">
        <v>1000</v>
      </c>
      <c r="EU66" s="413">
        <v>0</v>
      </c>
      <c r="EV66" s="413">
        <v>0</v>
      </c>
      <c r="EW66" s="1" t="s">
        <v>1267</v>
      </c>
      <c r="FA66" s="1" t="s">
        <v>994</v>
      </c>
      <c r="FG66" s="1" t="s">
        <v>1268</v>
      </c>
      <c r="FH66" s="1" t="s">
        <v>1269</v>
      </c>
      <c r="FI66" s="1" t="s">
        <v>1270</v>
      </c>
      <c r="FJ66" s="1" t="s">
        <v>1271</v>
      </c>
      <c r="FK66" s="1" t="s">
        <v>1272</v>
      </c>
      <c r="FL66" s="1" t="s">
        <v>1273</v>
      </c>
      <c r="FM66" s="1" t="s">
        <v>1274</v>
      </c>
      <c r="FO66" s="1" t="s">
        <v>1249</v>
      </c>
      <c r="FW66" s="457">
        <f t="shared" si="0"/>
        <v>0.36363636363636365</v>
      </c>
    </row>
    <row r="67" spans="1:179" ht="13.5" customHeight="1">
      <c r="A67" s="1" t="s">
        <v>978</v>
      </c>
      <c r="B67" s="1" t="s">
        <v>993</v>
      </c>
      <c r="C67" s="1" t="s">
        <v>1011</v>
      </c>
      <c r="I67" s="417">
        <f>VLOOKUP(C67,'(종합) 2016 KISTI 패밀리기업 현황(9&amp;10월)'!$E$6:$BM$295,61,FALSE)</f>
        <v>7</v>
      </c>
      <c r="J67" s="417">
        <f>VLOOKUP(C67,'(종합) 2016 KISTI 패밀리기업 현황(9&amp;10월)'!$E$6:$BY$295,72,FALSE)</f>
        <v>1</v>
      </c>
      <c r="K67" s="417">
        <f>VLOOKUP(C67,'(종합) 2016 KISTI 패밀리기업 현황(9&amp;10월)'!$E$6:$BY$295,73,FALSE)</f>
        <v>1</v>
      </c>
      <c r="L67" s="417">
        <f>VLOOKUP(C67,'(종합) 2016 KISTI 패밀리기업 현황(9&amp;10월)'!$E$6:$BZ$295,3,FALSE)</f>
        <v>2012</v>
      </c>
      <c r="M67" s="417">
        <f>VLOOKUP(C67,'(종합) 2016 KISTI 패밀리기업 현황(9&amp;10월)'!$E$6:$BZ$295,74,FALSE)</f>
        <v>10</v>
      </c>
      <c r="O67" s="21" t="s">
        <v>10822</v>
      </c>
      <c r="P67" s="21" t="s">
        <v>993</v>
      </c>
      <c r="Q67" s="3" t="s">
        <v>1275</v>
      </c>
      <c r="R67" s="3" t="s">
        <v>1183</v>
      </c>
      <c r="S67" s="3"/>
      <c r="T67" s="3"/>
      <c r="U67" s="3"/>
      <c r="V67" s="3" t="s">
        <v>1180</v>
      </c>
      <c r="W67" s="3" t="s">
        <v>1180</v>
      </c>
      <c r="X67" s="3"/>
      <c r="Y67" s="3"/>
      <c r="Z67" s="3" t="s">
        <v>1246</v>
      </c>
      <c r="AA67" s="3" t="s">
        <v>1215</v>
      </c>
      <c r="AB67" s="3"/>
      <c r="AC67" s="3" t="s">
        <v>994</v>
      </c>
      <c r="AD67" s="3" t="s">
        <v>994</v>
      </c>
      <c r="AE67" s="3" t="s">
        <v>1276</v>
      </c>
      <c r="AF67" s="3" t="s">
        <v>994</v>
      </c>
      <c r="AG67" s="3" t="s">
        <v>1277</v>
      </c>
      <c r="AH67" s="3" t="s">
        <v>1278</v>
      </c>
      <c r="AI67" s="3" t="s">
        <v>1279</v>
      </c>
      <c r="AJ67" s="3" t="s">
        <v>1181</v>
      </c>
      <c r="AK67" s="3" t="s">
        <v>1184</v>
      </c>
      <c r="AL67" s="3" t="s">
        <v>1181</v>
      </c>
      <c r="AM67" s="3" t="s">
        <v>1181</v>
      </c>
      <c r="AN67" s="3"/>
      <c r="AO67" s="3"/>
      <c r="AP67" s="3" t="s">
        <v>1181</v>
      </c>
      <c r="AQ67" s="3"/>
      <c r="AR67" s="3"/>
      <c r="AS67" s="3" t="s">
        <v>1181</v>
      </c>
      <c r="AT67" s="3" t="s">
        <v>1181</v>
      </c>
      <c r="AU67" s="3"/>
      <c r="AV67" s="3"/>
      <c r="AW67" s="3"/>
      <c r="AX67" s="3" t="s">
        <v>1181</v>
      </c>
      <c r="AY67" s="3" t="s">
        <v>1052</v>
      </c>
      <c r="AZ67" s="3" t="s">
        <v>1096</v>
      </c>
      <c r="BA67" s="3">
        <v>1</v>
      </c>
      <c r="BB67" s="3" t="s">
        <v>1052</v>
      </c>
      <c r="BC67" s="3" t="s">
        <v>1096</v>
      </c>
      <c r="BD67" s="3">
        <v>1</v>
      </c>
      <c r="BE67" s="413" t="s">
        <v>1096</v>
      </c>
      <c r="BF67" s="413" t="s">
        <v>1096</v>
      </c>
      <c r="BG67" s="3">
        <v>0</v>
      </c>
      <c r="BH67" s="413" t="s">
        <v>1096</v>
      </c>
      <c r="BI67" s="413" t="s">
        <v>1096</v>
      </c>
      <c r="BJ67" s="3">
        <v>0</v>
      </c>
      <c r="BK67" s="413" t="s">
        <v>1096</v>
      </c>
      <c r="BL67" s="413" t="s">
        <v>1096</v>
      </c>
      <c r="BM67" s="3">
        <v>0</v>
      </c>
      <c r="BN67" s="413" t="s">
        <v>1052</v>
      </c>
      <c r="BO67" s="413" t="s">
        <v>1096</v>
      </c>
      <c r="BP67" s="3">
        <v>1</v>
      </c>
      <c r="BQ67" s="413" t="s">
        <v>1096</v>
      </c>
      <c r="BR67" s="413" t="s">
        <v>1096</v>
      </c>
      <c r="BS67" s="3">
        <v>0</v>
      </c>
      <c r="BT67" s="413" t="s">
        <v>1096</v>
      </c>
      <c r="BU67" s="413" t="s">
        <v>1096</v>
      </c>
      <c r="BV67" s="3">
        <v>0</v>
      </c>
      <c r="BW67" s="413" t="s">
        <v>1096</v>
      </c>
      <c r="BX67" s="413" t="s">
        <v>1096</v>
      </c>
      <c r="BY67" s="3">
        <v>0</v>
      </c>
      <c r="BZ67" s="413" t="s">
        <v>1052</v>
      </c>
      <c r="CA67" s="413" t="s">
        <v>1052</v>
      </c>
      <c r="CB67" s="3">
        <v>0</v>
      </c>
      <c r="CC67" s="413" t="s">
        <v>1096</v>
      </c>
      <c r="CD67" s="413" t="s">
        <v>1096</v>
      </c>
      <c r="CE67" s="3">
        <v>0</v>
      </c>
      <c r="CF67" s="413" t="s">
        <v>994</v>
      </c>
      <c r="CG67" s="413" t="s">
        <v>994</v>
      </c>
      <c r="CH67" s="3">
        <v>0</v>
      </c>
      <c r="CI67" s="413" t="s">
        <v>994</v>
      </c>
      <c r="CJ67" s="413" t="s">
        <v>994</v>
      </c>
      <c r="CK67" s="3">
        <v>0</v>
      </c>
      <c r="CL67" s="413" t="s">
        <v>1096</v>
      </c>
      <c r="CM67" s="413" t="s">
        <v>1096</v>
      </c>
      <c r="CN67" s="3">
        <v>0</v>
      </c>
      <c r="CO67" s="413" t="s">
        <v>1096</v>
      </c>
      <c r="CP67" s="413" t="s">
        <v>1096</v>
      </c>
      <c r="CQ67" s="3">
        <v>0</v>
      </c>
      <c r="CR67" s="413" t="s">
        <v>1096</v>
      </c>
      <c r="CS67" s="413" t="s">
        <v>1096</v>
      </c>
      <c r="CT67" s="3">
        <v>0</v>
      </c>
      <c r="CU67" s="413" t="s">
        <v>1096</v>
      </c>
      <c r="CV67" s="413" t="s">
        <v>1096</v>
      </c>
      <c r="CW67" s="3">
        <v>0</v>
      </c>
      <c r="CX67" s="413" t="s">
        <v>1096</v>
      </c>
      <c r="CY67" s="413" t="s">
        <v>1096</v>
      </c>
      <c r="CZ67" s="3">
        <v>0</v>
      </c>
      <c r="DA67" s="413" t="s">
        <v>1096</v>
      </c>
      <c r="DB67" s="413" t="s">
        <v>1096</v>
      </c>
      <c r="DC67" s="3">
        <v>0</v>
      </c>
      <c r="DD67" s="413" t="s">
        <v>1096</v>
      </c>
      <c r="DE67" s="413" t="s">
        <v>1096</v>
      </c>
      <c r="DF67" s="3">
        <v>0</v>
      </c>
      <c r="DG67" s="413" t="s">
        <v>1096</v>
      </c>
      <c r="DH67" s="413" t="s">
        <v>1096</v>
      </c>
      <c r="DI67" s="3">
        <v>0</v>
      </c>
      <c r="DJ67" s="413" t="s">
        <v>994</v>
      </c>
      <c r="DK67" s="413" t="s">
        <v>1096</v>
      </c>
      <c r="DL67" s="3">
        <v>2</v>
      </c>
      <c r="DM67" s="413" t="s">
        <v>994</v>
      </c>
      <c r="DN67" s="413" t="s">
        <v>1096</v>
      </c>
      <c r="DO67" s="3">
        <v>2</v>
      </c>
      <c r="DP67" s="413" t="s">
        <v>1052</v>
      </c>
      <c r="DQ67" s="413" t="s">
        <v>1052</v>
      </c>
      <c r="DR67" s="3">
        <v>0</v>
      </c>
      <c r="DS67" s="413" t="s">
        <v>1052</v>
      </c>
      <c r="DT67" s="413" t="s">
        <v>1052</v>
      </c>
      <c r="DU67" s="3">
        <v>0</v>
      </c>
      <c r="DV67" s="413" t="s">
        <v>1052</v>
      </c>
      <c r="DW67" s="413" t="s">
        <v>1052</v>
      </c>
      <c r="DX67" s="3">
        <v>0</v>
      </c>
      <c r="DY67" s="413" t="s">
        <v>1052</v>
      </c>
      <c r="DZ67" s="413" t="s">
        <v>1052</v>
      </c>
      <c r="EA67" s="3">
        <v>0</v>
      </c>
      <c r="EB67" s="3" t="s">
        <v>1183</v>
      </c>
      <c r="EC67" s="3" t="s">
        <v>1096</v>
      </c>
      <c r="ED67" s="3"/>
      <c r="EE67" s="3"/>
      <c r="EF67" s="3"/>
      <c r="EG67" s="3" t="s">
        <v>1183</v>
      </c>
      <c r="EH67" s="413">
        <v>8</v>
      </c>
      <c r="EI67" s="3">
        <v>6</v>
      </c>
      <c r="EJ67" s="413" t="s">
        <v>2725</v>
      </c>
      <c r="EK67" s="413" t="s">
        <v>2726</v>
      </c>
      <c r="EL67" s="413" t="s">
        <v>10900</v>
      </c>
      <c r="EM67" s="413" t="s">
        <v>3028</v>
      </c>
      <c r="EN67" s="413">
        <v>0</v>
      </c>
      <c r="EO67" s="413">
        <v>1</v>
      </c>
      <c r="EP67" s="413" t="s">
        <v>313</v>
      </c>
      <c r="EQ67" s="413" t="s">
        <v>10901</v>
      </c>
      <c r="ER67" s="413" t="s">
        <v>313</v>
      </c>
      <c r="ES67" s="413">
        <v>814</v>
      </c>
      <c r="ET67" s="413">
        <v>914</v>
      </c>
      <c r="EU67" s="413">
        <v>100</v>
      </c>
      <c r="EV67" s="413">
        <v>2</v>
      </c>
      <c r="EW67" s="1" t="s">
        <v>1280</v>
      </c>
      <c r="EX67" s="1" t="s">
        <v>994</v>
      </c>
      <c r="EY67" s="1" t="s">
        <v>1052</v>
      </c>
      <c r="EZ67" s="1" t="s">
        <v>1096</v>
      </c>
      <c r="FG67" s="1" t="s">
        <v>1281</v>
      </c>
      <c r="FH67" s="1" t="s">
        <v>1282</v>
      </c>
      <c r="FI67" s="1" t="s">
        <v>1283</v>
      </c>
      <c r="FO67" s="1" t="s">
        <v>1189</v>
      </c>
      <c r="FW67" s="457">
        <f t="shared" si="0"/>
        <v>1</v>
      </c>
    </row>
    <row r="68" spans="1:179" ht="13.5" customHeight="1">
      <c r="A68" s="1" t="s">
        <v>979</v>
      </c>
      <c r="B68" s="1" t="s">
        <v>993</v>
      </c>
      <c r="C68" s="1" t="s">
        <v>1012</v>
      </c>
      <c r="I68" s="417">
        <f>VLOOKUP(C68,'(종합) 2016 KISTI 패밀리기업 현황(9&amp;10월)'!$E$6:$BM$295,61,FALSE)</f>
        <v>9</v>
      </c>
      <c r="J68" s="417">
        <f>VLOOKUP(C68,'(종합) 2016 KISTI 패밀리기업 현황(9&amp;10월)'!$E$6:$BY$295,72,FALSE)</f>
        <v>1</v>
      </c>
      <c r="K68" s="417">
        <f>VLOOKUP(C68,'(종합) 2016 KISTI 패밀리기업 현황(9&amp;10월)'!$E$6:$BY$295,73,FALSE)</f>
        <v>0</v>
      </c>
      <c r="L68" s="417">
        <f>VLOOKUP(C68,'(종합) 2016 KISTI 패밀리기업 현황(9&amp;10월)'!$E$6:$BZ$295,3,FALSE)</f>
        <v>2000</v>
      </c>
      <c r="M68" s="417">
        <f>VLOOKUP(C68,'(종합) 2016 KISTI 패밀리기업 현황(9&amp;10월)'!$E$6:$BZ$295,74,FALSE)</f>
        <v>8</v>
      </c>
      <c r="O68" s="21" t="s">
        <v>10821</v>
      </c>
      <c r="P68" s="21" t="s">
        <v>993</v>
      </c>
      <c r="Q68" s="3" t="s">
        <v>1284</v>
      </c>
      <c r="R68" s="3" t="s">
        <v>1183</v>
      </c>
      <c r="S68" s="3" t="s">
        <v>1096</v>
      </c>
      <c r="T68" s="3" t="s">
        <v>1096</v>
      </c>
      <c r="U68" s="3"/>
      <c r="V68" s="3" t="s">
        <v>1180</v>
      </c>
      <c r="W68" s="3" t="s">
        <v>1180</v>
      </c>
      <c r="X68" s="3"/>
      <c r="Y68" s="3" t="s">
        <v>1182</v>
      </c>
      <c r="Z68" s="3"/>
      <c r="AA68" s="3" t="s">
        <v>1183</v>
      </c>
      <c r="AB68" s="3"/>
      <c r="AC68" s="3" t="s">
        <v>1096</v>
      </c>
      <c r="AD68" s="3" t="s">
        <v>1183</v>
      </c>
      <c r="AE68" s="3" t="s">
        <v>1285</v>
      </c>
      <c r="AF68" s="3" t="s">
        <v>1286</v>
      </c>
      <c r="AG68" s="3" t="s">
        <v>1287</v>
      </c>
      <c r="AH68" s="3" t="s">
        <v>1288</v>
      </c>
      <c r="AI68" s="3" t="s">
        <v>1096</v>
      </c>
      <c r="AJ68" s="3" t="s">
        <v>1181</v>
      </c>
      <c r="AK68" s="3" t="s">
        <v>1286</v>
      </c>
      <c r="AL68" s="3" t="s">
        <v>1181</v>
      </c>
      <c r="AM68" s="3" t="s">
        <v>1181</v>
      </c>
      <c r="AN68" s="3"/>
      <c r="AO68" s="3"/>
      <c r="AP68" s="3" t="s">
        <v>1181</v>
      </c>
      <c r="AQ68" s="3"/>
      <c r="AR68" s="3" t="s">
        <v>1181</v>
      </c>
      <c r="AS68" s="3"/>
      <c r="AT68" s="3"/>
      <c r="AU68" s="3"/>
      <c r="AV68" s="3"/>
      <c r="AW68" s="3"/>
      <c r="AX68" s="3"/>
      <c r="AY68" s="3" t="s">
        <v>994</v>
      </c>
      <c r="AZ68" s="3" t="s">
        <v>1052</v>
      </c>
      <c r="BA68" s="3">
        <v>1</v>
      </c>
      <c r="BB68" s="3" t="s">
        <v>994</v>
      </c>
      <c r="BC68" s="3" t="s">
        <v>1052</v>
      </c>
      <c r="BD68" s="3">
        <v>1</v>
      </c>
      <c r="BE68" s="413" t="s">
        <v>994</v>
      </c>
      <c r="BF68" s="413" t="s">
        <v>994</v>
      </c>
      <c r="BG68" s="3">
        <v>0</v>
      </c>
      <c r="BH68" s="413" t="s">
        <v>994</v>
      </c>
      <c r="BI68" s="413" t="s">
        <v>994</v>
      </c>
      <c r="BJ68" s="3">
        <v>0</v>
      </c>
      <c r="BK68" s="413" t="s">
        <v>1180</v>
      </c>
      <c r="BL68" s="413" t="s">
        <v>994</v>
      </c>
      <c r="BM68" s="3">
        <v>1</v>
      </c>
      <c r="BN68" s="413" t="s">
        <v>994</v>
      </c>
      <c r="BO68" s="413" t="s">
        <v>994</v>
      </c>
      <c r="BP68" s="3">
        <v>0</v>
      </c>
      <c r="BQ68" s="413" t="s">
        <v>994</v>
      </c>
      <c r="BR68" s="413" t="s">
        <v>994</v>
      </c>
      <c r="BS68" s="3">
        <v>0</v>
      </c>
      <c r="BT68" s="413" t="s">
        <v>994</v>
      </c>
      <c r="BU68" s="413" t="s">
        <v>994</v>
      </c>
      <c r="BV68" s="3">
        <v>0</v>
      </c>
      <c r="BW68" s="413" t="s">
        <v>994</v>
      </c>
      <c r="BX68" s="413" t="s">
        <v>994</v>
      </c>
      <c r="BY68" s="3">
        <v>0</v>
      </c>
      <c r="BZ68" s="413" t="s">
        <v>994</v>
      </c>
      <c r="CA68" s="413" t="s">
        <v>994</v>
      </c>
      <c r="CB68" s="3">
        <v>0</v>
      </c>
      <c r="CC68" s="413" t="s">
        <v>1180</v>
      </c>
      <c r="CD68" s="413" t="s">
        <v>1180</v>
      </c>
      <c r="CE68" s="3">
        <v>0</v>
      </c>
      <c r="CF68" s="413" t="s">
        <v>994</v>
      </c>
      <c r="CG68" s="413" t="s">
        <v>994</v>
      </c>
      <c r="CH68" s="3">
        <v>0</v>
      </c>
      <c r="CI68" s="413" t="s">
        <v>1180</v>
      </c>
      <c r="CJ68" s="413" t="s">
        <v>1180</v>
      </c>
      <c r="CK68" s="3">
        <v>0</v>
      </c>
      <c r="CL68" s="413" t="s">
        <v>994</v>
      </c>
      <c r="CM68" s="413" t="s">
        <v>994</v>
      </c>
      <c r="CN68" s="3">
        <v>0</v>
      </c>
      <c r="CO68" s="413" t="s">
        <v>1180</v>
      </c>
      <c r="CP68" s="413" t="s">
        <v>1180</v>
      </c>
      <c r="CQ68" s="3">
        <v>0</v>
      </c>
      <c r="CR68" s="413" t="s">
        <v>1180</v>
      </c>
      <c r="CS68" s="413" t="s">
        <v>1180</v>
      </c>
      <c r="CT68" s="3">
        <v>0</v>
      </c>
      <c r="CU68" s="413" t="s">
        <v>994</v>
      </c>
      <c r="CV68" s="413" t="s">
        <v>994</v>
      </c>
      <c r="CW68" s="3">
        <v>0</v>
      </c>
      <c r="CX68" s="413" t="s">
        <v>994</v>
      </c>
      <c r="CY68" s="413" t="s">
        <v>994</v>
      </c>
      <c r="CZ68" s="3">
        <v>0</v>
      </c>
      <c r="DA68" s="413" t="s">
        <v>1180</v>
      </c>
      <c r="DB68" s="413" t="s">
        <v>1180</v>
      </c>
      <c r="DC68" s="3">
        <v>0</v>
      </c>
      <c r="DD68" s="413" t="s">
        <v>994</v>
      </c>
      <c r="DE68" s="413" t="s">
        <v>994</v>
      </c>
      <c r="DF68" s="3">
        <v>0</v>
      </c>
      <c r="DG68" s="413" t="s">
        <v>994</v>
      </c>
      <c r="DH68" s="413" t="s">
        <v>994</v>
      </c>
      <c r="DI68" s="3">
        <v>0</v>
      </c>
      <c r="DJ68" s="413" t="s">
        <v>994</v>
      </c>
      <c r="DK68" s="413" t="s">
        <v>1052</v>
      </c>
      <c r="DL68" s="3">
        <v>1</v>
      </c>
      <c r="DM68" s="413" t="s">
        <v>994</v>
      </c>
      <c r="DN68" s="413" t="s">
        <v>1052</v>
      </c>
      <c r="DO68" s="3">
        <v>1</v>
      </c>
      <c r="DP68" s="413" t="s">
        <v>1180</v>
      </c>
      <c r="DQ68" s="413" t="s">
        <v>1180</v>
      </c>
      <c r="DR68" s="3">
        <v>0</v>
      </c>
      <c r="DS68" s="413" t="s">
        <v>1180</v>
      </c>
      <c r="DT68" s="413" t="s">
        <v>1180</v>
      </c>
      <c r="DU68" s="3">
        <v>0</v>
      </c>
      <c r="DV68" s="413" t="s">
        <v>994</v>
      </c>
      <c r="DW68" s="413" t="s">
        <v>994</v>
      </c>
      <c r="DX68" s="3">
        <v>0</v>
      </c>
      <c r="DY68" s="413" t="s">
        <v>994</v>
      </c>
      <c r="DZ68" s="413" t="s">
        <v>994</v>
      </c>
      <c r="EA68" s="3">
        <v>0</v>
      </c>
      <c r="EB68" s="3" t="s">
        <v>1183</v>
      </c>
      <c r="EC68" s="3"/>
      <c r="ED68" s="3"/>
      <c r="EE68" s="3"/>
      <c r="EF68" s="3"/>
      <c r="EG68" s="3" t="s">
        <v>1183</v>
      </c>
      <c r="EH68" s="413">
        <v>12</v>
      </c>
      <c r="EI68" s="3">
        <v>18</v>
      </c>
      <c r="EJ68" s="413" t="s">
        <v>2725</v>
      </c>
      <c r="EK68" s="413" t="s">
        <v>2726</v>
      </c>
      <c r="EL68" s="413" t="s">
        <v>10900</v>
      </c>
      <c r="EM68" s="413">
        <v>0</v>
      </c>
      <c r="EN68" s="413">
        <v>0</v>
      </c>
      <c r="EO68" s="413">
        <v>2</v>
      </c>
      <c r="EP68" s="413" t="s">
        <v>313</v>
      </c>
      <c r="EQ68" s="413" t="s">
        <v>10901</v>
      </c>
      <c r="ER68" s="413" t="s">
        <v>313</v>
      </c>
      <c r="ES68" s="413">
        <v>1800</v>
      </c>
      <c r="ET68" s="413">
        <v>1500</v>
      </c>
      <c r="EU68" s="413">
        <v>0</v>
      </c>
      <c r="EV68" s="413">
        <v>2</v>
      </c>
      <c r="EW68" s="1" t="s">
        <v>1289</v>
      </c>
      <c r="EX68" s="1" t="s">
        <v>1181</v>
      </c>
      <c r="FG68" s="1" t="s">
        <v>1290</v>
      </c>
      <c r="FH68" s="1" t="s">
        <v>1291</v>
      </c>
      <c r="FI68" s="1" t="s">
        <v>1292</v>
      </c>
      <c r="FO68" s="1" t="s">
        <v>1293</v>
      </c>
      <c r="FW68" s="457">
        <f t="shared" ref="FW68:FW131" si="1">IF(AK68/EH68&lt;1,AK68/EH68,1)</f>
        <v>0.66666666666666663</v>
      </c>
    </row>
    <row r="69" spans="1:179" ht="13.5" customHeight="1">
      <c r="A69" s="1" t="s">
        <v>980</v>
      </c>
      <c r="B69" s="1" t="s">
        <v>993</v>
      </c>
      <c r="C69" s="1" t="s">
        <v>1013</v>
      </c>
      <c r="I69" s="417">
        <f>VLOOKUP(C69,'(종합) 2016 KISTI 패밀리기업 현황(9&amp;10월)'!$E$6:$BM$295,61,FALSE)</f>
        <v>8</v>
      </c>
      <c r="J69" s="417">
        <f>VLOOKUP(C69,'(종합) 2016 KISTI 패밀리기업 현황(9&amp;10월)'!$E$6:$BY$295,72,FALSE)</f>
        <v>1</v>
      </c>
      <c r="K69" s="417">
        <f>VLOOKUP(C69,'(종합) 2016 KISTI 패밀리기업 현황(9&amp;10월)'!$E$6:$BY$295,73,FALSE)</f>
        <v>1</v>
      </c>
      <c r="L69" s="417">
        <f>VLOOKUP(C69,'(종합) 2016 KISTI 패밀리기업 현황(9&amp;10월)'!$E$6:$BZ$295,3,FALSE)</f>
        <v>1994</v>
      </c>
      <c r="M69" s="417">
        <f>VLOOKUP(C69,'(종합) 2016 KISTI 패밀리기업 현황(9&amp;10월)'!$E$6:$BZ$295,74,FALSE)</f>
        <v>10</v>
      </c>
      <c r="O69" s="21" t="s">
        <v>10820</v>
      </c>
      <c r="P69" s="21" t="s">
        <v>10906</v>
      </c>
      <c r="Q69" s="3" t="s">
        <v>1294</v>
      </c>
      <c r="R69" s="3" t="s">
        <v>1227</v>
      </c>
      <c r="S69" s="3" t="s">
        <v>994</v>
      </c>
      <c r="T69" s="3" t="s">
        <v>1181</v>
      </c>
      <c r="U69" s="3"/>
      <c r="V69" s="3" t="s">
        <v>1180</v>
      </c>
      <c r="W69" s="3" t="s">
        <v>1180</v>
      </c>
      <c r="X69" s="3" t="s">
        <v>1295</v>
      </c>
      <c r="Y69" s="3" t="s">
        <v>1296</v>
      </c>
      <c r="Z69" s="3"/>
      <c r="AA69" s="3" t="s">
        <v>1183</v>
      </c>
      <c r="AB69" s="3" t="s">
        <v>1181</v>
      </c>
      <c r="AC69" s="3" t="s">
        <v>1180</v>
      </c>
      <c r="AD69" s="3" t="s">
        <v>1297</v>
      </c>
      <c r="AE69" s="3" t="s">
        <v>1184</v>
      </c>
      <c r="AF69" s="3" t="s">
        <v>1177</v>
      </c>
      <c r="AG69" s="3" t="s">
        <v>1179</v>
      </c>
      <c r="AH69" s="3" t="s">
        <v>1298</v>
      </c>
      <c r="AI69" s="3" t="s">
        <v>1198</v>
      </c>
      <c r="AJ69" s="3" t="s">
        <v>1181</v>
      </c>
      <c r="AK69" s="3" t="s">
        <v>1183</v>
      </c>
      <c r="AL69" s="3" t="s">
        <v>1181</v>
      </c>
      <c r="AM69" s="3" t="s">
        <v>1181</v>
      </c>
      <c r="AN69" s="3"/>
      <c r="AO69" s="3"/>
      <c r="AP69" s="3" t="s">
        <v>1181</v>
      </c>
      <c r="AQ69" s="3"/>
      <c r="AR69" s="3"/>
      <c r="AS69" s="3" t="s">
        <v>1181</v>
      </c>
      <c r="AT69" s="3" t="s">
        <v>1181</v>
      </c>
      <c r="AU69" s="3"/>
      <c r="AV69" s="3"/>
      <c r="AW69" s="3"/>
      <c r="AX69" s="3"/>
      <c r="AY69" s="3" t="s">
        <v>1052</v>
      </c>
      <c r="AZ69" s="3" t="s">
        <v>1096</v>
      </c>
      <c r="BA69" s="3">
        <v>1</v>
      </c>
      <c r="BB69" s="3" t="s">
        <v>994</v>
      </c>
      <c r="BC69" s="3" t="s">
        <v>1096</v>
      </c>
      <c r="BD69" s="3">
        <v>2</v>
      </c>
      <c r="BE69" s="413" t="s">
        <v>1052</v>
      </c>
      <c r="BF69" s="413" t="s">
        <v>1052</v>
      </c>
      <c r="BG69" s="3">
        <v>0</v>
      </c>
      <c r="BH69" s="413" t="s">
        <v>994</v>
      </c>
      <c r="BI69" s="413" t="s">
        <v>994</v>
      </c>
      <c r="BJ69" s="3">
        <v>0</v>
      </c>
      <c r="BK69" s="413" t="s">
        <v>1180</v>
      </c>
      <c r="BL69" s="413" t="s">
        <v>994</v>
      </c>
      <c r="BM69" s="3">
        <v>1</v>
      </c>
      <c r="BN69" s="413" t="s">
        <v>1180</v>
      </c>
      <c r="BO69" s="413" t="s">
        <v>994</v>
      </c>
      <c r="BP69" s="3">
        <v>1</v>
      </c>
      <c r="BQ69" s="413" t="s">
        <v>1180</v>
      </c>
      <c r="BR69" s="413" t="s">
        <v>1180</v>
      </c>
      <c r="BS69" s="3">
        <v>0</v>
      </c>
      <c r="BT69" s="413" t="s">
        <v>1180</v>
      </c>
      <c r="BU69" s="413" t="s">
        <v>1180</v>
      </c>
      <c r="BV69" s="3">
        <v>0</v>
      </c>
      <c r="BW69" s="413" t="s">
        <v>1052</v>
      </c>
      <c r="BX69" s="413" t="s">
        <v>1052</v>
      </c>
      <c r="BY69" s="3">
        <v>0</v>
      </c>
      <c r="BZ69" s="413" t="s">
        <v>1052</v>
      </c>
      <c r="CA69" s="413" t="s">
        <v>1052</v>
      </c>
      <c r="CB69" s="3">
        <v>0</v>
      </c>
      <c r="CC69" s="413" t="s">
        <v>1052</v>
      </c>
      <c r="CD69" s="413" t="s">
        <v>1052</v>
      </c>
      <c r="CE69" s="3">
        <v>0</v>
      </c>
      <c r="CF69" s="413" t="s">
        <v>1096</v>
      </c>
      <c r="CG69" s="413" t="s">
        <v>1096</v>
      </c>
      <c r="CH69" s="3">
        <v>0</v>
      </c>
      <c r="CI69" s="413" t="s">
        <v>994</v>
      </c>
      <c r="CJ69" s="413" t="s">
        <v>994</v>
      </c>
      <c r="CK69" s="3">
        <v>0</v>
      </c>
      <c r="CL69" s="413" t="s">
        <v>994</v>
      </c>
      <c r="CM69" s="413" t="s">
        <v>994</v>
      </c>
      <c r="CN69" s="3">
        <v>0</v>
      </c>
      <c r="CO69" s="413" t="s">
        <v>1180</v>
      </c>
      <c r="CP69" s="413" t="s">
        <v>994</v>
      </c>
      <c r="CQ69" s="3">
        <v>1</v>
      </c>
      <c r="CR69" s="413" t="s">
        <v>994</v>
      </c>
      <c r="CS69" s="413" t="s">
        <v>994</v>
      </c>
      <c r="CT69" s="3">
        <v>0</v>
      </c>
      <c r="CU69" s="413" t="s">
        <v>994</v>
      </c>
      <c r="CV69" s="413" t="s">
        <v>994</v>
      </c>
      <c r="CW69" s="3">
        <v>0</v>
      </c>
      <c r="CX69" s="413" t="s">
        <v>994</v>
      </c>
      <c r="CY69" s="413" t="s">
        <v>994</v>
      </c>
      <c r="CZ69" s="3">
        <v>0</v>
      </c>
      <c r="DA69" s="413" t="s">
        <v>1096</v>
      </c>
      <c r="DB69" s="413" t="s">
        <v>1096</v>
      </c>
      <c r="DC69" s="3">
        <v>0</v>
      </c>
      <c r="DD69" s="413" t="s">
        <v>1052</v>
      </c>
      <c r="DE69" s="413" t="s">
        <v>1052</v>
      </c>
      <c r="DF69" s="3">
        <v>0</v>
      </c>
      <c r="DG69" s="413" t="s">
        <v>1052</v>
      </c>
      <c r="DH69" s="413" t="s">
        <v>1052</v>
      </c>
      <c r="DI69" s="3">
        <v>0</v>
      </c>
      <c r="DJ69" s="413" t="s">
        <v>994</v>
      </c>
      <c r="DK69" s="413" t="s">
        <v>1052</v>
      </c>
      <c r="DL69" s="3">
        <v>1</v>
      </c>
      <c r="DM69" s="413" t="s">
        <v>994</v>
      </c>
      <c r="DN69" s="413" t="s">
        <v>1052</v>
      </c>
      <c r="DO69" s="3">
        <v>1</v>
      </c>
      <c r="DP69" s="413" t="s">
        <v>1052</v>
      </c>
      <c r="DQ69" s="413" t="s">
        <v>1052</v>
      </c>
      <c r="DR69" s="3">
        <v>0</v>
      </c>
      <c r="DS69" s="413" t="s">
        <v>1096</v>
      </c>
      <c r="DT69" s="413" t="s">
        <v>1096</v>
      </c>
      <c r="DU69" s="3">
        <v>0</v>
      </c>
      <c r="DV69" s="413" t="s">
        <v>1180</v>
      </c>
      <c r="DW69" s="413" t="s">
        <v>994</v>
      </c>
      <c r="DX69" s="3">
        <v>1</v>
      </c>
      <c r="DY69" s="413" t="s">
        <v>994</v>
      </c>
      <c r="DZ69" s="413" t="s">
        <v>994</v>
      </c>
      <c r="EA69" s="3">
        <v>0</v>
      </c>
      <c r="EB69" s="3" t="s">
        <v>1190</v>
      </c>
      <c r="EC69" s="3" t="s">
        <v>1096</v>
      </c>
      <c r="ED69" s="3"/>
      <c r="EE69" s="3" t="s">
        <v>1096</v>
      </c>
      <c r="EF69" s="3"/>
      <c r="EG69" s="3" t="s">
        <v>1179</v>
      </c>
      <c r="EH69" s="413">
        <v>22</v>
      </c>
      <c r="EI69" s="3">
        <v>24</v>
      </c>
      <c r="EJ69" s="413" t="s">
        <v>2725</v>
      </c>
      <c r="EK69" s="413" t="s">
        <v>2726</v>
      </c>
      <c r="EL69" s="413" t="s">
        <v>10900</v>
      </c>
      <c r="EM69" s="413">
        <v>2</v>
      </c>
      <c r="EN69" s="413">
        <v>0</v>
      </c>
      <c r="EO69" s="413">
        <v>3</v>
      </c>
      <c r="EP69" s="413" t="s">
        <v>313</v>
      </c>
      <c r="EQ69" s="413" t="s">
        <v>10901</v>
      </c>
      <c r="ER69" s="413" t="s">
        <v>313</v>
      </c>
      <c r="ES69" s="413">
        <v>9500</v>
      </c>
      <c r="ET69" s="413">
        <v>10000</v>
      </c>
      <c r="EU69" s="413">
        <v>500</v>
      </c>
      <c r="EV69" s="413">
        <v>1</v>
      </c>
      <c r="EW69" s="1" t="s">
        <v>1299</v>
      </c>
      <c r="EX69" s="1" t="s">
        <v>1181</v>
      </c>
      <c r="FA69" s="1" t="s">
        <v>994</v>
      </c>
      <c r="FD69" s="1" t="s">
        <v>1180</v>
      </c>
      <c r="FG69" s="1" t="s">
        <v>1300</v>
      </c>
      <c r="FH69" s="1" t="s">
        <v>1301</v>
      </c>
      <c r="FI69" s="1" t="s">
        <v>1302</v>
      </c>
      <c r="FW69" s="457">
        <f t="shared" si="1"/>
        <v>0.45454545454545453</v>
      </c>
    </row>
    <row r="70" spans="1:179" ht="13.5" customHeight="1">
      <c r="A70" s="1" t="s">
        <v>981</v>
      </c>
      <c r="B70" s="1" t="s">
        <v>993</v>
      </c>
      <c r="C70" s="1" t="s">
        <v>1014</v>
      </c>
      <c r="I70" s="417">
        <f>VLOOKUP(C70,'(종합) 2016 KISTI 패밀리기업 현황(9&amp;10월)'!$E$6:$BM$295,61,FALSE)</f>
        <v>7</v>
      </c>
      <c r="J70" s="417">
        <f>VLOOKUP(C70,'(종합) 2016 KISTI 패밀리기업 현황(9&amp;10월)'!$E$6:$BY$295,72,FALSE)</f>
        <v>1</v>
      </c>
      <c r="K70" s="417">
        <f>VLOOKUP(C70,'(종합) 2016 KISTI 패밀리기업 현황(9&amp;10월)'!$E$6:$BY$295,73,FALSE)</f>
        <v>1</v>
      </c>
      <c r="L70" s="417">
        <f>VLOOKUP(C70,'(종합) 2016 KISTI 패밀리기업 현황(9&amp;10월)'!$E$6:$BZ$295,3,FALSE)</f>
        <v>2003</v>
      </c>
      <c r="M70" s="417">
        <f>VLOOKUP(C70,'(종합) 2016 KISTI 패밀리기업 현황(9&amp;10월)'!$E$6:$BZ$295,74,FALSE)</f>
        <v>10</v>
      </c>
      <c r="O70" s="21" t="s">
        <v>10823</v>
      </c>
      <c r="P70" s="21" t="s">
        <v>313</v>
      </c>
      <c r="Q70" s="3" t="s">
        <v>1258</v>
      </c>
      <c r="R70" s="3" t="s">
        <v>1189</v>
      </c>
      <c r="S70" s="3" t="s">
        <v>1183</v>
      </c>
      <c r="T70" s="3"/>
      <c r="U70" s="3"/>
      <c r="V70" s="3" t="s">
        <v>1180</v>
      </c>
      <c r="W70" s="3" t="s">
        <v>994</v>
      </c>
      <c r="X70" s="3" t="s">
        <v>1303</v>
      </c>
      <c r="Y70" s="3" t="s">
        <v>1304</v>
      </c>
      <c r="Z70" s="3"/>
      <c r="AA70" s="3"/>
      <c r="AB70" s="3" t="s">
        <v>1305</v>
      </c>
      <c r="AC70" s="3" t="s">
        <v>1052</v>
      </c>
      <c r="AD70" s="3" t="s">
        <v>1286</v>
      </c>
      <c r="AE70" s="3" t="s">
        <v>1177</v>
      </c>
      <c r="AF70" s="3" t="s">
        <v>1177</v>
      </c>
      <c r="AG70" s="3" t="s">
        <v>1306</v>
      </c>
      <c r="AH70" s="3" t="s">
        <v>1307</v>
      </c>
      <c r="AI70" s="3" t="s">
        <v>1198</v>
      </c>
      <c r="AJ70" s="3" t="s">
        <v>1181</v>
      </c>
      <c r="AK70" s="3" t="s">
        <v>1177</v>
      </c>
      <c r="AL70" s="3" t="s">
        <v>1181</v>
      </c>
      <c r="AM70" s="3" t="s">
        <v>1181</v>
      </c>
      <c r="AN70" s="3" t="s">
        <v>1181</v>
      </c>
      <c r="AO70" s="3"/>
      <c r="AP70" s="3"/>
      <c r="AQ70" s="3" t="s">
        <v>1181</v>
      </c>
      <c r="AR70" s="3"/>
      <c r="AS70" s="3"/>
      <c r="AT70" s="3"/>
      <c r="AU70" s="3" t="s">
        <v>1181</v>
      </c>
      <c r="AV70" s="3"/>
      <c r="AW70" s="3"/>
      <c r="AX70" s="3"/>
      <c r="AY70" s="3" t="s">
        <v>1180</v>
      </c>
      <c r="AZ70" s="3" t="s">
        <v>1052</v>
      </c>
      <c r="BA70" s="3">
        <v>2</v>
      </c>
      <c r="BB70" s="3" t="s">
        <v>1180</v>
      </c>
      <c r="BC70" s="3" t="s">
        <v>1052</v>
      </c>
      <c r="BD70" s="3">
        <v>2</v>
      </c>
      <c r="BE70" s="413" t="s">
        <v>994</v>
      </c>
      <c r="BF70" s="413" t="s">
        <v>994</v>
      </c>
      <c r="BG70" s="3">
        <v>0</v>
      </c>
      <c r="BH70" s="413" t="s">
        <v>994</v>
      </c>
      <c r="BI70" s="413" t="s">
        <v>994</v>
      </c>
      <c r="BJ70" s="3">
        <v>0</v>
      </c>
      <c r="BK70" s="413" t="s">
        <v>1180</v>
      </c>
      <c r="BL70" s="413" t="s">
        <v>1052</v>
      </c>
      <c r="BM70" s="3">
        <v>2</v>
      </c>
      <c r="BN70" s="413" t="s">
        <v>1052</v>
      </c>
      <c r="BO70" s="413" t="s">
        <v>1052</v>
      </c>
      <c r="BP70" s="3">
        <v>0</v>
      </c>
      <c r="BQ70" s="413" t="s">
        <v>994</v>
      </c>
      <c r="BR70" s="413" t="s">
        <v>994</v>
      </c>
      <c r="BS70" s="3">
        <v>0</v>
      </c>
      <c r="BT70" s="413" t="s">
        <v>994</v>
      </c>
      <c r="BU70" s="413" t="s">
        <v>994</v>
      </c>
      <c r="BV70" s="3">
        <v>0</v>
      </c>
      <c r="BW70" s="413" t="s">
        <v>1052</v>
      </c>
      <c r="BX70" s="413" t="s">
        <v>1052</v>
      </c>
      <c r="BY70" s="3">
        <v>0</v>
      </c>
      <c r="BZ70" s="413" t="s">
        <v>994</v>
      </c>
      <c r="CA70" s="413" t="s">
        <v>1226</v>
      </c>
      <c r="CB70" s="3">
        <v>1</v>
      </c>
      <c r="CC70" s="413" t="s">
        <v>1052</v>
      </c>
      <c r="CD70" s="413" t="s">
        <v>1052</v>
      </c>
      <c r="CE70" s="3">
        <v>0</v>
      </c>
      <c r="CF70" s="413" t="s">
        <v>1180</v>
      </c>
      <c r="CG70" s="413" t="s">
        <v>994</v>
      </c>
      <c r="CH70" s="3">
        <v>1</v>
      </c>
      <c r="CI70" s="413" t="s">
        <v>1052</v>
      </c>
      <c r="CJ70" s="413" t="s">
        <v>1052</v>
      </c>
      <c r="CK70" s="3">
        <v>0</v>
      </c>
      <c r="CL70" s="413" t="s">
        <v>994</v>
      </c>
      <c r="CM70" s="413" t="s">
        <v>994</v>
      </c>
      <c r="CN70" s="3">
        <v>0</v>
      </c>
      <c r="CO70" s="413" t="s">
        <v>1180</v>
      </c>
      <c r="CP70" s="413" t="s">
        <v>994</v>
      </c>
      <c r="CQ70" s="3">
        <v>1</v>
      </c>
      <c r="CR70" s="413" t="s">
        <v>994</v>
      </c>
      <c r="CS70" s="413" t="s">
        <v>994</v>
      </c>
      <c r="CT70" s="3">
        <v>0</v>
      </c>
      <c r="CU70" s="413" t="s">
        <v>994</v>
      </c>
      <c r="CV70" s="413" t="s">
        <v>994</v>
      </c>
      <c r="CW70" s="3">
        <v>0</v>
      </c>
      <c r="CX70" s="413" t="s">
        <v>994</v>
      </c>
      <c r="CY70" s="413" t="s">
        <v>1052</v>
      </c>
      <c r="CZ70" s="3">
        <v>1</v>
      </c>
      <c r="DA70" s="413" t="s">
        <v>1052</v>
      </c>
      <c r="DB70" s="413" t="s">
        <v>1052</v>
      </c>
      <c r="DC70" s="3">
        <v>0</v>
      </c>
      <c r="DD70" s="413" t="s">
        <v>1052</v>
      </c>
      <c r="DE70" s="413" t="s">
        <v>1096</v>
      </c>
      <c r="DF70" s="3">
        <v>1</v>
      </c>
      <c r="DG70" s="413" t="s">
        <v>1052</v>
      </c>
      <c r="DH70" s="413" t="s">
        <v>1052</v>
      </c>
      <c r="DI70" s="3">
        <v>0</v>
      </c>
      <c r="DJ70" s="413" t="s">
        <v>1052</v>
      </c>
      <c r="DK70" s="413" t="s">
        <v>1096</v>
      </c>
      <c r="DL70" s="3">
        <v>1</v>
      </c>
      <c r="DM70" s="413" t="s">
        <v>994</v>
      </c>
      <c r="DN70" s="413" t="s">
        <v>994</v>
      </c>
      <c r="DO70" s="3">
        <v>0</v>
      </c>
      <c r="DP70" s="413" t="s">
        <v>994</v>
      </c>
      <c r="DQ70" s="413" t="s">
        <v>994</v>
      </c>
      <c r="DR70" s="3">
        <v>0</v>
      </c>
      <c r="DS70" s="413" t="s">
        <v>1180</v>
      </c>
      <c r="DT70" s="413" t="s">
        <v>1052</v>
      </c>
      <c r="DU70" s="3">
        <v>2</v>
      </c>
      <c r="DV70" s="413" t="s">
        <v>1096</v>
      </c>
      <c r="DW70" s="413" t="s">
        <v>1096</v>
      </c>
      <c r="DX70" s="3">
        <v>0</v>
      </c>
      <c r="DY70" s="413" t="s">
        <v>1180</v>
      </c>
      <c r="DZ70" s="413" t="s">
        <v>1052</v>
      </c>
      <c r="EA70" s="3">
        <v>2</v>
      </c>
      <c r="EB70" s="3" t="s">
        <v>1188</v>
      </c>
      <c r="EC70" s="3" t="s">
        <v>1179</v>
      </c>
      <c r="ED70" s="3" t="s">
        <v>1179</v>
      </c>
      <c r="EE70" s="3" t="s">
        <v>1188</v>
      </c>
      <c r="EF70" s="3" t="s">
        <v>1195</v>
      </c>
      <c r="EG70" s="3" t="s">
        <v>1188</v>
      </c>
      <c r="EH70" s="413">
        <v>85</v>
      </c>
      <c r="EI70" s="3">
        <v>15</v>
      </c>
      <c r="EJ70" s="413" t="s">
        <v>2725</v>
      </c>
      <c r="EK70" s="413" t="s">
        <v>2726</v>
      </c>
      <c r="EL70" s="413" t="s">
        <v>10902</v>
      </c>
      <c r="EM70" s="413">
        <v>0</v>
      </c>
      <c r="EN70" s="413">
        <v>3</v>
      </c>
      <c r="EO70" s="413">
        <v>0</v>
      </c>
      <c r="EP70" s="413" t="s">
        <v>313</v>
      </c>
      <c r="EQ70" s="413" t="s">
        <v>10901</v>
      </c>
      <c r="ER70" s="413" t="s">
        <v>313</v>
      </c>
      <c r="ES70" s="413">
        <v>18000</v>
      </c>
      <c r="ET70" s="413">
        <v>23000</v>
      </c>
      <c r="EU70" s="413">
        <v>5000</v>
      </c>
      <c r="EV70" s="413">
        <v>3</v>
      </c>
      <c r="EW70" s="1" t="s">
        <v>1308</v>
      </c>
      <c r="FA70" s="1" t="s">
        <v>1234</v>
      </c>
      <c r="FG70" s="1" t="s">
        <v>1309</v>
      </c>
      <c r="FH70" s="1" t="s">
        <v>1310</v>
      </c>
      <c r="FI70" s="1" t="s">
        <v>1311</v>
      </c>
      <c r="FO70" s="1" t="s">
        <v>1217</v>
      </c>
      <c r="FW70" s="457">
        <f t="shared" si="1"/>
        <v>7.0588235294117646E-2</v>
      </c>
    </row>
    <row r="71" spans="1:179" ht="13.5" customHeight="1">
      <c r="A71" s="1" t="s">
        <v>982</v>
      </c>
      <c r="B71" s="1" t="s">
        <v>993</v>
      </c>
      <c r="C71" s="1" t="s">
        <v>1015</v>
      </c>
      <c r="I71" s="417">
        <f>VLOOKUP(C71,'(종합) 2016 KISTI 패밀리기업 현황(9&amp;10월)'!$E$6:$BM$295,61,FALSE)</f>
        <v>6</v>
      </c>
      <c r="J71" s="417">
        <f>VLOOKUP(C71,'(종합) 2016 KISTI 패밀리기업 현황(9&amp;10월)'!$E$6:$BY$295,72,FALSE)</f>
        <v>0</v>
      </c>
      <c r="K71" s="417">
        <f>VLOOKUP(C71,'(종합) 2016 KISTI 패밀리기업 현황(9&amp;10월)'!$E$6:$BY$295,73,FALSE)</f>
        <v>0</v>
      </c>
      <c r="L71" s="417">
        <f>VLOOKUP(C71,'(종합) 2016 KISTI 패밀리기업 현황(9&amp;10월)'!$E$6:$BZ$295,3,FALSE)</f>
        <v>1999</v>
      </c>
      <c r="M71" s="417">
        <f>VLOOKUP(C71,'(종합) 2016 KISTI 패밀리기업 현황(9&amp;10월)'!$E$6:$BZ$295,74,FALSE)</f>
        <v>10</v>
      </c>
      <c r="O71" s="21" t="s">
        <v>10820</v>
      </c>
      <c r="P71" s="21" t="s">
        <v>313</v>
      </c>
      <c r="Q71" s="3" t="s">
        <v>1179</v>
      </c>
      <c r="R71" s="3" t="s">
        <v>1258</v>
      </c>
      <c r="S71" s="3"/>
      <c r="T71" s="3"/>
      <c r="U71" s="3"/>
      <c r="V71" s="3" t="s">
        <v>1180</v>
      </c>
      <c r="W71" s="3" t="s">
        <v>994</v>
      </c>
      <c r="X71" s="3"/>
      <c r="Y71" s="3" t="s">
        <v>1203</v>
      </c>
      <c r="Z71" s="3" t="s">
        <v>994</v>
      </c>
      <c r="AA71" s="3"/>
      <c r="AB71" s="3"/>
      <c r="AC71" s="3" t="s">
        <v>1180</v>
      </c>
      <c r="AD71" s="3" t="s">
        <v>1177</v>
      </c>
      <c r="AE71" s="3" t="s">
        <v>1052</v>
      </c>
      <c r="AF71" s="3" t="s">
        <v>994</v>
      </c>
      <c r="AG71" s="3" t="s">
        <v>1312</v>
      </c>
      <c r="AH71" s="3" t="s">
        <v>1313</v>
      </c>
      <c r="AI71" s="3" t="s">
        <v>1177</v>
      </c>
      <c r="AJ71" s="3" t="s">
        <v>1181</v>
      </c>
      <c r="AK71" s="3" t="s">
        <v>1052</v>
      </c>
      <c r="AL71" s="3" t="s">
        <v>1181</v>
      </c>
      <c r="AM71" s="3" t="s">
        <v>1181</v>
      </c>
      <c r="AN71" s="3"/>
      <c r="AO71" s="3"/>
      <c r="AP71" s="3"/>
      <c r="AQ71" s="3"/>
      <c r="AR71" s="3" t="s">
        <v>1181</v>
      </c>
      <c r="AS71" s="3" t="s">
        <v>1181</v>
      </c>
      <c r="AT71" s="3" t="s">
        <v>1181</v>
      </c>
      <c r="AU71" s="3"/>
      <c r="AV71" s="3"/>
      <c r="AW71" s="3" t="s">
        <v>1181</v>
      </c>
      <c r="AX71" s="3"/>
      <c r="AY71" s="3" t="s">
        <v>994</v>
      </c>
      <c r="AZ71" s="3" t="s">
        <v>1096</v>
      </c>
      <c r="BA71" s="3">
        <v>2</v>
      </c>
      <c r="BB71" s="3" t="s">
        <v>994</v>
      </c>
      <c r="BC71" s="3" t="s">
        <v>1052</v>
      </c>
      <c r="BD71" s="3">
        <v>1</v>
      </c>
      <c r="BE71" s="413" t="s">
        <v>1052</v>
      </c>
      <c r="BF71" s="413" t="s">
        <v>1096</v>
      </c>
      <c r="BG71" s="3">
        <v>1</v>
      </c>
      <c r="BH71" s="413" t="s">
        <v>994</v>
      </c>
      <c r="BI71" s="413" t="s">
        <v>1096</v>
      </c>
      <c r="BJ71" s="3">
        <v>2</v>
      </c>
      <c r="BK71" s="413" t="s">
        <v>1180</v>
      </c>
      <c r="BL71" s="413" t="s">
        <v>1052</v>
      </c>
      <c r="BM71" s="3">
        <v>2</v>
      </c>
      <c r="BN71" s="413" t="s">
        <v>994</v>
      </c>
      <c r="BO71" s="413" t="s">
        <v>1052</v>
      </c>
      <c r="BP71" s="3">
        <v>1</v>
      </c>
      <c r="BQ71" s="413" t="s">
        <v>994</v>
      </c>
      <c r="BR71" s="413" t="s">
        <v>1052</v>
      </c>
      <c r="BS71" s="3">
        <v>1</v>
      </c>
      <c r="BT71" s="413" t="s">
        <v>994</v>
      </c>
      <c r="BU71" s="413" t="s">
        <v>1096</v>
      </c>
      <c r="BV71" s="3">
        <v>2</v>
      </c>
      <c r="BW71" s="413" t="s">
        <v>1052</v>
      </c>
      <c r="BX71" s="413" t="s">
        <v>1096</v>
      </c>
      <c r="BY71" s="3">
        <v>1</v>
      </c>
      <c r="BZ71" s="413" t="s">
        <v>1052</v>
      </c>
      <c r="CA71" s="413" t="s">
        <v>1096</v>
      </c>
      <c r="CB71" s="3">
        <v>1</v>
      </c>
      <c r="CC71" s="413" t="s">
        <v>994</v>
      </c>
      <c r="CD71" s="413" t="s">
        <v>994</v>
      </c>
      <c r="CE71" s="3">
        <v>0</v>
      </c>
      <c r="CF71" s="413" t="s">
        <v>1052</v>
      </c>
      <c r="CG71" s="413" t="s">
        <v>1052</v>
      </c>
      <c r="CH71" s="3">
        <v>0</v>
      </c>
      <c r="CI71" s="413" t="s">
        <v>1052</v>
      </c>
      <c r="CJ71" s="413" t="s">
        <v>1052</v>
      </c>
      <c r="CK71" s="3">
        <v>0</v>
      </c>
      <c r="CL71" s="413" t="s">
        <v>1226</v>
      </c>
      <c r="CM71" s="413" t="s">
        <v>1052</v>
      </c>
      <c r="CN71" s="3">
        <v>0</v>
      </c>
      <c r="CO71" s="413" t="s">
        <v>1180</v>
      </c>
      <c r="CP71" s="413" t="s">
        <v>994</v>
      </c>
      <c r="CQ71" s="3">
        <v>1</v>
      </c>
      <c r="CR71" s="413" t="s">
        <v>1096</v>
      </c>
      <c r="CS71" s="413" t="s">
        <v>1096</v>
      </c>
      <c r="CT71" s="3">
        <v>0</v>
      </c>
      <c r="CU71" s="413" t="s">
        <v>1052</v>
      </c>
      <c r="CV71" s="413" t="s">
        <v>1052</v>
      </c>
      <c r="CW71" s="3">
        <v>0</v>
      </c>
      <c r="CX71" s="413" t="s">
        <v>1052</v>
      </c>
      <c r="CY71" s="413" t="s">
        <v>1052</v>
      </c>
      <c r="CZ71" s="3">
        <v>0</v>
      </c>
      <c r="DA71" s="413" t="s">
        <v>1052</v>
      </c>
      <c r="DB71" s="413" t="s">
        <v>1052</v>
      </c>
      <c r="DC71" s="3">
        <v>0</v>
      </c>
      <c r="DD71" s="413" t="s">
        <v>994</v>
      </c>
      <c r="DE71" s="413" t="s">
        <v>994</v>
      </c>
      <c r="DF71" s="3">
        <v>0</v>
      </c>
      <c r="DG71" s="413" t="s">
        <v>994</v>
      </c>
      <c r="DH71" s="413" t="s">
        <v>994</v>
      </c>
      <c r="DI71" s="3">
        <v>0</v>
      </c>
      <c r="DJ71" s="413" t="s">
        <v>1052</v>
      </c>
      <c r="DK71" s="413" t="s">
        <v>1096</v>
      </c>
      <c r="DL71" s="3">
        <v>1</v>
      </c>
      <c r="DM71" s="413" t="s">
        <v>1052</v>
      </c>
      <c r="DN71" s="413" t="s">
        <v>1096</v>
      </c>
      <c r="DO71" s="3">
        <v>1</v>
      </c>
      <c r="DP71" s="413" t="s">
        <v>1052</v>
      </c>
      <c r="DQ71" s="413" t="s">
        <v>1096</v>
      </c>
      <c r="DR71" s="3">
        <v>1</v>
      </c>
      <c r="DS71" s="413" t="s">
        <v>994</v>
      </c>
      <c r="DT71" s="413" t="s">
        <v>994</v>
      </c>
      <c r="DU71" s="3">
        <v>0</v>
      </c>
      <c r="DV71" s="413" t="s">
        <v>994</v>
      </c>
      <c r="DW71" s="413" t="s">
        <v>1052</v>
      </c>
      <c r="DX71" s="3">
        <v>1</v>
      </c>
      <c r="DY71" s="413" t="s">
        <v>994</v>
      </c>
      <c r="DZ71" s="413" t="s">
        <v>994</v>
      </c>
      <c r="EA71" s="3">
        <v>0</v>
      </c>
      <c r="EB71" s="3" t="s">
        <v>1246</v>
      </c>
      <c r="EC71" s="3" t="s">
        <v>1179</v>
      </c>
      <c r="ED71" s="3" t="s">
        <v>1314</v>
      </c>
      <c r="EE71" s="3" t="s">
        <v>1183</v>
      </c>
      <c r="EF71" s="3"/>
      <c r="EG71" s="3" t="s">
        <v>1189</v>
      </c>
      <c r="EH71" s="413">
        <v>18</v>
      </c>
      <c r="EI71" s="3">
        <v>19</v>
      </c>
      <c r="EJ71" s="413" t="s">
        <v>2725</v>
      </c>
      <c r="EK71" s="413" t="s">
        <v>2726</v>
      </c>
      <c r="EL71" s="413" t="s">
        <v>10900</v>
      </c>
      <c r="EM71" s="413">
        <v>3</v>
      </c>
      <c r="EN71" s="413">
        <v>3</v>
      </c>
      <c r="EO71" s="413">
        <v>0</v>
      </c>
      <c r="EP71" s="413" t="s">
        <v>10901</v>
      </c>
      <c r="EQ71" s="413" t="s">
        <v>10901</v>
      </c>
      <c r="ER71" s="413" t="s">
        <v>313</v>
      </c>
      <c r="ES71" s="413">
        <v>6000</v>
      </c>
      <c r="ET71" s="413">
        <v>8000</v>
      </c>
      <c r="EU71" s="413">
        <v>2000</v>
      </c>
      <c r="EV71" s="413">
        <v>6</v>
      </c>
      <c r="EW71" s="1" t="s">
        <v>1315</v>
      </c>
      <c r="FA71" s="1" t="s">
        <v>994</v>
      </c>
      <c r="FB71" s="1" t="s">
        <v>1096</v>
      </c>
      <c r="FG71" s="5" t="s">
        <v>1968</v>
      </c>
      <c r="FH71" s="5" t="s">
        <v>1316</v>
      </c>
      <c r="FI71" s="5" t="s">
        <v>1317</v>
      </c>
      <c r="FW71" s="457">
        <f t="shared" si="1"/>
        <v>0.22222222222222221</v>
      </c>
    </row>
    <row r="72" spans="1:179" ht="13.5" customHeight="1">
      <c r="A72" s="1" t="s">
        <v>983</v>
      </c>
      <c r="B72" s="1" t="s">
        <v>993</v>
      </c>
      <c r="C72" s="1" t="s">
        <v>1016</v>
      </c>
      <c r="I72" s="417">
        <f>VLOOKUP(C72,'(종합) 2016 KISTI 패밀리기업 현황(9&amp;10월)'!$E$6:$BM$295,61,FALSE)</f>
        <v>9</v>
      </c>
      <c r="J72" s="417">
        <f>VLOOKUP(C72,'(종합) 2016 KISTI 패밀리기업 현황(9&amp;10월)'!$E$6:$BY$295,72,FALSE)</f>
        <v>1</v>
      </c>
      <c r="K72" s="417">
        <f>VLOOKUP(C72,'(종합) 2016 KISTI 패밀리기업 현황(9&amp;10월)'!$E$6:$BY$295,73,FALSE)</f>
        <v>1</v>
      </c>
      <c r="L72" s="417">
        <f>VLOOKUP(C72,'(종합) 2016 KISTI 패밀리기업 현황(9&amp;10월)'!$E$6:$BZ$295,3,FALSE)</f>
        <v>1995</v>
      </c>
      <c r="M72" s="417">
        <f>VLOOKUP(C72,'(종합) 2016 KISTI 패밀리기업 현황(9&amp;10월)'!$E$6:$BZ$295,74,FALSE)</f>
        <v>10</v>
      </c>
      <c r="O72" s="21" t="s">
        <v>10820</v>
      </c>
      <c r="P72" s="21" t="s">
        <v>10906</v>
      </c>
      <c r="Q72" s="3" t="s">
        <v>1246</v>
      </c>
      <c r="R72" s="3" t="s">
        <v>1179</v>
      </c>
      <c r="S72" s="3" t="s">
        <v>1183</v>
      </c>
      <c r="T72" s="3"/>
      <c r="U72" s="3"/>
      <c r="V72" s="3" t="s">
        <v>1180</v>
      </c>
      <c r="W72" s="3" t="s">
        <v>1180</v>
      </c>
      <c r="X72" s="3" t="s">
        <v>1314</v>
      </c>
      <c r="Y72" s="3" t="s">
        <v>1314</v>
      </c>
      <c r="Z72" s="3"/>
      <c r="AA72" s="3" t="s">
        <v>1188</v>
      </c>
      <c r="AB72" s="3" t="s">
        <v>1189</v>
      </c>
      <c r="AC72" s="3" t="s">
        <v>1177</v>
      </c>
      <c r="AD72" s="3" t="s">
        <v>1318</v>
      </c>
      <c r="AE72" s="3" t="s">
        <v>1184</v>
      </c>
      <c r="AF72" s="3" t="s">
        <v>1184</v>
      </c>
      <c r="AG72" s="3" t="s">
        <v>1319</v>
      </c>
      <c r="AH72" s="3" t="s">
        <v>1320</v>
      </c>
      <c r="AI72" s="3" t="s">
        <v>1198</v>
      </c>
      <c r="AJ72" s="3" t="s">
        <v>1180</v>
      </c>
      <c r="AK72" s="3" t="s">
        <v>1096</v>
      </c>
      <c r="AL72" s="3" t="s">
        <v>1184</v>
      </c>
      <c r="AM72" s="3" t="s">
        <v>1181</v>
      </c>
      <c r="AN72" s="3" t="s">
        <v>1181</v>
      </c>
      <c r="AO72" s="3"/>
      <c r="AP72" s="3"/>
      <c r="AQ72" s="3"/>
      <c r="AR72" s="3"/>
      <c r="AS72" s="3" t="s">
        <v>1181</v>
      </c>
      <c r="AT72" s="3" t="s">
        <v>1181</v>
      </c>
      <c r="AU72" s="3"/>
      <c r="AV72" s="3"/>
      <c r="AW72" s="3"/>
      <c r="AX72" s="3"/>
      <c r="AY72" s="3" t="s">
        <v>1180</v>
      </c>
      <c r="AZ72" s="3" t="s">
        <v>994</v>
      </c>
      <c r="BA72" s="3">
        <v>1</v>
      </c>
      <c r="BB72" s="3" t="s">
        <v>1180</v>
      </c>
      <c r="BC72" s="3" t="s">
        <v>994</v>
      </c>
      <c r="BD72" s="3">
        <v>1</v>
      </c>
      <c r="BE72" s="413" t="s">
        <v>994</v>
      </c>
      <c r="BF72" s="413" t="s">
        <v>1052</v>
      </c>
      <c r="BG72" s="3">
        <v>1</v>
      </c>
      <c r="BH72" s="413" t="s">
        <v>1052</v>
      </c>
      <c r="BI72" s="413" t="s">
        <v>1052</v>
      </c>
      <c r="BJ72" s="3">
        <v>0</v>
      </c>
      <c r="BK72" s="413" t="s">
        <v>994</v>
      </c>
      <c r="BL72" s="413" t="s">
        <v>994</v>
      </c>
      <c r="BM72" s="3">
        <v>0</v>
      </c>
      <c r="BN72" s="413" t="s">
        <v>1052</v>
      </c>
      <c r="BO72" s="413" t="s">
        <v>1052</v>
      </c>
      <c r="BP72" s="3">
        <v>0</v>
      </c>
      <c r="BQ72" s="413" t="s">
        <v>994</v>
      </c>
      <c r="BR72" s="413" t="s">
        <v>994</v>
      </c>
      <c r="BS72" s="3">
        <v>0</v>
      </c>
      <c r="BT72" s="413" t="s">
        <v>1052</v>
      </c>
      <c r="BU72" s="413" t="s">
        <v>1052</v>
      </c>
      <c r="BV72" s="3">
        <v>0</v>
      </c>
      <c r="BW72" s="413" t="s">
        <v>994</v>
      </c>
      <c r="BX72" s="413" t="s">
        <v>994</v>
      </c>
      <c r="BY72" s="3">
        <v>0</v>
      </c>
      <c r="BZ72" s="413" t="s">
        <v>1052</v>
      </c>
      <c r="CA72" s="413" t="s">
        <v>1052</v>
      </c>
      <c r="CB72" s="3">
        <v>0</v>
      </c>
      <c r="CC72" s="413" t="s">
        <v>1052</v>
      </c>
      <c r="CD72" s="413" t="s">
        <v>1052</v>
      </c>
      <c r="CE72" s="3">
        <v>0</v>
      </c>
      <c r="CF72" s="413" t="s">
        <v>994</v>
      </c>
      <c r="CG72" s="413" t="s">
        <v>994</v>
      </c>
      <c r="CH72" s="3">
        <v>0</v>
      </c>
      <c r="CI72" s="413" t="s">
        <v>994</v>
      </c>
      <c r="CJ72" s="413" t="s">
        <v>994</v>
      </c>
      <c r="CK72" s="3">
        <v>0</v>
      </c>
      <c r="CL72" s="413" t="s">
        <v>994</v>
      </c>
      <c r="CM72" s="413" t="s">
        <v>1052</v>
      </c>
      <c r="CN72" s="3">
        <v>1</v>
      </c>
      <c r="CO72" s="413" t="s">
        <v>994</v>
      </c>
      <c r="CP72" s="413" t="s">
        <v>994</v>
      </c>
      <c r="CQ72" s="3">
        <v>0</v>
      </c>
      <c r="CR72" s="413" t="s">
        <v>994</v>
      </c>
      <c r="CS72" s="413" t="s">
        <v>994</v>
      </c>
      <c r="CT72" s="3">
        <v>0</v>
      </c>
      <c r="CU72" s="413" t="s">
        <v>994</v>
      </c>
      <c r="CV72" s="413" t="s">
        <v>994</v>
      </c>
      <c r="CW72" s="3">
        <v>0</v>
      </c>
      <c r="CX72" s="413" t="s">
        <v>994</v>
      </c>
      <c r="CY72" s="413" t="s">
        <v>994</v>
      </c>
      <c r="CZ72" s="3">
        <v>0</v>
      </c>
      <c r="DA72" s="413" t="s">
        <v>994</v>
      </c>
      <c r="DB72" s="413" t="s">
        <v>1052</v>
      </c>
      <c r="DC72" s="3">
        <v>1</v>
      </c>
      <c r="DD72" s="413" t="s">
        <v>1052</v>
      </c>
      <c r="DE72" s="413" t="s">
        <v>1052</v>
      </c>
      <c r="DF72" s="3">
        <v>0</v>
      </c>
      <c r="DG72" s="413" t="s">
        <v>994</v>
      </c>
      <c r="DH72" s="413" t="s">
        <v>1052</v>
      </c>
      <c r="DI72" s="3">
        <v>1</v>
      </c>
      <c r="DJ72" s="413" t="s">
        <v>994</v>
      </c>
      <c r="DK72" s="413" t="s">
        <v>1052</v>
      </c>
      <c r="DL72" s="3">
        <v>1</v>
      </c>
      <c r="DM72" s="413" t="s">
        <v>994</v>
      </c>
      <c r="DN72" s="413" t="s">
        <v>1052</v>
      </c>
      <c r="DO72" s="3">
        <v>1</v>
      </c>
      <c r="DP72" s="413" t="s">
        <v>994</v>
      </c>
      <c r="DQ72" s="413" t="s">
        <v>1052</v>
      </c>
      <c r="DR72" s="3">
        <v>1</v>
      </c>
      <c r="DS72" s="413" t="s">
        <v>994</v>
      </c>
      <c r="DT72" s="413" t="s">
        <v>994</v>
      </c>
      <c r="DU72" s="3">
        <v>0</v>
      </c>
      <c r="DV72" s="413" t="s">
        <v>994</v>
      </c>
      <c r="DW72" s="413" t="s">
        <v>994</v>
      </c>
      <c r="DX72" s="3">
        <v>0</v>
      </c>
      <c r="DY72" s="413" t="s">
        <v>994</v>
      </c>
      <c r="DZ72" s="413" t="s">
        <v>994</v>
      </c>
      <c r="EA72" s="3">
        <v>0</v>
      </c>
      <c r="EB72" s="3" t="s">
        <v>1227</v>
      </c>
      <c r="EC72" s="3"/>
      <c r="ED72" s="3"/>
      <c r="EE72" s="3" t="s">
        <v>1183</v>
      </c>
      <c r="EF72" s="3" t="s">
        <v>1190</v>
      </c>
      <c r="EG72" s="3" t="s">
        <v>1179</v>
      </c>
      <c r="EH72" s="413">
        <v>75</v>
      </c>
      <c r="EI72" s="3">
        <v>23</v>
      </c>
      <c r="EJ72" s="413" t="s">
        <v>2725</v>
      </c>
      <c r="EK72" s="413" t="s">
        <v>2726</v>
      </c>
      <c r="EL72" s="413" t="s">
        <v>10902</v>
      </c>
      <c r="EM72" s="413">
        <v>3</v>
      </c>
      <c r="EN72" s="413">
        <v>1</v>
      </c>
      <c r="EO72" s="413">
        <v>2</v>
      </c>
      <c r="EP72" s="413" t="s">
        <v>313</v>
      </c>
      <c r="EQ72" s="413" t="s">
        <v>313</v>
      </c>
      <c r="ER72" s="413" t="s">
        <v>313</v>
      </c>
      <c r="ES72" s="413">
        <v>23000</v>
      </c>
      <c r="ET72" s="413">
        <v>25000</v>
      </c>
      <c r="EU72" s="413">
        <v>2000</v>
      </c>
      <c r="EV72" s="413">
        <v>5</v>
      </c>
      <c r="EW72" s="1" t="s">
        <v>1321</v>
      </c>
      <c r="FA72" s="1" t="s">
        <v>994</v>
      </c>
      <c r="FG72" s="1" t="s">
        <v>1969</v>
      </c>
      <c r="FH72" s="1" t="s">
        <v>1970</v>
      </c>
      <c r="FI72" s="1" t="s">
        <v>1971</v>
      </c>
      <c r="FW72" s="457">
        <f t="shared" si="1"/>
        <v>6.6666666666666666E-2</v>
      </c>
    </row>
    <row r="73" spans="1:179" ht="13.5" customHeight="1">
      <c r="A73" s="1" t="s">
        <v>984</v>
      </c>
      <c r="B73" s="1" t="s">
        <v>993</v>
      </c>
      <c r="C73" s="1" t="s">
        <v>1017</v>
      </c>
      <c r="I73" s="417">
        <f>VLOOKUP(C73,'(종합) 2016 KISTI 패밀리기업 현황(9&amp;10월)'!$E$6:$BM$295,61,FALSE)</f>
        <v>10</v>
      </c>
      <c r="J73" s="417">
        <f>VLOOKUP(C73,'(종합) 2016 KISTI 패밀리기업 현황(9&amp;10월)'!$E$6:$BY$295,72,FALSE)</f>
        <v>1</v>
      </c>
      <c r="K73" s="417">
        <f>VLOOKUP(C73,'(종합) 2016 KISTI 패밀리기업 현황(9&amp;10월)'!$E$6:$BY$295,73,FALSE)</f>
        <v>1</v>
      </c>
      <c r="L73" s="417">
        <f>VLOOKUP(C73,'(종합) 2016 KISTI 패밀리기업 현황(9&amp;10월)'!$E$6:$BZ$295,3,FALSE)</f>
        <v>2000</v>
      </c>
      <c r="M73" s="417">
        <f>VLOOKUP(C73,'(종합) 2016 KISTI 패밀리기업 현황(9&amp;10월)'!$E$6:$BZ$295,74,FALSE)</f>
        <v>9</v>
      </c>
      <c r="O73" s="21" t="s">
        <v>10820</v>
      </c>
      <c r="P73" s="21" t="s">
        <v>313</v>
      </c>
      <c r="Q73" s="3" t="s">
        <v>1284</v>
      </c>
      <c r="R73" s="3" t="s">
        <v>1189</v>
      </c>
      <c r="S73" s="3"/>
      <c r="T73" s="3"/>
      <c r="U73" s="3"/>
      <c r="V73" s="3" t="s">
        <v>1181</v>
      </c>
      <c r="W73" s="3" t="s">
        <v>1180</v>
      </c>
      <c r="X73" s="3"/>
      <c r="Y73" s="3"/>
      <c r="Z73" s="3"/>
      <c r="AA73" s="3"/>
      <c r="AB73" s="3" t="s">
        <v>1195</v>
      </c>
      <c r="AC73" s="3" t="s">
        <v>1177</v>
      </c>
      <c r="AD73" s="3" t="s">
        <v>1177</v>
      </c>
      <c r="AE73" s="3" t="s">
        <v>1052</v>
      </c>
      <c r="AF73" s="3" t="s">
        <v>1177</v>
      </c>
      <c r="AG73" s="3" t="s">
        <v>1322</v>
      </c>
      <c r="AH73" s="3" t="s">
        <v>1323</v>
      </c>
      <c r="AI73" s="3" t="s">
        <v>1198</v>
      </c>
      <c r="AJ73" s="3" t="s">
        <v>1181</v>
      </c>
      <c r="AK73" s="3" t="s">
        <v>1198</v>
      </c>
      <c r="AL73" s="3" t="s">
        <v>1181</v>
      </c>
      <c r="AM73" s="3"/>
      <c r="AN73" s="3"/>
      <c r="AO73" s="3" t="s">
        <v>1181</v>
      </c>
      <c r="AP73" s="3"/>
      <c r="AQ73" s="3"/>
      <c r="AR73" s="3"/>
      <c r="AS73" s="3" t="s">
        <v>1181</v>
      </c>
      <c r="AT73" s="3"/>
      <c r="AU73" s="3" t="s">
        <v>1181</v>
      </c>
      <c r="AV73" s="3"/>
      <c r="AW73" s="3"/>
      <c r="AX73" s="3" t="s">
        <v>1181</v>
      </c>
      <c r="AY73" s="3" t="s">
        <v>1180</v>
      </c>
      <c r="AZ73" s="3" t="s">
        <v>1096</v>
      </c>
      <c r="BA73" s="3">
        <v>3</v>
      </c>
      <c r="BB73" s="3" t="s">
        <v>1180</v>
      </c>
      <c r="BC73" s="3" t="s">
        <v>1096</v>
      </c>
      <c r="BD73" s="3">
        <v>3</v>
      </c>
      <c r="BE73" s="413" t="s">
        <v>1096</v>
      </c>
      <c r="BF73" s="413" t="s">
        <v>1096</v>
      </c>
      <c r="BG73" s="3">
        <v>0</v>
      </c>
      <c r="BH73" s="413" t="s">
        <v>1052</v>
      </c>
      <c r="BI73" s="413" t="s">
        <v>1096</v>
      </c>
      <c r="BJ73" s="3">
        <v>1</v>
      </c>
      <c r="BK73" s="413" t="s">
        <v>1052</v>
      </c>
      <c r="BL73" s="413" t="s">
        <v>1096</v>
      </c>
      <c r="BM73" s="3">
        <v>1</v>
      </c>
      <c r="BN73" s="413" t="s">
        <v>1052</v>
      </c>
      <c r="BO73" s="413" t="s">
        <v>1096</v>
      </c>
      <c r="BP73" s="3">
        <v>1</v>
      </c>
      <c r="BQ73" s="413" t="s">
        <v>994</v>
      </c>
      <c r="BR73" s="413" t="s">
        <v>1052</v>
      </c>
      <c r="BS73" s="3">
        <v>1</v>
      </c>
      <c r="BT73" s="413" t="s">
        <v>994</v>
      </c>
      <c r="BU73" s="413" t="s">
        <v>1096</v>
      </c>
      <c r="BV73" s="3">
        <v>2</v>
      </c>
      <c r="BW73" s="413" t="s">
        <v>1096</v>
      </c>
      <c r="BX73" s="413" t="s">
        <v>1096</v>
      </c>
      <c r="BY73" s="3">
        <v>0</v>
      </c>
      <c r="BZ73" s="413" t="s">
        <v>994</v>
      </c>
      <c r="CA73" s="413" t="s">
        <v>1052</v>
      </c>
      <c r="CB73" s="3">
        <v>1</v>
      </c>
      <c r="CC73" s="413" t="s">
        <v>1052</v>
      </c>
      <c r="CD73" s="413" t="s">
        <v>1096</v>
      </c>
      <c r="CE73" s="3">
        <v>1</v>
      </c>
      <c r="CF73" s="413" t="s">
        <v>994</v>
      </c>
      <c r="CG73" s="413" t="s">
        <v>1096</v>
      </c>
      <c r="CH73" s="3">
        <v>2</v>
      </c>
      <c r="CI73" s="413" t="s">
        <v>1052</v>
      </c>
      <c r="CJ73" s="413" t="s">
        <v>1096</v>
      </c>
      <c r="CK73" s="3">
        <v>1</v>
      </c>
      <c r="CL73" s="413" t="s">
        <v>1180</v>
      </c>
      <c r="CM73" s="413" t="s">
        <v>1096</v>
      </c>
      <c r="CN73" s="3">
        <v>3</v>
      </c>
      <c r="CO73" s="413" t="s">
        <v>1180</v>
      </c>
      <c r="CP73" s="413" t="s">
        <v>1096</v>
      </c>
      <c r="CQ73" s="3">
        <v>3</v>
      </c>
      <c r="CR73" s="413" t="s">
        <v>1180</v>
      </c>
      <c r="CS73" s="413" t="s">
        <v>1052</v>
      </c>
      <c r="CT73" s="3">
        <v>2</v>
      </c>
      <c r="CU73" s="413" t="s">
        <v>1180</v>
      </c>
      <c r="CV73" s="413" t="s">
        <v>1096</v>
      </c>
      <c r="CW73" s="3">
        <v>3</v>
      </c>
      <c r="CX73" s="413" t="s">
        <v>1180</v>
      </c>
      <c r="CY73" s="413" t="s">
        <v>1096</v>
      </c>
      <c r="CZ73" s="3">
        <v>3</v>
      </c>
      <c r="DA73" s="413" t="s">
        <v>1052</v>
      </c>
      <c r="DB73" s="413" t="s">
        <v>1096</v>
      </c>
      <c r="DC73" s="3">
        <v>1</v>
      </c>
      <c r="DD73" s="413" t="s">
        <v>1052</v>
      </c>
      <c r="DE73" s="413" t="s">
        <v>1096</v>
      </c>
      <c r="DF73" s="3">
        <v>1</v>
      </c>
      <c r="DG73" s="413" t="s">
        <v>1052</v>
      </c>
      <c r="DH73" s="413" t="s">
        <v>1096</v>
      </c>
      <c r="DI73" s="3">
        <v>1</v>
      </c>
      <c r="DJ73" s="413" t="s">
        <v>1052</v>
      </c>
      <c r="DK73" s="413" t="s">
        <v>1096</v>
      </c>
      <c r="DL73" s="3">
        <v>1</v>
      </c>
      <c r="DM73" s="413" t="s">
        <v>1052</v>
      </c>
      <c r="DN73" s="413" t="s">
        <v>1096</v>
      </c>
      <c r="DO73" s="3">
        <v>1</v>
      </c>
      <c r="DP73" s="413" t="s">
        <v>1052</v>
      </c>
      <c r="DQ73" s="413" t="s">
        <v>1096</v>
      </c>
      <c r="DR73" s="3">
        <v>1</v>
      </c>
      <c r="DS73" s="413" t="s">
        <v>1180</v>
      </c>
      <c r="DT73" s="413" t="s">
        <v>1052</v>
      </c>
      <c r="DU73" s="3">
        <v>2</v>
      </c>
      <c r="DV73" s="413" t="s">
        <v>1180</v>
      </c>
      <c r="DW73" s="413" t="s">
        <v>1096</v>
      </c>
      <c r="DX73" s="3">
        <v>3</v>
      </c>
      <c r="DY73" s="413" t="s">
        <v>994</v>
      </c>
      <c r="DZ73" s="413" t="s">
        <v>1096</v>
      </c>
      <c r="EA73" s="3">
        <v>2</v>
      </c>
      <c r="EB73" s="3" t="s">
        <v>1195</v>
      </c>
      <c r="EC73" s="3" t="s">
        <v>1241</v>
      </c>
      <c r="ED73" s="3" t="s">
        <v>1195</v>
      </c>
      <c r="EE73" s="3" t="s">
        <v>1188</v>
      </c>
      <c r="EF73" s="3" t="s">
        <v>1195</v>
      </c>
      <c r="EG73" s="3" t="s">
        <v>1195</v>
      </c>
      <c r="EH73" s="413">
        <v>37</v>
      </c>
      <c r="EI73" s="3">
        <v>18</v>
      </c>
      <c r="EJ73" s="413" t="s">
        <v>2725</v>
      </c>
      <c r="EK73" s="413" t="s">
        <v>2726</v>
      </c>
      <c r="EL73" s="413" t="s">
        <v>10900</v>
      </c>
      <c r="EM73" s="413">
        <v>3</v>
      </c>
      <c r="EN73" s="413">
        <v>0</v>
      </c>
      <c r="EO73" s="413">
        <v>0</v>
      </c>
      <c r="EP73" s="413" t="s">
        <v>313</v>
      </c>
      <c r="EQ73" s="413" t="s">
        <v>10901</v>
      </c>
      <c r="ER73" s="413" t="s">
        <v>313</v>
      </c>
      <c r="ES73" s="413">
        <v>10000</v>
      </c>
      <c r="ET73" s="413">
        <v>10000</v>
      </c>
      <c r="EU73" s="413">
        <v>0</v>
      </c>
      <c r="EV73" s="413">
        <v>4</v>
      </c>
      <c r="EW73" s="1" t="s">
        <v>1324</v>
      </c>
      <c r="EX73" s="1" t="s">
        <v>1181</v>
      </c>
      <c r="EY73" s="1" t="s">
        <v>994</v>
      </c>
      <c r="FG73" s="1" t="s">
        <v>1325</v>
      </c>
      <c r="FH73" s="1" t="s">
        <v>1326</v>
      </c>
      <c r="FI73" s="1" t="s">
        <v>1327</v>
      </c>
      <c r="FW73" s="457">
        <f t="shared" si="1"/>
        <v>0.1891891891891892</v>
      </c>
    </row>
    <row r="74" spans="1:179" ht="13.5" customHeight="1">
      <c r="A74" s="1" t="s">
        <v>985</v>
      </c>
      <c r="B74" s="1" t="s">
        <v>993</v>
      </c>
      <c r="C74" s="1" t="s">
        <v>1018</v>
      </c>
      <c r="I74" s="417">
        <f>VLOOKUP(C74,'(종합) 2016 KISTI 패밀리기업 현황(9&amp;10월)'!$E$6:$BM$295,61,FALSE)</f>
        <v>12</v>
      </c>
      <c r="J74" s="417">
        <f>VLOOKUP(C74,'(종합) 2016 KISTI 패밀리기업 현황(9&amp;10월)'!$E$6:$BY$295,72,FALSE)</f>
        <v>1</v>
      </c>
      <c r="K74" s="417">
        <f>VLOOKUP(C74,'(종합) 2016 KISTI 패밀리기업 현황(9&amp;10월)'!$E$6:$BY$295,73,FALSE)</f>
        <v>1</v>
      </c>
      <c r="L74" s="417">
        <f>VLOOKUP(C74,'(종합) 2016 KISTI 패밀리기업 현황(9&amp;10월)'!$E$6:$BZ$295,3,FALSE)</f>
        <v>2005</v>
      </c>
      <c r="M74" s="417">
        <f>VLOOKUP(C74,'(종합) 2016 KISTI 패밀리기업 현황(9&amp;10월)'!$E$6:$BZ$295,74,FALSE)</f>
        <v>10</v>
      </c>
      <c r="O74" s="21" t="s">
        <v>10821</v>
      </c>
      <c r="P74" s="21" t="s">
        <v>517</v>
      </c>
      <c r="Q74" s="3" t="s">
        <v>1195</v>
      </c>
      <c r="R74" s="3"/>
      <c r="S74" s="3"/>
      <c r="T74" s="3"/>
      <c r="U74" s="3"/>
      <c r="V74" s="3" t="s">
        <v>994</v>
      </c>
      <c r="W74" s="3" t="s">
        <v>994</v>
      </c>
      <c r="X74" s="3" t="s">
        <v>1182</v>
      </c>
      <c r="Y74" s="3" t="s">
        <v>1183</v>
      </c>
      <c r="Z74" s="3"/>
      <c r="AA74" s="3"/>
      <c r="AB74" s="3"/>
      <c r="AC74" s="3" t="s">
        <v>994</v>
      </c>
      <c r="AD74" s="3" t="s">
        <v>1184</v>
      </c>
      <c r="AE74" s="3" t="s">
        <v>1204</v>
      </c>
      <c r="AF74" s="3" t="s">
        <v>1177</v>
      </c>
      <c r="AG74" s="3" t="s">
        <v>1206</v>
      </c>
      <c r="AH74" s="3" t="s">
        <v>1323</v>
      </c>
      <c r="AI74" s="3" t="s">
        <v>994</v>
      </c>
      <c r="AJ74" s="3" t="s">
        <v>1052</v>
      </c>
      <c r="AK74" s="3"/>
      <c r="AL74" s="3"/>
      <c r="AM74" s="3" t="s">
        <v>1181</v>
      </c>
      <c r="AN74" s="3"/>
      <c r="AO74" s="3"/>
      <c r="AP74" s="3"/>
      <c r="AQ74" s="3"/>
      <c r="AR74" s="3" t="s">
        <v>1181</v>
      </c>
      <c r="AS74" s="3"/>
      <c r="AT74" s="3"/>
      <c r="AU74" s="3"/>
      <c r="AV74" s="3"/>
      <c r="AW74" s="3"/>
      <c r="AX74" s="3"/>
      <c r="AY74" s="3" t="s">
        <v>1180</v>
      </c>
      <c r="AZ74" s="3" t="s">
        <v>1052</v>
      </c>
      <c r="BA74" s="3">
        <v>2</v>
      </c>
      <c r="BB74" s="3" t="s">
        <v>1181</v>
      </c>
      <c r="BC74" s="3" t="s">
        <v>1096</v>
      </c>
      <c r="BD74" s="3">
        <v>4</v>
      </c>
      <c r="BE74" s="413" t="s">
        <v>1180</v>
      </c>
      <c r="BF74" s="413" t="s">
        <v>1096</v>
      </c>
      <c r="BG74" s="3">
        <v>3</v>
      </c>
      <c r="BH74" s="413" t="s">
        <v>1180</v>
      </c>
      <c r="BI74" s="413" t="s">
        <v>1096</v>
      </c>
      <c r="BJ74" s="3">
        <v>3</v>
      </c>
      <c r="BK74" s="413" t="s">
        <v>1180</v>
      </c>
      <c r="BL74" s="413" t="s">
        <v>1096</v>
      </c>
      <c r="BM74" s="3">
        <v>3</v>
      </c>
      <c r="BN74" s="413" t="s">
        <v>1180</v>
      </c>
      <c r="BO74" s="413" t="s">
        <v>1180</v>
      </c>
      <c r="BP74" s="3">
        <v>0</v>
      </c>
      <c r="BQ74" s="413" t="s">
        <v>1328</v>
      </c>
      <c r="BR74" s="413" t="s">
        <v>1328</v>
      </c>
      <c r="BS74" s="3">
        <v>0</v>
      </c>
      <c r="BT74" s="413" t="s">
        <v>1180</v>
      </c>
      <c r="BU74" s="413" t="s">
        <v>1180</v>
      </c>
      <c r="BV74" s="3">
        <v>0</v>
      </c>
      <c r="BW74" s="413" t="s">
        <v>1180</v>
      </c>
      <c r="BX74" s="413" t="s">
        <v>1180</v>
      </c>
      <c r="BY74" s="3">
        <v>0</v>
      </c>
      <c r="BZ74" s="413" t="s">
        <v>1180</v>
      </c>
      <c r="CA74" s="413" t="s">
        <v>994</v>
      </c>
      <c r="CB74" s="3">
        <v>1</v>
      </c>
      <c r="CC74" s="413" t="s">
        <v>1180</v>
      </c>
      <c r="CD74" s="413" t="s">
        <v>1180</v>
      </c>
      <c r="CE74" s="3">
        <v>0</v>
      </c>
      <c r="CF74" s="413" t="s">
        <v>1180</v>
      </c>
      <c r="CG74" s="413" t="s">
        <v>1180</v>
      </c>
      <c r="CH74" s="3">
        <v>0</v>
      </c>
      <c r="CI74" s="413" t="s">
        <v>1180</v>
      </c>
      <c r="CJ74" s="413" t="s">
        <v>1180</v>
      </c>
      <c r="CK74" s="3">
        <v>0</v>
      </c>
      <c r="CL74" s="413" t="s">
        <v>1328</v>
      </c>
      <c r="CM74" s="413" t="s">
        <v>1180</v>
      </c>
      <c r="CN74" s="3">
        <v>0</v>
      </c>
      <c r="CO74" s="413" t="s">
        <v>994</v>
      </c>
      <c r="CP74" s="413" t="s">
        <v>994</v>
      </c>
      <c r="CQ74" s="3">
        <v>0</v>
      </c>
      <c r="CR74" s="413" t="s">
        <v>1180</v>
      </c>
      <c r="CS74" s="413" t="s">
        <v>1180</v>
      </c>
      <c r="CT74" s="3">
        <v>0</v>
      </c>
      <c r="CU74" s="413" t="s">
        <v>994</v>
      </c>
      <c r="CV74" s="413" t="s">
        <v>994</v>
      </c>
      <c r="CW74" s="3">
        <v>0</v>
      </c>
      <c r="CX74" s="413" t="s">
        <v>1180</v>
      </c>
      <c r="CY74" s="413" t="s">
        <v>1180</v>
      </c>
      <c r="CZ74" s="3">
        <v>0</v>
      </c>
      <c r="DA74" s="413" t="s">
        <v>1180</v>
      </c>
      <c r="DB74" s="413" t="s">
        <v>1180</v>
      </c>
      <c r="DC74" s="3">
        <v>0</v>
      </c>
      <c r="DD74" s="413" t="s">
        <v>1180</v>
      </c>
      <c r="DE74" s="413" t="s">
        <v>1180</v>
      </c>
      <c r="DF74" s="3">
        <v>0</v>
      </c>
      <c r="DG74" s="413" t="s">
        <v>1180</v>
      </c>
      <c r="DH74" s="413" t="s">
        <v>1180</v>
      </c>
      <c r="DI74" s="3">
        <v>0</v>
      </c>
      <c r="DJ74" s="413" t="s">
        <v>1180</v>
      </c>
      <c r="DK74" s="413" t="s">
        <v>1096</v>
      </c>
      <c r="DL74" s="3">
        <v>3</v>
      </c>
      <c r="DM74" s="413" t="s">
        <v>1180</v>
      </c>
      <c r="DN74" s="413" t="s">
        <v>1096</v>
      </c>
      <c r="DO74" s="3">
        <v>3</v>
      </c>
      <c r="DP74" s="413" t="s">
        <v>1180</v>
      </c>
      <c r="DQ74" s="413" t="s">
        <v>1180</v>
      </c>
      <c r="DR74" s="3">
        <v>0</v>
      </c>
      <c r="DS74" s="413" t="s">
        <v>1180</v>
      </c>
      <c r="DT74" s="413" t="s">
        <v>1180</v>
      </c>
      <c r="DU74" s="3">
        <v>0</v>
      </c>
      <c r="DV74" s="413" t="s">
        <v>1180</v>
      </c>
      <c r="DW74" s="413" t="s">
        <v>1180</v>
      </c>
      <c r="DX74" s="3">
        <v>0</v>
      </c>
      <c r="DY74" s="413" t="s">
        <v>1180</v>
      </c>
      <c r="DZ74" s="413" t="s">
        <v>1052</v>
      </c>
      <c r="EA74" s="3">
        <v>2</v>
      </c>
      <c r="EB74" s="3" t="s">
        <v>1188</v>
      </c>
      <c r="EC74" s="3"/>
      <c r="ED74" s="3" t="s">
        <v>1183</v>
      </c>
      <c r="EE74" s="3"/>
      <c r="EF74" s="3"/>
      <c r="EG74" s="3" t="s">
        <v>1215</v>
      </c>
      <c r="EH74" s="413">
        <v>131</v>
      </c>
      <c r="EI74" s="3">
        <v>13</v>
      </c>
      <c r="EJ74" s="413" t="s">
        <v>2725</v>
      </c>
      <c r="EK74" s="413" t="s">
        <v>2726</v>
      </c>
      <c r="EL74" s="413" t="s">
        <v>10902</v>
      </c>
      <c r="EM74" s="413">
        <v>3</v>
      </c>
      <c r="EN74" s="413">
        <v>3</v>
      </c>
      <c r="EO74" s="413">
        <v>0</v>
      </c>
      <c r="EP74" s="413" t="s">
        <v>313</v>
      </c>
      <c r="EQ74" s="413" t="s">
        <v>10901</v>
      </c>
      <c r="ER74" s="413" t="s">
        <v>313</v>
      </c>
      <c r="ES74" s="413">
        <v>12000</v>
      </c>
      <c r="ET74" s="413">
        <v>10500</v>
      </c>
      <c r="EU74" s="413">
        <v>0</v>
      </c>
      <c r="EV74" s="413">
        <v>0</v>
      </c>
      <c r="EW74" s="1" t="s">
        <v>1329</v>
      </c>
      <c r="FD74" s="1" t="s">
        <v>1181</v>
      </c>
      <c r="FG74" s="1" t="s">
        <v>1330</v>
      </c>
      <c r="FH74" s="1" t="s">
        <v>1331</v>
      </c>
      <c r="FI74" s="5" t="s">
        <v>1332</v>
      </c>
      <c r="FW74" s="457">
        <f t="shared" si="1"/>
        <v>0</v>
      </c>
    </row>
    <row r="75" spans="1:179" ht="13.5" customHeight="1">
      <c r="A75" s="1" t="s">
        <v>986</v>
      </c>
      <c r="B75" s="1" t="s">
        <v>993</v>
      </c>
      <c r="C75" s="1" t="s">
        <v>1019</v>
      </c>
      <c r="I75" s="417">
        <f>VLOOKUP(C75,'(종합) 2016 KISTI 패밀리기업 현황(9&amp;10월)'!$E$6:$BM$295,61,FALSE)</f>
        <v>9</v>
      </c>
      <c r="J75" s="417">
        <f>VLOOKUP(C75,'(종합) 2016 KISTI 패밀리기업 현황(9&amp;10월)'!$E$6:$BY$295,72,FALSE)</f>
        <v>1</v>
      </c>
      <c r="K75" s="417">
        <f>VLOOKUP(C75,'(종합) 2016 KISTI 패밀리기업 현황(9&amp;10월)'!$E$6:$BY$295,73,FALSE)</f>
        <v>0</v>
      </c>
      <c r="L75" s="417">
        <f>VLOOKUP(C75,'(종합) 2016 KISTI 패밀리기업 현황(9&amp;10월)'!$E$6:$BZ$295,3,FALSE)</f>
        <v>2002</v>
      </c>
      <c r="M75" s="417">
        <f>VLOOKUP(C75,'(종합) 2016 KISTI 패밀리기업 현황(9&amp;10월)'!$E$6:$BZ$295,74,FALSE)</f>
        <v>10</v>
      </c>
      <c r="O75" s="21" t="s">
        <v>10820</v>
      </c>
      <c r="P75" s="21" t="s">
        <v>313</v>
      </c>
      <c r="Q75" s="3" t="s">
        <v>1246</v>
      </c>
      <c r="R75" s="3" t="s">
        <v>1179</v>
      </c>
      <c r="S75" s="3" t="s">
        <v>1183</v>
      </c>
      <c r="T75" s="3"/>
      <c r="U75" s="3"/>
      <c r="V75" s="3" t="s">
        <v>1180</v>
      </c>
      <c r="W75" s="3" t="s">
        <v>1180</v>
      </c>
      <c r="X75" s="3" t="s">
        <v>1179</v>
      </c>
      <c r="Y75" s="3" t="s">
        <v>1183</v>
      </c>
      <c r="Z75" s="3"/>
      <c r="AA75" s="3"/>
      <c r="AB75" s="3" t="s">
        <v>1246</v>
      </c>
      <c r="AC75" s="3" t="s">
        <v>1177</v>
      </c>
      <c r="AD75" s="3" t="s">
        <v>1184</v>
      </c>
      <c r="AE75" s="3" t="s">
        <v>1177</v>
      </c>
      <c r="AF75" s="3" t="s">
        <v>1052</v>
      </c>
      <c r="AG75" s="3" t="s">
        <v>1333</v>
      </c>
      <c r="AH75" s="3" t="s">
        <v>1207</v>
      </c>
      <c r="AI75" s="3" t="s">
        <v>1177</v>
      </c>
      <c r="AJ75" s="3" t="s">
        <v>1181</v>
      </c>
      <c r="AK75" s="3" t="s">
        <v>1247</v>
      </c>
      <c r="AL75" s="3" t="s">
        <v>1181</v>
      </c>
      <c r="AM75" s="3" t="s">
        <v>1181</v>
      </c>
      <c r="AN75" s="3"/>
      <c r="AO75" s="3" t="s">
        <v>1181</v>
      </c>
      <c r="AP75" s="3"/>
      <c r="AQ75" s="3"/>
      <c r="AR75" s="3" t="s">
        <v>1181</v>
      </c>
      <c r="AS75" s="3" t="s">
        <v>1181</v>
      </c>
      <c r="AT75" s="3"/>
      <c r="AU75" s="3"/>
      <c r="AV75" s="3"/>
      <c r="AW75" s="3"/>
      <c r="AX75" s="3" t="s">
        <v>1181</v>
      </c>
      <c r="AY75" s="3" t="s">
        <v>1052</v>
      </c>
      <c r="AZ75" s="3" t="s">
        <v>1096</v>
      </c>
      <c r="BA75" s="3">
        <v>1</v>
      </c>
      <c r="BB75" s="3" t="s">
        <v>994</v>
      </c>
      <c r="BC75" s="3" t="s">
        <v>1052</v>
      </c>
      <c r="BD75" s="3">
        <v>1</v>
      </c>
      <c r="BE75" s="413" t="s">
        <v>994</v>
      </c>
      <c r="BF75" s="413" t="s">
        <v>1052</v>
      </c>
      <c r="BG75" s="3">
        <v>1</v>
      </c>
      <c r="BH75" s="413" t="s">
        <v>1052</v>
      </c>
      <c r="BI75" s="413" t="s">
        <v>1052</v>
      </c>
      <c r="BJ75" s="3">
        <v>0</v>
      </c>
      <c r="BK75" s="413" t="s">
        <v>1052</v>
      </c>
      <c r="BL75" s="413" t="s">
        <v>1052</v>
      </c>
      <c r="BM75" s="3">
        <v>0</v>
      </c>
      <c r="BN75" s="413" t="s">
        <v>1052</v>
      </c>
      <c r="BO75" s="413" t="s">
        <v>1052</v>
      </c>
      <c r="BP75" s="3">
        <v>0</v>
      </c>
      <c r="BQ75" s="413" t="s">
        <v>994</v>
      </c>
      <c r="BR75" s="413" t="s">
        <v>1052</v>
      </c>
      <c r="BS75" s="3">
        <v>1</v>
      </c>
      <c r="BT75" s="413" t="s">
        <v>994</v>
      </c>
      <c r="BU75" s="413" t="s">
        <v>1052</v>
      </c>
      <c r="BV75" s="3">
        <v>1</v>
      </c>
      <c r="BW75" s="413" t="s">
        <v>994</v>
      </c>
      <c r="BX75" s="413" t="s">
        <v>1052</v>
      </c>
      <c r="BY75" s="3">
        <v>1</v>
      </c>
      <c r="BZ75" s="413" t="s">
        <v>1052</v>
      </c>
      <c r="CA75" s="413" t="s">
        <v>1096</v>
      </c>
      <c r="CB75" s="3">
        <v>1</v>
      </c>
      <c r="CC75" s="413" t="s">
        <v>1052</v>
      </c>
      <c r="CD75" s="413" t="s">
        <v>1096</v>
      </c>
      <c r="CE75" s="3">
        <v>1</v>
      </c>
      <c r="CF75" s="413" t="s">
        <v>1052</v>
      </c>
      <c r="CG75" s="413" t="s">
        <v>1096</v>
      </c>
      <c r="CH75" s="3">
        <v>1</v>
      </c>
      <c r="CI75" s="413" t="s">
        <v>1052</v>
      </c>
      <c r="CJ75" s="413" t="s">
        <v>1096</v>
      </c>
      <c r="CK75" s="3">
        <v>1</v>
      </c>
      <c r="CL75" s="413" t="s">
        <v>994</v>
      </c>
      <c r="CM75" s="413" t="s">
        <v>1052</v>
      </c>
      <c r="CN75" s="3">
        <v>1</v>
      </c>
      <c r="CO75" s="413" t="s">
        <v>1180</v>
      </c>
      <c r="CP75" s="413" t="s">
        <v>1052</v>
      </c>
      <c r="CQ75" s="3">
        <v>2</v>
      </c>
      <c r="CR75" s="413" t="s">
        <v>1180</v>
      </c>
      <c r="CS75" s="413" t="s">
        <v>1052</v>
      </c>
      <c r="CT75" s="3">
        <v>2</v>
      </c>
      <c r="CU75" s="413" t="s">
        <v>1180</v>
      </c>
      <c r="CV75" s="413" t="s">
        <v>1052</v>
      </c>
      <c r="CW75" s="3">
        <v>2</v>
      </c>
      <c r="CX75" s="413" t="s">
        <v>994</v>
      </c>
      <c r="CY75" s="413" t="s">
        <v>1052</v>
      </c>
      <c r="CZ75" s="3">
        <v>1</v>
      </c>
      <c r="DA75" s="413" t="s">
        <v>994</v>
      </c>
      <c r="DB75" s="413" t="s">
        <v>1052</v>
      </c>
      <c r="DC75" s="3">
        <v>1</v>
      </c>
      <c r="DD75" s="413" t="s">
        <v>994</v>
      </c>
      <c r="DE75" s="413" t="s">
        <v>1052</v>
      </c>
      <c r="DF75" s="3">
        <v>1</v>
      </c>
      <c r="DG75" s="413" t="s">
        <v>994</v>
      </c>
      <c r="DH75" s="413" t="s">
        <v>1052</v>
      </c>
      <c r="DI75" s="3">
        <v>1</v>
      </c>
      <c r="DJ75" s="413" t="s">
        <v>1328</v>
      </c>
      <c r="DK75" s="413" t="s">
        <v>1205</v>
      </c>
      <c r="DL75" s="3">
        <v>1</v>
      </c>
      <c r="DM75" s="413" t="s">
        <v>1328</v>
      </c>
      <c r="DN75" s="413" t="s">
        <v>1226</v>
      </c>
      <c r="DO75" s="3">
        <v>2</v>
      </c>
      <c r="DP75" s="413" t="s">
        <v>1205</v>
      </c>
      <c r="DQ75" s="413" t="s">
        <v>1226</v>
      </c>
      <c r="DR75" s="3">
        <v>1</v>
      </c>
      <c r="DS75" s="413" t="s">
        <v>1328</v>
      </c>
      <c r="DT75" s="413" t="s">
        <v>1226</v>
      </c>
      <c r="DU75" s="3">
        <v>2</v>
      </c>
      <c r="DV75" s="413" t="s">
        <v>1205</v>
      </c>
      <c r="DW75" s="413" t="s">
        <v>1226</v>
      </c>
      <c r="DX75" s="3">
        <v>1</v>
      </c>
      <c r="DY75" s="413" t="s">
        <v>1328</v>
      </c>
      <c r="DZ75" s="413" t="s">
        <v>1226</v>
      </c>
      <c r="EA75" s="3">
        <v>2</v>
      </c>
      <c r="EB75" s="3" t="s">
        <v>1197</v>
      </c>
      <c r="EC75" s="3" t="s">
        <v>1197</v>
      </c>
      <c r="ED75" s="3" t="s">
        <v>1195</v>
      </c>
      <c r="EE75" s="3" t="s">
        <v>1215</v>
      </c>
      <c r="EF75" s="3" t="s">
        <v>1188</v>
      </c>
      <c r="EG75" s="3" t="s">
        <v>1188</v>
      </c>
      <c r="EH75" s="413">
        <v>38</v>
      </c>
      <c r="EI75" s="3">
        <v>16</v>
      </c>
      <c r="EJ75" s="413" t="s">
        <v>2725</v>
      </c>
      <c r="EK75" s="413" t="s">
        <v>2726</v>
      </c>
      <c r="EL75" s="413" t="s">
        <v>10900</v>
      </c>
      <c r="EM75" s="413">
        <v>4</v>
      </c>
      <c r="EN75" s="413">
        <v>5</v>
      </c>
      <c r="EO75" s="413" t="s">
        <v>4981</v>
      </c>
      <c r="EP75" s="413" t="s">
        <v>313</v>
      </c>
      <c r="EQ75" s="413" t="s">
        <v>10901</v>
      </c>
      <c r="ER75" s="413" t="s">
        <v>313</v>
      </c>
      <c r="ES75" s="413">
        <v>8500</v>
      </c>
      <c r="ET75" s="413">
        <v>9000</v>
      </c>
      <c r="EU75" s="413">
        <v>500</v>
      </c>
      <c r="EV75" s="413">
        <v>2</v>
      </c>
      <c r="EW75" s="1" t="s">
        <v>1334</v>
      </c>
      <c r="FA75" s="1" t="s">
        <v>994</v>
      </c>
      <c r="FG75" s="1" t="s">
        <v>1336</v>
      </c>
      <c r="FH75" s="1" t="s">
        <v>1335</v>
      </c>
      <c r="FI75" s="1" t="s">
        <v>1337</v>
      </c>
      <c r="FO75" s="1" t="s">
        <v>1297</v>
      </c>
      <c r="FP75" s="1" t="s">
        <v>1338</v>
      </c>
      <c r="FQ75" s="1" t="s">
        <v>1190</v>
      </c>
      <c r="FR75" s="1" t="s">
        <v>1340</v>
      </c>
      <c r="FS75" s="1" t="s">
        <v>1339</v>
      </c>
      <c r="FW75" s="457">
        <f t="shared" si="1"/>
        <v>0.34210526315789475</v>
      </c>
    </row>
    <row r="76" spans="1:179" ht="13.5" customHeight="1">
      <c r="A76" s="1" t="s">
        <v>987</v>
      </c>
      <c r="B76" s="1" t="s">
        <v>993</v>
      </c>
      <c r="C76" s="1" t="s">
        <v>1020</v>
      </c>
      <c r="I76" s="417">
        <f>VLOOKUP(C76,'(종합) 2016 KISTI 패밀리기업 현황(9&amp;10월)'!$E$6:$BM$295,61,FALSE)</f>
        <v>11</v>
      </c>
      <c r="J76" s="417">
        <f>VLOOKUP(C76,'(종합) 2016 KISTI 패밀리기업 현황(9&amp;10월)'!$E$6:$BY$295,72,FALSE)</f>
        <v>1</v>
      </c>
      <c r="K76" s="417">
        <f>VLOOKUP(C76,'(종합) 2016 KISTI 패밀리기업 현황(9&amp;10월)'!$E$6:$BY$295,73,FALSE)</f>
        <v>1</v>
      </c>
      <c r="L76" s="417">
        <f>VLOOKUP(C76,'(종합) 2016 KISTI 패밀리기업 현황(9&amp;10월)'!$E$6:$BZ$295,3,FALSE)</f>
        <v>2006</v>
      </c>
      <c r="M76" s="417">
        <f>VLOOKUP(C76,'(종합) 2016 KISTI 패밀리기업 현황(9&amp;10월)'!$E$6:$BZ$295,74,FALSE)</f>
        <v>10</v>
      </c>
      <c r="O76" s="21" t="s">
        <v>10820</v>
      </c>
      <c r="P76" s="21" t="s">
        <v>313</v>
      </c>
      <c r="Q76" s="3" t="s">
        <v>1246</v>
      </c>
      <c r="R76" s="3" t="s">
        <v>1189</v>
      </c>
      <c r="S76" s="3" t="s">
        <v>1183</v>
      </c>
      <c r="T76" s="3" t="s">
        <v>1183</v>
      </c>
      <c r="U76" s="3"/>
      <c r="V76" s="3" t="s">
        <v>1180</v>
      </c>
      <c r="W76" s="3" t="s">
        <v>1180</v>
      </c>
      <c r="X76" s="3" t="s">
        <v>1189</v>
      </c>
      <c r="Y76" s="3" t="s">
        <v>1188</v>
      </c>
      <c r="Z76" s="3"/>
      <c r="AA76" s="3" t="s">
        <v>1179</v>
      </c>
      <c r="AB76" s="3"/>
      <c r="AC76" s="3" t="s">
        <v>1180</v>
      </c>
      <c r="AD76" s="3" t="s">
        <v>1096</v>
      </c>
      <c r="AE76" s="3" t="s">
        <v>1181</v>
      </c>
      <c r="AF76" s="3" t="s">
        <v>1052</v>
      </c>
      <c r="AG76" s="3" t="s">
        <v>1341</v>
      </c>
      <c r="AH76" s="3" t="s">
        <v>1342</v>
      </c>
      <c r="AI76" s="3" t="s">
        <v>1096</v>
      </c>
      <c r="AJ76" s="3" t="s">
        <v>1181</v>
      </c>
      <c r="AK76" s="3" t="s">
        <v>1179</v>
      </c>
      <c r="AL76" s="3" t="s">
        <v>1181</v>
      </c>
      <c r="AM76" s="3" t="s">
        <v>1181</v>
      </c>
      <c r="AN76" s="3"/>
      <c r="AO76" s="3"/>
      <c r="AP76" s="3" t="s">
        <v>1181</v>
      </c>
      <c r="AQ76" s="3"/>
      <c r="AR76" s="3"/>
      <c r="AS76" s="3"/>
      <c r="AT76" s="3"/>
      <c r="AU76" s="3"/>
      <c r="AV76" s="3"/>
      <c r="AW76" s="3"/>
      <c r="AX76" s="3"/>
      <c r="AY76" s="3" t="s">
        <v>1180</v>
      </c>
      <c r="AZ76" s="3" t="s">
        <v>1052</v>
      </c>
      <c r="BA76" s="3">
        <v>2</v>
      </c>
      <c r="BB76" s="3" t="s">
        <v>994</v>
      </c>
      <c r="BC76" s="3" t="s">
        <v>1052</v>
      </c>
      <c r="BD76" s="3">
        <v>1</v>
      </c>
      <c r="BE76" s="413" t="s">
        <v>994</v>
      </c>
      <c r="BF76" s="413" t="s">
        <v>1052</v>
      </c>
      <c r="BG76" s="3">
        <v>1</v>
      </c>
      <c r="BH76" s="413" t="s">
        <v>1052</v>
      </c>
      <c r="BI76" s="413" t="s">
        <v>1052</v>
      </c>
      <c r="BJ76" s="3">
        <v>0</v>
      </c>
      <c r="BK76" s="413" t="s">
        <v>1052</v>
      </c>
      <c r="BL76" s="413" t="s">
        <v>1052</v>
      </c>
      <c r="BM76" s="3">
        <v>0</v>
      </c>
      <c r="BN76" s="413" t="s">
        <v>1052</v>
      </c>
      <c r="BO76" s="413" t="s">
        <v>1052</v>
      </c>
      <c r="BP76" s="3">
        <v>0</v>
      </c>
      <c r="BQ76" s="413" t="s">
        <v>1052</v>
      </c>
      <c r="BR76" s="413" t="s">
        <v>1052</v>
      </c>
      <c r="BS76" s="3">
        <v>0</v>
      </c>
      <c r="BT76" s="413" t="s">
        <v>1052</v>
      </c>
      <c r="BU76" s="413" t="s">
        <v>1052</v>
      </c>
      <c r="BV76" s="3">
        <v>0</v>
      </c>
      <c r="BW76" s="413" t="s">
        <v>1052</v>
      </c>
      <c r="BX76" s="413" t="s">
        <v>1052</v>
      </c>
      <c r="BY76" s="3">
        <v>0</v>
      </c>
      <c r="BZ76" s="413" t="s">
        <v>1052</v>
      </c>
      <c r="CA76" s="413" t="s">
        <v>1052</v>
      </c>
      <c r="CB76" s="3">
        <v>0</v>
      </c>
      <c r="CC76" s="413" t="s">
        <v>1052</v>
      </c>
      <c r="CD76" s="413" t="s">
        <v>1052</v>
      </c>
      <c r="CE76" s="3">
        <v>0</v>
      </c>
      <c r="CF76" s="413" t="s">
        <v>1052</v>
      </c>
      <c r="CG76" s="413" t="s">
        <v>1052</v>
      </c>
      <c r="CH76" s="3">
        <v>0</v>
      </c>
      <c r="CI76" s="413" t="s">
        <v>1052</v>
      </c>
      <c r="CJ76" s="413" t="s">
        <v>1052</v>
      </c>
      <c r="CK76" s="3">
        <v>0</v>
      </c>
      <c r="CL76" s="413" t="s">
        <v>1052</v>
      </c>
      <c r="CM76" s="413" t="s">
        <v>1052</v>
      </c>
      <c r="CN76" s="3">
        <v>0</v>
      </c>
      <c r="CO76" s="413" t="s">
        <v>1052</v>
      </c>
      <c r="CP76" s="413" t="s">
        <v>1052</v>
      </c>
      <c r="CQ76" s="3">
        <v>0</v>
      </c>
      <c r="CR76" s="413" t="s">
        <v>1052</v>
      </c>
      <c r="CS76" s="413" t="s">
        <v>1052</v>
      </c>
      <c r="CT76" s="3">
        <v>0</v>
      </c>
      <c r="CU76" s="413" t="s">
        <v>1052</v>
      </c>
      <c r="CV76" s="413" t="s">
        <v>1052</v>
      </c>
      <c r="CW76" s="3">
        <v>0</v>
      </c>
      <c r="CX76" s="413" t="s">
        <v>1052</v>
      </c>
      <c r="CY76" s="413" t="s">
        <v>1052</v>
      </c>
      <c r="CZ76" s="3">
        <v>0</v>
      </c>
      <c r="DA76" s="413" t="s">
        <v>1052</v>
      </c>
      <c r="DB76" s="413" t="s">
        <v>1052</v>
      </c>
      <c r="DC76" s="3">
        <v>0</v>
      </c>
      <c r="DD76" s="413" t="s">
        <v>1052</v>
      </c>
      <c r="DE76" s="413" t="s">
        <v>1052</v>
      </c>
      <c r="DF76" s="3">
        <v>0</v>
      </c>
      <c r="DG76" s="413" t="s">
        <v>1052</v>
      </c>
      <c r="DH76" s="413" t="s">
        <v>1052</v>
      </c>
      <c r="DI76" s="3">
        <v>0</v>
      </c>
      <c r="DJ76" s="413" t="s">
        <v>1180</v>
      </c>
      <c r="DK76" s="413" t="s">
        <v>1052</v>
      </c>
      <c r="DL76" s="3">
        <v>2</v>
      </c>
      <c r="DM76" s="413" t="s">
        <v>1180</v>
      </c>
      <c r="DN76" s="413" t="s">
        <v>1052</v>
      </c>
      <c r="DO76" s="3">
        <v>2</v>
      </c>
      <c r="DP76" s="413" t="s">
        <v>1052</v>
      </c>
      <c r="DQ76" s="413" t="s">
        <v>1052</v>
      </c>
      <c r="DR76" s="3">
        <v>0</v>
      </c>
      <c r="DS76" s="413" t="s">
        <v>1052</v>
      </c>
      <c r="DT76" s="413" t="s">
        <v>1052</v>
      </c>
      <c r="DU76" s="3">
        <v>0</v>
      </c>
      <c r="DV76" s="413" t="s">
        <v>1052</v>
      </c>
      <c r="DW76" s="413" t="s">
        <v>1052</v>
      </c>
      <c r="DX76" s="3">
        <v>0</v>
      </c>
      <c r="DY76" s="413" t="s">
        <v>1052</v>
      </c>
      <c r="DZ76" s="413" t="s">
        <v>1052</v>
      </c>
      <c r="EA76" s="3">
        <v>0</v>
      </c>
      <c r="EB76" s="3" t="s">
        <v>1246</v>
      </c>
      <c r="EC76" s="3"/>
      <c r="ED76" s="3"/>
      <c r="EE76" s="3"/>
      <c r="EF76" s="3"/>
      <c r="EG76" s="3" t="s">
        <v>1215</v>
      </c>
      <c r="EH76" s="413">
        <v>109</v>
      </c>
      <c r="EI76" s="3">
        <v>12</v>
      </c>
      <c r="EJ76" s="413" t="s">
        <v>2725</v>
      </c>
      <c r="EK76" s="413" t="s">
        <v>2726</v>
      </c>
      <c r="EL76" s="413" t="s">
        <v>10902</v>
      </c>
      <c r="EM76" s="413" t="s">
        <v>3028</v>
      </c>
      <c r="EN76" s="413">
        <v>0</v>
      </c>
      <c r="EO76" s="413" t="s">
        <v>4465</v>
      </c>
      <c r="EP76" s="413" t="s">
        <v>313</v>
      </c>
      <c r="EQ76" s="413" t="s">
        <v>10901</v>
      </c>
      <c r="ER76" s="413" t="s">
        <v>313</v>
      </c>
      <c r="ES76" s="413">
        <v>52000</v>
      </c>
      <c r="ET76" s="413">
        <v>62000</v>
      </c>
      <c r="EU76" s="413">
        <v>10000</v>
      </c>
      <c r="EV76" s="413">
        <v>18</v>
      </c>
      <c r="EW76" s="1" t="s">
        <v>1343</v>
      </c>
      <c r="EX76" s="1" t="s">
        <v>994</v>
      </c>
      <c r="FD76" s="1" t="s">
        <v>1328</v>
      </c>
      <c r="FG76" s="1" t="s">
        <v>1344</v>
      </c>
      <c r="FH76" s="1" t="s">
        <v>1345</v>
      </c>
      <c r="FI76" s="1" t="s">
        <v>1346</v>
      </c>
      <c r="FW76" s="457">
        <f t="shared" si="1"/>
        <v>0.27522935779816515</v>
      </c>
    </row>
    <row r="77" spans="1:179" ht="13.5" customHeight="1">
      <c r="A77" s="1" t="s">
        <v>988</v>
      </c>
      <c r="B77" s="1" t="s">
        <v>993</v>
      </c>
      <c r="C77" s="1" t="s">
        <v>1021</v>
      </c>
      <c r="I77" s="417">
        <f>VLOOKUP(C77,'(종합) 2016 KISTI 패밀리기업 현황(9&amp;10월)'!$E$6:$BM$295,61,FALSE)</f>
        <v>15</v>
      </c>
      <c r="J77" s="417">
        <f>VLOOKUP(C77,'(종합) 2016 KISTI 패밀리기업 현황(9&amp;10월)'!$E$6:$BY$295,72,FALSE)</f>
        <v>1</v>
      </c>
      <c r="K77" s="417">
        <f>VLOOKUP(C77,'(종합) 2016 KISTI 패밀리기업 현황(9&amp;10월)'!$E$6:$BY$295,73,FALSE)</f>
        <v>1</v>
      </c>
      <c r="L77" s="417">
        <f>VLOOKUP(C77,'(종합) 2016 KISTI 패밀리기업 현황(9&amp;10월)'!$E$6:$BZ$295,3,FALSE)</f>
        <v>1999</v>
      </c>
      <c r="M77" s="417">
        <f>VLOOKUP(C77,'(종합) 2016 KISTI 패밀리기업 현황(9&amp;10월)'!$E$6:$BZ$295,74,FALSE)</f>
        <v>10</v>
      </c>
      <c r="O77" s="21" t="s">
        <v>10823</v>
      </c>
      <c r="P77" s="21" t="s">
        <v>10906</v>
      </c>
      <c r="Q77" s="3" t="s">
        <v>1284</v>
      </c>
      <c r="R77" s="3" t="s">
        <v>1183</v>
      </c>
      <c r="S77" s="3"/>
      <c r="T77" s="3" t="s">
        <v>1183</v>
      </c>
      <c r="U77" s="3"/>
      <c r="V77" s="3" t="s">
        <v>994</v>
      </c>
      <c r="W77" s="3" t="s">
        <v>1180</v>
      </c>
      <c r="X77" s="3" t="s">
        <v>1246</v>
      </c>
      <c r="Y77" s="3" t="s">
        <v>1198</v>
      </c>
      <c r="Z77" s="3" t="s">
        <v>1181</v>
      </c>
      <c r="AA77" s="3" t="s">
        <v>1314</v>
      </c>
      <c r="AB77" s="3" t="s">
        <v>1347</v>
      </c>
      <c r="AC77" s="3" t="s">
        <v>1184</v>
      </c>
      <c r="AD77" s="3" t="s">
        <v>1184</v>
      </c>
      <c r="AE77" s="3" t="s">
        <v>1216</v>
      </c>
      <c r="AF77" s="3" t="s">
        <v>1184</v>
      </c>
      <c r="AG77" s="3" t="s">
        <v>1348</v>
      </c>
      <c r="AH77" s="3" t="s">
        <v>1349</v>
      </c>
      <c r="AI77" s="3" t="s">
        <v>1198</v>
      </c>
      <c r="AJ77" s="3" t="s">
        <v>1181</v>
      </c>
      <c r="AK77" s="3" t="s">
        <v>1190</v>
      </c>
      <c r="AL77" s="3" t="s">
        <v>1181</v>
      </c>
      <c r="AM77" s="3" t="s">
        <v>1181</v>
      </c>
      <c r="AN77" s="3"/>
      <c r="AO77" s="3" t="s">
        <v>1181</v>
      </c>
      <c r="AP77" s="3" t="s">
        <v>1181</v>
      </c>
      <c r="AQ77" s="3"/>
      <c r="AR77" s="3"/>
      <c r="AS77" s="3" t="s">
        <v>1181</v>
      </c>
      <c r="AT77" s="3" t="s">
        <v>1181</v>
      </c>
      <c r="AU77" s="3"/>
      <c r="AV77" s="3"/>
      <c r="AW77" s="3"/>
      <c r="AX77" s="3"/>
      <c r="AY77" s="3" t="s">
        <v>1052</v>
      </c>
      <c r="AZ77" s="3" t="s">
        <v>1096</v>
      </c>
      <c r="BA77" s="3">
        <v>1</v>
      </c>
      <c r="BB77" s="3" t="s">
        <v>994</v>
      </c>
      <c r="BC77" s="3" t="s">
        <v>1052</v>
      </c>
      <c r="BD77" s="3">
        <v>1</v>
      </c>
      <c r="BE77" s="413" t="s">
        <v>1096</v>
      </c>
      <c r="BF77" s="413" t="s">
        <v>1096</v>
      </c>
      <c r="BG77" s="3">
        <v>0</v>
      </c>
      <c r="BH77" s="413" t="s">
        <v>994</v>
      </c>
      <c r="BI77" s="413" t="s">
        <v>1052</v>
      </c>
      <c r="BJ77" s="3">
        <v>1</v>
      </c>
      <c r="BK77" s="413" t="s">
        <v>994</v>
      </c>
      <c r="BL77" s="413" t="s">
        <v>1052</v>
      </c>
      <c r="BM77" s="3">
        <v>1</v>
      </c>
      <c r="BN77" s="413" t="s">
        <v>1052</v>
      </c>
      <c r="BO77" s="413" t="s">
        <v>1096</v>
      </c>
      <c r="BP77" s="3">
        <v>1</v>
      </c>
      <c r="BQ77" s="413" t="s">
        <v>994</v>
      </c>
      <c r="BR77" s="413" t="s">
        <v>1052</v>
      </c>
      <c r="BS77" s="3">
        <v>1</v>
      </c>
      <c r="BT77" s="413" t="s">
        <v>994</v>
      </c>
      <c r="BU77" s="413" t="s">
        <v>1052</v>
      </c>
      <c r="BV77" s="3">
        <v>1</v>
      </c>
      <c r="BW77" s="413" t="s">
        <v>1180</v>
      </c>
      <c r="BX77" s="413" t="s">
        <v>994</v>
      </c>
      <c r="BY77" s="3">
        <v>1</v>
      </c>
      <c r="BZ77" s="413" t="s">
        <v>1052</v>
      </c>
      <c r="CA77" s="413" t="s">
        <v>1052</v>
      </c>
      <c r="CB77" s="3">
        <v>0</v>
      </c>
      <c r="CC77" s="413" t="s">
        <v>1052</v>
      </c>
      <c r="CD77" s="413" t="s">
        <v>1052</v>
      </c>
      <c r="CE77" s="3">
        <v>0</v>
      </c>
      <c r="CF77" s="413" t="s">
        <v>1052</v>
      </c>
      <c r="CG77" s="413" t="s">
        <v>1052</v>
      </c>
      <c r="CH77" s="3">
        <v>0</v>
      </c>
      <c r="CI77" s="413" t="s">
        <v>1052</v>
      </c>
      <c r="CJ77" s="413" t="s">
        <v>1052</v>
      </c>
      <c r="CK77" s="3">
        <v>0</v>
      </c>
      <c r="CL77" s="413" t="s">
        <v>994</v>
      </c>
      <c r="CM77" s="413" t="s">
        <v>1052</v>
      </c>
      <c r="CN77" s="3">
        <v>1</v>
      </c>
      <c r="CO77" s="413" t="s">
        <v>994</v>
      </c>
      <c r="CP77" s="413" t="s">
        <v>994</v>
      </c>
      <c r="CQ77" s="3">
        <v>0</v>
      </c>
      <c r="CR77" s="413" t="s">
        <v>994</v>
      </c>
      <c r="CS77" s="413" t="s">
        <v>994</v>
      </c>
      <c r="CT77" s="3">
        <v>0</v>
      </c>
      <c r="CU77" s="413" t="s">
        <v>1180</v>
      </c>
      <c r="CV77" s="413" t="s">
        <v>1180</v>
      </c>
      <c r="CW77" s="3">
        <v>0</v>
      </c>
      <c r="CX77" s="413" t="s">
        <v>994</v>
      </c>
      <c r="CY77" s="413" t="s">
        <v>994</v>
      </c>
      <c r="CZ77" s="3">
        <v>0</v>
      </c>
      <c r="DA77" s="413" t="s">
        <v>994</v>
      </c>
      <c r="DB77" s="413" t="s">
        <v>1052</v>
      </c>
      <c r="DC77" s="3">
        <v>1</v>
      </c>
      <c r="DD77" s="413" t="s">
        <v>994</v>
      </c>
      <c r="DE77" s="413" t="s">
        <v>994</v>
      </c>
      <c r="DF77" s="3">
        <v>0</v>
      </c>
      <c r="DG77" s="413" t="s">
        <v>994</v>
      </c>
      <c r="DH77" s="413" t="s">
        <v>1052</v>
      </c>
      <c r="DI77" s="3">
        <v>1</v>
      </c>
      <c r="DJ77" s="413" t="s">
        <v>1052</v>
      </c>
      <c r="DK77" s="413" t="s">
        <v>1096</v>
      </c>
      <c r="DL77" s="3">
        <v>1</v>
      </c>
      <c r="DM77" s="413" t="s">
        <v>1052</v>
      </c>
      <c r="DN77" s="413" t="s">
        <v>1096</v>
      </c>
      <c r="DO77" s="3">
        <v>1</v>
      </c>
      <c r="DP77" s="413" t="s">
        <v>1096</v>
      </c>
      <c r="DQ77" s="413" t="s">
        <v>1096</v>
      </c>
      <c r="DR77" s="3">
        <v>0</v>
      </c>
      <c r="DS77" s="413" t="s">
        <v>1096</v>
      </c>
      <c r="DT77" s="413" t="s">
        <v>1096</v>
      </c>
      <c r="DU77" s="3">
        <v>0</v>
      </c>
      <c r="DV77" s="413" t="s">
        <v>994</v>
      </c>
      <c r="DW77" s="413" t="s">
        <v>994</v>
      </c>
      <c r="DX77" s="3">
        <v>0</v>
      </c>
      <c r="DY77" s="413" t="s">
        <v>994</v>
      </c>
      <c r="DZ77" s="413" t="s">
        <v>994</v>
      </c>
      <c r="EA77" s="3">
        <v>0</v>
      </c>
      <c r="EB77" s="3" t="s">
        <v>1188</v>
      </c>
      <c r="EC77" s="3" t="s">
        <v>1188</v>
      </c>
      <c r="ED77" s="3"/>
      <c r="EE77" s="3" t="s">
        <v>1189</v>
      </c>
      <c r="EF77" s="3" t="s">
        <v>1179</v>
      </c>
      <c r="EG77" s="3" t="s">
        <v>1179</v>
      </c>
      <c r="EH77" s="413">
        <v>115</v>
      </c>
      <c r="EI77" s="3">
        <v>19</v>
      </c>
      <c r="EJ77" s="413" t="s">
        <v>2725</v>
      </c>
      <c r="EK77" s="413" t="s">
        <v>2726</v>
      </c>
      <c r="EL77" s="413" t="s">
        <v>10902</v>
      </c>
      <c r="EM77" s="413" t="s">
        <v>3028</v>
      </c>
      <c r="EN77" s="413">
        <v>1</v>
      </c>
      <c r="EO77" s="413">
        <v>0</v>
      </c>
      <c r="EP77" s="413" t="s">
        <v>313</v>
      </c>
      <c r="EQ77" s="413" t="s">
        <v>313</v>
      </c>
      <c r="ER77" s="413" t="s">
        <v>313</v>
      </c>
      <c r="ES77" s="413">
        <v>60000</v>
      </c>
      <c r="ET77" s="413">
        <v>60900</v>
      </c>
      <c r="EU77" s="413">
        <v>900</v>
      </c>
      <c r="EV77" s="413">
        <v>11</v>
      </c>
      <c r="EW77" s="1" t="s">
        <v>1350</v>
      </c>
      <c r="EX77" s="1" t="s">
        <v>994</v>
      </c>
      <c r="FA77" s="1" t="s">
        <v>1181</v>
      </c>
      <c r="FD77" s="1" t="s">
        <v>1181</v>
      </c>
      <c r="FG77" s="1" t="s">
        <v>1351</v>
      </c>
      <c r="FH77" s="1" t="s">
        <v>1352</v>
      </c>
      <c r="FI77" s="1" t="s">
        <v>1353</v>
      </c>
      <c r="FW77" s="457">
        <f t="shared" si="1"/>
        <v>0.21739130434782608</v>
      </c>
    </row>
    <row r="78" spans="1:179" ht="13.5" customHeight="1">
      <c r="A78" s="1" t="s">
        <v>989</v>
      </c>
      <c r="B78" s="1" t="s">
        <v>993</v>
      </c>
      <c r="C78" s="1" t="s">
        <v>1022</v>
      </c>
      <c r="I78" s="417">
        <f>VLOOKUP(C78,'(종합) 2016 KISTI 패밀리기업 현황(9&amp;10월)'!$E$6:$BM$295,61,FALSE)</f>
        <v>10</v>
      </c>
      <c r="J78" s="417">
        <f>VLOOKUP(C78,'(종합) 2016 KISTI 패밀리기업 현황(9&amp;10월)'!$E$6:$BY$295,72,FALSE)</f>
        <v>1</v>
      </c>
      <c r="K78" s="417">
        <f>VLOOKUP(C78,'(종합) 2016 KISTI 패밀리기업 현황(9&amp;10월)'!$E$6:$BY$295,73,FALSE)</f>
        <v>0</v>
      </c>
      <c r="L78" s="417">
        <f>VLOOKUP(C78,'(종합) 2016 KISTI 패밀리기업 현황(9&amp;10월)'!$E$6:$BZ$295,3,FALSE)</f>
        <v>2008</v>
      </c>
      <c r="M78" s="417">
        <f>VLOOKUP(C78,'(종합) 2016 KISTI 패밀리기업 현황(9&amp;10월)'!$E$6:$BZ$295,74,FALSE)</f>
        <v>10</v>
      </c>
      <c r="O78" s="21" t="s">
        <v>10820</v>
      </c>
      <c r="P78" s="21" t="s">
        <v>10906</v>
      </c>
      <c r="Q78" s="3" t="s">
        <v>1284</v>
      </c>
      <c r="R78" s="3" t="s">
        <v>1189</v>
      </c>
      <c r="S78" s="3"/>
      <c r="T78" s="3"/>
      <c r="U78" s="3"/>
      <c r="V78" s="3" t="s">
        <v>1180</v>
      </c>
      <c r="W78" s="3" t="s">
        <v>1180</v>
      </c>
      <c r="X78" s="3" t="s">
        <v>1246</v>
      </c>
      <c r="Y78" s="3"/>
      <c r="Z78" s="3"/>
      <c r="AA78" s="3" t="s">
        <v>1179</v>
      </c>
      <c r="AB78" s="3" t="s">
        <v>1183</v>
      </c>
      <c r="AC78" s="3" t="s">
        <v>1184</v>
      </c>
      <c r="AD78" s="3" t="s">
        <v>1216</v>
      </c>
      <c r="AE78" s="3" t="s">
        <v>994</v>
      </c>
      <c r="AF78" s="3" t="s">
        <v>994</v>
      </c>
      <c r="AG78" s="3" t="s">
        <v>1318</v>
      </c>
      <c r="AH78" s="3" t="s">
        <v>1354</v>
      </c>
      <c r="AI78" s="3" t="s">
        <v>1096</v>
      </c>
      <c r="AJ78" s="3" t="s">
        <v>1181</v>
      </c>
      <c r="AK78" s="3" t="s">
        <v>1204</v>
      </c>
      <c r="AL78" s="3" t="s">
        <v>1181</v>
      </c>
      <c r="AM78" s="3" t="s">
        <v>1181</v>
      </c>
      <c r="AN78" s="3" t="s">
        <v>1181</v>
      </c>
      <c r="AO78" s="3"/>
      <c r="AP78" s="3"/>
      <c r="AQ78" s="3" t="s">
        <v>1181</v>
      </c>
      <c r="AR78" s="3" t="s">
        <v>1181</v>
      </c>
      <c r="AS78" s="3" t="s">
        <v>1181</v>
      </c>
      <c r="AT78" s="3" t="s">
        <v>1181</v>
      </c>
      <c r="AU78" s="3"/>
      <c r="AV78" s="3"/>
      <c r="AW78" s="3"/>
      <c r="AX78" s="3" t="s">
        <v>1181</v>
      </c>
      <c r="AY78" s="3" t="s">
        <v>994</v>
      </c>
      <c r="AZ78" s="3" t="s">
        <v>1096</v>
      </c>
      <c r="BA78" s="3">
        <v>2</v>
      </c>
      <c r="BB78" s="3" t="s">
        <v>1180</v>
      </c>
      <c r="BC78" s="3" t="s">
        <v>1096</v>
      </c>
      <c r="BD78" s="3">
        <v>3</v>
      </c>
      <c r="BE78" s="413" t="s">
        <v>1052</v>
      </c>
      <c r="BF78" s="413" t="s">
        <v>1052</v>
      </c>
      <c r="BG78" s="3">
        <v>0</v>
      </c>
      <c r="BH78" s="413" t="s">
        <v>1096</v>
      </c>
      <c r="BI78" s="413" t="s">
        <v>1096</v>
      </c>
      <c r="BJ78" s="3">
        <v>0</v>
      </c>
      <c r="BK78" s="413" t="s">
        <v>994</v>
      </c>
      <c r="BL78" s="413" t="s">
        <v>1052</v>
      </c>
      <c r="BM78" s="3">
        <v>1</v>
      </c>
      <c r="BN78" s="413" t="s">
        <v>994</v>
      </c>
      <c r="BO78" s="413" t="s">
        <v>1052</v>
      </c>
      <c r="BP78" s="3">
        <v>1</v>
      </c>
      <c r="BQ78" s="413" t="s">
        <v>1180</v>
      </c>
      <c r="BR78" s="413" t="s">
        <v>1180</v>
      </c>
      <c r="BS78" s="3">
        <v>0</v>
      </c>
      <c r="BT78" s="413" t="s">
        <v>1052</v>
      </c>
      <c r="BU78" s="413" t="s">
        <v>1052</v>
      </c>
      <c r="BV78" s="3">
        <v>0</v>
      </c>
      <c r="BW78" s="413" t="s">
        <v>994</v>
      </c>
      <c r="BX78" s="413" t="s">
        <v>994</v>
      </c>
      <c r="BY78" s="3">
        <v>0</v>
      </c>
      <c r="BZ78" s="413" t="s">
        <v>994</v>
      </c>
      <c r="CA78" s="413" t="s">
        <v>994</v>
      </c>
      <c r="CB78" s="3">
        <v>0</v>
      </c>
      <c r="CC78" s="413" t="s">
        <v>1096</v>
      </c>
      <c r="CD78" s="413" t="s">
        <v>1096</v>
      </c>
      <c r="CE78" s="3">
        <v>0</v>
      </c>
      <c r="CF78" s="413" t="s">
        <v>1096</v>
      </c>
      <c r="CG78" s="413" t="s">
        <v>1096</v>
      </c>
      <c r="CH78" s="3">
        <v>0</v>
      </c>
      <c r="CI78" s="413" t="s">
        <v>1180</v>
      </c>
      <c r="CJ78" s="413" t="s">
        <v>1180</v>
      </c>
      <c r="CK78" s="3">
        <v>0</v>
      </c>
      <c r="CL78" s="413" t="s">
        <v>1180</v>
      </c>
      <c r="CM78" s="413" t="s">
        <v>1180</v>
      </c>
      <c r="CN78" s="3">
        <v>0</v>
      </c>
      <c r="CO78" s="413" t="s">
        <v>994</v>
      </c>
      <c r="CP78" s="413" t="s">
        <v>994</v>
      </c>
      <c r="CQ78" s="3">
        <v>0</v>
      </c>
      <c r="CR78" s="413" t="s">
        <v>1096</v>
      </c>
      <c r="CS78" s="413" t="s">
        <v>1096</v>
      </c>
      <c r="CT78" s="3">
        <v>0</v>
      </c>
      <c r="CU78" s="413" t="s">
        <v>994</v>
      </c>
      <c r="CV78" s="413" t="s">
        <v>994</v>
      </c>
      <c r="CW78" s="3">
        <v>0</v>
      </c>
      <c r="CX78" s="413" t="s">
        <v>994</v>
      </c>
      <c r="CY78" s="413" t="s">
        <v>994</v>
      </c>
      <c r="CZ78" s="3">
        <v>0</v>
      </c>
      <c r="DA78" s="413" t="s">
        <v>1096</v>
      </c>
      <c r="DB78" s="413" t="s">
        <v>1096</v>
      </c>
      <c r="DC78" s="3">
        <v>0</v>
      </c>
      <c r="DD78" s="413" t="s">
        <v>1052</v>
      </c>
      <c r="DE78" s="413" t="s">
        <v>1052</v>
      </c>
      <c r="DF78" s="3">
        <v>0</v>
      </c>
      <c r="DG78" s="413" t="s">
        <v>1052</v>
      </c>
      <c r="DH78" s="413" t="s">
        <v>1052</v>
      </c>
      <c r="DI78" s="3">
        <v>0</v>
      </c>
      <c r="DJ78" s="413" t="s">
        <v>1052</v>
      </c>
      <c r="DK78" s="413" t="s">
        <v>1096</v>
      </c>
      <c r="DL78" s="3">
        <v>1</v>
      </c>
      <c r="DM78" s="413" t="s">
        <v>1052</v>
      </c>
      <c r="DN78" s="413" t="s">
        <v>1096</v>
      </c>
      <c r="DO78" s="3">
        <v>1</v>
      </c>
      <c r="DP78" s="413" t="s">
        <v>1052</v>
      </c>
      <c r="DQ78" s="413" t="s">
        <v>1052</v>
      </c>
      <c r="DR78" s="3">
        <v>0</v>
      </c>
      <c r="DS78" s="413" t="s">
        <v>994</v>
      </c>
      <c r="DT78" s="413" t="s">
        <v>994</v>
      </c>
      <c r="DU78" s="3">
        <v>0</v>
      </c>
      <c r="DV78" s="413" t="s">
        <v>1180</v>
      </c>
      <c r="DW78" s="413" t="s">
        <v>1180</v>
      </c>
      <c r="DX78" s="3">
        <v>0</v>
      </c>
      <c r="DY78" s="413" t="s">
        <v>1096</v>
      </c>
      <c r="DZ78" s="413" t="s">
        <v>1096</v>
      </c>
      <c r="EA78" s="3">
        <v>0</v>
      </c>
      <c r="EB78" s="3" t="s">
        <v>1179</v>
      </c>
      <c r="EC78" s="3" t="s">
        <v>1183</v>
      </c>
      <c r="ED78" s="3"/>
      <c r="EE78" s="3"/>
      <c r="EF78" s="3"/>
      <c r="EG78" s="3" t="s">
        <v>1179</v>
      </c>
      <c r="EH78" s="413">
        <v>10</v>
      </c>
      <c r="EI78" s="3">
        <v>10</v>
      </c>
      <c r="EJ78" s="413" t="s">
        <v>2725</v>
      </c>
      <c r="EK78" s="413" t="s">
        <v>2726</v>
      </c>
      <c r="EL78" s="413" t="s">
        <v>10900</v>
      </c>
      <c r="EM78" s="413" t="s">
        <v>3028</v>
      </c>
      <c r="EN78" s="413">
        <v>0</v>
      </c>
      <c r="EO78" s="413" t="s">
        <v>4560</v>
      </c>
      <c r="EP78" s="413" t="s">
        <v>313</v>
      </c>
      <c r="EQ78" s="413" t="s">
        <v>10901</v>
      </c>
      <c r="ER78" s="413" t="s">
        <v>313</v>
      </c>
      <c r="ES78" s="413">
        <v>1800</v>
      </c>
      <c r="ET78" s="413">
        <v>250</v>
      </c>
      <c r="EU78" s="413">
        <v>0</v>
      </c>
      <c r="EV78" s="413">
        <v>2</v>
      </c>
      <c r="EW78" s="1" t="s">
        <v>1355</v>
      </c>
      <c r="EX78" s="1" t="s">
        <v>994</v>
      </c>
      <c r="EY78" s="1" t="s">
        <v>1052</v>
      </c>
      <c r="FD78" s="1" t="s">
        <v>994</v>
      </c>
      <c r="FG78" s="1" t="s">
        <v>1358</v>
      </c>
      <c r="FH78" s="1" t="s">
        <v>1356</v>
      </c>
      <c r="FI78" s="1" t="s">
        <v>1357</v>
      </c>
      <c r="FJ78" s="1" t="s">
        <v>1359</v>
      </c>
      <c r="FK78" s="1" t="s">
        <v>1360</v>
      </c>
      <c r="FW78" s="457">
        <f t="shared" si="1"/>
        <v>0.9</v>
      </c>
    </row>
    <row r="79" spans="1:179" ht="13.5" customHeight="1">
      <c r="A79" s="1" t="s">
        <v>990</v>
      </c>
      <c r="B79" s="1" t="s">
        <v>993</v>
      </c>
      <c r="C79" s="1" t="s">
        <v>1023</v>
      </c>
      <c r="I79" s="417">
        <f>VLOOKUP(C79,'(종합) 2016 KISTI 패밀리기업 현황(9&amp;10월)'!$E$6:$BM$295,61,FALSE)</f>
        <v>12</v>
      </c>
      <c r="J79" s="417">
        <f>VLOOKUP(C79,'(종합) 2016 KISTI 패밀리기업 현황(9&amp;10월)'!$E$6:$BY$295,72,FALSE)</f>
        <v>1</v>
      </c>
      <c r="K79" s="417">
        <f>VLOOKUP(C79,'(종합) 2016 KISTI 패밀리기업 현황(9&amp;10월)'!$E$6:$BY$295,73,FALSE)</f>
        <v>0</v>
      </c>
      <c r="L79" s="417">
        <f>VLOOKUP(C79,'(종합) 2016 KISTI 패밀리기업 현황(9&amp;10월)'!$E$6:$BZ$295,3,FALSE)</f>
        <v>2010</v>
      </c>
      <c r="M79" s="417">
        <f>VLOOKUP(C79,'(종합) 2016 KISTI 패밀리기업 현황(9&amp;10월)'!$E$6:$BZ$295,74,FALSE)</f>
        <v>10</v>
      </c>
      <c r="O79" s="21" t="s">
        <v>10822</v>
      </c>
      <c r="P79" s="21" t="s">
        <v>10906</v>
      </c>
      <c r="Q79" s="3" t="s">
        <v>1258</v>
      </c>
      <c r="R79" s="3" t="s">
        <v>1179</v>
      </c>
      <c r="S79" s="3"/>
      <c r="T79" s="3"/>
      <c r="U79" s="3"/>
      <c r="V79" s="3" t="s">
        <v>1180</v>
      </c>
      <c r="W79" s="3" t="s">
        <v>994</v>
      </c>
      <c r="X79" s="3" t="s">
        <v>1182</v>
      </c>
      <c r="Y79" s="3" t="s">
        <v>1183</v>
      </c>
      <c r="Z79" s="3"/>
      <c r="AA79" s="3"/>
      <c r="AB79" s="3"/>
      <c r="AC79" s="3" t="s">
        <v>1052</v>
      </c>
      <c r="AD79" s="3" t="s">
        <v>1216</v>
      </c>
      <c r="AE79" s="3" t="s">
        <v>1177</v>
      </c>
      <c r="AF79" s="3" t="s">
        <v>1184</v>
      </c>
      <c r="AG79" s="3" t="s">
        <v>1052</v>
      </c>
      <c r="AH79" s="3" t="s">
        <v>1361</v>
      </c>
      <c r="AI79" s="3" t="s">
        <v>1177</v>
      </c>
      <c r="AJ79" s="3" t="s">
        <v>1181</v>
      </c>
      <c r="AK79" s="3" t="s">
        <v>994</v>
      </c>
      <c r="AL79" s="3" t="s">
        <v>1181</v>
      </c>
      <c r="AM79" s="3"/>
      <c r="AN79" s="3"/>
      <c r="AO79" s="3"/>
      <c r="AP79" s="3"/>
      <c r="AQ79" s="3"/>
      <c r="AR79" s="3"/>
      <c r="AS79" s="3"/>
      <c r="AT79" s="3"/>
      <c r="AU79" s="3"/>
      <c r="AV79" s="3"/>
      <c r="AW79" s="3"/>
      <c r="AX79" s="3"/>
      <c r="AY79" s="3" t="s">
        <v>994</v>
      </c>
      <c r="AZ79" s="3" t="s">
        <v>1096</v>
      </c>
      <c r="BA79" s="3">
        <v>2</v>
      </c>
      <c r="BB79" s="3" t="s">
        <v>1180</v>
      </c>
      <c r="BC79" s="3" t="s">
        <v>1096</v>
      </c>
      <c r="BD79" s="3">
        <v>3</v>
      </c>
      <c r="BE79" s="413" t="s">
        <v>1180</v>
      </c>
      <c r="BF79" s="413" t="s">
        <v>1052</v>
      </c>
      <c r="BG79" s="3">
        <v>2</v>
      </c>
      <c r="BH79" s="413" t="s">
        <v>994</v>
      </c>
      <c r="BI79" s="413" t="s">
        <v>1052</v>
      </c>
      <c r="BJ79" s="3">
        <v>1</v>
      </c>
      <c r="BK79" s="413" t="s">
        <v>1052</v>
      </c>
      <c r="BL79" s="413" t="s">
        <v>1096</v>
      </c>
      <c r="BM79" s="3">
        <v>1</v>
      </c>
      <c r="BN79" s="413" t="s">
        <v>1180</v>
      </c>
      <c r="BO79" s="413" t="s">
        <v>1052</v>
      </c>
      <c r="BP79" s="3">
        <v>2</v>
      </c>
      <c r="BQ79" s="413" t="s">
        <v>994</v>
      </c>
      <c r="BR79" s="413" t="s">
        <v>1052</v>
      </c>
      <c r="BS79" s="3">
        <v>1</v>
      </c>
      <c r="BT79" s="413" t="s">
        <v>1052</v>
      </c>
      <c r="BU79" s="413" t="s">
        <v>1052</v>
      </c>
      <c r="BV79" s="3">
        <v>0</v>
      </c>
      <c r="BW79" s="413" t="s">
        <v>1052</v>
      </c>
      <c r="BX79" s="413" t="s">
        <v>1052</v>
      </c>
      <c r="BY79" s="3">
        <v>0</v>
      </c>
      <c r="BZ79" s="413" t="s">
        <v>1052</v>
      </c>
      <c r="CA79" s="413" t="s">
        <v>1052</v>
      </c>
      <c r="CB79" s="3">
        <v>0</v>
      </c>
      <c r="CC79" s="413" t="s">
        <v>1052</v>
      </c>
      <c r="CD79" s="413" t="s">
        <v>1052</v>
      </c>
      <c r="CE79" s="3">
        <v>0</v>
      </c>
      <c r="CF79" s="413" t="s">
        <v>1052</v>
      </c>
      <c r="CG79" s="413" t="s">
        <v>1052</v>
      </c>
      <c r="CH79" s="3">
        <v>0</v>
      </c>
      <c r="CI79" s="413" t="s">
        <v>1052</v>
      </c>
      <c r="CJ79" s="413" t="s">
        <v>1052</v>
      </c>
      <c r="CK79" s="3">
        <v>0</v>
      </c>
      <c r="CL79" s="413" t="s">
        <v>1180</v>
      </c>
      <c r="CM79" s="413" t="s">
        <v>994</v>
      </c>
      <c r="CN79" s="3">
        <v>1</v>
      </c>
      <c r="CO79" s="413" t="s">
        <v>1180</v>
      </c>
      <c r="CP79" s="413" t="s">
        <v>1052</v>
      </c>
      <c r="CQ79" s="3">
        <v>2</v>
      </c>
      <c r="CR79" s="413" t="s">
        <v>1180</v>
      </c>
      <c r="CS79" s="413" t="s">
        <v>994</v>
      </c>
      <c r="CT79" s="3">
        <v>1</v>
      </c>
      <c r="CU79" s="413" t="s">
        <v>1180</v>
      </c>
      <c r="CV79" s="413" t="s">
        <v>994</v>
      </c>
      <c r="CW79" s="3">
        <v>1</v>
      </c>
      <c r="CX79" s="413" t="s">
        <v>994</v>
      </c>
      <c r="CY79" s="413" t="s">
        <v>1052</v>
      </c>
      <c r="CZ79" s="3">
        <v>1</v>
      </c>
      <c r="DA79" s="413" t="s">
        <v>1052</v>
      </c>
      <c r="DB79" s="413" t="s">
        <v>1096</v>
      </c>
      <c r="DC79" s="3">
        <v>1</v>
      </c>
      <c r="DD79" s="413" t="s">
        <v>1052</v>
      </c>
      <c r="DE79" s="413" t="s">
        <v>1096</v>
      </c>
      <c r="DF79" s="3">
        <v>1</v>
      </c>
      <c r="DG79" s="413" t="s">
        <v>994</v>
      </c>
      <c r="DH79" s="413" t="s">
        <v>1052</v>
      </c>
      <c r="DI79" s="3">
        <v>1</v>
      </c>
      <c r="DJ79" s="413" t="s">
        <v>1180</v>
      </c>
      <c r="DK79" s="413" t="s">
        <v>994</v>
      </c>
      <c r="DL79" s="3">
        <v>1</v>
      </c>
      <c r="DM79" s="413" t="s">
        <v>1180</v>
      </c>
      <c r="DN79" s="413" t="s">
        <v>1096</v>
      </c>
      <c r="DO79" s="3">
        <v>3</v>
      </c>
      <c r="DP79" s="413" t="s">
        <v>1180</v>
      </c>
      <c r="DQ79" s="413" t="s">
        <v>1052</v>
      </c>
      <c r="DR79" s="3">
        <v>2</v>
      </c>
      <c r="DS79" s="413" t="s">
        <v>994</v>
      </c>
      <c r="DT79" s="413" t="s">
        <v>1052</v>
      </c>
      <c r="DU79" s="3">
        <v>1</v>
      </c>
      <c r="DV79" s="413" t="s">
        <v>994</v>
      </c>
      <c r="DW79" s="413" t="s">
        <v>1052</v>
      </c>
      <c r="DX79" s="3">
        <v>1</v>
      </c>
      <c r="DY79" s="413" t="s">
        <v>994</v>
      </c>
      <c r="DZ79" s="413" t="s">
        <v>1052</v>
      </c>
      <c r="EA79" s="3">
        <v>1</v>
      </c>
      <c r="EB79" s="3" t="s">
        <v>1195</v>
      </c>
      <c r="EC79" s="3" t="s">
        <v>1188</v>
      </c>
      <c r="ED79" s="3"/>
      <c r="EE79" s="3" t="s">
        <v>1188</v>
      </c>
      <c r="EF79" s="3" t="s">
        <v>1188</v>
      </c>
      <c r="EG79" s="3" t="s">
        <v>1188</v>
      </c>
      <c r="EH79" s="413">
        <v>6</v>
      </c>
      <c r="EI79" s="3">
        <v>8</v>
      </c>
      <c r="EJ79" s="413" t="s">
        <v>2725</v>
      </c>
      <c r="EK79" s="413" t="s">
        <v>2726</v>
      </c>
      <c r="EL79" s="413" t="s">
        <v>10900</v>
      </c>
      <c r="EM79" s="413">
        <v>3</v>
      </c>
      <c r="EN79" s="413">
        <v>0</v>
      </c>
      <c r="EO79" s="413">
        <v>0</v>
      </c>
      <c r="EP79" s="413" t="s">
        <v>313</v>
      </c>
      <c r="EQ79" s="413" t="s">
        <v>10901</v>
      </c>
      <c r="ER79" s="413" t="s">
        <v>313</v>
      </c>
      <c r="ES79" s="413">
        <v>1500</v>
      </c>
      <c r="ET79" s="413">
        <v>750</v>
      </c>
      <c r="EU79" s="413">
        <v>0</v>
      </c>
      <c r="EV79" s="413">
        <v>1</v>
      </c>
      <c r="EW79" s="1" t="s">
        <v>1362</v>
      </c>
      <c r="EX79" s="1" t="s">
        <v>994</v>
      </c>
      <c r="EY79" s="1" t="s">
        <v>1052</v>
      </c>
      <c r="FA79" s="1" t="s">
        <v>994</v>
      </c>
      <c r="FG79" s="1" t="s">
        <v>1363</v>
      </c>
      <c r="FH79" s="1" t="s">
        <v>1364</v>
      </c>
      <c r="FI79" s="1" t="s">
        <v>1365</v>
      </c>
      <c r="FO79" s="1" t="s">
        <v>1366</v>
      </c>
      <c r="FW79" s="457">
        <f t="shared" si="1"/>
        <v>0.5</v>
      </c>
    </row>
    <row r="80" spans="1:179" ht="13.5" customHeight="1">
      <c r="A80" s="1" t="s">
        <v>991</v>
      </c>
      <c r="B80" s="1" t="s">
        <v>1052</v>
      </c>
      <c r="C80" s="1" t="s">
        <v>1051</v>
      </c>
      <c r="I80" s="417">
        <f>VLOOKUP(C80,'(종합) 2016 KISTI 패밀리기업 현황(9&amp;10월)'!$E$6:$BM$295,61,FALSE)</f>
        <v>7</v>
      </c>
      <c r="J80" s="417">
        <f>VLOOKUP(C80,'(종합) 2016 KISTI 패밀리기업 현황(9&amp;10월)'!$E$6:$BY$295,72,FALSE)</f>
        <v>1</v>
      </c>
      <c r="K80" s="417">
        <f>VLOOKUP(C80,'(종합) 2016 KISTI 패밀리기업 현황(9&amp;10월)'!$E$6:$BY$295,73,FALSE)</f>
        <v>1</v>
      </c>
      <c r="L80" s="417">
        <f>VLOOKUP(C80,'(종합) 2016 KISTI 패밀리기업 현황(9&amp;10월)'!$E$6:$BZ$295,3,FALSE)</f>
        <v>2001</v>
      </c>
      <c r="M80" s="417">
        <f>VLOOKUP(C80,'(종합) 2016 KISTI 패밀리기업 현황(9&amp;10월)'!$E$6:$BZ$295,74,FALSE)</f>
        <v>10</v>
      </c>
      <c r="O80" s="21" t="s">
        <v>10825</v>
      </c>
      <c r="P80" s="21" t="s">
        <v>313</v>
      </c>
      <c r="Q80" s="3" t="s">
        <v>1206</v>
      </c>
      <c r="R80" s="3" t="s">
        <v>1189</v>
      </c>
      <c r="S80" s="3" t="s">
        <v>1183</v>
      </c>
      <c r="T80" s="3" t="s">
        <v>1096</v>
      </c>
      <c r="U80" s="3"/>
      <c r="V80" s="3" t="s">
        <v>1180</v>
      </c>
      <c r="W80" s="3" t="s">
        <v>1181</v>
      </c>
      <c r="X80" s="3" t="s">
        <v>1258</v>
      </c>
      <c r="Y80" s="3" t="s">
        <v>1314</v>
      </c>
      <c r="Z80" s="3" t="s">
        <v>1096</v>
      </c>
      <c r="AA80" s="3"/>
      <c r="AB80" s="3" t="s">
        <v>1183</v>
      </c>
      <c r="AC80" s="3" t="s">
        <v>994</v>
      </c>
      <c r="AD80" s="3" t="s">
        <v>994</v>
      </c>
      <c r="AE80" s="3" t="s">
        <v>994</v>
      </c>
      <c r="AF80" s="3" t="s">
        <v>994</v>
      </c>
      <c r="AG80" s="3" t="s">
        <v>1279</v>
      </c>
      <c r="AH80" s="3" t="s">
        <v>1367</v>
      </c>
      <c r="AI80" s="3" t="s">
        <v>1198</v>
      </c>
      <c r="AJ80" s="3" t="s">
        <v>1181</v>
      </c>
      <c r="AK80" s="3" t="s">
        <v>1096</v>
      </c>
      <c r="AL80" s="3" t="s">
        <v>1181</v>
      </c>
      <c r="AM80" s="3" t="s">
        <v>1181</v>
      </c>
      <c r="AN80" s="3"/>
      <c r="AO80" s="3"/>
      <c r="AP80" s="3"/>
      <c r="AQ80" s="3"/>
      <c r="AR80" s="3"/>
      <c r="AS80" s="3" t="s">
        <v>1181</v>
      </c>
      <c r="AT80" s="3"/>
      <c r="AU80" s="3"/>
      <c r="AV80" s="3"/>
      <c r="AW80" s="3"/>
      <c r="AX80" s="3" t="s">
        <v>1181</v>
      </c>
      <c r="AY80" s="3" t="s">
        <v>994</v>
      </c>
      <c r="AZ80" s="3" t="s">
        <v>1096</v>
      </c>
      <c r="BA80" s="3">
        <v>2</v>
      </c>
      <c r="BB80" s="3" t="s">
        <v>994</v>
      </c>
      <c r="BC80" s="3" t="s">
        <v>1096</v>
      </c>
      <c r="BD80" s="3">
        <v>2</v>
      </c>
      <c r="BE80" s="413" t="s">
        <v>1052</v>
      </c>
      <c r="BF80" s="413" t="s">
        <v>1052</v>
      </c>
      <c r="BG80" s="3">
        <v>0</v>
      </c>
      <c r="BH80" s="413" t="s">
        <v>1052</v>
      </c>
      <c r="BI80" s="413" t="s">
        <v>1052</v>
      </c>
      <c r="BJ80" s="3">
        <v>0</v>
      </c>
      <c r="BK80" s="413" t="s">
        <v>994</v>
      </c>
      <c r="BL80" s="413" t="s">
        <v>994</v>
      </c>
      <c r="BM80" s="3">
        <v>0</v>
      </c>
      <c r="BN80" s="413" t="s">
        <v>1052</v>
      </c>
      <c r="BO80" s="413" t="s">
        <v>1096</v>
      </c>
      <c r="BP80" s="3">
        <v>1</v>
      </c>
      <c r="BQ80" s="413" t="s">
        <v>1052</v>
      </c>
      <c r="BR80" s="413" t="s">
        <v>1096</v>
      </c>
      <c r="BS80" s="3">
        <v>1</v>
      </c>
      <c r="BT80" s="413" t="s">
        <v>1052</v>
      </c>
      <c r="BU80" s="413" t="s">
        <v>1096</v>
      </c>
      <c r="BV80" s="3">
        <v>1</v>
      </c>
      <c r="BW80" s="413" t="s">
        <v>1052</v>
      </c>
      <c r="BX80" s="413" t="s">
        <v>1096</v>
      </c>
      <c r="BY80" s="3">
        <v>1</v>
      </c>
      <c r="BZ80" s="413" t="s">
        <v>994</v>
      </c>
      <c r="CA80" s="413" t="s">
        <v>994</v>
      </c>
      <c r="CB80" s="3">
        <v>0</v>
      </c>
      <c r="CC80" s="413" t="s">
        <v>994</v>
      </c>
      <c r="CD80" s="413" t="s">
        <v>994</v>
      </c>
      <c r="CE80" s="3">
        <v>0</v>
      </c>
      <c r="CF80" s="413" t="s">
        <v>994</v>
      </c>
      <c r="CG80" s="413" t="s">
        <v>994</v>
      </c>
      <c r="CH80" s="3">
        <v>0</v>
      </c>
      <c r="CI80" s="413" t="s">
        <v>994</v>
      </c>
      <c r="CJ80" s="413" t="s">
        <v>994</v>
      </c>
      <c r="CK80" s="3">
        <v>0</v>
      </c>
      <c r="CL80" s="413" t="s">
        <v>1180</v>
      </c>
      <c r="CM80" s="413" t="s">
        <v>994</v>
      </c>
      <c r="CN80" s="3">
        <v>1</v>
      </c>
      <c r="CO80" s="413" t="s">
        <v>1180</v>
      </c>
      <c r="CP80" s="413" t="s">
        <v>994</v>
      </c>
      <c r="CQ80" s="3">
        <v>1</v>
      </c>
      <c r="CR80" s="413" t="s">
        <v>1180</v>
      </c>
      <c r="CS80" s="413" t="s">
        <v>994</v>
      </c>
      <c r="CT80" s="3">
        <v>1</v>
      </c>
      <c r="CU80" s="413" t="s">
        <v>1180</v>
      </c>
      <c r="CV80" s="413" t="s">
        <v>1096</v>
      </c>
      <c r="CW80" s="3">
        <v>3</v>
      </c>
      <c r="CX80" s="413" t="s">
        <v>994</v>
      </c>
      <c r="CY80" s="413" t="s">
        <v>1096</v>
      </c>
      <c r="CZ80" s="3">
        <v>2</v>
      </c>
      <c r="DA80" s="413" t="s">
        <v>994</v>
      </c>
      <c r="DB80" s="413" t="s">
        <v>1096</v>
      </c>
      <c r="DC80" s="3">
        <v>2</v>
      </c>
      <c r="DD80" s="413" t="s">
        <v>1052</v>
      </c>
      <c r="DE80" s="413" t="s">
        <v>1096</v>
      </c>
      <c r="DF80" s="3">
        <v>1</v>
      </c>
      <c r="DG80" s="413" t="s">
        <v>1052</v>
      </c>
      <c r="DH80" s="413" t="s">
        <v>1096</v>
      </c>
      <c r="DI80" s="3">
        <v>1</v>
      </c>
      <c r="DJ80" s="413" t="s">
        <v>994</v>
      </c>
      <c r="DK80" s="413" t="s">
        <v>1226</v>
      </c>
      <c r="DL80" s="3">
        <v>1</v>
      </c>
      <c r="DM80" s="413" t="s">
        <v>994</v>
      </c>
      <c r="DN80" s="413" t="s">
        <v>1052</v>
      </c>
      <c r="DO80" s="3">
        <v>1</v>
      </c>
      <c r="DP80" s="413" t="s">
        <v>1180</v>
      </c>
      <c r="DQ80" s="413" t="s">
        <v>1180</v>
      </c>
      <c r="DR80" s="3">
        <v>0</v>
      </c>
      <c r="DS80" s="413" t="s">
        <v>1180</v>
      </c>
      <c r="DT80" s="413" t="s">
        <v>1180</v>
      </c>
      <c r="DU80" s="3">
        <v>0</v>
      </c>
      <c r="DV80" s="413" t="s">
        <v>1180</v>
      </c>
      <c r="DW80" s="413" t="s">
        <v>1180</v>
      </c>
      <c r="DX80" s="3">
        <v>0</v>
      </c>
      <c r="DY80" s="413" t="s">
        <v>994</v>
      </c>
      <c r="DZ80" s="413" t="s">
        <v>994</v>
      </c>
      <c r="EA80" s="3">
        <v>0</v>
      </c>
      <c r="EB80" s="3" t="s">
        <v>1195</v>
      </c>
      <c r="EC80" s="3" t="s">
        <v>1195</v>
      </c>
      <c r="ED80" s="3"/>
      <c r="EE80" s="3" t="s">
        <v>1195</v>
      </c>
      <c r="EF80" s="3" t="s">
        <v>1284</v>
      </c>
      <c r="EG80" s="3" t="s">
        <v>1189</v>
      </c>
      <c r="EH80" s="413">
        <v>26</v>
      </c>
      <c r="EI80" s="3">
        <v>17</v>
      </c>
      <c r="EJ80" s="413" t="s">
        <v>2725</v>
      </c>
      <c r="EK80" s="413" t="s">
        <v>2726</v>
      </c>
      <c r="EL80" s="413" t="s">
        <v>10900</v>
      </c>
      <c r="EM80" s="413">
        <v>3</v>
      </c>
      <c r="EN80" s="413">
        <v>1</v>
      </c>
      <c r="EO80" s="413">
        <v>0</v>
      </c>
      <c r="EP80" s="413" t="s">
        <v>313</v>
      </c>
      <c r="EQ80" s="413" t="s">
        <v>313</v>
      </c>
      <c r="ER80" s="413" t="s">
        <v>10901</v>
      </c>
      <c r="ES80" s="413">
        <v>7500</v>
      </c>
      <c r="ET80" s="413">
        <v>8500</v>
      </c>
      <c r="EU80" s="413">
        <v>1000</v>
      </c>
      <c r="EV80" s="413">
        <v>0</v>
      </c>
      <c r="EW80" s="1" t="s">
        <v>1368</v>
      </c>
      <c r="FG80" s="1" t="s">
        <v>1964</v>
      </c>
      <c r="FO80" s="1" t="s">
        <v>1369</v>
      </c>
      <c r="FP80" s="1" t="s">
        <v>1296</v>
      </c>
      <c r="FQ80" s="1" t="s">
        <v>1370</v>
      </c>
      <c r="FW80" s="457">
        <f t="shared" si="1"/>
        <v>0.19230769230769232</v>
      </c>
    </row>
    <row r="81" spans="1:179" ht="13.5" customHeight="1">
      <c r="A81" s="1" t="s">
        <v>992</v>
      </c>
      <c r="B81" s="1" t="s">
        <v>1052</v>
      </c>
      <c r="C81" s="1" t="s">
        <v>1061</v>
      </c>
      <c r="I81" s="417">
        <f>VLOOKUP(C81,'(종합) 2016 KISTI 패밀리기업 현황(9&amp;10월)'!$E$6:$BM$295,61,FALSE)</f>
        <v>6</v>
      </c>
      <c r="J81" s="417">
        <f>VLOOKUP(C81,'(종합) 2016 KISTI 패밀리기업 현황(9&amp;10월)'!$E$6:$BY$295,72,FALSE)</f>
        <v>1</v>
      </c>
      <c r="K81" s="417">
        <f>VLOOKUP(C81,'(종합) 2016 KISTI 패밀리기업 현황(9&amp;10월)'!$E$6:$BY$295,73,FALSE)</f>
        <v>1</v>
      </c>
      <c r="L81" s="417">
        <f>VLOOKUP(C81,'(종합) 2016 KISTI 패밀리기업 현황(9&amp;10월)'!$E$6:$BZ$295,3,FALSE)</f>
        <v>2004</v>
      </c>
      <c r="M81" s="417">
        <f>VLOOKUP(C81,'(종합) 2016 KISTI 패밀리기업 현황(9&amp;10월)'!$E$6:$BZ$295,74,FALSE)</f>
        <v>10</v>
      </c>
      <c r="O81" s="21" t="s">
        <v>10820</v>
      </c>
      <c r="P81" s="21" t="s">
        <v>313</v>
      </c>
      <c r="Q81" s="3" t="s">
        <v>1188</v>
      </c>
      <c r="R81" s="3" t="s">
        <v>1188</v>
      </c>
      <c r="S81" s="3"/>
      <c r="T81" s="3"/>
      <c r="U81" s="3"/>
      <c r="V81" s="3" t="s">
        <v>1180</v>
      </c>
      <c r="W81" s="3" t="s">
        <v>1180</v>
      </c>
      <c r="X81" s="3" t="s">
        <v>1179</v>
      </c>
      <c r="Y81" s="3" t="s">
        <v>1258</v>
      </c>
      <c r="Z81" s="3"/>
      <c r="AA81" s="3"/>
      <c r="AB81" s="3"/>
      <c r="AC81" s="3" t="s">
        <v>994</v>
      </c>
      <c r="AD81" s="3" t="s">
        <v>1184</v>
      </c>
      <c r="AE81" s="3" t="s">
        <v>1096</v>
      </c>
      <c r="AF81" s="3" t="s">
        <v>1096</v>
      </c>
      <c r="AG81" s="3" t="s">
        <v>1286</v>
      </c>
      <c r="AH81" s="3" t="s">
        <v>1371</v>
      </c>
      <c r="AI81" s="3" t="s">
        <v>1198</v>
      </c>
      <c r="AJ81" s="3" t="s">
        <v>1181</v>
      </c>
      <c r="AK81" s="3" t="s">
        <v>1180</v>
      </c>
      <c r="AL81" s="3" t="s">
        <v>1181</v>
      </c>
      <c r="AM81" s="3" t="s">
        <v>1181</v>
      </c>
      <c r="AN81" s="3" t="s">
        <v>1181</v>
      </c>
      <c r="AO81" s="3"/>
      <c r="AP81" s="3" t="s">
        <v>1181</v>
      </c>
      <c r="AQ81" s="3"/>
      <c r="AR81" s="3"/>
      <c r="AS81" s="3"/>
      <c r="AT81" s="3"/>
      <c r="AU81" s="3"/>
      <c r="AV81" s="3"/>
      <c r="AW81" s="3"/>
      <c r="AX81" s="3" t="s">
        <v>1181</v>
      </c>
      <c r="AY81" s="3" t="s">
        <v>994</v>
      </c>
      <c r="AZ81" s="3" t="s">
        <v>1096</v>
      </c>
      <c r="BA81" s="3">
        <v>2</v>
      </c>
      <c r="BB81" s="3" t="s">
        <v>994</v>
      </c>
      <c r="BC81" s="3" t="s">
        <v>1096</v>
      </c>
      <c r="BD81" s="3">
        <v>2</v>
      </c>
      <c r="BE81" s="413" t="s">
        <v>994</v>
      </c>
      <c r="BF81" s="413" t="s">
        <v>1096</v>
      </c>
      <c r="BG81" s="3">
        <v>2</v>
      </c>
      <c r="BH81" s="413" t="s">
        <v>994</v>
      </c>
      <c r="BI81" s="413" t="s">
        <v>1096</v>
      </c>
      <c r="BJ81" s="3">
        <v>2</v>
      </c>
      <c r="BK81" s="413" t="s">
        <v>994</v>
      </c>
      <c r="BL81" s="413" t="s">
        <v>1096</v>
      </c>
      <c r="BM81" s="3">
        <v>2</v>
      </c>
      <c r="BN81" s="413" t="s">
        <v>994</v>
      </c>
      <c r="BO81" s="413" t="s">
        <v>1052</v>
      </c>
      <c r="BP81" s="3">
        <v>1</v>
      </c>
      <c r="BQ81" s="413" t="s">
        <v>994</v>
      </c>
      <c r="BR81" s="413" t="s">
        <v>1052</v>
      </c>
      <c r="BS81" s="3">
        <v>1</v>
      </c>
      <c r="BT81" s="413" t="s">
        <v>994</v>
      </c>
      <c r="BU81" s="413" t="s">
        <v>1052</v>
      </c>
      <c r="BV81" s="3">
        <v>1</v>
      </c>
      <c r="BW81" s="413" t="s">
        <v>994</v>
      </c>
      <c r="BX81" s="413" t="s">
        <v>1052</v>
      </c>
      <c r="BY81" s="3">
        <v>1</v>
      </c>
      <c r="BZ81" s="413" t="s">
        <v>994</v>
      </c>
      <c r="CA81" s="413" t="s">
        <v>1052</v>
      </c>
      <c r="CB81" s="3">
        <v>1</v>
      </c>
      <c r="CC81" s="413" t="s">
        <v>994</v>
      </c>
      <c r="CD81" s="413" t="s">
        <v>1052</v>
      </c>
      <c r="CE81" s="3">
        <v>1</v>
      </c>
      <c r="CF81" s="413" t="s">
        <v>994</v>
      </c>
      <c r="CG81" s="413" t="s">
        <v>1052</v>
      </c>
      <c r="CH81" s="3">
        <v>1</v>
      </c>
      <c r="CI81" s="413" t="s">
        <v>994</v>
      </c>
      <c r="CJ81" s="413" t="s">
        <v>1052</v>
      </c>
      <c r="CK81" s="3">
        <v>1</v>
      </c>
      <c r="CL81" s="413" t="s">
        <v>994</v>
      </c>
      <c r="CM81" s="413" t="s">
        <v>1096</v>
      </c>
      <c r="CN81" s="3">
        <v>2</v>
      </c>
      <c r="CO81" s="413" t="s">
        <v>994</v>
      </c>
      <c r="CP81" s="413" t="s">
        <v>1096</v>
      </c>
      <c r="CQ81" s="3">
        <v>2</v>
      </c>
      <c r="CR81" s="413" t="s">
        <v>994</v>
      </c>
      <c r="CS81" s="413" t="s">
        <v>1096</v>
      </c>
      <c r="CT81" s="3">
        <v>2</v>
      </c>
      <c r="CU81" s="413" t="s">
        <v>1205</v>
      </c>
      <c r="CV81" s="413" t="s">
        <v>1096</v>
      </c>
      <c r="CW81" s="3">
        <v>2</v>
      </c>
      <c r="CX81" s="413" t="s">
        <v>994</v>
      </c>
      <c r="CY81" s="413" t="s">
        <v>1052</v>
      </c>
      <c r="CZ81" s="3">
        <v>1</v>
      </c>
      <c r="DA81" s="413" t="s">
        <v>994</v>
      </c>
      <c r="DB81" s="413" t="s">
        <v>1052</v>
      </c>
      <c r="DC81" s="3">
        <v>1</v>
      </c>
      <c r="DD81" s="413" t="s">
        <v>994</v>
      </c>
      <c r="DE81" s="413" t="s">
        <v>1052</v>
      </c>
      <c r="DF81" s="3">
        <v>1</v>
      </c>
      <c r="DG81" s="413" t="s">
        <v>1205</v>
      </c>
      <c r="DH81" s="413" t="s">
        <v>1052</v>
      </c>
      <c r="DI81" s="3">
        <v>1</v>
      </c>
      <c r="DJ81" s="413" t="s">
        <v>994</v>
      </c>
      <c r="DK81" s="413" t="s">
        <v>1096</v>
      </c>
      <c r="DL81" s="3">
        <v>2</v>
      </c>
      <c r="DM81" s="413" t="s">
        <v>994</v>
      </c>
      <c r="DN81" s="413" t="s">
        <v>1096</v>
      </c>
      <c r="DO81" s="3">
        <v>2</v>
      </c>
      <c r="DP81" s="413" t="s">
        <v>994</v>
      </c>
      <c r="DQ81" s="413" t="s">
        <v>1096</v>
      </c>
      <c r="DR81" s="3">
        <v>2</v>
      </c>
      <c r="DS81" s="413" t="s">
        <v>994</v>
      </c>
      <c r="DT81" s="413" t="s">
        <v>1096</v>
      </c>
      <c r="DU81" s="3">
        <v>2</v>
      </c>
      <c r="DV81" s="413" t="s">
        <v>994</v>
      </c>
      <c r="DW81" s="413" t="s">
        <v>1096</v>
      </c>
      <c r="DX81" s="3">
        <v>2</v>
      </c>
      <c r="DY81" s="413" t="s">
        <v>994</v>
      </c>
      <c r="DZ81" s="413" t="s">
        <v>1096</v>
      </c>
      <c r="EA81" s="3">
        <v>2</v>
      </c>
      <c r="EB81" s="3" t="s">
        <v>1241</v>
      </c>
      <c r="EC81" s="3" t="s">
        <v>1195</v>
      </c>
      <c r="ED81" s="3" t="s">
        <v>1195</v>
      </c>
      <c r="EE81" s="3" t="s">
        <v>1195</v>
      </c>
      <c r="EF81" s="3" t="s">
        <v>1195</v>
      </c>
      <c r="EG81" s="3" t="s">
        <v>1195</v>
      </c>
      <c r="EH81" s="413">
        <v>4</v>
      </c>
      <c r="EI81" s="3">
        <v>14</v>
      </c>
      <c r="EJ81" s="413" t="s">
        <v>2725</v>
      </c>
      <c r="EK81" s="413" t="s">
        <v>2726</v>
      </c>
      <c r="EL81" s="413" t="s">
        <v>10900</v>
      </c>
      <c r="EM81" s="413" t="s">
        <v>4650</v>
      </c>
      <c r="EN81" s="413">
        <v>0</v>
      </c>
      <c r="EO81" s="413">
        <v>0</v>
      </c>
      <c r="EP81" s="413" t="s">
        <v>313</v>
      </c>
      <c r="EQ81" s="413" t="s">
        <v>10901</v>
      </c>
      <c r="ER81" s="413" t="s">
        <v>313</v>
      </c>
      <c r="ES81" s="413">
        <v>5000</v>
      </c>
      <c r="ET81" s="413">
        <v>5500</v>
      </c>
      <c r="EU81" s="413">
        <v>500</v>
      </c>
      <c r="EV81" s="413">
        <v>0</v>
      </c>
      <c r="EW81" s="1" t="s">
        <v>1372</v>
      </c>
      <c r="EX81" s="1" t="s">
        <v>994</v>
      </c>
      <c r="EY81" s="1" t="s">
        <v>1052</v>
      </c>
      <c r="EZ81" s="1" t="s">
        <v>1096</v>
      </c>
      <c r="FD81" s="1" t="s">
        <v>1180</v>
      </c>
      <c r="FG81" s="1" t="s">
        <v>1963</v>
      </c>
      <c r="FH81" s="1" t="s">
        <v>1373</v>
      </c>
      <c r="FI81" s="1" t="s">
        <v>1374</v>
      </c>
      <c r="FO81" s="1" t="s">
        <v>1375</v>
      </c>
      <c r="FW81" s="457">
        <f t="shared" si="1"/>
        <v>0.5</v>
      </c>
    </row>
    <row r="82" spans="1:179" ht="13.5" customHeight="1">
      <c r="A82" s="1" t="s">
        <v>1053</v>
      </c>
      <c r="B82" s="1" t="s">
        <v>1052</v>
      </c>
      <c r="C82" s="1" t="s">
        <v>1062</v>
      </c>
      <c r="I82" s="417">
        <f>VLOOKUP(C82,'(종합) 2016 KISTI 패밀리기업 현황(9&amp;10월)'!$E$6:$BM$295,61,FALSE)</f>
        <v>4</v>
      </c>
      <c r="J82" s="417">
        <f>VLOOKUP(C82,'(종합) 2016 KISTI 패밀리기업 현황(9&amp;10월)'!$E$6:$BY$295,72,FALSE)</f>
        <v>0</v>
      </c>
      <c r="K82" s="417">
        <f>VLOOKUP(C82,'(종합) 2016 KISTI 패밀리기업 현황(9&amp;10월)'!$E$6:$BY$295,73,FALSE)</f>
        <v>0</v>
      </c>
      <c r="L82" s="417">
        <f>VLOOKUP(C82,'(종합) 2016 KISTI 패밀리기업 현황(9&amp;10월)'!$E$6:$BZ$295,3,FALSE)</f>
        <v>1996</v>
      </c>
      <c r="M82" s="417">
        <f>VLOOKUP(C82,'(종합) 2016 KISTI 패밀리기업 현황(9&amp;10월)'!$E$6:$BZ$295,74,FALSE)</f>
        <v>9</v>
      </c>
      <c r="O82" s="21" t="s">
        <v>10820</v>
      </c>
      <c r="P82" s="21" t="s">
        <v>10906</v>
      </c>
      <c r="Q82" s="3" t="s">
        <v>1246</v>
      </c>
      <c r="R82" s="3" t="s">
        <v>1215</v>
      </c>
      <c r="S82" s="3"/>
      <c r="T82" s="3"/>
      <c r="U82" s="3"/>
      <c r="V82" s="3" t="s">
        <v>1180</v>
      </c>
      <c r="W82" s="3" t="s">
        <v>1180</v>
      </c>
      <c r="X82" s="3" t="s">
        <v>1285</v>
      </c>
      <c r="Y82" s="3" t="s">
        <v>1376</v>
      </c>
      <c r="Z82" s="3"/>
      <c r="AA82" s="3"/>
      <c r="AB82" s="3" t="s">
        <v>1258</v>
      </c>
      <c r="AC82" s="3" t="s">
        <v>1052</v>
      </c>
      <c r="AD82" s="3" t="s">
        <v>1189</v>
      </c>
      <c r="AE82" s="3" t="s">
        <v>1184</v>
      </c>
      <c r="AF82" s="3" t="s">
        <v>1318</v>
      </c>
      <c r="AG82" s="3" t="s">
        <v>1296</v>
      </c>
      <c r="AH82" s="3" t="s">
        <v>1377</v>
      </c>
      <c r="AI82" s="3" t="s">
        <v>1198</v>
      </c>
      <c r="AJ82" s="3" t="s">
        <v>1181</v>
      </c>
      <c r="AK82" s="3" t="s">
        <v>1204</v>
      </c>
      <c r="AL82" s="3" t="s">
        <v>1181</v>
      </c>
      <c r="AM82" s="3" t="s">
        <v>1181</v>
      </c>
      <c r="AN82" s="3"/>
      <c r="AO82" s="3" t="s">
        <v>1181</v>
      </c>
      <c r="AP82" s="3"/>
      <c r="AQ82" s="3"/>
      <c r="AR82" s="3"/>
      <c r="AS82" s="3"/>
      <c r="AT82" s="3"/>
      <c r="AU82" s="3"/>
      <c r="AV82" s="3"/>
      <c r="AW82" s="3"/>
      <c r="AX82" s="3"/>
      <c r="AY82" s="3" t="s">
        <v>1180</v>
      </c>
      <c r="AZ82" s="3" t="s">
        <v>1052</v>
      </c>
      <c r="BA82" s="3">
        <v>2</v>
      </c>
      <c r="BB82" s="3" t="s">
        <v>1180</v>
      </c>
      <c r="BC82" s="3" t="s">
        <v>1052</v>
      </c>
      <c r="BD82" s="3">
        <v>2</v>
      </c>
      <c r="BE82" s="413" t="s">
        <v>1180</v>
      </c>
      <c r="BF82" s="413" t="s">
        <v>1052</v>
      </c>
      <c r="BG82" s="3">
        <v>2</v>
      </c>
      <c r="BH82" s="413" t="s">
        <v>1181</v>
      </c>
      <c r="BI82" s="413" t="s">
        <v>994</v>
      </c>
      <c r="BJ82" s="3">
        <v>2</v>
      </c>
      <c r="BK82" s="413" t="s">
        <v>1181</v>
      </c>
      <c r="BL82" s="413" t="s">
        <v>994</v>
      </c>
      <c r="BM82" s="3">
        <v>2</v>
      </c>
      <c r="BN82" s="413" t="s">
        <v>1205</v>
      </c>
      <c r="BO82" s="413" t="s">
        <v>1226</v>
      </c>
      <c r="BP82" s="3">
        <v>1</v>
      </c>
      <c r="BQ82" s="413" t="s">
        <v>1205</v>
      </c>
      <c r="BR82" s="413" t="s">
        <v>1052</v>
      </c>
      <c r="BS82" s="3">
        <v>1</v>
      </c>
      <c r="BT82" s="413" t="s">
        <v>994</v>
      </c>
      <c r="BU82" s="413" t="s">
        <v>1052</v>
      </c>
      <c r="BV82" s="3">
        <v>1</v>
      </c>
      <c r="BW82" s="413" t="s">
        <v>994</v>
      </c>
      <c r="BX82" s="413" t="s">
        <v>1052</v>
      </c>
      <c r="BY82" s="3">
        <v>1</v>
      </c>
      <c r="BZ82" s="413" t="s">
        <v>994</v>
      </c>
      <c r="CA82" s="413" t="s">
        <v>994</v>
      </c>
      <c r="CB82" s="3">
        <v>0</v>
      </c>
      <c r="CC82" s="413" t="s">
        <v>994</v>
      </c>
      <c r="CD82" s="413" t="s">
        <v>994</v>
      </c>
      <c r="CE82" s="3">
        <v>0</v>
      </c>
      <c r="CF82" s="413" t="s">
        <v>994</v>
      </c>
      <c r="CG82" s="413" t="s">
        <v>994</v>
      </c>
      <c r="CH82" s="3">
        <v>0</v>
      </c>
      <c r="CI82" s="413" t="s">
        <v>994</v>
      </c>
      <c r="CJ82" s="413" t="s">
        <v>994</v>
      </c>
      <c r="CK82" s="3">
        <v>0</v>
      </c>
      <c r="CL82" s="413" t="s">
        <v>994</v>
      </c>
      <c r="CM82" s="413" t="s">
        <v>994</v>
      </c>
      <c r="CN82" s="3">
        <v>0</v>
      </c>
      <c r="CO82" s="413" t="s">
        <v>994</v>
      </c>
      <c r="CP82" s="413" t="s">
        <v>994</v>
      </c>
      <c r="CQ82" s="3">
        <v>0</v>
      </c>
      <c r="CR82" s="413" t="s">
        <v>994</v>
      </c>
      <c r="CS82" s="413" t="s">
        <v>994</v>
      </c>
      <c r="CT82" s="3">
        <v>0</v>
      </c>
      <c r="CU82" s="413" t="s">
        <v>994</v>
      </c>
      <c r="CV82" s="413" t="s">
        <v>994</v>
      </c>
      <c r="CW82" s="3">
        <v>0</v>
      </c>
      <c r="CX82" s="413" t="s">
        <v>1180</v>
      </c>
      <c r="CY82" s="413" t="s">
        <v>1180</v>
      </c>
      <c r="CZ82" s="3">
        <v>0</v>
      </c>
      <c r="DA82" s="413" t="s">
        <v>994</v>
      </c>
      <c r="DB82" s="413" t="s">
        <v>994</v>
      </c>
      <c r="DC82" s="3">
        <v>0</v>
      </c>
      <c r="DD82" s="413" t="s">
        <v>994</v>
      </c>
      <c r="DE82" s="413" t="s">
        <v>994</v>
      </c>
      <c r="DF82" s="3">
        <v>0</v>
      </c>
      <c r="DG82" s="413" t="s">
        <v>994</v>
      </c>
      <c r="DH82" s="413" t="s">
        <v>994</v>
      </c>
      <c r="DI82" s="3">
        <v>0</v>
      </c>
      <c r="DJ82" s="413" t="s">
        <v>1180</v>
      </c>
      <c r="DK82" s="413" t="s">
        <v>1052</v>
      </c>
      <c r="DL82" s="3">
        <v>2</v>
      </c>
      <c r="DM82" s="413" t="s">
        <v>994</v>
      </c>
      <c r="DN82" s="413" t="s">
        <v>1052</v>
      </c>
      <c r="DO82" s="3">
        <v>1</v>
      </c>
      <c r="DP82" s="413" t="s">
        <v>994</v>
      </c>
      <c r="DQ82" s="413" t="s">
        <v>994</v>
      </c>
      <c r="DR82" s="3">
        <v>0</v>
      </c>
      <c r="DS82" s="413" t="s">
        <v>1180</v>
      </c>
      <c r="DT82" s="413" t="s">
        <v>1180</v>
      </c>
      <c r="DU82" s="3">
        <v>0</v>
      </c>
      <c r="DV82" s="413" t="s">
        <v>994</v>
      </c>
      <c r="DW82" s="413" t="s">
        <v>994</v>
      </c>
      <c r="DX82" s="3">
        <v>0</v>
      </c>
      <c r="DY82" s="413" t="s">
        <v>994</v>
      </c>
      <c r="DZ82" s="413" t="s">
        <v>994</v>
      </c>
      <c r="EA82" s="3">
        <v>0</v>
      </c>
      <c r="EB82" s="3" t="s">
        <v>1188</v>
      </c>
      <c r="EC82" s="3" t="s">
        <v>1179</v>
      </c>
      <c r="ED82" s="3"/>
      <c r="EE82" s="3"/>
      <c r="EF82" s="3"/>
      <c r="EG82" s="3" t="s">
        <v>1189</v>
      </c>
      <c r="EH82" s="413">
        <v>57</v>
      </c>
      <c r="EI82" s="3">
        <v>22</v>
      </c>
      <c r="EJ82" s="413" t="s">
        <v>2725</v>
      </c>
      <c r="EK82" s="413" t="s">
        <v>2726</v>
      </c>
      <c r="EL82" s="413" t="s">
        <v>10902</v>
      </c>
      <c r="EM82" s="413">
        <v>3</v>
      </c>
      <c r="EN82" s="413">
        <v>0</v>
      </c>
      <c r="EO82" s="413">
        <v>0</v>
      </c>
      <c r="EP82" s="413" t="s">
        <v>10901</v>
      </c>
      <c r="EQ82" s="413" t="s">
        <v>10901</v>
      </c>
      <c r="ER82" s="413" t="s">
        <v>313</v>
      </c>
      <c r="ES82" s="413">
        <v>29000</v>
      </c>
      <c r="ET82" s="413">
        <v>31000</v>
      </c>
      <c r="EU82" s="413">
        <v>2000</v>
      </c>
      <c r="EV82" s="413">
        <v>0</v>
      </c>
      <c r="EW82" s="1" t="s">
        <v>1378</v>
      </c>
      <c r="EX82" s="1" t="s">
        <v>994</v>
      </c>
      <c r="FG82" s="1" t="s">
        <v>1967</v>
      </c>
      <c r="FH82" s="1" t="s">
        <v>1961</v>
      </c>
      <c r="FI82" s="1" t="s">
        <v>1379</v>
      </c>
      <c r="FJ82" s="1" t="s">
        <v>1380</v>
      </c>
      <c r="FK82" s="1" t="s">
        <v>1381</v>
      </c>
      <c r="FL82" s="1" t="s">
        <v>1382</v>
      </c>
      <c r="FM82" s="1" t="s">
        <v>1383</v>
      </c>
      <c r="FW82" s="457">
        <f t="shared" si="1"/>
        <v>0.15789473684210525</v>
      </c>
    </row>
    <row r="83" spans="1:179" ht="13.5" customHeight="1">
      <c r="A83" s="1" t="s">
        <v>1054</v>
      </c>
      <c r="B83" s="1" t="s">
        <v>1052</v>
      </c>
      <c r="C83" s="1" t="s">
        <v>1064</v>
      </c>
      <c r="I83" s="417">
        <f>VLOOKUP(C83,'(종합) 2016 KISTI 패밀리기업 현황(9&amp;10월)'!$E$6:$BM$295,61,FALSE)</f>
        <v>3</v>
      </c>
      <c r="J83" s="417">
        <f>VLOOKUP(C83,'(종합) 2016 KISTI 패밀리기업 현황(9&amp;10월)'!$E$6:$BY$295,72,FALSE)</f>
        <v>0</v>
      </c>
      <c r="K83" s="417">
        <f>VLOOKUP(C83,'(종합) 2016 KISTI 패밀리기업 현황(9&amp;10월)'!$E$6:$BY$295,73,FALSE)</f>
        <v>0</v>
      </c>
      <c r="L83" s="417">
        <f>VLOOKUP(C83,'(종합) 2016 KISTI 패밀리기업 현황(9&amp;10월)'!$E$6:$BZ$295,3,FALSE)</f>
        <v>2002</v>
      </c>
      <c r="M83" s="417">
        <f>VLOOKUP(C83,'(종합) 2016 KISTI 패밀리기업 현황(9&amp;10월)'!$E$6:$BZ$295,74,FALSE)</f>
        <v>9</v>
      </c>
      <c r="O83" s="21" t="s">
        <v>10820</v>
      </c>
      <c r="P83" s="21" t="s">
        <v>313</v>
      </c>
      <c r="Q83" s="3" t="s">
        <v>1284</v>
      </c>
      <c r="R83" s="3" t="s">
        <v>1189</v>
      </c>
      <c r="S83" s="3"/>
      <c r="T83" s="3"/>
      <c r="U83" s="3"/>
      <c r="V83" s="3" t="s">
        <v>1180</v>
      </c>
      <c r="W83" s="3" t="s">
        <v>1180</v>
      </c>
      <c r="X83" s="3" t="s">
        <v>1384</v>
      </c>
      <c r="Y83" s="3" t="s">
        <v>1287</v>
      </c>
      <c r="Z83" s="3"/>
      <c r="AA83" s="3" t="s">
        <v>1096</v>
      </c>
      <c r="AB83" s="3"/>
      <c r="AC83" s="3" t="s">
        <v>1181</v>
      </c>
      <c r="AD83" s="3" t="s">
        <v>1177</v>
      </c>
      <c r="AE83" s="3" t="s">
        <v>1181</v>
      </c>
      <c r="AF83" s="3" t="s">
        <v>1180</v>
      </c>
      <c r="AG83" s="3" t="s">
        <v>1385</v>
      </c>
      <c r="AH83" s="3" t="s">
        <v>1386</v>
      </c>
      <c r="AI83" s="3" t="s">
        <v>1052</v>
      </c>
      <c r="AJ83" s="3" t="s">
        <v>1181</v>
      </c>
      <c r="AK83" s="3" t="s">
        <v>1180</v>
      </c>
      <c r="AL83" s="3"/>
      <c r="AM83" s="3" t="s">
        <v>1181</v>
      </c>
      <c r="AN83" s="3"/>
      <c r="AO83" s="3"/>
      <c r="AP83" s="3"/>
      <c r="AQ83" s="3"/>
      <c r="AR83" s="3"/>
      <c r="AS83" s="3" t="s">
        <v>1181</v>
      </c>
      <c r="AT83" s="3"/>
      <c r="AU83" s="3"/>
      <c r="AV83" s="3"/>
      <c r="AW83" s="3"/>
      <c r="AX83" s="3"/>
      <c r="AY83" s="3" t="s">
        <v>1180</v>
      </c>
      <c r="AZ83" s="3" t="s">
        <v>1052</v>
      </c>
      <c r="BA83" s="3">
        <v>2</v>
      </c>
      <c r="BB83" s="3" t="s">
        <v>1180</v>
      </c>
      <c r="BC83" s="3" t="s">
        <v>994</v>
      </c>
      <c r="BD83" s="3">
        <v>1</v>
      </c>
      <c r="BE83" s="413" t="s">
        <v>1180</v>
      </c>
      <c r="BF83" s="413" t="s">
        <v>994</v>
      </c>
      <c r="BG83" s="3">
        <v>1</v>
      </c>
      <c r="BH83" s="413" t="s">
        <v>1180</v>
      </c>
      <c r="BI83" s="413" t="s">
        <v>994</v>
      </c>
      <c r="BJ83" s="3">
        <v>1</v>
      </c>
      <c r="BK83" s="413" t="s">
        <v>1180</v>
      </c>
      <c r="BL83" s="413" t="s">
        <v>994</v>
      </c>
      <c r="BM83" s="3">
        <v>1</v>
      </c>
      <c r="BN83" s="413" t="s">
        <v>1052</v>
      </c>
      <c r="BO83" s="413" t="s">
        <v>1096</v>
      </c>
      <c r="BP83" s="3">
        <v>1</v>
      </c>
      <c r="BQ83" s="413" t="s">
        <v>1052</v>
      </c>
      <c r="BR83" s="413" t="s">
        <v>1052</v>
      </c>
      <c r="BS83" s="3">
        <v>0</v>
      </c>
      <c r="BT83" s="413" t="s">
        <v>1052</v>
      </c>
      <c r="BU83" s="413" t="s">
        <v>1052</v>
      </c>
      <c r="BV83" s="3">
        <v>0</v>
      </c>
      <c r="BW83" s="413" t="s">
        <v>1052</v>
      </c>
      <c r="BX83" s="413" t="s">
        <v>1052</v>
      </c>
      <c r="BY83" s="3">
        <v>0</v>
      </c>
      <c r="BZ83" s="413" t="s">
        <v>1052</v>
      </c>
      <c r="CA83" s="413" t="s">
        <v>1052</v>
      </c>
      <c r="CB83" s="3">
        <v>0</v>
      </c>
      <c r="CC83" s="413" t="s">
        <v>1052</v>
      </c>
      <c r="CD83" s="413" t="s">
        <v>1052</v>
      </c>
      <c r="CE83" s="3">
        <v>0</v>
      </c>
      <c r="CF83" s="413" t="s">
        <v>1052</v>
      </c>
      <c r="CG83" s="413" t="s">
        <v>1052</v>
      </c>
      <c r="CH83" s="3">
        <v>0</v>
      </c>
      <c r="CI83" s="413" t="s">
        <v>1052</v>
      </c>
      <c r="CJ83" s="413" t="s">
        <v>1052</v>
      </c>
      <c r="CK83" s="3">
        <v>0</v>
      </c>
      <c r="CL83" s="413" t="s">
        <v>994</v>
      </c>
      <c r="CM83" s="413" t="s">
        <v>994</v>
      </c>
      <c r="CN83" s="3">
        <v>0</v>
      </c>
      <c r="CO83" s="413" t="s">
        <v>994</v>
      </c>
      <c r="CP83" s="413" t="s">
        <v>994</v>
      </c>
      <c r="CQ83" s="3">
        <v>0</v>
      </c>
      <c r="CR83" s="413" t="s">
        <v>994</v>
      </c>
      <c r="CS83" s="413" t="s">
        <v>994</v>
      </c>
      <c r="CT83" s="3">
        <v>0</v>
      </c>
      <c r="CU83" s="413" t="s">
        <v>1226</v>
      </c>
      <c r="CV83" s="413" t="s">
        <v>1226</v>
      </c>
      <c r="CW83" s="3">
        <v>0</v>
      </c>
      <c r="CX83" s="413" t="s">
        <v>994</v>
      </c>
      <c r="CY83" s="413" t="s">
        <v>994</v>
      </c>
      <c r="CZ83" s="3">
        <v>0</v>
      </c>
      <c r="DA83" s="413" t="s">
        <v>994</v>
      </c>
      <c r="DB83" s="413" t="s">
        <v>994</v>
      </c>
      <c r="DC83" s="3">
        <v>0</v>
      </c>
      <c r="DD83" s="413" t="s">
        <v>994</v>
      </c>
      <c r="DE83" s="413" t="s">
        <v>994</v>
      </c>
      <c r="DF83" s="3">
        <v>0</v>
      </c>
      <c r="DG83" s="413" t="s">
        <v>994</v>
      </c>
      <c r="DH83" s="413" t="s">
        <v>994</v>
      </c>
      <c r="DI83" s="3">
        <v>0</v>
      </c>
      <c r="DJ83" s="413" t="s">
        <v>1180</v>
      </c>
      <c r="DK83" s="413" t="s">
        <v>1052</v>
      </c>
      <c r="DL83" s="3">
        <v>2</v>
      </c>
      <c r="DM83" s="413" t="s">
        <v>994</v>
      </c>
      <c r="DN83" s="413" t="s">
        <v>1096</v>
      </c>
      <c r="DO83" s="3">
        <v>2</v>
      </c>
      <c r="DP83" s="413" t="s">
        <v>1180</v>
      </c>
      <c r="DQ83" s="413" t="s">
        <v>1180</v>
      </c>
      <c r="DR83" s="3">
        <v>0</v>
      </c>
      <c r="DS83" s="413" t="s">
        <v>1180</v>
      </c>
      <c r="DT83" s="413" t="s">
        <v>1180</v>
      </c>
      <c r="DU83" s="3">
        <v>0</v>
      </c>
      <c r="DV83" s="413" t="s">
        <v>1180</v>
      </c>
      <c r="DW83" s="413" t="s">
        <v>994</v>
      </c>
      <c r="DX83" s="3">
        <v>1</v>
      </c>
      <c r="DY83" s="413" t="s">
        <v>1180</v>
      </c>
      <c r="DZ83" s="413" t="s">
        <v>994</v>
      </c>
      <c r="EA83" s="3">
        <v>1</v>
      </c>
      <c r="EB83" s="3" t="s">
        <v>1179</v>
      </c>
      <c r="EC83" s="3" t="s">
        <v>1183</v>
      </c>
      <c r="ED83" s="3"/>
      <c r="EE83" s="3"/>
      <c r="EF83" s="3"/>
      <c r="EG83" s="3" t="s">
        <v>1189</v>
      </c>
      <c r="EH83" s="413">
        <v>103</v>
      </c>
      <c r="EI83" s="3">
        <v>16</v>
      </c>
      <c r="EJ83" s="413" t="s">
        <v>2725</v>
      </c>
      <c r="EK83" s="413" t="s">
        <v>2726</v>
      </c>
      <c r="EL83" s="413" t="s">
        <v>10902</v>
      </c>
      <c r="EM83" s="413">
        <v>3</v>
      </c>
      <c r="EN83" s="413">
        <v>0</v>
      </c>
      <c r="EO83" s="413">
        <v>0</v>
      </c>
      <c r="EP83" s="413" t="s">
        <v>10901</v>
      </c>
      <c r="EQ83" s="413" t="s">
        <v>10901</v>
      </c>
      <c r="ER83" s="413" t="s">
        <v>313</v>
      </c>
      <c r="ES83" s="413">
        <v>11000</v>
      </c>
      <c r="ET83" s="413">
        <v>11200</v>
      </c>
      <c r="EU83" s="413">
        <v>200</v>
      </c>
      <c r="EV83" s="413">
        <v>0</v>
      </c>
      <c r="EW83" s="1" t="s">
        <v>1387</v>
      </c>
      <c r="EX83" s="1" t="s">
        <v>1096</v>
      </c>
      <c r="FG83" s="1" t="s">
        <v>1962</v>
      </c>
      <c r="FH83" s="1" t="s">
        <v>1388</v>
      </c>
      <c r="FI83" s="1" t="s">
        <v>1389</v>
      </c>
      <c r="FJ83" s="1" t="s">
        <v>1390</v>
      </c>
      <c r="FK83" s="1" t="s">
        <v>1391</v>
      </c>
      <c r="FL83" s="1" t="s">
        <v>1392</v>
      </c>
      <c r="FW83" s="457">
        <f t="shared" si="1"/>
        <v>1.9417475728155338E-2</v>
      </c>
    </row>
    <row r="84" spans="1:179" ht="13.5" customHeight="1">
      <c r="A84" s="1" t="s">
        <v>1055</v>
      </c>
      <c r="B84" s="1" t="s">
        <v>1052</v>
      </c>
      <c r="C84" s="1" t="s">
        <v>1065</v>
      </c>
      <c r="I84" s="417">
        <f>VLOOKUP(C84,'(종합) 2016 KISTI 패밀리기업 현황(9&amp;10월)'!$E$6:$BM$295,61,FALSE)</f>
        <v>5</v>
      </c>
      <c r="J84" s="417">
        <f>VLOOKUP(C84,'(종합) 2016 KISTI 패밀리기업 현황(9&amp;10월)'!$E$6:$BY$295,72,FALSE)</f>
        <v>0</v>
      </c>
      <c r="K84" s="417">
        <f>VLOOKUP(C84,'(종합) 2016 KISTI 패밀리기업 현황(9&amp;10월)'!$E$6:$BY$295,73,FALSE)</f>
        <v>0</v>
      </c>
      <c r="L84" s="417">
        <f>VLOOKUP(C84,'(종합) 2016 KISTI 패밀리기업 현황(9&amp;10월)'!$E$6:$BZ$295,3,FALSE)</f>
        <v>2003</v>
      </c>
      <c r="M84" s="417">
        <f>VLOOKUP(C84,'(종합) 2016 KISTI 패밀리기업 현황(9&amp;10월)'!$E$6:$BZ$295,74,FALSE)</f>
        <v>9</v>
      </c>
      <c r="O84" s="21" t="s">
        <v>10820</v>
      </c>
      <c r="P84" s="21" t="s">
        <v>313</v>
      </c>
      <c r="Q84" s="3" t="s">
        <v>1258</v>
      </c>
      <c r="R84" s="3" t="s">
        <v>1179</v>
      </c>
      <c r="S84" s="3"/>
      <c r="T84" s="3"/>
      <c r="U84" s="3"/>
      <c r="V84" s="3" t="s">
        <v>1180</v>
      </c>
      <c r="W84" s="3" t="s">
        <v>1180</v>
      </c>
      <c r="X84" s="3"/>
      <c r="Y84" s="3"/>
      <c r="Z84" s="3" t="s">
        <v>1284</v>
      </c>
      <c r="AA84" s="3"/>
      <c r="AB84" s="3" t="s">
        <v>1189</v>
      </c>
      <c r="AC84" s="3" t="s">
        <v>994</v>
      </c>
      <c r="AD84" s="3" t="s">
        <v>1184</v>
      </c>
      <c r="AE84" s="3" t="s">
        <v>1177</v>
      </c>
      <c r="AF84" s="3" t="s">
        <v>994</v>
      </c>
      <c r="AG84" s="3" t="s">
        <v>1393</v>
      </c>
      <c r="AH84" s="3" t="s">
        <v>1394</v>
      </c>
      <c r="AI84" s="3" t="s">
        <v>1180</v>
      </c>
      <c r="AJ84" s="3" t="s">
        <v>1181</v>
      </c>
      <c r="AK84" s="3" t="s">
        <v>1096</v>
      </c>
      <c r="AL84" s="3" t="s">
        <v>1181</v>
      </c>
      <c r="AM84" s="3"/>
      <c r="AN84" s="3"/>
      <c r="AO84" s="3"/>
      <c r="AP84" s="3"/>
      <c r="AQ84" s="3"/>
      <c r="AR84" s="3" t="s">
        <v>1181</v>
      </c>
      <c r="AS84" s="3" t="s">
        <v>1181</v>
      </c>
      <c r="AT84" s="3"/>
      <c r="AU84" s="3"/>
      <c r="AV84" s="3"/>
      <c r="AW84" s="3"/>
      <c r="AX84" s="3"/>
      <c r="AY84" s="3" t="s">
        <v>994</v>
      </c>
      <c r="AZ84" s="3" t="s">
        <v>1096</v>
      </c>
      <c r="BA84" s="3">
        <v>2</v>
      </c>
      <c r="BB84" s="3" t="s">
        <v>994</v>
      </c>
      <c r="BC84" s="3" t="s">
        <v>1096</v>
      </c>
      <c r="BD84" s="3">
        <v>2</v>
      </c>
      <c r="BE84" s="413" t="s">
        <v>994</v>
      </c>
      <c r="BF84" s="413" t="s">
        <v>1096</v>
      </c>
      <c r="BG84" s="3">
        <v>2</v>
      </c>
      <c r="BH84" s="413" t="s">
        <v>994</v>
      </c>
      <c r="BI84" s="413" t="s">
        <v>1052</v>
      </c>
      <c r="BJ84" s="3">
        <v>1</v>
      </c>
      <c r="BK84" s="413" t="s">
        <v>994</v>
      </c>
      <c r="BL84" s="413" t="s">
        <v>1052</v>
      </c>
      <c r="BM84" s="3">
        <v>1</v>
      </c>
      <c r="BN84" s="413" t="s">
        <v>1052</v>
      </c>
      <c r="BO84" s="413" t="s">
        <v>1096</v>
      </c>
      <c r="BP84" s="3">
        <v>1</v>
      </c>
      <c r="BQ84" s="413" t="s">
        <v>1052</v>
      </c>
      <c r="BR84" s="413" t="s">
        <v>1096</v>
      </c>
      <c r="BS84" s="3">
        <v>1</v>
      </c>
      <c r="BT84" s="413" t="s">
        <v>1052</v>
      </c>
      <c r="BU84" s="413" t="s">
        <v>1052</v>
      </c>
      <c r="BV84" s="3">
        <v>0</v>
      </c>
      <c r="BW84" s="413" t="s">
        <v>1052</v>
      </c>
      <c r="BX84" s="413" t="s">
        <v>1052</v>
      </c>
      <c r="BY84" s="3">
        <v>0</v>
      </c>
      <c r="BZ84" s="413" t="s">
        <v>1052</v>
      </c>
      <c r="CA84" s="413" t="s">
        <v>1052</v>
      </c>
      <c r="CB84" s="3">
        <v>0</v>
      </c>
      <c r="CC84" s="413" t="s">
        <v>1052</v>
      </c>
      <c r="CD84" s="413" t="s">
        <v>1052</v>
      </c>
      <c r="CE84" s="3">
        <v>0</v>
      </c>
      <c r="CF84" s="413" t="s">
        <v>1052</v>
      </c>
      <c r="CG84" s="413" t="s">
        <v>1052</v>
      </c>
      <c r="CH84" s="3">
        <v>0</v>
      </c>
      <c r="CI84" s="413" t="s">
        <v>1052</v>
      </c>
      <c r="CJ84" s="413" t="s">
        <v>1052</v>
      </c>
      <c r="CK84" s="3">
        <v>0</v>
      </c>
      <c r="CL84" s="413" t="s">
        <v>994</v>
      </c>
      <c r="CM84" s="413" t="s">
        <v>994</v>
      </c>
      <c r="CN84" s="3">
        <v>0</v>
      </c>
      <c r="CO84" s="413" t="s">
        <v>994</v>
      </c>
      <c r="CP84" s="413" t="s">
        <v>994</v>
      </c>
      <c r="CQ84" s="3">
        <v>0</v>
      </c>
      <c r="CR84" s="413" t="s">
        <v>994</v>
      </c>
      <c r="CS84" s="413" t="s">
        <v>994</v>
      </c>
      <c r="CT84" s="3">
        <v>0</v>
      </c>
      <c r="CU84" s="413" t="s">
        <v>994</v>
      </c>
      <c r="CV84" s="413" t="s">
        <v>994</v>
      </c>
      <c r="CW84" s="3">
        <v>0</v>
      </c>
      <c r="CX84" s="413" t="s">
        <v>994</v>
      </c>
      <c r="CY84" s="413" t="s">
        <v>994</v>
      </c>
      <c r="CZ84" s="3">
        <v>0</v>
      </c>
      <c r="DA84" s="413" t="s">
        <v>994</v>
      </c>
      <c r="DB84" s="413" t="s">
        <v>994</v>
      </c>
      <c r="DC84" s="3">
        <v>0</v>
      </c>
      <c r="DD84" s="413" t="s">
        <v>994</v>
      </c>
      <c r="DE84" s="413" t="s">
        <v>994</v>
      </c>
      <c r="DF84" s="3">
        <v>0</v>
      </c>
      <c r="DG84" s="413" t="s">
        <v>994</v>
      </c>
      <c r="DH84" s="413" t="s">
        <v>994</v>
      </c>
      <c r="DI84" s="3">
        <v>0</v>
      </c>
      <c r="DJ84" s="413" t="s">
        <v>994</v>
      </c>
      <c r="DK84" s="413" t="s">
        <v>1052</v>
      </c>
      <c r="DL84" s="3">
        <v>1</v>
      </c>
      <c r="DM84" s="413" t="s">
        <v>994</v>
      </c>
      <c r="DN84" s="413" t="s">
        <v>1052</v>
      </c>
      <c r="DO84" s="3">
        <v>1</v>
      </c>
      <c r="DP84" s="413" t="s">
        <v>994</v>
      </c>
      <c r="DQ84" s="413" t="s">
        <v>994</v>
      </c>
      <c r="DR84" s="3">
        <v>0</v>
      </c>
      <c r="DS84" s="413" t="s">
        <v>1205</v>
      </c>
      <c r="DT84" s="413" t="s">
        <v>1205</v>
      </c>
      <c r="DU84" s="3">
        <v>0</v>
      </c>
      <c r="DV84" s="413" t="s">
        <v>1205</v>
      </c>
      <c r="DW84" s="413" t="s">
        <v>1226</v>
      </c>
      <c r="DX84" s="3">
        <v>1</v>
      </c>
      <c r="DY84" s="413" t="s">
        <v>994</v>
      </c>
      <c r="DZ84" s="413" t="s">
        <v>994</v>
      </c>
      <c r="EA84" s="3">
        <v>0</v>
      </c>
      <c r="EB84" s="3" t="s">
        <v>1246</v>
      </c>
      <c r="EC84" s="3" t="s">
        <v>1189</v>
      </c>
      <c r="ED84" s="3"/>
      <c r="EE84" s="3"/>
      <c r="EF84" s="3"/>
      <c r="EG84" s="3" t="s">
        <v>1189</v>
      </c>
      <c r="EH84" s="413">
        <v>44</v>
      </c>
      <c r="EI84" s="3">
        <v>15</v>
      </c>
      <c r="EJ84" s="413" t="s">
        <v>2725</v>
      </c>
      <c r="EK84" s="413" t="s">
        <v>2726</v>
      </c>
      <c r="EL84" s="413" t="s">
        <v>10900</v>
      </c>
      <c r="EM84" s="413">
        <v>3</v>
      </c>
      <c r="EN84" s="413">
        <v>0</v>
      </c>
      <c r="EO84" s="413">
        <v>0</v>
      </c>
      <c r="EP84" s="413" t="s">
        <v>313</v>
      </c>
      <c r="EQ84" s="413" t="s">
        <v>10901</v>
      </c>
      <c r="ER84" s="413" t="s">
        <v>10901</v>
      </c>
      <c r="ES84" s="413">
        <v>14300</v>
      </c>
      <c r="ET84" s="413">
        <v>15500</v>
      </c>
      <c r="EU84" s="413">
        <v>1200</v>
      </c>
      <c r="EV84" s="413">
        <v>0</v>
      </c>
      <c r="EW84" s="1" t="s">
        <v>1395</v>
      </c>
      <c r="EX84" s="1" t="s">
        <v>994</v>
      </c>
      <c r="FG84" s="1" t="s">
        <v>1965</v>
      </c>
      <c r="FH84" s="1" t="s">
        <v>1396</v>
      </c>
      <c r="FI84" s="1" t="s">
        <v>1397</v>
      </c>
      <c r="FW84" s="457">
        <f t="shared" si="1"/>
        <v>0.11363636363636363</v>
      </c>
    </row>
    <row r="85" spans="1:179" ht="13.5" customHeight="1">
      <c r="A85" s="1" t="s">
        <v>1056</v>
      </c>
      <c r="B85" s="1" t="s">
        <v>1052</v>
      </c>
      <c r="C85" s="1" t="s">
        <v>1066</v>
      </c>
      <c r="I85" s="417">
        <f>VLOOKUP(C85,'(종합) 2016 KISTI 패밀리기업 현황(9&amp;10월)'!$E$6:$BM$295,61,FALSE)</f>
        <v>4</v>
      </c>
      <c r="J85" s="417">
        <f>VLOOKUP(C85,'(종합) 2016 KISTI 패밀리기업 현황(9&amp;10월)'!$E$6:$BY$295,72,FALSE)</f>
        <v>1</v>
      </c>
      <c r="K85" s="417">
        <f>VLOOKUP(C85,'(종합) 2016 KISTI 패밀리기업 현황(9&amp;10월)'!$E$6:$BY$295,73,FALSE)</f>
        <v>1</v>
      </c>
      <c r="L85" s="417">
        <f>VLOOKUP(C85,'(종합) 2016 KISTI 패밀리기업 현황(9&amp;10월)'!$E$6:$BZ$295,3,FALSE)</f>
        <v>1972</v>
      </c>
      <c r="M85" s="417">
        <f>VLOOKUP(C85,'(종합) 2016 KISTI 패밀리기업 현황(9&amp;10월)'!$E$6:$BZ$295,74,FALSE)</f>
        <v>10</v>
      </c>
      <c r="O85" s="21" t="s">
        <v>10824</v>
      </c>
      <c r="P85" s="21" t="s">
        <v>993</v>
      </c>
      <c r="Q85" s="3" t="s">
        <v>1195</v>
      </c>
      <c r="R85" s="3"/>
      <c r="S85" s="3"/>
      <c r="T85" s="3"/>
      <c r="U85" s="3"/>
      <c r="V85" s="3" t="s">
        <v>1180</v>
      </c>
      <c r="W85" s="3" t="s">
        <v>1180</v>
      </c>
      <c r="X85" s="3" t="s">
        <v>1179</v>
      </c>
      <c r="Y85" s="3" t="s">
        <v>1188</v>
      </c>
      <c r="Z85" s="3"/>
      <c r="AA85" s="3"/>
      <c r="AB85" s="3" t="s">
        <v>1189</v>
      </c>
      <c r="AC85" s="3" t="s">
        <v>994</v>
      </c>
      <c r="AD85" s="3" t="s">
        <v>1177</v>
      </c>
      <c r="AE85" s="3" t="s">
        <v>1177</v>
      </c>
      <c r="AF85" s="3" t="s">
        <v>994</v>
      </c>
      <c r="AG85" s="3" t="s">
        <v>1339</v>
      </c>
      <c r="AH85" s="3" t="s">
        <v>1398</v>
      </c>
      <c r="AI85" s="3" t="s">
        <v>1177</v>
      </c>
      <c r="AJ85" s="3" t="s">
        <v>1181</v>
      </c>
      <c r="AK85" s="3" t="s">
        <v>1096</v>
      </c>
      <c r="AL85" s="3" t="s">
        <v>1181</v>
      </c>
      <c r="AM85" s="3" t="s">
        <v>1181</v>
      </c>
      <c r="AN85" s="3"/>
      <c r="AO85" s="3"/>
      <c r="AP85" s="3"/>
      <c r="AQ85" s="3"/>
      <c r="AR85" s="3"/>
      <c r="AS85" s="3"/>
      <c r="AT85" s="3"/>
      <c r="AU85" s="3"/>
      <c r="AV85" s="3"/>
      <c r="AW85" s="3"/>
      <c r="AX85" s="3" t="s">
        <v>1181</v>
      </c>
      <c r="AY85" s="3" t="s">
        <v>994</v>
      </c>
      <c r="AZ85" s="3" t="s">
        <v>1096</v>
      </c>
      <c r="BA85" s="3">
        <v>2</v>
      </c>
      <c r="BB85" s="3" t="s">
        <v>1180</v>
      </c>
      <c r="BC85" s="3" t="s">
        <v>1096</v>
      </c>
      <c r="BD85" s="3">
        <v>3</v>
      </c>
      <c r="BE85" s="413" t="s">
        <v>1181</v>
      </c>
      <c r="BF85" s="413" t="s">
        <v>994</v>
      </c>
      <c r="BG85" s="3">
        <v>2</v>
      </c>
      <c r="BH85" s="413" t="s">
        <v>994</v>
      </c>
      <c r="BI85" s="413" t="s">
        <v>1096</v>
      </c>
      <c r="BJ85" s="3">
        <v>2</v>
      </c>
      <c r="BK85" s="413" t="s">
        <v>1052</v>
      </c>
      <c r="BL85" s="413" t="s">
        <v>1096</v>
      </c>
      <c r="BM85" s="3">
        <v>1</v>
      </c>
      <c r="BN85" s="413" t="s">
        <v>994</v>
      </c>
      <c r="BO85" s="413" t="s">
        <v>1096</v>
      </c>
      <c r="BP85" s="3">
        <v>2</v>
      </c>
      <c r="BQ85" s="413" t="s">
        <v>994</v>
      </c>
      <c r="BR85" s="413" t="s">
        <v>1052</v>
      </c>
      <c r="BS85" s="3">
        <v>1</v>
      </c>
      <c r="BT85" s="413" t="s">
        <v>1180</v>
      </c>
      <c r="BU85" s="413" t="s">
        <v>1180</v>
      </c>
      <c r="BV85" s="3">
        <v>0</v>
      </c>
      <c r="BW85" s="413" t="s">
        <v>994</v>
      </c>
      <c r="BX85" s="413" t="s">
        <v>994</v>
      </c>
      <c r="BY85" s="3">
        <v>0</v>
      </c>
      <c r="BZ85" s="413" t="s">
        <v>994</v>
      </c>
      <c r="CA85" s="413" t="s">
        <v>994</v>
      </c>
      <c r="CB85" s="3">
        <v>0</v>
      </c>
      <c r="CC85" s="413" t="s">
        <v>994</v>
      </c>
      <c r="CD85" s="413" t="s">
        <v>994</v>
      </c>
      <c r="CE85" s="3">
        <v>0</v>
      </c>
      <c r="CF85" s="413" t="s">
        <v>1180</v>
      </c>
      <c r="CG85" s="413" t="s">
        <v>994</v>
      </c>
      <c r="CH85" s="3">
        <v>1</v>
      </c>
      <c r="CI85" s="413" t="s">
        <v>994</v>
      </c>
      <c r="CJ85" s="413" t="s">
        <v>994</v>
      </c>
      <c r="CK85" s="3">
        <v>0</v>
      </c>
      <c r="CL85" s="413" t="s">
        <v>994</v>
      </c>
      <c r="CM85" s="413" t="s">
        <v>994</v>
      </c>
      <c r="CN85" s="3">
        <v>0</v>
      </c>
      <c r="CO85" s="413" t="s">
        <v>994</v>
      </c>
      <c r="CP85" s="413" t="s">
        <v>994</v>
      </c>
      <c r="CQ85" s="3">
        <v>0</v>
      </c>
      <c r="CR85" s="413" t="s">
        <v>1180</v>
      </c>
      <c r="CS85" s="413" t="s">
        <v>1180</v>
      </c>
      <c r="CT85" s="3">
        <v>0</v>
      </c>
      <c r="CU85" s="413" t="s">
        <v>1180</v>
      </c>
      <c r="CV85" s="413" t="s">
        <v>1180</v>
      </c>
      <c r="CW85" s="3">
        <v>0</v>
      </c>
      <c r="CX85" s="413" t="s">
        <v>994</v>
      </c>
      <c r="CY85" s="413" t="s">
        <v>994</v>
      </c>
      <c r="CZ85" s="3">
        <v>0</v>
      </c>
      <c r="DA85" s="413" t="s">
        <v>994</v>
      </c>
      <c r="DB85" s="413" t="s">
        <v>994</v>
      </c>
      <c r="DC85" s="3">
        <v>0</v>
      </c>
      <c r="DD85" s="413" t="s">
        <v>994</v>
      </c>
      <c r="DE85" s="413" t="s">
        <v>994</v>
      </c>
      <c r="DF85" s="3">
        <v>0</v>
      </c>
      <c r="DG85" s="413" t="s">
        <v>1180</v>
      </c>
      <c r="DH85" s="413" t="s">
        <v>1180</v>
      </c>
      <c r="DI85" s="3">
        <v>0</v>
      </c>
      <c r="DJ85" s="413" t="s">
        <v>1180</v>
      </c>
      <c r="DK85" s="413" t="s">
        <v>1096</v>
      </c>
      <c r="DL85" s="3">
        <v>3</v>
      </c>
      <c r="DM85" s="413" t="s">
        <v>994</v>
      </c>
      <c r="DN85" s="413" t="s">
        <v>1052</v>
      </c>
      <c r="DO85" s="3">
        <v>1</v>
      </c>
      <c r="DP85" s="413" t="s">
        <v>994</v>
      </c>
      <c r="DQ85" s="413" t="s">
        <v>1052</v>
      </c>
      <c r="DR85" s="3">
        <v>1</v>
      </c>
      <c r="DS85" s="413" t="s">
        <v>994</v>
      </c>
      <c r="DT85" s="413" t="s">
        <v>994</v>
      </c>
      <c r="DU85" s="3">
        <v>0</v>
      </c>
      <c r="DV85" s="413" t="s">
        <v>1180</v>
      </c>
      <c r="DW85" s="413" t="s">
        <v>994</v>
      </c>
      <c r="DX85" s="3">
        <v>1</v>
      </c>
      <c r="DY85" s="413" t="s">
        <v>994</v>
      </c>
      <c r="DZ85" s="413" t="s">
        <v>994</v>
      </c>
      <c r="EA85" s="3">
        <v>0</v>
      </c>
      <c r="EB85" s="3" t="s">
        <v>1195</v>
      </c>
      <c r="EC85" s="3" t="s">
        <v>1188</v>
      </c>
      <c r="ED85" s="3" t="s">
        <v>1179</v>
      </c>
      <c r="EE85" s="3"/>
      <c r="EF85" s="3"/>
      <c r="EG85" s="3" t="s">
        <v>1195</v>
      </c>
      <c r="EH85" s="413">
        <v>25</v>
      </c>
      <c r="EI85" s="3">
        <v>46</v>
      </c>
      <c r="EJ85" s="413" t="s">
        <v>2725</v>
      </c>
      <c r="EK85" s="413" t="s">
        <v>2726</v>
      </c>
      <c r="EL85" s="413" t="s">
        <v>10900</v>
      </c>
      <c r="EM85" s="413">
        <v>3</v>
      </c>
      <c r="EN85" s="413">
        <v>0</v>
      </c>
      <c r="EO85" s="413">
        <v>0</v>
      </c>
      <c r="EP85" s="413" t="s">
        <v>10901</v>
      </c>
      <c r="EQ85" s="413" t="s">
        <v>10901</v>
      </c>
      <c r="ER85" s="413" t="s">
        <v>313</v>
      </c>
      <c r="ES85" s="413">
        <v>12000</v>
      </c>
      <c r="ET85" s="413">
        <v>14000</v>
      </c>
      <c r="EU85" s="413">
        <v>2000</v>
      </c>
      <c r="EV85" s="413">
        <v>0</v>
      </c>
      <c r="EW85" s="1" t="s">
        <v>1399</v>
      </c>
      <c r="EX85" s="1" t="s">
        <v>994</v>
      </c>
      <c r="EY85" s="1" t="s">
        <v>1052</v>
      </c>
      <c r="FD85" s="1" t="s">
        <v>1180</v>
      </c>
      <c r="FG85" s="1" t="s">
        <v>1400</v>
      </c>
      <c r="FH85" s="1" t="s">
        <v>1401</v>
      </c>
      <c r="FI85" s="1" t="s">
        <v>1374</v>
      </c>
      <c r="FO85" s="1" t="s">
        <v>1295</v>
      </c>
      <c r="FP85" s="1" t="s">
        <v>1266</v>
      </c>
      <c r="FQ85" s="1" t="s">
        <v>1375</v>
      </c>
      <c r="FW85" s="457">
        <f t="shared" si="1"/>
        <v>0.2</v>
      </c>
    </row>
    <row r="86" spans="1:179" ht="12" customHeight="1">
      <c r="A86" s="1" t="s">
        <v>1057</v>
      </c>
      <c r="B86" s="1" t="s">
        <v>1052</v>
      </c>
      <c r="C86" s="1" t="s">
        <v>1067</v>
      </c>
      <c r="I86" s="417">
        <f>VLOOKUP(C86,'(종합) 2016 KISTI 패밀리기업 현황(9&amp;10월)'!$E$6:$BM$295,61,FALSE)</f>
        <v>5</v>
      </c>
      <c r="J86" s="417">
        <f>VLOOKUP(C86,'(종합) 2016 KISTI 패밀리기업 현황(9&amp;10월)'!$E$6:$BY$295,72,FALSE)</f>
        <v>1</v>
      </c>
      <c r="K86" s="417">
        <f>VLOOKUP(C86,'(종합) 2016 KISTI 패밀리기업 현황(9&amp;10월)'!$E$6:$BY$295,73,FALSE)</f>
        <v>1</v>
      </c>
      <c r="L86" s="417">
        <f>VLOOKUP(C86,'(종합) 2016 KISTI 패밀리기업 현황(9&amp;10월)'!$E$6:$BZ$295,3,FALSE)</f>
        <v>1965</v>
      </c>
      <c r="M86" s="417">
        <f>VLOOKUP(C86,'(종합) 2016 KISTI 패밀리기업 현황(9&amp;10월)'!$E$6:$BZ$295,74,FALSE)</f>
        <v>9</v>
      </c>
      <c r="O86" s="21" t="s">
        <v>10823</v>
      </c>
      <c r="P86" s="21" t="s">
        <v>10906</v>
      </c>
      <c r="Q86" s="3" t="s">
        <v>1258</v>
      </c>
      <c r="R86" s="3" t="s">
        <v>1179</v>
      </c>
      <c r="S86" s="3"/>
      <c r="T86" s="3"/>
      <c r="U86" s="3"/>
      <c r="V86" s="3" t="s">
        <v>994</v>
      </c>
      <c r="W86" s="3" t="s">
        <v>994</v>
      </c>
      <c r="X86" s="3" t="s">
        <v>1189</v>
      </c>
      <c r="Y86" s="3" t="s">
        <v>1183</v>
      </c>
      <c r="Z86" s="3"/>
      <c r="AA86" s="3"/>
      <c r="AB86" s="3" t="s">
        <v>1258</v>
      </c>
      <c r="AC86" s="3" t="s">
        <v>994</v>
      </c>
      <c r="AD86" s="3" t="s">
        <v>1402</v>
      </c>
      <c r="AE86" s="3" t="s">
        <v>1184</v>
      </c>
      <c r="AF86" s="3" t="s">
        <v>1177</v>
      </c>
      <c r="AG86" s="3" t="s">
        <v>1403</v>
      </c>
      <c r="AH86" s="3" t="s">
        <v>1404</v>
      </c>
      <c r="AI86" s="3" t="s">
        <v>1198</v>
      </c>
      <c r="AJ86" s="3" t="s">
        <v>1181</v>
      </c>
      <c r="AK86" s="3" t="s">
        <v>1405</v>
      </c>
      <c r="AL86" s="3" t="s">
        <v>1181</v>
      </c>
      <c r="AM86" s="3" t="s">
        <v>1181</v>
      </c>
      <c r="AN86" s="3"/>
      <c r="AO86" s="3" t="s">
        <v>1181</v>
      </c>
      <c r="AP86" s="3" t="s">
        <v>1181</v>
      </c>
      <c r="AQ86" s="3" t="s">
        <v>1181</v>
      </c>
      <c r="AR86" s="3"/>
      <c r="AS86" s="3" t="s">
        <v>1181</v>
      </c>
      <c r="AT86" s="3"/>
      <c r="AU86" s="3"/>
      <c r="AV86" s="3"/>
      <c r="AW86" s="3"/>
      <c r="AX86" s="3"/>
      <c r="AY86" s="3" t="s">
        <v>994</v>
      </c>
      <c r="AZ86" s="3" t="s">
        <v>1052</v>
      </c>
      <c r="BA86" s="3">
        <v>1</v>
      </c>
      <c r="BB86" s="3" t="s">
        <v>1052</v>
      </c>
      <c r="BC86" s="3" t="s">
        <v>1096</v>
      </c>
      <c r="BD86" s="3">
        <v>1</v>
      </c>
      <c r="BE86" s="413" t="s">
        <v>1096</v>
      </c>
      <c r="BF86" s="413" t="s">
        <v>1096</v>
      </c>
      <c r="BG86" s="3">
        <v>0</v>
      </c>
      <c r="BH86" s="413" t="s">
        <v>1096</v>
      </c>
      <c r="BI86" s="413" t="s">
        <v>1096</v>
      </c>
      <c r="BJ86" s="3">
        <v>0</v>
      </c>
      <c r="BK86" s="413" t="s">
        <v>1096</v>
      </c>
      <c r="BL86" s="413" t="s">
        <v>1096</v>
      </c>
      <c r="BM86" s="3">
        <v>0</v>
      </c>
      <c r="BN86" s="413" t="s">
        <v>994</v>
      </c>
      <c r="BO86" s="413" t="s">
        <v>1052</v>
      </c>
      <c r="BP86" s="3">
        <v>1</v>
      </c>
      <c r="BQ86" s="413" t="s">
        <v>1096</v>
      </c>
      <c r="BR86" s="413" t="s">
        <v>1096</v>
      </c>
      <c r="BS86" s="3">
        <v>0</v>
      </c>
      <c r="BT86" s="413" t="s">
        <v>1052</v>
      </c>
      <c r="BU86" s="413" t="s">
        <v>1052</v>
      </c>
      <c r="BV86" s="3">
        <v>0</v>
      </c>
      <c r="BW86" s="413" t="s">
        <v>1096</v>
      </c>
      <c r="BX86" s="413" t="s">
        <v>1096</v>
      </c>
      <c r="BY86" s="3">
        <v>0</v>
      </c>
      <c r="BZ86" s="413" t="s">
        <v>1096</v>
      </c>
      <c r="CA86" s="413" t="s">
        <v>1096</v>
      </c>
      <c r="CB86" s="3">
        <v>0</v>
      </c>
      <c r="CC86" s="413" t="s">
        <v>1096</v>
      </c>
      <c r="CD86" s="413" t="s">
        <v>1096</v>
      </c>
      <c r="CE86" s="3">
        <v>0</v>
      </c>
      <c r="CF86" s="413" t="s">
        <v>1096</v>
      </c>
      <c r="CG86" s="413" t="s">
        <v>1096</v>
      </c>
      <c r="CH86" s="3">
        <v>0</v>
      </c>
      <c r="CI86" s="413" t="s">
        <v>1096</v>
      </c>
      <c r="CJ86" s="413" t="s">
        <v>1096</v>
      </c>
      <c r="CK86" s="3">
        <v>0</v>
      </c>
      <c r="CL86" s="413" t="s">
        <v>1096</v>
      </c>
      <c r="CM86" s="413" t="s">
        <v>1096</v>
      </c>
      <c r="CN86" s="3">
        <v>0</v>
      </c>
      <c r="CO86" s="413" t="s">
        <v>1096</v>
      </c>
      <c r="CP86" s="413" t="s">
        <v>1096</v>
      </c>
      <c r="CQ86" s="3">
        <v>0</v>
      </c>
      <c r="CR86" s="413" t="s">
        <v>1096</v>
      </c>
      <c r="CS86" s="413" t="s">
        <v>1096</v>
      </c>
      <c r="CT86" s="3">
        <v>0</v>
      </c>
      <c r="CU86" s="413" t="s">
        <v>1096</v>
      </c>
      <c r="CV86" s="413" t="s">
        <v>1096</v>
      </c>
      <c r="CW86" s="3">
        <v>0</v>
      </c>
      <c r="CX86" s="413" t="s">
        <v>1096</v>
      </c>
      <c r="CY86" s="413" t="s">
        <v>1096</v>
      </c>
      <c r="CZ86" s="3">
        <v>0</v>
      </c>
      <c r="DA86" s="413" t="s">
        <v>1096</v>
      </c>
      <c r="DB86" s="413" t="s">
        <v>1096</v>
      </c>
      <c r="DC86" s="3">
        <v>0</v>
      </c>
      <c r="DD86" s="413" t="s">
        <v>1096</v>
      </c>
      <c r="DE86" s="413" t="s">
        <v>1096</v>
      </c>
      <c r="DF86" s="3">
        <v>0</v>
      </c>
      <c r="DG86" s="413" t="s">
        <v>1096</v>
      </c>
      <c r="DH86" s="413" t="s">
        <v>1096</v>
      </c>
      <c r="DI86" s="3">
        <v>0</v>
      </c>
      <c r="DJ86" s="413" t="s">
        <v>1052</v>
      </c>
      <c r="DK86" s="413" t="s">
        <v>1096</v>
      </c>
      <c r="DL86" s="3">
        <v>1</v>
      </c>
      <c r="DM86" s="413" t="s">
        <v>1052</v>
      </c>
      <c r="DN86" s="413" t="s">
        <v>1096</v>
      </c>
      <c r="DO86" s="3">
        <v>1</v>
      </c>
      <c r="DP86" s="413" t="s">
        <v>1052</v>
      </c>
      <c r="DQ86" s="413" t="s">
        <v>1096</v>
      </c>
      <c r="DR86" s="3">
        <v>1</v>
      </c>
      <c r="DS86" s="413" t="s">
        <v>1052</v>
      </c>
      <c r="DT86" s="413" t="s">
        <v>1096</v>
      </c>
      <c r="DU86" s="3">
        <v>1</v>
      </c>
      <c r="DV86" s="413" t="s">
        <v>1052</v>
      </c>
      <c r="DW86" s="413" t="s">
        <v>1052</v>
      </c>
      <c r="DX86" s="3">
        <v>0</v>
      </c>
      <c r="DY86" s="413" t="s">
        <v>1052</v>
      </c>
      <c r="DZ86" s="413" t="s">
        <v>1052</v>
      </c>
      <c r="EA86" s="3">
        <v>0</v>
      </c>
      <c r="EB86" s="3" t="s">
        <v>1195</v>
      </c>
      <c r="EC86" s="3" t="s">
        <v>1183</v>
      </c>
      <c r="ED86" s="3"/>
      <c r="EE86" s="3"/>
      <c r="EF86" s="3"/>
      <c r="EG86" s="3" t="s">
        <v>1406</v>
      </c>
      <c r="EH86" s="413">
        <v>548</v>
      </c>
      <c r="EI86" s="3">
        <v>53</v>
      </c>
      <c r="EJ86" s="413" t="s">
        <v>2725</v>
      </c>
      <c r="EK86" s="413" t="s">
        <v>2726</v>
      </c>
      <c r="EL86" s="413" t="s">
        <v>10903</v>
      </c>
      <c r="EM86" s="413" t="s">
        <v>4273</v>
      </c>
      <c r="EN86" s="413">
        <v>0</v>
      </c>
      <c r="EO86" s="413">
        <v>0</v>
      </c>
      <c r="EP86" s="413" t="s">
        <v>10901</v>
      </c>
      <c r="EQ86" s="413" t="s">
        <v>10901</v>
      </c>
      <c r="ER86" s="413" t="s">
        <v>313</v>
      </c>
      <c r="ES86" s="413">
        <v>665500</v>
      </c>
      <c r="ET86" s="413">
        <v>670000</v>
      </c>
      <c r="EU86" s="413">
        <v>4500</v>
      </c>
      <c r="EV86" s="413">
        <v>0</v>
      </c>
      <c r="EW86" s="1" t="s">
        <v>1407</v>
      </c>
      <c r="FG86" s="1" t="s">
        <v>1408</v>
      </c>
      <c r="FH86" s="1" t="s">
        <v>1409</v>
      </c>
      <c r="FI86" s="1" t="s">
        <v>1410</v>
      </c>
      <c r="FO86" s="1" t="s">
        <v>1411</v>
      </c>
      <c r="FP86" s="1" t="s">
        <v>1179</v>
      </c>
      <c r="FQ86" s="1" t="s">
        <v>1266</v>
      </c>
      <c r="FR86" s="1" t="s">
        <v>1375</v>
      </c>
      <c r="FS86" s="1" t="s">
        <v>1224</v>
      </c>
      <c r="FT86" s="1" t="s">
        <v>1412</v>
      </c>
      <c r="FU86" s="1" t="s">
        <v>1413</v>
      </c>
      <c r="FV86" s="1" t="s">
        <v>1296</v>
      </c>
      <c r="FW86" s="457">
        <f t="shared" si="1"/>
        <v>4.9270072992700732E-2</v>
      </c>
    </row>
    <row r="87" spans="1:179" ht="13.5" customHeight="1">
      <c r="A87" s="1" t="s">
        <v>1058</v>
      </c>
      <c r="B87" s="1" t="s">
        <v>1052</v>
      </c>
      <c r="C87" s="1" t="s">
        <v>1068</v>
      </c>
      <c r="I87" s="417">
        <f>VLOOKUP(C87,'(종합) 2016 KISTI 패밀리기업 현황(9&amp;10월)'!$E$6:$BM$295,61,FALSE)</f>
        <v>5</v>
      </c>
      <c r="J87" s="417">
        <f>VLOOKUP(C87,'(종합) 2016 KISTI 패밀리기업 현황(9&amp;10월)'!$E$6:$BY$295,72,FALSE)</f>
        <v>0</v>
      </c>
      <c r="K87" s="417">
        <f>VLOOKUP(C87,'(종합) 2016 KISTI 패밀리기업 현황(9&amp;10월)'!$E$6:$BY$295,73,FALSE)</f>
        <v>0</v>
      </c>
      <c r="L87" s="417">
        <f>VLOOKUP(C87,'(종합) 2016 KISTI 패밀리기업 현황(9&amp;10월)'!$E$6:$BZ$295,3,FALSE)</f>
        <v>2005</v>
      </c>
      <c r="M87" s="417">
        <f>VLOOKUP(C87,'(종합) 2016 KISTI 패밀리기업 현황(9&amp;10월)'!$E$6:$BZ$295,74,FALSE)</f>
        <v>10</v>
      </c>
      <c r="O87" s="21" t="s">
        <v>10822</v>
      </c>
      <c r="P87" s="21" t="s">
        <v>10906</v>
      </c>
      <c r="Q87" s="3" t="s">
        <v>1179</v>
      </c>
      <c r="R87" s="3"/>
      <c r="S87" s="3" t="s">
        <v>1188</v>
      </c>
      <c r="T87" s="3"/>
      <c r="U87" s="3" t="s">
        <v>1189</v>
      </c>
      <c r="V87" s="3" t="s">
        <v>1181</v>
      </c>
      <c r="W87" s="3" t="s">
        <v>1181</v>
      </c>
      <c r="X87" s="3" t="s">
        <v>1189</v>
      </c>
      <c r="Y87" s="3" t="s">
        <v>1258</v>
      </c>
      <c r="Z87" s="3"/>
      <c r="AA87" s="3"/>
      <c r="AB87" s="3" t="s">
        <v>1183</v>
      </c>
      <c r="AC87" s="3" t="s">
        <v>1177</v>
      </c>
      <c r="AD87" s="3" t="s">
        <v>1184</v>
      </c>
      <c r="AE87" s="3" t="s">
        <v>1177</v>
      </c>
      <c r="AF87" s="3" t="s">
        <v>1184</v>
      </c>
      <c r="AG87" s="3" t="s">
        <v>1052</v>
      </c>
      <c r="AH87" s="3" t="s">
        <v>1414</v>
      </c>
      <c r="AI87" s="3" t="s">
        <v>1198</v>
      </c>
      <c r="AJ87" s="3" t="s">
        <v>1181</v>
      </c>
      <c r="AK87" s="3" t="s">
        <v>994</v>
      </c>
      <c r="AL87" s="3" t="s">
        <v>1181</v>
      </c>
      <c r="AM87" s="3"/>
      <c r="AN87" s="3"/>
      <c r="AO87" s="3"/>
      <c r="AP87" s="3"/>
      <c r="AQ87" s="3"/>
      <c r="AR87" s="3"/>
      <c r="AS87" s="3" t="s">
        <v>1181</v>
      </c>
      <c r="AT87" s="3"/>
      <c r="AU87" s="3" t="s">
        <v>1181</v>
      </c>
      <c r="AV87" s="3"/>
      <c r="AW87" s="3"/>
      <c r="AX87" s="3"/>
      <c r="AY87" s="3" t="s">
        <v>1180</v>
      </c>
      <c r="AZ87" s="3" t="s">
        <v>1096</v>
      </c>
      <c r="BA87" s="3">
        <v>3</v>
      </c>
      <c r="BB87" s="3" t="s">
        <v>1180</v>
      </c>
      <c r="BC87" s="3" t="s">
        <v>1096</v>
      </c>
      <c r="BD87" s="3">
        <v>3</v>
      </c>
      <c r="BE87" s="413" t="s">
        <v>994</v>
      </c>
      <c r="BF87" s="413" t="s">
        <v>1096</v>
      </c>
      <c r="BG87" s="3">
        <v>2</v>
      </c>
      <c r="BH87" s="413" t="s">
        <v>994</v>
      </c>
      <c r="BI87" s="413" t="s">
        <v>1096</v>
      </c>
      <c r="BJ87" s="3">
        <v>2</v>
      </c>
      <c r="BK87" s="413" t="s">
        <v>994</v>
      </c>
      <c r="BL87" s="413" t="s">
        <v>1096</v>
      </c>
      <c r="BM87" s="3">
        <v>2</v>
      </c>
      <c r="BN87" s="413" t="s">
        <v>1180</v>
      </c>
      <c r="BO87" s="413" t="s">
        <v>1096</v>
      </c>
      <c r="BP87" s="3">
        <v>3</v>
      </c>
      <c r="BQ87" s="413" t="s">
        <v>1180</v>
      </c>
      <c r="BR87" s="413" t="s">
        <v>1096</v>
      </c>
      <c r="BS87" s="3">
        <v>3</v>
      </c>
      <c r="BT87" s="413" t="s">
        <v>1180</v>
      </c>
      <c r="BU87" s="413" t="s">
        <v>1096</v>
      </c>
      <c r="BV87" s="3">
        <v>3</v>
      </c>
      <c r="BW87" s="413" t="s">
        <v>1180</v>
      </c>
      <c r="BX87" s="413" t="s">
        <v>1096</v>
      </c>
      <c r="BY87" s="3">
        <v>3</v>
      </c>
      <c r="BZ87" s="413" t="s">
        <v>1180</v>
      </c>
      <c r="CA87" s="413" t="s">
        <v>1052</v>
      </c>
      <c r="CB87" s="3">
        <v>2</v>
      </c>
      <c r="CC87" s="413" t="s">
        <v>1180</v>
      </c>
      <c r="CD87" s="413" t="s">
        <v>1052</v>
      </c>
      <c r="CE87" s="3">
        <v>2</v>
      </c>
      <c r="CF87" s="413" t="s">
        <v>1180</v>
      </c>
      <c r="CG87" s="413" t="s">
        <v>1052</v>
      </c>
      <c r="CH87" s="3">
        <v>2</v>
      </c>
      <c r="CI87" s="413" t="s">
        <v>1180</v>
      </c>
      <c r="CJ87" s="413" t="s">
        <v>1052</v>
      </c>
      <c r="CK87" s="3">
        <v>2</v>
      </c>
      <c r="CL87" s="413" t="s">
        <v>1180</v>
      </c>
      <c r="CM87" s="413" t="s">
        <v>994</v>
      </c>
      <c r="CN87" s="3">
        <v>1</v>
      </c>
      <c r="CO87" s="413" t="s">
        <v>1180</v>
      </c>
      <c r="CP87" s="413" t="s">
        <v>994</v>
      </c>
      <c r="CQ87" s="3">
        <v>1</v>
      </c>
      <c r="CR87" s="413" t="s">
        <v>1180</v>
      </c>
      <c r="CS87" s="413" t="s">
        <v>994</v>
      </c>
      <c r="CT87" s="3">
        <v>1</v>
      </c>
      <c r="CU87" s="413" t="s">
        <v>1180</v>
      </c>
      <c r="CV87" s="413" t="s">
        <v>994</v>
      </c>
      <c r="CW87" s="3">
        <v>1</v>
      </c>
      <c r="CX87" s="413" t="s">
        <v>1052</v>
      </c>
      <c r="CY87" s="413" t="s">
        <v>1096</v>
      </c>
      <c r="CZ87" s="3">
        <v>1</v>
      </c>
      <c r="DA87" s="413" t="s">
        <v>1052</v>
      </c>
      <c r="DB87" s="413" t="s">
        <v>1096</v>
      </c>
      <c r="DC87" s="3">
        <v>1</v>
      </c>
      <c r="DD87" s="413" t="s">
        <v>1052</v>
      </c>
      <c r="DE87" s="413" t="s">
        <v>1096</v>
      </c>
      <c r="DF87" s="3">
        <v>1</v>
      </c>
      <c r="DG87" s="413" t="s">
        <v>1052</v>
      </c>
      <c r="DH87" s="413" t="s">
        <v>1096</v>
      </c>
      <c r="DI87" s="3">
        <v>1</v>
      </c>
      <c r="DJ87" s="413" t="s">
        <v>1180</v>
      </c>
      <c r="DK87" s="413" t="s">
        <v>1052</v>
      </c>
      <c r="DL87" s="3">
        <v>2</v>
      </c>
      <c r="DM87" s="413" t="s">
        <v>1180</v>
      </c>
      <c r="DN87" s="413" t="s">
        <v>1052</v>
      </c>
      <c r="DO87" s="3">
        <v>2</v>
      </c>
      <c r="DP87" s="413" t="s">
        <v>1180</v>
      </c>
      <c r="DQ87" s="413" t="s">
        <v>1052</v>
      </c>
      <c r="DR87" s="3">
        <v>2</v>
      </c>
      <c r="DS87" s="413" t="s">
        <v>1180</v>
      </c>
      <c r="DT87" s="413" t="s">
        <v>1052</v>
      </c>
      <c r="DU87" s="3">
        <v>2</v>
      </c>
      <c r="DV87" s="413" t="s">
        <v>1180</v>
      </c>
      <c r="DW87" s="413" t="s">
        <v>1052</v>
      </c>
      <c r="DX87" s="3">
        <v>2</v>
      </c>
      <c r="DY87" s="413" t="s">
        <v>1180</v>
      </c>
      <c r="DZ87" s="413" t="s">
        <v>1052</v>
      </c>
      <c r="EA87" s="3">
        <v>2</v>
      </c>
      <c r="EB87" s="3" t="s">
        <v>1190</v>
      </c>
      <c r="EC87" s="3" t="s">
        <v>1375</v>
      </c>
      <c r="ED87" s="3" t="s">
        <v>1314</v>
      </c>
      <c r="EE87" s="3" t="s">
        <v>1183</v>
      </c>
      <c r="EF87" s="3" t="s">
        <v>1179</v>
      </c>
      <c r="EG87" s="3" t="s">
        <v>1179</v>
      </c>
      <c r="EH87" s="413">
        <v>3</v>
      </c>
      <c r="EI87" s="3">
        <v>13</v>
      </c>
      <c r="EJ87" s="413" t="s">
        <v>2725</v>
      </c>
      <c r="EK87" s="413" t="s">
        <v>2726</v>
      </c>
      <c r="EL87" s="413" t="s">
        <v>10900</v>
      </c>
      <c r="EM87" s="413">
        <v>3</v>
      </c>
      <c r="EN87" s="413">
        <v>0</v>
      </c>
      <c r="EO87" s="413">
        <v>0</v>
      </c>
      <c r="EP87" s="413" t="s">
        <v>10901</v>
      </c>
      <c r="EQ87" s="413" t="s">
        <v>10901</v>
      </c>
      <c r="ER87" s="413" t="s">
        <v>313</v>
      </c>
      <c r="ES87" s="413">
        <v>250</v>
      </c>
      <c r="ET87" s="413">
        <v>600</v>
      </c>
      <c r="EU87" s="413">
        <v>350</v>
      </c>
      <c r="EV87" s="413">
        <v>0</v>
      </c>
      <c r="EW87" s="1" t="s">
        <v>1415</v>
      </c>
      <c r="EX87" s="1" t="s">
        <v>994</v>
      </c>
      <c r="FG87" s="1" t="s">
        <v>2001</v>
      </c>
      <c r="FH87" s="1" t="s">
        <v>1416</v>
      </c>
      <c r="FI87" s="1" t="s">
        <v>1417</v>
      </c>
      <c r="FW87" s="457">
        <f t="shared" si="1"/>
        <v>1</v>
      </c>
    </row>
    <row r="88" spans="1:179" ht="13.5" customHeight="1">
      <c r="A88" s="1" t="s">
        <v>1059</v>
      </c>
      <c r="B88" s="1" t="s">
        <v>1052</v>
      </c>
      <c r="C88" s="1" t="s">
        <v>1069</v>
      </c>
      <c r="I88" s="417">
        <f>VLOOKUP(C88,'(종합) 2016 KISTI 패밀리기업 현황(9&amp;10월)'!$E$6:$BM$295,61,FALSE)</f>
        <v>3</v>
      </c>
      <c r="J88" s="417">
        <f>VLOOKUP(C88,'(종합) 2016 KISTI 패밀리기업 현황(9&amp;10월)'!$E$6:$BY$295,72,FALSE)</f>
        <v>0</v>
      </c>
      <c r="K88" s="417">
        <f>VLOOKUP(C88,'(종합) 2016 KISTI 패밀리기업 현황(9&amp;10월)'!$E$6:$BY$295,73,FALSE)</f>
        <v>0</v>
      </c>
      <c r="L88" s="417">
        <f>VLOOKUP(C88,'(종합) 2016 KISTI 패밀리기업 현황(9&amp;10월)'!$E$6:$BZ$295,3,FALSE)</f>
        <v>2004</v>
      </c>
      <c r="M88" s="417">
        <f>VLOOKUP(C88,'(종합) 2016 KISTI 패밀리기업 현황(9&amp;10월)'!$E$6:$BZ$295,74,FALSE)</f>
        <v>0</v>
      </c>
      <c r="O88" s="21" t="s">
        <v>10820</v>
      </c>
      <c r="P88" s="21" t="s">
        <v>10906</v>
      </c>
      <c r="Q88" s="3" t="s">
        <v>1284</v>
      </c>
      <c r="R88" s="3" t="s">
        <v>1183</v>
      </c>
      <c r="S88" s="3"/>
      <c r="T88" s="3"/>
      <c r="U88" s="3" t="s">
        <v>1183</v>
      </c>
      <c r="V88" s="3" t="s">
        <v>1180</v>
      </c>
      <c r="W88" s="3" t="s">
        <v>994</v>
      </c>
      <c r="X88" s="3" t="s">
        <v>1215</v>
      </c>
      <c r="Y88" s="3" t="s">
        <v>1183</v>
      </c>
      <c r="Z88" s="3"/>
      <c r="AA88" s="3"/>
      <c r="AB88" s="3" t="s">
        <v>1188</v>
      </c>
      <c r="AC88" s="3" t="s">
        <v>1177</v>
      </c>
      <c r="AD88" s="3" t="s">
        <v>1216</v>
      </c>
      <c r="AE88" s="3" t="s">
        <v>1177</v>
      </c>
      <c r="AF88" s="3" t="s">
        <v>1177</v>
      </c>
      <c r="AG88" s="3" t="s">
        <v>1258</v>
      </c>
      <c r="AH88" s="3" t="s">
        <v>1418</v>
      </c>
      <c r="AI88" s="3" t="s">
        <v>1096</v>
      </c>
      <c r="AJ88" s="3" t="s">
        <v>1181</v>
      </c>
      <c r="AK88" s="3" t="s">
        <v>1314</v>
      </c>
      <c r="AL88" s="3" t="s">
        <v>1181</v>
      </c>
      <c r="AM88" s="3" t="s">
        <v>1181</v>
      </c>
      <c r="AN88" s="3"/>
      <c r="AO88" s="3"/>
      <c r="AP88" s="3"/>
      <c r="AQ88" s="3"/>
      <c r="AR88" s="3"/>
      <c r="AS88" s="3" t="s">
        <v>1181</v>
      </c>
      <c r="AT88" s="3"/>
      <c r="AU88" s="3" t="s">
        <v>1181</v>
      </c>
      <c r="AV88" s="3"/>
      <c r="AW88" s="3"/>
      <c r="AX88" s="3"/>
      <c r="AY88" s="3" t="s">
        <v>1180</v>
      </c>
      <c r="AZ88" s="3" t="s">
        <v>1052</v>
      </c>
      <c r="BA88" s="3">
        <v>2</v>
      </c>
      <c r="BB88" s="3" t="s">
        <v>994</v>
      </c>
      <c r="BC88" s="3" t="s">
        <v>1096</v>
      </c>
      <c r="BD88" s="3">
        <v>2</v>
      </c>
      <c r="BE88" s="413" t="s">
        <v>994</v>
      </c>
      <c r="BF88" s="413" t="s">
        <v>994</v>
      </c>
      <c r="BG88" s="3">
        <v>0</v>
      </c>
      <c r="BH88" s="413" t="s">
        <v>994</v>
      </c>
      <c r="BI88" s="413" t="s">
        <v>994</v>
      </c>
      <c r="BJ88" s="3">
        <v>0</v>
      </c>
      <c r="BK88" s="413" t="s">
        <v>994</v>
      </c>
      <c r="BL88" s="413" t="s">
        <v>1052</v>
      </c>
      <c r="BM88" s="3">
        <v>1</v>
      </c>
      <c r="BN88" s="413" t="s">
        <v>1180</v>
      </c>
      <c r="BO88" s="413" t="s">
        <v>1052</v>
      </c>
      <c r="BP88" s="3">
        <v>2</v>
      </c>
      <c r="BQ88" s="413" t="s">
        <v>994</v>
      </c>
      <c r="BR88" s="413" t="s">
        <v>994</v>
      </c>
      <c r="BS88" s="3">
        <v>0</v>
      </c>
      <c r="BT88" s="413" t="s">
        <v>994</v>
      </c>
      <c r="BU88" s="413" t="s">
        <v>994</v>
      </c>
      <c r="BV88" s="3">
        <v>0</v>
      </c>
      <c r="BW88" s="413" t="s">
        <v>1180</v>
      </c>
      <c r="BX88" s="413" t="s">
        <v>1180</v>
      </c>
      <c r="BY88" s="3">
        <v>0</v>
      </c>
      <c r="BZ88" s="413" t="s">
        <v>994</v>
      </c>
      <c r="CA88" s="413" t="s">
        <v>1052</v>
      </c>
      <c r="CB88" s="3">
        <v>1</v>
      </c>
      <c r="CC88" s="413" t="s">
        <v>994</v>
      </c>
      <c r="CD88" s="413" t="s">
        <v>994</v>
      </c>
      <c r="CE88" s="3">
        <v>0</v>
      </c>
      <c r="CF88" s="413" t="s">
        <v>994</v>
      </c>
      <c r="CG88" s="413" t="s">
        <v>994</v>
      </c>
      <c r="CH88" s="3">
        <v>0</v>
      </c>
      <c r="CI88" s="413" t="s">
        <v>1052</v>
      </c>
      <c r="CJ88" s="413" t="s">
        <v>1052</v>
      </c>
      <c r="CK88" s="3">
        <v>0</v>
      </c>
      <c r="CL88" s="413" t="s">
        <v>994</v>
      </c>
      <c r="CM88" s="413" t="s">
        <v>994</v>
      </c>
      <c r="CN88" s="3">
        <v>0</v>
      </c>
      <c r="CO88" s="413" t="s">
        <v>994</v>
      </c>
      <c r="CP88" s="413" t="s">
        <v>1052</v>
      </c>
      <c r="CQ88" s="3">
        <v>1</v>
      </c>
      <c r="CR88" s="413" t="s">
        <v>994</v>
      </c>
      <c r="CS88" s="413" t="s">
        <v>994</v>
      </c>
      <c r="CT88" s="3">
        <v>0</v>
      </c>
      <c r="CU88" s="413" t="s">
        <v>1052</v>
      </c>
      <c r="CV88" s="413" t="s">
        <v>1052</v>
      </c>
      <c r="CW88" s="3">
        <v>0</v>
      </c>
      <c r="CX88" s="413" t="s">
        <v>1052</v>
      </c>
      <c r="CY88" s="413" t="s">
        <v>1052</v>
      </c>
      <c r="CZ88" s="3">
        <v>0</v>
      </c>
      <c r="DA88" s="413" t="s">
        <v>994</v>
      </c>
      <c r="DB88" s="413" t="s">
        <v>994</v>
      </c>
      <c r="DC88" s="3">
        <v>0</v>
      </c>
      <c r="DD88" s="413" t="s">
        <v>994</v>
      </c>
      <c r="DE88" s="413" t="s">
        <v>994</v>
      </c>
      <c r="DF88" s="3">
        <v>0</v>
      </c>
      <c r="DG88" s="413" t="s">
        <v>994</v>
      </c>
      <c r="DH88" s="413" t="s">
        <v>994</v>
      </c>
      <c r="DI88" s="3">
        <v>0</v>
      </c>
      <c r="DJ88" s="413" t="s">
        <v>1180</v>
      </c>
      <c r="DK88" s="413" t="s">
        <v>1096</v>
      </c>
      <c r="DL88" s="3">
        <v>3</v>
      </c>
      <c r="DM88" s="413" t="s">
        <v>994</v>
      </c>
      <c r="DN88" s="413" t="s">
        <v>1052</v>
      </c>
      <c r="DO88" s="3">
        <v>1</v>
      </c>
      <c r="DP88" s="413" t="s">
        <v>994</v>
      </c>
      <c r="DQ88" s="413" t="s">
        <v>994</v>
      </c>
      <c r="DR88" s="3">
        <v>0</v>
      </c>
      <c r="DS88" s="413" t="s">
        <v>994</v>
      </c>
      <c r="DT88" s="413" t="s">
        <v>994</v>
      </c>
      <c r="DU88" s="3">
        <v>0</v>
      </c>
      <c r="DV88" s="413" t="s">
        <v>1052</v>
      </c>
      <c r="DW88" s="413" t="s">
        <v>1052</v>
      </c>
      <c r="DX88" s="3">
        <v>0</v>
      </c>
      <c r="DY88" s="413" t="s">
        <v>994</v>
      </c>
      <c r="DZ88" s="413" t="s">
        <v>1052</v>
      </c>
      <c r="EA88" s="3">
        <v>1</v>
      </c>
      <c r="EB88" s="3" t="s">
        <v>1183</v>
      </c>
      <c r="EC88" s="3" t="s">
        <v>1183</v>
      </c>
      <c r="ED88" s="3" t="s">
        <v>1183</v>
      </c>
      <c r="EE88" s="3" t="s">
        <v>1183</v>
      </c>
      <c r="EF88" s="3" t="s">
        <v>1183</v>
      </c>
      <c r="EG88" s="3" t="s">
        <v>1183</v>
      </c>
      <c r="EH88" s="413">
        <v>54</v>
      </c>
      <c r="EI88" s="3">
        <v>14</v>
      </c>
      <c r="EJ88" s="413" t="s">
        <v>2725</v>
      </c>
      <c r="EK88" s="413" t="s">
        <v>2726</v>
      </c>
      <c r="EL88" s="413" t="s">
        <v>10902</v>
      </c>
      <c r="EM88" s="413">
        <v>3</v>
      </c>
      <c r="EN88" s="413">
        <v>0</v>
      </c>
      <c r="EO88" s="413">
        <v>0</v>
      </c>
      <c r="EP88" s="413" t="s">
        <v>10901</v>
      </c>
      <c r="EQ88" s="413" t="s">
        <v>10901</v>
      </c>
      <c r="ER88" s="413" t="s">
        <v>10901</v>
      </c>
      <c r="ES88" s="413">
        <v>29000</v>
      </c>
      <c r="ET88" s="413">
        <v>30000</v>
      </c>
      <c r="EU88" s="413">
        <v>1000</v>
      </c>
      <c r="EV88" s="413">
        <v>0</v>
      </c>
      <c r="FW88" s="457">
        <f t="shared" si="1"/>
        <v>0.27777777777777779</v>
      </c>
    </row>
    <row r="89" spans="1:179" ht="13.5" customHeight="1">
      <c r="A89" s="1" t="s">
        <v>1060</v>
      </c>
      <c r="B89" s="1" t="s">
        <v>1052</v>
      </c>
      <c r="C89" s="1" t="s">
        <v>1070</v>
      </c>
      <c r="I89" s="417">
        <f>VLOOKUP(C89,'(종합) 2016 KISTI 패밀리기업 현황(9&amp;10월)'!$E$6:$BM$295,61,FALSE)</f>
        <v>5</v>
      </c>
      <c r="J89" s="417">
        <f>VLOOKUP(C89,'(종합) 2016 KISTI 패밀리기업 현황(9&amp;10월)'!$E$6:$BY$295,72,FALSE)</f>
        <v>1</v>
      </c>
      <c r="K89" s="417">
        <f>VLOOKUP(C89,'(종합) 2016 KISTI 패밀리기업 현황(9&amp;10월)'!$E$6:$BY$295,73,FALSE)</f>
        <v>1</v>
      </c>
      <c r="L89" s="417">
        <f>VLOOKUP(C89,'(종합) 2016 KISTI 패밀리기업 현황(9&amp;10월)'!$E$6:$BZ$295,3,FALSE)</f>
        <v>1994</v>
      </c>
      <c r="M89" s="417">
        <f>VLOOKUP(C89,'(종합) 2016 KISTI 패밀리기업 현황(9&amp;10월)'!$E$6:$BZ$295,74,FALSE)</f>
        <v>10</v>
      </c>
      <c r="O89" s="21" t="s">
        <v>10820</v>
      </c>
      <c r="P89" s="21" t="s">
        <v>313</v>
      </c>
      <c r="Q89" s="3" t="s">
        <v>1179</v>
      </c>
      <c r="R89" s="3" t="s">
        <v>1179</v>
      </c>
      <c r="S89" s="3" t="s">
        <v>1215</v>
      </c>
      <c r="T89" s="3"/>
      <c r="U89" s="3"/>
      <c r="V89" s="3" t="s">
        <v>1180</v>
      </c>
      <c r="W89" s="3" t="s">
        <v>1180</v>
      </c>
      <c r="X89" s="3" t="s">
        <v>1183</v>
      </c>
      <c r="Y89" s="3" t="s">
        <v>1182</v>
      </c>
      <c r="Z89" s="3"/>
      <c r="AA89" s="3"/>
      <c r="AB89" s="3"/>
      <c r="AC89" s="3" t="s">
        <v>1205</v>
      </c>
      <c r="AD89" s="3" t="s">
        <v>1177</v>
      </c>
      <c r="AE89" s="3" t="s">
        <v>1177</v>
      </c>
      <c r="AF89" s="3" t="s">
        <v>1177</v>
      </c>
      <c r="AG89" s="3" t="s">
        <v>1419</v>
      </c>
      <c r="AH89" s="3" t="s">
        <v>1420</v>
      </c>
      <c r="AI89" s="3" t="s">
        <v>994</v>
      </c>
      <c r="AJ89" s="3" t="s">
        <v>1181</v>
      </c>
      <c r="AK89" s="3" t="s">
        <v>1183</v>
      </c>
      <c r="AL89" s="3"/>
      <c r="AM89" s="3" t="s">
        <v>1181</v>
      </c>
      <c r="AN89" s="3"/>
      <c r="AO89" s="3"/>
      <c r="AP89" s="3"/>
      <c r="AQ89" s="3"/>
      <c r="AR89" s="3"/>
      <c r="AS89" s="3" t="s">
        <v>1181</v>
      </c>
      <c r="AT89" s="3"/>
      <c r="AU89" s="3"/>
      <c r="AV89" s="3"/>
      <c r="AW89" s="3"/>
      <c r="AX89" s="3"/>
      <c r="AY89" s="3" t="s">
        <v>1180</v>
      </c>
      <c r="AZ89" s="3" t="s">
        <v>1096</v>
      </c>
      <c r="BA89" s="3">
        <v>3</v>
      </c>
      <c r="BB89" s="3" t="s">
        <v>1180</v>
      </c>
      <c r="BC89" s="3" t="s">
        <v>1096</v>
      </c>
      <c r="BD89" s="3">
        <v>3</v>
      </c>
      <c r="BE89" s="413" t="s">
        <v>1180</v>
      </c>
      <c r="BF89" s="413" t="s">
        <v>1096</v>
      </c>
      <c r="BG89" s="3">
        <v>3</v>
      </c>
      <c r="BH89" s="413" t="s">
        <v>1180</v>
      </c>
      <c r="BI89" s="413" t="s">
        <v>1052</v>
      </c>
      <c r="BJ89" s="3">
        <v>2</v>
      </c>
      <c r="BK89" s="413" t="s">
        <v>994</v>
      </c>
      <c r="BL89" s="413" t="s">
        <v>1052</v>
      </c>
      <c r="BM89" s="3">
        <v>1</v>
      </c>
      <c r="BN89" s="413" t="s">
        <v>1180</v>
      </c>
      <c r="BO89" s="413" t="s">
        <v>1052</v>
      </c>
      <c r="BP89" s="3">
        <v>2</v>
      </c>
      <c r="BQ89" s="413" t="s">
        <v>1180</v>
      </c>
      <c r="BR89" s="413" t="s">
        <v>1052</v>
      </c>
      <c r="BS89" s="3">
        <v>2</v>
      </c>
      <c r="BT89" s="413" t="s">
        <v>994</v>
      </c>
      <c r="BU89" s="413" t="s">
        <v>1052</v>
      </c>
      <c r="BV89" s="3">
        <v>1</v>
      </c>
      <c r="BW89" s="413" t="s">
        <v>994</v>
      </c>
      <c r="BX89" s="413" t="s">
        <v>1052</v>
      </c>
      <c r="BY89" s="3">
        <v>1</v>
      </c>
      <c r="BZ89" s="413" t="s">
        <v>994</v>
      </c>
      <c r="CA89" s="413" t="s">
        <v>994</v>
      </c>
      <c r="CB89" s="3">
        <v>0</v>
      </c>
      <c r="CC89" s="413" t="s">
        <v>994</v>
      </c>
      <c r="CD89" s="413" t="s">
        <v>994</v>
      </c>
      <c r="CE89" s="3">
        <v>0</v>
      </c>
      <c r="CF89" s="413" t="s">
        <v>994</v>
      </c>
      <c r="CG89" s="413" t="s">
        <v>994</v>
      </c>
      <c r="CH89" s="3">
        <v>0</v>
      </c>
      <c r="CI89" s="413" t="s">
        <v>994</v>
      </c>
      <c r="CJ89" s="413" t="s">
        <v>994</v>
      </c>
      <c r="CK89" s="3">
        <v>0</v>
      </c>
      <c r="CL89" s="413" t="s">
        <v>994</v>
      </c>
      <c r="CM89" s="413" t="s">
        <v>994</v>
      </c>
      <c r="CN89" s="3">
        <v>0</v>
      </c>
      <c r="CO89" s="413" t="s">
        <v>994</v>
      </c>
      <c r="CP89" s="413" t="s">
        <v>1052</v>
      </c>
      <c r="CQ89" s="3">
        <v>1</v>
      </c>
      <c r="CR89" s="413" t="s">
        <v>1180</v>
      </c>
      <c r="CS89" s="413" t="s">
        <v>1180</v>
      </c>
      <c r="CT89" s="3">
        <v>0</v>
      </c>
      <c r="CU89" s="413" t="s">
        <v>1180</v>
      </c>
      <c r="CV89" s="413" t="s">
        <v>1052</v>
      </c>
      <c r="CW89" s="3">
        <v>2</v>
      </c>
      <c r="CX89" s="413" t="s">
        <v>1052</v>
      </c>
      <c r="CY89" s="413" t="s">
        <v>1052</v>
      </c>
      <c r="CZ89" s="3">
        <v>0</v>
      </c>
      <c r="DA89" s="413" t="s">
        <v>1052</v>
      </c>
      <c r="DB89" s="413" t="s">
        <v>1052</v>
      </c>
      <c r="DC89" s="3">
        <v>0</v>
      </c>
      <c r="DD89" s="413" t="s">
        <v>1052</v>
      </c>
      <c r="DE89" s="413" t="s">
        <v>1052</v>
      </c>
      <c r="DF89" s="3">
        <v>0</v>
      </c>
      <c r="DG89" s="413" t="s">
        <v>1052</v>
      </c>
      <c r="DH89" s="413" t="s">
        <v>1052</v>
      </c>
      <c r="DI89" s="3">
        <v>0</v>
      </c>
      <c r="DJ89" s="413" t="s">
        <v>1052</v>
      </c>
      <c r="DK89" s="413" t="s">
        <v>1096</v>
      </c>
      <c r="DL89" s="3">
        <v>1</v>
      </c>
      <c r="DM89" s="413" t="s">
        <v>994</v>
      </c>
      <c r="DN89" s="413" t="s">
        <v>1096</v>
      </c>
      <c r="DO89" s="3">
        <v>2</v>
      </c>
      <c r="DP89" s="413" t="s">
        <v>994</v>
      </c>
      <c r="DQ89" s="413" t="s">
        <v>994</v>
      </c>
      <c r="DR89" s="3">
        <v>0</v>
      </c>
      <c r="DS89" s="413" t="s">
        <v>994</v>
      </c>
      <c r="DT89" s="413" t="s">
        <v>994</v>
      </c>
      <c r="DU89" s="3">
        <v>0</v>
      </c>
      <c r="DV89" s="413" t="s">
        <v>994</v>
      </c>
      <c r="DW89" s="413" t="s">
        <v>1096</v>
      </c>
      <c r="DX89" s="3">
        <v>2</v>
      </c>
      <c r="DY89" s="413" t="s">
        <v>1052</v>
      </c>
      <c r="DZ89" s="413" t="s">
        <v>1096</v>
      </c>
      <c r="EA89" s="3">
        <v>1</v>
      </c>
      <c r="EB89" s="3" t="s">
        <v>1188</v>
      </c>
      <c r="EC89" s="3" t="s">
        <v>1189</v>
      </c>
      <c r="ED89" s="3"/>
      <c r="EE89" s="3" t="s">
        <v>1183</v>
      </c>
      <c r="EF89" s="3"/>
      <c r="EG89" s="3" t="s">
        <v>1179</v>
      </c>
      <c r="EH89" s="413">
        <v>53</v>
      </c>
      <c r="EI89" s="3">
        <v>24</v>
      </c>
      <c r="EJ89" s="413" t="s">
        <v>2725</v>
      </c>
      <c r="EK89" s="413" t="s">
        <v>2726</v>
      </c>
      <c r="EL89" s="413" t="s">
        <v>10902</v>
      </c>
      <c r="EM89" s="413">
        <v>3</v>
      </c>
      <c r="EN89" s="413">
        <v>0</v>
      </c>
      <c r="EO89" s="413">
        <v>6</v>
      </c>
      <c r="EP89" s="413" t="s">
        <v>313</v>
      </c>
      <c r="EQ89" s="413" t="s">
        <v>10901</v>
      </c>
      <c r="ER89" s="413" t="s">
        <v>313</v>
      </c>
      <c r="ES89" s="413">
        <v>20000</v>
      </c>
      <c r="ET89" s="413">
        <v>43000</v>
      </c>
      <c r="EU89" s="413">
        <v>23000</v>
      </c>
      <c r="EV89" s="413">
        <v>0</v>
      </c>
      <c r="EW89" s="1" t="s">
        <v>1421</v>
      </c>
      <c r="EX89" s="1" t="s">
        <v>994</v>
      </c>
      <c r="FD89" s="1" t="s">
        <v>1181</v>
      </c>
      <c r="FG89" s="1" t="s">
        <v>1422</v>
      </c>
      <c r="FH89" s="1" t="s">
        <v>1423</v>
      </c>
      <c r="FW89" s="457">
        <f t="shared" si="1"/>
        <v>0.18867924528301888</v>
      </c>
    </row>
    <row r="90" spans="1:179" ht="13.5" customHeight="1">
      <c r="A90" s="1" t="s">
        <v>1072</v>
      </c>
      <c r="B90" s="1" t="s">
        <v>1052</v>
      </c>
      <c r="C90" s="1" t="s">
        <v>1071</v>
      </c>
      <c r="I90" s="417">
        <f>VLOOKUP(C90,'(종합) 2016 KISTI 패밀리기업 현황(9&amp;10월)'!$E$6:$BM$295,61,FALSE)</f>
        <v>4</v>
      </c>
      <c r="J90" s="417">
        <f>VLOOKUP(C90,'(종합) 2016 KISTI 패밀리기업 현황(9&amp;10월)'!$E$6:$BY$295,72,FALSE)</f>
        <v>0</v>
      </c>
      <c r="K90" s="417">
        <f>VLOOKUP(C90,'(종합) 2016 KISTI 패밀리기업 현황(9&amp;10월)'!$E$6:$BY$295,73,FALSE)</f>
        <v>0</v>
      </c>
      <c r="L90" s="417">
        <f>VLOOKUP(C90,'(종합) 2016 KISTI 패밀리기업 현황(9&amp;10월)'!$E$6:$BZ$295,3,FALSE)</f>
        <v>1968</v>
      </c>
      <c r="M90" s="417">
        <f>VLOOKUP(C90,'(종합) 2016 KISTI 패밀리기업 현황(9&amp;10월)'!$E$6:$BZ$295,74,FALSE)</f>
        <v>9</v>
      </c>
      <c r="O90" s="21" t="s">
        <v>10820</v>
      </c>
      <c r="P90" s="21" t="s">
        <v>10906</v>
      </c>
      <c r="Q90" s="3" t="s">
        <v>1275</v>
      </c>
      <c r="R90" s="3" t="s">
        <v>1183</v>
      </c>
      <c r="S90" s="3"/>
      <c r="T90" s="3"/>
      <c r="U90" s="3"/>
      <c r="V90" s="3" t="s">
        <v>1180</v>
      </c>
      <c r="W90" s="3" t="s">
        <v>1180</v>
      </c>
      <c r="X90" s="3" t="s">
        <v>1188</v>
      </c>
      <c r="Y90" s="3" t="s">
        <v>1052</v>
      </c>
      <c r="Z90" s="3"/>
      <c r="AA90" s="3"/>
      <c r="AB90" s="3" t="s">
        <v>1424</v>
      </c>
      <c r="AC90" s="3" t="s">
        <v>1177</v>
      </c>
      <c r="AD90" s="3" t="s">
        <v>1216</v>
      </c>
      <c r="AE90" s="3" t="s">
        <v>1177</v>
      </c>
      <c r="AF90" s="3" t="s">
        <v>1177</v>
      </c>
      <c r="AG90" s="3" t="s">
        <v>1249</v>
      </c>
      <c r="AH90" s="3" t="s">
        <v>1425</v>
      </c>
      <c r="AI90" s="3" t="s">
        <v>1198</v>
      </c>
      <c r="AJ90" s="3" t="s">
        <v>1181</v>
      </c>
      <c r="AK90" s="3" t="s">
        <v>1426</v>
      </c>
      <c r="AL90" s="3"/>
      <c r="AM90" s="3" t="s">
        <v>1181</v>
      </c>
      <c r="AN90" s="3"/>
      <c r="AO90" s="3" t="s">
        <v>1181</v>
      </c>
      <c r="AP90" s="3" t="s">
        <v>1181</v>
      </c>
      <c r="AQ90" s="3"/>
      <c r="AR90" s="3"/>
      <c r="AS90" s="3" t="s">
        <v>1181</v>
      </c>
      <c r="AT90" s="3" t="s">
        <v>1181</v>
      </c>
      <c r="AU90" s="3"/>
      <c r="AV90" s="3"/>
      <c r="AW90" s="3"/>
      <c r="AX90" s="3"/>
      <c r="AY90" s="3" t="s">
        <v>1052</v>
      </c>
      <c r="AZ90" s="3" t="s">
        <v>1096</v>
      </c>
      <c r="BA90" s="3">
        <v>1</v>
      </c>
      <c r="BB90" s="3" t="s">
        <v>994</v>
      </c>
      <c r="BC90" s="3" t="s">
        <v>1052</v>
      </c>
      <c r="BD90" s="3">
        <v>1</v>
      </c>
      <c r="BE90" s="413" t="s">
        <v>994</v>
      </c>
      <c r="BF90" s="413" t="s">
        <v>1052</v>
      </c>
      <c r="BG90" s="3">
        <v>1</v>
      </c>
      <c r="BH90" s="413" t="s">
        <v>1052</v>
      </c>
      <c r="BI90" s="413" t="s">
        <v>1052</v>
      </c>
      <c r="BJ90" s="3">
        <v>0</v>
      </c>
      <c r="BK90" s="413" t="s">
        <v>994</v>
      </c>
      <c r="BL90" s="413" t="s">
        <v>1052</v>
      </c>
      <c r="BM90" s="3">
        <v>1</v>
      </c>
      <c r="BN90" s="413" t="s">
        <v>1052</v>
      </c>
      <c r="BO90" s="413" t="s">
        <v>1096</v>
      </c>
      <c r="BP90" s="3">
        <v>1</v>
      </c>
      <c r="BQ90" s="413" t="s">
        <v>994</v>
      </c>
      <c r="BR90" s="413" t="s">
        <v>994</v>
      </c>
      <c r="BS90" s="3">
        <v>0</v>
      </c>
      <c r="BT90" s="413" t="s">
        <v>994</v>
      </c>
      <c r="BU90" s="413" t="s">
        <v>994</v>
      </c>
      <c r="BV90" s="3">
        <v>0</v>
      </c>
      <c r="BW90" s="413" t="s">
        <v>1052</v>
      </c>
      <c r="BX90" s="413" t="s">
        <v>1052</v>
      </c>
      <c r="BY90" s="3">
        <v>0</v>
      </c>
      <c r="BZ90" s="413" t="s">
        <v>994</v>
      </c>
      <c r="CA90" s="413" t="s">
        <v>1052</v>
      </c>
      <c r="CB90" s="3">
        <v>1</v>
      </c>
      <c r="CC90" s="413" t="s">
        <v>994</v>
      </c>
      <c r="CD90" s="413" t="s">
        <v>1052</v>
      </c>
      <c r="CE90" s="3">
        <v>1</v>
      </c>
      <c r="CF90" s="413" t="s">
        <v>1052</v>
      </c>
      <c r="CG90" s="413" t="s">
        <v>1052</v>
      </c>
      <c r="CH90" s="3">
        <v>0</v>
      </c>
      <c r="CI90" s="413" t="s">
        <v>1052</v>
      </c>
      <c r="CJ90" s="413" t="s">
        <v>1052</v>
      </c>
      <c r="CK90" s="3">
        <v>0</v>
      </c>
      <c r="CL90" s="413" t="s">
        <v>994</v>
      </c>
      <c r="CM90" s="413" t="s">
        <v>1052</v>
      </c>
      <c r="CN90" s="3">
        <v>1</v>
      </c>
      <c r="CO90" s="413" t="s">
        <v>1052</v>
      </c>
      <c r="CP90" s="413" t="s">
        <v>1096</v>
      </c>
      <c r="CQ90" s="3">
        <v>1</v>
      </c>
      <c r="CR90" s="413" t="s">
        <v>994</v>
      </c>
      <c r="CS90" s="413" t="s">
        <v>994</v>
      </c>
      <c r="CT90" s="3">
        <v>0</v>
      </c>
      <c r="CU90" s="413" t="s">
        <v>1052</v>
      </c>
      <c r="CV90" s="413" t="s">
        <v>1052</v>
      </c>
      <c r="CW90" s="3">
        <v>0</v>
      </c>
      <c r="CX90" s="413" t="s">
        <v>1052</v>
      </c>
      <c r="CY90" s="413" t="s">
        <v>1096</v>
      </c>
      <c r="CZ90" s="3">
        <v>1</v>
      </c>
      <c r="DA90" s="413" t="s">
        <v>1052</v>
      </c>
      <c r="DB90" s="413" t="s">
        <v>1096</v>
      </c>
      <c r="DC90" s="3">
        <v>1</v>
      </c>
      <c r="DD90" s="413" t="s">
        <v>994</v>
      </c>
      <c r="DE90" s="413" t="s">
        <v>994</v>
      </c>
      <c r="DF90" s="3">
        <v>0</v>
      </c>
      <c r="DG90" s="413" t="s">
        <v>994</v>
      </c>
      <c r="DH90" s="413" t="s">
        <v>994</v>
      </c>
      <c r="DI90" s="3">
        <v>0</v>
      </c>
      <c r="DJ90" s="413" t="s">
        <v>1052</v>
      </c>
      <c r="DK90" s="413" t="s">
        <v>1096</v>
      </c>
      <c r="DL90" s="3">
        <v>1</v>
      </c>
      <c r="DM90" s="413" t="s">
        <v>994</v>
      </c>
      <c r="DN90" s="413" t="s">
        <v>1096</v>
      </c>
      <c r="DO90" s="3">
        <v>2</v>
      </c>
      <c r="DP90" s="413" t="s">
        <v>1052</v>
      </c>
      <c r="DQ90" s="413" t="s">
        <v>1052</v>
      </c>
      <c r="DR90" s="3">
        <v>0</v>
      </c>
      <c r="DS90" s="413" t="s">
        <v>1052</v>
      </c>
      <c r="DT90" s="413" t="s">
        <v>1096</v>
      </c>
      <c r="DU90" s="3">
        <v>1</v>
      </c>
      <c r="DV90" s="413" t="s">
        <v>994</v>
      </c>
      <c r="DW90" s="413" t="s">
        <v>1052</v>
      </c>
      <c r="DX90" s="3">
        <v>1</v>
      </c>
      <c r="DY90" s="413" t="s">
        <v>994</v>
      </c>
      <c r="DZ90" s="413" t="s">
        <v>1052</v>
      </c>
      <c r="EA90" s="3">
        <v>1</v>
      </c>
      <c r="EB90" s="3" t="s">
        <v>1179</v>
      </c>
      <c r="EC90" s="3" t="s">
        <v>1183</v>
      </c>
      <c r="ED90" s="3" t="s">
        <v>1189</v>
      </c>
      <c r="EE90" s="3" t="s">
        <v>1179</v>
      </c>
      <c r="EF90" s="3" t="s">
        <v>1190</v>
      </c>
      <c r="EG90" s="3" t="s">
        <v>1179</v>
      </c>
      <c r="EH90" s="413">
        <v>49</v>
      </c>
      <c r="EI90" s="3">
        <v>50</v>
      </c>
      <c r="EJ90" s="413" t="s">
        <v>2725</v>
      </c>
      <c r="EK90" s="413" t="s">
        <v>2726</v>
      </c>
      <c r="EL90" s="413" t="s">
        <v>10900</v>
      </c>
      <c r="EM90" s="413">
        <v>3</v>
      </c>
      <c r="EN90" s="413">
        <v>0</v>
      </c>
      <c r="EO90" s="413">
        <v>0</v>
      </c>
      <c r="EP90" s="413" t="s">
        <v>313</v>
      </c>
      <c r="EQ90" s="413" t="s">
        <v>10901</v>
      </c>
      <c r="ER90" s="413" t="s">
        <v>313</v>
      </c>
      <c r="ES90" s="413">
        <v>21000</v>
      </c>
      <c r="ET90" s="413">
        <v>25000</v>
      </c>
      <c r="EU90" s="413">
        <v>4000</v>
      </c>
      <c r="EV90" s="413">
        <v>0</v>
      </c>
      <c r="EW90" s="1" t="s">
        <v>1427</v>
      </c>
      <c r="EX90" s="1" t="s">
        <v>1052</v>
      </c>
      <c r="FG90" s="5" t="s">
        <v>1966</v>
      </c>
      <c r="FH90" s="5" t="s">
        <v>1428</v>
      </c>
      <c r="FI90" s="5" t="s">
        <v>1429</v>
      </c>
      <c r="FW90" s="457">
        <f t="shared" si="1"/>
        <v>0.38775510204081631</v>
      </c>
    </row>
    <row r="91" spans="1:179" ht="13.5" customHeight="1">
      <c r="A91" s="21" t="s">
        <v>1073</v>
      </c>
      <c r="B91" s="21" t="s">
        <v>1052</v>
      </c>
      <c r="C91" s="21" t="s">
        <v>1085</v>
      </c>
      <c r="I91" s="417">
        <f>VLOOKUP(C91,'(종합) 2016 KISTI 패밀리기업 현황(9&amp;10월)'!$E$6:$BM$295,61,FALSE)</f>
        <v>6</v>
      </c>
      <c r="J91" s="417">
        <f>VLOOKUP(C91,'(종합) 2016 KISTI 패밀리기업 현황(9&amp;10월)'!$E$6:$BY$295,72,FALSE)</f>
        <v>1</v>
      </c>
      <c r="K91" s="417">
        <f>VLOOKUP(C91,'(종합) 2016 KISTI 패밀리기업 현황(9&amp;10월)'!$E$6:$BY$295,73,FALSE)</f>
        <v>1</v>
      </c>
      <c r="L91" s="417">
        <f>VLOOKUP(C91,'(종합) 2016 KISTI 패밀리기업 현황(9&amp;10월)'!$E$6:$BZ$295,3,FALSE)</f>
        <v>2012</v>
      </c>
      <c r="M91" s="417">
        <f>VLOOKUP(C91,'(종합) 2016 KISTI 패밀리기업 현황(9&amp;10월)'!$E$6:$BZ$295,74,FALSE)</f>
        <v>10</v>
      </c>
      <c r="O91" s="21" t="s">
        <v>10824</v>
      </c>
      <c r="P91" s="21" t="s">
        <v>313</v>
      </c>
      <c r="Q91" s="3" t="s">
        <v>1430</v>
      </c>
      <c r="R91" s="3" t="s">
        <v>1431</v>
      </c>
      <c r="S91" s="3"/>
      <c r="T91" s="3"/>
      <c r="U91" s="3"/>
      <c r="V91" s="3" t="s">
        <v>1432</v>
      </c>
      <c r="W91" s="3" t="s">
        <v>1433</v>
      </c>
      <c r="X91" s="3" t="s">
        <v>1434</v>
      </c>
      <c r="Y91" s="3"/>
      <c r="Z91" s="3" t="s">
        <v>1435</v>
      </c>
      <c r="AA91" s="3" t="s">
        <v>1436</v>
      </c>
      <c r="AB91" s="3" t="s">
        <v>1437</v>
      </c>
      <c r="AC91" s="3" t="s">
        <v>1438</v>
      </c>
      <c r="AD91" s="3" t="s">
        <v>1439</v>
      </c>
      <c r="AE91" s="3" t="s">
        <v>1438</v>
      </c>
      <c r="AF91" s="3" t="s">
        <v>1439</v>
      </c>
      <c r="AG91" s="3" t="s">
        <v>1440</v>
      </c>
      <c r="AH91" s="3" t="s">
        <v>1441</v>
      </c>
      <c r="AI91" s="3" t="s">
        <v>1438</v>
      </c>
      <c r="AJ91" s="3" t="s">
        <v>1442</v>
      </c>
      <c r="AK91" s="3" t="s">
        <v>1443</v>
      </c>
      <c r="AL91" s="3" t="s">
        <v>1442</v>
      </c>
      <c r="AM91" s="3" t="s">
        <v>1442</v>
      </c>
      <c r="AN91" s="3"/>
      <c r="AO91" s="3" t="s">
        <v>1442</v>
      </c>
      <c r="AP91" s="3"/>
      <c r="AQ91" s="3"/>
      <c r="AR91" s="3"/>
      <c r="AS91" s="3"/>
      <c r="AT91" s="3" t="s">
        <v>1442</v>
      </c>
      <c r="AU91" s="3"/>
      <c r="AV91" s="3"/>
      <c r="AW91" s="3"/>
      <c r="AX91" s="3"/>
      <c r="AY91" s="3" t="s">
        <v>1432</v>
      </c>
      <c r="AZ91" s="3" t="s">
        <v>1437</v>
      </c>
      <c r="BA91" s="3">
        <v>3</v>
      </c>
      <c r="BB91" s="3" t="s">
        <v>1432</v>
      </c>
      <c r="BC91" s="3" t="s">
        <v>1444</v>
      </c>
      <c r="BD91" s="3">
        <v>2</v>
      </c>
      <c r="BE91" s="413" t="s">
        <v>1442</v>
      </c>
      <c r="BF91" s="413" t="s">
        <v>1437</v>
      </c>
      <c r="BG91" s="3">
        <v>4</v>
      </c>
      <c r="BH91" s="413" t="s">
        <v>1442</v>
      </c>
      <c r="BI91" s="413" t="s">
        <v>1444</v>
      </c>
      <c r="BJ91" s="3">
        <v>3</v>
      </c>
      <c r="BK91" s="413" t="s">
        <v>1442</v>
      </c>
      <c r="BL91" s="413" t="s">
        <v>1444</v>
      </c>
      <c r="BM91" s="3">
        <v>3</v>
      </c>
      <c r="BN91" s="413" t="s">
        <v>1444</v>
      </c>
      <c r="BO91" s="413" t="s">
        <v>1437</v>
      </c>
      <c r="BP91" s="3">
        <v>1</v>
      </c>
      <c r="BQ91" s="413" t="s">
        <v>1432</v>
      </c>
      <c r="BR91" s="413" t="s">
        <v>1437</v>
      </c>
      <c r="BS91" s="3">
        <v>3</v>
      </c>
      <c r="BT91" s="413" t="s">
        <v>1442</v>
      </c>
      <c r="BU91" s="413" t="s">
        <v>1444</v>
      </c>
      <c r="BV91" s="3">
        <v>3</v>
      </c>
      <c r="BW91" s="413" t="s">
        <v>1432</v>
      </c>
      <c r="BX91" s="413" t="s">
        <v>1444</v>
      </c>
      <c r="BY91" s="3">
        <v>2</v>
      </c>
      <c r="BZ91" s="413" t="s">
        <v>1444</v>
      </c>
      <c r="CA91" s="413" t="s">
        <v>1437</v>
      </c>
      <c r="CB91" s="3">
        <v>1</v>
      </c>
      <c r="CC91" s="413" t="s">
        <v>1433</v>
      </c>
      <c r="CD91" s="413" t="s">
        <v>1437</v>
      </c>
      <c r="CE91" s="3">
        <v>2</v>
      </c>
      <c r="CF91" s="413" t="s">
        <v>1432</v>
      </c>
      <c r="CG91" s="413" t="s">
        <v>1444</v>
      </c>
      <c r="CH91" s="3">
        <v>2</v>
      </c>
      <c r="CI91" s="413" t="s">
        <v>1444</v>
      </c>
      <c r="CJ91" s="413" t="s">
        <v>1444</v>
      </c>
      <c r="CK91" s="3">
        <v>0</v>
      </c>
      <c r="CL91" s="413" t="s">
        <v>1432</v>
      </c>
      <c r="CM91" s="413" t="s">
        <v>1437</v>
      </c>
      <c r="CN91" s="3">
        <v>3</v>
      </c>
      <c r="CO91" s="413" t="s">
        <v>1442</v>
      </c>
      <c r="CP91" s="413" t="s">
        <v>1444</v>
      </c>
      <c r="CQ91" s="3">
        <v>3</v>
      </c>
      <c r="CR91" s="413" t="s">
        <v>1432</v>
      </c>
      <c r="CS91" s="413" t="s">
        <v>1444</v>
      </c>
      <c r="CT91" s="3">
        <v>2</v>
      </c>
      <c r="CU91" s="413" t="s">
        <v>1432</v>
      </c>
      <c r="CV91" s="413" t="s">
        <v>1444</v>
      </c>
      <c r="CW91" s="3">
        <v>2</v>
      </c>
      <c r="CX91" s="413" t="s">
        <v>1432</v>
      </c>
      <c r="CY91" s="413" t="s">
        <v>1437</v>
      </c>
      <c r="CZ91" s="3">
        <v>3</v>
      </c>
      <c r="DA91" s="413" t="s">
        <v>1433</v>
      </c>
      <c r="DB91" s="413" t="s">
        <v>1437</v>
      </c>
      <c r="DC91" s="3">
        <v>2</v>
      </c>
      <c r="DD91" s="413" t="s">
        <v>1433</v>
      </c>
      <c r="DE91" s="413" t="s">
        <v>1444</v>
      </c>
      <c r="DF91" s="3">
        <v>1</v>
      </c>
      <c r="DG91" s="413" t="s">
        <v>1432</v>
      </c>
      <c r="DH91" s="413" t="s">
        <v>1444</v>
      </c>
      <c r="DI91" s="3">
        <v>2</v>
      </c>
      <c r="DJ91" s="413" t="s">
        <v>1444</v>
      </c>
      <c r="DK91" s="413" t="s">
        <v>1437</v>
      </c>
      <c r="DL91" s="3">
        <v>1</v>
      </c>
      <c r="DM91" s="413" t="s">
        <v>1432</v>
      </c>
      <c r="DN91" s="413" t="s">
        <v>1444</v>
      </c>
      <c r="DO91" s="3">
        <v>2</v>
      </c>
      <c r="DP91" s="413" t="s">
        <v>1444</v>
      </c>
      <c r="DQ91" s="413" t="s">
        <v>1444</v>
      </c>
      <c r="DR91" s="3">
        <v>0</v>
      </c>
      <c r="DS91" s="413" t="s">
        <v>1433</v>
      </c>
      <c r="DT91" s="413" t="s">
        <v>1437</v>
      </c>
      <c r="DU91" s="3">
        <v>2</v>
      </c>
      <c r="DV91" s="413" t="s">
        <v>1432</v>
      </c>
      <c r="DW91" s="413" t="s">
        <v>1444</v>
      </c>
      <c r="DX91" s="3">
        <v>2</v>
      </c>
      <c r="DY91" s="413" t="s">
        <v>1432</v>
      </c>
      <c r="DZ91" s="413" t="s">
        <v>1437</v>
      </c>
      <c r="EA91" s="3">
        <v>3</v>
      </c>
      <c r="EB91" s="3" t="s">
        <v>1445</v>
      </c>
      <c r="EC91" s="3" t="s">
        <v>1446</v>
      </c>
      <c r="ED91" s="3" t="s">
        <v>1431</v>
      </c>
      <c r="EE91" s="3" t="s">
        <v>1445</v>
      </c>
      <c r="EF91" s="3" t="s">
        <v>1445</v>
      </c>
      <c r="EG91" s="3" t="s">
        <v>1445</v>
      </c>
      <c r="EH91" s="413">
        <v>55</v>
      </c>
      <c r="EI91" s="3">
        <v>6</v>
      </c>
      <c r="EJ91" s="413" t="s">
        <v>2725</v>
      </c>
      <c r="EK91" s="413" t="s">
        <v>2726</v>
      </c>
      <c r="EL91" s="413" t="s">
        <v>10902</v>
      </c>
      <c r="EM91" s="413">
        <v>0</v>
      </c>
      <c r="EN91" s="413">
        <v>3</v>
      </c>
      <c r="EO91" s="413">
        <v>0</v>
      </c>
      <c r="EP91" s="413" t="s">
        <v>313</v>
      </c>
      <c r="EQ91" s="413" t="s">
        <v>10901</v>
      </c>
      <c r="ER91" s="413" t="s">
        <v>313</v>
      </c>
      <c r="ES91" s="413">
        <v>17474</v>
      </c>
      <c r="ET91" s="413">
        <v>18000</v>
      </c>
      <c r="EU91" s="413">
        <v>526</v>
      </c>
      <c r="EV91" s="413">
        <v>2</v>
      </c>
      <c r="EW91" s="1" t="s">
        <v>1447</v>
      </c>
      <c r="EX91" s="1" t="s">
        <v>1444</v>
      </c>
      <c r="FG91" s="1" t="s">
        <v>1448</v>
      </c>
      <c r="FH91" s="1" t="s">
        <v>1449</v>
      </c>
      <c r="FI91" s="1" t="s">
        <v>1450</v>
      </c>
      <c r="FJ91" s="1" t="s">
        <v>1451</v>
      </c>
      <c r="FK91" s="1" t="s">
        <v>1452</v>
      </c>
      <c r="FL91" s="1" t="s">
        <v>1453</v>
      </c>
      <c r="FM91" s="1" t="s">
        <v>1454</v>
      </c>
      <c r="FW91" s="457">
        <f t="shared" si="1"/>
        <v>0.14545454545454545</v>
      </c>
    </row>
    <row r="92" spans="1:179" ht="13.5" customHeight="1">
      <c r="A92" s="1" t="s">
        <v>1074</v>
      </c>
      <c r="B92" s="1" t="s">
        <v>1052</v>
      </c>
      <c r="C92" s="1" t="s">
        <v>1086</v>
      </c>
      <c r="I92" s="417">
        <f>VLOOKUP(C92,'(종합) 2016 KISTI 패밀리기업 현황(9&amp;10월)'!$E$6:$BM$295,61,FALSE)</f>
        <v>7</v>
      </c>
      <c r="J92" s="417">
        <f>VLOOKUP(C92,'(종합) 2016 KISTI 패밀리기업 현황(9&amp;10월)'!$E$6:$BY$295,72,FALSE)</f>
        <v>0</v>
      </c>
      <c r="K92" s="417">
        <f>VLOOKUP(C92,'(종합) 2016 KISTI 패밀리기업 현황(9&amp;10월)'!$E$6:$BY$295,73,FALSE)</f>
        <v>1</v>
      </c>
      <c r="L92" s="417">
        <f>VLOOKUP(C92,'(종합) 2016 KISTI 패밀리기업 현황(9&amp;10월)'!$E$6:$BZ$295,3,FALSE)</f>
        <v>2015</v>
      </c>
      <c r="M92" s="417">
        <f>VLOOKUP(C92,'(종합) 2016 KISTI 패밀리기업 현황(9&amp;10월)'!$E$6:$BZ$295,74,FALSE)</f>
        <v>10</v>
      </c>
      <c r="O92" s="21" t="s">
        <v>10822</v>
      </c>
      <c r="P92" s="21" t="s">
        <v>1095</v>
      </c>
      <c r="Q92" s="3" t="s">
        <v>1455</v>
      </c>
      <c r="R92" s="3"/>
      <c r="S92" s="3"/>
      <c r="T92" s="3"/>
      <c r="U92" s="3"/>
      <c r="V92" s="3" t="s">
        <v>1442</v>
      </c>
      <c r="W92" s="3" t="s">
        <v>1442</v>
      </c>
      <c r="X92" s="3"/>
      <c r="Y92" s="3" t="s">
        <v>1455</v>
      </c>
      <c r="Z92" s="3"/>
      <c r="AA92" s="3"/>
      <c r="AB92" s="3"/>
      <c r="AC92" s="3" t="s">
        <v>1444</v>
      </c>
      <c r="AD92" s="3" t="s">
        <v>1443</v>
      </c>
      <c r="AE92" s="3" t="s">
        <v>1438</v>
      </c>
      <c r="AF92" s="3" t="s">
        <v>1433</v>
      </c>
      <c r="AG92" s="3" t="s">
        <v>1442</v>
      </c>
      <c r="AH92" s="3" t="s">
        <v>1455</v>
      </c>
      <c r="AI92" s="3" t="s">
        <v>1444</v>
      </c>
      <c r="AJ92" s="3" t="s">
        <v>1432</v>
      </c>
      <c r="AK92" s="3" t="s">
        <v>1442</v>
      </c>
      <c r="AL92" s="3"/>
      <c r="AM92" s="3"/>
      <c r="AN92" s="3"/>
      <c r="AO92" s="3"/>
      <c r="AP92" s="3"/>
      <c r="AQ92" s="3"/>
      <c r="AR92" s="3"/>
      <c r="AS92" s="3"/>
      <c r="AT92" s="3"/>
      <c r="AU92" s="3"/>
      <c r="AV92" s="3" t="s">
        <v>1442</v>
      </c>
      <c r="AW92" s="3"/>
      <c r="AX92" s="3" t="s">
        <v>1442</v>
      </c>
      <c r="AY92" s="3" t="s">
        <v>1444</v>
      </c>
      <c r="AZ92" s="3" t="s">
        <v>1437</v>
      </c>
      <c r="BA92" s="3">
        <v>1</v>
      </c>
      <c r="BB92" s="3" t="s">
        <v>1444</v>
      </c>
      <c r="BC92" s="3" t="s">
        <v>1437</v>
      </c>
      <c r="BD92" s="3">
        <v>1</v>
      </c>
      <c r="BE92" s="413" t="s">
        <v>1444</v>
      </c>
      <c r="BF92" s="413" t="s">
        <v>1437</v>
      </c>
      <c r="BG92" s="3">
        <v>1</v>
      </c>
      <c r="BH92" s="413" t="s">
        <v>1444</v>
      </c>
      <c r="BI92" s="413" t="s">
        <v>1444</v>
      </c>
      <c r="BJ92" s="3">
        <v>0</v>
      </c>
      <c r="BK92" s="413" t="s">
        <v>1444</v>
      </c>
      <c r="BL92" s="413" t="s">
        <v>1444</v>
      </c>
      <c r="BM92" s="3">
        <v>0</v>
      </c>
      <c r="BN92" s="413" t="s">
        <v>1433</v>
      </c>
      <c r="BO92" s="413" t="s">
        <v>1444</v>
      </c>
      <c r="BP92" s="3">
        <v>1</v>
      </c>
      <c r="BQ92" s="413" t="s">
        <v>1444</v>
      </c>
      <c r="BR92" s="413" t="s">
        <v>1437</v>
      </c>
      <c r="BS92" s="3">
        <v>1</v>
      </c>
      <c r="BT92" s="413" t="s">
        <v>1433</v>
      </c>
      <c r="BU92" s="413" t="s">
        <v>1433</v>
      </c>
      <c r="BV92" s="3">
        <v>0</v>
      </c>
      <c r="BW92" s="413" t="s">
        <v>1432</v>
      </c>
      <c r="BX92" s="413" t="s">
        <v>1432</v>
      </c>
      <c r="BY92" s="3">
        <v>0</v>
      </c>
      <c r="BZ92" s="413" t="s">
        <v>1433</v>
      </c>
      <c r="CA92" s="413" t="s">
        <v>1433</v>
      </c>
      <c r="CB92" s="3">
        <v>0</v>
      </c>
      <c r="CC92" s="413" t="s">
        <v>1433</v>
      </c>
      <c r="CD92" s="413" t="s">
        <v>1433</v>
      </c>
      <c r="CE92" s="3">
        <v>0</v>
      </c>
      <c r="CF92" s="413" t="s">
        <v>1433</v>
      </c>
      <c r="CG92" s="413" t="s">
        <v>1433</v>
      </c>
      <c r="CH92" s="3">
        <v>0</v>
      </c>
      <c r="CI92" s="413" t="s">
        <v>1433</v>
      </c>
      <c r="CJ92" s="413" t="s">
        <v>1433</v>
      </c>
      <c r="CK92" s="3">
        <v>0</v>
      </c>
      <c r="CL92" s="413" t="s">
        <v>1433</v>
      </c>
      <c r="CM92" s="413" t="s">
        <v>1444</v>
      </c>
      <c r="CN92" s="3">
        <v>1</v>
      </c>
      <c r="CO92" s="413" t="s">
        <v>1433</v>
      </c>
      <c r="CP92" s="413" t="s">
        <v>1444</v>
      </c>
      <c r="CQ92" s="3">
        <v>1</v>
      </c>
      <c r="CR92" s="413" t="s">
        <v>1433</v>
      </c>
      <c r="CS92" s="413" t="s">
        <v>1444</v>
      </c>
      <c r="CT92" s="3">
        <v>1</v>
      </c>
      <c r="CU92" s="413" t="s">
        <v>1433</v>
      </c>
      <c r="CV92" s="413" t="s">
        <v>1444</v>
      </c>
      <c r="CW92" s="3">
        <v>1</v>
      </c>
      <c r="CX92" s="413" t="s">
        <v>1444</v>
      </c>
      <c r="CY92" s="413" t="s">
        <v>1444</v>
      </c>
      <c r="CZ92" s="3">
        <v>0</v>
      </c>
      <c r="DA92" s="413" t="s">
        <v>1444</v>
      </c>
      <c r="DB92" s="413" t="s">
        <v>1444</v>
      </c>
      <c r="DC92" s="3">
        <v>0</v>
      </c>
      <c r="DD92" s="413" t="s">
        <v>1444</v>
      </c>
      <c r="DE92" s="413" t="s">
        <v>1444</v>
      </c>
      <c r="DF92" s="3">
        <v>0</v>
      </c>
      <c r="DG92" s="413" t="s">
        <v>1444</v>
      </c>
      <c r="DH92" s="413" t="s">
        <v>1444</v>
      </c>
      <c r="DI92" s="3">
        <v>0</v>
      </c>
      <c r="DJ92" s="413" t="s">
        <v>1432</v>
      </c>
      <c r="DK92" s="413" t="s">
        <v>1444</v>
      </c>
      <c r="DL92" s="3">
        <v>2</v>
      </c>
      <c r="DM92" s="413" t="s">
        <v>1433</v>
      </c>
      <c r="DN92" s="413" t="s">
        <v>1444</v>
      </c>
      <c r="DO92" s="3">
        <v>1</v>
      </c>
      <c r="DP92" s="413" t="s">
        <v>1433</v>
      </c>
      <c r="DQ92" s="413" t="s">
        <v>1444</v>
      </c>
      <c r="DR92" s="3">
        <v>1</v>
      </c>
      <c r="DS92" s="413" t="s">
        <v>1444</v>
      </c>
      <c r="DT92" s="413" t="s">
        <v>1444</v>
      </c>
      <c r="DU92" s="3">
        <v>0</v>
      </c>
      <c r="DV92" s="413" t="s">
        <v>1444</v>
      </c>
      <c r="DW92" s="413" t="s">
        <v>1444</v>
      </c>
      <c r="DX92" s="3">
        <v>0</v>
      </c>
      <c r="DY92" s="413" t="s">
        <v>1444</v>
      </c>
      <c r="DZ92" s="413" t="s">
        <v>1444</v>
      </c>
      <c r="EA92" s="3">
        <v>0</v>
      </c>
      <c r="EB92" s="3" t="s">
        <v>1431</v>
      </c>
      <c r="EC92" s="3" t="s">
        <v>1437</v>
      </c>
      <c r="ED92" s="3"/>
      <c r="EE92" s="3" t="s">
        <v>1431</v>
      </c>
      <c r="EF92" s="3"/>
      <c r="EG92" s="3" t="s">
        <v>1436</v>
      </c>
      <c r="EH92" s="413">
        <v>1</v>
      </c>
      <c r="EI92" s="3">
        <v>3</v>
      </c>
      <c r="EJ92" s="413" t="s">
        <v>2725</v>
      </c>
      <c r="EK92" s="413" t="s">
        <v>2726</v>
      </c>
      <c r="EL92" s="413" t="s">
        <v>10900</v>
      </c>
      <c r="EM92" s="413">
        <v>0</v>
      </c>
      <c r="EN92" s="413">
        <v>0</v>
      </c>
      <c r="EO92" s="413">
        <v>3</v>
      </c>
      <c r="EP92" s="413" t="s">
        <v>313</v>
      </c>
      <c r="EQ92" s="413" t="s">
        <v>10901</v>
      </c>
      <c r="ER92" s="413" t="s">
        <v>10901</v>
      </c>
      <c r="ES92" s="413">
        <v>50</v>
      </c>
      <c r="ET92" s="413">
        <v>100</v>
      </c>
      <c r="EU92" s="413">
        <v>50</v>
      </c>
      <c r="EV92" s="413">
        <v>0</v>
      </c>
      <c r="EW92" s="1" t="s">
        <v>1456</v>
      </c>
      <c r="FD92" s="1" t="s">
        <v>1432</v>
      </c>
      <c r="FG92" s="5" t="s">
        <v>1457</v>
      </c>
      <c r="FW92" s="457">
        <f t="shared" si="1"/>
        <v>1</v>
      </c>
    </row>
    <row r="93" spans="1:179" ht="13.5" customHeight="1">
      <c r="A93" s="1" t="s">
        <v>1075</v>
      </c>
      <c r="B93" s="1" t="s">
        <v>1052</v>
      </c>
      <c r="C93" s="1" t="s">
        <v>1087</v>
      </c>
      <c r="I93" s="417">
        <f>VLOOKUP(C93,'(종합) 2016 KISTI 패밀리기업 현황(9&amp;10월)'!$E$6:$BM$295,61,FALSE)</f>
        <v>3</v>
      </c>
      <c r="J93" s="417">
        <f>VLOOKUP(C93,'(종합) 2016 KISTI 패밀리기업 현황(9&amp;10월)'!$E$6:$BY$295,72,FALSE)</f>
        <v>1</v>
      </c>
      <c r="K93" s="417">
        <f>VLOOKUP(C93,'(종합) 2016 KISTI 패밀리기업 현황(9&amp;10월)'!$E$6:$BY$295,73,FALSE)</f>
        <v>0</v>
      </c>
      <c r="L93" s="417">
        <f>VLOOKUP(C93,'(종합) 2016 KISTI 패밀리기업 현황(9&amp;10월)'!$E$6:$BZ$295,3,FALSE)</f>
        <v>2012</v>
      </c>
      <c r="M93" s="417">
        <f>VLOOKUP(C93,'(종합) 2016 KISTI 패밀리기업 현황(9&amp;10월)'!$E$6:$BZ$295,74,FALSE)</f>
        <v>0</v>
      </c>
      <c r="O93" s="21" t="s">
        <v>10822</v>
      </c>
      <c r="P93" s="21" t="s">
        <v>993</v>
      </c>
      <c r="Q93" s="3" t="s">
        <v>1430</v>
      </c>
      <c r="R93" s="3" t="s">
        <v>1431</v>
      </c>
      <c r="S93" s="3"/>
      <c r="T93" s="3"/>
      <c r="U93" s="3"/>
      <c r="V93" s="3" t="s">
        <v>1442</v>
      </c>
      <c r="W93" s="3" t="s">
        <v>1432</v>
      </c>
      <c r="X93" s="3" t="s">
        <v>1458</v>
      </c>
      <c r="Y93" s="3"/>
      <c r="Z93" s="3" t="s">
        <v>1459</v>
      </c>
      <c r="AA93" s="3"/>
      <c r="AB93" s="3"/>
      <c r="AC93" s="3" t="s">
        <v>1438</v>
      </c>
      <c r="AD93" s="3" t="s">
        <v>1439</v>
      </c>
      <c r="AE93" s="3" t="s">
        <v>1438</v>
      </c>
      <c r="AF93" s="3" t="s">
        <v>1439</v>
      </c>
      <c r="AG93" s="3" t="s">
        <v>1443</v>
      </c>
      <c r="AH93" s="3" t="s">
        <v>1460</v>
      </c>
      <c r="AI93" s="3" t="s">
        <v>1438</v>
      </c>
      <c r="AJ93" s="3" t="s">
        <v>1442</v>
      </c>
      <c r="AK93" s="3" t="s">
        <v>1432</v>
      </c>
      <c r="AL93" s="3" t="s">
        <v>1442</v>
      </c>
      <c r="AM93" s="3"/>
      <c r="AN93" s="3"/>
      <c r="AO93" s="3"/>
      <c r="AP93" s="3"/>
      <c r="AQ93" s="3"/>
      <c r="AR93" s="3"/>
      <c r="AS93" s="3" t="s">
        <v>1442</v>
      </c>
      <c r="AT93" s="3"/>
      <c r="AU93" s="3"/>
      <c r="AV93" s="3"/>
      <c r="AW93" s="3"/>
      <c r="AX93" s="3"/>
      <c r="AY93" s="3" t="s">
        <v>1433</v>
      </c>
      <c r="AZ93" s="3" t="s">
        <v>1444</v>
      </c>
      <c r="BA93" s="3">
        <v>1</v>
      </c>
      <c r="BB93" s="3" t="s">
        <v>1432</v>
      </c>
      <c r="BC93" s="3" t="s">
        <v>1444</v>
      </c>
      <c r="BD93" s="3">
        <v>2</v>
      </c>
      <c r="BE93" s="413" t="s">
        <v>1432</v>
      </c>
      <c r="BF93" s="413" t="s">
        <v>1432</v>
      </c>
      <c r="BG93" s="3">
        <v>0</v>
      </c>
      <c r="BH93" s="413" t="s">
        <v>1433</v>
      </c>
      <c r="BI93" s="413" t="s">
        <v>1433</v>
      </c>
      <c r="BJ93" s="3">
        <v>0</v>
      </c>
      <c r="BK93" s="413" t="s">
        <v>1433</v>
      </c>
      <c r="BL93" s="413" t="s">
        <v>1444</v>
      </c>
      <c r="BM93" s="3">
        <v>1</v>
      </c>
      <c r="BN93" s="413" t="s">
        <v>1437</v>
      </c>
      <c r="BO93" s="413" t="s">
        <v>1437</v>
      </c>
      <c r="BP93" s="3">
        <v>0</v>
      </c>
      <c r="BQ93" s="413" t="s">
        <v>1433</v>
      </c>
      <c r="BR93" s="413" t="s">
        <v>1437</v>
      </c>
      <c r="BS93" s="3">
        <v>2</v>
      </c>
      <c r="BT93" s="413" t="s">
        <v>1432</v>
      </c>
      <c r="BU93" s="413" t="s">
        <v>1444</v>
      </c>
      <c r="BV93" s="3">
        <v>2</v>
      </c>
      <c r="BW93" s="413" t="s">
        <v>1442</v>
      </c>
      <c r="BX93" s="413" t="s">
        <v>1442</v>
      </c>
      <c r="BY93" s="3">
        <v>0</v>
      </c>
      <c r="BZ93" s="413" t="s">
        <v>1432</v>
      </c>
      <c r="CA93" s="413" t="s">
        <v>1444</v>
      </c>
      <c r="CB93" s="3">
        <v>2</v>
      </c>
      <c r="CC93" s="413" t="s">
        <v>1432</v>
      </c>
      <c r="CD93" s="413" t="s">
        <v>1432</v>
      </c>
      <c r="CE93" s="3">
        <v>0</v>
      </c>
      <c r="CF93" s="413" t="s">
        <v>1432</v>
      </c>
      <c r="CG93" s="413" t="s">
        <v>1437</v>
      </c>
      <c r="CH93" s="3">
        <v>3</v>
      </c>
      <c r="CI93" s="413" t="s">
        <v>1432</v>
      </c>
      <c r="CJ93" s="413" t="s">
        <v>1432</v>
      </c>
      <c r="CK93" s="3">
        <v>0</v>
      </c>
      <c r="CL93" s="413" t="s">
        <v>1433</v>
      </c>
      <c r="CM93" s="413" t="s">
        <v>1433</v>
      </c>
      <c r="CN93" s="3">
        <v>0</v>
      </c>
      <c r="CO93" s="413" t="s">
        <v>1433</v>
      </c>
      <c r="CP93" s="413" t="s">
        <v>1433</v>
      </c>
      <c r="CQ93" s="3">
        <v>0</v>
      </c>
      <c r="CR93" s="413" t="s">
        <v>1433</v>
      </c>
      <c r="CS93" s="413" t="s">
        <v>1433</v>
      </c>
      <c r="CT93" s="3">
        <v>0</v>
      </c>
      <c r="CU93" s="413" t="s">
        <v>1433</v>
      </c>
      <c r="CV93" s="413" t="s">
        <v>1433</v>
      </c>
      <c r="CW93" s="3">
        <v>0</v>
      </c>
      <c r="CX93" s="413" t="s">
        <v>1444</v>
      </c>
      <c r="CY93" s="413" t="s">
        <v>1444</v>
      </c>
      <c r="CZ93" s="3">
        <v>0</v>
      </c>
      <c r="DA93" s="413" t="s">
        <v>1433</v>
      </c>
      <c r="DB93" s="413" t="s">
        <v>1444</v>
      </c>
      <c r="DC93" s="3">
        <v>1</v>
      </c>
      <c r="DD93" s="413" t="s">
        <v>1433</v>
      </c>
      <c r="DE93" s="413" t="s">
        <v>1444</v>
      </c>
      <c r="DF93" s="3">
        <v>1</v>
      </c>
      <c r="DG93" s="413" t="s">
        <v>1432</v>
      </c>
      <c r="DH93" s="413" t="s">
        <v>1461</v>
      </c>
      <c r="DI93" s="3">
        <v>1</v>
      </c>
      <c r="DJ93" s="413" t="s">
        <v>1442</v>
      </c>
      <c r="DK93" s="413" t="s">
        <v>1433</v>
      </c>
      <c r="DL93" s="3">
        <v>2</v>
      </c>
      <c r="DM93" s="413" t="s">
        <v>1442</v>
      </c>
      <c r="DN93" s="413" t="s">
        <v>1433</v>
      </c>
      <c r="DO93" s="3">
        <v>2</v>
      </c>
      <c r="DP93" s="413" t="s">
        <v>1432</v>
      </c>
      <c r="DQ93" s="413" t="s">
        <v>1444</v>
      </c>
      <c r="DR93" s="3">
        <v>2</v>
      </c>
      <c r="DS93" s="413" t="s">
        <v>1432</v>
      </c>
      <c r="DT93" s="413" t="s">
        <v>1432</v>
      </c>
      <c r="DU93" s="3">
        <v>0</v>
      </c>
      <c r="DV93" s="413" t="s">
        <v>1442</v>
      </c>
      <c r="DW93" s="413" t="s">
        <v>1442</v>
      </c>
      <c r="DX93" s="3">
        <v>0</v>
      </c>
      <c r="DY93" s="413" t="s">
        <v>1442</v>
      </c>
      <c r="DZ93" s="413" t="s">
        <v>1442</v>
      </c>
      <c r="EA93" s="3">
        <v>0</v>
      </c>
      <c r="EB93" s="3" t="s">
        <v>1436</v>
      </c>
      <c r="EC93" s="3" t="s">
        <v>1431</v>
      </c>
      <c r="ED93" s="3" t="s">
        <v>1436</v>
      </c>
      <c r="EE93" s="3"/>
      <c r="EF93" s="3" t="s">
        <v>1435</v>
      </c>
      <c r="EG93" s="3" t="s">
        <v>1436</v>
      </c>
      <c r="EH93" s="413">
        <v>7</v>
      </c>
      <c r="EI93" s="3">
        <v>6</v>
      </c>
      <c r="EJ93" s="413" t="s">
        <v>2725</v>
      </c>
      <c r="EK93" s="413" t="s">
        <v>2726</v>
      </c>
      <c r="EL93" s="413" t="s">
        <v>10900</v>
      </c>
      <c r="EM93" s="413" t="s">
        <v>313</v>
      </c>
      <c r="EN93" s="413">
        <v>0</v>
      </c>
      <c r="EO93" s="413">
        <v>0</v>
      </c>
      <c r="EP93" s="413" t="s">
        <v>10901</v>
      </c>
      <c r="EQ93" s="413" t="s">
        <v>10901</v>
      </c>
      <c r="ER93" s="413" t="s">
        <v>313</v>
      </c>
      <c r="ES93" s="413">
        <v>4900</v>
      </c>
      <c r="ET93" s="413">
        <v>7500</v>
      </c>
      <c r="EU93" s="413">
        <v>2600</v>
      </c>
      <c r="EV93" s="413">
        <v>0</v>
      </c>
      <c r="EW93" s="1" t="s">
        <v>1462</v>
      </c>
      <c r="FA93" s="1" t="s">
        <v>1433</v>
      </c>
      <c r="FB93" s="1" t="s">
        <v>1444</v>
      </c>
      <c r="FC93" s="1" t="s">
        <v>1437</v>
      </c>
      <c r="FG93" s="1" t="s">
        <v>1463</v>
      </c>
      <c r="FH93" s="1" t="s">
        <v>1464</v>
      </c>
      <c r="FI93" s="1" t="s">
        <v>1465</v>
      </c>
      <c r="FJ93" s="1" t="s">
        <v>1466</v>
      </c>
      <c r="FK93" s="1" t="s">
        <v>1467</v>
      </c>
      <c r="FL93" s="1" t="s">
        <v>1468</v>
      </c>
      <c r="FM93" s="1" t="s">
        <v>1469</v>
      </c>
      <c r="FW93" s="457">
        <f t="shared" si="1"/>
        <v>0.2857142857142857</v>
      </c>
    </row>
    <row r="94" spans="1:179" ht="13.5" customHeight="1">
      <c r="A94" s="1" t="s">
        <v>1076</v>
      </c>
      <c r="B94" s="1" t="s">
        <v>1052</v>
      </c>
      <c r="C94" s="1" t="s">
        <v>1088</v>
      </c>
      <c r="I94" s="417">
        <f>VLOOKUP(C94,'(종합) 2016 KISTI 패밀리기업 현황(9&amp;10월)'!$E$6:$BM$295,61,FALSE)</f>
        <v>5</v>
      </c>
      <c r="J94" s="417">
        <f>VLOOKUP(C94,'(종합) 2016 KISTI 패밀리기업 현황(9&amp;10월)'!$E$6:$BY$295,72,FALSE)</f>
        <v>1</v>
      </c>
      <c r="K94" s="417">
        <f>VLOOKUP(C94,'(종합) 2016 KISTI 패밀리기업 현황(9&amp;10월)'!$E$6:$BY$295,73,FALSE)</f>
        <v>1</v>
      </c>
      <c r="L94" s="417">
        <f>VLOOKUP(C94,'(종합) 2016 KISTI 패밀리기업 현황(9&amp;10월)'!$E$6:$BZ$295,3,FALSE)</f>
        <v>2003</v>
      </c>
      <c r="M94" s="417">
        <f>VLOOKUP(C94,'(종합) 2016 KISTI 패밀리기업 현황(9&amp;10월)'!$E$6:$BZ$295,74,FALSE)</f>
        <v>9</v>
      </c>
      <c r="O94" s="21" t="s">
        <v>10820</v>
      </c>
      <c r="P94" s="21" t="s">
        <v>10906</v>
      </c>
      <c r="Q94" s="3" t="s">
        <v>1431</v>
      </c>
      <c r="R94" s="3" t="s">
        <v>1470</v>
      </c>
      <c r="S94" s="3"/>
      <c r="T94" s="3" t="s">
        <v>1437</v>
      </c>
      <c r="U94" s="3" t="s">
        <v>1436</v>
      </c>
      <c r="V94" s="3" t="s">
        <v>1432</v>
      </c>
      <c r="W94" s="3" t="s">
        <v>1433</v>
      </c>
      <c r="X94" s="3" t="s">
        <v>1459</v>
      </c>
      <c r="Y94" s="3" t="s">
        <v>1436</v>
      </c>
      <c r="Z94" s="3"/>
      <c r="AA94" s="3"/>
      <c r="AB94" s="3" t="s">
        <v>1471</v>
      </c>
      <c r="AC94" s="3" t="s">
        <v>1439</v>
      </c>
      <c r="AD94" s="3" t="s">
        <v>1439</v>
      </c>
      <c r="AE94" s="3" t="s">
        <v>1439</v>
      </c>
      <c r="AF94" s="3" t="s">
        <v>1438</v>
      </c>
      <c r="AG94" s="3" t="s">
        <v>1472</v>
      </c>
      <c r="AH94" s="3" t="s">
        <v>1473</v>
      </c>
      <c r="AI94" s="3" t="s">
        <v>1474</v>
      </c>
      <c r="AJ94" s="3" t="s">
        <v>1442</v>
      </c>
      <c r="AK94" s="3" t="s">
        <v>1443</v>
      </c>
      <c r="AL94" s="3" t="s">
        <v>1442</v>
      </c>
      <c r="AM94" s="3" t="s">
        <v>1442</v>
      </c>
      <c r="AN94" s="3"/>
      <c r="AO94" s="3" t="s">
        <v>1442</v>
      </c>
      <c r="AP94" s="3" t="s">
        <v>1442</v>
      </c>
      <c r="AQ94" s="3"/>
      <c r="AR94" s="3"/>
      <c r="AS94" s="3"/>
      <c r="AT94" s="3" t="s">
        <v>1442</v>
      </c>
      <c r="AU94" s="3" t="s">
        <v>1442</v>
      </c>
      <c r="AV94" s="3"/>
      <c r="AW94" s="3"/>
      <c r="AX94" s="3"/>
      <c r="AY94" s="3" t="s">
        <v>1433</v>
      </c>
      <c r="AZ94" s="3" t="s">
        <v>1444</v>
      </c>
      <c r="BA94" s="3">
        <v>1</v>
      </c>
      <c r="BB94" s="3" t="s">
        <v>1433</v>
      </c>
      <c r="BC94" s="3" t="s">
        <v>1444</v>
      </c>
      <c r="BD94" s="3">
        <v>1</v>
      </c>
      <c r="BE94" s="413" t="s">
        <v>1432</v>
      </c>
      <c r="BF94" s="413" t="s">
        <v>1432</v>
      </c>
      <c r="BG94" s="3">
        <v>0</v>
      </c>
      <c r="BH94" s="413" t="s">
        <v>1432</v>
      </c>
      <c r="BI94" s="413" t="s">
        <v>1433</v>
      </c>
      <c r="BJ94" s="3">
        <v>1</v>
      </c>
      <c r="BK94" s="413" t="s">
        <v>1432</v>
      </c>
      <c r="BL94" s="413" t="s">
        <v>1432</v>
      </c>
      <c r="BM94" s="3">
        <v>0</v>
      </c>
      <c r="BN94" s="413" t="s">
        <v>1433</v>
      </c>
      <c r="BO94" s="413" t="s">
        <v>1444</v>
      </c>
      <c r="BP94" s="3">
        <v>1</v>
      </c>
      <c r="BQ94" s="413" t="s">
        <v>1433</v>
      </c>
      <c r="BR94" s="413" t="s">
        <v>1444</v>
      </c>
      <c r="BS94" s="3">
        <v>1</v>
      </c>
      <c r="BT94" s="413" t="s">
        <v>1433</v>
      </c>
      <c r="BU94" s="413" t="s">
        <v>1433</v>
      </c>
      <c r="BV94" s="3">
        <v>0</v>
      </c>
      <c r="BW94" s="413" t="s">
        <v>1433</v>
      </c>
      <c r="BX94" s="413" t="s">
        <v>1433</v>
      </c>
      <c r="BY94" s="3">
        <v>0</v>
      </c>
      <c r="BZ94" s="413" t="s">
        <v>1433</v>
      </c>
      <c r="CA94" s="413" t="s">
        <v>1444</v>
      </c>
      <c r="CB94" s="3">
        <v>1</v>
      </c>
      <c r="CC94" s="413" t="s">
        <v>1433</v>
      </c>
      <c r="CD94" s="413" t="s">
        <v>1433</v>
      </c>
      <c r="CE94" s="3">
        <v>0</v>
      </c>
      <c r="CF94" s="413" t="s">
        <v>1433</v>
      </c>
      <c r="CG94" s="413" t="s">
        <v>1444</v>
      </c>
      <c r="CH94" s="3">
        <v>1</v>
      </c>
      <c r="CI94" s="413" t="s">
        <v>1433</v>
      </c>
      <c r="CJ94" s="413" t="s">
        <v>1444</v>
      </c>
      <c r="CK94" s="3">
        <v>1</v>
      </c>
      <c r="CL94" s="413" t="s">
        <v>1444</v>
      </c>
      <c r="CM94" s="413" t="s">
        <v>1444</v>
      </c>
      <c r="CN94" s="3">
        <v>0</v>
      </c>
      <c r="CO94" s="413" t="s">
        <v>1433</v>
      </c>
      <c r="CP94" s="413" t="s">
        <v>1433</v>
      </c>
      <c r="CQ94" s="3">
        <v>0</v>
      </c>
      <c r="CR94" s="413" t="s">
        <v>1444</v>
      </c>
      <c r="CS94" s="413" t="s">
        <v>1444</v>
      </c>
      <c r="CT94" s="3">
        <v>0</v>
      </c>
      <c r="CU94" s="413" t="s">
        <v>1444</v>
      </c>
      <c r="CV94" s="413" t="s">
        <v>1444</v>
      </c>
      <c r="CW94" s="3">
        <v>0</v>
      </c>
      <c r="CX94" s="413" t="s">
        <v>1444</v>
      </c>
      <c r="CY94" s="413" t="s">
        <v>1444</v>
      </c>
      <c r="CZ94" s="3">
        <v>0</v>
      </c>
      <c r="DA94" s="413" t="s">
        <v>1444</v>
      </c>
      <c r="DB94" s="413" t="s">
        <v>1444</v>
      </c>
      <c r="DC94" s="3">
        <v>0</v>
      </c>
      <c r="DD94" s="413" t="s">
        <v>1444</v>
      </c>
      <c r="DE94" s="413" t="s">
        <v>1437</v>
      </c>
      <c r="DF94" s="3">
        <v>1</v>
      </c>
      <c r="DG94" s="413" t="s">
        <v>1444</v>
      </c>
      <c r="DH94" s="413" t="s">
        <v>1437</v>
      </c>
      <c r="DI94" s="3">
        <v>1</v>
      </c>
      <c r="DJ94" s="413" t="s">
        <v>1433</v>
      </c>
      <c r="DK94" s="413" t="s">
        <v>1444</v>
      </c>
      <c r="DL94" s="3">
        <v>1</v>
      </c>
      <c r="DM94" s="413" t="s">
        <v>1433</v>
      </c>
      <c r="DN94" s="413" t="s">
        <v>1437</v>
      </c>
      <c r="DO94" s="3">
        <v>2</v>
      </c>
      <c r="DP94" s="413" t="s">
        <v>1433</v>
      </c>
      <c r="DQ94" s="413" t="s">
        <v>1444</v>
      </c>
      <c r="DR94" s="3">
        <v>1</v>
      </c>
      <c r="DS94" s="413" t="s">
        <v>1433</v>
      </c>
      <c r="DT94" s="413" t="s">
        <v>1433</v>
      </c>
      <c r="DU94" s="3">
        <v>0</v>
      </c>
      <c r="DV94" s="413" t="s">
        <v>1433</v>
      </c>
      <c r="DW94" s="413" t="s">
        <v>1444</v>
      </c>
      <c r="DX94" s="3">
        <v>1</v>
      </c>
      <c r="DY94" s="413" t="s">
        <v>1433</v>
      </c>
      <c r="DZ94" s="413" t="s">
        <v>1444</v>
      </c>
      <c r="EA94" s="3">
        <v>1</v>
      </c>
      <c r="EB94" s="3" t="s">
        <v>1431</v>
      </c>
      <c r="EC94" s="3" t="s">
        <v>1435</v>
      </c>
      <c r="ED94" s="3" t="s">
        <v>1435</v>
      </c>
      <c r="EE94" s="3"/>
      <c r="EF94" s="3" t="s">
        <v>1436</v>
      </c>
      <c r="EG94" s="3" t="s">
        <v>1431</v>
      </c>
      <c r="EH94" s="413">
        <v>82</v>
      </c>
      <c r="EI94" s="3">
        <v>15</v>
      </c>
      <c r="EJ94" s="413" t="s">
        <v>2725</v>
      </c>
      <c r="EK94" s="413" t="s">
        <v>2726</v>
      </c>
      <c r="EL94" s="413" t="s">
        <v>10902</v>
      </c>
      <c r="EM94" s="413">
        <v>0</v>
      </c>
      <c r="EN94" s="413">
        <v>3</v>
      </c>
      <c r="EO94" s="413">
        <v>0</v>
      </c>
      <c r="EP94" s="413" t="s">
        <v>313</v>
      </c>
      <c r="EQ94" s="413" t="s">
        <v>10901</v>
      </c>
      <c r="ER94" s="413" t="s">
        <v>313</v>
      </c>
      <c r="ES94" s="413">
        <v>20300</v>
      </c>
      <c r="ET94" s="413">
        <v>20325</v>
      </c>
      <c r="EU94" s="413">
        <v>25</v>
      </c>
      <c r="EV94" s="413">
        <v>0</v>
      </c>
      <c r="EW94" s="1" t="s">
        <v>1475</v>
      </c>
      <c r="EX94" s="1" t="s">
        <v>1433</v>
      </c>
      <c r="EY94" s="1" t="s">
        <v>1444</v>
      </c>
      <c r="FA94" s="1" t="s">
        <v>1437</v>
      </c>
      <c r="FD94" s="1" t="s">
        <v>1442</v>
      </c>
      <c r="FE94" s="1" t="s">
        <v>1433</v>
      </c>
      <c r="FG94" s="1" t="s">
        <v>1476</v>
      </c>
      <c r="FH94" s="1" t="s">
        <v>1477</v>
      </c>
      <c r="FI94" s="1" t="s">
        <v>1478</v>
      </c>
      <c r="FJ94" s="1" t="s">
        <v>1479</v>
      </c>
      <c r="FK94" s="1" t="s">
        <v>1480</v>
      </c>
      <c r="FL94" s="1" t="s">
        <v>1481</v>
      </c>
      <c r="FM94" s="1" t="s">
        <v>1482</v>
      </c>
      <c r="FO94" s="1" t="s">
        <v>1483</v>
      </c>
      <c r="FW94" s="457">
        <f t="shared" si="1"/>
        <v>9.7560975609756101E-2</v>
      </c>
    </row>
    <row r="95" spans="1:179" ht="13.5" customHeight="1">
      <c r="A95" s="1" t="s">
        <v>1077</v>
      </c>
      <c r="B95" s="1" t="s">
        <v>1052</v>
      </c>
      <c r="C95" s="1" t="s">
        <v>1089</v>
      </c>
      <c r="I95" s="417">
        <f>VLOOKUP(C95,'(종합) 2016 KISTI 패밀리기업 현황(9&amp;10월)'!$E$6:$BM$295,61,FALSE)</f>
        <v>7</v>
      </c>
      <c r="J95" s="417">
        <f>VLOOKUP(C95,'(종합) 2016 KISTI 패밀리기업 현황(9&amp;10월)'!$E$6:$BY$295,72,FALSE)</f>
        <v>1</v>
      </c>
      <c r="K95" s="417">
        <f>VLOOKUP(C95,'(종합) 2016 KISTI 패밀리기업 현황(9&amp;10월)'!$E$6:$BY$295,73,FALSE)</f>
        <v>1</v>
      </c>
      <c r="L95" s="417">
        <f>VLOOKUP(C95,'(종합) 2016 KISTI 패밀리기업 현황(9&amp;10월)'!$E$6:$BZ$295,3,FALSE)</f>
        <v>1997</v>
      </c>
      <c r="M95" s="417">
        <f>VLOOKUP(C95,'(종합) 2016 KISTI 패밀리기업 현황(9&amp;10월)'!$E$6:$BZ$295,74,FALSE)</f>
        <v>10</v>
      </c>
      <c r="O95" s="21" t="s">
        <v>10822</v>
      </c>
      <c r="P95" s="21" t="s">
        <v>993</v>
      </c>
      <c r="Q95" s="3" t="s">
        <v>1455</v>
      </c>
      <c r="R95" s="3"/>
      <c r="S95" s="3"/>
      <c r="T95" s="3"/>
      <c r="U95" s="3"/>
      <c r="V95" s="3" t="s">
        <v>1432</v>
      </c>
      <c r="W95" s="3" t="s">
        <v>1432</v>
      </c>
      <c r="X95" s="3" t="s">
        <v>1430</v>
      </c>
      <c r="Y95" s="3" t="s">
        <v>1435</v>
      </c>
      <c r="Z95" s="3"/>
      <c r="AA95" s="3"/>
      <c r="AB95" s="3" t="s">
        <v>1437</v>
      </c>
      <c r="AC95" s="3" t="s">
        <v>1433</v>
      </c>
      <c r="AD95" s="3" t="s">
        <v>1439</v>
      </c>
      <c r="AE95" s="3" t="s">
        <v>1484</v>
      </c>
      <c r="AF95" s="3" t="s">
        <v>1438</v>
      </c>
      <c r="AG95" s="3" t="s">
        <v>1439</v>
      </c>
      <c r="AH95" s="3" t="s">
        <v>1485</v>
      </c>
      <c r="AI95" s="3" t="s">
        <v>1474</v>
      </c>
      <c r="AJ95" s="3" t="s">
        <v>1444</v>
      </c>
      <c r="AK95" s="3"/>
      <c r="AL95" s="3"/>
      <c r="AM95" s="3"/>
      <c r="AN95" s="3"/>
      <c r="AO95" s="3"/>
      <c r="AP95" s="3"/>
      <c r="AQ95" s="3"/>
      <c r="AR95" s="3"/>
      <c r="AS95" s="3" t="s">
        <v>1442</v>
      </c>
      <c r="AT95" s="3"/>
      <c r="AU95" s="3"/>
      <c r="AV95" s="3"/>
      <c r="AW95" s="3"/>
      <c r="AX95" s="3"/>
      <c r="AY95" s="3" t="s">
        <v>1444</v>
      </c>
      <c r="AZ95" s="3" t="s">
        <v>1444</v>
      </c>
      <c r="BA95" s="3">
        <v>0</v>
      </c>
      <c r="BB95" s="3" t="s">
        <v>1442</v>
      </c>
      <c r="BC95" s="3" t="s">
        <v>1442</v>
      </c>
      <c r="BD95" s="3">
        <v>0</v>
      </c>
      <c r="BE95" s="413" t="s">
        <v>1433</v>
      </c>
      <c r="BF95" s="413" t="s">
        <v>1433</v>
      </c>
      <c r="BG95" s="3">
        <v>0</v>
      </c>
      <c r="BH95" s="413" t="s">
        <v>1444</v>
      </c>
      <c r="BI95" s="413" t="s">
        <v>1437</v>
      </c>
      <c r="BJ95" s="3">
        <v>1</v>
      </c>
      <c r="BK95" s="413" t="s">
        <v>1432</v>
      </c>
      <c r="BL95" s="413" t="s">
        <v>1432</v>
      </c>
      <c r="BM95" s="3">
        <v>0</v>
      </c>
      <c r="BN95" s="413" t="s">
        <v>1432</v>
      </c>
      <c r="BO95" s="413" t="s">
        <v>1432</v>
      </c>
      <c r="BP95" s="3">
        <v>0</v>
      </c>
      <c r="BQ95" s="413" t="s">
        <v>1444</v>
      </c>
      <c r="BR95" s="413" t="s">
        <v>1444</v>
      </c>
      <c r="BS95" s="3">
        <v>0</v>
      </c>
      <c r="BT95" s="413" t="s">
        <v>1437</v>
      </c>
      <c r="BU95" s="413" t="s">
        <v>1437</v>
      </c>
      <c r="BV95" s="3">
        <v>0</v>
      </c>
      <c r="BW95" s="413" t="s">
        <v>1437</v>
      </c>
      <c r="BX95" s="413" t="s">
        <v>1437</v>
      </c>
      <c r="BY95" s="3">
        <v>0</v>
      </c>
      <c r="BZ95" s="413" t="s">
        <v>1433</v>
      </c>
      <c r="CA95" s="413" t="s">
        <v>1437</v>
      </c>
      <c r="CB95" s="3">
        <v>2</v>
      </c>
      <c r="CC95" s="413" t="s">
        <v>1437</v>
      </c>
      <c r="CD95" s="413" t="s">
        <v>1437</v>
      </c>
      <c r="CE95" s="3">
        <v>0</v>
      </c>
      <c r="CF95" s="413" t="s">
        <v>1444</v>
      </c>
      <c r="CG95" s="413" t="s">
        <v>1437</v>
      </c>
      <c r="CH95" s="3">
        <v>1</v>
      </c>
      <c r="CI95" s="413" t="s">
        <v>1433</v>
      </c>
      <c r="CJ95" s="413" t="s">
        <v>1437</v>
      </c>
      <c r="CK95" s="3">
        <v>2</v>
      </c>
      <c r="CL95" s="413" t="s">
        <v>1433</v>
      </c>
      <c r="CM95" s="413" t="s">
        <v>1433</v>
      </c>
      <c r="CN95" s="3">
        <v>0</v>
      </c>
      <c r="CO95" s="413" t="s">
        <v>1432</v>
      </c>
      <c r="CP95" s="413" t="s">
        <v>1432</v>
      </c>
      <c r="CQ95" s="3">
        <v>0</v>
      </c>
      <c r="CR95" s="413" t="s">
        <v>1432</v>
      </c>
      <c r="CS95" s="413" t="s">
        <v>1432</v>
      </c>
      <c r="CT95" s="3">
        <v>0</v>
      </c>
      <c r="CU95" s="413" t="s">
        <v>1444</v>
      </c>
      <c r="CV95" s="413" t="s">
        <v>1444</v>
      </c>
      <c r="CW95" s="3">
        <v>0</v>
      </c>
      <c r="CX95" s="413" t="s">
        <v>1437</v>
      </c>
      <c r="CY95" s="413" t="s">
        <v>1437</v>
      </c>
      <c r="CZ95" s="3">
        <v>0</v>
      </c>
      <c r="DA95" s="413" t="s">
        <v>1437</v>
      </c>
      <c r="DB95" s="413" t="s">
        <v>1437</v>
      </c>
      <c r="DC95" s="3">
        <v>0</v>
      </c>
      <c r="DD95" s="413" t="s">
        <v>1444</v>
      </c>
      <c r="DE95" s="413" t="s">
        <v>1437</v>
      </c>
      <c r="DF95" s="3">
        <v>1</v>
      </c>
      <c r="DG95" s="413" t="s">
        <v>1437</v>
      </c>
      <c r="DH95" s="413" t="s">
        <v>1437</v>
      </c>
      <c r="DI95" s="3">
        <v>0</v>
      </c>
      <c r="DJ95" s="413" t="s">
        <v>1433</v>
      </c>
      <c r="DK95" s="413" t="s">
        <v>1444</v>
      </c>
      <c r="DL95" s="3">
        <v>1</v>
      </c>
      <c r="DM95" s="413" t="s">
        <v>1432</v>
      </c>
      <c r="DN95" s="413" t="s">
        <v>1432</v>
      </c>
      <c r="DO95" s="3">
        <v>0</v>
      </c>
      <c r="DP95" s="413" t="s">
        <v>1437</v>
      </c>
      <c r="DQ95" s="413" t="s">
        <v>1437</v>
      </c>
      <c r="DR95" s="3">
        <v>0</v>
      </c>
      <c r="DS95" s="413" t="s">
        <v>1433</v>
      </c>
      <c r="DT95" s="413" t="s">
        <v>1437</v>
      </c>
      <c r="DU95" s="3">
        <v>2</v>
      </c>
      <c r="DV95" s="413" t="s">
        <v>1444</v>
      </c>
      <c r="DW95" s="413" t="s">
        <v>1444</v>
      </c>
      <c r="DX95" s="3">
        <v>0</v>
      </c>
      <c r="DY95" s="413" t="s">
        <v>1437</v>
      </c>
      <c r="DZ95" s="413" t="s">
        <v>1437</v>
      </c>
      <c r="EA95" s="3">
        <v>0</v>
      </c>
      <c r="EB95" s="3" t="s">
        <v>1436</v>
      </c>
      <c r="EC95" s="3"/>
      <c r="ED95" s="3" t="s">
        <v>1431</v>
      </c>
      <c r="EE95" s="3"/>
      <c r="EF95" s="3" t="s">
        <v>1437</v>
      </c>
      <c r="EG95" s="3" t="s">
        <v>1431</v>
      </c>
      <c r="EH95" s="413">
        <v>12</v>
      </c>
      <c r="EI95" s="3">
        <v>21</v>
      </c>
      <c r="EJ95" s="413" t="s">
        <v>2725</v>
      </c>
      <c r="EK95" s="413" t="s">
        <v>2726</v>
      </c>
      <c r="EL95" s="413" t="s">
        <v>10900</v>
      </c>
      <c r="EM95" s="413">
        <v>0</v>
      </c>
      <c r="EN95" s="413">
        <v>3</v>
      </c>
      <c r="EO95" s="413">
        <v>0</v>
      </c>
      <c r="EP95" s="413" t="s">
        <v>313</v>
      </c>
      <c r="EQ95" s="413" t="s">
        <v>10901</v>
      </c>
      <c r="ER95" s="413" t="s">
        <v>313</v>
      </c>
      <c r="ES95" s="413">
        <v>6797</v>
      </c>
      <c r="ET95" s="413">
        <v>7000</v>
      </c>
      <c r="EU95" s="413">
        <v>203</v>
      </c>
      <c r="EV95" s="413">
        <v>1</v>
      </c>
      <c r="EW95" s="1" t="s">
        <v>1486</v>
      </c>
      <c r="EX95" s="1" t="s">
        <v>1433</v>
      </c>
      <c r="FG95" s="1" t="s">
        <v>1975</v>
      </c>
      <c r="FH95" s="1" t="s">
        <v>1487</v>
      </c>
      <c r="FI95" s="1" t="s">
        <v>1488</v>
      </c>
      <c r="FO95" s="1" t="s">
        <v>1652</v>
      </c>
      <c r="FW95" s="457">
        <f t="shared" si="1"/>
        <v>0</v>
      </c>
    </row>
    <row r="96" spans="1:179" ht="13.5" customHeight="1">
      <c r="A96" s="1" t="s">
        <v>1078</v>
      </c>
      <c r="B96" s="1" t="s">
        <v>1052</v>
      </c>
      <c r="C96" s="1" t="s">
        <v>1090</v>
      </c>
      <c r="I96" s="417">
        <f>VLOOKUP(C96,'(종합) 2016 KISTI 패밀리기업 현황(9&amp;10월)'!$E$6:$BM$295,61,FALSE)</f>
        <v>4</v>
      </c>
      <c r="J96" s="417">
        <f>VLOOKUP(C96,'(종합) 2016 KISTI 패밀리기업 현황(9&amp;10월)'!$E$6:$BY$295,72,FALSE)</f>
        <v>1</v>
      </c>
      <c r="K96" s="417">
        <f>VLOOKUP(C96,'(종합) 2016 KISTI 패밀리기업 현황(9&amp;10월)'!$E$6:$BY$295,73,FALSE)</f>
        <v>1</v>
      </c>
      <c r="L96" s="417">
        <f>VLOOKUP(C96,'(종합) 2016 KISTI 패밀리기업 현황(9&amp;10월)'!$E$6:$BZ$295,3,FALSE)</f>
        <v>2008</v>
      </c>
      <c r="M96" s="417">
        <f>VLOOKUP(C96,'(종합) 2016 KISTI 패밀리기업 현황(9&amp;10월)'!$E$6:$BZ$295,74,FALSE)</f>
        <v>9</v>
      </c>
      <c r="O96" s="21" t="s">
        <v>10825</v>
      </c>
      <c r="P96" s="21" t="s">
        <v>313</v>
      </c>
      <c r="Q96" s="3" t="s">
        <v>1459</v>
      </c>
      <c r="R96" s="3" t="s">
        <v>1458</v>
      </c>
      <c r="S96" s="3"/>
      <c r="T96" s="3"/>
      <c r="U96" s="3"/>
      <c r="V96" s="3" t="s">
        <v>1432</v>
      </c>
      <c r="W96" s="3" t="s">
        <v>1432</v>
      </c>
      <c r="X96" s="3" t="s">
        <v>1489</v>
      </c>
      <c r="Y96" s="3" t="s">
        <v>1490</v>
      </c>
      <c r="Z96" s="3"/>
      <c r="AA96" s="3"/>
      <c r="AB96" s="3" t="s">
        <v>1432</v>
      </c>
      <c r="AC96" s="3" t="s">
        <v>1433</v>
      </c>
      <c r="AD96" s="3" t="s">
        <v>1484</v>
      </c>
      <c r="AE96" s="3" t="s">
        <v>1438</v>
      </c>
      <c r="AF96" s="3" t="s">
        <v>1438</v>
      </c>
      <c r="AG96" s="3" t="s">
        <v>1491</v>
      </c>
      <c r="AH96" s="3" t="s">
        <v>1492</v>
      </c>
      <c r="AI96" s="3" t="s">
        <v>1474</v>
      </c>
      <c r="AJ96" s="3" t="s">
        <v>1442</v>
      </c>
      <c r="AK96" s="3" t="s">
        <v>1443</v>
      </c>
      <c r="AL96" s="3" t="s">
        <v>1442</v>
      </c>
      <c r="AM96" s="3" t="s">
        <v>1442</v>
      </c>
      <c r="AN96" s="3" t="s">
        <v>1442</v>
      </c>
      <c r="AO96" s="3" t="s">
        <v>1442</v>
      </c>
      <c r="AP96" s="3"/>
      <c r="AQ96" s="3"/>
      <c r="AR96" s="3" t="s">
        <v>1442</v>
      </c>
      <c r="AS96" s="3" t="s">
        <v>1442</v>
      </c>
      <c r="AT96" s="3" t="s">
        <v>1442</v>
      </c>
      <c r="AU96" s="3"/>
      <c r="AV96" s="3"/>
      <c r="AW96" s="3" t="s">
        <v>1442</v>
      </c>
      <c r="AX96" s="3" t="s">
        <v>1442</v>
      </c>
      <c r="AY96" s="3" t="s">
        <v>1444</v>
      </c>
      <c r="AZ96" s="3" t="s">
        <v>1437</v>
      </c>
      <c r="BA96" s="3">
        <v>1</v>
      </c>
      <c r="BB96" s="3" t="s">
        <v>1433</v>
      </c>
      <c r="BC96" s="3" t="s">
        <v>1437</v>
      </c>
      <c r="BD96" s="3">
        <v>2</v>
      </c>
      <c r="BE96" s="413" t="s">
        <v>1437</v>
      </c>
      <c r="BF96" s="413" t="s">
        <v>1437</v>
      </c>
      <c r="BG96" s="3">
        <v>0</v>
      </c>
      <c r="BH96" s="413" t="s">
        <v>1444</v>
      </c>
      <c r="BI96" s="413" t="s">
        <v>1437</v>
      </c>
      <c r="BJ96" s="3">
        <v>1</v>
      </c>
      <c r="BK96" s="413" t="s">
        <v>1444</v>
      </c>
      <c r="BL96" s="413" t="s">
        <v>1437</v>
      </c>
      <c r="BM96" s="3">
        <v>1</v>
      </c>
      <c r="BN96" s="413" t="s">
        <v>1437</v>
      </c>
      <c r="BO96" s="413" t="s">
        <v>1437</v>
      </c>
      <c r="BP96" s="3">
        <v>0</v>
      </c>
      <c r="BQ96" s="413" t="s">
        <v>1444</v>
      </c>
      <c r="BR96" s="413" t="s">
        <v>1437</v>
      </c>
      <c r="BS96" s="3">
        <v>1</v>
      </c>
      <c r="BT96" s="413" t="s">
        <v>1437</v>
      </c>
      <c r="BU96" s="413" t="s">
        <v>1437</v>
      </c>
      <c r="BV96" s="3">
        <v>0</v>
      </c>
      <c r="BW96" s="413" t="s">
        <v>1444</v>
      </c>
      <c r="BX96" s="413" t="s">
        <v>1493</v>
      </c>
      <c r="BY96" s="3">
        <v>0</v>
      </c>
      <c r="BZ96" s="413" t="s">
        <v>1437</v>
      </c>
      <c r="CA96" s="413" t="s">
        <v>1437</v>
      </c>
      <c r="CB96" s="3">
        <v>0</v>
      </c>
      <c r="CC96" s="413" t="s">
        <v>1437</v>
      </c>
      <c r="CD96" s="413" t="s">
        <v>1437</v>
      </c>
      <c r="CE96" s="3">
        <v>0</v>
      </c>
      <c r="CF96" s="413" t="s">
        <v>1437</v>
      </c>
      <c r="CG96" s="413" t="s">
        <v>1437</v>
      </c>
      <c r="CH96" s="3">
        <v>0</v>
      </c>
      <c r="CI96" s="413" t="s">
        <v>1437</v>
      </c>
      <c r="CJ96" s="413" t="s">
        <v>1437</v>
      </c>
      <c r="CK96" s="3">
        <v>0</v>
      </c>
      <c r="CL96" s="413" t="s">
        <v>1437</v>
      </c>
      <c r="CM96" s="413" t="s">
        <v>1437</v>
      </c>
      <c r="CN96" s="3">
        <v>0</v>
      </c>
      <c r="CO96" s="413" t="s">
        <v>1437</v>
      </c>
      <c r="CP96" s="413" t="s">
        <v>1437</v>
      </c>
      <c r="CQ96" s="3">
        <v>0</v>
      </c>
      <c r="CR96" s="413" t="s">
        <v>1437</v>
      </c>
      <c r="CS96" s="413" t="s">
        <v>1437</v>
      </c>
      <c r="CT96" s="3">
        <v>0</v>
      </c>
      <c r="CU96" s="413" t="s">
        <v>1444</v>
      </c>
      <c r="CV96" s="413" t="s">
        <v>1437</v>
      </c>
      <c r="CW96" s="3">
        <v>1</v>
      </c>
      <c r="CX96" s="413" t="s">
        <v>1437</v>
      </c>
      <c r="CY96" s="413" t="s">
        <v>1437</v>
      </c>
      <c r="CZ96" s="3">
        <v>0</v>
      </c>
      <c r="DA96" s="413" t="s">
        <v>1444</v>
      </c>
      <c r="DB96" s="413" t="s">
        <v>1444</v>
      </c>
      <c r="DC96" s="3">
        <v>0</v>
      </c>
      <c r="DD96" s="413" t="s">
        <v>1437</v>
      </c>
      <c r="DE96" s="413" t="s">
        <v>1437</v>
      </c>
      <c r="DF96" s="3">
        <v>0</v>
      </c>
      <c r="DG96" s="413" t="s">
        <v>1437</v>
      </c>
      <c r="DH96" s="413" t="s">
        <v>1437</v>
      </c>
      <c r="DI96" s="3">
        <v>0</v>
      </c>
      <c r="DJ96" s="413" t="s">
        <v>1444</v>
      </c>
      <c r="DK96" s="413" t="s">
        <v>1437</v>
      </c>
      <c r="DL96" s="3">
        <v>1</v>
      </c>
      <c r="DM96" s="413" t="s">
        <v>1433</v>
      </c>
      <c r="DN96" s="413" t="s">
        <v>1437</v>
      </c>
      <c r="DO96" s="3">
        <v>2</v>
      </c>
      <c r="DP96" s="413" t="s">
        <v>1437</v>
      </c>
      <c r="DQ96" s="413" t="s">
        <v>1437</v>
      </c>
      <c r="DR96" s="3">
        <v>0</v>
      </c>
      <c r="DS96" s="413" t="s">
        <v>1444</v>
      </c>
      <c r="DT96" s="413" t="s">
        <v>1444</v>
      </c>
      <c r="DU96" s="3">
        <v>0</v>
      </c>
      <c r="DV96" s="413" t="s">
        <v>1444</v>
      </c>
      <c r="DW96" s="413" t="s">
        <v>1444</v>
      </c>
      <c r="DX96" s="3">
        <v>0</v>
      </c>
      <c r="DY96" s="413" t="s">
        <v>1444</v>
      </c>
      <c r="DZ96" s="413" t="s">
        <v>1444</v>
      </c>
      <c r="EA96" s="3">
        <v>0</v>
      </c>
      <c r="EB96" s="3" t="s">
        <v>1431</v>
      </c>
      <c r="EC96" s="3" t="s">
        <v>1437</v>
      </c>
      <c r="ED96" s="3"/>
      <c r="EE96" s="3" t="s">
        <v>1437</v>
      </c>
      <c r="EF96" s="3"/>
      <c r="EG96" s="3" t="s">
        <v>1431</v>
      </c>
      <c r="EH96" s="413">
        <v>95</v>
      </c>
      <c r="EI96" s="3">
        <v>10</v>
      </c>
      <c r="EJ96" s="413" t="s">
        <v>2806</v>
      </c>
      <c r="EK96" s="413" t="s">
        <v>2807</v>
      </c>
      <c r="EL96" s="413" t="s">
        <v>10902</v>
      </c>
      <c r="EM96" s="413">
        <v>3</v>
      </c>
      <c r="EN96" s="413">
        <v>0</v>
      </c>
      <c r="EO96" s="413">
        <v>0</v>
      </c>
      <c r="EP96" s="413" t="s">
        <v>10901</v>
      </c>
      <c r="EQ96" s="413" t="s">
        <v>10901</v>
      </c>
      <c r="ER96" s="413" t="s">
        <v>313</v>
      </c>
      <c r="ES96" s="413">
        <v>80642</v>
      </c>
      <c r="ET96" s="413">
        <v>81000</v>
      </c>
      <c r="EU96" s="413">
        <v>358</v>
      </c>
      <c r="EV96" s="413">
        <v>3</v>
      </c>
      <c r="EW96" s="1" t="s">
        <v>1494</v>
      </c>
      <c r="EX96" s="1" t="s">
        <v>1433</v>
      </c>
      <c r="EY96" s="1" t="s">
        <v>1444</v>
      </c>
      <c r="FG96" s="1" t="s">
        <v>1495</v>
      </c>
      <c r="FH96" s="1" t="s">
        <v>1496</v>
      </c>
      <c r="FI96" s="1" t="s">
        <v>1497</v>
      </c>
      <c r="FW96" s="457">
        <f t="shared" si="1"/>
        <v>8.4210526315789472E-2</v>
      </c>
    </row>
    <row r="97" spans="1:179" ht="12" customHeight="1">
      <c r="A97" s="1" t="s">
        <v>1079</v>
      </c>
      <c r="B97" s="1" t="s">
        <v>1052</v>
      </c>
      <c r="C97" s="1" t="s">
        <v>1091</v>
      </c>
      <c r="I97" s="417">
        <f>VLOOKUP(C97,'(종합) 2016 KISTI 패밀리기업 현황(9&amp;10월)'!$E$6:$BM$295,61,FALSE)</f>
        <v>5</v>
      </c>
      <c r="J97" s="417">
        <f>VLOOKUP(C97,'(종합) 2016 KISTI 패밀리기업 현황(9&amp;10월)'!$E$6:$BY$295,72,FALSE)</f>
        <v>0</v>
      </c>
      <c r="K97" s="417">
        <f>VLOOKUP(C97,'(종합) 2016 KISTI 패밀리기업 현황(9&amp;10월)'!$E$6:$BY$295,73,FALSE)</f>
        <v>0</v>
      </c>
      <c r="L97" s="417">
        <f>VLOOKUP(C97,'(종합) 2016 KISTI 패밀리기업 현황(9&amp;10월)'!$E$6:$BZ$295,3,FALSE)</f>
        <v>2009</v>
      </c>
      <c r="M97" s="417">
        <f>VLOOKUP(C97,'(종합) 2016 KISTI 패밀리기업 현황(9&amp;10월)'!$E$6:$BZ$295,74,FALSE)</f>
        <v>10</v>
      </c>
      <c r="O97" s="21" t="s">
        <v>10820</v>
      </c>
      <c r="P97" s="21" t="s">
        <v>10906</v>
      </c>
      <c r="Q97" s="3" t="s">
        <v>1436</v>
      </c>
      <c r="R97" s="3" t="s">
        <v>1471</v>
      </c>
      <c r="S97" s="3" t="s">
        <v>1459</v>
      </c>
      <c r="T97" s="3"/>
      <c r="U97" s="3"/>
      <c r="V97" s="3" t="s">
        <v>1433</v>
      </c>
      <c r="W97" s="3" t="s">
        <v>1433</v>
      </c>
      <c r="X97" s="3" t="s">
        <v>1431</v>
      </c>
      <c r="Y97" s="3"/>
      <c r="Z97" s="3"/>
      <c r="AA97" s="3"/>
      <c r="AB97" s="3" t="s">
        <v>1430</v>
      </c>
      <c r="AC97" s="3" t="s">
        <v>1439</v>
      </c>
      <c r="AD97" s="3" t="s">
        <v>1498</v>
      </c>
      <c r="AE97" s="3" t="s">
        <v>1439</v>
      </c>
      <c r="AF97" s="3" t="s">
        <v>1439</v>
      </c>
      <c r="AG97" s="3" t="s">
        <v>1499</v>
      </c>
      <c r="AH97" s="3" t="s">
        <v>1500</v>
      </c>
      <c r="AI97" s="3" t="s">
        <v>1474</v>
      </c>
      <c r="AJ97" s="3" t="s">
        <v>1442</v>
      </c>
      <c r="AK97" s="3" t="s">
        <v>1446</v>
      </c>
      <c r="AL97" s="3" t="s">
        <v>1442</v>
      </c>
      <c r="AM97" s="3" t="s">
        <v>1442</v>
      </c>
      <c r="AN97" s="3"/>
      <c r="AO97" s="3"/>
      <c r="AP97" s="3" t="s">
        <v>1442</v>
      </c>
      <c r="AQ97" s="3" t="s">
        <v>1442</v>
      </c>
      <c r="AR97" s="3" t="s">
        <v>1442</v>
      </c>
      <c r="AS97" s="3" t="s">
        <v>1442</v>
      </c>
      <c r="AT97" s="3"/>
      <c r="AU97" s="3"/>
      <c r="AV97" s="3"/>
      <c r="AW97" s="3" t="s">
        <v>1442</v>
      </c>
      <c r="AX97" s="3" t="s">
        <v>1442</v>
      </c>
      <c r="AY97" s="3" t="s">
        <v>1433</v>
      </c>
      <c r="AZ97" s="3" t="s">
        <v>1444</v>
      </c>
      <c r="BA97" s="3">
        <v>1</v>
      </c>
      <c r="BB97" s="3" t="s">
        <v>1433</v>
      </c>
      <c r="BC97" s="3" t="s">
        <v>1437</v>
      </c>
      <c r="BD97" s="3">
        <v>2</v>
      </c>
      <c r="BE97" s="413" t="s">
        <v>1433</v>
      </c>
      <c r="BF97" s="413" t="s">
        <v>1444</v>
      </c>
      <c r="BG97" s="3">
        <v>1</v>
      </c>
      <c r="BH97" s="413" t="s">
        <v>1433</v>
      </c>
      <c r="BI97" s="413" t="s">
        <v>1433</v>
      </c>
      <c r="BJ97" s="3">
        <v>0</v>
      </c>
      <c r="BK97" s="413" t="s">
        <v>1433</v>
      </c>
      <c r="BL97" s="413" t="s">
        <v>1444</v>
      </c>
      <c r="BM97" s="3">
        <v>1</v>
      </c>
      <c r="BN97" s="413" t="s">
        <v>1433</v>
      </c>
      <c r="BO97" s="413" t="s">
        <v>1437</v>
      </c>
      <c r="BP97" s="3">
        <v>2</v>
      </c>
      <c r="BQ97" s="413" t="s">
        <v>1433</v>
      </c>
      <c r="BR97" s="413" t="s">
        <v>1433</v>
      </c>
      <c r="BS97" s="3">
        <v>0</v>
      </c>
      <c r="BT97" s="413" t="s">
        <v>1433</v>
      </c>
      <c r="BU97" s="413" t="s">
        <v>1444</v>
      </c>
      <c r="BV97" s="3">
        <v>1</v>
      </c>
      <c r="BW97" s="413" t="s">
        <v>1433</v>
      </c>
      <c r="BX97" s="413" t="s">
        <v>1433</v>
      </c>
      <c r="BY97" s="3">
        <v>0</v>
      </c>
      <c r="BZ97" s="413" t="s">
        <v>1433</v>
      </c>
      <c r="CA97" s="413" t="s">
        <v>1433</v>
      </c>
      <c r="CB97" s="3">
        <v>0</v>
      </c>
      <c r="CC97" s="413" t="s">
        <v>1433</v>
      </c>
      <c r="CD97" s="413" t="s">
        <v>1433</v>
      </c>
      <c r="CE97" s="3">
        <v>0</v>
      </c>
      <c r="CF97" s="413" t="s">
        <v>1433</v>
      </c>
      <c r="CG97" s="413" t="s">
        <v>1433</v>
      </c>
      <c r="CH97" s="3">
        <v>0</v>
      </c>
      <c r="CI97" s="413" t="s">
        <v>1433</v>
      </c>
      <c r="CJ97" s="413" t="s">
        <v>1433</v>
      </c>
      <c r="CK97" s="3">
        <v>0</v>
      </c>
      <c r="CL97" s="413" t="s">
        <v>1444</v>
      </c>
      <c r="CM97" s="413" t="s">
        <v>1444</v>
      </c>
      <c r="CN97" s="3">
        <v>0</v>
      </c>
      <c r="CO97" s="413" t="s">
        <v>1433</v>
      </c>
      <c r="CP97" s="413" t="s">
        <v>1433</v>
      </c>
      <c r="CQ97" s="3">
        <v>0</v>
      </c>
      <c r="CR97" s="413" t="s">
        <v>1444</v>
      </c>
      <c r="CS97" s="413" t="s">
        <v>1444</v>
      </c>
      <c r="CT97" s="3">
        <v>0</v>
      </c>
      <c r="CU97" s="413" t="s">
        <v>1444</v>
      </c>
      <c r="CV97" s="413" t="s">
        <v>1444</v>
      </c>
      <c r="CW97" s="3">
        <v>0</v>
      </c>
      <c r="CX97" s="413" t="s">
        <v>1444</v>
      </c>
      <c r="CY97" s="413" t="s">
        <v>1444</v>
      </c>
      <c r="CZ97" s="3">
        <v>0</v>
      </c>
      <c r="DA97" s="413" t="s">
        <v>1433</v>
      </c>
      <c r="DB97" s="413" t="s">
        <v>1433</v>
      </c>
      <c r="DC97" s="3">
        <v>0</v>
      </c>
      <c r="DD97" s="413" t="s">
        <v>1433</v>
      </c>
      <c r="DE97" s="413" t="s">
        <v>1433</v>
      </c>
      <c r="DF97" s="3">
        <v>0</v>
      </c>
      <c r="DG97" s="413" t="s">
        <v>1433</v>
      </c>
      <c r="DH97" s="413" t="s">
        <v>1433</v>
      </c>
      <c r="DI97" s="3">
        <v>0</v>
      </c>
      <c r="DJ97" s="413" t="s">
        <v>1444</v>
      </c>
      <c r="DK97" s="413" t="s">
        <v>1437</v>
      </c>
      <c r="DL97" s="3">
        <v>1</v>
      </c>
      <c r="DM97" s="413" t="s">
        <v>1444</v>
      </c>
      <c r="DN97" s="413" t="s">
        <v>1437</v>
      </c>
      <c r="DO97" s="3">
        <v>1</v>
      </c>
      <c r="DP97" s="413" t="s">
        <v>1444</v>
      </c>
      <c r="DQ97" s="413" t="s">
        <v>1437</v>
      </c>
      <c r="DR97" s="3">
        <v>1</v>
      </c>
      <c r="DS97" s="413" t="s">
        <v>1444</v>
      </c>
      <c r="DT97" s="413" t="s">
        <v>1444</v>
      </c>
      <c r="DU97" s="3">
        <v>0</v>
      </c>
      <c r="DV97" s="413" t="s">
        <v>1444</v>
      </c>
      <c r="DW97" s="413" t="s">
        <v>1444</v>
      </c>
      <c r="DX97" s="3">
        <v>0</v>
      </c>
      <c r="DY97" s="413" t="s">
        <v>1444</v>
      </c>
      <c r="DZ97" s="413" t="s">
        <v>1444</v>
      </c>
      <c r="EA97" s="3">
        <v>0</v>
      </c>
      <c r="EB97" s="3" t="s">
        <v>1455</v>
      </c>
      <c r="EC97" s="3" t="s">
        <v>1501</v>
      </c>
      <c r="ED97" s="3"/>
      <c r="EE97" s="3"/>
      <c r="EF97" s="3"/>
      <c r="EG97" s="3" t="s">
        <v>1501</v>
      </c>
      <c r="EH97" s="413">
        <v>91</v>
      </c>
      <c r="EI97" s="3">
        <v>9</v>
      </c>
      <c r="EJ97" s="413" t="s">
        <v>2910</v>
      </c>
      <c r="EK97" s="413" t="s">
        <v>2911</v>
      </c>
      <c r="EL97" s="413" t="s">
        <v>10903</v>
      </c>
      <c r="EM97" s="413">
        <v>4</v>
      </c>
      <c r="EN97" s="413">
        <v>0</v>
      </c>
      <c r="EO97" s="413">
        <v>0</v>
      </c>
      <c r="EP97" s="413" t="s">
        <v>313</v>
      </c>
      <c r="EQ97" s="413" t="s">
        <v>10901</v>
      </c>
      <c r="ER97" s="413" t="s">
        <v>313</v>
      </c>
      <c r="ES97" s="413">
        <v>72480</v>
      </c>
      <c r="ET97" s="413">
        <v>75000</v>
      </c>
      <c r="EU97" s="413">
        <v>2520</v>
      </c>
      <c r="EV97" s="413">
        <v>10</v>
      </c>
      <c r="EW97" s="1" t="s">
        <v>1502</v>
      </c>
      <c r="EX97" s="1" t="s">
        <v>1433</v>
      </c>
      <c r="FD97" s="1" t="s">
        <v>1433</v>
      </c>
      <c r="FG97" s="1" t="s">
        <v>1503</v>
      </c>
      <c r="FH97" s="1" t="s">
        <v>1504</v>
      </c>
      <c r="FI97" s="1" t="s">
        <v>1505</v>
      </c>
      <c r="FW97" s="457">
        <f t="shared" si="1"/>
        <v>0.27472527472527475</v>
      </c>
    </row>
    <row r="98" spans="1:179" ht="13.5" customHeight="1">
      <c r="A98" s="1" t="s">
        <v>1080</v>
      </c>
      <c r="B98" s="1" t="s">
        <v>1052</v>
      </c>
      <c r="C98" s="1" t="s">
        <v>1092</v>
      </c>
      <c r="I98" s="417">
        <f>VLOOKUP(C98,'(종합) 2016 KISTI 패밀리기업 현황(9&amp;10월)'!$E$6:$BM$295,61,FALSE)</f>
        <v>5</v>
      </c>
      <c r="J98" s="417">
        <f>VLOOKUP(C98,'(종합) 2016 KISTI 패밀리기업 현황(9&amp;10월)'!$E$6:$BY$295,72,FALSE)</f>
        <v>0</v>
      </c>
      <c r="K98" s="417">
        <f>VLOOKUP(C98,'(종합) 2016 KISTI 패밀리기업 현황(9&amp;10월)'!$E$6:$BY$295,73,FALSE)</f>
        <v>0</v>
      </c>
      <c r="L98" s="417">
        <f>VLOOKUP(C98,'(종합) 2016 KISTI 패밀리기업 현황(9&amp;10월)'!$E$6:$BZ$295,3,FALSE)</f>
        <v>2009</v>
      </c>
      <c r="M98" s="417">
        <f>VLOOKUP(C98,'(종합) 2016 KISTI 패밀리기업 현황(9&amp;10월)'!$E$6:$BZ$295,74,FALSE)</f>
        <v>10</v>
      </c>
      <c r="O98" s="21" t="s">
        <v>10822</v>
      </c>
      <c r="P98" s="21" t="s">
        <v>993</v>
      </c>
      <c r="Q98" s="3" t="s">
        <v>1455</v>
      </c>
      <c r="R98" s="3"/>
      <c r="S98" s="3"/>
      <c r="T98" s="3"/>
      <c r="U98" s="3"/>
      <c r="V98" s="3" t="s">
        <v>1442</v>
      </c>
      <c r="W98" s="3" t="s">
        <v>1442</v>
      </c>
      <c r="X98" s="3" t="s">
        <v>1430</v>
      </c>
      <c r="Y98" s="3" t="s">
        <v>1431</v>
      </c>
      <c r="Z98" s="3"/>
      <c r="AA98" s="3"/>
      <c r="AB98" s="3"/>
      <c r="AC98" s="3" t="s">
        <v>1442</v>
      </c>
      <c r="AD98" s="3" t="s">
        <v>1444</v>
      </c>
      <c r="AE98" s="3" t="s">
        <v>1474</v>
      </c>
      <c r="AF98" s="3" t="s">
        <v>1439</v>
      </c>
      <c r="AG98" s="3" t="s">
        <v>1443</v>
      </c>
      <c r="AH98" s="3" t="s">
        <v>1506</v>
      </c>
      <c r="AI98" s="3" t="s">
        <v>1474</v>
      </c>
      <c r="AJ98" s="3" t="s">
        <v>1433</v>
      </c>
      <c r="AK98" s="3" t="s">
        <v>1433</v>
      </c>
      <c r="AL98" s="3" t="s">
        <v>1442</v>
      </c>
      <c r="AM98" s="3" t="s">
        <v>1442</v>
      </c>
      <c r="AN98" s="3"/>
      <c r="AO98" s="3"/>
      <c r="AP98" s="3"/>
      <c r="AQ98" s="3"/>
      <c r="AR98" s="3"/>
      <c r="AS98" s="3"/>
      <c r="AT98" s="3"/>
      <c r="AU98" s="3"/>
      <c r="AV98" s="3"/>
      <c r="AW98" s="3"/>
      <c r="AX98" s="3" t="s">
        <v>1442</v>
      </c>
      <c r="AY98" s="3" t="s">
        <v>1433</v>
      </c>
      <c r="AZ98" s="3" t="s">
        <v>1437</v>
      </c>
      <c r="BA98" s="3">
        <v>2</v>
      </c>
      <c r="BB98" s="3" t="s">
        <v>1444</v>
      </c>
      <c r="BC98" s="3" t="s">
        <v>1437</v>
      </c>
      <c r="BD98" s="3">
        <v>1</v>
      </c>
      <c r="BE98" s="413" t="s">
        <v>1433</v>
      </c>
      <c r="BF98" s="413" t="s">
        <v>1444</v>
      </c>
      <c r="BG98" s="3">
        <v>1</v>
      </c>
      <c r="BH98" s="413" t="s">
        <v>1433</v>
      </c>
      <c r="BI98" s="413" t="s">
        <v>1437</v>
      </c>
      <c r="BJ98" s="3">
        <v>2</v>
      </c>
      <c r="BK98" s="413" t="s">
        <v>1433</v>
      </c>
      <c r="BL98" s="413" t="s">
        <v>1437</v>
      </c>
      <c r="BM98" s="3">
        <v>2</v>
      </c>
      <c r="BN98" s="413" t="s">
        <v>1433</v>
      </c>
      <c r="BO98" s="413" t="s">
        <v>1433</v>
      </c>
      <c r="BP98" s="3">
        <v>0</v>
      </c>
      <c r="BQ98" s="413" t="s">
        <v>1433</v>
      </c>
      <c r="BR98" s="413" t="s">
        <v>1433</v>
      </c>
      <c r="BS98" s="3">
        <v>0</v>
      </c>
      <c r="BT98" s="413" t="s">
        <v>1433</v>
      </c>
      <c r="BU98" s="413" t="s">
        <v>1433</v>
      </c>
      <c r="BV98" s="3">
        <v>0</v>
      </c>
      <c r="BW98" s="413" t="s">
        <v>1444</v>
      </c>
      <c r="BX98" s="413" t="s">
        <v>1444</v>
      </c>
      <c r="BY98" s="3">
        <v>0</v>
      </c>
      <c r="BZ98" s="413" t="s">
        <v>1433</v>
      </c>
      <c r="CA98" s="413" t="s">
        <v>1433</v>
      </c>
      <c r="CB98" s="3">
        <v>0</v>
      </c>
      <c r="CC98" s="413" t="s">
        <v>1444</v>
      </c>
      <c r="CD98" s="413" t="s">
        <v>1444</v>
      </c>
      <c r="CE98" s="3">
        <v>0</v>
      </c>
      <c r="CF98" s="413" t="s">
        <v>1433</v>
      </c>
      <c r="CG98" s="413" t="s">
        <v>1433</v>
      </c>
      <c r="CH98" s="3">
        <v>0</v>
      </c>
      <c r="CI98" s="413" t="s">
        <v>1433</v>
      </c>
      <c r="CJ98" s="413" t="s">
        <v>1433</v>
      </c>
      <c r="CK98" s="3">
        <v>0</v>
      </c>
      <c r="CL98" s="413" t="s">
        <v>1444</v>
      </c>
      <c r="CM98" s="413" t="s">
        <v>1444</v>
      </c>
      <c r="CN98" s="3">
        <v>0</v>
      </c>
      <c r="CO98" s="413" t="s">
        <v>1433</v>
      </c>
      <c r="CP98" s="413" t="s">
        <v>1433</v>
      </c>
      <c r="CQ98" s="3">
        <v>0</v>
      </c>
      <c r="CR98" s="413" t="s">
        <v>1433</v>
      </c>
      <c r="CS98" s="413" t="s">
        <v>1433</v>
      </c>
      <c r="CT98" s="3">
        <v>0</v>
      </c>
      <c r="CU98" s="413" t="s">
        <v>1444</v>
      </c>
      <c r="CV98" s="413" t="s">
        <v>1444</v>
      </c>
      <c r="CW98" s="3">
        <v>0</v>
      </c>
      <c r="CX98" s="413" t="s">
        <v>1437</v>
      </c>
      <c r="CY98" s="413" t="s">
        <v>1437</v>
      </c>
      <c r="CZ98" s="3">
        <v>0</v>
      </c>
      <c r="DA98" s="413" t="s">
        <v>1444</v>
      </c>
      <c r="DB98" s="413" t="s">
        <v>1444</v>
      </c>
      <c r="DC98" s="3">
        <v>0</v>
      </c>
      <c r="DD98" s="413" t="s">
        <v>1437</v>
      </c>
      <c r="DE98" s="413" t="s">
        <v>1437</v>
      </c>
      <c r="DF98" s="3">
        <v>0</v>
      </c>
      <c r="DG98" s="413" t="s">
        <v>1437</v>
      </c>
      <c r="DH98" s="413" t="s">
        <v>1437</v>
      </c>
      <c r="DI98" s="3">
        <v>0</v>
      </c>
      <c r="DJ98" s="413" t="s">
        <v>1433</v>
      </c>
      <c r="DK98" s="413" t="s">
        <v>1437</v>
      </c>
      <c r="DL98" s="3">
        <v>2</v>
      </c>
      <c r="DM98" s="413" t="s">
        <v>1433</v>
      </c>
      <c r="DN98" s="413" t="s">
        <v>1437</v>
      </c>
      <c r="DO98" s="3">
        <v>2</v>
      </c>
      <c r="DP98" s="413" t="s">
        <v>1433</v>
      </c>
      <c r="DQ98" s="413" t="s">
        <v>1437</v>
      </c>
      <c r="DR98" s="3">
        <v>2</v>
      </c>
      <c r="DS98" s="413" t="s">
        <v>1444</v>
      </c>
      <c r="DT98" s="413" t="s">
        <v>1444</v>
      </c>
      <c r="DU98" s="3">
        <v>0</v>
      </c>
      <c r="DV98" s="413" t="s">
        <v>1433</v>
      </c>
      <c r="DW98" s="413" t="s">
        <v>1444</v>
      </c>
      <c r="DX98" s="3">
        <v>1</v>
      </c>
      <c r="DY98" s="413" t="s">
        <v>1444</v>
      </c>
      <c r="DZ98" s="413" t="s">
        <v>1444</v>
      </c>
      <c r="EA98" s="3">
        <v>0</v>
      </c>
      <c r="EB98" s="3" t="s">
        <v>1436</v>
      </c>
      <c r="EC98" s="3"/>
      <c r="ED98" s="3"/>
      <c r="EE98" s="3"/>
      <c r="EF98" s="3"/>
      <c r="EG98" s="3" t="s">
        <v>1436</v>
      </c>
      <c r="EH98" s="413">
        <v>4</v>
      </c>
      <c r="EI98" s="3">
        <v>9</v>
      </c>
      <c r="EJ98" s="413" t="s">
        <v>2725</v>
      </c>
      <c r="EK98" s="413" t="s">
        <v>2726</v>
      </c>
      <c r="EL98" s="413" t="s">
        <v>10900</v>
      </c>
      <c r="EM98" s="413">
        <v>4</v>
      </c>
      <c r="EN98" s="413">
        <v>0</v>
      </c>
      <c r="EO98" s="413">
        <v>0</v>
      </c>
      <c r="EP98" s="413" t="s">
        <v>313</v>
      </c>
      <c r="EQ98" s="413" t="s">
        <v>10901</v>
      </c>
      <c r="ER98" s="413" t="s">
        <v>10901</v>
      </c>
      <c r="ES98" s="413">
        <v>100</v>
      </c>
      <c r="ET98" s="413">
        <v>100</v>
      </c>
      <c r="EU98" s="413">
        <v>0</v>
      </c>
      <c r="EV98" s="413">
        <v>0</v>
      </c>
      <c r="EW98" s="1" t="s">
        <v>1507</v>
      </c>
      <c r="FA98" s="1" t="s">
        <v>1433</v>
      </c>
      <c r="FG98" s="1" t="s">
        <v>1508</v>
      </c>
      <c r="FH98" s="1" t="s">
        <v>1509</v>
      </c>
      <c r="FI98" s="1" t="s">
        <v>1510</v>
      </c>
      <c r="FJ98" s="1" t="s">
        <v>1511</v>
      </c>
      <c r="FK98" s="1" t="s">
        <v>1512</v>
      </c>
      <c r="FL98" s="1" t="s">
        <v>1468</v>
      </c>
      <c r="FW98" s="457">
        <f t="shared" si="1"/>
        <v>0.75</v>
      </c>
    </row>
    <row r="99" spans="1:179" ht="13.5" customHeight="1">
      <c r="A99" s="1" t="s">
        <v>1081</v>
      </c>
      <c r="B99" s="1" t="s">
        <v>1052</v>
      </c>
      <c r="C99" s="1" t="s">
        <v>1093</v>
      </c>
      <c r="I99" s="417">
        <f>VLOOKUP(C99,'(종합) 2016 KISTI 패밀리기업 현황(9&amp;10월)'!$E$6:$BM$295,61,FALSE)</f>
        <v>5</v>
      </c>
      <c r="J99" s="417">
        <f>VLOOKUP(C99,'(종합) 2016 KISTI 패밀리기업 현황(9&amp;10월)'!$E$6:$BY$295,72,FALSE)</f>
        <v>1</v>
      </c>
      <c r="K99" s="417">
        <f>VLOOKUP(C99,'(종합) 2016 KISTI 패밀리기업 현황(9&amp;10월)'!$E$6:$BY$295,73,FALSE)</f>
        <v>1</v>
      </c>
      <c r="L99" s="417">
        <f>VLOOKUP(C99,'(종합) 2016 KISTI 패밀리기업 현황(9&amp;10월)'!$E$6:$BZ$295,3,FALSE)</f>
        <v>2012</v>
      </c>
      <c r="M99" s="417">
        <f>VLOOKUP(C99,'(종합) 2016 KISTI 패밀리기업 현황(9&amp;10월)'!$E$6:$BZ$295,74,FALSE)</f>
        <v>10</v>
      </c>
      <c r="O99" s="21" t="s">
        <v>10820</v>
      </c>
      <c r="P99" s="21" t="s">
        <v>313</v>
      </c>
      <c r="Q99" s="3" t="s">
        <v>1513</v>
      </c>
      <c r="R99" s="3"/>
      <c r="S99" s="3" t="s">
        <v>1436</v>
      </c>
      <c r="T99" s="3"/>
      <c r="U99" s="3"/>
      <c r="V99" s="3" t="s">
        <v>1442</v>
      </c>
      <c r="W99" s="3" t="s">
        <v>1442</v>
      </c>
      <c r="X99" s="3" t="s">
        <v>1514</v>
      </c>
      <c r="Y99" s="3" t="s">
        <v>1515</v>
      </c>
      <c r="Z99" s="3"/>
      <c r="AA99" s="3"/>
      <c r="AB99" s="3"/>
      <c r="AC99" s="3" t="s">
        <v>1433</v>
      </c>
      <c r="AD99" s="3" t="s">
        <v>1438</v>
      </c>
      <c r="AE99" s="3" t="s">
        <v>1433</v>
      </c>
      <c r="AF99" s="3" t="s">
        <v>1438</v>
      </c>
      <c r="AG99" s="3" t="s">
        <v>1516</v>
      </c>
      <c r="AH99" s="3" t="s">
        <v>1517</v>
      </c>
      <c r="AI99" s="3" t="s">
        <v>1474</v>
      </c>
      <c r="AJ99" s="3" t="s">
        <v>1442</v>
      </c>
      <c r="AK99" s="3" t="s">
        <v>1444</v>
      </c>
      <c r="AL99" s="3" t="s">
        <v>1442</v>
      </c>
      <c r="AM99" s="3"/>
      <c r="AN99" s="3"/>
      <c r="AO99" s="3"/>
      <c r="AP99" s="3"/>
      <c r="AQ99" s="3"/>
      <c r="AR99" s="3"/>
      <c r="AS99" s="3" t="s">
        <v>1442</v>
      </c>
      <c r="AT99" s="3"/>
      <c r="AU99" s="3"/>
      <c r="AV99" s="3"/>
      <c r="AW99" s="3" t="s">
        <v>1442</v>
      </c>
      <c r="AX99" s="3" t="s">
        <v>1442</v>
      </c>
      <c r="AY99" s="3" t="s">
        <v>1432</v>
      </c>
      <c r="AZ99" s="3" t="s">
        <v>1444</v>
      </c>
      <c r="BA99" s="3">
        <v>2</v>
      </c>
      <c r="BB99" s="3" t="s">
        <v>1432</v>
      </c>
      <c r="BC99" s="3" t="s">
        <v>1444</v>
      </c>
      <c r="BD99" s="3">
        <v>2</v>
      </c>
      <c r="BE99" s="413" t="s">
        <v>1432</v>
      </c>
      <c r="BF99" s="413" t="s">
        <v>1444</v>
      </c>
      <c r="BG99" s="3">
        <v>2</v>
      </c>
      <c r="BH99" s="413" t="s">
        <v>1432</v>
      </c>
      <c r="BI99" s="413" t="s">
        <v>1444</v>
      </c>
      <c r="BJ99" s="3">
        <v>2</v>
      </c>
      <c r="BK99" s="413" t="s">
        <v>1442</v>
      </c>
      <c r="BL99" s="413" t="s">
        <v>1433</v>
      </c>
      <c r="BM99" s="3">
        <v>2</v>
      </c>
      <c r="BN99" s="413" t="s">
        <v>1432</v>
      </c>
      <c r="BO99" s="413" t="s">
        <v>1433</v>
      </c>
      <c r="BP99" s="3">
        <v>1</v>
      </c>
      <c r="BQ99" s="413" t="s">
        <v>1432</v>
      </c>
      <c r="BR99" s="413" t="s">
        <v>1433</v>
      </c>
      <c r="BS99" s="3">
        <v>1</v>
      </c>
      <c r="BT99" s="413" t="s">
        <v>1437</v>
      </c>
      <c r="BU99" s="413" t="s">
        <v>1437</v>
      </c>
      <c r="BV99" s="3">
        <v>0</v>
      </c>
      <c r="BW99" s="413" t="s">
        <v>1433</v>
      </c>
      <c r="BX99" s="413" t="s">
        <v>1433</v>
      </c>
      <c r="BY99" s="3">
        <v>0</v>
      </c>
      <c r="BZ99" s="413" t="s">
        <v>1444</v>
      </c>
      <c r="CA99" s="413" t="s">
        <v>1444</v>
      </c>
      <c r="CB99" s="3">
        <v>0</v>
      </c>
      <c r="CC99" s="413" t="s">
        <v>1444</v>
      </c>
      <c r="CD99" s="413" t="s">
        <v>1444</v>
      </c>
      <c r="CE99" s="3">
        <v>0</v>
      </c>
      <c r="CF99" s="413" t="s">
        <v>1432</v>
      </c>
      <c r="CG99" s="413" t="s">
        <v>1432</v>
      </c>
      <c r="CH99" s="3">
        <v>0</v>
      </c>
      <c r="CI99" s="413" t="s">
        <v>1444</v>
      </c>
      <c r="CJ99" s="413" t="s">
        <v>1444</v>
      </c>
      <c r="CK99" s="3">
        <v>0</v>
      </c>
      <c r="CL99" s="413" t="s">
        <v>1442</v>
      </c>
      <c r="CM99" s="413" t="s">
        <v>1442</v>
      </c>
      <c r="CN99" s="3">
        <v>0</v>
      </c>
      <c r="CO99" s="413" t="s">
        <v>1442</v>
      </c>
      <c r="CP99" s="413" t="s">
        <v>1442</v>
      </c>
      <c r="CQ99" s="3">
        <v>0</v>
      </c>
      <c r="CR99" s="413" t="s">
        <v>1442</v>
      </c>
      <c r="CS99" s="413" t="s">
        <v>1442</v>
      </c>
      <c r="CT99" s="3">
        <v>0</v>
      </c>
      <c r="CU99" s="413" t="s">
        <v>1442</v>
      </c>
      <c r="CV99" s="413" t="s">
        <v>1442</v>
      </c>
      <c r="CW99" s="3">
        <v>0</v>
      </c>
      <c r="CX99" s="413" t="s">
        <v>1444</v>
      </c>
      <c r="CY99" s="413" t="s">
        <v>1444</v>
      </c>
      <c r="CZ99" s="3">
        <v>0</v>
      </c>
      <c r="DA99" s="413" t="s">
        <v>1437</v>
      </c>
      <c r="DB99" s="413" t="s">
        <v>1437</v>
      </c>
      <c r="DC99" s="3">
        <v>0</v>
      </c>
      <c r="DD99" s="413" t="s">
        <v>1444</v>
      </c>
      <c r="DE99" s="413" t="s">
        <v>1444</v>
      </c>
      <c r="DF99" s="3">
        <v>0</v>
      </c>
      <c r="DG99" s="413" t="s">
        <v>1444</v>
      </c>
      <c r="DH99" s="413" t="s">
        <v>1444</v>
      </c>
      <c r="DI99" s="3">
        <v>0</v>
      </c>
      <c r="DJ99" s="413" t="s">
        <v>1433</v>
      </c>
      <c r="DK99" s="413" t="s">
        <v>1433</v>
      </c>
      <c r="DL99" s="3">
        <v>0</v>
      </c>
      <c r="DM99" s="413" t="s">
        <v>1432</v>
      </c>
      <c r="DN99" s="413" t="s">
        <v>1433</v>
      </c>
      <c r="DO99" s="3">
        <v>1</v>
      </c>
      <c r="DP99" s="413" t="s">
        <v>1432</v>
      </c>
      <c r="DQ99" s="413" t="s">
        <v>1437</v>
      </c>
      <c r="DR99" s="3">
        <v>3</v>
      </c>
      <c r="DS99" s="413" t="s">
        <v>1432</v>
      </c>
      <c r="DT99" s="413" t="s">
        <v>1432</v>
      </c>
      <c r="DU99" s="3">
        <v>0</v>
      </c>
      <c r="DV99" s="413" t="s">
        <v>1432</v>
      </c>
      <c r="DW99" s="413" t="s">
        <v>1432</v>
      </c>
      <c r="DX99" s="3">
        <v>0</v>
      </c>
      <c r="DY99" s="413" t="s">
        <v>1432</v>
      </c>
      <c r="DZ99" s="413" t="s">
        <v>1432</v>
      </c>
      <c r="EA99" s="3">
        <v>0</v>
      </c>
      <c r="EB99" s="3" t="s">
        <v>1518</v>
      </c>
      <c r="EC99" s="3" t="s">
        <v>1437</v>
      </c>
      <c r="ED99" s="3" t="s">
        <v>1519</v>
      </c>
      <c r="EE99" s="3" t="s">
        <v>1519</v>
      </c>
      <c r="EF99" s="3" t="s">
        <v>1519</v>
      </c>
      <c r="EG99" s="3" t="s">
        <v>1518</v>
      </c>
      <c r="EH99" s="413">
        <v>32</v>
      </c>
      <c r="EI99" s="3">
        <v>6</v>
      </c>
      <c r="EJ99" s="413" t="s">
        <v>2725</v>
      </c>
      <c r="EK99" s="413" t="s">
        <v>2726</v>
      </c>
      <c r="EL99" s="413" t="s">
        <v>10900</v>
      </c>
      <c r="EM99" s="413">
        <v>0</v>
      </c>
      <c r="EN99" s="413">
        <v>3</v>
      </c>
      <c r="EO99" s="413">
        <v>0</v>
      </c>
      <c r="EP99" s="413" t="s">
        <v>313</v>
      </c>
      <c r="EQ99" s="413" t="s">
        <v>10901</v>
      </c>
      <c r="ER99" s="413" t="s">
        <v>313</v>
      </c>
      <c r="ES99" s="413">
        <v>8165</v>
      </c>
      <c r="ET99" s="413">
        <v>4500</v>
      </c>
      <c r="EU99" s="413">
        <v>0</v>
      </c>
      <c r="EV99" s="413">
        <v>3</v>
      </c>
      <c r="EW99" s="1" t="s">
        <v>1520</v>
      </c>
      <c r="EX99" s="1" t="s">
        <v>1433</v>
      </c>
      <c r="EY99" s="1" t="s">
        <v>1444</v>
      </c>
      <c r="FG99" s="1" t="s">
        <v>1521</v>
      </c>
      <c r="FH99" s="1" t="s">
        <v>1522</v>
      </c>
      <c r="FI99" s="1" t="s">
        <v>1523</v>
      </c>
      <c r="FJ99" s="1" t="s">
        <v>1524</v>
      </c>
      <c r="FK99" s="1" t="s">
        <v>1525</v>
      </c>
      <c r="FL99" s="1" t="s">
        <v>1468</v>
      </c>
      <c r="FM99" s="1" t="s">
        <v>1526</v>
      </c>
      <c r="FW99" s="457">
        <f t="shared" si="1"/>
        <v>0.125</v>
      </c>
    </row>
    <row r="100" spans="1:179" ht="13.5" customHeight="1">
      <c r="A100" s="1" t="s">
        <v>1082</v>
      </c>
      <c r="B100" s="1" t="s">
        <v>1096</v>
      </c>
      <c r="C100" s="1" t="s">
        <v>1094</v>
      </c>
      <c r="I100" s="417">
        <f>VLOOKUP(C100,'(종합) 2016 KISTI 패밀리기업 현황(9&amp;10월)'!$E$6:$BM$295,61,FALSE)</f>
        <v>8</v>
      </c>
      <c r="J100" s="417">
        <f>VLOOKUP(C100,'(종합) 2016 KISTI 패밀리기업 현황(9&amp;10월)'!$E$6:$BY$295,72,FALSE)</f>
        <v>1</v>
      </c>
      <c r="K100" s="417">
        <f>VLOOKUP(C100,'(종합) 2016 KISTI 패밀리기업 현황(9&amp;10월)'!$E$6:$BY$295,73,FALSE)</f>
        <v>1</v>
      </c>
      <c r="L100" s="417">
        <f>VLOOKUP(C100,'(종합) 2016 KISTI 패밀리기업 현황(9&amp;10월)'!$E$6:$BZ$295,3,FALSE)</f>
        <v>1999</v>
      </c>
      <c r="M100" s="417">
        <f>VLOOKUP(C100,'(종합) 2016 KISTI 패밀리기업 현황(9&amp;10월)'!$E$6:$BZ$295,74,FALSE)</f>
        <v>10</v>
      </c>
      <c r="O100" s="21" t="s">
        <v>10820</v>
      </c>
      <c r="P100" s="21" t="s">
        <v>10906</v>
      </c>
      <c r="Q100" s="3" t="s">
        <v>1527</v>
      </c>
      <c r="R100" s="3" t="s">
        <v>1528</v>
      </c>
      <c r="S100" s="3" t="s">
        <v>1529</v>
      </c>
      <c r="T100" s="3"/>
      <c r="U100" s="3"/>
      <c r="V100" s="3" t="s">
        <v>1530</v>
      </c>
      <c r="W100" s="3" t="s">
        <v>1530</v>
      </c>
      <c r="X100" s="3" t="s">
        <v>1531</v>
      </c>
      <c r="Y100" s="3" t="s">
        <v>1532</v>
      </c>
      <c r="Z100" s="3"/>
      <c r="AA100" s="3" t="s">
        <v>1533</v>
      </c>
      <c r="AB100" s="3"/>
      <c r="AC100" s="3" t="s">
        <v>1534</v>
      </c>
      <c r="AD100" s="3" t="s">
        <v>1535</v>
      </c>
      <c r="AE100" s="3" t="s">
        <v>1534</v>
      </c>
      <c r="AF100" s="3" t="s">
        <v>1534</v>
      </c>
      <c r="AG100" s="3" t="s">
        <v>1536</v>
      </c>
      <c r="AH100" s="3" t="s">
        <v>1537</v>
      </c>
      <c r="AI100" s="3" t="s">
        <v>1538</v>
      </c>
      <c r="AJ100" s="3" t="s">
        <v>1539</v>
      </c>
      <c r="AK100" s="3" t="s">
        <v>1529</v>
      </c>
      <c r="AL100" s="3" t="s">
        <v>1539</v>
      </c>
      <c r="AM100" s="3" t="s">
        <v>1539</v>
      </c>
      <c r="AN100" s="3" t="s">
        <v>1539</v>
      </c>
      <c r="AO100" s="3" t="s">
        <v>1539</v>
      </c>
      <c r="AP100" s="3"/>
      <c r="AQ100" s="3"/>
      <c r="AR100" s="3"/>
      <c r="AS100" s="3" t="s">
        <v>1539</v>
      </c>
      <c r="AT100" s="3"/>
      <c r="AU100" s="3" t="s">
        <v>1539</v>
      </c>
      <c r="AV100" s="3"/>
      <c r="AW100" s="3"/>
      <c r="AX100" s="3"/>
      <c r="AY100" s="3" t="s">
        <v>1540</v>
      </c>
      <c r="AZ100" s="3" t="s">
        <v>1529</v>
      </c>
      <c r="BA100" s="3">
        <v>1</v>
      </c>
      <c r="BB100" s="3" t="s">
        <v>1540</v>
      </c>
      <c r="BC100" s="3" t="s">
        <v>1529</v>
      </c>
      <c r="BD100" s="3">
        <v>1</v>
      </c>
      <c r="BE100" s="413" t="s">
        <v>1540</v>
      </c>
      <c r="BF100" s="413" t="s">
        <v>1529</v>
      </c>
      <c r="BG100" s="3">
        <v>1</v>
      </c>
      <c r="BH100" s="413" t="s">
        <v>1541</v>
      </c>
      <c r="BI100" s="413" t="s">
        <v>1540</v>
      </c>
      <c r="BJ100" s="3">
        <v>1</v>
      </c>
      <c r="BK100" s="413" t="s">
        <v>1541</v>
      </c>
      <c r="BL100" s="413" t="s">
        <v>1540</v>
      </c>
      <c r="BM100" s="3">
        <v>1</v>
      </c>
      <c r="BN100" s="413" t="s">
        <v>1540</v>
      </c>
      <c r="BO100" s="413" t="s">
        <v>1529</v>
      </c>
      <c r="BP100" s="3">
        <v>1</v>
      </c>
      <c r="BQ100" s="413" t="s">
        <v>1540</v>
      </c>
      <c r="BR100" s="413" t="s">
        <v>1529</v>
      </c>
      <c r="BS100" s="3">
        <v>1</v>
      </c>
      <c r="BT100" s="413" t="s">
        <v>1540</v>
      </c>
      <c r="BU100" s="413" t="s">
        <v>1529</v>
      </c>
      <c r="BV100" s="3">
        <v>1</v>
      </c>
      <c r="BW100" s="413" t="s">
        <v>1540</v>
      </c>
      <c r="BX100" s="413" t="s">
        <v>1529</v>
      </c>
      <c r="BY100" s="3">
        <v>1</v>
      </c>
      <c r="BZ100" s="413" t="s">
        <v>1540</v>
      </c>
      <c r="CA100" s="413" t="s">
        <v>1529</v>
      </c>
      <c r="CB100" s="3">
        <v>1</v>
      </c>
      <c r="CC100" s="413" t="s">
        <v>1541</v>
      </c>
      <c r="CD100" s="413" t="s">
        <v>1540</v>
      </c>
      <c r="CE100" s="3">
        <v>1</v>
      </c>
      <c r="CF100" s="413" t="s">
        <v>1540</v>
      </c>
      <c r="CG100" s="413" t="s">
        <v>1529</v>
      </c>
      <c r="CH100" s="3">
        <v>1</v>
      </c>
      <c r="CI100" s="413" t="s">
        <v>1540</v>
      </c>
      <c r="CJ100" s="413" t="s">
        <v>1529</v>
      </c>
      <c r="CK100" s="3">
        <v>1</v>
      </c>
      <c r="CL100" s="413" t="s">
        <v>1541</v>
      </c>
      <c r="CM100" s="413" t="s">
        <v>1540</v>
      </c>
      <c r="CN100" s="3">
        <v>1</v>
      </c>
      <c r="CO100" s="413" t="s">
        <v>1541</v>
      </c>
      <c r="CP100" s="413" t="s">
        <v>1540</v>
      </c>
      <c r="CQ100" s="3">
        <v>1</v>
      </c>
      <c r="CR100" s="413" t="s">
        <v>1540</v>
      </c>
      <c r="CS100" s="413" t="s">
        <v>1529</v>
      </c>
      <c r="CT100" s="3">
        <v>1</v>
      </c>
      <c r="CU100" s="413" t="s">
        <v>1540</v>
      </c>
      <c r="CV100" s="413" t="s">
        <v>1529</v>
      </c>
      <c r="CW100" s="3">
        <v>1</v>
      </c>
      <c r="CX100" s="413" t="s">
        <v>1540</v>
      </c>
      <c r="CY100" s="413" t="s">
        <v>1529</v>
      </c>
      <c r="CZ100" s="3">
        <v>1</v>
      </c>
      <c r="DA100" s="413" t="s">
        <v>1540</v>
      </c>
      <c r="DB100" s="413" t="s">
        <v>1529</v>
      </c>
      <c r="DC100" s="3">
        <v>1</v>
      </c>
      <c r="DD100" s="413" t="s">
        <v>1540</v>
      </c>
      <c r="DE100" s="413" t="s">
        <v>1529</v>
      </c>
      <c r="DF100" s="3">
        <v>1</v>
      </c>
      <c r="DG100" s="413" t="s">
        <v>1540</v>
      </c>
      <c r="DH100" s="413" t="s">
        <v>1529</v>
      </c>
      <c r="DI100" s="3">
        <v>1</v>
      </c>
      <c r="DJ100" s="413" t="s">
        <v>1540</v>
      </c>
      <c r="DK100" s="413" t="s">
        <v>1529</v>
      </c>
      <c r="DL100" s="3">
        <v>1</v>
      </c>
      <c r="DM100" s="413" t="s">
        <v>1540</v>
      </c>
      <c r="DN100" s="413" t="s">
        <v>1529</v>
      </c>
      <c r="DO100" s="3">
        <v>1</v>
      </c>
      <c r="DP100" s="413" t="s">
        <v>1540</v>
      </c>
      <c r="DQ100" s="413" t="s">
        <v>1529</v>
      </c>
      <c r="DR100" s="3">
        <v>1</v>
      </c>
      <c r="DS100" s="413" t="s">
        <v>1541</v>
      </c>
      <c r="DT100" s="413" t="s">
        <v>1540</v>
      </c>
      <c r="DU100" s="3">
        <v>1</v>
      </c>
      <c r="DV100" s="413" t="s">
        <v>1540</v>
      </c>
      <c r="DW100" s="413" t="s">
        <v>1529</v>
      </c>
      <c r="DX100" s="3">
        <v>1</v>
      </c>
      <c r="DY100" s="413" t="s">
        <v>1540</v>
      </c>
      <c r="DZ100" s="413" t="s">
        <v>1529</v>
      </c>
      <c r="EA100" s="3">
        <v>1</v>
      </c>
      <c r="EB100" s="3" t="s">
        <v>1542</v>
      </c>
      <c r="EC100" s="3" t="s">
        <v>1543</v>
      </c>
      <c r="ED100" s="3" t="s">
        <v>1544</v>
      </c>
      <c r="EE100" s="3" t="s">
        <v>1542</v>
      </c>
      <c r="EF100" s="3" t="s">
        <v>1542</v>
      </c>
      <c r="EG100" s="3" t="s">
        <v>1542</v>
      </c>
      <c r="EH100" s="413">
        <v>24</v>
      </c>
      <c r="EI100" s="3">
        <v>19</v>
      </c>
      <c r="EJ100" s="413" t="s">
        <v>2725</v>
      </c>
      <c r="EK100" s="413" t="s">
        <v>2726</v>
      </c>
      <c r="EL100" s="413" t="s">
        <v>10900</v>
      </c>
      <c r="EM100" s="413">
        <v>5</v>
      </c>
      <c r="EN100" s="413">
        <v>0</v>
      </c>
      <c r="EO100" s="413">
        <v>0</v>
      </c>
      <c r="EP100" s="413" t="s">
        <v>313</v>
      </c>
      <c r="EQ100" s="413" t="s">
        <v>10901</v>
      </c>
      <c r="ER100" s="413" t="s">
        <v>313</v>
      </c>
      <c r="ES100" s="413">
        <v>12500</v>
      </c>
      <c r="ET100" s="413">
        <v>13000</v>
      </c>
      <c r="EU100" s="413">
        <v>500</v>
      </c>
      <c r="EV100" s="413">
        <v>5</v>
      </c>
      <c r="EW100" s="1" t="s">
        <v>1545</v>
      </c>
      <c r="EX100" s="1" t="s">
        <v>1541</v>
      </c>
      <c r="EY100" s="1" t="s">
        <v>1540</v>
      </c>
      <c r="FG100" s="1" t="s">
        <v>1546</v>
      </c>
      <c r="FH100" s="1" t="s">
        <v>1547</v>
      </c>
      <c r="FI100" s="1" t="s">
        <v>1548</v>
      </c>
      <c r="FW100" s="457">
        <f t="shared" si="1"/>
        <v>0.20833333333333334</v>
      </c>
    </row>
    <row r="101" spans="1:179" ht="13.5" customHeight="1">
      <c r="A101" s="1" t="s">
        <v>1097</v>
      </c>
      <c r="B101" s="1" t="s">
        <v>1096</v>
      </c>
      <c r="C101" s="1" t="s">
        <v>1114</v>
      </c>
      <c r="I101" s="417">
        <f>VLOOKUP(C101,'(종합) 2016 KISTI 패밀리기업 현황(9&amp;10월)'!$E$6:$BM$295,61,FALSE)</f>
        <v>5</v>
      </c>
      <c r="J101" s="417">
        <f>VLOOKUP(C101,'(종합) 2016 KISTI 패밀리기업 현황(9&amp;10월)'!$E$6:$BY$295,72,FALSE)</f>
        <v>0</v>
      </c>
      <c r="K101" s="417">
        <f>VLOOKUP(C101,'(종합) 2016 KISTI 패밀리기업 현황(9&amp;10월)'!$E$6:$BY$295,73,FALSE)</f>
        <v>0</v>
      </c>
      <c r="L101" s="417">
        <f>VLOOKUP(C101,'(종합) 2016 KISTI 패밀리기업 현황(9&amp;10월)'!$E$6:$BZ$295,3,FALSE)</f>
        <v>2005</v>
      </c>
      <c r="M101" s="417">
        <f>VLOOKUP(C101,'(종합) 2016 KISTI 패밀리기업 현황(9&amp;10월)'!$E$6:$BZ$295,74,FALSE)</f>
        <v>10</v>
      </c>
      <c r="O101" s="21" t="s">
        <v>10825</v>
      </c>
      <c r="P101" s="21" t="s">
        <v>313</v>
      </c>
      <c r="Q101" s="3" t="s">
        <v>1549</v>
      </c>
      <c r="R101" s="3" t="s">
        <v>1550</v>
      </c>
      <c r="S101" s="3" t="s">
        <v>1551</v>
      </c>
      <c r="T101" s="3" t="s">
        <v>1551</v>
      </c>
      <c r="U101" s="3"/>
      <c r="V101" s="3" t="s">
        <v>1541</v>
      </c>
      <c r="W101" s="3" t="s">
        <v>1530</v>
      </c>
      <c r="X101" s="3" t="s">
        <v>1552</v>
      </c>
      <c r="Y101" s="3" t="s">
        <v>1551</v>
      </c>
      <c r="Z101" s="3" t="s">
        <v>1541</v>
      </c>
      <c r="AA101" s="3" t="s">
        <v>1538</v>
      </c>
      <c r="AB101" s="3"/>
      <c r="AC101" s="3" t="s">
        <v>1539</v>
      </c>
      <c r="AD101" s="3" t="s">
        <v>1530</v>
      </c>
      <c r="AE101" s="3" t="s">
        <v>1541</v>
      </c>
      <c r="AF101" s="3" t="s">
        <v>1541</v>
      </c>
      <c r="AG101" s="3" t="s">
        <v>1553</v>
      </c>
      <c r="AH101" s="3" t="s">
        <v>1554</v>
      </c>
      <c r="AI101" s="3" t="s">
        <v>1541</v>
      </c>
      <c r="AJ101" s="3" t="s">
        <v>1539</v>
      </c>
      <c r="AK101" s="3" t="s">
        <v>1555</v>
      </c>
      <c r="AL101" s="3" t="s">
        <v>1539</v>
      </c>
      <c r="AM101" s="3" t="s">
        <v>1539</v>
      </c>
      <c r="AN101" s="3"/>
      <c r="AO101" s="3" t="s">
        <v>1539</v>
      </c>
      <c r="AP101" s="3" t="s">
        <v>1539</v>
      </c>
      <c r="AQ101" s="3"/>
      <c r="AR101" s="3" t="s">
        <v>1539</v>
      </c>
      <c r="AS101" s="3"/>
      <c r="AT101" s="3"/>
      <c r="AU101" s="3" t="s">
        <v>1539</v>
      </c>
      <c r="AV101" s="3"/>
      <c r="AW101" s="3" t="s">
        <v>1539</v>
      </c>
      <c r="AX101" s="3"/>
      <c r="AY101" s="3" t="s">
        <v>1541</v>
      </c>
      <c r="AZ101" s="3" t="s">
        <v>1540</v>
      </c>
      <c r="BA101" s="3">
        <v>1</v>
      </c>
      <c r="BB101" s="3" t="s">
        <v>1541</v>
      </c>
      <c r="BC101" s="3" t="s">
        <v>1540</v>
      </c>
      <c r="BD101" s="3">
        <v>1</v>
      </c>
      <c r="BE101" s="413" t="s">
        <v>1530</v>
      </c>
      <c r="BF101" s="413" t="s">
        <v>1540</v>
      </c>
      <c r="BG101" s="3">
        <v>2</v>
      </c>
      <c r="BH101" s="413" t="s">
        <v>1540</v>
      </c>
      <c r="BI101" s="413" t="s">
        <v>1529</v>
      </c>
      <c r="BJ101" s="3">
        <v>1</v>
      </c>
      <c r="BK101" s="413" t="s">
        <v>1540</v>
      </c>
      <c r="BL101" s="413" t="s">
        <v>1540</v>
      </c>
      <c r="BM101" s="3">
        <v>0</v>
      </c>
      <c r="BN101" s="413" t="s">
        <v>1541</v>
      </c>
      <c r="BO101" s="413" t="s">
        <v>1540</v>
      </c>
      <c r="BP101" s="3">
        <v>1</v>
      </c>
      <c r="BQ101" s="413" t="s">
        <v>1530</v>
      </c>
      <c r="BR101" s="413" t="s">
        <v>1541</v>
      </c>
      <c r="BS101" s="3">
        <v>1</v>
      </c>
      <c r="BT101" s="413" t="s">
        <v>1530</v>
      </c>
      <c r="BU101" s="413" t="s">
        <v>1529</v>
      </c>
      <c r="BV101" s="3">
        <v>3</v>
      </c>
      <c r="BW101" s="413" t="s">
        <v>1540</v>
      </c>
      <c r="BX101" s="413" t="s">
        <v>1540</v>
      </c>
      <c r="BY101" s="3">
        <v>0</v>
      </c>
      <c r="BZ101" s="413" t="s">
        <v>1540</v>
      </c>
      <c r="CA101" s="413" t="s">
        <v>1540</v>
      </c>
      <c r="CB101" s="3">
        <v>0</v>
      </c>
      <c r="CC101" s="413" t="s">
        <v>1540</v>
      </c>
      <c r="CD101" s="413" t="s">
        <v>1540</v>
      </c>
      <c r="CE101" s="3">
        <v>0</v>
      </c>
      <c r="CF101" s="413" t="s">
        <v>1540</v>
      </c>
      <c r="CG101" s="413" t="s">
        <v>1529</v>
      </c>
      <c r="CH101" s="3">
        <v>1</v>
      </c>
      <c r="CI101" s="413" t="s">
        <v>1540</v>
      </c>
      <c r="CJ101" s="413" t="s">
        <v>1540</v>
      </c>
      <c r="CK101" s="3">
        <v>0</v>
      </c>
      <c r="CL101" s="413" t="s">
        <v>1541</v>
      </c>
      <c r="CM101" s="413" t="s">
        <v>1541</v>
      </c>
      <c r="CN101" s="3">
        <v>0</v>
      </c>
      <c r="CO101" s="413" t="s">
        <v>1530</v>
      </c>
      <c r="CP101" s="413" t="s">
        <v>1541</v>
      </c>
      <c r="CQ101" s="3">
        <v>1</v>
      </c>
      <c r="CR101" s="413" t="s">
        <v>1541</v>
      </c>
      <c r="CS101" s="413" t="s">
        <v>1541</v>
      </c>
      <c r="CT101" s="3">
        <v>0</v>
      </c>
      <c r="CU101" s="413" t="s">
        <v>1541</v>
      </c>
      <c r="CV101" s="413" t="s">
        <v>1541</v>
      </c>
      <c r="CW101" s="3">
        <v>0</v>
      </c>
      <c r="CX101" s="413" t="s">
        <v>1540</v>
      </c>
      <c r="CY101" s="413" t="s">
        <v>1540</v>
      </c>
      <c r="CZ101" s="3">
        <v>0</v>
      </c>
      <c r="DA101" s="413" t="s">
        <v>1541</v>
      </c>
      <c r="DB101" s="413" t="s">
        <v>1541</v>
      </c>
      <c r="DC101" s="3">
        <v>0</v>
      </c>
      <c r="DD101" s="413" t="s">
        <v>1540</v>
      </c>
      <c r="DE101" s="413" t="s">
        <v>1540</v>
      </c>
      <c r="DF101" s="3">
        <v>0</v>
      </c>
      <c r="DG101" s="413" t="s">
        <v>1541</v>
      </c>
      <c r="DH101" s="413" t="s">
        <v>1541</v>
      </c>
      <c r="DI101" s="3">
        <v>0</v>
      </c>
      <c r="DJ101" s="413" t="s">
        <v>1541</v>
      </c>
      <c r="DK101" s="413" t="s">
        <v>1540</v>
      </c>
      <c r="DL101" s="3">
        <v>1</v>
      </c>
      <c r="DM101" s="413" t="s">
        <v>1541</v>
      </c>
      <c r="DN101" s="413" t="s">
        <v>1540</v>
      </c>
      <c r="DO101" s="3">
        <v>1</v>
      </c>
      <c r="DP101" s="413" t="s">
        <v>1541</v>
      </c>
      <c r="DQ101" s="413" t="s">
        <v>1540</v>
      </c>
      <c r="DR101" s="3">
        <v>1</v>
      </c>
      <c r="DS101" s="413" t="s">
        <v>1541</v>
      </c>
      <c r="DT101" s="413" t="s">
        <v>1541</v>
      </c>
      <c r="DU101" s="3">
        <v>0</v>
      </c>
      <c r="DV101" s="413" t="s">
        <v>1541</v>
      </c>
      <c r="DW101" s="413" t="s">
        <v>1540</v>
      </c>
      <c r="DX101" s="3">
        <v>1</v>
      </c>
      <c r="DY101" s="413" t="s">
        <v>1541</v>
      </c>
      <c r="DZ101" s="413" t="s">
        <v>1541</v>
      </c>
      <c r="EA101" s="3">
        <v>0</v>
      </c>
      <c r="EB101" s="3" t="s">
        <v>1551</v>
      </c>
      <c r="EC101" s="3" t="s">
        <v>1551</v>
      </c>
      <c r="ED101" s="3" t="s">
        <v>1541</v>
      </c>
      <c r="EE101" s="3" t="s">
        <v>1541</v>
      </c>
      <c r="EF101" s="3"/>
      <c r="EG101" s="3" t="s">
        <v>1551</v>
      </c>
      <c r="EH101" s="413">
        <v>51</v>
      </c>
      <c r="EI101" s="3">
        <v>13</v>
      </c>
      <c r="EJ101" s="413" t="s">
        <v>2725</v>
      </c>
      <c r="EK101" s="413" t="s">
        <v>2726</v>
      </c>
      <c r="EL101" s="413" t="s">
        <v>10902</v>
      </c>
      <c r="EM101" s="413" t="s">
        <v>4273</v>
      </c>
      <c r="EN101" s="413" t="s">
        <v>517</v>
      </c>
      <c r="EO101" s="413" t="s">
        <v>517</v>
      </c>
      <c r="EP101" s="413" t="s">
        <v>10901</v>
      </c>
      <c r="EQ101" s="413" t="s">
        <v>10901</v>
      </c>
      <c r="ER101" s="413" t="s">
        <v>313</v>
      </c>
      <c r="ES101" s="413">
        <v>40522</v>
      </c>
      <c r="ET101" s="413">
        <v>41000</v>
      </c>
      <c r="EU101" s="413">
        <v>478</v>
      </c>
      <c r="EV101" s="413">
        <v>0</v>
      </c>
      <c r="EW101" s="1" t="s">
        <v>1556</v>
      </c>
      <c r="FA101" s="1" t="s">
        <v>1530</v>
      </c>
      <c r="FB101" s="1" t="s">
        <v>1529</v>
      </c>
      <c r="FG101" s="1" t="s">
        <v>1557</v>
      </c>
      <c r="FH101" s="1" t="s">
        <v>1558</v>
      </c>
      <c r="FI101" s="1" t="s">
        <v>1559</v>
      </c>
      <c r="FW101" s="457">
        <f t="shared" si="1"/>
        <v>0.21568627450980393</v>
      </c>
    </row>
    <row r="102" spans="1:179" ht="13.5" customHeight="1">
      <c r="A102" s="1" t="s">
        <v>1098</v>
      </c>
      <c r="B102" s="1" t="s">
        <v>1095</v>
      </c>
      <c r="C102" s="1" t="s">
        <v>1115</v>
      </c>
      <c r="I102" s="417">
        <f>VLOOKUP(C102,'(종합) 2016 KISTI 패밀리기업 현황(9&amp;10월)'!$E$6:$BM$295,61,FALSE)</f>
        <v>8</v>
      </c>
      <c r="J102" s="417">
        <f>VLOOKUP(C102,'(종합) 2016 KISTI 패밀리기업 현황(9&amp;10월)'!$E$6:$BY$295,72,FALSE)</f>
        <v>1</v>
      </c>
      <c r="K102" s="417">
        <f>VLOOKUP(C102,'(종합) 2016 KISTI 패밀리기업 현황(9&amp;10월)'!$E$6:$BY$295,73,FALSE)</f>
        <v>1</v>
      </c>
      <c r="L102" s="417">
        <f>VLOOKUP(C102,'(종합) 2016 KISTI 패밀리기업 현황(9&amp;10월)'!$E$6:$BZ$295,3,FALSE)</f>
        <v>2003</v>
      </c>
      <c r="M102" s="417">
        <f>VLOOKUP(C102,'(종합) 2016 KISTI 패밀리기업 현황(9&amp;10월)'!$E$6:$BZ$295,74,FALSE)</f>
        <v>10</v>
      </c>
      <c r="O102" s="21" t="s">
        <v>10820</v>
      </c>
      <c r="P102" s="21" t="s">
        <v>313</v>
      </c>
      <c r="Q102" s="3" t="s">
        <v>1532</v>
      </c>
      <c r="R102" s="3" t="s">
        <v>1532</v>
      </c>
      <c r="S102" s="3" t="s">
        <v>1560</v>
      </c>
      <c r="T102" s="3" t="s">
        <v>1532</v>
      </c>
      <c r="U102" s="3"/>
      <c r="V102" s="3" t="s">
        <v>1530</v>
      </c>
      <c r="W102" s="3" t="s">
        <v>1530</v>
      </c>
      <c r="X102" s="3" t="s">
        <v>1552</v>
      </c>
      <c r="Y102" s="3" t="s">
        <v>1532</v>
      </c>
      <c r="Z102" s="3"/>
      <c r="AA102" s="3"/>
      <c r="AB102" s="3"/>
      <c r="AC102" s="3" t="s">
        <v>1561</v>
      </c>
      <c r="AD102" s="3" t="s">
        <v>1532</v>
      </c>
      <c r="AE102" s="3" t="s">
        <v>1541</v>
      </c>
      <c r="AF102" s="3" t="s">
        <v>1541</v>
      </c>
      <c r="AG102" s="3" t="s">
        <v>1562</v>
      </c>
      <c r="AH102" s="3" t="s">
        <v>1563</v>
      </c>
      <c r="AI102" s="3" t="s">
        <v>1538</v>
      </c>
      <c r="AJ102" s="3" t="s">
        <v>1539</v>
      </c>
      <c r="AK102" s="3" t="s">
        <v>1538</v>
      </c>
      <c r="AL102" s="3" t="s">
        <v>1539</v>
      </c>
      <c r="AM102" s="3" t="s">
        <v>1539</v>
      </c>
      <c r="AN102" s="3"/>
      <c r="AO102" s="3"/>
      <c r="AP102" s="3" t="s">
        <v>1539</v>
      </c>
      <c r="AQ102" s="3"/>
      <c r="AR102" s="3"/>
      <c r="AS102" s="3" t="s">
        <v>1539</v>
      </c>
      <c r="AT102" s="3" t="s">
        <v>1539</v>
      </c>
      <c r="AU102" s="3" t="s">
        <v>1539</v>
      </c>
      <c r="AV102" s="3" t="s">
        <v>1539</v>
      </c>
      <c r="AW102" s="3"/>
      <c r="AX102" s="3"/>
      <c r="AY102" s="3" t="s">
        <v>1540</v>
      </c>
      <c r="AZ102" s="3" t="s">
        <v>1529</v>
      </c>
      <c r="BA102" s="3">
        <v>1</v>
      </c>
      <c r="BB102" s="3" t="s">
        <v>1540</v>
      </c>
      <c r="BC102" s="3" t="s">
        <v>1529</v>
      </c>
      <c r="BD102" s="3">
        <v>1</v>
      </c>
      <c r="BE102" s="413" t="s">
        <v>1540</v>
      </c>
      <c r="BF102" s="413" t="s">
        <v>1529</v>
      </c>
      <c r="BG102" s="3">
        <v>1</v>
      </c>
      <c r="BH102" s="413" t="s">
        <v>1541</v>
      </c>
      <c r="BI102" s="413" t="s">
        <v>1540</v>
      </c>
      <c r="BJ102" s="3">
        <v>1</v>
      </c>
      <c r="BK102" s="413" t="s">
        <v>1540</v>
      </c>
      <c r="BL102" s="413" t="s">
        <v>1529</v>
      </c>
      <c r="BM102" s="3">
        <v>1</v>
      </c>
      <c r="BN102" s="413" t="s">
        <v>1529</v>
      </c>
      <c r="BO102" s="413" t="s">
        <v>1529</v>
      </c>
      <c r="BP102" s="3">
        <v>0</v>
      </c>
      <c r="BQ102" s="413" t="s">
        <v>1529</v>
      </c>
      <c r="BR102" s="413" t="s">
        <v>1529</v>
      </c>
      <c r="BS102" s="3">
        <v>0</v>
      </c>
      <c r="BT102" s="413" t="s">
        <v>1540</v>
      </c>
      <c r="BU102" s="413" t="s">
        <v>1529</v>
      </c>
      <c r="BV102" s="3">
        <v>1</v>
      </c>
      <c r="BW102" s="413" t="s">
        <v>1541</v>
      </c>
      <c r="BX102" s="413" t="s">
        <v>1540</v>
      </c>
      <c r="BY102" s="3">
        <v>1</v>
      </c>
      <c r="BZ102" s="413" t="s">
        <v>1541</v>
      </c>
      <c r="CA102" s="413" t="s">
        <v>1540</v>
      </c>
      <c r="CB102" s="3">
        <v>1</v>
      </c>
      <c r="CC102" s="413" t="s">
        <v>1541</v>
      </c>
      <c r="CD102" s="413" t="s">
        <v>1540</v>
      </c>
      <c r="CE102" s="3">
        <v>1</v>
      </c>
      <c r="CF102" s="413" t="s">
        <v>1540</v>
      </c>
      <c r="CG102" s="413" t="s">
        <v>1529</v>
      </c>
      <c r="CH102" s="3">
        <v>1</v>
      </c>
      <c r="CI102" s="413" t="s">
        <v>1540</v>
      </c>
      <c r="CJ102" s="413" t="s">
        <v>1529</v>
      </c>
      <c r="CK102" s="3">
        <v>1</v>
      </c>
      <c r="CL102" s="413" t="s">
        <v>1541</v>
      </c>
      <c r="CM102" s="413" t="s">
        <v>1540</v>
      </c>
      <c r="CN102" s="3">
        <v>1</v>
      </c>
      <c r="CO102" s="413" t="s">
        <v>1541</v>
      </c>
      <c r="CP102" s="413" t="s">
        <v>1540</v>
      </c>
      <c r="CQ102" s="3">
        <v>1</v>
      </c>
      <c r="CR102" s="413" t="s">
        <v>1541</v>
      </c>
      <c r="CS102" s="413" t="s">
        <v>1540</v>
      </c>
      <c r="CT102" s="3">
        <v>1</v>
      </c>
      <c r="CU102" s="413" t="s">
        <v>1541</v>
      </c>
      <c r="CV102" s="413" t="s">
        <v>1540</v>
      </c>
      <c r="CW102" s="3">
        <v>1</v>
      </c>
      <c r="CX102" s="413" t="s">
        <v>1540</v>
      </c>
      <c r="CY102" s="413" t="s">
        <v>1529</v>
      </c>
      <c r="CZ102" s="3">
        <v>1</v>
      </c>
      <c r="DA102" s="413" t="s">
        <v>1540</v>
      </c>
      <c r="DB102" s="413" t="s">
        <v>1529</v>
      </c>
      <c r="DC102" s="3">
        <v>1</v>
      </c>
      <c r="DD102" s="413" t="s">
        <v>1540</v>
      </c>
      <c r="DE102" s="413" t="s">
        <v>1529</v>
      </c>
      <c r="DF102" s="3">
        <v>1</v>
      </c>
      <c r="DG102" s="413" t="s">
        <v>1540</v>
      </c>
      <c r="DH102" s="413" t="s">
        <v>1529</v>
      </c>
      <c r="DI102" s="3">
        <v>1</v>
      </c>
      <c r="DJ102" s="413" t="s">
        <v>1540</v>
      </c>
      <c r="DK102" s="413" t="s">
        <v>1529</v>
      </c>
      <c r="DL102" s="3">
        <v>1</v>
      </c>
      <c r="DM102" s="413" t="s">
        <v>1540</v>
      </c>
      <c r="DN102" s="413" t="s">
        <v>1529</v>
      </c>
      <c r="DO102" s="3">
        <v>1</v>
      </c>
      <c r="DP102" s="413" t="s">
        <v>1540</v>
      </c>
      <c r="DQ102" s="413" t="s">
        <v>1529</v>
      </c>
      <c r="DR102" s="3">
        <v>1</v>
      </c>
      <c r="DS102" s="413" t="s">
        <v>1540</v>
      </c>
      <c r="DT102" s="413" t="s">
        <v>1529</v>
      </c>
      <c r="DU102" s="3">
        <v>1</v>
      </c>
      <c r="DV102" s="413" t="s">
        <v>1540</v>
      </c>
      <c r="DW102" s="413" t="s">
        <v>1529</v>
      </c>
      <c r="DX102" s="3">
        <v>1</v>
      </c>
      <c r="DY102" s="413" t="s">
        <v>1540</v>
      </c>
      <c r="DZ102" s="413" t="s">
        <v>1529</v>
      </c>
      <c r="EA102" s="3">
        <v>1</v>
      </c>
      <c r="EB102" s="3" t="s">
        <v>1549</v>
      </c>
      <c r="EC102" s="3" t="s">
        <v>1542</v>
      </c>
      <c r="ED102" s="3" t="s">
        <v>1564</v>
      </c>
      <c r="EE102" s="3" t="s">
        <v>1542</v>
      </c>
      <c r="EF102" s="3" t="s">
        <v>1542</v>
      </c>
      <c r="EG102" s="3" t="s">
        <v>1543</v>
      </c>
      <c r="EH102" s="413">
        <v>43</v>
      </c>
      <c r="EI102" s="3">
        <v>15</v>
      </c>
      <c r="EJ102" s="413" t="s">
        <v>2725</v>
      </c>
      <c r="EK102" s="413" t="s">
        <v>2726</v>
      </c>
      <c r="EL102" s="413" t="s">
        <v>10900</v>
      </c>
      <c r="EM102" s="413">
        <v>0</v>
      </c>
      <c r="EN102" s="413">
        <v>3</v>
      </c>
      <c r="EO102" s="413">
        <v>0</v>
      </c>
      <c r="EP102" s="413" t="s">
        <v>313</v>
      </c>
      <c r="EQ102" s="413" t="s">
        <v>10901</v>
      </c>
      <c r="ER102" s="413" t="s">
        <v>10901</v>
      </c>
      <c r="ES102" s="413">
        <v>8973</v>
      </c>
      <c r="ET102" s="413">
        <v>9200</v>
      </c>
      <c r="EU102" s="413">
        <v>227</v>
      </c>
      <c r="EV102" s="413">
        <v>3</v>
      </c>
      <c r="EW102" s="1" t="s">
        <v>1565</v>
      </c>
      <c r="FA102" s="1" t="s">
        <v>1529</v>
      </c>
      <c r="FD102" s="1" t="s">
        <v>1540</v>
      </c>
      <c r="FG102" s="1" t="s">
        <v>1568</v>
      </c>
      <c r="FH102" s="1" t="s">
        <v>1567</v>
      </c>
      <c r="FI102" s="1" t="s">
        <v>1566</v>
      </c>
      <c r="FJ102" s="1" t="s">
        <v>1569</v>
      </c>
      <c r="FK102" s="1" t="s">
        <v>1570</v>
      </c>
      <c r="FL102" s="1" t="s">
        <v>1571</v>
      </c>
      <c r="FM102" s="1" t="s">
        <v>1572</v>
      </c>
      <c r="FW102" s="457">
        <f t="shared" si="1"/>
        <v>0.16279069767441862</v>
      </c>
    </row>
    <row r="103" spans="1:179" ht="13.5" customHeight="1">
      <c r="A103" s="1" t="s">
        <v>1099</v>
      </c>
      <c r="B103" s="1" t="s">
        <v>1095</v>
      </c>
      <c r="C103" s="1" t="s">
        <v>1116</v>
      </c>
      <c r="I103" s="417">
        <f>VLOOKUP(C103,'(종합) 2016 KISTI 패밀리기업 현황(9&amp;10월)'!$E$6:$BM$295,61,FALSE)</f>
        <v>6</v>
      </c>
      <c r="J103" s="417">
        <f>VLOOKUP(C103,'(종합) 2016 KISTI 패밀리기업 현황(9&amp;10월)'!$E$6:$BY$295,72,FALSE)</f>
        <v>0</v>
      </c>
      <c r="K103" s="417">
        <f>VLOOKUP(C103,'(종합) 2016 KISTI 패밀리기업 현황(9&amp;10월)'!$E$6:$BY$295,73,FALSE)</f>
        <v>0</v>
      </c>
      <c r="L103" s="417">
        <f>VLOOKUP(C103,'(종합) 2016 KISTI 패밀리기업 현황(9&amp;10월)'!$E$6:$BZ$295,3,FALSE)</f>
        <v>2000</v>
      </c>
      <c r="M103" s="417">
        <f>VLOOKUP(C103,'(종합) 2016 KISTI 패밀리기업 현황(9&amp;10월)'!$E$6:$BZ$295,74,FALSE)</f>
        <v>7</v>
      </c>
      <c r="O103" s="21" t="s">
        <v>10820</v>
      </c>
      <c r="P103" s="21" t="s">
        <v>10906</v>
      </c>
      <c r="Q103" s="3" t="s">
        <v>1576</v>
      </c>
      <c r="R103" s="3" t="s">
        <v>1550</v>
      </c>
      <c r="S103" s="3"/>
      <c r="T103" s="3"/>
      <c r="U103" s="3"/>
      <c r="V103" s="3" t="s">
        <v>1530</v>
      </c>
      <c r="W103" s="3" t="s">
        <v>1530</v>
      </c>
      <c r="X103" s="3"/>
      <c r="Y103" s="3" t="s">
        <v>1527</v>
      </c>
      <c r="Z103" s="3"/>
      <c r="AA103" s="3"/>
      <c r="AB103" s="3" t="s">
        <v>1560</v>
      </c>
      <c r="AC103" s="3" t="s">
        <v>1530</v>
      </c>
      <c r="AD103" s="3" t="s">
        <v>1577</v>
      </c>
      <c r="AE103" s="3" t="s">
        <v>1534</v>
      </c>
      <c r="AF103" s="3" t="s">
        <v>1534</v>
      </c>
      <c r="AG103" s="3" t="s">
        <v>1578</v>
      </c>
      <c r="AH103" s="3" t="s">
        <v>1579</v>
      </c>
      <c r="AI103" s="3" t="s">
        <v>1561</v>
      </c>
      <c r="AJ103" s="3" t="s">
        <v>1539</v>
      </c>
      <c r="AK103" s="3" t="s">
        <v>1561</v>
      </c>
      <c r="AL103" s="3" t="s">
        <v>1539</v>
      </c>
      <c r="AM103" s="3" t="s">
        <v>1539</v>
      </c>
      <c r="AN103" s="3"/>
      <c r="AO103" s="3"/>
      <c r="AP103" s="3"/>
      <c r="AQ103" s="3"/>
      <c r="AR103" s="3"/>
      <c r="AS103" s="3" t="s">
        <v>1539</v>
      </c>
      <c r="AT103" s="3"/>
      <c r="AU103" s="3"/>
      <c r="AV103" s="3"/>
      <c r="AW103" s="3"/>
      <c r="AX103" s="3"/>
      <c r="AY103" s="3" t="s">
        <v>1530</v>
      </c>
      <c r="AZ103" s="3" t="s">
        <v>1540</v>
      </c>
      <c r="BA103" s="3">
        <v>2</v>
      </c>
      <c r="BB103" s="3" t="s">
        <v>1530</v>
      </c>
      <c r="BC103" s="3" t="s">
        <v>1541</v>
      </c>
      <c r="BD103" s="3">
        <v>1</v>
      </c>
      <c r="BE103" s="413" t="s">
        <v>1530</v>
      </c>
      <c r="BF103" s="413" t="s">
        <v>1541</v>
      </c>
      <c r="BG103" s="3">
        <v>1</v>
      </c>
      <c r="BH103" s="413" t="s">
        <v>1541</v>
      </c>
      <c r="BI103" s="413" t="s">
        <v>1541</v>
      </c>
      <c r="BJ103" s="3">
        <v>0</v>
      </c>
      <c r="BK103" s="413" t="s">
        <v>1541</v>
      </c>
      <c r="BL103" s="413" t="s">
        <v>1541</v>
      </c>
      <c r="BM103" s="3">
        <v>0</v>
      </c>
      <c r="BN103" s="413" t="s">
        <v>1540</v>
      </c>
      <c r="BO103" s="413" t="s">
        <v>1529</v>
      </c>
      <c r="BP103" s="3">
        <v>1</v>
      </c>
      <c r="BQ103" s="413" t="s">
        <v>1540</v>
      </c>
      <c r="BR103" s="413" t="s">
        <v>1529</v>
      </c>
      <c r="BS103" s="3">
        <v>1</v>
      </c>
      <c r="BT103" s="413" t="s">
        <v>1541</v>
      </c>
      <c r="BU103" s="413" t="s">
        <v>1541</v>
      </c>
      <c r="BV103" s="3">
        <v>0</v>
      </c>
      <c r="BW103" s="413" t="s">
        <v>1540</v>
      </c>
      <c r="BX103" s="413" t="s">
        <v>1540</v>
      </c>
      <c r="BY103" s="3">
        <v>0</v>
      </c>
      <c r="BZ103" s="413" t="s">
        <v>1540</v>
      </c>
      <c r="CA103" s="413" t="s">
        <v>1540</v>
      </c>
      <c r="CB103" s="3">
        <v>0</v>
      </c>
      <c r="CC103" s="413" t="s">
        <v>1540</v>
      </c>
      <c r="CD103" s="413" t="s">
        <v>1540</v>
      </c>
      <c r="CE103" s="3">
        <v>0</v>
      </c>
      <c r="CF103" s="413" t="s">
        <v>1529</v>
      </c>
      <c r="CG103" s="413" t="s">
        <v>1529</v>
      </c>
      <c r="CH103" s="3">
        <v>0</v>
      </c>
      <c r="CI103" s="413" t="s">
        <v>1541</v>
      </c>
      <c r="CJ103" s="413" t="s">
        <v>1541</v>
      </c>
      <c r="CK103" s="3">
        <v>0</v>
      </c>
      <c r="CL103" s="413" t="s">
        <v>1530</v>
      </c>
      <c r="CM103" s="413" t="s">
        <v>1530</v>
      </c>
      <c r="CN103" s="3">
        <v>0</v>
      </c>
      <c r="CO103" s="413" t="s">
        <v>1530</v>
      </c>
      <c r="CP103" s="413" t="s">
        <v>1530</v>
      </c>
      <c r="CQ103" s="3">
        <v>0</v>
      </c>
      <c r="CR103" s="413" t="s">
        <v>1530</v>
      </c>
      <c r="CS103" s="413" t="s">
        <v>1530</v>
      </c>
      <c r="CT103" s="3">
        <v>0</v>
      </c>
      <c r="CU103" s="413" t="s">
        <v>1530</v>
      </c>
      <c r="CV103" s="413" t="s">
        <v>1530</v>
      </c>
      <c r="CW103" s="3">
        <v>0</v>
      </c>
      <c r="CX103" s="413" t="s">
        <v>1540</v>
      </c>
      <c r="CY103" s="413" t="s">
        <v>1540</v>
      </c>
      <c r="CZ103" s="3">
        <v>0</v>
      </c>
      <c r="DA103" s="413" t="s">
        <v>1540</v>
      </c>
      <c r="DB103" s="413" t="s">
        <v>1540</v>
      </c>
      <c r="DC103" s="3">
        <v>0</v>
      </c>
      <c r="DD103" s="413" t="s">
        <v>1540</v>
      </c>
      <c r="DE103" s="413" t="s">
        <v>1540</v>
      </c>
      <c r="DF103" s="3">
        <v>0</v>
      </c>
      <c r="DG103" s="413" t="s">
        <v>1541</v>
      </c>
      <c r="DH103" s="413" t="s">
        <v>1541</v>
      </c>
      <c r="DI103" s="3">
        <v>0</v>
      </c>
      <c r="DJ103" s="413" t="s">
        <v>1530</v>
      </c>
      <c r="DK103" s="413" t="s">
        <v>1541</v>
      </c>
      <c r="DL103" s="3">
        <v>1</v>
      </c>
      <c r="DM103" s="413" t="s">
        <v>1540</v>
      </c>
      <c r="DN103" s="413" t="s">
        <v>1529</v>
      </c>
      <c r="DO103" s="3">
        <v>1</v>
      </c>
      <c r="DP103" s="413" t="s">
        <v>1530</v>
      </c>
      <c r="DQ103" s="413" t="s">
        <v>1530</v>
      </c>
      <c r="DR103" s="3">
        <v>0</v>
      </c>
      <c r="DS103" s="413" t="s">
        <v>1530</v>
      </c>
      <c r="DT103" s="413" t="s">
        <v>1530</v>
      </c>
      <c r="DU103" s="3">
        <v>0</v>
      </c>
      <c r="DV103" s="413" t="s">
        <v>1541</v>
      </c>
      <c r="DW103" s="413" t="s">
        <v>1541</v>
      </c>
      <c r="DX103" s="3">
        <v>0</v>
      </c>
      <c r="DY103" s="413" t="s">
        <v>1530</v>
      </c>
      <c r="DZ103" s="413" t="s">
        <v>1530</v>
      </c>
      <c r="EA103" s="3">
        <v>0</v>
      </c>
      <c r="EB103" s="3" t="s">
        <v>1550</v>
      </c>
      <c r="EC103" s="3" t="s">
        <v>1529</v>
      </c>
      <c r="ED103" s="3"/>
      <c r="EE103" s="3"/>
      <c r="EF103" s="3"/>
      <c r="EG103" s="3" t="s">
        <v>1533</v>
      </c>
      <c r="EH103" s="413">
        <v>75</v>
      </c>
      <c r="EI103" s="3">
        <v>18</v>
      </c>
      <c r="EJ103" s="413" t="s">
        <v>2725</v>
      </c>
      <c r="EK103" s="413" t="s">
        <v>2726</v>
      </c>
      <c r="EL103" s="413" t="s">
        <v>10902</v>
      </c>
      <c r="EM103" s="413">
        <v>3</v>
      </c>
      <c r="EN103" s="413">
        <v>0</v>
      </c>
      <c r="EO103" s="413">
        <v>0</v>
      </c>
      <c r="EP103" s="413" t="s">
        <v>10901</v>
      </c>
      <c r="EQ103" s="413" t="s">
        <v>10901</v>
      </c>
      <c r="ER103" s="413" t="s">
        <v>10901</v>
      </c>
      <c r="ES103" s="413">
        <v>18638</v>
      </c>
      <c r="ET103" s="413">
        <v>20000</v>
      </c>
      <c r="EU103" s="413">
        <v>1362</v>
      </c>
      <c r="EV103" s="413">
        <v>0</v>
      </c>
      <c r="EW103" s="1" t="s">
        <v>1580</v>
      </c>
      <c r="EX103" s="1" t="s">
        <v>1541</v>
      </c>
      <c r="FD103" s="1" t="s">
        <v>1541</v>
      </c>
      <c r="FG103" s="1" t="s">
        <v>1581</v>
      </c>
      <c r="FH103" s="1" t="s">
        <v>1582</v>
      </c>
      <c r="FI103" s="1" t="s">
        <v>1583</v>
      </c>
      <c r="FJ103" s="1" t="s">
        <v>1584</v>
      </c>
      <c r="FK103" s="1" t="s">
        <v>1585</v>
      </c>
      <c r="FL103" s="1" t="s">
        <v>1586</v>
      </c>
      <c r="FM103" s="1" t="s">
        <v>1587</v>
      </c>
      <c r="FW103" s="457">
        <f t="shared" si="1"/>
        <v>0.08</v>
      </c>
    </row>
    <row r="104" spans="1:179" ht="13.5" customHeight="1">
      <c r="A104" s="1" t="s">
        <v>1100</v>
      </c>
      <c r="B104" s="1" t="s">
        <v>1095</v>
      </c>
      <c r="C104" s="1" t="s">
        <v>1117</v>
      </c>
      <c r="I104" s="417">
        <f>VLOOKUP(C104,'(종합) 2016 KISTI 패밀리기업 현황(9&amp;10월)'!$E$6:$BM$295,61,FALSE)</f>
        <v>8</v>
      </c>
      <c r="J104" s="417">
        <f>VLOOKUP(C104,'(종합) 2016 KISTI 패밀리기업 현황(9&amp;10월)'!$E$6:$BY$295,72,FALSE)</f>
        <v>0</v>
      </c>
      <c r="K104" s="417">
        <f>VLOOKUP(C104,'(종합) 2016 KISTI 패밀리기업 현황(9&amp;10월)'!$E$6:$BY$295,73,FALSE)</f>
        <v>0</v>
      </c>
      <c r="L104" s="417">
        <f>VLOOKUP(C104,'(종합) 2016 KISTI 패밀리기업 현황(9&amp;10월)'!$E$6:$BZ$295,3,FALSE)</f>
        <v>2004</v>
      </c>
      <c r="M104" s="417">
        <f>VLOOKUP(C104,'(종합) 2016 KISTI 패밀리기업 현황(9&amp;10월)'!$E$6:$BZ$295,74,FALSE)</f>
        <v>9</v>
      </c>
      <c r="O104" s="21" t="s">
        <v>10825</v>
      </c>
      <c r="P104" s="21" t="s">
        <v>10906</v>
      </c>
      <c r="Q104" s="3" t="s">
        <v>1532</v>
      </c>
      <c r="R104" s="3" t="s">
        <v>1549</v>
      </c>
      <c r="S104" s="3"/>
      <c r="T104" s="3" t="s">
        <v>1550</v>
      </c>
      <c r="U104" s="3"/>
      <c r="V104" s="3" t="s">
        <v>1541</v>
      </c>
      <c r="W104" s="3" t="s">
        <v>1530</v>
      </c>
      <c r="X104" s="3" t="s">
        <v>1527</v>
      </c>
      <c r="Y104" s="3" t="s">
        <v>1532</v>
      </c>
      <c r="Z104" s="3"/>
      <c r="AA104" s="3" t="s">
        <v>1551</v>
      </c>
      <c r="AB104" s="3" t="s">
        <v>1551</v>
      </c>
      <c r="AC104" s="3" t="s">
        <v>1534</v>
      </c>
      <c r="AD104" s="3" t="s">
        <v>1577</v>
      </c>
      <c r="AE104" s="3" t="s">
        <v>1577</v>
      </c>
      <c r="AF104" s="3" t="s">
        <v>1534</v>
      </c>
      <c r="AG104" s="3" t="s">
        <v>1528</v>
      </c>
      <c r="AH104" s="3" t="s">
        <v>1588</v>
      </c>
      <c r="AI104" s="3" t="s">
        <v>1561</v>
      </c>
      <c r="AJ104" s="3" t="s">
        <v>1539</v>
      </c>
      <c r="AK104" s="3" t="s">
        <v>1540</v>
      </c>
      <c r="AL104" s="3" t="s">
        <v>1539</v>
      </c>
      <c r="AM104" s="3" t="s">
        <v>1539</v>
      </c>
      <c r="AN104" s="3"/>
      <c r="AO104" s="3"/>
      <c r="AP104" s="3"/>
      <c r="AQ104" s="3"/>
      <c r="AR104" s="3"/>
      <c r="AS104" s="3" t="s">
        <v>1539</v>
      </c>
      <c r="AT104" s="3"/>
      <c r="AU104" s="3"/>
      <c r="AV104" s="3" t="s">
        <v>1539</v>
      </c>
      <c r="AW104" s="3"/>
      <c r="AX104" s="3"/>
      <c r="AY104" s="3" t="s">
        <v>1530</v>
      </c>
      <c r="AZ104" s="3" t="s">
        <v>1529</v>
      </c>
      <c r="BA104" s="3">
        <v>3</v>
      </c>
      <c r="BB104" s="3" t="s">
        <v>1541</v>
      </c>
      <c r="BC104" s="3" t="s">
        <v>1540</v>
      </c>
      <c r="BD104" s="3">
        <v>1</v>
      </c>
      <c r="BE104" s="413" t="s">
        <v>1540</v>
      </c>
      <c r="BF104" s="413" t="s">
        <v>1529</v>
      </c>
      <c r="BG104" s="3">
        <v>1</v>
      </c>
      <c r="BH104" s="413" t="s">
        <v>1541</v>
      </c>
      <c r="BI104" s="413" t="s">
        <v>1540</v>
      </c>
      <c r="BJ104" s="3">
        <v>1</v>
      </c>
      <c r="BK104" s="413" t="s">
        <v>1530</v>
      </c>
      <c r="BL104" s="413" t="s">
        <v>1540</v>
      </c>
      <c r="BM104" s="3">
        <v>2</v>
      </c>
      <c r="BN104" s="413" t="s">
        <v>1541</v>
      </c>
      <c r="BO104" s="413" t="s">
        <v>1529</v>
      </c>
      <c r="BP104" s="3">
        <v>2</v>
      </c>
      <c r="BQ104" s="413" t="s">
        <v>1530</v>
      </c>
      <c r="BR104" s="413" t="s">
        <v>1540</v>
      </c>
      <c r="BS104" s="3">
        <v>2</v>
      </c>
      <c r="BT104" s="413" t="s">
        <v>1589</v>
      </c>
      <c r="BU104" s="413" t="s">
        <v>1541</v>
      </c>
      <c r="BV104" s="3">
        <v>1</v>
      </c>
      <c r="BW104" s="413" t="s">
        <v>1541</v>
      </c>
      <c r="BX104" s="413" t="s">
        <v>1540</v>
      </c>
      <c r="BY104" s="3">
        <v>1</v>
      </c>
      <c r="BZ104" s="413" t="s">
        <v>1539</v>
      </c>
      <c r="CA104" s="413" t="s">
        <v>1540</v>
      </c>
      <c r="CB104" s="3">
        <v>3</v>
      </c>
      <c r="CC104" s="413" t="s">
        <v>1530</v>
      </c>
      <c r="CD104" s="413" t="s">
        <v>1529</v>
      </c>
      <c r="CE104" s="3">
        <v>3</v>
      </c>
      <c r="CF104" s="413" t="s">
        <v>1530</v>
      </c>
      <c r="CG104" s="413" t="s">
        <v>1540</v>
      </c>
      <c r="CH104" s="3">
        <v>2</v>
      </c>
      <c r="CI104" s="413" t="s">
        <v>1539</v>
      </c>
      <c r="CJ104" s="413" t="s">
        <v>1541</v>
      </c>
      <c r="CK104" s="3">
        <v>2</v>
      </c>
      <c r="CL104" s="413" t="s">
        <v>1539</v>
      </c>
      <c r="CM104" s="413" t="s">
        <v>1541</v>
      </c>
      <c r="CN104" s="3">
        <v>2</v>
      </c>
      <c r="CO104" s="413" t="s">
        <v>1530</v>
      </c>
      <c r="CP104" s="413" t="s">
        <v>1540</v>
      </c>
      <c r="CQ104" s="3">
        <v>2</v>
      </c>
      <c r="CR104" s="413" t="s">
        <v>1530</v>
      </c>
      <c r="CS104" s="413" t="s">
        <v>1541</v>
      </c>
      <c r="CT104" s="3">
        <v>1</v>
      </c>
      <c r="CU104" s="413" t="s">
        <v>1539</v>
      </c>
      <c r="CV104" s="413" t="s">
        <v>1540</v>
      </c>
      <c r="CW104" s="3">
        <v>3</v>
      </c>
      <c r="CX104" s="413" t="s">
        <v>1530</v>
      </c>
      <c r="CY104" s="413" t="s">
        <v>1529</v>
      </c>
      <c r="CZ104" s="3">
        <v>3</v>
      </c>
      <c r="DA104" s="413" t="s">
        <v>1539</v>
      </c>
      <c r="DB104" s="413" t="s">
        <v>1540</v>
      </c>
      <c r="DC104" s="3">
        <v>3</v>
      </c>
      <c r="DD104" s="413" t="s">
        <v>1530</v>
      </c>
      <c r="DE104" s="413" t="s">
        <v>1529</v>
      </c>
      <c r="DF104" s="3">
        <v>3</v>
      </c>
      <c r="DG104" s="413" t="s">
        <v>1539</v>
      </c>
      <c r="DH104" s="413" t="s">
        <v>1541</v>
      </c>
      <c r="DI104" s="3">
        <v>2</v>
      </c>
      <c r="DJ104" s="413" t="s">
        <v>1541</v>
      </c>
      <c r="DK104" s="413" t="s">
        <v>1540</v>
      </c>
      <c r="DL104" s="3">
        <v>1</v>
      </c>
      <c r="DM104" s="413" t="s">
        <v>1541</v>
      </c>
      <c r="DN104" s="413" t="s">
        <v>1529</v>
      </c>
      <c r="DO104" s="3">
        <v>2</v>
      </c>
      <c r="DP104" s="413" t="s">
        <v>1530</v>
      </c>
      <c r="DQ104" s="413" t="s">
        <v>1540</v>
      </c>
      <c r="DR104" s="3">
        <v>2</v>
      </c>
      <c r="DS104" s="413" t="s">
        <v>1530</v>
      </c>
      <c r="DT104" s="413" t="s">
        <v>1529</v>
      </c>
      <c r="DU104" s="3">
        <v>3</v>
      </c>
      <c r="DV104" s="413" t="s">
        <v>1539</v>
      </c>
      <c r="DW104" s="413" t="s">
        <v>1540</v>
      </c>
      <c r="DX104" s="3">
        <v>3</v>
      </c>
      <c r="DY104" s="413" t="s">
        <v>1530</v>
      </c>
      <c r="DZ104" s="413" t="s">
        <v>1541</v>
      </c>
      <c r="EA104" s="3">
        <v>1</v>
      </c>
      <c r="EB104" s="3" t="s">
        <v>1530</v>
      </c>
      <c r="EC104" s="3" t="s">
        <v>1529</v>
      </c>
      <c r="ED104" s="3" t="s">
        <v>1539</v>
      </c>
      <c r="EE104" s="3" t="s">
        <v>1539</v>
      </c>
      <c r="EF104" s="3" t="s">
        <v>1530</v>
      </c>
      <c r="EG104" s="3" t="s">
        <v>1539</v>
      </c>
      <c r="EH104" s="413">
        <v>40</v>
      </c>
      <c r="EI104" s="3">
        <v>14</v>
      </c>
      <c r="EJ104" s="413" t="s">
        <v>2725</v>
      </c>
      <c r="EK104" s="413" t="s">
        <v>2726</v>
      </c>
      <c r="EL104" s="413" t="s">
        <v>10900</v>
      </c>
      <c r="EM104" s="413">
        <v>3</v>
      </c>
      <c r="EN104" s="413">
        <v>0</v>
      </c>
      <c r="EO104" s="413">
        <v>2</v>
      </c>
      <c r="EP104" s="413" t="s">
        <v>313</v>
      </c>
      <c r="EQ104" s="413" t="s">
        <v>10901</v>
      </c>
      <c r="ER104" s="413" t="s">
        <v>313</v>
      </c>
      <c r="ES104" s="413">
        <v>9600</v>
      </c>
      <c r="ET104" s="413">
        <v>9000</v>
      </c>
      <c r="EU104" s="413">
        <v>0</v>
      </c>
      <c r="EV104" s="413">
        <v>0</v>
      </c>
      <c r="EW104" s="1" t="s">
        <v>1590</v>
      </c>
      <c r="EX104" s="1" t="s">
        <v>1539</v>
      </c>
      <c r="FG104" s="1" t="s">
        <v>1591</v>
      </c>
      <c r="FH104" s="1" t="s">
        <v>1592</v>
      </c>
      <c r="FI104" s="1" t="s">
        <v>1593</v>
      </c>
      <c r="FO104" s="1" t="s">
        <v>1538</v>
      </c>
      <c r="FW104" s="457">
        <f t="shared" si="1"/>
        <v>0.1</v>
      </c>
    </row>
    <row r="105" spans="1:179" ht="13.5" customHeight="1">
      <c r="A105" s="1" t="s">
        <v>1101</v>
      </c>
      <c r="B105" s="1" t="s">
        <v>1095</v>
      </c>
      <c r="C105" s="1" t="s">
        <v>1118</v>
      </c>
      <c r="I105" s="417">
        <f>VLOOKUP(C105,'(종합) 2016 KISTI 패밀리기업 현황(9&amp;10월)'!$E$6:$BM$295,61,FALSE)</f>
        <v>7</v>
      </c>
      <c r="J105" s="417">
        <f>VLOOKUP(C105,'(종합) 2016 KISTI 패밀리기업 현황(9&amp;10월)'!$E$6:$BY$295,72,FALSE)</f>
        <v>1</v>
      </c>
      <c r="K105" s="417">
        <f>VLOOKUP(C105,'(종합) 2016 KISTI 패밀리기업 현황(9&amp;10월)'!$E$6:$BY$295,73,FALSE)</f>
        <v>1</v>
      </c>
      <c r="L105" s="417">
        <f>VLOOKUP(C105,'(종합) 2016 KISTI 패밀리기업 현황(9&amp;10월)'!$E$6:$BZ$295,3,FALSE)</f>
        <v>1999</v>
      </c>
      <c r="M105" s="417">
        <f>VLOOKUP(C105,'(종합) 2016 KISTI 패밀리기업 현황(9&amp;10월)'!$E$6:$BZ$295,74,FALSE)</f>
        <v>9</v>
      </c>
      <c r="O105" s="21" t="s">
        <v>10821</v>
      </c>
      <c r="P105" s="21" t="s">
        <v>10906</v>
      </c>
      <c r="Q105" s="3" t="s">
        <v>1576</v>
      </c>
      <c r="R105" s="3" t="s">
        <v>1550</v>
      </c>
      <c r="S105" s="3"/>
      <c r="T105" s="3"/>
      <c r="U105" s="3"/>
      <c r="V105" s="3" t="s">
        <v>1541</v>
      </c>
      <c r="W105" s="3" t="s">
        <v>1541</v>
      </c>
      <c r="X105" s="3" t="s">
        <v>1527</v>
      </c>
      <c r="Y105" s="3" t="s">
        <v>1550</v>
      </c>
      <c r="Z105" s="3"/>
      <c r="AA105" s="3"/>
      <c r="AB105" s="3" t="s">
        <v>1551</v>
      </c>
      <c r="AC105" s="3" t="s">
        <v>1561</v>
      </c>
      <c r="AD105" s="3" t="s">
        <v>1534</v>
      </c>
      <c r="AE105" s="3" t="s">
        <v>1534</v>
      </c>
      <c r="AF105" s="3" t="s">
        <v>1561</v>
      </c>
      <c r="AG105" s="3" t="s">
        <v>1594</v>
      </c>
      <c r="AH105" s="3" t="s">
        <v>1595</v>
      </c>
      <c r="AI105" s="3" t="s">
        <v>1538</v>
      </c>
      <c r="AJ105" s="3" t="s">
        <v>1539</v>
      </c>
      <c r="AK105" s="3" t="s">
        <v>1540</v>
      </c>
      <c r="AL105" s="3"/>
      <c r="AM105" s="3"/>
      <c r="AN105" s="3"/>
      <c r="AO105" s="3"/>
      <c r="AP105" s="3" t="s">
        <v>1539</v>
      </c>
      <c r="AQ105" s="3"/>
      <c r="AR105" s="3"/>
      <c r="AS105" s="3"/>
      <c r="AT105" s="3" t="s">
        <v>1539</v>
      </c>
      <c r="AU105" s="3" t="s">
        <v>1539</v>
      </c>
      <c r="AV105" s="3"/>
      <c r="AW105" s="3" t="s">
        <v>1539</v>
      </c>
      <c r="AX105" s="3"/>
      <c r="AY105" s="3" t="s">
        <v>1530</v>
      </c>
      <c r="AZ105" s="3" t="s">
        <v>1540</v>
      </c>
      <c r="BA105" s="3">
        <v>2</v>
      </c>
      <c r="BB105" s="3" t="s">
        <v>1530</v>
      </c>
      <c r="BC105" s="3" t="s">
        <v>1529</v>
      </c>
      <c r="BD105" s="3">
        <v>3</v>
      </c>
      <c r="BE105" s="413" t="s">
        <v>1530</v>
      </c>
      <c r="BF105" s="413" t="s">
        <v>1530</v>
      </c>
      <c r="BG105" s="3">
        <v>0</v>
      </c>
      <c r="BH105" s="413" t="s">
        <v>1541</v>
      </c>
      <c r="BI105" s="413" t="s">
        <v>1540</v>
      </c>
      <c r="BJ105" s="3">
        <v>1</v>
      </c>
      <c r="BK105" s="413" t="s">
        <v>1530</v>
      </c>
      <c r="BL105" s="413" t="s">
        <v>1530</v>
      </c>
      <c r="BM105" s="3">
        <v>0</v>
      </c>
      <c r="BN105" s="413" t="s">
        <v>1541</v>
      </c>
      <c r="BO105" s="413" t="s">
        <v>1540</v>
      </c>
      <c r="BP105" s="3">
        <v>1</v>
      </c>
      <c r="BQ105" s="413" t="s">
        <v>1530</v>
      </c>
      <c r="BR105" s="413" t="s">
        <v>1541</v>
      </c>
      <c r="BS105" s="3">
        <v>1</v>
      </c>
      <c r="BT105" s="413" t="s">
        <v>1530</v>
      </c>
      <c r="BU105" s="413" t="s">
        <v>1530</v>
      </c>
      <c r="BV105" s="3">
        <v>0</v>
      </c>
      <c r="BW105" s="413" t="s">
        <v>1541</v>
      </c>
      <c r="BX105" s="413" t="s">
        <v>1541</v>
      </c>
      <c r="BY105" s="3">
        <v>0</v>
      </c>
      <c r="BZ105" s="413" t="s">
        <v>1540</v>
      </c>
      <c r="CA105" s="413" t="s">
        <v>1540</v>
      </c>
      <c r="CB105" s="3">
        <v>0</v>
      </c>
      <c r="CC105" s="413" t="s">
        <v>1540</v>
      </c>
      <c r="CD105" s="413" t="s">
        <v>1540</v>
      </c>
      <c r="CE105" s="3">
        <v>0</v>
      </c>
      <c r="CF105" s="413" t="s">
        <v>1540</v>
      </c>
      <c r="CG105" s="413" t="s">
        <v>1540</v>
      </c>
      <c r="CH105" s="3">
        <v>0</v>
      </c>
      <c r="CI105" s="413" t="s">
        <v>1541</v>
      </c>
      <c r="CJ105" s="413" t="s">
        <v>1541</v>
      </c>
      <c r="CK105" s="3">
        <v>0</v>
      </c>
      <c r="CL105" s="413" t="s">
        <v>1541</v>
      </c>
      <c r="CM105" s="413" t="s">
        <v>1541</v>
      </c>
      <c r="CN105" s="3">
        <v>0</v>
      </c>
      <c r="CO105" s="413" t="s">
        <v>1541</v>
      </c>
      <c r="CP105" s="413" t="s">
        <v>1541</v>
      </c>
      <c r="CQ105" s="3">
        <v>0</v>
      </c>
      <c r="CR105" s="413" t="s">
        <v>1541</v>
      </c>
      <c r="CS105" s="413" t="s">
        <v>1541</v>
      </c>
      <c r="CT105" s="3">
        <v>0</v>
      </c>
      <c r="CU105" s="413" t="s">
        <v>1530</v>
      </c>
      <c r="CV105" s="413" t="s">
        <v>1530</v>
      </c>
      <c r="CW105" s="3">
        <v>0</v>
      </c>
      <c r="CX105" s="413" t="s">
        <v>1541</v>
      </c>
      <c r="CY105" s="413" t="s">
        <v>1541</v>
      </c>
      <c r="CZ105" s="3">
        <v>0</v>
      </c>
      <c r="DA105" s="413" t="s">
        <v>1541</v>
      </c>
      <c r="DB105" s="413" t="s">
        <v>1541</v>
      </c>
      <c r="DC105" s="3">
        <v>0</v>
      </c>
      <c r="DD105" s="413" t="s">
        <v>1540</v>
      </c>
      <c r="DE105" s="413" t="s">
        <v>1540</v>
      </c>
      <c r="DF105" s="3">
        <v>0</v>
      </c>
      <c r="DG105" s="413" t="s">
        <v>1541</v>
      </c>
      <c r="DH105" s="413" t="s">
        <v>1541</v>
      </c>
      <c r="DI105" s="3">
        <v>0</v>
      </c>
      <c r="DJ105" s="413" t="s">
        <v>1541</v>
      </c>
      <c r="DK105" s="413" t="s">
        <v>1529</v>
      </c>
      <c r="DL105" s="3">
        <v>2</v>
      </c>
      <c r="DM105" s="413" t="s">
        <v>1541</v>
      </c>
      <c r="DN105" s="413" t="s">
        <v>1529</v>
      </c>
      <c r="DO105" s="3">
        <v>2</v>
      </c>
      <c r="DP105" s="413" t="s">
        <v>1541</v>
      </c>
      <c r="DQ105" s="413" t="s">
        <v>1541</v>
      </c>
      <c r="DR105" s="3">
        <v>0</v>
      </c>
      <c r="DS105" s="413" t="s">
        <v>1530</v>
      </c>
      <c r="DT105" s="413" t="s">
        <v>1530</v>
      </c>
      <c r="DU105" s="3">
        <v>0</v>
      </c>
      <c r="DV105" s="413" t="s">
        <v>1589</v>
      </c>
      <c r="DW105" s="413" t="s">
        <v>1541</v>
      </c>
      <c r="DX105" s="3">
        <v>1</v>
      </c>
      <c r="DY105" s="413" t="s">
        <v>1530</v>
      </c>
      <c r="DZ105" s="413" t="s">
        <v>1530</v>
      </c>
      <c r="EA105" s="3">
        <v>0</v>
      </c>
      <c r="EB105" s="3" t="s">
        <v>1532</v>
      </c>
      <c r="EC105" s="3" t="s">
        <v>1551</v>
      </c>
      <c r="ED105" s="3"/>
      <c r="EE105" s="3"/>
      <c r="EF105" s="3"/>
      <c r="EG105" s="3" t="s">
        <v>1532</v>
      </c>
      <c r="EH105" s="413">
        <v>40</v>
      </c>
      <c r="EI105" s="3">
        <v>19</v>
      </c>
      <c r="EJ105" s="413" t="s">
        <v>2725</v>
      </c>
      <c r="EK105" s="413" t="s">
        <v>2726</v>
      </c>
      <c r="EL105" s="413" t="s">
        <v>10900</v>
      </c>
      <c r="EM105" s="413" t="s">
        <v>3028</v>
      </c>
      <c r="EN105" s="413">
        <v>3</v>
      </c>
      <c r="EO105" s="413">
        <v>0</v>
      </c>
      <c r="EP105" s="413" t="s">
        <v>313</v>
      </c>
      <c r="EQ105" s="413" t="s">
        <v>10901</v>
      </c>
      <c r="ER105" s="413" t="s">
        <v>10901</v>
      </c>
      <c r="ES105" s="413">
        <v>7779</v>
      </c>
      <c r="ET105" s="413">
        <v>8000</v>
      </c>
      <c r="EU105" s="413">
        <v>221</v>
      </c>
      <c r="EV105" s="413">
        <v>2</v>
      </c>
      <c r="EW105" s="1" t="s">
        <v>1597</v>
      </c>
      <c r="EX105" s="1" t="s">
        <v>1541</v>
      </c>
      <c r="EY105" s="1" t="s">
        <v>1540</v>
      </c>
      <c r="FG105" s="1" t="s">
        <v>1598</v>
      </c>
      <c r="FH105" s="1" t="s">
        <v>1599</v>
      </c>
      <c r="FI105" s="1" t="s">
        <v>1600</v>
      </c>
      <c r="FW105" s="457">
        <f t="shared" si="1"/>
        <v>0.1</v>
      </c>
    </row>
    <row r="106" spans="1:179" ht="13.5" customHeight="1">
      <c r="A106" s="1" t="s">
        <v>1102</v>
      </c>
      <c r="B106" s="1" t="s">
        <v>1095</v>
      </c>
      <c r="C106" s="1" t="s">
        <v>1119</v>
      </c>
      <c r="I106" s="417">
        <f>VLOOKUP(C106,'(종합) 2016 KISTI 패밀리기업 현황(9&amp;10월)'!$E$6:$BM$295,61,FALSE)</f>
        <v>11</v>
      </c>
      <c r="J106" s="417">
        <f>VLOOKUP(C106,'(종합) 2016 KISTI 패밀리기업 현황(9&amp;10월)'!$E$6:$BY$295,72,FALSE)</f>
        <v>1</v>
      </c>
      <c r="K106" s="417">
        <f>VLOOKUP(C106,'(종합) 2016 KISTI 패밀리기업 현황(9&amp;10월)'!$E$6:$BY$295,73,FALSE)</f>
        <v>1</v>
      </c>
      <c r="L106" s="417">
        <f>VLOOKUP(C106,'(종합) 2016 KISTI 패밀리기업 현황(9&amp;10월)'!$E$6:$BZ$295,3,FALSE)</f>
        <v>1989</v>
      </c>
      <c r="M106" s="417">
        <f>VLOOKUP(C106,'(종합) 2016 KISTI 패밀리기업 현황(9&amp;10월)'!$E$6:$BZ$295,74,FALSE)</f>
        <v>10</v>
      </c>
      <c r="O106" s="21" t="s">
        <v>10825</v>
      </c>
      <c r="P106" s="21" t="s">
        <v>10906</v>
      </c>
      <c r="Q106" s="3" t="s">
        <v>1550</v>
      </c>
      <c r="R106" s="3" t="s">
        <v>1531</v>
      </c>
      <c r="S106" s="3" t="s">
        <v>1529</v>
      </c>
      <c r="T106" s="3"/>
      <c r="U106" s="3"/>
      <c r="V106" s="3" t="s">
        <v>1530</v>
      </c>
      <c r="W106" s="3" t="s">
        <v>1530</v>
      </c>
      <c r="X106" s="3" t="s">
        <v>1601</v>
      </c>
      <c r="Y106" s="3" t="s">
        <v>1602</v>
      </c>
      <c r="Z106" s="3"/>
      <c r="AA106" s="3" t="s">
        <v>1603</v>
      </c>
      <c r="AB106" s="3" t="s">
        <v>1604</v>
      </c>
      <c r="AC106" s="3" t="s">
        <v>1534</v>
      </c>
      <c r="AD106" s="3" t="s">
        <v>1605</v>
      </c>
      <c r="AE106" s="3" t="s">
        <v>1561</v>
      </c>
      <c r="AF106" s="3" t="s">
        <v>1561</v>
      </c>
      <c r="AG106" s="3" t="s">
        <v>1606</v>
      </c>
      <c r="AH106" s="3" t="s">
        <v>1607</v>
      </c>
      <c r="AI106" s="3" t="s">
        <v>1538</v>
      </c>
      <c r="AJ106" s="3" t="s">
        <v>1539</v>
      </c>
      <c r="AK106" s="3" t="s">
        <v>1533</v>
      </c>
      <c r="AL106" s="3"/>
      <c r="AM106" s="3" t="s">
        <v>1539</v>
      </c>
      <c r="AN106" s="3"/>
      <c r="AO106" s="3"/>
      <c r="AP106" s="3"/>
      <c r="AQ106" s="3"/>
      <c r="AR106" s="3" t="s">
        <v>1539</v>
      </c>
      <c r="AS106" s="3" t="s">
        <v>1539</v>
      </c>
      <c r="AT106" s="3"/>
      <c r="AU106" s="3"/>
      <c r="AV106" s="3"/>
      <c r="AW106" s="3"/>
      <c r="AX106" s="3"/>
      <c r="AY106" s="3" t="s">
        <v>1541</v>
      </c>
      <c r="AZ106" s="3" t="s">
        <v>1540</v>
      </c>
      <c r="BA106" s="3">
        <v>1</v>
      </c>
      <c r="BB106" s="3" t="s">
        <v>1541</v>
      </c>
      <c r="BC106" s="3" t="s">
        <v>1540</v>
      </c>
      <c r="BD106" s="3">
        <v>1</v>
      </c>
      <c r="BE106" s="413" t="s">
        <v>1540</v>
      </c>
      <c r="BF106" s="413" t="s">
        <v>1540</v>
      </c>
      <c r="BG106" s="3">
        <v>0</v>
      </c>
      <c r="BH106" s="413" t="s">
        <v>1540</v>
      </c>
      <c r="BI106" s="413" t="s">
        <v>1540</v>
      </c>
      <c r="BJ106" s="3">
        <v>0</v>
      </c>
      <c r="BK106" s="413" t="s">
        <v>1540</v>
      </c>
      <c r="BL106" s="413" t="s">
        <v>1540</v>
      </c>
      <c r="BM106" s="3">
        <v>0</v>
      </c>
      <c r="BN106" s="413" t="s">
        <v>1541</v>
      </c>
      <c r="BO106" s="413" t="s">
        <v>1540</v>
      </c>
      <c r="BP106" s="3">
        <v>1</v>
      </c>
      <c r="BQ106" s="413" t="s">
        <v>1540</v>
      </c>
      <c r="BR106" s="413" t="s">
        <v>1540</v>
      </c>
      <c r="BS106" s="3">
        <v>0</v>
      </c>
      <c r="BT106" s="413" t="s">
        <v>1540</v>
      </c>
      <c r="BU106" s="413" t="s">
        <v>1540</v>
      </c>
      <c r="BV106" s="3">
        <v>0</v>
      </c>
      <c r="BW106" s="413" t="s">
        <v>1540</v>
      </c>
      <c r="BX106" s="413" t="s">
        <v>1540</v>
      </c>
      <c r="BY106" s="3">
        <v>0</v>
      </c>
      <c r="BZ106" s="413" t="s">
        <v>1540</v>
      </c>
      <c r="CA106" s="413" t="s">
        <v>1540</v>
      </c>
      <c r="CB106" s="3">
        <v>0</v>
      </c>
      <c r="CC106" s="413" t="s">
        <v>1540</v>
      </c>
      <c r="CD106" s="413" t="s">
        <v>1540</v>
      </c>
      <c r="CE106" s="3">
        <v>0</v>
      </c>
      <c r="CF106" s="413" t="s">
        <v>1540</v>
      </c>
      <c r="CG106" s="413" t="s">
        <v>1540</v>
      </c>
      <c r="CH106" s="3">
        <v>0</v>
      </c>
      <c r="CI106" s="413" t="s">
        <v>1540</v>
      </c>
      <c r="CJ106" s="413" t="s">
        <v>1540</v>
      </c>
      <c r="CK106" s="3">
        <v>0</v>
      </c>
      <c r="CL106" s="413" t="s">
        <v>1540</v>
      </c>
      <c r="CM106" s="413" t="s">
        <v>1540</v>
      </c>
      <c r="CN106" s="3">
        <v>0</v>
      </c>
      <c r="CO106" s="413" t="s">
        <v>1540</v>
      </c>
      <c r="CP106" s="413" t="s">
        <v>1540</v>
      </c>
      <c r="CQ106" s="3">
        <v>0</v>
      </c>
      <c r="CR106" s="413" t="s">
        <v>1540</v>
      </c>
      <c r="CS106" s="413" t="s">
        <v>1540</v>
      </c>
      <c r="CT106" s="3">
        <v>0</v>
      </c>
      <c r="CU106" s="413" t="s">
        <v>1540</v>
      </c>
      <c r="CV106" s="413" t="s">
        <v>1540</v>
      </c>
      <c r="CW106" s="3">
        <v>0</v>
      </c>
      <c r="CX106" s="413" t="s">
        <v>1541</v>
      </c>
      <c r="CY106" s="413" t="s">
        <v>1540</v>
      </c>
      <c r="CZ106" s="3">
        <v>1</v>
      </c>
      <c r="DA106" s="413" t="s">
        <v>1541</v>
      </c>
      <c r="DB106" s="413" t="s">
        <v>1540</v>
      </c>
      <c r="DC106" s="3">
        <v>1</v>
      </c>
      <c r="DD106" s="413" t="s">
        <v>1540</v>
      </c>
      <c r="DE106" s="413" t="s">
        <v>1540</v>
      </c>
      <c r="DF106" s="3">
        <v>0</v>
      </c>
      <c r="DG106" s="413" t="s">
        <v>1540</v>
      </c>
      <c r="DH106" s="413" t="s">
        <v>1540</v>
      </c>
      <c r="DI106" s="3">
        <v>0</v>
      </c>
      <c r="DJ106" s="413" t="s">
        <v>1541</v>
      </c>
      <c r="DK106" s="413" t="s">
        <v>1540</v>
      </c>
      <c r="DL106" s="3">
        <v>1</v>
      </c>
      <c r="DM106" s="413" t="s">
        <v>1541</v>
      </c>
      <c r="DN106" s="413" t="s">
        <v>1540</v>
      </c>
      <c r="DO106" s="3">
        <v>1</v>
      </c>
      <c r="DP106" s="413" t="s">
        <v>1541</v>
      </c>
      <c r="DQ106" s="413" t="s">
        <v>1540</v>
      </c>
      <c r="DR106" s="3">
        <v>1</v>
      </c>
      <c r="DS106" s="413" t="s">
        <v>1540</v>
      </c>
      <c r="DT106" s="413" t="s">
        <v>1540</v>
      </c>
      <c r="DU106" s="3">
        <v>0</v>
      </c>
      <c r="DV106" s="413" t="s">
        <v>1540</v>
      </c>
      <c r="DW106" s="413" t="s">
        <v>1540</v>
      </c>
      <c r="DX106" s="3">
        <v>0</v>
      </c>
      <c r="DY106" s="413" t="s">
        <v>1540</v>
      </c>
      <c r="DZ106" s="413" t="s">
        <v>1540</v>
      </c>
      <c r="EA106" s="3">
        <v>0</v>
      </c>
      <c r="EB106" s="3" t="s">
        <v>1551</v>
      </c>
      <c r="EC106" s="3" t="s">
        <v>1529</v>
      </c>
      <c r="ED106" s="3"/>
      <c r="EE106" s="3"/>
      <c r="EF106" s="3" t="s">
        <v>1529</v>
      </c>
      <c r="EG106" s="3" t="s">
        <v>1551</v>
      </c>
      <c r="EH106" s="413">
        <v>101</v>
      </c>
      <c r="EI106" s="3">
        <v>29</v>
      </c>
      <c r="EJ106" s="413" t="s">
        <v>2725</v>
      </c>
      <c r="EK106" s="413" t="s">
        <v>2726</v>
      </c>
      <c r="EL106" s="413" t="s">
        <v>10902</v>
      </c>
      <c r="EM106" s="413">
        <v>3</v>
      </c>
      <c r="EN106" s="413" t="s">
        <v>4650</v>
      </c>
      <c r="EO106" s="413">
        <v>0</v>
      </c>
      <c r="EP106" s="413" t="s">
        <v>10901</v>
      </c>
      <c r="EQ106" s="413" t="s">
        <v>313</v>
      </c>
      <c r="ER106" s="413" t="s">
        <v>313</v>
      </c>
      <c r="ES106" s="413">
        <v>32000</v>
      </c>
      <c r="ET106" s="413">
        <v>34000</v>
      </c>
      <c r="EU106" s="413">
        <v>2000</v>
      </c>
      <c r="EV106" s="413">
        <v>0</v>
      </c>
      <c r="EW106" s="1" t="s">
        <v>1608</v>
      </c>
      <c r="FA106" s="1" t="s">
        <v>1541</v>
      </c>
      <c r="FG106" s="1" t="s">
        <v>1609</v>
      </c>
      <c r="FH106" s="1" t="s">
        <v>1610</v>
      </c>
      <c r="FI106" s="1" t="s">
        <v>1611</v>
      </c>
      <c r="FW106" s="457">
        <f t="shared" si="1"/>
        <v>0.14851485148514851</v>
      </c>
    </row>
    <row r="107" spans="1:179" ht="13.5" customHeight="1">
      <c r="A107" s="1" t="s">
        <v>1103</v>
      </c>
      <c r="B107" s="1" t="s">
        <v>1095</v>
      </c>
      <c r="C107" s="1" t="s">
        <v>1120</v>
      </c>
      <c r="I107" s="417">
        <f>VLOOKUP(C107,'(종합) 2016 KISTI 패밀리기업 현황(9&amp;10월)'!$E$6:$BM$295,61,FALSE)</f>
        <v>8</v>
      </c>
      <c r="J107" s="417">
        <f>VLOOKUP(C107,'(종합) 2016 KISTI 패밀리기업 현황(9&amp;10월)'!$E$6:$BY$295,72,FALSE)</f>
        <v>0</v>
      </c>
      <c r="K107" s="417">
        <f>VLOOKUP(C107,'(종합) 2016 KISTI 패밀리기업 현황(9&amp;10월)'!$E$6:$BY$295,73,FALSE)</f>
        <v>0</v>
      </c>
      <c r="L107" s="417">
        <f>VLOOKUP(C107,'(종합) 2016 KISTI 패밀리기업 현황(9&amp;10월)'!$E$6:$BZ$295,3,FALSE)</f>
        <v>1987</v>
      </c>
      <c r="M107" s="417">
        <f>VLOOKUP(C107,'(종합) 2016 KISTI 패밀리기업 현황(9&amp;10월)'!$E$6:$BZ$295,74,FALSE)</f>
        <v>10</v>
      </c>
      <c r="O107" s="21" t="s">
        <v>10821</v>
      </c>
      <c r="P107" s="21" t="s">
        <v>2016</v>
      </c>
      <c r="Q107" s="3" t="s">
        <v>1612</v>
      </c>
      <c r="R107" s="3"/>
      <c r="S107" s="3"/>
      <c r="T107" s="3" t="s">
        <v>1551</v>
      </c>
      <c r="U107" s="3"/>
      <c r="V107" s="3" t="s">
        <v>1541</v>
      </c>
      <c r="W107" s="3" t="s">
        <v>1541</v>
      </c>
      <c r="X107" s="3" t="s">
        <v>1613</v>
      </c>
      <c r="Y107" s="3"/>
      <c r="Z107" s="3"/>
      <c r="AA107" s="3"/>
      <c r="AB107" s="3" t="s">
        <v>1539</v>
      </c>
      <c r="AC107" s="3" t="s">
        <v>1541</v>
      </c>
      <c r="AD107" s="3" t="s">
        <v>1538</v>
      </c>
      <c r="AE107" s="3" t="s">
        <v>1530</v>
      </c>
      <c r="AF107" s="3" t="s">
        <v>1530</v>
      </c>
      <c r="AG107" s="3" t="s">
        <v>1614</v>
      </c>
      <c r="AH107" s="3" t="s">
        <v>1615</v>
      </c>
      <c r="AI107" s="3" t="s">
        <v>1538</v>
      </c>
      <c r="AJ107" s="3" t="s">
        <v>1539</v>
      </c>
      <c r="AK107" s="3" t="s">
        <v>1529</v>
      </c>
      <c r="AL107" s="3" t="s">
        <v>1539</v>
      </c>
      <c r="AM107" s="3"/>
      <c r="AN107" s="3"/>
      <c r="AO107" s="3"/>
      <c r="AP107" s="3"/>
      <c r="AQ107" s="3"/>
      <c r="AR107" s="3" t="s">
        <v>1539</v>
      </c>
      <c r="AS107" s="3"/>
      <c r="AT107" s="3"/>
      <c r="AU107" s="3" t="s">
        <v>1539</v>
      </c>
      <c r="AV107" s="3"/>
      <c r="AW107" s="3"/>
      <c r="AX107" s="3"/>
      <c r="AY107" s="3" t="s">
        <v>1530</v>
      </c>
      <c r="AZ107" s="3" t="s">
        <v>1540</v>
      </c>
      <c r="BA107" s="3">
        <v>2</v>
      </c>
      <c r="BB107" s="3" t="s">
        <v>1530</v>
      </c>
      <c r="BC107" s="3" t="s">
        <v>1529</v>
      </c>
      <c r="BD107" s="3">
        <v>3</v>
      </c>
      <c r="BE107" s="413" t="s">
        <v>1530</v>
      </c>
      <c r="BF107" s="413" t="s">
        <v>1541</v>
      </c>
      <c r="BG107" s="3">
        <v>1</v>
      </c>
      <c r="BH107" s="413" t="s">
        <v>1616</v>
      </c>
      <c r="BI107" s="413" t="s">
        <v>1541</v>
      </c>
      <c r="BJ107" s="3">
        <v>0</v>
      </c>
      <c r="BK107" s="413" t="s">
        <v>1541</v>
      </c>
      <c r="BL107" s="413" t="s">
        <v>1540</v>
      </c>
      <c r="BM107" s="3">
        <v>1</v>
      </c>
      <c r="BN107" s="413" t="s">
        <v>1541</v>
      </c>
      <c r="BO107" s="413" t="s">
        <v>1540</v>
      </c>
      <c r="BP107" s="3">
        <v>1</v>
      </c>
      <c r="BQ107" s="413" t="s">
        <v>1541</v>
      </c>
      <c r="BR107" s="413" t="s">
        <v>1541</v>
      </c>
      <c r="BS107" s="3">
        <v>0</v>
      </c>
      <c r="BT107" s="413" t="s">
        <v>1541</v>
      </c>
      <c r="BU107" s="413" t="s">
        <v>1541</v>
      </c>
      <c r="BV107" s="3">
        <v>0</v>
      </c>
      <c r="BW107" s="413" t="s">
        <v>1541</v>
      </c>
      <c r="BX107" s="413" t="s">
        <v>1541</v>
      </c>
      <c r="BY107" s="3">
        <v>0</v>
      </c>
      <c r="BZ107" s="413" t="s">
        <v>1540</v>
      </c>
      <c r="CA107" s="413" t="s">
        <v>1540</v>
      </c>
      <c r="CB107" s="3">
        <v>0</v>
      </c>
      <c r="CC107" s="413" t="s">
        <v>1540</v>
      </c>
      <c r="CD107" s="413" t="s">
        <v>1540</v>
      </c>
      <c r="CE107" s="3">
        <v>0</v>
      </c>
      <c r="CF107" s="413" t="s">
        <v>1540</v>
      </c>
      <c r="CG107" s="413" t="s">
        <v>1540</v>
      </c>
      <c r="CH107" s="3">
        <v>0</v>
      </c>
      <c r="CI107" s="413" t="s">
        <v>1540</v>
      </c>
      <c r="CJ107" s="413" t="s">
        <v>1540</v>
      </c>
      <c r="CK107" s="3">
        <v>0</v>
      </c>
      <c r="CL107" s="413" t="s">
        <v>1530</v>
      </c>
      <c r="CM107" s="413" t="s">
        <v>1530</v>
      </c>
      <c r="CN107" s="3">
        <v>0</v>
      </c>
      <c r="CO107" s="413" t="s">
        <v>1530</v>
      </c>
      <c r="CP107" s="413" t="s">
        <v>1541</v>
      </c>
      <c r="CQ107" s="3">
        <v>1</v>
      </c>
      <c r="CR107" s="413" t="s">
        <v>1530</v>
      </c>
      <c r="CS107" s="413" t="s">
        <v>1530</v>
      </c>
      <c r="CT107" s="3">
        <v>0</v>
      </c>
      <c r="CU107" s="413" t="s">
        <v>1530</v>
      </c>
      <c r="CV107" s="413" t="s">
        <v>1530</v>
      </c>
      <c r="CW107" s="3">
        <v>0</v>
      </c>
      <c r="CX107" s="413" t="s">
        <v>1541</v>
      </c>
      <c r="CY107" s="413" t="s">
        <v>1541</v>
      </c>
      <c r="CZ107" s="3">
        <v>0</v>
      </c>
      <c r="DA107" s="413" t="s">
        <v>1540</v>
      </c>
      <c r="DB107" s="413" t="s">
        <v>1540</v>
      </c>
      <c r="DC107" s="3">
        <v>0</v>
      </c>
      <c r="DD107" s="413" t="s">
        <v>1541</v>
      </c>
      <c r="DE107" s="413" t="s">
        <v>1541</v>
      </c>
      <c r="DF107" s="3">
        <v>0</v>
      </c>
      <c r="DG107" s="413" t="s">
        <v>1541</v>
      </c>
      <c r="DH107" s="413" t="s">
        <v>1541</v>
      </c>
      <c r="DI107" s="3">
        <v>0</v>
      </c>
      <c r="DJ107" s="413" t="s">
        <v>1530</v>
      </c>
      <c r="DK107" s="413" t="s">
        <v>1530</v>
      </c>
      <c r="DL107" s="3">
        <v>0</v>
      </c>
      <c r="DM107" s="413" t="s">
        <v>1541</v>
      </c>
      <c r="DN107" s="413" t="s">
        <v>1540</v>
      </c>
      <c r="DO107" s="3">
        <v>1</v>
      </c>
      <c r="DP107" s="413" t="s">
        <v>1541</v>
      </c>
      <c r="DQ107" s="413" t="s">
        <v>1541</v>
      </c>
      <c r="DR107" s="3">
        <v>0</v>
      </c>
      <c r="DS107" s="413" t="s">
        <v>1541</v>
      </c>
      <c r="DT107" s="413" t="s">
        <v>1541</v>
      </c>
      <c r="DU107" s="3">
        <v>0</v>
      </c>
      <c r="DV107" s="413" t="s">
        <v>1541</v>
      </c>
      <c r="DW107" s="413" t="s">
        <v>1541</v>
      </c>
      <c r="DX107" s="3">
        <v>0</v>
      </c>
      <c r="DY107" s="413" t="s">
        <v>1541</v>
      </c>
      <c r="DZ107" s="413" t="s">
        <v>1541</v>
      </c>
      <c r="EA107" s="3">
        <v>0</v>
      </c>
      <c r="EB107" s="3" t="s">
        <v>1533</v>
      </c>
      <c r="EC107" s="3" t="s">
        <v>1529</v>
      </c>
      <c r="ED107" s="3"/>
      <c r="EE107" s="3" t="s">
        <v>1529</v>
      </c>
      <c r="EF107" s="3"/>
      <c r="EG107" s="3" t="s">
        <v>1529</v>
      </c>
      <c r="EH107" s="413">
        <v>66</v>
      </c>
      <c r="EI107" s="3">
        <v>31</v>
      </c>
      <c r="EJ107" s="413" t="s">
        <v>2725</v>
      </c>
      <c r="EK107" s="413" t="s">
        <v>2726</v>
      </c>
      <c r="EL107" s="413" t="s">
        <v>10902</v>
      </c>
      <c r="EM107" s="413" t="s">
        <v>3028</v>
      </c>
      <c r="EN107" s="413">
        <v>0</v>
      </c>
      <c r="EO107" s="413">
        <v>0</v>
      </c>
      <c r="EP107" s="413" t="s">
        <v>313</v>
      </c>
      <c r="EQ107" s="413" t="s">
        <v>10901</v>
      </c>
      <c r="ER107" s="413" t="s">
        <v>313</v>
      </c>
      <c r="ES107" s="413">
        <v>16000</v>
      </c>
      <c r="ET107" s="413">
        <v>16000</v>
      </c>
      <c r="EU107" s="413">
        <v>0</v>
      </c>
      <c r="EV107" s="413">
        <v>2</v>
      </c>
      <c r="EW107" s="1" t="s">
        <v>1617</v>
      </c>
      <c r="FD107" s="1" t="s">
        <v>1541</v>
      </c>
      <c r="FG107" s="1" t="s">
        <v>1618</v>
      </c>
      <c r="FH107" s="1" t="s">
        <v>1619</v>
      </c>
      <c r="FI107" s="1" t="s">
        <v>1620</v>
      </c>
      <c r="FW107" s="457">
        <f t="shared" si="1"/>
        <v>7.575757575757576E-2</v>
      </c>
    </row>
    <row r="108" spans="1:179" ht="13.5" customHeight="1">
      <c r="A108" s="1" t="s">
        <v>1104</v>
      </c>
      <c r="B108" s="1" t="s">
        <v>1095</v>
      </c>
      <c r="C108" s="1" t="s">
        <v>1121</v>
      </c>
      <c r="I108" s="417">
        <f>VLOOKUP(C108,'(종합) 2016 KISTI 패밀리기업 현황(9&amp;10월)'!$E$6:$BM$295,61,FALSE)</f>
        <v>8</v>
      </c>
      <c r="J108" s="417">
        <f>VLOOKUP(C108,'(종합) 2016 KISTI 패밀리기업 현황(9&amp;10월)'!$E$6:$BY$295,72,FALSE)</f>
        <v>1</v>
      </c>
      <c r="K108" s="417">
        <f>VLOOKUP(C108,'(종합) 2016 KISTI 패밀리기업 현황(9&amp;10월)'!$E$6:$BY$295,73,FALSE)</f>
        <v>1</v>
      </c>
      <c r="L108" s="417">
        <f>VLOOKUP(C108,'(종합) 2016 KISTI 패밀리기업 현황(9&amp;10월)'!$E$6:$BZ$295,3,FALSE)</f>
        <v>2001</v>
      </c>
      <c r="M108" s="417">
        <f>VLOOKUP(C108,'(종합) 2016 KISTI 패밀리기업 현황(9&amp;10월)'!$E$6:$BZ$295,74,FALSE)</f>
        <v>10</v>
      </c>
      <c r="O108" s="21" t="s">
        <v>10821</v>
      </c>
      <c r="P108" s="21" t="s">
        <v>2016</v>
      </c>
      <c r="Q108" s="3" t="s">
        <v>1544</v>
      </c>
      <c r="R108" s="3"/>
      <c r="S108" s="3"/>
      <c r="T108" s="3"/>
      <c r="U108" s="3"/>
      <c r="V108" s="3" t="s">
        <v>1541</v>
      </c>
      <c r="W108" s="3" t="s">
        <v>1541</v>
      </c>
      <c r="X108" s="3" t="s">
        <v>1621</v>
      </c>
      <c r="Y108" s="3" t="s">
        <v>1622</v>
      </c>
      <c r="Z108" s="3"/>
      <c r="AA108" s="3"/>
      <c r="AB108" s="3" t="s">
        <v>1623</v>
      </c>
      <c r="AC108" s="3" t="s">
        <v>1541</v>
      </c>
      <c r="AD108" s="3" t="s">
        <v>1541</v>
      </c>
      <c r="AE108" s="3" t="s">
        <v>1541</v>
      </c>
      <c r="AF108" s="3" t="s">
        <v>1541</v>
      </c>
      <c r="AG108" s="3" t="s">
        <v>1624</v>
      </c>
      <c r="AH108" s="3" t="s">
        <v>1625</v>
      </c>
      <c r="AI108" s="3" t="s">
        <v>1538</v>
      </c>
      <c r="AJ108" s="3" t="s">
        <v>1539</v>
      </c>
      <c r="AK108" s="3" t="s">
        <v>1626</v>
      </c>
      <c r="AL108" s="3" t="s">
        <v>1539</v>
      </c>
      <c r="AM108" s="3" t="s">
        <v>1539</v>
      </c>
      <c r="AN108" s="3" t="s">
        <v>1539</v>
      </c>
      <c r="AO108" s="3"/>
      <c r="AP108" s="3"/>
      <c r="AQ108" s="3"/>
      <c r="AR108" s="3"/>
      <c r="AS108" s="3" t="s">
        <v>1539</v>
      </c>
      <c r="AT108" s="3"/>
      <c r="AU108" s="3"/>
      <c r="AV108" s="3"/>
      <c r="AW108" s="3"/>
      <c r="AX108" s="3"/>
      <c r="AY108" s="3" t="s">
        <v>1530</v>
      </c>
      <c r="AZ108" s="3" t="s">
        <v>1541</v>
      </c>
      <c r="BA108" s="3">
        <v>1</v>
      </c>
      <c r="BB108" s="3" t="s">
        <v>1541</v>
      </c>
      <c r="BC108" s="3" t="s">
        <v>1540</v>
      </c>
      <c r="BD108" s="3">
        <v>1</v>
      </c>
      <c r="BE108" s="413" t="s">
        <v>1540</v>
      </c>
      <c r="BF108" s="413" t="s">
        <v>1540</v>
      </c>
      <c r="BG108" s="3">
        <v>0</v>
      </c>
      <c r="BH108" s="413" t="s">
        <v>1541</v>
      </c>
      <c r="BI108" s="413" t="s">
        <v>1540</v>
      </c>
      <c r="BJ108" s="3">
        <v>1</v>
      </c>
      <c r="BK108" s="413" t="s">
        <v>1540</v>
      </c>
      <c r="BL108" s="413" t="s">
        <v>1540</v>
      </c>
      <c r="BM108" s="3">
        <v>0</v>
      </c>
      <c r="BN108" s="413" t="s">
        <v>1540</v>
      </c>
      <c r="BO108" s="413" t="s">
        <v>1540</v>
      </c>
      <c r="BP108" s="3">
        <v>0</v>
      </c>
      <c r="BQ108" s="413" t="s">
        <v>1540</v>
      </c>
      <c r="BR108" s="413" t="s">
        <v>1540</v>
      </c>
      <c r="BS108" s="3">
        <v>0</v>
      </c>
      <c r="BT108" s="413" t="s">
        <v>1541</v>
      </c>
      <c r="BU108" s="413" t="s">
        <v>1540</v>
      </c>
      <c r="BV108" s="3">
        <v>1</v>
      </c>
      <c r="BW108" s="413" t="s">
        <v>1530</v>
      </c>
      <c r="BX108" s="413" t="s">
        <v>1540</v>
      </c>
      <c r="BY108" s="3">
        <v>2</v>
      </c>
      <c r="BZ108" s="413" t="s">
        <v>1541</v>
      </c>
      <c r="CA108" s="413" t="s">
        <v>1540</v>
      </c>
      <c r="CB108" s="3">
        <v>1</v>
      </c>
      <c r="CC108" s="413" t="s">
        <v>1541</v>
      </c>
      <c r="CD108" s="413" t="s">
        <v>1540</v>
      </c>
      <c r="CE108" s="3">
        <v>1</v>
      </c>
      <c r="CF108" s="413" t="s">
        <v>1541</v>
      </c>
      <c r="CG108" s="413" t="s">
        <v>1540</v>
      </c>
      <c r="CH108" s="3">
        <v>1</v>
      </c>
      <c r="CI108" s="413" t="s">
        <v>1541</v>
      </c>
      <c r="CJ108" s="413" t="s">
        <v>1540</v>
      </c>
      <c r="CK108" s="3">
        <v>1</v>
      </c>
      <c r="CL108" s="413" t="s">
        <v>1530</v>
      </c>
      <c r="CM108" s="413" t="s">
        <v>1540</v>
      </c>
      <c r="CN108" s="3">
        <v>2</v>
      </c>
      <c r="CO108" s="413" t="s">
        <v>1541</v>
      </c>
      <c r="CP108" s="413" t="s">
        <v>1540</v>
      </c>
      <c r="CQ108" s="3">
        <v>1</v>
      </c>
      <c r="CR108" s="413" t="s">
        <v>1541</v>
      </c>
      <c r="CS108" s="413" t="s">
        <v>1540</v>
      </c>
      <c r="CT108" s="3">
        <v>1</v>
      </c>
      <c r="CU108" s="413" t="s">
        <v>1541</v>
      </c>
      <c r="CV108" s="413" t="s">
        <v>1540</v>
      </c>
      <c r="CW108" s="3">
        <v>1</v>
      </c>
      <c r="CX108" s="413" t="s">
        <v>1541</v>
      </c>
      <c r="CY108" s="413" t="s">
        <v>1540</v>
      </c>
      <c r="CZ108" s="3">
        <v>1</v>
      </c>
      <c r="DA108" s="413" t="s">
        <v>1541</v>
      </c>
      <c r="DB108" s="413" t="s">
        <v>1540</v>
      </c>
      <c r="DC108" s="3">
        <v>1</v>
      </c>
      <c r="DD108" s="413" t="s">
        <v>1540</v>
      </c>
      <c r="DE108" s="413" t="s">
        <v>1540</v>
      </c>
      <c r="DF108" s="3">
        <v>0</v>
      </c>
      <c r="DG108" s="413" t="s">
        <v>1541</v>
      </c>
      <c r="DH108" s="413" t="s">
        <v>1540</v>
      </c>
      <c r="DI108" s="3">
        <v>1</v>
      </c>
      <c r="DJ108" s="413" t="s">
        <v>1541</v>
      </c>
      <c r="DK108" s="413" t="s">
        <v>1540</v>
      </c>
      <c r="DL108" s="3">
        <v>1</v>
      </c>
      <c r="DM108" s="413" t="s">
        <v>1541</v>
      </c>
      <c r="DN108" s="413" t="s">
        <v>1540</v>
      </c>
      <c r="DO108" s="3">
        <v>1</v>
      </c>
      <c r="DP108" s="413" t="s">
        <v>1540</v>
      </c>
      <c r="DQ108" s="413" t="s">
        <v>1540</v>
      </c>
      <c r="DR108" s="3">
        <v>0</v>
      </c>
      <c r="DS108" s="413" t="s">
        <v>1540</v>
      </c>
      <c r="DT108" s="413" t="s">
        <v>1540</v>
      </c>
      <c r="DU108" s="3">
        <v>0</v>
      </c>
      <c r="DV108" s="413" t="s">
        <v>1541</v>
      </c>
      <c r="DW108" s="413" t="s">
        <v>1540</v>
      </c>
      <c r="DX108" s="3">
        <v>1</v>
      </c>
      <c r="DY108" s="413" t="s">
        <v>1541</v>
      </c>
      <c r="DZ108" s="413" t="s">
        <v>1540</v>
      </c>
      <c r="EA108" s="3">
        <v>1</v>
      </c>
      <c r="EB108" s="3" t="s">
        <v>1532</v>
      </c>
      <c r="EC108" s="3" t="s">
        <v>1533</v>
      </c>
      <c r="ED108" s="3" t="s">
        <v>1551</v>
      </c>
      <c r="EE108" s="3" t="s">
        <v>1551</v>
      </c>
      <c r="EF108" s="3" t="s">
        <v>1551</v>
      </c>
      <c r="EG108" s="3" t="s">
        <v>1551</v>
      </c>
      <c r="EH108" s="413">
        <v>15</v>
      </c>
      <c r="EI108" s="3">
        <v>17</v>
      </c>
      <c r="EJ108" s="413" t="s">
        <v>2725</v>
      </c>
      <c r="EK108" s="413" t="s">
        <v>2726</v>
      </c>
      <c r="EL108" s="413" t="s">
        <v>10900</v>
      </c>
      <c r="EM108" s="413" t="s">
        <v>4650</v>
      </c>
      <c r="EN108" s="413">
        <v>0</v>
      </c>
      <c r="EO108" s="413">
        <v>0</v>
      </c>
      <c r="EP108" s="413" t="s">
        <v>10901</v>
      </c>
      <c r="EQ108" s="413" t="s">
        <v>10901</v>
      </c>
      <c r="ER108" s="413" t="s">
        <v>313</v>
      </c>
      <c r="ES108" s="413">
        <v>4962</v>
      </c>
      <c r="ET108" s="413">
        <v>6000</v>
      </c>
      <c r="EU108" s="413">
        <v>1038</v>
      </c>
      <c r="EV108" s="413">
        <v>0</v>
      </c>
      <c r="EW108" s="1" t="s">
        <v>1627</v>
      </c>
      <c r="EX108" s="1" t="s">
        <v>1541</v>
      </c>
      <c r="EY108" s="1" t="s">
        <v>1540</v>
      </c>
      <c r="FA108" s="1" t="s">
        <v>1541</v>
      </c>
      <c r="FG108" s="1" t="s">
        <v>1976</v>
      </c>
      <c r="FH108" s="1" t="s">
        <v>1628</v>
      </c>
      <c r="FI108" s="1" t="s">
        <v>1629</v>
      </c>
      <c r="FO108" s="1" t="s">
        <v>1540</v>
      </c>
      <c r="FP108" s="1" t="s">
        <v>1538</v>
      </c>
      <c r="FQ108" s="1" t="s">
        <v>1630</v>
      </c>
      <c r="FR108" s="1" t="s">
        <v>1605</v>
      </c>
      <c r="FS108" s="1" t="s">
        <v>1631</v>
      </c>
      <c r="FT108" s="1" t="s">
        <v>1633</v>
      </c>
      <c r="FU108" s="1" t="s">
        <v>1634</v>
      </c>
      <c r="FV108" s="1" t="s">
        <v>1635</v>
      </c>
      <c r="FW108" s="457">
        <f t="shared" si="1"/>
        <v>0.53333333333333333</v>
      </c>
    </row>
    <row r="109" spans="1:179" ht="13.5" customHeight="1">
      <c r="A109" s="1" t="s">
        <v>1105</v>
      </c>
      <c r="B109" s="1" t="s">
        <v>1095</v>
      </c>
      <c r="C109" s="1" t="s">
        <v>1122</v>
      </c>
      <c r="I109" s="417">
        <f>VLOOKUP(C109,'(종합) 2016 KISTI 패밀리기업 현황(9&amp;10월)'!$E$6:$BM$295,61,FALSE)</f>
        <v>10</v>
      </c>
      <c r="J109" s="417">
        <f>VLOOKUP(C109,'(종합) 2016 KISTI 패밀리기업 현황(9&amp;10월)'!$E$6:$BY$295,72,FALSE)</f>
        <v>1</v>
      </c>
      <c r="K109" s="417">
        <f>VLOOKUP(C109,'(종합) 2016 KISTI 패밀리기업 현황(9&amp;10월)'!$E$6:$BY$295,73,FALSE)</f>
        <v>1</v>
      </c>
      <c r="L109" s="417">
        <f>VLOOKUP(C109,'(종합) 2016 KISTI 패밀리기업 현황(9&amp;10월)'!$E$6:$BZ$295,3,FALSE)</f>
        <v>2008</v>
      </c>
      <c r="M109" s="417">
        <f>VLOOKUP(C109,'(종합) 2016 KISTI 패밀리기업 현황(9&amp;10월)'!$E$6:$BZ$295,74,FALSE)</f>
        <v>10</v>
      </c>
      <c r="O109" s="21" t="s">
        <v>10822</v>
      </c>
      <c r="P109" s="21" t="s">
        <v>993</v>
      </c>
      <c r="Q109" s="3" t="s">
        <v>1544</v>
      </c>
      <c r="R109" s="3"/>
      <c r="S109" s="3"/>
      <c r="T109" s="3"/>
      <c r="U109" s="3"/>
      <c r="V109" s="3" t="s">
        <v>1530</v>
      </c>
      <c r="W109" s="3" t="s">
        <v>1530</v>
      </c>
      <c r="X109" s="3"/>
      <c r="Y109" s="3"/>
      <c r="Z109" s="3" t="s">
        <v>1544</v>
      </c>
      <c r="AA109" s="3"/>
      <c r="AB109" s="3"/>
      <c r="AC109" s="3" t="s">
        <v>1540</v>
      </c>
      <c r="AD109" s="3" t="s">
        <v>1540</v>
      </c>
      <c r="AE109" s="3" t="s">
        <v>1530</v>
      </c>
      <c r="AF109" s="3" t="s">
        <v>1541</v>
      </c>
      <c r="AG109" s="3" t="s">
        <v>1630</v>
      </c>
      <c r="AH109" s="3" t="s">
        <v>1636</v>
      </c>
      <c r="AI109" s="3" t="s">
        <v>1529</v>
      </c>
      <c r="AJ109" s="3" t="s">
        <v>1539</v>
      </c>
      <c r="AK109" s="3" t="s">
        <v>1541</v>
      </c>
      <c r="AL109" s="3"/>
      <c r="AM109" s="3"/>
      <c r="AN109" s="3"/>
      <c r="AO109" s="3"/>
      <c r="AP109" s="3"/>
      <c r="AQ109" s="3"/>
      <c r="AR109" s="3"/>
      <c r="AS109" s="3"/>
      <c r="AT109" s="3"/>
      <c r="AU109" s="3"/>
      <c r="AV109" s="3"/>
      <c r="AW109" s="3"/>
      <c r="AX109" s="3"/>
      <c r="AY109" s="3" t="s">
        <v>1541</v>
      </c>
      <c r="AZ109" s="3" t="s">
        <v>1541</v>
      </c>
      <c r="BA109" s="3">
        <v>0</v>
      </c>
      <c r="BB109" s="3" t="s">
        <v>1530</v>
      </c>
      <c r="BC109" s="3" t="s">
        <v>1530</v>
      </c>
      <c r="BD109" s="3">
        <v>0</v>
      </c>
      <c r="BE109" s="413" t="s">
        <v>1530</v>
      </c>
      <c r="BF109" s="413" t="s">
        <v>1530</v>
      </c>
      <c r="BG109" s="3">
        <v>0</v>
      </c>
      <c r="BH109" s="413" t="s">
        <v>1541</v>
      </c>
      <c r="BI109" s="413" t="s">
        <v>1529</v>
      </c>
      <c r="BJ109" s="3">
        <v>2</v>
      </c>
      <c r="BK109" s="413" t="s">
        <v>1530</v>
      </c>
      <c r="BL109" s="413" t="s">
        <v>1530</v>
      </c>
      <c r="BM109" s="3">
        <v>0</v>
      </c>
      <c r="BN109" s="413" t="s">
        <v>1541</v>
      </c>
      <c r="BO109" s="413" t="s">
        <v>1541</v>
      </c>
      <c r="BP109" s="3">
        <v>0</v>
      </c>
      <c r="BQ109" s="413" t="s">
        <v>1530</v>
      </c>
      <c r="BR109" s="413" t="s">
        <v>1529</v>
      </c>
      <c r="BS109" s="3">
        <v>3</v>
      </c>
      <c r="BT109" s="413" t="s">
        <v>1530</v>
      </c>
      <c r="BU109" s="413" t="s">
        <v>1530</v>
      </c>
      <c r="BV109" s="3">
        <v>0</v>
      </c>
      <c r="BW109" s="413" t="s">
        <v>1540</v>
      </c>
      <c r="BX109" s="413" t="s">
        <v>1540</v>
      </c>
      <c r="BY109" s="3">
        <v>0</v>
      </c>
      <c r="BZ109" s="413" t="s">
        <v>1541</v>
      </c>
      <c r="CA109" s="413" t="s">
        <v>1541</v>
      </c>
      <c r="CB109" s="3">
        <v>0</v>
      </c>
      <c r="CC109" s="413" t="s">
        <v>1540</v>
      </c>
      <c r="CD109" s="413" t="s">
        <v>1540</v>
      </c>
      <c r="CE109" s="3">
        <v>0</v>
      </c>
      <c r="CF109" s="413" t="s">
        <v>1540</v>
      </c>
      <c r="CG109" s="413" t="s">
        <v>1540</v>
      </c>
      <c r="CH109" s="3">
        <v>0</v>
      </c>
      <c r="CI109" s="413" t="s">
        <v>1540</v>
      </c>
      <c r="CJ109" s="413" t="s">
        <v>1540</v>
      </c>
      <c r="CK109" s="3">
        <v>0</v>
      </c>
      <c r="CL109" s="413" t="s">
        <v>1541</v>
      </c>
      <c r="CM109" s="413" t="s">
        <v>1541</v>
      </c>
      <c r="CN109" s="3">
        <v>0</v>
      </c>
      <c r="CO109" s="413" t="s">
        <v>1541</v>
      </c>
      <c r="CP109" s="413" t="s">
        <v>1541</v>
      </c>
      <c r="CQ109" s="3">
        <v>0</v>
      </c>
      <c r="CR109" s="413" t="s">
        <v>1530</v>
      </c>
      <c r="CS109" s="413" t="s">
        <v>1530</v>
      </c>
      <c r="CT109" s="3">
        <v>0</v>
      </c>
      <c r="CU109" s="413" t="s">
        <v>1530</v>
      </c>
      <c r="CV109" s="413" t="s">
        <v>1530</v>
      </c>
      <c r="CW109" s="3">
        <v>0</v>
      </c>
      <c r="CX109" s="413" t="s">
        <v>1541</v>
      </c>
      <c r="CY109" s="413" t="s">
        <v>1541</v>
      </c>
      <c r="CZ109" s="3">
        <v>0</v>
      </c>
      <c r="DA109" s="413" t="s">
        <v>1541</v>
      </c>
      <c r="DB109" s="413" t="s">
        <v>1540</v>
      </c>
      <c r="DC109" s="3">
        <v>1</v>
      </c>
      <c r="DD109" s="413" t="s">
        <v>1541</v>
      </c>
      <c r="DE109" s="413" t="s">
        <v>1529</v>
      </c>
      <c r="DF109" s="3">
        <v>2</v>
      </c>
      <c r="DG109" s="413" t="s">
        <v>1530</v>
      </c>
      <c r="DH109" s="413" t="s">
        <v>1540</v>
      </c>
      <c r="DI109" s="3">
        <v>2</v>
      </c>
      <c r="DJ109" s="413" t="s">
        <v>1541</v>
      </c>
      <c r="DK109" s="413" t="s">
        <v>1529</v>
      </c>
      <c r="DL109" s="3">
        <v>2</v>
      </c>
      <c r="DM109" s="413" t="s">
        <v>1541</v>
      </c>
      <c r="DN109" s="413" t="s">
        <v>1540</v>
      </c>
      <c r="DO109" s="3">
        <v>1</v>
      </c>
      <c r="DP109" s="413" t="s">
        <v>1541</v>
      </c>
      <c r="DQ109" s="413" t="s">
        <v>1529</v>
      </c>
      <c r="DR109" s="3">
        <v>2</v>
      </c>
      <c r="DS109" s="413" t="s">
        <v>1541</v>
      </c>
      <c r="DT109" s="413" t="s">
        <v>1541</v>
      </c>
      <c r="DU109" s="3">
        <v>0</v>
      </c>
      <c r="DV109" s="413" t="s">
        <v>1541</v>
      </c>
      <c r="DW109" s="413" t="s">
        <v>1541</v>
      </c>
      <c r="DX109" s="3">
        <v>0</v>
      </c>
      <c r="DY109" s="413" t="s">
        <v>1541</v>
      </c>
      <c r="DZ109" s="413" t="s">
        <v>1541</v>
      </c>
      <c r="EA109" s="3">
        <v>0</v>
      </c>
      <c r="EB109" s="3" t="s">
        <v>1529</v>
      </c>
      <c r="EC109" s="3" t="s">
        <v>1529</v>
      </c>
      <c r="ED109" s="3"/>
      <c r="EE109" s="3"/>
      <c r="EF109" s="3" t="s">
        <v>1551</v>
      </c>
      <c r="EG109" s="3" t="s">
        <v>1551</v>
      </c>
      <c r="EH109" s="413">
        <v>18</v>
      </c>
      <c r="EI109" s="3">
        <v>10</v>
      </c>
      <c r="EJ109" s="413" t="s">
        <v>2725</v>
      </c>
      <c r="EK109" s="413" t="s">
        <v>2726</v>
      </c>
      <c r="EL109" s="413" t="s">
        <v>10900</v>
      </c>
      <c r="EM109" s="413">
        <v>0</v>
      </c>
      <c r="EN109" s="413">
        <v>3</v>
      </c>
      <c r="EO109" s="413">
        <v>0</v>
      </c>
      <c r="EP109" s="413" t="s">
        <v>313</v>
      </c>
      <c r="EQ109" s="413" t="s">
        <v>10901</v>
      </c>
      <c r="ER109" s="413" t="s">
        <v>313</v>
      </c>
      <c r="ES109" s="413">
        <v>3675</v>
      </c>
      <c r="ET109" s="413">
        <v>3700</v>
      </c>
      <c r="EU109" s="413">
        <v>25</v>
      </c>
      <c r="EV109" s="413">
        <v>2</v>
      </c>
      <c r="EW109" s="1" t="s">
        <v>1637</v>
      </c>
      <c r="FA109" s="1" t="s">
        <v>1541</v>
      </c>
      <c r="FG109" s="1" t="s">
        <v>1638</v>
      </c>
      <c r="FH109" s="1" t="s">
        <v>1639</v>
      </c>
      <c r="FI109" s="1" t="s">
        <v>1640</v>
      </c>
      <c r="FO109" s="1" t="s">
        <v>1538</v>
      </c>
      <c r="FW109" s="457">
        <f t="shared" si="1"/>
        <v>0.16666666666666666</v>
      </c>
    </row>
    <row r="110" spans="1:179" ht="13.5" customHeight="1">
      <c r="A110" s="1" t="s">
        <v>1106</v>
      </c>
      <c r="B110" s="1" t="s">
        <v>1095</v>
      </c>
      <c r="C110" s="1" t="s">
        <v>1123</v>
      </c>
      <c r="I110" s="417">
        <f>VLOOKUP(C110,'(종합) 2016 KISTI 패밀리기업 현황(9&amp;10월)'!$E$6:$BM$295,61,FALSE)</f>
        <v>16</v>
      </c>
      <c r="J110" s="417">
        <f>VLOOKUP(C110,'(종합) 2016 KISTI 패밀리기업 현황(9&amp;10월)'!$E$6:$BY$295,72,FALSE)</f>
        <v>1</v>
      </c>
      <c r="K110" s="417">
        <f>VLOOKUP(C110,'(종합) 2016 KISTI 패밀리기업 현황(9&amp;10월)'!$E$6:$BY$295,73,FALSE)</f>
        <v>1</v>
      </c>
      <c r="L110" s="417">
        <f>VLOOKUP(C110,'(종합) 2016 KISTI 패밀리기업 현황(9&amp;10월)'!$E$6:$BZ$295,3,FALSE)</f>
        <v>2005</v>
      </c>
      <c r="M110" s="417">
        <f>VLOOKUP(C110,'(종합) 2016 KISTI 패밀리기업 현황(9&amp;10월)'!$E$6:$BZ$295,74,FALSE)</f>
        <v>10</v>
      </c>
      <c r="O110" s="21" t="s">
        <v>10820</v>
      </c>
      <c r="P110" s="21" t="s">
        <v>313</v>
      </c>
      <c r="Q110" s="3" t="s">
        <v>1527</v>
      </c>
      <c r="R110" s="3" t="s">
        <v>1551</v>
      </c>
      <c r="S110" s="3" t="s">
        <v>1551</v>
      </c>
      <c r="T110" s="3" t="s">
        <v>1532</v>
      </c>
      <c r="U110" s="3"/>
      <c r="V110" s="3" t="s">
        <v>1541</v>
      </c>
      <c r="W110" s="3" t="s">
        <v>1530</v>
      </c>
      <c r="X110" s="3"/>
      <c r="Y110" s="3"/>
      <c r="Z110" s="3" t="s">
        <v>1551</v>
      </c>
      <c r="AA110" s="3" t="s">
        <v>1552</v>
      </c>
      <c r="AB110" s="3" t="s">
        <v>1551</v>
      </c>
      <c r="AC110" s="3" t="s">
        <v>1561</v>
      </c>
      <c r="AD110" s="3" t="s">
        <v>1534</v>
      </c>
      <c r="AE110" s="3" t="s">
        <v>1561</v>
      </c>
      <c r="AF110" s="3" t="s">
        <v>1561</v>
      </c>
      <c r="AG110" s="3" t="s">
        <v>1560</v>
      </c>
      <c r="AH110" s="3" t="s">
        <v>1641</v>
      </c>
      <c r="AI110" s="3" t="s">
        <v>1540</v>
      </c>
      <c r="AJ110" s="3" t="s">
        <v>1539</v>
      </c>
      <c r="AK110" s="3" t="s">
        <v>1551</v>
      </c>
      <c r="AL110" s="3"/>
      <c r="AM110" s="3" t="s">
        <v>1539</v>
      </c>
      <c r="AN110" s="3"/>
      <c r="AO110" s="3"/>
      <c r="AP110" s="3"/>
      <c r="AQ110" s="3"/>
      <c r="AR110" s="3"/>
      <c r="AS110" s="3" t="s">
        <v>1539</v>
      </c>
      <c r="AT110" s="3"/>
      <c r="AU110" s="3"/>
      <c r="AV110" s="3"/>
      <c r="AW110" s="3"/>
      <c r="AX110" s="3"/>
      <c r="AY110" s="3" t="s">
        <v>1589</v>
      </c>
      <c r="AZ110" s="3" t="s">
        <v>1642</v>
      </c>
      <c r="BA110" s="3">
        <v>2</v>
      </c>
      <c r="BB110" s="3" t="s">
        <v>1589</v>
      </c>
      <c r="BC110" s="3" t="s">
        <v>1642</v>
      </c>
      <c r="BD110" s="3">
        <v>2</v>
      </c>
      <c r="BE110" s="413" t="s">
        <v>1589</v>
      </c>
      <c r="BF110" s="413" t="s">
        <v>1642</v>
      </c>
      <c r="BG110" s="3">
        <v>2</v>
      </c>
      <c r="BH110" s="413" t="s">
        <v>1589</v>
      </c>
      <c r="BI110" s="413" t="s">
        <v>1642</v>
      </c>
      <c r="BJ110" s="3">
        <v>2</v>
      </c>
      <c r="BK110" s="413" t="s">
        <v>1589</v>
      </c>
      <c r="BL110" s="413" t="s">
        <v>1642</v>
      </c>
      <c r="BM110" s="3">
        <v>2</v>
      </c>
      <c r="BN110" s="413" t="s">
        <v>1589</v>
      </c>
      <c r="BO110" s="413" t="s">
        <v>1642</v>
      </c>
      <c r="BP110" s="3">
        <v>2</v>
      </c>
      <c r="BQ110" s="413" t="s">
        <v>1616</v>
      </c>
      <c r="BR110" s="413" t="s">
        <v>1616</v>
      </c>
      <c r="BS110" s="3">
        <v>0</v>
      </c>
      <c r="BT110" s="413" t="s">
        <v>1642</v>
      </c>
      <c r="BU110" s="413" t="s">
        <v>1642</v>
      </c>
      <c r="BV110" s="3">
        <v>0</v>
      </c>
      <c r="BW110" s="413" t="s">
        <v>1616</v>
      </c>
      <c r="BX110" s="413" t="s">
        <v>1642</v>
      </c>
      <c r="BY110" s="3">
        <v>1</v>
      </c>
      <c r="BZ110" s="413" t="s">
        <v>1616</v>
      </c>
      <c r="CA110" s="413" t="s">
        <v>1642</v>
      </c>
      <c r="CB110" s="3">
        <v>1</v>
      </c>
      <c r="CC110" s="413" t="s">
        <v>1642</v>
      </c>
      <c r="CD110" s="413" t="s">
        <v>1642</v>
      </c>
      <c r="CE110" s="3">
        <v>0</v>
      </c>
      <c r="CF110" s="413" t="s">
        <v>1644</v>
      </c>
      <c r="CG110" s="413" t="s">
        <v>1644</v>
      </c>
      <c r="CH110" s="3">
        <v>0</v>
      </c>
      <c r="CI110" s="413" t="s">
        <v>1642</v>
      </c>
      <c r="CJ110" s="413" t="s">
        <v>1642</v>
      </c>
      <c r="CK110" s="3">
        <v>0</v>
      </c>
      <c r="CL110" s="413" t="s">
        <v>1541</v>
      </c>
      <c r="CM110" s="413" t="s">
        <v>1541</v>
      </c>
      <c r="CN110" s="3">
        <v>0</v>
      </c>
      <c r="CO110" s="413" t="s">
        <v>1541</v>
      </c>
      <c r="CP110" s="413" t="s">
        <v>1541</v>
      </c>
      <c r="CQ110" s="3">
        <v>0</v>
      </c>
      <c r="CR110" s="413" t="s">
        <v>1541</v>
      </c>
      <c r="CS110" s="413" t="s">
        <v>1541</v>
      </c>
      <c r="CT110" s="3">
        <v>0</v>
      </c>
      <c r="CU110" s="413" t="s">
        <v>1540</v>
      </c>
      <c r="CV110" s="413" t="s">
        <v>1540</v>
      </c>
      <c r="CW110" s="3">
        <v>0</v>
      </c>
      <c r="CX110" s="413" t="s">
        <v>1540</v>
      </c>
      <c r="CY110" s="413" t="s">
        <v>1540</v>
      </c>
      <c r="CZ110" s="3">
        <v>0</v>
      </c>
      <c r="DA110" s="413" t="s">
        <v>1540</v>
      </c>
      <c r="DB110" s="413" t="s">
        <v>1540</v>
      </c>
      <c r="DC110" s="3">
        <v>0</v>
      </c>
      <c r="DD110" s="413" t="s">
        <v>1540</v>
      </c>
      <c r="DE110" s="413" t="s">
        <v>1540</v>
      </c>
      <c r="DF110" s="3">
        <v>0</v>
      </c>
      <c r="DG110" s="413" t="s">
        <v>1540</v>
      </c>
      <c r="DH110" s="413" t="s">
        <v>1540</v>
      </c>
      <c r="DI110" s="3">
        <v>0</v>
      </c>
      <c r="DJ110" s="413" t="s">
        <v>1541</v>
      </c>
      <c r="DK110" s="413" t="s">
        <v>1540</v>
      </c>
      <c r="DL110" s="3">
        <v>1</v>
      </c>
      <c r="DM110" s="413" t="s">
        <v>1540</v>
      </c>
      <c r="DN110" s="413" t="s">
        <v>1540</v>
      </c>
      <c r="DO110" s="3">
        <v>0</v>
      </c>
      <c r="DP110" s="413" t="s">
        <v>1529</v>
      </c>
      <c r="DQ110" s="413" t="s">
        <v>1529</v>
      </c>
      <c r="DR110" s="3">
        <v>0</v>
      </c>
      <c r="DS110" s="413" t="s">
        <v>1540</v>
      </c>
      <c r="DT110" s="413" t="s">
        <v>1540</v>
      </c>
      <c r="DU110" s="3">
        <v>0</v>
      </c>
      <c r="DV110" s="413" t="s">
        <v>1541</v>
      </c>
      <c r="DW110" s="413" t="s">
        <v>1541</v>
      </c>
      <c r="DX110" s="3">
        <v>0</v>
      </c>
      <c r="DY110" s="413" t="s">
        <v>1541</v>
      </c>
      <c r="DZ110" s="413" t="s">
        <v>1540</v>
      </c>
      <c r="EA110" s="3">
        <v>1</v>
      </c>
      <c r="EB110" s="3" t="s">
        <v>1560</v>
      </c>
      <c r="EC110" s="3" t="s">
        <v>1549</v>
      </c>
      <c r="ED110" s="3" t="s">
        <v>1551</v>
      </c>
      <c r="EE110" s="3"/>
      <c r="EF110" s="3"/>
      <c r="EG110" s="3" t="s">
        <v>1551</v>
      </c>
      <c r="EH110" s="413">
        <v>18</v>
      </c>
      <c r="EI110" s="3">
        <v>13</v>
      </c>
      <c r="EJ110" s="413" t="s">
        <v>2725</v>
      </c>
      <c r="EK110" s="413" t="s">
        <v>2726</v>
      </c>
      <c r="EL110" s="413" t="s">
        <v>10900</v>
      </c>
      <c r="EM110" s="413">
        <v>3</v>
      </c>
      <c r="EN110" s="413">
        <v>3</v>
      </c>
      <c r="EO110" s="413">
        <v>2</v>
      </c>
      <c r="EP110" s="413" t="s">
        <v>313</v>
      </c>
      <c r="EQ110" s="413" t="s">
        <v>10901</v>
      </c>
      <c r="ER110" s="413" t="s">
        <v>313</v>
      </c>
      <c r="ES110" s="413">
        <v>20000</v>
      </c>
      <c r="ET110" s="413">
        <v>16500</v>
      </c>
      <c r="EU110" s="413">
        <v>0</v>
      </c>
      <c r="EV110" s="413">
        <v>4</v>
      </c>
      <c r="EW110" s="1" t="s">
        <v>1645</v>
      </c>
      <c r="EX110" s="1" t="s">
        <v>1541</v>
      </c>
      <c r="FA110" s="1" t="s">
        <v>1541</v>
      </c>
      <c r="FG110" s="1" t="s">
        <v>1646</v>
      </c>
      <c r="FH110" s="1" t="s">
        <v>1647</v>
      </c>
      <c r="FI110" s="1" t="s">
        <v>2629</v>
      </c>
      <c r="FJ110" s="1" t="s">
        <v>1648</v>
      </c>
      <c r="FK110" s="1" t="s">
        <v>1649</v>
      </c>
      <c r="FL110" s="1" t="s">
        <v>1650</v>
      </c>
      <c r="FM110" s="1" t="s">
        <v>1651</v>
      </c>
      <c r="FO110" s="1" t="s">
        <v>1538</v>
      </c>
      <c r="FW110" s="457">
        <f t="shared" si="1"/>
        <v>0.55555555555555558</v>
      </c>
    </row>
    <row r="111" spans="1:179" ht="13.5" customHeight="1">
      <c r="A111" s="1" t="s">
        <v>1107</v>
      </c>
      <c r="B111" s="1" t="s">
        <v>1095</v>
      </c>
      <c r="C111" s="1" t="s">
        <v>1124</v>
      </c>
      <c r="I111" s="417">
        <f>VLOOKUP(C111,'(종합) 2016 KISTI 패밀리기업 현황(9&amp;10월)'!$E$6:$BM$295,61,FALSE)</f>
        <v>15</v>
      </c>
      <c r="J111" s="417">
        <f>VLOOKUP(C111,'(종합) 2016 KISTI 패밀리기업 현황(9&amp;10월)'!$E$6:$BY$295,72,FALSE)</f>
        <v>0</v>
      </c>
      <c r="K111" s="417">
        <f>VLOOKUP(C111,'(종합) 2016 KISTI 패밀리기업 현황(9&amp;10월)'!$E$6:$BY$295,73,FALSE)</f>
        <v>0</v>
      </c>
      <c r="L111" s="417">
        <f>VLOOKUP(C111,'(종합) 2016 KISTI 패밀리기업 현황(9&amp;10월)'!$E$6:$BZ$295,3,FALSE)</f>
        <v>2014</v>
      </c>
      <c r="M111" s="417">
        <f>VLOOKUP(C111,'(종합) 2016 KISTI 패밀리기업 현황(9&amp;10월)'!$E$6:$BZ$295,74,FALSE)</f>
        <v>9</v>
      </c>
      <c r="O111" s="21" t="s">
        <v>10820</v>
      </c>
      <c r="P111" s="21" t="s">
        <v>10906</v>
      </c>
      <c r="Q111" s="3" t="s">
        <v>1549</v>
      </c>
      <c r="R111" s="3" t="s">
        <v>1550</v>
      </c>
      <c r="S111" s="3" t="s">
        <v>1532</v>
      </c>
      <c r="T111" s="3"/>
      <c r="U111" s="3"/>
      <c r="V111" s="3" t="s">
        <v>1530</v>
      </c>
      <c r="W111" s="3" t="s">
        <v>1530</v>
      </c>
      <c r="X111" s="3"/>
      <c r="Y111" s="3" t="s">
        <v>1551</v>
      </c>
      <c r="Z111" s="3"/>
      <c r="AA111" s="3" t="s">
        <v>1612</v>
      </c>
      <c r="AB111" s="3"/>
      <c r="AC111" s="3" t="s">
        <v>1534</v>
      </c>
      <c r="AD111" s="3" t="s">
        <v>1535</v>
      </c>
      <c r="AE111" s="3" t="s">
        <v>1643</v>
      </c>
      <c r="AF111" s="3" t="s">
        <v>1534</v>
      </c>
      <c r="AG111" s="3" t="s">
        <v>1653</v>
      </c>
      <c r="AH111" s="3" t="s">
        <v>1654</v>
      </c>
      <c r="AI111" s="3" t="s">
        <v>1540</v>
      </c>
      <c r="AJ111" s="3" t="s">
        <v>1539</v>
      </c>
      <c r="AK111" s="3" t="s">
        <v>1533</v>
      </c>
      <c r="AL111" s="3" t="s">
        <v>1539</v>
      </c>
      <c r="AM111" s="3" t="s">
        <v>1539</v>
      </c>
      <c r="AN111" s="3"/>
      <c r="AO111" s="3"/>
      <c r="AP111" s="3"/>
      <c r="AQ111" s="3" t="s">
        <v>1539</v>
      </c>
      <c r="AR111" s="3"/>
      <c r="AS111" s="3" t="s">
        <v>1539</v>
      </c>
      <c r="AT111" s="3"/>
      <c r="AU111" s="3"/>
      <c r="AV111" s="3"/>
      <c r="AW111" s="3"/>
      <c r="AX111" s="3"/>
      <c r="AY111" s="3" t="s">
        <v>1541</v>
      </c>
      <c r="AZ111" s="3" t="s">
        <v>1540</v>
      </c>
      <c r="BA111" s="3">
        <v>1</v>
      </c>
      <c r="BB111" s="3" t="s">
        <v>1541</v>
      </c>
      <c r="BC111" s="3" t="s">
        <v>1540</v>
      </c>
      <c r="BD111" s="3">
        <v>1</v>
      </c>
      <c r="BE111" s="413" t="s">
        <v>1541</v>
      </c>
      <c r="BF111" s="413" t="s">
        <v>1540</v>
      </c>
      <c r="BG111" s="3">
        <v>1</v>
      </c>
      <c r="BH111" s="413" t="s">
        <v>1541</v>
      </c>
      <c r="BI111" s="413" t="s">
        <v>1541</v>
      </c>
      <c r="BJ111" s="3">
        <v>0</v>
      </c>
      <c r="BK111" s="413" t="s">
        <v>1541</v>
      </c>
      <c r="BL111" s="413" t="s">
        <v>1540</v>
      </c>
      <c r="BM111" s="3">
        <v>1</v>
      </c>
      <c r="BN111" s="413" t="s">
        <v>1541</v>
      </c>
      <c r="BO111" s="413" t="s">
        <v>1541</v>
      </c>
      <c r="BP111" s="3">
        <v>0</v>
      </c>
      <c r="BQ111" s="413" t="s">
        <v>1541</v>
      </c>
      <c r="BR111" s="413" t="s">
        <v>1541</v>
      </c>
      <c r="BS111" s="3">
        <v>0</v>
      </c>
      <c r="BT111" s="413" t="s">
        <v>1541</v>
      </c>
      <c r="BU111" s="413" t="s">
        <v>1541</v>
      </c>
      <c r="BV111" s="3">
        <v>0</v>
      </c>
      <c r="BW111" s="413" t="s">
        <v>1541</v>
      </c>
      <c r="BX111" s="413" t="s">
        <v>1541</v>
      </c>
      <c r="BY111" s="3">
        <v>0</v>
      </c>
      <c r="BZ111" s="413" t="s">
        <v>1529</v>
      </c>
      <c r="CA111" s="413" t="s">
        <v>1529</v>
      </c>
      <c r="CB111" s="3">
        <v>0</v>
      </c>
      <c r="CC111" s="413" t="s">
        <v>1529</v>
      </c>
      <c r="CD111" s="413" t="s">
        <v>1529</v>
      </c>
      <c r="CE111" s="3">
        <v>0</v>
      </c>
      <c r="CF111" s="413" t="s">
        <v>1529</v>
      </c>
      <c r="CG111" s="413" t="s">
        <v>1529</v>
      </c>
      <c r="CH111" s="3">
        <v>0</v>
      </c>
      <c r="CI111" s="413" t="s">
        <v>1529</v>
      </c>
      <c r="CJ111" s="413" t="s">
        <v>1529</v>
      </c>
      <c r="CK111" s="3">
        <v>0</v>
      </c>
      <c r="CL111" s="413" t="s">
        <v>1541</v>
      </c>
      <c r="CM111" s="413" t="s">
        <v>1541</v>
      </c>
      <c r="CN111" s="3">
        <v>0</v>
      </c>
      <c r="CO111" s="413" t="s">
        <v>1541</v>
      </c>
      <c r="CP111" s="413" t="s">
        <v>1541</v>
      </c>
      <c r="CQ111" s="3">
        <v>0</v>
      </c>
      <c r="CR111" s="413" t="s">
        <v>1541</v>
      </c>
      <c r="CS111" s="413" t="s">
        <v>1541</v>
      </c>
      <c r="CT111" s="3">
        <v>0</v>
      </c>
      <c r="CU111" s="413" t="s">
        <v>1541</v>
      </c>
      <c r="CV111" s="413" t="s">
        <v>1541</v>
      </c>
      <c r="CW111" s="3">
        <v>0</v>
      </c>
      <c r="CX111" s="413" t="s">
        <v>1530</v>
      </c>
      <c r="CY111" s="413" t="s">
        <v>1530</v>
      </c>
      <c r="CZ111" s="3">
        <v>0</v>
      </c>
      <c r="DA111" s="413" t="s">
        <v>1529</v>
      </c>
      <c r="DB111" s="413" t="s">
        <v>1529</v>
      </c>
      <c r="DC111" s="3">
        <v>0</v>
      </c>
      <c r="DD111" s="413" t="s">
        <v>1529</v>
      </c>
      <c r="DE111" s="413" t="s">
        <v>1529</v>
      </c>
      <c r="DF111" s="3">
        <v>0</v>
      </c>
      <c r="DG111" s="413" t="s">
        <v>1529</v>
      </c>
      <c r="DH111" s="413" t="s">
        <v>1529</v>
      </c>
      <c r="DI111" s="3">
        <v>0</v>
      </c>
      <c r="DJ111" s="413" t="s">
        <v>1530</v>
      </c>
      <c r="DK111" s="413" t="s">
        <v>1529</v>
      </c>
      <c r="DL111" s="3">
        <v>3</v>
      </c>
      <c r="DM111" s="413" t="s">
        <v>1541</v>
      </c>
      <c r="DN111" s="413" t="s">
        <v>1529</v>
      </c>
      <c r="DO111" s="3">
        <v>2</v>
      </c>
      <c r="DP111" s="413" t="s">
        <v>1541</v>
      </c>
      <c r="DQ111" s="413" t="s">
        <v>1541</v>
      </c>
      <c r="DR111" s="3">
        <v>0</v>
      </c>
      <c r="DS111" s="413" t="s">
        <v>1541</v>
      </c>
      <c r="DT111" s="413" t="s">
        <v>1541</v>
      </c>
      <c r="DU111" s="3">
        <v>0</v>
      </c>
      <c r="DV111" s="413" t="s">
        <v>1541</v>
      </c>
      <c r="DW111" s="413" t="s">
        <v>1541</v>
      </c>
      <c r="DX111" s="3">
        <v>0</v>
      </c>
      <c r="DY111" s="413" t="s">
        <v>1541</v>
      </c>
      <c r="DZ111" s="413" t="s">
        <v>1541</v>
      </c>
      <c r="EA111" s="3">
        <v>0</v>
      </c>
      <c r="EB111" s="3" t="s">
        <v>1529</v>
      </c>
      <c r="EC111" s="3"/>
      <c r="ED111" s="3"/>
      <c r="EE111" s="3"/>
      <c r="EF111" s="3"/>
      <c r="EG111" s="3" t="s">
        <v>1529</v>
      </c>
      <c r="EH111" s="413">
        <v>47</v>
      </c>
      <c r="EI111" s="3">
        <v>4</v>
      </c>
      <c r="EJ111" s="413" t="s">
        <v>2725</v>
      </c>
      <c r="EK111" s="413" t="s">
        <v>2726</v>
      </c>
      <c r="EL111" s="413" t="s">
        <v>10900</v>
      </c>
      <c r="EM111" s="413">
        <v>3</v>
      </c>
      <c r="EN111" s="413">
        <v>0</v>
      </c>
      <c r="EO111" s="413">
        <v>2</v>
      </c>
      <c r="EP111" s="413" t="s">
        <v>313</v>
      </c>
      <c r="EQ111" s="413" t="s">
        <v>10901</v>
      </c>
      <c r="ER111" s="413" t="s">
        <v>313</v>
      </c>
      <c r="ES111" s="413">
        <v>10000</v>
      </c>
      <c r="ET111" s="413">
        <v>10500</v>
      </c>
      <c r="EU111" s="413">
        <v>500</v>
      </c>
      <c r="EV111" s="413">
        <v>4</v>
      </c>
      <c r="EW111" s="1" t="s">
        <v>1655</v>
      </c>
      <c r="EX111" s="1" t="s">
        <v>1541</v>
      </c>
      <c r="FD111" s="1" t="s">
        <v>1530</v>
      </c>
      <c r="FG111" s="1" t="s">
        <v>2630</v>
      </c>
      <c r="FH111" s="1" t="s">
        <v>2631</v>
      </c>
      <c r="FI111" s="1" t="s">
        <v>1656</v>
      </c>
      <c r="FO111" s="1" t="s">
        <v>1605</v>
      </c>
      <c r="FP111" s="1" t="s">
        <v>1635</v>
      </c>
      <c r="FQ111" s="1" t="s">
        <v>1653</v>
      </c>
      <c r="FW111" s="457">
        <f t="shared" si="1"/>
        <v>0.31914893617021278</v>
      </c>
    </row>
    <row r="112" spans="1:179" ht="13.5" customHeight="1">
      <c r="A112" s="1" t="s">
        <v>1108</v>
      </c>
      <c r="B112" s="1" t="s">
        <v>1095</v>
      </c>
      <c r="C112" s="1" t="s">
        <v>1125</v>
      </c>
      <c r="I112" s="417">
        <f>VLOOKUP(C112,'(종합) 2016 KISTI 패밀리기업 현황(9&amp;10월)'!$E$6:$BM$295,61,FALSE)</f>
        <v>15</v>
      </c>
      <c r="J112" s="417">
        <f>VLOOKUP(C112,'(종합) 2016 KISTI 패밀리기업 현황(9&amp;10월)'!$E$6:$BY$295,72,FALSE)</f>
        <v>0</v>
      </c>
      <c r="K112" s="417">
        <f>VLOOKUP(C112,'(종합) 2016 KISTI 패밀리기업 현황(9&amp;10월)'!$E$6:$BY$295,73,FALSE)</f>
        <v>0</v>
      </c>
      <c r="L112" s="417">
        <f>VLOOKUP(C112,'(종합) 2016 KISTI 패밀리기업 현황(9&amp;10월)'!$E$6:$BZ$295,3,FALSE)</f>
        <v>2003</v>
      </c>
      <c r="M112" s="417">
        <f>VLOOKUP(C112,'(종합) 2016 KISTI 패밀리기업 현황(9&amp;10월)'!$E$6:$BZ$295,74,FALSE)</f>
        <v>10</v>
      </c>
      <c r="O112" s="21" t="s">
        <v>10821</v>
      </c>
      <c r="P112" s="21" t="s">
        <v>2016</v>
      </c>
      <c r="Q112" s="3" t="s">
        <v>1612</v>
      </c>
      <c r="R112" s="3" t="s">
        <v>1551</v>
      </c>
      <c r="S112" s="3"/>
      <c r="T112" s="3"/>
      <c r="U112" s="3"/>
      <c r="V112" s="3" t="s">
        <v>1541</v>
      </c>
      <c r="W112" s="3" t="s">
        <v>1541</v>
      </c>
      <c r="X112" s="3" t="s">
        <v>1576</v>
      </c>
      <c r="Y112" s="3" t="s">
        <v>1532</v>
      </c>
      <c r="Z112" s="3" t="s">
        <v>1529</v>
      </c>
      <c r="AA112" s="3" t="s">
        <v>1529</v>
      </c>
      <c r="AB112" s="3"/>
      <c r="AC112" s="3" t="s">
        <v>1534</v>
      </c>
      <c r="AD112" s="3" t="s">
        <v>1533</v>
      </c>
      <c r="AE112" s="3" t="s">
        <v>1632</v>
      </c>
      <c r="AF112" s="3" t="s">
        <v>1561</v>
      </c>
      <c r="AG112" s="3" t="s">
        <v>1632</v>
      </c>
      <c r="AH112" s="3" t="s">
        <v>1657</v>
      </c>
      <c r="AI112" s="3" t="s">
        <v>1538</v>
      </c>
      <c r="AJ112" s="3" t="s">
        <v>1539</v>
      </c>
      <c r="AK112" s="3" t="s">
        <v>1541</v>
      </c>
      <c r="AL112" s="3"/>
      <c r="AM112" s="3"/>
      <c r="AN112" s="3"/>
      <c r="AO112" s="3"/>
      <c r="AP112" s="3"/>
      <c r="AQ112" s="3"/>
      <c r="AR112" s="3"/>
      <c r="AS112" s="3"/>
      <c r="AT112" s="3"/>
      <c r="AU112" s="3"/>
      <c r="AV112" s="3"/>
      <c r="AW112" s="3"/>
      <c r="AX112" s="3"/>
      <c r="AY112" s="3" t="s">
        <v>1541</v>
      </c>
      <c r="AZ112" s="3" t="s">
        <v>1540</v>
      </c>
      <c r="BA112" s="3">
        <v>1</v>
      </c>
      <c r="BB112" s="3" t="s">
        <v>1541</v>
      </c>
      <c r="BC112" s="3" t="s">
        <v>1540</v>
      </c>
      <c r="BD112" s="3">
        <v>1</v>
      </c>
      <c r="BE112" s="413" t="s">
        <v>1541</v>
      </c>
      <c r="BF112" s="413" t="s">
        <v>1529</v>
      </c>
      <c r="BG112" s="3">
        <v>2</v>
      </c>
      <c r="BH112" s="413" t="s">
        <v>1541</v>
      </c>
      <c r="BI112" s="413" t="s">
        <v>1540</v>
      </c>
      <c r="BJ112" s="3">
        <v>1</v>
      </c>
      <c r="BK112" s="413" t="s">
        <v>1541</v>
      </c>
      <c r="BL112" s="413" t="s">
        <v>1540</v>
      </c>
      <c r="BM112" s="3">
        <v>1</v>
      </c>
      <c r="BN112" s="413" t="s">
        <v>1540</v>
      </c>
      <c r="BO112" s="413" t="s">
        <v>1529</v>
      </c>
      <c r="BP112" s="3">
        <v>1</v>
      </c>
      <c r="BQ112" s="413" t="s">
        <v>1541</v>
      </c>
      <c r="BR112" s="413" t="s">
        <v>1540</v>
      </c>
      <c r="BS112" s="3">
        <v>1</v>
      </c>
      <c r="BT112" s="413" t="s">
        <v>1541</v>
      </c>
      <c r="BU112" s="413" t="s">
        <v>1540</v>
      </c>
      <c r="BV112" s="3">
        <v>1</v>
      </c>
      <c r="BW112" s="413" t="s">
        <v>1541</v>
      </c>
      <c r="BX112" s="413" t="s">
        <v>1540</v>
      </c>
      <c r="BY112" s="3">
        <v>1</v>
      </c>
      <c r="BZ112" s="413" t="s">
        <v>1541</v>
      </c>
      <c r="CA112" s="413" t="s">
        <v>1540</v>
      </c>
      <c r="CB112" s="3">
        <v>1</v>
      </c>
      <c r="CC112" s="413" t="s">
        <v>1541</v>
      </c>
      <c r="CD112" s="413" t="s">
        <v>1540</v>
      </c>
      <c r="CE112" s="3">
        <v>1</v>
      </c>
      <c r="CF112" s="413" t="s">
        <v>1541</v>
      </c>
      <c r="CG112" s="413" t="s">
        <v>1540</v>
      </c>
      <c r="CH112" s="3">
        <v>1</v>
      </c>
      <c r="CI112" s="413" t="s">
        <v>1541</v>
      </c>
      <c r="CJ112" s="413" t="s">
        <v>1540</v>
      </c>
      <c r="CK112" s="3">
        <v>1</v>
      </c>
      <c r="CL112" s="413" t="s">
        <v>1541</v>
      </c>
      <c r="CM112" s="413" t="s">
        <v>1540</v>
      </c>
      <c r="CN112" s="3">
        <v>1</v>
      </c>
      <c r="CO112" s="413" t="s">
        <v>1541</v>
      </c>
      <c r="CP112" s="413" t="s">
        <v>1540</v>
      </c>
      <c r="CQ112" s="3">
        <v>1</v>
      </c>
      <c r="CR112" s="413" t="s">
        <v>1541</v>
      </c>
      <c r="CS112" s="413" t="s">
        <v>1540</v>
      </c>
      <c r="CT112" s="3">
        <v>1</v>
      </c>
      <c r="CU112" s="413" t="s">
        <v>1541</v>
      </c>
      <c r="CV112" s="413" t="s">
        <v>1540</v>
      </c>
      <c r="CW112" s="3">
        <v>1</v>
      </c>
      <c r="CX112" s="413" t="s">
        <v>1541</v>
      </c>
      <c r="CY112" s="413" t="s">
        <v>1540</v>
      </c>
      <c r="CZ112" s="3">
        <v>1</v>
      </c>
      <c r="DA112" s="413" t="s">
        <v>1541</v>
      </c>
      <c r="DB112" s="413" t="s">
        <v>1540</v>
      </c>
      <c r="DC112" s="3">
        <v>1</v>
      </c>
      <c r="DD112" s="413" t="s">
        <v>1541</v>
      </c>
      <c r="DE112" s="413" t="s">
        <v>1529</v>
      </c>
      <c r="DF112" s="3">
        <v>2</v>
      </c>
      <c r="DG112" s="413" t="s">
        <v>1541</v>
      </c>
      <c r="DH112" s="413" t="s">
        <v>1540</v>
      </c>
      <c r="DI112" s="3">
        <v>1</v>
      </c>
      <c r="DJ112" s="413" t="s">
        <v>1541</v>
      </c>
      <c r="DK112" s="413" t="s">
        <v>1540</v>
      </c>
      <c r="DL112" s="3">
        <v>1</v>
      </c>
      <c r="DM112" s="413" t="s">
        <v>1541</v>
      </c>
      <c r="DN112" s="413" t="s">
        <v>1540</v>
      </c>
      <c r="DO112" s="3">
        <v>1</v>
      </c>
      <c r="DP112" s="413" t="s">
        <v>1541</v>
      </c>
      <c r="DQ112" s="413" t="s">
        <v>1529</v>
      </c>
      <c r="DR112" s="3">
        <v>2</v>
      </c>
      <c r="DS112" s="413" t="s">
        <v>1541</v>
      </c>
      <c r="DT112" s="413" t="s">
        <v>1540</v>
      </c>
      <c r="DU112" s="3">
        <v>1</v>
      </c>
      <c r="DV112" s="413" t="s">
        <v>1541</v>
      </c>
      <c r="DW112" s="413" t="s">
        <v>1540</v>
      </c>
      <c r="DX112" s="3">
        <v>1</v>
      </c>
      <c r="DY112" s="413" t="s">
        <v>1541</v>
      </c>
      <c r="DZ112" s="413" t="s">
        <v>1540</v>
      </c>
      <c r="EA112" s="3">
        <v>1</v>
      </c>
      <c r="EB112" s="3" t="s">
        <v>1534</v>
      </c>
      <c r="EC112" s="3" t="s">
        <v>1551</v>
      </c>
      <c r="ED112" s="3" t="s">
        <v>1626</v>
      </c>
      <c r="EE112" s="3" t="s">
        <v>1533</v>
      </c>
      <c r="EF112" s="3" t="s">
        <v>1538</v>
      </c>
      <c r="EG112" s="3" t="s">
        <v>1529</v>
      </c>
      <c r="EH112" s="413">
        <v>7</v>
      </c>
      <c r="EI112" s="3">
        <v>15</v>
      </c>
      <c r="EJ112" s="413" t="s">
        <v>2725</v>
      </c>
      <c r="EK112" s="413" t="s">
        <v>2726</v>
      </c>
      <c r="EL112" s="413" t="s">
        <v>10900</v>
      </c>
      <c r="EM112" s="413">
        <v>3</v>
      </c>
      <c r="EN112" s="413">
        <v>0</v>
      </c>
      <c r="EO112" s="413" t="s">
        <v>4560</v>
      </c>
      <c r="EP112" s="413" t="s">
        <v>313</v>
      </c>
      <c r="EQ112" s="413" t="s">
        <v>10901</v>
      </c>
      <c r="ER112" s="413" t="s">
        <v>313</v>
      </c>
      <c r="ES112" s="413">
        <v>2375</v>
      </c>
      <c r="ET112" s="413">
        <v>3000</v>
      </c>
      <c r="EU112" s="413">
        <v>625</v>
      </c>
      <c r="EV112" s="413">
        <v>1</v>
      </c>
      <c r="EW112" s="1" t="s">
        <v>1658</v>
      </c>
      <c r="EX112" s="1" t="s">
        <v>1539</v>
      </c>
      <c r="FG112" s="1" t="s">
        <v>1659</v>
      </c>
      <c r="FH112" s="1" t="s">
        <v>1660</v>
      </c>
      <c r="FI112" s="1" t="s">
        <v>1661</v>
      </c>
      <c r="FW112" s="457">
        <f t="shared" si="1"/>
        <v>0.42857142857142855</v>
      </c>
    </row>
    <row r="113" spans="1:179" ht="13.5" customHeight="1">
      <c r="A113" s="1" t="s">
        <v>1109</v>
      </c>
      <c r="B113" s="1" t="s">
        <v>1095</v>
      </c>
      <c r="C113" s="1" t="s">
        <v>1126</v>
      </c>
      <c r="I113" s="417">
        <f>VLOOKUP(C113,'(종합) 2016 KISTI 패밀리기업 현황(9&amp;10월)'!$E$6:$BM$295,61,FALSE)</f>
        <v>16</v>
      </c>
      <c r="J113" s="417">
        <f>VLOOKUP(C113,'(종합) 2016 KISTI 패밀리기업 현황(9&amp;10월)'!$E$6:$BY$295,72,FALSE)</f>
        <v>0</v>
      </c>
      <c r="K113" s="417">
        <f>VLOOKUP(C113,'(종합) 2016 KISTI 패밀리기업 현황(9&amp;10월)'!$E$6:$BY$295,73,FALSE)</f>
        <v>0</v>
      </c>
      <c r="L113" s="417">
        <f>VLOOKUP(C113,'(종합) 2016 KISTI 패밀리기업 현황(9&amp;10월)'!$E$6:$BZ$295,3,FALSE)</f>
        <v>2012</v>
      </c>
      <c r="M113" s="417">
        <f>VLOOKUP(C113,'(종합) 2016 KISTI 패밀리기업 현황(9&amp;10월)'!$E$6:$BZ$295,74,FALSE)</f>
        <v>10</v>
      </c>
      <c r="O113" s="21" t="s">
        <v>10821</v>
      </c>
      <c r="P113" s="21" t="s">
        <v>993</v>
      </c>
      <c r="Q113" s="3" t="s">
        <v>1544</v>
      </c>
      <c r="R113" s="3"/>
      <c r="S113" s="3"/>
      <c r="T113" s="3"/>
      <c r="U113" s="3"/>
      <c r="V113" s="3" t="s">
        <v>1530</v>
      </c>
      <c r="W113" s="3" t="s">
        <v>1530</v>
      </c>
      <c r="X113" s="3" t="s">
        <v>1662</v>
      </c>
      <c r="Y113" s="3" t="s">
        <v>1663</v>
      </c>
      <c r="Z113" s="3" t="s">
        <v>1539</v>
      </c>
      <c r="AA113" s="3"/>
      <c r="AB113" s="3"/>
      <c r="AC113" s="3" t="s">
        <v>1541</v>
      </c>
      <c r="AD113" s="3" t="s">
        <v>1541</v>
      </c>
      <c r="AE113" s="3" t="s">
        <v>1561</v>
      </c>
      <c r="AF113" s="3" t="s">
        <v>1561</v>
      </c>
      <c r="AG113" s="3" t="s">
        <v>1664</v>
      </c>
      <c r="AH113" s="3" t="s">
        <v>1665</v>
      </c>
      <c r="AI113" s="3" t="s">
        <v>1561</v>
      </c>
      <c r="AJ113" s="3" t="s">
        <v>1539</v>
      </c>
      <c r="AK113" s="3" t="s">
        <v>1529</v>
      </c>
      <c r="AL113" s="3"/>
      <c r="AM113" s="3"/>
      <c r="AN113" s="3"/>
      <c r="AO113" s="3"/>
      <c r="AP113" s="3"/>
      <c r="AQ113" s="3"/>
      <c r="AR113" s="3"/>
      <c r="AS113" s="3"/>
      <c r="AT113" s="3" t="s">
        <v>1539</v>
      </c>
      <c r="AU113" s="3"/>
      <c r="AV113" s="3"/>
      <c r="AW113" s="3"/>
      <c r="AX113" s="3" t="s">
        <v>1539</v>
      </c>
      <c r="AY113" s="3" t="s">
        <v>1541</v>
      </c>
      <c r="AZ113" s="3" t="s">
        <v>1529</v>
      </c>
      <c r="BA113" s="3">
        <v>2</v>
      </c>
      <c r="BB113" s="3" t="s">
        <v>1541</v>
      </c>
      <c r="BC113" s="3" t="s">
        <v>1529</v>
      </c>
      <c r="BD113" s="3">
        <v>2</v>
      </c>
      <c r="BE113" s="413" t="s">
        <v>1541</v>
      </c>
      <c r="BF113" s="413" t="s">
        <v>1529</v>
      </c>
      <c r="BG113" s="3">
        <v>2</v>
      </c>
      <c r="BH113" s="413" t="s">
        <v>1541</v>
      </c>
      <c r="BI113" s="413" t="s">
        <v>1529</v>
      </c>
      <c r="BJ113" s="3">
        <v>2</v>
      </c>
      <c r="BK113" s="413" t="s">
        <v>1540</v>
      </c>
      <c r="BL113" s="413" t="s">
        <v>1529</v>
      </c>
      <c r="BM113" s="3">
        <v>1</v>
      </c>
      <c r="BN113" s="413" t="s">
        <v>1541</v>
      </c>
      <c r="BO113" s="413" t="s">
        <v>1540</v>
      </c>
      <c r="BP113" s="3">
        <v>1</v>
      </c>
      <c r="BQ113" s="413" t="s">
        <v>1541</v>
      </c>
      <c r="BR113" s="413" t="s">
        <v>1540</v>
      </c>
      <c r="BS113" s="3">
        <v>1</v>
      </c>
      <c r="BT113" s="413" t="s">
        <v>1541</v>
      </c>
      <c r="BU113" s="413" t="s">
        <v>1540</v>
      </c>
      <c r="BV113" s="3">
        <v>1</v>
      </c>
      <c r="BW113" s="413" t="s">
        <v>1541</v>
      </c>
      <c r="BX113" s="413" t="s">
        <v>1540</v>
      </c>
      <c r="BY113" s="3">
        <v>1</v>
      </c>
      <c r="BZ113" s="413" t="s">
        <v>1540</v>
      </c>
      <c r="CA113" s="413" t="s">
        <v>1540</v>
      </c>
      <c r="CB113" s="3">
        <v>0</v>
      </c>
      <c r="CC113" s="413" t="s">
        <v>1540</v>
      </c>
      <c r="CD113" s="413" t="s">
        <v>1540</v>
      </c>
      <c r="CE113" s="3">
        <v>0</v>
      </c>
      <c r="CF113" s="413" t="s">
        <v>1540</v>
      </c>
      <c r="CG113" s="413" t="s">
        <v>1540</v>
      </c>
      <c r="CH113" s="3">
        <v>0</v>
      </c>
      <c r="CI113" s="413" t="s">
        <v>1540</v>
      </c>
      <c r="CJ113" s="413" t="s">
        <v>1540</v>
      </c>
      <c r="CK113" s="3">
        <v>0</v>
      </c>
      <c r="CL113" s="413" t="s">
        <v>1540</v>
      </c>
      <c r="CM113" s="413" t="s">
        <v>1529</v>
      </c>
      <c r="CN113" s="3">
        <v>1</v>
      </c>
      <c r="CO113" s="413" t="s">
        <v>1540</v>
      </c>
      <c r="CP113" s="413" t="s">
        <v>1540</v>
      </c>
      <c r="CQ113" s="3">
        <v>0</v>
      </c>
      <c r="CR113" s="413" t="s">
        <v>1540</v>
      </c>
      <c r="CS113" s="413" t="s">
        <v>1540</v>
      </c>
      <c r="CT113" s="3">
        <v>0</v>
      </c>
      <c r="CU113" s="413" t="s">
        <v>1541</v>
      </c>
      <c r="CV113" s="413" t="s">
        <v>1540</v>
      </c>
      <c r="CW113" s="3">
        <v>1</v>
      </c>
      <c r="CX113" s="413" t="s">
        <v>1529</v>
      </c>
      <c r="CY113" s="413" t="s">
        <v>1529</v>
      </c>
      <c r="CZ113" s="3">
        <v>0</v>
      </c>
      <c r="DA113" s="413" t="s">
        <v>1529</v>
      </c>
      <c r="DB113" s="413" t="s">
        <v>1529</v>
      </c>
      <c r="DC113" s="3">
        <v>0</v>
      </c>
      <c r="DD113" s="413" t="s">
        <v>1529</v>
      </c>
      <c r="DE113" s="413" t="s">
        <v>1529</v>
      </c>
      <c r="DF113" s="3">
        <v>0</v>
      </c>
      <c r="DG113" s="413" t="s">
        <v>1529</v>
      </c>
      <c r="DH113" s="413" t="s">
        <v>1529</v>
      </c>
      <c r="DI113" s="3">
        <v>0</v>
      </c>
      <c r="DJ113" s="413" t="s">
        <v>1540</v>
      </c>
      <c r="DK113" s="413" t="s">
        <v>1540</v>
      </c>
      <c r="DL113" s="3">
        <v>0</v>
      </c>
      <c r="DM113" s="413" t="s">
        <v>1540</v>
      </c>
      <c r="DN113" s="413" t="s">
        <v>1540</v>
      </c>
      <c r="DO113" s="3">
        <v>0</v>
      </c>
      <c r="DP113" s="413" t="s">
        <v>1541</v>
      </c>
      <c r="DQ113" s="413" t="s">
        <v>1540</v>
      </c>
      <c r="DR113" s="3">
        <v>1</v>
      </c>
      <c r="DS113" s="413" t="s">
        <v>1530</v>
      </c>
      <c r="DT113" s="413" t="s">
        <v>1540</v>
      </c>
      <c r="DU113" s="3">
        <v>2</v>
      </c>
      <c r="DV113" s="413" t="s">
        <v>1530</v>
      </c>
      <c r="DW113" s="413" t="s">
        <v>1540</v>
      </c>
      <c r="DX113" s="3">
        <v>2</v>
      </c>
      <c r="DY113" s="413" t="s">
        <v>1530</v>
      </c>
      <c r="DZ113" s="413" t="s">
        <v>1540</v>
      </c>
      <c r="EA113" s="3">
        <v>2</v>
      </c>
      <c r="EB113" s="3" t="s">
        <v>1533</v>
      </c>
      <c r="EC113" s="3" t="s">
        <v>1551</v>
      </c>
      <c r="ED113" s="3"/>
      <c r="EE113" s="3" t="s">
        <v>1529</v>
      </c>
      <c r="EF113" s="3"/>
      <c r="EG113" s="3" t="s">
        <v>1533</v>
      </c>
      <c r="EH113" s="413">
        <v>5</v>
      </c>
      <c r="EI113" s="3">
        <v>6</v>
      </c>
      <c r="EJ113" s="413" t="s">
        <v>2725</v>
      </c>
      <c r="EK113" s="413" t="s">
        <v>2726</v>
      </c>
      <c r="EL113" s="413" t="s">
        <v>10900</v>
      </c>
      <c r="EM113" s="413">
        <v>3</v>
      </c>
      <c r="EN113" s="413">
        <v>0</v>
      </c>
      <c r="EO113" s="413">
        <v>0</v>
      </c>
      <c r="EP113" s="413" t="s">
        <v>313</v>
      </c>
      <c r="EQ113" s="413" t="s">
        <v>10901</v>
      </c>
      <c r="ER113" s="413" t="s">
        <v>313</v>
      </c>
      <c r="ES113" s="413">
        <v>8395</v>
      </c>
      <c r="ET113" s="413">
        <v>8600</v>
      </c>
      <c r="EU113" s="413">
        <v>205</v>
      </c>
      <c r="EV113" s="413">
        <v>27</v>
      </c>
      <c r="EW113" s="1" t="s">
        <v>1666</v>
      </c>
      <c r="EX113" s="1" t="s">
        <v>1541</v>
      </c>
      <c r="FG113" s="1" t="s">
        <v>1668</v>
      </c>
      <c r="FH113" s="1" t="s">
        <v>1667</v>
      </c>
      <c r="FI113" s="1" t="s">
        <v>1669</v>
      </c>
      <c r="FL113" s="1" t="s">
        <v>2426</v>
      </c>
      <c r="FW113" s="457">
        <f t="shared" si="1"/>
        <v>1</v>
      </c>
    </row>
    <row r="114" spans="1:179" ht="13.5" customHeight="1">
      <c r="A114" s="1" t="s">
        <v>1110</v>
      </c>
      <c r="B114" s="1" t="s">
        <v>1095</v>
      </c>
      <c r="C114" s="1" t="s">
        <v>1127</v>
      </c>
      <c r="I114" s="417">
        <f>VLOOKUP(C114,'(종합) 2016 KISTI 패밀리기업 현황(9&amp;10월)'!$E$6:$BM$295,61,FALSE)</f>
        <v>12</v>
      </c>
      <c r="J114" s="417">
        <f>VLOOKUP(C114,'(종합) 2016 KISTI 패밀리기업 현황(9&amp;10월)'!$E$6:$BY$295,72,FALSE)</f>
        <v>1</v>
      </c>
      <c r="K114" s="417">
        <f>VLOOKUP(C114,'(종합) 2016 KISTI 패밀리기업 현황(9&amp;10월)'!$E$6:$BY$295,73,FALSE)</f>
        <v>1</v>
      </c>
      <c r="L114" s="417">
        <f>VLOOKUP(C114,'(종합) 2016 KISTI 패밀리기업 현황(9&amp;10월)'!$E$6:$BZ$295,3,FALSE)</f>
        <v>1994</v>
      </c>
      <c r="M114" s="417">
        <f>VLOOKUP(C114,'(종합) 2016 KISTI 패밀리기업 현황(9&amp;10월)'!$E$6:$BZ$295,74,FALSE)</f>
        <v>9</v>
      </c>
      <c r="O114" s="21" t="s">
        <v>10825</v>
      </c>
      <c r="P114" s="21" t="s">
        <v>313</v>
      </c>
      <c r="Q114" s="3"/>
      <c r="R114" s="3" t="s">
        <v>1544</v>
      </c>
      <c r="S114" s="3"/>
      <c r="T114" s="3"/>
      <c r="U114" s="3"/>
      <c r="V114" s="3" t="s">
        <v>1541</v>
      </c>
      <c r="W114" s="3" t="s">
        <v>1541</v>
      </c>
      <c r="X114" s="3" t="s">
        <v>1544</v>
      </c>
      <c r="Y114" s="3"/>
      <c r="Z114" s="3"/>
      <c r="AA114" s="3"/>
      <c r="AB114" s="3"/>
      <c r="AC114" s="3" t="s">
        <v>1541</v>
      </c>
      <c r="AD114" s="3" t="s">
        <v>1626</v>
      </c>
      <c r="AE114" s="3" t="s">
        <v>1540</v>
      </c>
      <c r="AF114" s="3" t="s">
        <v>1540</v>
      </c>
      <c r="AG114" s="3" t="s">
        <v>1670</v>
      </c>
      <c r="AH114" s="3" t="s">
        <v>1671</v>
      </c>
      <c r="AI114" s="3" t="s">
        <v>1538</v>
      </c>
      <c r="AJ114" s="3" t="s">
        <v>1539</v>
      </c>
      <c r="AK114" s="3" t="s">
        <v>1630</v>
      </c>
      <c r="AL114" s="3" t="s">
        <v>1539</v>
      </c>
      <c r="AM114" s="3" t="s">
        <v>1539</v>
      </c>
      <c r="AN114" s="3"/>
      <c r="AO114" s="3" t="s">
        <v>1539</v>
      </c>
      <c r="AP114" s="3"/>
      <c r="AQ114" s="3"/>
      <c r="AR114" s="3" t="s">
        <v>1539</v>
      </c>
      <c r="AS114" s="3" t="s">
        <v>1539</v>
      </c>
      <c r="AT114" s="3" t="s">
        <v>1539</v>
      </c>
      <c r="AU114" s="3"/>
      <c r="AV114" s="3"/>
      <c r="AW114" s="3"/>
      <c r="AX114" s="3"/>
      <c r="AY114" s="3" t="s">
        <v>1541</v>
      </c>
      <c r="AZ114" s="3" t="s">
        <v>1529</v>
      </c>
      <c r="BA114" s="3">
        <v>2</v>
      </c>
      <c r="BB114" s="3" t="s">
        <v>1541</v>
      </c>
      <c r="BC114" s="3" t="s">
        <v>1529</v>
      </c>
      <c r="BD114" s="3">
        <v>2</v>
      </c>
      <c r="BE114" s="413" t="s">
        <v>1540</v>
      </c>
      <c r="BF114" s="413" t="s">
        <v>1540</v>
      </c>
      <c r="BG114" s="3">
        <v>0</v>
      </c>
      <c r="BH114" s="413" t="s">
        <v>1540</v>
      </c>
      <c r="BI114" s="413" t="s">
        <v>1540</v>
      </c>
      <c r="BJ114" s="3">
        <v>0</v>
      </c>
      <c r="BK114" s="413" t="s">
        <v>1541</v>
      </c>
      <c r="BL114" s="413" t="s">
        <v>1541</v>
      </c>
      <c r="BM114" s="3">
        <v>0</v>
      </c>
      <c r="BN114" s="413" t="s">
        <v>1541</v>
      </c>
      <c r="BO114" s="413" t="s">
        <v>1541</v>
      </c>
      <c r="BP114" s="3">
        <v>0</v>
      </c>
      <c r="BQ114" s="413" t="s">
        <v>1541</v>
      </c>
      <c r="BR114" s="413" t="s">
        <v>1541</v>
      </c>
      <c r="BS114" s="3">
        <v>0</v>
      </c>
      <c r="BT114" s="413" t="s">
        <v>1541</v>
      </c>
      <c r="BU114" s="413" t="s">
        <v>1541</v>
      </c>
      <c r="BV114" s="3">
        <v>0</v>
      </c>
      <c r="BW114" s="413" t="s">
        <v>1540</v>
      </c>
      <c r="BX114" s="413" t="s">
        <v>1540</v>
      </c>
      <c r="BY114" s="3">
        <v>0</v>
      </c>
      <c r="BZ114" s="413" t="s">
        <v>1541</v>
      </c>
      <c r="CA114" s="413" t="s">
        <v>1541</v>
      </c>
      <c r="CB114" s="3">
        <v>0</v>
      </c>
      <c r="CC114" s="413" t="s">
        <v>1541</v>
      </c>
      <c r="CD114" s="413" t="s">
        <v>1541</v>
      </c>
      <c r="CE114" s="3">
        <v>0</v>
      </c>
      <c r="CF114" s="413" t="s">
        <v>1530</v>
      </c>
      <c r="CG114" s="413" t="s">
        <v>1540</v>
      </c>
      <c r="CH114" s="3">
        <v>2</v>
      </c>
      <c r="CI114" s="413" t="s">
        <v>1541</v>
      </c>
      <c r="CJ114" s="413" t="s">
        <v>1540</v>
      </c>
      <c r="CK114" s="3">
        <v>1</v>
      </c>
      <c r="CL114" s="413" t="s">
        <v>1541</v>
      </c>
      <c r="CM114" s="413" t="s">
        <v>1541</v>
      </c>
      <c r="CN114" s="3">
        <v>0</v>
      </c>
      <c r="CO114" s="413" t="s">
        <v>1541</v>
      </c>
      <c r="CP114" s="413" t="s">
        <v>1541</v>
      </c>
      <c r="CQ114" s="3">
        <v>0</v>
      </c>
      <c r="CR114" s="413" t="s">
        <v>1541</v>
      </c>
      <c r="CS114" s="413" t="s">
        <v>1541</v>
      </c>
      <c r="CT114" s="3">
        <v>0</v>
      </c>
      <c r="CU114" s="413" t="s">
        <v>1540</v>
      </c>
      <c r="CV114" s="413" t="s">
        <v>1529</v>
      </c>
      <c r="CW114" s="3">
        <v>1</v>
      </c>
      <c r="CX114" s="413" t="s">
        <v>1540</v>
      </c>
      <c r="CY114" s="413" t="s">
        <v>1540</v>
      </c>
      <c r="CZ114" s="3">
        <v>0</v>
      </c>
      <c r="DA114" s="413" t="s">
        <v>1540</v>
      </c>
      <c r="DB114" s="413" t="s">
        <v>1540</v>
      </c>
      <c r="DC114" s="3">
        <v>0</v>
      </c>
      <c r="DD114" s="413" t="s">
        <v>1540</v>
      </c>
      <c r="DE114" s="413" t="s">
        <v>1540</v>
      </c>
      <c r="DF114" s="3">
        <v>0</v>
      </c>
      <c r="DG114" s="413" t="s">
        <v>1530</v>
      </c>
      <c r="DH114" s="413" t="s">
        <v>1530</v>
      </c>
      <c r="DI114" s="3">
        <v>0</v>
      </c>
      <c r="DJ114" s="413" t="s">
        <v>1530</v>
      </c>
      <c r="DK114" s="413" t="s">
        <v>1540</v>
      </c>
      <c r="DL114" s="3">
        <v>2</v>
      </c>
      <c r="DM114" s="413" t="s">
        <v>1541</v>
      </c>
      <c r="DN114" s="413" t="s">
        <v>1540</v>
      </c>
      <c r="DO114" s="3">
        <v>1</v>
      </c>
      <c r="DP114" s="413" t="s">
        <v>1540</v>
      </c>
      <c r="DQ114" s="413" t="s">
        <v>1540</v>
      </c>
      <c r="DR114" s="3">
        <v>0</v>
      </c>
      <c r="DS114" s="413" t="s">
        <v>1540</v>
      </c>
      <c r="DT114" s="413" t="s">
        <v>1540</v>
      </c>
      <c r="DU114" s="3">
        <v>0</v>
      </c>
      <c r="DV114" s="413" t="s">
        <v>1540</v>
      </c>
      <c r="DW114" s="413" t="s">
        <v>1540</v>
      </c>
      <c r="DX114" s="3">
        <v>0</v>
      </c>
      <c r="DY114" s="413" t="s">
        <v>1541</v>
      </c>
      <c r="DZ114" s="413" t="s">
        <v>1541</v>
      </c>
      <c r="EA114" s="3">
        <v>0</v>
      </c>
      <c r="EB114" s="3" t="s">
        <v>1551</v>
      </c>
      <c r="EC114" s="3" t="s">
        <v>1529</v>
      </c>
      <c r="ED114" s="3" t="s">
        <v>1529</v>
      </c>
      <c r="EE114" s="3" t="s">
        <v>1529</v>
      </c>
      <c r="EF114" s="3"/>
      <c r="EG114" s="3" t="s">
        <v>1529</v>
      </c>
      <c r="EH114" s="413">
        <v>79</v>
      </c>
      <c r="EI114" s="3">
        <v>24</v>
      </c>
      <c r="EJ114" s="413" t="s">
        <v>2725</v>
      </c>
      <c r="EK114" s="413" t="s">
        <v>2726</v>
      </c>
      <c r="EL114" s="413" t="s">
        <v>10902</v>
      </c>
      <c r="EM114" s="413" t="s">
        <v>3028</v>
      </c>
      <c r="EN114" s="413" t="s">
        <v>5147</v>
      </c>
      <c r="EO114" s="413">
        <v>0</v>
      </c>
      <c r="EP114" s="413" t="s">
        <v>313</v>
      </c>
      <c r="EQ114" s="413" t="s">
        <v>10901</v>
      </c>
      <c r="ER114" s="413" t="s">
        <v>313</v>
      </c>
      <c r="ES114" s="413">
        <v>62300</v>
      </c>
      <c r="ET114" s="413">
        <v>63000</v>
      </c>
      <c r="EU114" s="413">
        <v>700</v>
      </c>
      <c r="EV114" s="413">
        <v>1</v>
      </c>
      <c r="EW114" s="1" t="s">
        <v>1672</v>
      </c>
      <c r="EX114" s="1" t="s">
        <v>1541</v>
      </c>
      <c r="FG114" s="1" t="s">
        <v>1673</v>
      </c>
      <c r="FH114" s="1" t="s">
        <v>1674</v>
      </c>
      <c r="FI114" s="1" t="s">
        <v>1675</v>
      </c>
      <c r="FW114" s="457">
        <f t="shared" si="1"/>
        <v>0.21518987341772153</v>
      </c>
    </row>
    <row r="115" spans="1:179" ht="13.5" customHeight="1">
      <c r="A115" s="1" t="s">
        <v>1111</v>
      </c>
      <c r="B115" s="1" t="s">
        <v>1095</v>
      </c>
      <c r="C115" s="1" t="s">
        <v>1128</v>
      </c>
      <c r="I115" s="417">
        <f>VLOOKUP(C115,'(종합) 2016 KISTI 패밀리기업 현황(9&amp;10월)'!$E$6:$BM$295,61,FALSE)</f>
        <v>10</v>
      </c>
      <c r="J115" s="417">
        <f>VLOOKUP(C115,'(종합) 2016 KISTI 패밀리기업 현황(9&amp;10월)'!$E$6:$BY$295,72,FALSE)</f>
        <v>1</v>
      </c>
      <c r="K115" s="417">
        <f>VLOOKUP(C115,'(종합) 2016 KISTI 패밀리기업 현황(9&amp;10월)'!$E$6:$BY$295,73,FALSE)</f>
        <v>1</v>
      </c>
      <c r="L115" s="417">
        <f>VLOOKUP(C115,'(종합) 2016 KISTI 패밀리기업 현황(9&amp;10월)'!$E$6:$BZ$295,3,FALSE)</f>
        <v>2005</v>
      </c>
      <c r="M115" s="417">
        <f>VLOOKUP(C115,'(종합) 2016 KISTI 패밀리기업 현황(9&amp;10월)'!$E$6:$BZ$295,74,FALSE)</f>
        <v>10</v>
      </c>
      <c r="O115" s="21" t="s">
        <v>10820</v>
      </c>
      <c r="P115" s="21" t="s">
        <v>10906</v>
      </c>
      <c r="Q115" s="3" t="s">
        <v>1549</v>
      </c>
      <c r="R115" s="3" t="s">
        <v>1532</v>
      </c>
      <c r="S115" s="3" t="s">
        <v>1551</v>
      </c>
      <c r="T115" s="3" t="s">
        <v>1551</v>
      </c>
      <c r="U115" s="3" t="s">
        <v>1551</v>
      </c>
      <c r="V115" s="3" t="s">
        <v>1530</v>
      </c>
      <c r="W115" s="3" t="s">
        <v>1530</v>
      </c>
      <c r="X115" s="3" t="s">
        <v>1551</v>
      </c>
      <c r="Y115" s="3" t="s">
        <v>1560</v>
      </c>
      <c r="Z115" s="3" t="s">
        <v>1549</v>
      </c>
      <c r="AA115" s="3"/>
      <c r="AB115" s="3"/>
      <c r="AC115" s="3" t="s">
        <v>1541</v>
      </c>
      <c r="AD115" s="3" t="s">
        <v>1551</v>
      </c>
      <c r="AE115" s="3" t="s">
        <v>1616</v>
      </c>
      <c r="AF115" s="3" t="s">
        <v>1642</v>
      </c>
      <c r="AG115" s="3" t="s">
        <v>1676</v>
      </c>
      <c r="AH115" s="3" t="s">
        <v>1677</v>
      </c>
      <c r="AI115" s="3" t="s">
        <v>1541</v>
      </c>
      <c r="AJ115" s="3" t="s">
        <v>1530</v>
      </c>
      <c r="AK115" s="3" t="s">
        <v>1596</v>
      </c>
      <c r="AL115" s="3" t="s">
        <v>1539</v>
      </c>
      <c r="AM115" s="3" t="s">
        <v>1539</v>
      </c>
      <c r="AN115" s="3" t="s">
        <v>1539</v>
      </c>
      <c r="AO115" s="3" t="s">
        <v>1539</v>
      </c>
      <c r="AP115" s="3" t="s">
        <v>1539</v>
      </c>
      <c r="AQ115" s="3"/>
      <c r="AR115" s="3" t="s">
        <v>1539</v>
      </c>
      <c r="AS115" s="3" t="s">
        <v>1539</v>
      </c>
      <c r="AT115" s="3" t="s">
        <v>1539</v>
      </c>
      <c r="AU115" s="3"/>
      <c r="AV115" s="3"/>
      <c r="AW115" s="3"/>
      <c r="AX115" s="3"/>
      <c r="AY115" s="3" t="s">
        <v>1541</v>
      </c>
      <c r="AZ115" s="3" t="s">
        <v>1529</v>
      </c>
      <c r="BA115" s="3">
        <v>2</v>
      </c>
      <c r="BB115" s="3" t="s">
        <v>1541</v>
      </c>
      <c r="BC115" s="3" t="s">
        <v>1529</v>
      </c>
      <c r="BD115" s="3">
        <v>2</v>
      </c>
      <c r="BE115" s="413" t="s">
        <v>1541</v>
      </c>
      <c r="BF115" s="413" t="s">
        <v>1529</v>
      </c>
      <c r="BG115" s="3">
        <v>2</v>
      </c>
      <c r="BH115" s="413" t="s">
        <v>1541</v>
      </c>
      <c r="BI115" s="413" t="s">
        <v>1541</v>
      </c>
      <c r="BJ115" s="3">
        <v>0</v>
      </c>
      <c r="BK115" s="413" t="s">
        <v>1541</v>
      </c>
      <c r="BL115" s="413" t="s">
        <v>1540</v>
      </c>
      <c r="BM115" s="3">
        <v>1</v>
      </c>
      <c r="BN115" s="413" t="s">
        <v>1616</v>
      </c>
      <c r="BO115" s="413" t="s">
        <v>1642</v>
      </c>
      <c r="BP115" s="3">
        <v>1</v>
      </c>
      <c r="BQ115" s="413" t="s">
        <v>1589</v>
      </c>
      <c r="BR115" s="413" t="s">
        <v>1642</v>
      </c>
      <c r="BS115" s="3">
        <v>2</v>
      </c>
      <c r="BT115" s="413" t="s">
        <v>1589</v>
      </c>
      <c r="BU115" s="413" t="s">
        <v>1589</v>
      </c>
      <c r="BV115" s="3">
        <v>0</v>
      </c>
      <c r="BW115" s="413" t="s">
        <v>1589</v>
      </c>
      <c r="BX115" s="413" t="s">
        <v>1589</v>
      </c>
      <c r="BY115" s="3">
        <v>0</v>
      </c>
      <c r="BZ115" s="413" t="s">
        <v>1616</v>
      </c>
      <c r="CA115" s="413" t="s">
        <v>1541</v>
      </c>
      <c r="CB115" s="3">
        <v>0</v>
      </c>
      <c r="CC115" s="413" t="s">
        <v>1541</v>
      </c>
      <c r="CD115" s="413" t="s">
        <v>1541</v>
      </c>
      <c r="CE115" s="3">
        <v>0</v>
      </c>
      <c r="CF115" s="413" t="s">
        <v>1541</v>
      </c>
      <c r="CG115" s="413" t="s">
        <v>1541</v>
      </c>
      <c r="CH115" s="3">
        <v>0</v>
      </c>
      <c r="CI115" s="413" t="s">
        <v>1541</v>
      </c>
      <c r="CJ115" s="413" t="s">
        <v>1541</v>
      </c>
      <c r="CK115" s="3">
        <v>0</v>
      </c>
      <c r="CL115" s="413" t="s">
        <v>1589</v>
      </c>
      <c r="CM115" s="413" t="s">
        <v>1642</v>
      </c>
      <c r="CN115" s="3">
        <v>2</v>
      </c>
      <c r="CO115" s="413" t="s">
        <v>1530</v>
      </c>
      <c r="CP115" s="413" t="s">
        <v>1540</v>
      </c>
      <c r="CQ115" s="3">
        <v>2</v>
      </c>
      <c r="CR115" s="413" t="s">
        <v>1530</v>
      </c>
      <c r="CS115" s="413" t="s">
        <v>1540</v>
      </c>
      <c r="CT115" s="3">
        <v>2</v>
      </c>
      <c r="CU115" s="413" t="s">
        <v>1530</v>
      </c>
      <c r="CV115" s="413" t="s">
        <v>1540</v>
      </c>
      <c r="CW115" s="3">
        <v>2</v>
      </c>
      <c r="CX115" s="413" t="s">
        <v>1540</v>
      </c>
      <c r="CY115" s="413" t="s">
        <v>1540</v>
      </c>
      <c r="CZ115" s="3">
        <v>0</v>
      </c>
      <c r="DA115" s="413" t="s">
        <v>1540</v>
      </c>
      <c r="DB115" s="413" t="s">
        <v>1540</v>
      </c>
      <c r="DC115" s="3">
        <v>0</v>
      </c>
      <c r="DD115" s="413" t="s">
        <v>1540</v>
      </c>
      <c r="DE115" s="413" t="s">
        <v>1540</v>
      </c>
      <c r="DF115" s="3">
        <v>0</v>
      </c>
      <c r="DG115" s="413" t="s">
        <v>1540</v>
      </c>
      <c r="DH115" s="413" t="s">
        <v>1644</v>
      </c>
      <c r="DI115" s="3">
        <v>1</v>
      </c>
      <c r="DJ115" s="413" t="s">
        <v>1540</v>
      </c>
      <c r="DK115" s="413" t="s">
        <v>1529</v>
      </c>
      <c r="DL115" s="3">
        <v>1</v>
      </c>
      <c r="DM115" s="413" t="s">
        <v>1541</v>
      </c>
      <c r="DN115" s="413" t="s">
        <v>1529</v>
      </c>
      <c r="DO115" s="3">
        <v>2</v>
      </c>
      <c r="DP115" s="413" t="s">
        <v>1541</v>
      </c>
      <c r="DQ115" s="413" t="s">
        <v>1541</v>
      </c>
      <c r="DR115" s="3">
        <v>0</v>
      </c>
      <c r="DS115" s="413" t="s">
        <v>1540</v>
      </c>
      <c r="DT115" s="413" t="s">
        <v>1540</v>
      </c>
      <c r="DU115" s="3">
        <v>0</v>
      </c>
      <c r="DV115" s="413" t="s">
        <v>1541</v>
      </c>
      <c r="DW115" s="413" t="s">
        <v>1541</v>
      </c>
      <c r="DX115" s="3">
        <v>0</v>
      </c>
      <c r="DY115" s="413" t="s">
        <v>1540</v>
      </c>
      <c r="DZ115" s="413" t="s">
        <v>1540</v>
      </c>
      <c r="EA115" s="3">
        <v>0</v>
      </c>
      <c r="EB115" s="3" t="s">
        <v>1678</v>
      </c>
      <c r="EC115" s="3" t="s">
        <v>1551</v>
      </c>
      <c r="ED115" s="3"/>
      <c r="EE115" s="3" t="s">
        <v>1679</v>
      </c>
      <c r="EF115" s="3" t="s">
        <v>1541</v>
      </c>
      <c r="EG115" s="3" t="s">
        <v>1529</v>
      </c>
      <c r="EH115" s="413">
        <v>66</v>
      </c>
      <c r="EI115" s="3">
        <v>13</v>
      </c>
      <c r="EJ115" s="413" t="s">
        <v>2725</v>
      </c>
      <c r="EK115" s="413" t="s">
        <v>2726</v>
      </c>
      <c r="EL115" s="413" t="s">
        <v>10902</v>
      </c>
      <c r="EM115" s="413" t="s">
        <v>3028</v>
      </c>
      <c r="EN115" s="413">
        <v>4</v>
      </c>
      <c r="EO115" s="413">
        <v>3</v>
      </c>
      <c r="EP115" s="413" t="s">
        <v>313</v>
      </c>
      <c r="EQ115" s="413" t="s">
        <v>10901</v>
      </c>
      <c r="ER115" s="413" t="s">
        <v>313</v>
      </c>
      <c r="ES115" s="413">
        <v>22400</v>
      </c>
      <c r="ET115" s="413">
        <v>35000</v>
      </c>
      <c r="EU115" s="413">
        <v>12600</v>
      </c>
      <c r="EV115" s="413">
        <v>12</v>
      </c>
      <c r="EW115" s="1" t="s">
        <v>1680</v>
      </c>
      <c r="EX115" s="1" t="s">
        <v>1541</v>
      </c>
      <c r="FD115" s="1" t="s">
        <v>1541</v>
      </c>
      <c r="FG115" s="1" t="s">
        <v>1681</v>
      </c>
      <c r="FH115" s="1" t="s">
        <v>1682</v>
      </c>
      <c r="FI115" s="1" t="s">
        <v>1683</v>
      </c>
      <c r="FW115" s="457">
        <f t="shared" si="1"/>
        <v>0.33333333333333331</v>
      </c>
    </row>
    <row r="116" spans="1:179" ht="13.5" customHeight="1">
      <c r="A116" s="1" t="s">
        <v>1112</v>
      </c>
      <c r="B116" s="1" t="s">
        <v>1095</v>
      </c>
      <c r="C116" s="1" t="s">
        <v>1129</v>
      </c>
      <c r="I116" s="417">
        <f>VLOOKUP(C116,'(종합) 2016 KISTI 패밀리기업 현황(9&amp;10월)'!$E$6:$BM$295,61,FALSE)</f>
        <v>12</v>
      </c>
      <c r="J116" s="417">
        <f>VLOOKUP(C116,'(종합) 2016 KISTI 패밀리기업 현황(9&amp;10월)'!$E$6:$BY$295,72,FALSE)</f>
        <v>0</v>
      </c>
      <c r="K116" s="417">
        <f>VLOOKUP(C116,'(종합) 2016 KISTI 패밀리기업 현황(9&amp;10월)'!$E$6:$BY$295,73,FALSE)</f>
        <v>0</v>
      </c>
      <c r="L116" s="417">
        <f>VLOOKUP(C116,'(종합) 2016 KISTI 패밀리기업 현황(9&amp;10월)'!$E$6:$BZ$295,3,FALSE)</f>
        <v>1997</v>
      </c>
      <c r="M116" s="417">
        <f>VLOOKUP(C116,'(종합) 2016 KISTI 패밀리기업 현황(9&amp;10월)'!$E$6:$BZ$295,74,FALSE)</f>
        <v>10</v>
      </c>
      <c r="O116" s="21" t="s">
        <v>10824</v>
      </c>
      <c r="P116" s="21" t="s">
        <v>10906</v>
      </c>
      <c r="Q116" s="3" t="s">
        <v>1549</v>
      </c>
      <c r="R116" s="3" t="s">
        <v>1550</v>
      </c>
      <c r="S116" s="3" t="s">
        <v>1532</v>
      </c>
      <c r="T116" s="3"/>
      <c r="U116" s="3"/>
      <c r="V116" s="3" t="s">
        <v>1530</v>
      </c>
      <c r="W116" s="3" t="s">
        <v>1530</v>
      </c>
      <c r="X116" s="3"/>
      <c r="Y116" s="3" t="s">
        <v>1576</v>
      </c>
      <c r="Z116" s="3"/>
      <c r="AA116" s="3" t="s">
        <v>1550</v>
      </c>
      <c r="AB116" s="3"/>
      <c r="AC116" s="3" t="s">
        <v>1561</v>
      </c>
      <c r="AD116" s="3" t="s">
        <v>1577</v>
      </c>
      <c r="AE116" s="3" t="s">
        <v>1643</v>
      </c>
      <c r="AF116" s="3" t="s">
        <v>1616</v>
      </c>
      <c r="AG116" s="3" t="s">
        <v>1632</v>
      </c>
      <c r="AH116" s="3" t="s">
        <v>1684</v>
      </c>
      <c r="AI116" s="3" t="s">
        <v>1540</v>
      </c>
      <c r="AJ116" s="3" t="s">
        <v>1539</v>
      </c>
      <c r="AK116" s="3" t="s">
        <v>1530</v>
      </c>
      <c r="AL116" s="3" t="s">
        <v>1539</v>
      </c>
      <c r="AM116" s="3"/>
      <c r="AN116" s="3"/>
      <c r="AO116" s="3"/>
      <c r="AP116" s="3" t="s">
        <v>1539</v>
      </c>
      <c r="AQ116" s="3"/>
      <c r="AR116" s="3" t="s">
        <v>1539</v>
      </c>
      <c r="AS116" s="3" t="s">
        <v>1539</v>
      </c>
      <c r="AT116" s="3"/>
      <c r="AU116" s="3"/>
      <c r="AV116" s="3"/>
      <c r="AW116" s="3"/>
      <c r="AX116" s="3"/>
      <c r="AY116" s="3" t="s">
        <v>1530</v>
      </c>
      <c r="AZ116" s="3" t="s">
        <v>1541</v>
      </c>
      <c r="BA116" s="3">
        <v>1</v>
      </c>
      <c r="BB116" s="3" t="s">
        <v>1530</v>
      </c>
      <c r="BC116" s="3" t="s">
        <v>1541</v>
      </c>
      <c r="BD116" s="3">
        <v>1</v>
      </c>
      <c r="BE116" s="413" t="s">
        <v>1530</v>
      </c>
      <c r="BF116" s="413" t="s">
        <v>1541</v>
      </c>
      <c r="BG116" s="3">
        <v>1</v>
      </c>
      <c r="BH116" s="413" t="s">
        <v>1530</v>
      </c>
      <c r="BI116" s="413" t="s">
        <v>1541</v>
      </c>
      <c r="BJ116" s="3">
        <v>1</v>
      </c>
      <c r="BK116" s="413" t="s">
        <v>1530</v>
      </c>
      <c r="BL116" s="413" t="s">
        <v>1541</v>
      </c>
      <c r="BM116" s="3">
        <v>1</v>
      </c>
      <c r="BN116" s="413" t="s">
        <v>1541</v>
      </c>
      <c r="BO116" s="413" t="s">
        <v>1541</v>
      </c>
      <c r="BP116" s="3">
        <v>0</v>
      </c>
      <c r="BQ116" s="413" t="s">
        <v>1530</v>
      </c>
      <c r="BR116" s="413" t="s">
        <v>1541</v>
      </c>
      <c r="BS116" s="3">
        <v>1</v>
      </c>
      <c r="BT116" s="413" t="s">
        <v>1530</v>
      </c>
      <c r="BU116" s="413" t="s">
        <v>1541</v>
      </c>
      <c r="BV116" s="3">
        <v>1</v>
      </c>
      <c r="BW116" s="413" t="s">
        <v>1539</v>
      </c>
      <c r="BX116" s="413" t="s">
        <v>1530</v>
      </c>
      <c r="BY116" s="3">
        <v>1</v>
      </c>
      <c r="BZ116" s="413" t="s">
        <v>1530</v>
      </c>
      <c r="CA116" s="413" t="s">
        <v>1530</v>
      </c>
      <c r="CB116" s="3">
        <v>0</v>
      </c>
      <c r="CC116" s="413" t="s">
        <v>1541</v>
      </c>
      <c r="CD116" s="413" t="s">
        <v>1541</v>
      </c>
      <c r="CE116" s="3">
        <v>0</v>
      </c>
      <c r="CF116" s="413" t="s">
        <v>1530</v>
      </c>
      <c r="CG116" s="413" t="s">
        <v>1530</v>
      </c>
      <c r="CH116" s="3">
        <v>0</v>
      </c>
      <c r="CI116" s="413" t="s">
        <v>1530</v>
      </c>
      <c r="CJ116" s="413" t="s">
        <v>1530</v>
      </c>
      <c r="CK116" s="3">
        <v>0</v>
      </c>
      <c r="CL116" s="413" t="s">
        <v>1541</v>
      </c>
      <c r="CM116" s="413" t="s">
        <v>1541</v>
      </c>
      <c r="CN116" s="3">
        <v>0</v>
      </c>
      <c r="CO116" s="413" t="s">
        <v>1541</v>
      </c>
      <c r="CP116" s="413" t="s">
        <v>1541</v>
      </c>
      <c r="CQ116" s="3">
        <v>0</v>
      </c>
      <c r="CR116" s="413" t="s">
        <v>1541</v>
      </c>
      <c r="CS116" s="413" t="s">
        <v>1541</v>
      </c>
      <c r="CT116" s="3">
        <v>0</v>
      </c>
      <c r="CU116" s="413" t="s">
        <v>1530</v>
      </c>
      <c r="CV116" s="413" t="s">
        <v>1530</v>
      </c>
      <c r="CW116" s="3">
        <v>0</v>
      </c>
      <c r="CX116" s="413" t="s">
        <v>1541</v>
      </c>
      <c r="CY116" s="413" t="s">
        <v>1540</v>
      </c>
      <c r="CZ116" s="3">
        <v>1</v>
      </c>
      <c r="DA116" s="413" t="s">
        <v>1541</v>
      </c>
      <c r="DB116" s="413" t="s">
        <v>1540</v>
      </c>
      <c r="DC116" s="3">
        <v>1</v>
      </c>
      <c r="DD116" s="413" t="s">
        <v>1541</v>
      </c>
      <c r="DE116" s="413" t="s">
        <v>1541</v>
      </c>
      <c r="DF116" s="3">
        <v>0</v>
      </c>
      <c r="DG116" s="413" t="s">
        <v>1541</v>
      </c>
      <c r="DH116" s="413" t="s">
        <v>1541</v>
      </c>
      <c r="DI116" s="3">
        <v>0</v>
      </c>
      <c r="DJ116" s="413" t="s">
        <v>1541</v>
      </c>
      <c r="DK116" s="413" t="s">
        <v>1540</v>
      </c>
      <c r="DL116" s="3">
        <v>1</v>
      </c>
      <c r="DM116" s="413" t="s">
        <v>1530</v>
      </c>
      <c r="DN116" s="413" t="s">
        <v>1540</v>
      </c>
      <c r="DO116" s="3">
        <v>2</v>
      </c>
      <c r="DP116" s="413" t="s">
        <v>1541</v>
      </c>
      <c r="DQ116" s="413" t="s">
        <v>1541</v>
      </c>
      <c r="DR116" s="3">
        <v>0</v>
      </c>
      <c r="DS116" s="413" t="s">
        <v>1530</v>
      </c>
      <c r="DT116" s="413" t="s">
        <v>1530</v>
      </c>
      <c r="DU116" s="3">
        <v>0</v>
      </c>
      <c r="DV116" s="413" t="s">
        <v>1530</v>
      </c>
      <c r="DW116" s="413" t="s">
        <v>1530</v>
      </c>
      <c r="DX116" s="3">
        <v>0</v>
      </c>
      <c r="DY116" s="413" t="s">
        <v>1541</v>
      </c>
      <c r="DZ116" s="413" t="s">
        <v>1541</v>
      </c>
      <c r="EA116" s="3">
        <v>0</v>
      </c>
      <c r="EB116" s="3" t="s">
        <v>1529</v>
      </c>
      <c r="EC116" s="3" t="s">
        <v>1530</v>
      </c>
      <c r="ED116" s="3"/>
      <c r="EE116" s="3"/>
      <c r="EF116" s="3" t="s">
        <v>1529</v>
      </c>
      <c r="EG116" s="3" t="s">
        <v>1626</v>
      </c>
      <c r="EH116" s="413">
        <v>25</v>
      </c>
      <c r="EI116" s="3">
        <v>21</v>
      </c>
      <c r="EJ116" s="413" t="s">
        <v>2725</v>
      </c>
      <c r="EK116" s="413" t="s">
        <v>2726</v>
      </c>
      <c r="EL116" s="413" t="s">
        <v>10900</v>
      </c>
      <c r="EM116" s="413" t="s">
        <v>4273</v>
      </c>
      <c r="EN116" s="413">
        <v>0</v>
      </c>
      <c r="EO116" s="413">
        <v>2</v>
      </c>
      <c r="EP116" s="413" t="s">
        <v>313</v>
      </c>
      <c r="EQ116" s="413" t="s">
        <v>10901</v>
      </c>
      <c r="ER116" s="413" t="s">
        <v>313</v>
      </c>
      <c r="ES116" s="413">
        <v>4421</v>
      </c>
      <c r="ET116" s="413">
        <v>2600</v>
      </c>
      <c r="EU116" s="413">
        <v>0</v>
      </c>
      <c r="EV116" s="413">
        <v>0</v>
      </c>
      <c r="EW116" s="1" t="s">
        <v>1685</v>
      </c>
      <c r="EX116" s="1" t="s">
        <v>1539</v>
      </c>
      <c r="FG116" s="5" t="s">
        <v>1977</v>
      </c>
      <c r="FH116" s="1" t="s">
        <v>1686</v>
      </c>
      <c r="FI116" s="1" t="s">
        <v>1687</v>
      </c>
      <c r="FW116" s="457">
        <f t="shared" si="1"/>
        <v>0.08</v>
      </c>
    </row>
    <row r="117" spans="1:179" ht="13.5" customHeight="1">
      <c r="A117" s="1" t="s">
        <v>1130</v>
      </c>
      <c r="B117" s="1" t="s">
        <v>1095</v>
      </c>
      <c r="C117" s="1" t="s">
        <v>1575</v>
      </c>
      <c r="I117" s="417">
        <f>VLOOKUP(C117,'(종합) 2016 KISTI 패밀리기업 현황(9&amp;10월)'!$E$6:$BM$295,61,FALSE)</f>
        <v>9</v>
      </c>
      <c r="J117" s="417">
        <f>VLOOKUP(C117,'(종합) 2016 KISTI 패밀리기업 현황(9&amp;10월)'!$E$6:$BY$295,72,FALSE)</f>
        <v>0</v>
      </c>
      <c r="K117" s="417">
        <f>VLOOKUP(C117,'(종합) 2016 KISTI 패밀리기업 현황(9&amp;10월)'!$E$6:$BY$295,73,FALSE)</f>
        <v>0</v>
      </c>
      <c r="L117" s="417">
        <f>VLOOKUP(C117,'(종합) 2016 KISTI 패밀리기업 현황(9&amp;10월)'!$E$6:$BZ$295,3,FALSE)</f>
        <v>2001</v>
      </c>
      <c r="M117" s="417">
        <f>VLOOKUP(C117,'(종합) 2016 KISTI 패밀리기업 현황(9&amp;10월)'!$E$6:$BZ$295,74,FALSE)</f>
        <v>10</v>
      </c>
      <c r="O117" s="21" t="s">
        <v>10820</v>
      </c>
      <c r="P117" s="21" t="s">
        <v>10906</v>
      </c>
      <c r="Q117" s="3" t="s">
        <v>1560</v>
      </c>
      <c r="R117" s="3" t="s">
        <v>1549</v>
      </c>
      <c r="S117" s="3" t="s">
        <v>1551</v>
      </c>
      <c r="T117" s="3"/>
      <c r="U117" s="3"/>
      <c r="V117" s="3" t="s">
        <v>1530</v>
      </c>
      <c r="W117" s="3" t="s">
        <v>1530</v>
      </c>
      <c r="X117" s="3" t="s">
        <v>1532</v>
      </c>
      <c r="Y117" s="3" t="s">
        <v>1550</v>
      </c>
      <c r="Z117" s="3"/>
      <c r="AA117" s="3"/>
      <c r="AB117" s="3" t="s">
        <v>1549</v>
      </c>
      <c r="AC117" s="3" t="s">
        <v>1561</v>
      </c>
      <c r="AD117" s="3" t="s">
        <v>1535</v>
      </c>
      <c r="AE117" s="3" t="s">
        <v>1561</v>
      </c>
      <c r="AF117" s="3" t="s">
        <v>1534</v>
      </c>
      <c r="AG117" s="3" t="s">
        <v>1544</v>
      </c>
      <c r="AH117" s="3" t="s">
        <v>1688</v>
      </c>
      <c r="AI117" s="3" t="s">
        <v>1529</v>
      </c>
      <c r="AJ117" s="3" t="s">
        <v>1539</v>
      </c>
      <c r="AK117" s="3" t="s">
        <v>1624</v>
      </c>
      <c r="AL117" s="3" t="s">
        <v>1539</v>
      </c>
      <c r="AM117" s="3" t="s">
        <v>1539</v>
      </c>
      <c r="AN117" s="3" t="s">
        <v>1539</v>
      </c>
      <c r="AO117" s="3"/>
      <c r="AP117" s="3" t="s">
        <v>1539</v>
      </c>
      <c r="AQ117" s="3"/>
      <c r="AR117" s="3" t="s">
        <v>1539</v>
      </c>
      <c r="AS117" s="3" t="s">
        <v>1539</v>
      </c>
      <c r="AT117" s="3" t="s">
        <v>1539</v>
      </c>
      <c r="AU117" s="3" t="s">
        <v>1539</v>
      </c>
      <c r="AV117" s="3"/>
      <c r="AW117" s="3"/>
      <c r="AX117" s="3"/>
      <c r="AY117" s="3" t="s">
        <v>1541</v>
      </c>
      <c r="AZ117" s="3" t="s">
        <v>1529</v>
      </c>
      <c r="BA117" s="3">
        <v>2</v>
      </c>
      <c r="BB117" s="3" t="s">
        <v>1541</v>
      </c>
      <c r="BC117" s="3" t="s">
        <v>1540</v>
      </c>
      <c r="BD117" s="3">
        <v>1</v>
      </c>
      <c r="BE117" s="413" t="s">
        <v>1530</v>
      </c>
      <c r="BF117" s="413" t="s">
        <v>1541</v>
      </c>
      <c r="BG117" s="3">
        <v>1</v>
      </c>
      <c r="BH117" s="413" t="s">
        <v>1530</v>
      </c>
      <c r="BI117" s="413" t="s">
        <v>1541</v>
      </c>
      <c r="BJ117" s="3">
        <v>1</v>
      </c>
      <c r="BK117" s="413" t="s">
        <v>1530</v>
      </c>
      <c r="BL117" s="413" t="s">
        <v>1541</v>
      </c>
      <c r="BM117" s="3">
        <v>1</v>
      </c>
      <c r="BN117" s="413" t="s">
        <v>1540</v>
      </c>
      <c r="BO117" s="413" t="s">
        <v>1529</v>
      </c>
      <c r="BP117" s="3">
        <v>1</v>
      </c>
      <c r="BQ117" s="413" t="s">
        <v>1530</v>
      </c>
      <c r="BR117" s="413" t="s">
        <v>1541</v>
      </c>
      <c r="BS117" s="3">
        <v>1</v>
      </c>
      <c r="BT117" s="413" t="s">
        <v>1541</v>
      </c>
      <c r="BU117" s="413" t="s">
        <v>1540</v>
      </c>
      <c r="BV117" s="3">
        <v>1</v>
      </c>
      <c r="BW117" s="413" t="s">
        <v>1541</v>
      </c>
      <c r="BX117" s="413" t="s">
        <v>1540</v>
      </c>
      <c r="BY117" s="3">
        <v>1</v>
      </c>
      <c r="BZ117" s="413" t="s">
        <v>1540</v>
      </c>
      <c r="CA117" s="413" t="s">
        <v>1540</v>
      </c>
      <c r="CB117" s="3">
        <v>0</v>
      </c>
      <c r="CC117" s="413" t="s">
        <v>1540</v>
      </c>
      <c r="CD117" s="413" t="s">
        <v>1540</v>
      </c>
      <c r="CE117" s="3">
        <v>0</v>
      </c>
      <c r="CF117" s="413" t="s">
        <v>1540</v>
      </c>
      <c r="CG117" s="413" t="s">
        <v>1540</v>
      </c>
      <c r="CH117" s="3">
        <v>0</v>
      </c>
      <c r="CI117" s="413" t="s">
        <v>1540</v>
      </c>
      <c r="CJ117" s="413" t="s">
        <v>1540</v>
      </c>
      <c r="CK117" s="3">
        <v>0</v>
      </c>
      <c r="CL117" s="413" t="s">
        <v>1540</v>
      </c>
      <c r="CM117" s="413" t="s">
        <v>1540</v>
      </c>
      <c r="CN117" s="3">
        <v>0</v>
      </c>
      <c r="CO117" s="413" t="s">
        <v>1541</v>
      </c>
      <c r="CP117" s="413" t="s">
        <v>1541</v>
      </c>
      <c r="CQ117" s="3">
        <v>0</v>
      </c>
      <c r="CR117" s="413" t="s">
        <v>1540</v>
      </c>
      <c r="CS117" s="413" t="s">
        <v>1540</v>
      </c>
      <c r="CT117" s="3">
        <v>0</v>
      </c>
      <c r="CU117" s="413" t="s">
        <v>1530</v>
      </c>
      <c r="CV117" s="413" t="s">
        <v>1530</v>
      </c>
      <c r="CW117" s="3">
        <v>0</v>
      </c>
      <c r="CX117" s="413" t="s">
        <v>1540</v>
      </c>
      <c r="CY117" s="413" t="s">
        <v>1540</v>
      </c>
      <c r="CZ117" s="3">
        <v>0</v>
      </c>
      <c r="DA117" s="413" t="s">
        <v>1541</v>
      </c>
      <c r="DB117" s="413" t="s">
        <v>1541</v>
      </c>
      <c r="DC117" s="3">
        <v>0</v>
      </c>
      <c r="DD117" s="413" t="s">
        <v>1541</v>
      </c>
      <c r="DE117" s="413" t="s">
        <v>1541</v>
      </c>
      <c r="DF117" s="3">
        <v>0</v>
      </c>
      <c r="DG117" s="413" t="s">
        <v>1540</v>
      </c>
      <c r="DH117" s="413" t="s">
        <v>1540</v>
      </c>
      <c r="DI117" s="3">
        <v>0</v>
      </c>
      <c r="DJ117" s="413" t="s">
        <v>1540</v>
      </c>
      <c r="DK117" s="413" t="s">
        <v>1529</v>
      </c>
      <c r="DL117" s="3">
        <v>1</v>
      </c>
      <c r="DM117" s="413" t="s">
        <v>1540</v>
      </c>
      <c r="DN117" s="413" t="s">
        <v>1529</v>
      </c>
      <c r="DO117" s="3">
        <v>1</v>
      </c>
      <c r="DP117" s="413" t="s">
        <v>1540</v>
      </c>
      <c r="DQ117" s="413" t="s">
        <v>1540</v>
      </c>
      <c r="DR117" s="3">
        <v>0</v>
      </c>
      <c r="DS117" s="413" t="s">
        <v>1540</v>
      </c>
      <c r="DT117" s="413" t="s">
        <v>1540</v>
      </c>
      <c r="DU117" s="3">
        <v>0</v>
      </c>
      <c r="DV117" s="413" t="s">
        <v>1540</v>
      </c>
      <c r="DW117" s="413" t="s">
        <v>1540</v>
      </c>
      <c r="DX117" s="3">
        <v>0</v>
      </c>
      <c r="DY117" s="413" t="s">
        <v>1540</v>
      </c>
      <c r="DZ117" s="413" t="s">
        <v>1540</v>
      </c>
      <c r="EA117" s="3">
        <v>0</v>
      </c>
      <c r="EB117" s="3" t="s">
        <v>1550</v>
      </c>
      <c r="EC117" s="3" t="s">
        <v>1550</v>
      </c>
      <c r="ED117" s="3"/>
      <c r="EE117" s="3"/>
      <c r="EF117" s="3"/>
      <c r="EG117" s="3" t="s">
        <v>1551</v>
      </c>
      <c r="EH117" s="413">
        <v>92</v>
      </c>
      <c r="EI117" s="3">
        <v>17</v>
      </c>
      <c r="EJ117" s="413" t="s">
        <v>2725</v>
      </c>
      <c r="EK117" s="413" t="s">
        <v>2726</v>
      </c>
      <c r="EL117" s="413" t="s">
        <v>10902</v>
      </c>
      <c r="EM117" s="413" t="s">
        <v>4650</v>
      </c>
      <c r="EN117" s="413">
        <v>0</v>
      </c>
      <c r="EO117" s="413">
        <v>2</v>
      </c>
      <c r="EP117" s="413" t="s">
        <v>10901</v>
      </c>
      <c r="EQ117" s="413" t="s">
        <v>10901</v>
      </c>
      <c r="ER117" s="413" t="s">
        <v>313</v>
      </c>
      <c r="ES117" s="413">
        <v>35000</v>
      </c>
      <c r="ET117" s="413">
        <v>35000</v>
      </c>
      <c r="EU117" s="413">
        <v>0</v>
      </c>
      <c r="EV117" s="413">
        <v>5</v>
      </c>
      <c r="EW117" s="1" t="s">
        <v>1689</v>
      </c>
      <c r="EX117" s="1" t="s">
        <v>1541</v>
      </c>
      <c r="FG117" s="1" t="s">
        <v>1690</v>
      </c>
      <c r="FH117" s="1" t="s">
        <v>1691</v>
      </c>
      <c r="FI117" s="1" t="s">
        <v>1692</v>
      </c>
      <c r="FW117" s="457">
        <f t="shared" si="1"/>
        <v>0.15217391304347827</v>
      </c>
    </row>
    <row r="118" spans="1:179" ht="13.5" customHeight="1">
      <c r="A118" s="1" t="s">
        <v>1573</v>
      </c>
      <c r="B118" s="1" t="s">
        <v>1095</v>
      </c>
      <c r="C118" s="1" t="s">
        <v>10897</v>
      </c>
      <c r="I118" s="417">
        <f>VLOOKUP(C118,'(종합) 2016 KISTI 패밀리기업 현황(9&amp;10월)'!$E$6:$BM$295,61,FALSE)</f>
        <v>8</v>
      </c>
      <c r="J118" s="417">
        <f>VLOOKUP(C118,'(종합) 2016 KISTI 패밀리기업 현황(9&amp;10월)'!$E$6:$BY$295,72,FALSE)</f>
        <v>0</v>
      </c>
      <c r="K118" s="417">
        <f>VLOOKUP(C118,'(종합) 2016 KISTI 패밀리기업 현황(9&amp;10월)'!$E$6:$BY$295,73,FALSE)</f>
        <v>0</v>
      </c>
      <c r="L118" s="417">
        <f>VLOOKUP(C118,'(종합) 2016 KISTI 패밀리기업 현황(9&amp;10월)'!$E$6:$BZ$295,3,FALSE)</f>
        <v>2007</v>
      </c>
      <c r="M118" s="417">
        <f>VLOOKUP(C118,'(종합) 2016 KISTI 패밀리기업 현황(9&amp;10월)'!$E$6:$BZ$295,74,FALSE)</f>
        <v>10</v>
      </c>
      <c r="O118" s="21" t="s">
        <v>10824</v>
      </c>
      <c r="P118" s="21" t="s">
        <v>993</v>
      </c>
      <c r="Q118" s="3" t="s">
        <v>1544</v>
      </c>
      <c r="R118" s="3"/>
      <c r="S118" s="3"/>
      <c r="T118" s="3"/>
      <c r="U118" s="3"/>
      <c r="V118" s="3" t="s">
        <v>1530</v>
      </c>
      <c r="W118" s="3" t="s">
        <v>1530</v>
      </c>
      <c r="X118" s="3"/>
      <c r="Y118" s="3" t="s">
        <v>1544</v>
      </c>
      <c r="Z118" s="3"/>
      <c r="AA118" s="3"/>
      <c r="AB118" s="3"/>
      <c r="AC118" s="3" t="s">
        <v>1561</v>
      </c>
      <c r="AD118" s="3" t="s">
        <v>1561</v>
      </c>
      <c r="AE118" s="3" t="s">
        <v>1561</v>
      </c>
      <c r="AF118" s="3" t="s">
        <v>1534</v>
      </c>
      <c r="AG118" s="3" t="s">
        <v>1533</v>
      </c>
      <c r="AH118" s="3" t="s">
        <v>1693</v>
      </c>
      <c r="AI118" s="3" t="s">
        <v>1538</v>
      </c>
      <c r="AJ118" s="3" t="s">
        <v>1539</v>
      </c>
      <c r="AK118" s="3" t="s">
        <v>1529</v>
      </c>
      <c r="AL118" s="3" t="s">
        <v>1539</v>
      </c>
      <c r="AM118" s="3"/>
      <c r="AN118" s="3"/>
      <c r="AO118" s="3"/>
      <c r="AP118" s="3"/>
      <c r="AQ118" s="3"/>
      <c r="AR118" s="3"/>
      <c r="AS118" s="3" t="s">
        <v>1539</v>
      </c>
      <c r="AT118" s="3"/>
      <c r="AU118" s="3"/>
      <c r="AV118" s="3"/>
      <c r="AW118" s="3"/>
      <c r="AX118" s="3"/>
      <c r="AY118" s="3" t="s">
        <v>1541</v>
      </c>
      <c r="AZ118" s="3" t="s">
        <v>1540</v>
      </c>
      <c r="BA118" s="3">
        <v>1</v>
      </c>
      <c r="BB118" s="3" t="s">
        <v>1541</v>
      </c>
      <c r="BC118" s="3" t="s">
        <v>1529</v>
      </c>
      <c r="BD118" s="3">
        <v>2</v>
      </c>
      <c r="BE118" s="413" t="s">
        <v>1541</v>
      </c>
      <c r="BF118" s="413" t="s">
        <v>1540</v>
      </c>
      <c r="BG118" s="3">
        <v>1</v>
      </c>
      <c r="BH118" s="413" t="s">
        <v>1541</v>
      </c>
      <c r="BI118" s="413" t="s">
        <v>1540</v>
      </c>
      <c r="BJ118" s="3">
        <v>1</v>
      </c>
      <c r="BK118" s="413" t="s">
        <v>1530</v>
      </c>
      <c r="BL118" s="413" t="s">
        <v>1541</v>
      </c>
      <c r="BM118" s="3">
        <v>1</v>
      </c>
      <c r="BN118" s="413" t="s">
        <v>1530</v>
      </c>
      <c r="BO118" s="413" t="s">
        <v>1541</v>
      </c>
      <c r="BP118" s="3">
        <v>1</v>
      </c>
      <c r="BQ118" s="413" t="s">
        <v>1541</v>
      </c>
      <c r="BR118" s="413" t="s">
        <v>1541</v>
      </c>
      <c r="BS118" s="3">
        <v>0</v>
      </c>
      <c r="BT118" s="413" t="s">
        <v>1540</v>
      </c>
      <c r="BU118" s="413" t="s">
        <v>1540</v>
      </c>
      <c r="BV118" s="3">
        <v>0</v>
      </c>
      <c r="BW118" s="413" t="s">
        <v>1529</v>
      </c>
      <c r="BX118" s="413" t="s">
        <v>1529</v>
      </c>
      <c r="BY118" s="3">
        <v>0</v>
      </c>
      <c r="BZ118" s="413" t="s">
        <v>1540</v>
      </c>
      <c r="CA118" s="413" t="s">
        <v>1540</v>
      </c>
      <c r="CB118" s="3">
        <v>0</v>
      </c>
      <c r="CC118" s="413" t="s">
        <v>1529</v>
      </c>
      <c r="CD118" s="413" t="s">
        <v>1529</v>
      </c>
      <c r="CE118" s="3">
        <v>0</v>
      </c>
      <c r="CF118" s="413" t="s">
        <v>1529</v>
      </c>
      <c r="CG118" s="413" t="s">
        <v>1529</v>
      </c>
      <c r="CH118" s="3">
        <v>0</v>
      </c>
      <c r="CI118" s="413" t="s">
        <v>1529</v>
      </c>
      <c r="CJ118" s="413" t="s">
        <v>1529</v>
      </c>
      <c r="CK118" s="3">
        <v>0</v>
      </c>
      <c r="CL118" s="413" t="s">
        <v>1539</v>
      </c>
      <c r="CM118" s="413" t="s">
        <v>1541</v>
      </c>
      <c r="CN118" s="3">
        <v>2</v>
      </c>
      <c r="CO118" s="413" t="s">
        <v>1539</v>
      </c>
      <c r="CP118" s="413" t="s">
        <v>1541</v>
      </c>
      <c r="CQ118" s="3">
        <v>2</v>
      </c>
      <c r="CR118" s="413" t="s">
        <v>1539</v>
      </c>
      <c r="CS118" s="413" t="s">
        <v>1541</v>
      </c>
      <c r="CT118" s="3">
        <v>2</v>
      </c>
      <c r="CU118" s="413" t="s">
        <v>1539</v>
      </c>
      <c r="CV118" s="413" t="s">
        <v>1541</v>
      </c>
      <c r="CW118" s="3">
        <v>2</v>
      </c>
      <c r="CX118" s="413" t="s">
        <v>1529</v>
      </c>
      <c r="CY118" s="413" t="s">
        <v>1529</v>
      </c>
      <c r="CZ118" s="3">
        <v>0</v>
      </c>
      <c r="DA118" s="413" t="s">
        <v>1529</v>
      </c>
      <c r="DB118" s="413" t="s">
        <v>1529</v>
      </c>
      <c r="DC118" s="3">
        <v>0</v>
      </c>
      <c r="DD118" s="413" t="s">
        <v>1529</v>
      </c>
      <c r="DE118" s="413" t="s">
        <v>1529</v>
      </c>
      <c r="DF118" s="3">
        <v>0</v>
      </c>
      <c r="DG118" s="413" t="s">
        <v>1529</v>
      </c>
      <c r="DH118" s="413" t="s">
        <v>1529</v>
      </c>
      <c r="DI118" s="3">
        <v>0</v>
      </c>
      <c r="DJ118" s="413" t="s">
        <v>1540</v>
      </c>
      <c r="DK118" s="413" t="s">
        <v>1529</v>
      </c>
      <c r="DL118" s="3">
        <v>1</v>
      </c>
      <c r="DM118" s="413" t="s">
        <v>1540</v>
      </c>
      <c r="DN118" s="413" t="s">
        <v>1529</v>
      </c>
      <c r="DO118" s="3">
        <v>1</v>
      </c>
      <c r="DP118" s="413" t="s">
        <v>1540</v>
      </c>
      <c r="DQ118" s="413" t="s">
        <v>1540</v>
      </c>
      <c r="DR118" s="3">
        <v>0</v>
      </c>
      <c r="DS118" s="413" t="s">
        <v>1540</v>
      </c>
      <c r="DT118" s="413" t="s">
        <v>1540</v>
      </c>
      <c r="DU118" s="3">
        <v>0</v>
      </c>
      <c r="DV118" s="413" t="s">
        <v>1540</v>
      </c>
      <c r="DW118" s="413" t="s">
        <v>1540</v>
      </c>
      <c r="DX118" s="3">
        <v>0</v>
      </c>
      <c r="DY118" s="413" t="s">
        <v>1540</v>
      </c>
      <c r="DZ118" s="413" t="s">
        <v>1540</v>
      </c>
      <c r="EA118" s="3">
        <v>0</v>
      </c>
      <c r="EB118" s="3" t="s">
        <v>1541</v>
      </c>
      <c r="EC118" s="3" t="s">
        <v>1539</v>
      </c>
      <c r="ED118" s="3"/>
      <c r="EE118" s="3" t="s">
        <v>1539</v>
      </c>
      <c r="EF118" s="3"/>
      <c r="EG118" s="3" t="s">
        <v>1541</v>
      </c>
      <c r="EH118" s="413">
        <v>14</v>
      </c>
      <c r="EI118" s="3">
        <v>11</v>
      </c>
      <c r="EJ118" s="413" t="s">
        <v>2725</v>
      </c>
      <c r="EK118" s="413" t="s">
        <v>2726</v>
      </c>
      <c r="EL118" s="413" t="s">
        <v>10900</v>
      </c>
      <c r="EM118" s="413">
        <v>3</v>
      </c>
      <c r="EN118" s="413">
        <v>0</v>
      </c>
      <c r="EO118" s="413">
        <v>0</v>
      </c>
      <c r="EP118" s="413" t="s">
        <v>313</v>
      </c>
      <c r="EQ118" s="413" t="s">
        <v>10901</v>
      </c>
      <c r="ER118" s="413" t="s">
        <v>313</v>
      </c>
      <c r="ES118" s="413">
        <v>2164</v>
      </c>
      <c r="ET118" s="413">
        <v>2300</v>
      </c>
      <c r="EU118" s="413">
        <v>136</v>
      </c>
      <c r="EV118" s="413">
        <v>3</v>
      </c>
      <c r="EW118" s="1" t="s">
        <v>1694</v>
      </c>
      <c r="EX118" s="1" t="s">
        <v>1541</v>
      </c>
      <c r="FG118" s="1" t="s">
        <v>1978</v>
      </c>
      <c r="FH118" s="1" t="s">
        <v>1695</v>
      </c>
      <c r="FI118" s="1" t="s">
        <v>1696</v>
      </c>
      <c r="FW118" s="457">
        <f t="shared" si="1"/>
        <v>0.35714285714285715</v>
      </c>
    </row>
    <row r="119" spans="1:179" ht="13.5" customHeight="1">
      <c r="A119" s="1" t="s">
        <v>1697</v>
      </c>
      <c r="B119" s="1" t="s">
        <v>1529</v>
      </c>
      <c r="C119" s="1" t="s">
        <v>1698</v>
      </c>
      <c r="I119" s="417">
        <f>VLOOKUP(C119,'(종합) 2016 KISTI 패밀리기업 현황(9&amp;10월)'!$E$6:$BM$295,61,FALSE)</f>
        <v>7</v>
      </c>
      <c r="J119" s="417">
        <f>VLOOKUP(C119,'(종합) 2016 KISTI 패밀리기업 현황(9&amp;10월)'!$E$6:$BY$295,72,FALSE)</f>
        <v>1</v>
      </c>
      <c r="K119" s="417">
        <f>VLOOKUP(C119,'(종합) 2016 KISTI 패밀리기업 현황(9&amp;10월)'!$E$6:$BY$295,73,FALSE)</f>
        <v>1</v>
      </c>
      <c r="L119" s="417">
        <f>VLOOKUP(C119,'(종합) 2016 KISTI 패밀리기업 현황(9&amp;10월)'!$E$6:$BZ$295,3,FALSE)</f>
        <v>2000</v>
      </c>
      <c r="M119" s="417">
        <f>VLOOKUP(C119,'(종합) 2016 KISTI 패밀리기업 현황(9&amp;10월)'!$E$6:$BZ$295,74,FALSE)</f>
        <v>10</v>
      </c>
      <c r="O119" s="21" t="s">
        <v>10820</v>
      </c>
      <c r="P119" s="21" t="s">
        <v>10906</v>
      </c>
      <c r="Q119" s="3" t="s">
        <v>1549</v>
      </c>
      <c r="R119" s="3" t="s">
        <v>1551</v>
      </c>
      <c r="S119" s="3" t="s">
        <v>1551</v>
      </c>
      <c r="T119" s="3" t="s">
        <v>1532</v>
      </c>
      <c r="U119" s="3" t="s">
        <v>1551</v>
      </c>
      <c r="V119" s="3" t="s">
        <v>1530</v>
      </c>
      <c r="W119" s="3" t="s">
        <v>1530</v>
      </c>
      <c r="X119" s="3" t="s">
        <v>1532</v>
      </c>
      <c r="Y119" s="3" t="s">
        <v>1532</v>
      </c>
      <c r="Z119" s="3" t="s">
        <v>1550</v>
      </c>
      <c r="AA119" s="3" t="s">
        <v>1532</v>
      </c>
      <c r="AB119" s="3" t="s">
        <v>1551</v>
      </c>
      <c r="AC119" s="3" t="s">
        <v>1530</v>
      </c>
      <c r="AD119" s="3" t="s">
        <v>1561</v>
      </c>
      <c r="AE119" s="3" t="s">
        <v>1530</v>
      </c>
      <c r="AF119" s="3" t="s">
        <v>1530</v>
      </c>
      <c r="AG119" s="3" t="s">
        <v>1534</v>
      </c>
      <c r="AH119" s="3" t="s">
        <v>1699</v>
      </c>
      <c r="AI119" s="3" t="s">
        <v>1540</v>
      </c>
      <c r="AJ119" s="3" t="s">
        <v>1539</v>
      </c>
      <c r="AK119" s="3" t="s">
        <v>1541</v>
      </c>
      <c r="AL119" s="3"/>
      <c r="AM119" s="3" t="s">
        <v>1539</v>
      </c>
      <c r="AN119" s="3" t="s">
        <v>1539</v>
      </c>
      <c r="AO119" s="3"/>
      <c r="AP119" s="3"/>
      <c r="AQ119" s="3"/>
      <c r="AR119" s="3"/>
      <c r="AS119" s="3" t="s">
        <v>1539</v>
      </c>
      <c r="AT119" s="3"/>
      <c r="AU119" s="3"/>
      <c r="AV119" s="3"/>
      <c r="AW119" s="3"/>
      <c r="AX119" s="3"/>
      <c r="AY119" s="3" t="s">
        <v>1541</v>
      </c>
      <c r="AZ119" s="3" t="s">
        <v>1529</v>
      </c>
      <c r="BA119" s="3">
        <v>2</v>
      </c>
      <c r="BB119" s="3" t="s">
        <v>1541</v>
      </c>
      <c r="BC119" s="3" t="s">
        <v>1529</v>
      </c>
      <c r="BD119" s="3">
        <v>2</v>
      </c>
      <c r="BE119" s="413" t="s">
        <v>1541</v>
      </c>
      <c r="BF119" s="413" t="s">
        <v>1529</v>
      </c>
      <c r="BG119" s="3">
        <v>2</v>
      </c>
      <c r="BH119" s="413" t="s">
        <v>1540</v>
      </c>
      <c r="BI119" s="413" t="s">
        <v>1540</v>
      </c>
      <c r="BJ119" s="3">
        <v>0</v>
      </c>
      <c r="BK119" s="413" t="s">
        <v>1541</v>
      </c>
      <c r="BL119" s="413" t="s">
        <v>1540</v>
      </c>
      <c r="BM119" s="3">
        <v>1</v>
      </c>
      <c r="BN119" s="413" t="s">
        <v>1540</v>
      </c>
      <c r="BO119" s="413" t="s">
        <v>1540</v>
      </c>
      <c r="BP119" s="3">
        <v>0</v>
      </c>
      <c r="BQ119" s="413" t="s">
        <v>1530</v>
      </c>
      <c r="BR119" s="413" t="s">
        <v>1540</v>
      </c>
      <c r="BS119" s="3">
        <v>2</v>
      </c>
      <c r="BT119" s="413" t="s">
        <v>1541</v>
      </c>
      <c r="BU119" s="413" t="s">
        <v>1540</v>
      </c>
      <c r="BV119" s="3">
        <v>1</v>
      </c>
      <c r="BW119" s="413" t="s">
        <v>1530</v>
      </c>
      <c r="BX119" s="413" t="s">
        <v>1540</v>
      </c>
      <c r="BY119" s="3">
        <v>2</v>
      </c>
      <c r="BZ119" s="413" t="s">
        <v>1541</v>
      </c>
      <c r="CA119" s="413" t="s">
        <v>1529</v>
      </c>
      <c r="CB119" s="3">
        <v>2</v>
      </c>
      <c r="CC119" s="413" t="s">
        <v>1541</v>
      </c>
      <c r="CD119" s="413" t="s">
        <v>1529</v>
      </c>
      <c r="CE119" s="3">
        <v>2</v>
      </c>
      <c r="CF119" s="413" t="s">
        <v>1541</v>
      </c>
      <c r="CG119" s="413" t="s">
        <v>1529</v>
      </c>
      <c r="CH119" s="3">
        <v>2</v>
      </c>
      <c r="CI119" s="413" t="s">
        <v>1541</v>
      </c>
      <c r="CJ119" s="413" t="s">
        <v>1529</v>
      </c>
      <c r="CK119" s="3">
        <v>2</v>
      </c>
      <c r="CL119" s="413" t="s">
        <v>1530</v>
      </c>
      <c r="CM119" s="413" t="s">
        <v>1540</v>
      </c>
      <c r="CN119" s="3">
        <v>2</v>
      </c>
      <c r="CO119" s="413" t="s">
        <v>1530</v>
      </c>
      <c r="CP119" s="413" t="s">
        <v>1540</v>
      </c>
      <c r="CQ119" s="3">
        <v>2</v>
      </c>
      <c r="CR119" s="413" t="s">
        <v>1541</v>
      </c>
      <c r="CS119" s="413" t="s">
        <v>1540</v>
      </c>
      <c r="CT119" s="3">
        <v>1</v>
      </c>
      <c r="CU119" s="413" t="s">
        <v>1541</v>
      </c>
      <c r="CV119" s="413" t="s">
        <v>1540</v>
      </c>
      <c r="CW119" s="3">
        <v>1</v>
      </c>
      <c r="CX119" s="413" t="s">
        <v>1540</v>
      </c>
      <c r="CY119" s="413" t="s">
        <v>1529</v>
      </c>
      <c r="CZ119" s="3">
        <v>1</v>
      </c>
      <c r="DA119" s="413" t="s">
        <v>1540</v>
      </c>
      <c r="DB119" s="413" t="s">
        <v>1529</v>
      </c>
      <c r="DC119" s="3">
        <v>1</v>
      </c>
      <c r="DD119" s="413" t="s">
        <v>1540</v>
      </c>
      <c r="DE119" s="413" t="s">
        <v>1529</v>
      </c>
      <c r="DF119" s="3">
        <v>1</v>
      </c>
      <c r="DG119" s="413" t="s">
        <v>1540</v>
      </c>
      <c r="DH119" s="413" t="s">
        <v>1529</v>
      </c>
      <c r="DI119" s="3">
        <v>1</v>
      </c>
      <c r="DJ119" s="413" t="s">
        <v>1530</v>
      </c>
      <c r="DK119" s="413" t="s">
        <v>1540</v>
      </c>
      <c r="DL119" s="3">
        <v>2</v>
      </c>
      <c r="DM119" s="413" t="s">
        <v>1541</v>
      </c>
      <c r="DN119" s="413" t="s">
        <v>1540</v>
      </c>
      <c r="DO119" s="3">
        <v>1</v>
      </c>
      <c r="DP119" s="413" t="s">
        <v>1541</v>
      </c>
      <c r="DQ119" s="413" t="s">
        <v>1529</v>
      </c>
      <c r="DR119" s="3">
        <v>2</v>
      </c>
      <c r="DS119" s="413" t="s">
        <v>1541</v>
      </c>
      <c r="DT119" s="413" t="s">
        <v>1529</v>
      </c>
      <c r="DU119" s="3">
        <v>2</v>
      </c>
      <c r="DV119" s="413" t="s">
        <v>1541</v>
      </c>
      <c r="DW119" s="413" t="s">
        <v>1540</v>
      </c>
      <c r="DX119" s="3">
        <v>1</v>
      </c>
      <c r="DY119" s="413" t="s">
        <v>1541</v>
      </c>
      <c r="DZ119" s="413" t="s">
        <v>1540</v>
      </c>
      <c r="EA119" s="3">
        <v>1</v>
      </c>
      <c r="EB119" s="3" t="s">
        <v>1551</v>
      </c>
      <c r="EC119" s="3" t="s">
        <v>1551</v>
      </c>
      <c r="ED119" s="3" t="s">
        <v>1529</v>
      </c>
      <c r="EE119" s="3" t="s">
        <v>1529</v>
      </c>
      <c r="EF119" s="3" t="s">
        <v>1529</v>
      </c>
      <c r="EG119" s="3" t="s">
        <v>1551</v>
      </c>
      <c r="EH119" s="413">
        <v>10</v>
      </c>
      <c r="EI119" s="3">
        <v>18</v>
      </c>
      <c r="EJ119" s="413" t="s">
        <v>2725</v>
      </c>
      <c r="EK119" s="413" t="s">
        <v>2726</v>
      </c>
      <c r="EL119" s="413" t="s">
        <v>10900</v>
      </c>
      <c r="EM119" s="413">
        <v>0</v>
      </c>
      <c r="EN119" s="413" t="s">
        <v>4444</v>
      </c>
      <c r="EO119" s="413">
        <v>0</v>
      </c>
      <c r="EP119" s="413" t="s">
        <v>313</v>
      </c>
      <c r="EQ119" s="413" t="s">
        <v>10901</v>
      </c>
      <c r="ER119" s="413" t="s">
        <v>10901</v>
      </c>
      <c r="ES119" s="413">
        <v>1469</v>
      </c>
      <c r="ET119" s="413">
        <v>1600</v>
      </c>
      <c r="EU119" s="413">
        <v>131</v>
      </c>
      <c r="EV119" s="413">
        <v>0</v>
      </c>
      <c r="EW119" s="1" t="s">
        <v>1700</v>
      </c>
      <c r="FA119" s="1" t="s">
        <v>1541</v>
      </c>
      <c r="FG119" s="1" t="s">
        <v>1701</v>
      </c>
      <c r="FH119" s="1" t="s">
        <v>1702</v>
      </c>
      <c r="FW119" s="457">
        <f t="shared" si="1"/>
        <v>0.3</v>
      </c>
    </row>
    <row r="120" spans="1:179" ht="12" customHeight="1">
      <c r="A120" s="1" t="s">
        <v>1703</v>
      </c>
      <c r="B120" s="1" t="s">
        <v>1530</v>
      </c>
      <c r="C120" s="1" t="s">
        <v>1704</v>
      </c>
      <c r="I120" s="417">
        <f>VLOOKUP(C120,'(종합) 2016 KISTI 패밀리기업 현황(9&amp;10월)'!$E$6:$BM$295,61,FALSE)</f>
        <v>7</v>
      </c>
      <c r="J120" s="417">
        <f>VLOOKUP(C120,'(종합) 2016 KISTI 패밀리기업 현황(9&amp;10월)'!$E$6:$BY$295,72,FALSE)</f>
        <v>0</v>
      </c>
      <c r="K120" s="417">
        <f>VLOOKUP(C120,'(종합) 2016 KISTI 패밀리기업 현황(9&amp;10월)'!$E$6:$BY$295,73,FALSE)</f>
        <v>0</v>
      </c>
      <c r="L120" s="417">
        <f>VLOOKUP(C120,'(종합) 2016 KISTI 패밀리기업 현황(9&amp;10월)'!$E$6:$BZ$295,3,FALSE)</f>
        <v>1974</v>
      </c>
      <c r="M120" s="417">
        <f>VLOOKUP(C120,'(종합) 2016 KISTI 패밀리기업 현황(9&amp;10월)'!$E$6:$BZ$295,74,FALSE)</f>
        <v>9</v>
      </c>
      <c r="O120" s="21" t="s">
        <v>10823</v>
      </c>
      <c r="P120" s="21" t="s">
        <v>10906</v>
      </c>
      <c r="Q120" s="3" t="s">
        <v>1544</v>
      </c>
      <c r="R120" s="3"/>
      <c r="S120" s="3"/>
      <c r="T120" s="3"/>
      <c r="U120" s="3"/>
      <c r="V120" s="3" t="s">
        <v>1530</v>
      </c>
      <c r="W120" s="3" t="s">
        <v>1530</v>
      </c>
      <c r="X120" s="3" t="s">
        <v>1560</v>
      </c>
      <c r="Y120" s="3" t="s">
        <v>1533</v>
      </c>
      <c r="Z120" s="3"/>
      <c r="AA120" s="3"/>
      <c r="AB120" s="3" t="s">
        <v>1562</v>
      </c>
      <c r="AC120" s="3" t="s">
        <v>1561</v>
      </c>
      <c r="AD120" s="3" t="s">
        <v>1605</v>
      </c>
      <c r="AE120" s="3" t="s">
        <v>1705</v>
      </c>
      <c r="AF120" s="3" t="s">
        <v>1561</v>
      </c>
      <c r="AG120" s="3" t="s">
        <v>1706</v>
      </c>
      <c r="AH120" s="3" t="s">
        <v>1707</v>
      </c>
      <c r="AI120" s="3" t="s">
        <v>1538</v>
      </c>
      <c r="AJ120" s="3" t="s">
        <v>1539</v>
      </c>
      <c r="AK120" s="3" t="s">
        <v>1549</v>
      </c>
      <c r="AL120" s="3"/>
      <c r="AM120" s="3"/>
      <c r="AN120" s="3"/>
      <c r="AO120" s="3"/>
      <c r="AP120" s="3"/>
      <c r="AQ120" s="3"/>
      <c r="AR120" s="3"/>
      <c r="AS120" s="3"/>
      <c r="AT120" s="3"/>
      <c r="AU120" s="3"/>
      <c r="AV120" s="3"/>
      <c r="AW120" s="3"/>
      <c r="AX120" s="3"/>
      <c r="AY120" s="3" t="s">
        <v>1642</v>
      </c>
      <c r="AZ120" s="3" t="s">
        <v>1644</v>
      </c>
      <c r="BA120" s="3">
        <v>1</v>
      </c>
      <c r="BB120" s="3" t="s">
        <v>1642</v>
      </c>
      <c r="BC120" s="3" t="s">
        <v>1644</v>
      </c>
      <c r="BD120" s="3">
        <v>1</v>
      </c>
      <c r="BE120" s="413" t="s">
        <v>1616</v>
      </c>
      <c r="BF120" s="413" t="s">
        <v>1642</v>
      </c>
      <c r="BG120" s="3">
        <v>1</v>
      </c>
      <c r="BH120" s="413" t="s">
        <v>1644</v>
      </c>
      <c r="BI120" s="413" t="s">
        <v>1644</v>
      </c>
      <c r="BJ120" s="3">
        <v>0</v>
      </c>
      <c r="BK120" s="413" t="s">
        <v>1642</v>
      </c>
      <c r="BL120" s="413" t="s">
        <v>1642</v>
      </c>
      <c r="BM120" s="3">
        <v>0</v>
      </c>
      <c r="BN120" s="413" t="s">
        <v>1540</v>
      </c>
      <c r="BO120" s="413" t="s">
        <v>1540</v>
      </c>
      <c r="BP120" s="3">
        <v>0</v>
      </c>
      <c r="BQ120" s="413" t="s">
        <v>1540</v>
      </c>
      <c r="BR120" s="413" t="s">
        <v>1540</v>
      </c>
      <c r="BS120" s="3">
        <v>0</v>
      </c>
      <c r="BT120" s="413" t="s">
        <v>1540</v>
      </c>
      <c r="BU120" s="413" t="s">
        <v>1540</v>
      </c>
      <c r="BV120" s="3">
        <v>0</v>
      </c>
      <c r="BW120" s="413" t="s">
        <v>1540</v>
      </c>
      <c r="BX120" s="413" t="s">
        <v>1540</v>
      </c>
      <c r="BY120" s="3">
        <v>0</v>
      </c>
      <c r="BZ120" s="413" t="s">
        <v>1529</v>
      </c>
      <c r="CA120" s="413" t="s">
        <v>1529</v>
      </c>
      <c r="CB120" s="3">
        <v>0</v>
      </c>
      <c r="CC120" s="413" t="s">
        <v>1529</v>
      </c>
      <c r="CD120" s="413" t="s">
        <v>1529</v>
      </c>
      <c r="CE120" s="3">
        <v>0</v>
      </c>
      <c r="CF120" s="413" t="s">
        <v>1529</v>
      </c>
      <c r="CG120" s="413" t="s">
        <v>1529</v>
      </c>
      <c r="CH120" s="3">
        <v>0</v>
      </c>
      <c r="CI120" s="413" t="s">
        <v>1529</v>
      </c>
      <c r="CJ120" s="413" t="s">
        <v>1529</v>
      </c>
      <c r="CK120" s="3">
        <v>0</v>
      </c>
      <c r="CL120" s="413" t="s">
        <v>1540</v>
      </c>
      <c r="CM120" s="413" t="s">
        <v>1540</v>
      </c>
      <c r="CN120" s="3">
        <v>0</v>
      </c>
      <c r="CO120" s="413" t="s">
        <v>1540</v>
      </c>
      <c r="CP120" s="413" t="s">
        <v>1540</v>
      </c>
      <c r="CQ120" s="3">
        <v>0</v>
      </c>
      <c r="CR120" s="413" t="s">
        <v>1540</v>
      </c>
      <c r="CS120" s="413" t="s">
        <v>1540</v>
      </c>
      <c r="CT120" s="3">
        <v>0</v>
      </c>
      <c r="CU120" s="413" t="s">
        <v>1541</v>
      </c>
      <c r="CV120" s="413" t="s">
        <v>1541</v>
      </c>
      <c r="CW120" s="3">
        <v>0</v>
      </c>
      <c r="CX120" s="413" t="s">
        <v>1540</v>
      </c>
      <c r="CY120" s="413" t="s">
        <v>1540</v>
      </c>
      <c r="CZ120" s="3">
        <v>0</v>
      </c>
      <c r="DA120" s="413" t="s">
        <v>1540</v>
      </c>
      <c r="DB120" s="413" t="s">
        <v>1540</v>
      </c>
      <c r="DC120" s="3">
        <v>0</v>
      </c>
      <c r="DD120" s="413" t="s">
        <v>1540</v>
      </c>
      <c r="DE120" s="413" t="s">
        <v>1529</v>
      </c>
      <c r="DF120" s="3">
        <v>1</v>
      </c>
      <c r="DG120" s="413" t="s">
        <v>1540</v>
      </c>
      <c r="DH120" s="413" t="s">
        <v>1529</v>
      </c>
      <c r="DI120" s="3">
        <v>1</v>
      </c>
      <c r="DJ120" s="413" t="s">
        <v>1541</v>
      </c>
      <c r="DK120" s="413" t="s">
        <v>1529</v>
      </c>
      <c r="DL120" s="3">
        <v>2</v>
      </c>
      <c r="DM120" s="413" t="s">
        <v>1541</v>
      </c>
      <c r="DN120" s="413" t="s">
        <v>1540</v>
      </c>
      <c r="DO120" s="3">
        <v>1</v>
      </c>
      <c r="DP120" s="413" t="s">
        <v>1541</v>
      </c>
      <c r="DQ120" s="413" t="s">
        <v>1541</v>
      </c>
      <c r="DR120" s="3">
        <v>0</v>
      </c>
      <c r="DS120" s="413" t="s">
        <v>1541</v>
      </c>
      <c r="DT120" s="413" t="s">
        <v>1541</v>
      </c>
      <c r="DU120" s="3">
        <v>0</v>
      </c>
      <c r="DV120" s="413" t="s">
        <v>1541</v>
      </c>
      <c r="DW120" s="413" t="s">
        <v>1541</v>
      </c>
      <c r="DX120" s="3">
        <v>0</v>
      </c>
      <c r="DY120" s="413" t="s">
        <v>1541</v>
      </c>
      <c r="DZ120" s="413" t="s">
        <v>1541</v>
      </c>
      <c r="EA120" s="3">
        <v>0</v>
      </c>
      <c r="EB120" s="3" t="s">
        <v>1549</v>
      </c>
      <c r="EC120" s="3"/>
      <c r="ED120" s="3"/>
      <c r="EE120" s="3"/>
      <c r="EF120" s="3" t="s">
        <v>1532</v>
      </c>
      <c r="EG120" s="3" t="s">
        <v>1550</v>
      </c>
      <c r="EH120" s="413">
        <v>429</v>
      </c>
      <c r="EI120" s="3">
        <v>44</v>
      </c>
      <c r="EJ120" s="413" t="s">
        <v>2725</v>
      </c>
      <c r="EK120" s="413" t="s">
        <v>2726</v>
      </c>
      <c r="EL120" s="413" t="s">
        <v>10903</v>
      </c>
      <c r="EM120" s="413">
        <v>4</v>
      </c>
      <c r="EN120" s="413">
        <v>0</v>
      </c>
      <c r="EO120" s="413">
        <v>0</v>
      </c>
      <c r="EP120" s="413" t="s">
        <v>313</v>
      </c>
      <c r="EQ120" s="413" t="s">
        <v>10901</v>
      </c>
      <c r="ER120" s="413" t="s">
        <v>313</v>
      </c>
      <c r="ES120" s="413">
        <v>118000</v>
      </c>
      <c r="ET120" s="413">
        <v>0</v>
      </c>
      <c r="EU120" s="413">
        <v>0</v>
      </c>
      <c r="EV120" s="413">
        <v>1</v>
      </c>
      <c r="EW120" s="1" t="s">
        <v>1708</v>
      </c>
      <c r="EX120" s="1" t="s">
        <v>1540</v>
      </c>
      <c r="FG120" s="1" t="s">
        <v>2002</v>
      </c>
      <c r="FH120" s="1" t="s">
        <v>1709</v>
      </c>
      <c r="FI120" s="1" t="s">
        <v>1710</v>
      </c>
      <c r="FW120" s="457">
        <f t="shared" si="1"/>
        <v>0.11655011655011654</v>
      </c>
    </row>
    <row r="121" spans="1:179" ht="13.5" customHeight="1">
      <c r="A121" s="1" t="s">
        <v>1711</v>
      </c>
      <c r="B121" s="1" t="s">
        <v>268</v>
      </c>
      <c r="C121" s="1" t="s">
        <v>2463</v>
      </c>
      <c r="I121" s="417">
        <f>VLOOKUP(C121,'(종합) 2016 KISTI 패밀리기업 현황(9&amp;10월)'!$E$6:$BM$295,61,FALSE)</f>
        <v>7</v>
      </c>
      <c r="J121" s="417">
        <f>VLOOKUP(C121,'(종합) 2016 KISTI 패밀리기업 현황(9&amp;10월)'!$E$6:$BY$295,72,FALSE)</f>
        <v>0</v>
      </c>
      <c r="K121" s="417">
        <f>VLOOKUP(C121,'(종합) 2016 KISTI 패밀리기업 현황(9&amp;10월)'!$E$6:$BY$295,73,FALSE)</f>
        <v>0</v>
      </c>
      <c r="L121" s="417">
        <f>VLOOKUP(C121,'(종합) 2016 KISTI 패밀리기업 현황(9&amp;10월)'!$E$6:$BZ$295,3,FALSE)</f>
        <v>2002</v>
      </c>
      <c r="M121" s="417">
        <f>VLOOKUP(C121,'(종합) 2016 KISTI 패밀리기업 현황(9&amp;10월)'!$E$6:$BZ$295,74,FALSE)</f>
        <v>9</v>
      </c>
      <c r="O121" s="21" t="s">
        <v>10820</v>
      </c>
      <c r="P121" s="21" t="s">
        <v>10906</v>
      </c>
      <c r="Q121" s="3" t="s">
        <v>1721</v>
      </c>
      <c r="R121" s="3" t="s">
        <v>1549</v>
      </c>
      <c r="S121" s="3"/>
      <c r="T121" s="3" t="s">
        <v>1538</v>
      </c>
      <c r="U121" s="3"/>
      <c r="V121" s="3" t="s">
        <v>1530</v>
      </c>
      <c r="W121" s="3" t="s">
        <v>1530</v>
      </c>
      <c r="X121" s="3" t="s">
        <v>1550</v>
      </c>
      <c r="Y121" s="3" t="s">
        <v>1722</v>
      </c>
      <c r="Z121" s="3"/>
      <c r="AA121" s="3"/>
      <c r="AB121" s="3" t="s">
        <v>1614</v>
      </c>
      <c r="AC121" s="3" t="s">
        <v>1561</v>
      </c>
      <c r="AD121" s="3" t="s">
        <v>1577</v>
      </c>
      <c r="AE121" s="3" t="s">
        <v>1561</v>
      </c>
      <c r="AF121" s="3" t="s">
        <v>1561</v>
      </c>
      <c r="AG121" s="3" t="s">
        <v>1544</v>
      </c>
      <c r="AH121" s="3" t="s">
        <v>1723</v>
      </c>
      <c r="AI121" s="3" t="s">
        <v>1561</v>
      </c>
      <c r="AJ121" s="3" t="s">
        <v>1539</v>
      </c>
      <c r="AK121" s="3" t="s">
        <v>1722</v>
      </c>
      <c r="AL121" s="3" t="s">
        <v>1539</v>
      </c>
      <c r="AM121" s="3" t="s">
        <v>1539</v>
      </c>
      <c r="AN121" s="3"/>
      <c r="AO121" s="3" t="s">
        <v>1539</v>
      </c>
      <c r="AP121" s="3" t="s">
        <v>1539</v>
      </c>
      <c r="AQ121" s="3"/>
      <c r="AR121" s="3" t="s">
        <v>1539</v>
      </c>
      <c r="AS121" s="3" t="s">
        <v>1539</v>
      </c>
      <c r="AT121" s="3"/>
      <c r="AU121" s="3" t="s">
        <v>1539</v>
      </c>
      <c r="AV121" s="3"/>
      <c r="AW121" s="3"/>
      <c r="AX121" s="3"/>
      <c r="AY121" s="3" t="s">
        <v>1540</v>
      </c>
      <c r="AZ121" s="3" t="s">
        <v>1529</v>
      </c>
      <c r="BA121" s="3">
        <v>1</v>
      </c>
      <c r="BB121" s="3" t="s">
        <v>1540</v>
      </c>
      <c r="BC121" s="3" t="s">
        <v>1529</v>
      </c>
      <c r="BD121" s="3">
        <v>1</v>
      </c>
      <c r="BE121" s="413" t="s">
        <v>1540</v>
      </c>
      <c r="BF121" s="413" t="s">
        <v>1540</v>
      </c>
      <c r="BG121" s="3">
        <v>0</v>
      </c>
      <c r="BH121" s="413" t="s">
        <v>1529</v>
      </c>
      <c r="BI121" s="413" t="s">
        <v>1529</v>
      </c>
      <c r="BJ121" s="3">
        <v>0</v>
      </c>
      <c r="BK121" s="413" t="s">
        <v>1540</v>
      </c>
      <c r="BL121" s="413" t="s">
        <v>1529</v>
      </c>
      <c r="BM121" s="3">
        <v>1</v>
      </c>
      <c r="BN121" s="413" t="s">
        <v>1540</v>
      </c>
      <c r="BO121" s="413" t="s">
        <v>1529</v>
      </c>
      <c r="BP121" s="3">
        <v>1</v>
      </c>
      <c r="BQ121" s="413" t="s">
        <v>1541</v>
      </c>
      <c r="BR121" s="413" t="s">
        <v>1540</v>
      </c>
      <c r="BS121" s="3">
        <v>1</v>
      </c>
      <c r="BT121" s="413" t="s">
        <v>1541</v>
      </c>
      <c r="BU121" s="413" t="s">
        <v>1540</v>
      </c>
      <c r="BV121" s="3">
        <v>1</v>
      </c>
      <c r="BW121" s="413" t="s">
        <v>1541</v>
      </c>
      <c r="BX121" s="413" t="s">
        <v>1540</v>
      </c>
      <c r="BY121" s="3">
        <v>1</v>
      </c>
      <c r="BZ121" s="413" t="s">
        <v>1540</v>
      </c>
      <c r="CA121" s="413" t="s">
        <v>1540</v>
      </c>
      <c r="CB121" s="3">
        <v>0</v>
      </c>
      <c r="CC121" s="413" t="s">
        <v>1541</v>
      </c>
      <c r="CD121" s="413" t="s">
        <v>1540</v>
      </c>
      <c r="CE121" s="3">
        <v>1</v>
      </c>
      <c r="CF121" s="413" t="s">
        <v>1541</v>
      </c>
      <c r="CG121" s="413" t="s">
        <v>1540</v>
      </c>
      <c r="CH121" s="3">
        <v>1</v>
      </c>
      <c r="CI121" s="413" t="s">
        <v>1540</v>
      </c>
      <c r="CJ121" s="413" t="s">
        <v>1540</v>
      </c>
      <c r="CK121" s="3">
        <v>0</v>
      </c>
      <c r="CL121" s="413" t="s">
        <v>1541</v>
      </c>
      <c r="CM121" s="413" t="s">
        <v>1540</v>
      </c>
      <c r="CN121" s="3">
        <v>1</v>
      </c>
      <c r="CO121" s="413" t="s">
        <v>1541</v>
      </c>
      <c r="CP121" s="413" t="s">
        <v>1540</v>
      </c>
      <c r="CQ121" s="3">
        <v>1</v>
      </c>
      <c r="CR121" s="413" t="s">
        <v>1541</v>
      </c>
      <c r="CS121" s="413" t="s">
        <v>1540</v>
      </c>
      <c r="CT121" s="3">
        <v>1</v>
      </c>
      <c r="CU121" s="413" t="s">
        <v>1530</v>
      </c>
      <c r="CV121" s="413" t="s">
        <v>1541</v>
      </c>
      <c r="CW121" s="3">
        <v>1</v>
      </c>
      <c r="CX121" s="413" t="s">
        <v>1540</v>
      </c>
      <c r="CY121" s="413" t="s">
        <v>1540</v>
      </c>
      <c r="CZ121" s="3">
        <v>0</v>
      </c>
      <c r="DA121" s="413" t="s">
        <v>1541</v>
      </c>
      <c r="DB121" s="413" t="s">
        <v>1540</v>
      </c>
      <c r="DC121" s="3">
        <v>1</v>
      </c>
      <c r="DD121" s="413" t="s">
        <v>1530</v>
      </c>
      <c r="DE121" s="413" t="s">
        <v>1541</v>
      </c>
      <c r="DF121" s="3">
        <v>1</v>
      </c>
      <c r="DG121" s="413" t="s">
        <v>1540</v>
      </c>
      <c r="DH121" s="413" t="s">
        <v>1540</v>
      </c>
      <c r="DI121" s="3">
        <v>0</v>
      </c>
      <c r="DJ121" s="413" t="s">
        <v>1540</v>
      </c>
      <c r="DK121" s="413" t="s">
        <v>1529</v>
      </c>
      <c r="DL121" s="3">
        <v>1</v>
      </c>
      <c r="DM121" s="413" t="s">
        <v>1541</v>
      </c>
      <c r="DN121" s="413" t="s">
        <v>1540</v>
      </c>
      <c r="DO121" s="3">
        <v>1</v>
      </c>
      <c r="DP121" s="413" t="s">
        <v>1540</v>
      </c>
      <c r="DQ121" s="413" t="s">
        <v>1540</v>
      </c>
      <c r="DR121" s="3">
        <v>0</v>
      </c>
      <c r="DS121" s="413" t="s">
        <v>1540</v>
      </c>
      <c r="DT121" s="413" t="s">
        <v>1540</v>
      </c>
      <c r="DU121" s="3">
        <v>0</v>
      </c>
      <c r="DV121" s="413" t="s">
        <v>1540</v>
      </c>
      <c r="DW121" s="413" t="s">
        <v>1540</v>
      </c>
      <c r="DX121" s="3">
        <v>0</v>
      </c>
      <c r="DY121" s="413" t="s">
        <v>1541</v>
      </c>
      <c r="DZ121" s="413" t="s">
        <v>1540</v>
      </c>
      <c r="EA121" s="3">
        <v>1</v>
      </c>
      <c r="EB121" s="3" t="s">
        <v>1724</v>
      </c>
      <c r="EC121" s="3" t="s">
        <v>1544</v>
      </c>
      <c r="ED121" s="3" t="s">
        <v>1549</v>
      </c>
      <c r="EE121" s="3" t="s">
        <v>1544</v>
      </c>
      <c r="EF121" s="3" t="s">
        <v>1549</v>
      </c>
      <c r="EG121" s="3" t="s">
        <v>1544</v>
      </c>
      <c r="EH121" s="413">
        <v>75</v>
      </c>
      <c r="EI121" s="3">
        <v>16</v>
      </c>
      <c r="EJ121" s="413" t="s">
        <v>2725</v>
      </c>
      <c r="EK121" s="413" t="s">
        <v>2726</v>
      </c>
      <c r="EL121" s="413" t="s">
        <v>10902</v>
      </c>
      <c r="EM121" s="413">
        <v>3</v>
      </c>
      <c r="EN121" s="413">
        <v>0</v>
      </c>
      <c r="EO121" s="413">
        <v>0</v>
      </c>
      <c r="EP121" s="413" t="s">
        <v>313</v>
      </c>
      <c r="EQ121" s="413" t="s">
        <v>10901</v>
      </c>
      <c r="ER121" s="413" t="s">
        <v>313</v>
      </c>
      <c r="ES121" s="413">
        <v>11500</v>
      </c>
      <c r="ET121" s="413">
        <v>13000</v>
      </c>
      <c r="EU121" s="413">
        <v>1500</v>
      </c>
      <c r="EV121" s="413">
        <v>2</v>
      </c>
      <c r="EW121" s="1" t="s">
        <v>1725</v>
      </c>
      <c r="EX121" s="1" t="s">
        <v>1541</v>
      </c>
      <c r="FG121" s="5" t="s">
        <v>1979</v>
      </c>
      <c r="FH121" s="1" t="s">
        <v>1726</v>
      </c>
      <c r="FI121" s="1" t="s">
        <v>1727</v>
      </c>
      <c r="FJ121" s="1" t="s">
        <v>1728</v>
      </c>
      <c r="FK121" s="1" t="s">
        <v>1729</v>
      </c>
      <c r="FL121" s="1" t="s">
        <v>1730</v>
      </c>
      <c r="FM121" s="1" t="s">
        <v>1731</v>
      </c>
      <c r="FO121" s="1" t="s">
        <v>1551</v>
      </c>
      <c r="FP121" s="1" t="s">
        <v>1605</v>
      </c>
      <c r="FQ121" s="1" t="s">
        <v>1550</v>
      </c>
      <c r="FR121" s="1" t="s">
        <v>1732</v>
      </c>
      <c r="FS121" s="1" t="s">
        <v>1733</v>
      </c>
      <c r="FT121" s="1" t="s">
        <v>1562</v>
      </c>
      <c r="FU121" s="1" t="s">
        <v>1734</v>
      </c>
      <c r="FW121" s="457">
        <f t="shared" si="1"/>
        <v>0.30666666666666664</v>
      </c>
    </row>
    <row r="122" spans="1:179" ht="13.5" customHeight="1">
      <c r="A122" s="1" t="s">
        <v>1712</v>
      </c>
      <c r="B122" s="1" t="s">
        <v>268</v>
      </c>
      <c r="C122" s="1" t="s">
        <v>1717</v>
      </c>
      <c r="I122" s="417">
        <f>VLOOKUP(C122,'(종합) 2016 KISTI 패밀리기업 현황(9&amp;10월)'!$E$6:$BM$295,61,FALSE)</f>
        <v>0</v>
      </c>
      <c r="J122" s="417">
        <f>VLOOKUP(C122,'(종합) 2016 KISTI 패밀리기업 현황(9&amp;10월)'!$E$6:$BY$295,72,FALSE)</f>
        <v>0</v>
      </c>
      <c r="K122" s="417">
        <f>VLOOKUP(C122,'(종합) 2016 KISTI 패밀리기업 현황(9&amp;10월)'!$E$6:$BY$295,73,FALSE)</f>
        <v>0</v>
      </c>
      <c r="L122" s="417">
        <f>VLOOKUP(C122,'(종합) 2016 KISTI 패밀리기업 현황(9&amp;10월)'!$E$6:$BZ$295,3,FALSE)</f>
        <v>2002</v>
      </c>
      <c r="M122" s="417">
        <f>VLOOKUP(C122,'(종합) 2016 KISTI 패밀리기업 현황(9&amp;10월)'!$E$6:$BZ$295,74,FALSE)</f>
        <v>0</v>
      </c>
      <c r="O122" s="21" t="s">
        <v>10824</v>
      </c>
      <c r="P122" s="21" t="s">
        <v>1095</v>
      </c>
      <c r="Q122" s="3" t="s">
        <v>1544</v>
      </c>
      <c r="R122" s="3"/>
      <c r="S122" s="3"/>
      <c r="T122" s="3"/>
      <c r="U122" s="3"/>
      <c r="V122" s="3" t="s">
        <v>1530</v>
      </c>
      <c r="W122" s="3" t="s">
        <v>1541</v>
      </c>
      <c r="X122" s="3"/>
      <c r="Y122" s="3"/>
      <c r="Z122" s="3" t="s">
        <v>1560</v>
      </c>
      <c r="AA122" s="3"/>
      <c r="AB122" s="3" t="s">
        <v>1527</v>
      </c>
      <c r="AC122" s="3" t="s">
        <v>1561</v>
      </c>
      <c r="AD122" s="3" t="s">
        <v>1626</v>
      </c>
      <c r="AE122" s="3" t="s">
        <v>1561</v>
      </c>
      <c r="AF122" s="3" t="s">
        <v>1534</v>
      </c>
      <c r="AG122" s="3" t="s">
        <v>1560</v>
      </c>
      <c r="AH122" s="3" t="s">
        <v>1735</v>
      </c>
      <c r="AI122" s="3" t="s">
        <v>1736</v>
      </c>
      <c r="AJ122" s="3" t="s">
        <v>1539</v>
      </c>
      <c r="AK122" s="3" t="s">
        <v>1541</v>
      </c>
      <c r="AL122" s="3"/>
      <c r="AM122" s="3"/>
      <c r="AN122" s="3"/>
      <c r="AO122" s="3"/>
      <c r="AP122" s="3"/>
      <c r="AQ122" s="3"/>
      <c r="AR122" s="3"/>
      <c r="AS122" s="3"/>
      <c r="AT122" s="3"/>
      <c r="AU122" s="3"/>
      <c r="AV122" s="3"/>
      <c r="AW122" s="3"/>
      <c r="AX122" s="3"/>
      <c r="AY122" s="3" t="s">
        <v>1530</v>
      </c>
      <c r="AZ122" s="3" t="s">
        <v>1540</v>
      </c>
      <c r="BA122" s="3">
        <v>2</v>
      </c>
      <c r="BB122" s="3" t="s">
        <v>1530</v>
      </c>
      <c r="BC122" s="3" t="s">
        <v>1540</v>
      </c>
      <c r="BD122" s="3">
        <v>2</v>
      </c>
      <c r="BE122" s="413" t="s">
        <v>1530</v>
      </c>
      <c r="BF122" s="413" t="s">
        <v>1540</v>
      </c>
      <c r="BG122" s="3">
        <v>2</v>
      </c>
      <c r="BH122" s="413" t="s">
        <v>1530</v>
      </c>
      <c r="BI122" s="413" t="s">
        <v>1540</v>
      </c>
      <c r="BJ122" s="3">
        <v>2</v>
      </c>
      <c r="BK122" s="413" t="s">
        <v>1589</v>
      </c>
      <c r="BL122" s="413" t="s">
        <v>1540</v>
      </c>
      <c r="BM122" s="3">
        <v>2</v>
      </c>
      <c r="BN122" s="413" t="s">
        <v>1541</v>
      </c>
      <c r="BO122" s="413" t="s">
        <v>1540</v>
      </c>
      <c r="BP122" s="3">
        <v>1</v>
      </c>
      <c r="BQ122" s="413" t="s">
        <v>1541</v>
      </c>
      <c r="BR122" s="413" t="s">
        <v>1540</v>
      </c>
      <c r="BS122" s="3">
        <v>1</v>
      </c>
      <c r="BT122" s="413" t="s">
        <v>1541</v>
      </c>
      <c r="BU122" s="413" t="s">
        <v>1540</v>
      </c>
      <c r="BV122" s="3">
        <v>1</v>
      </c>
      <c r="BW122" s="413" t="s">
        <v>1541</v>
      </c>
      <c r="BX122" s="413" t="s">
        <v>1540</v>
      </c>
      <c r="BY122" s="3">
        <v>1</v>
      </c>
      <c r="BZ122" s="413" t="s">
        <v>1540</v>
      </c>
      <c r="CA122" s="413" t="s">
        <v>1540</v>
      </c>
      <c r="CB122" s="3">
        <v>0</v>
      </c>
      <c r="CC122" s="413" t="s">
        <v>1540</v>
      </c>
      <c r="CD122" s="413" t="s">
        <v>1540</v>
      </c>
      <c r="CE122" s="3">
        <v>0</v>
      </c>
      <c r="CF122" s="413" t="s">
        <v>1540</v>
      </c>
      <c r="CG122" s="413" t="s">
        <v>1540</v>
      </c>
      <c r="CH122" s="3">
        <v>0</v>
      </c>
      <c r="CI122" s="413" t="s">
        <v>1540</v>
      </c>
      <c r="CJ122" s="413" t="s">
        <v>1540</v>
      </c>
      <c r="CK122" s="3">
        <v>0</v>
      </c>
      <c r="CL122" s="413" t="s">
        <v>1541</v>
      </c>
      <c r="CM122" s="413" t="s">
        <v>1541</v>
      </c>
      <c r="CN122" s="3">
        <v>0</v>
      </c>
      <c r="CO122" s="413" t="s">
        <v>1541</v>
      </c>
      <c r="CP122" s="413" t="s">
        <v>1541</v>
      </c>
      <c r="CQ122" s="3">
        <v>0</v>
      </c>
      <c r="CR122" s="413" t="s">
        <v>1541</v>
      </c>
      <c r="CS122" s="413" t="s">
        <v>1541</v>
      </c>
      <c r="CT122" s="3">
        <v>0</v>
      </c>
      <c r="CU122" s="413" t="s">
        <v>1541</v>
      </c>
      <c r="CV122" s="413" t="s">
        <v>1541</v>
      </c>
      <c r="CW122" s="3">
        <v>0</v>
      </c>
      <c r="CX122" s="413" t="s">
        <v>1541</v>
      </c>
      <c r="CY122" s="413" t="s">
        <v>1541</v>
      </c>
      <c r="CZ122" s="3">
        <v>0</v>
      </c>
      <c r="DA122" s="413" t="s">
        <v>1541</v>
      </c>
      <c r="DB122" s="413" t="s">
        <v>1541</v>
      </c>
      <c r="DC122" s="3">
        <v>0</v>
      </c>
      <c r="DD122" s="413" t="s">
        <v>1540</v>
      </c>
      <c r="DE122" s="413" t="s">
        <v>1540</v>
      </c>
      <c r="DF122" s="3">
        <v>0</v>
      </c>
      <c r="DG122" s="413" t="s">
        <v>1541</v>
      </c>
      <c r="DH122" s="413" t="s">
        <v>1541</v>
      </c>
      <c r="DI122" s="3">
        <v>0</v>
      </c>
      <c r="DJ122" s="413" t="s">
        <v>1530</v>
      </c>
      <c r="DK122" s="413" t="s">
        <v>1541</v>
      </c>
      <c r="DL122" s="3">
        <v>1</v>
      </c>
      <c r="DM122" s="413" t="s">
        <v>1530</v>
      </c>
      <c r="DN122" s="413" t="s">
        <v>1541</v>
      </c>
      <c r="DO122" s="3">
        <v>1</v>
      </c>
      <c r="DP122" s="413" t="s">
        <v>1530</v>
      </c>
      <c r="DQ122" s="413" t="s">
        <v>1530</v>
      </c>
      <c r="DR122" s="3">
        <v>0</v>
      </c>
      <c r="DS122" s="413" t="s">
        <v>1530</v>
      </c>
      <c r="DT122" s="413" t="s">
        <v>1530</v>
      </c>
      <c r="DU122" s="3">
        <v>0</v>
      </c>
      <c r="DV122" s="413" t="s">
        <v>1530</v>
      </c>
      <c r="DW122" s="413" t="s">
        <v>1530</v>
      </c>
      <c r="DX122" s="3">
        <v>0</v>
      </c>
      <c r="DY122" s="413" t="s">
        <v>1530</v>
      </c>
      <c r="DZ122" s="413" t="s">
        <v>1530</v>
      </c>
      <c r="EA122" s="3">
        <v>0</v>
      </c>
      <c r="EB122" s="3" t="s">
        <v>1551</v>
      </c>
      <c r="EC122" s="3" t="s">
        <v>1551</v>
      </c>
      <c r="ED122" s="3"/>
      <c r="EE122" s="3"/>
      <c r="EF122" s="3"/>
      <c r="EG122" s="3" t="s">
        <v>1551</v>
      </c>
      <c r="EH122" s="413">
        <v>10</v>
      </c>
      <c r="EI122" s="3">
        <v>16</v>
      </c>
      <c r="EJ122" s="413" t="s">
        <v>2725</v>
      </c>
      <c r="EK122" s="413" t="s">
        <v>2726</v>
      </c>
      <c r="EL122" s="413" t="s">
        <v>10900</v>
      </c>
      <c r="EM122" s="413">
        <v>0</v>
      </c>
      <c r="EN122" s="413">
        <v>0</v>
      </c>
      <c r="EO122" s="413">
        <v>0</v>
      </c>
      <c r="EP122" s="413" t="s">
        <v>10901</v>
      </c>
      <c r="EQ122" s="413" t="s">
        <v>10901</v>
      </c>
      <c r="ER122" s="413" t="s">
        <v>313</v>
      </c>
      <c r="ES122" s="413">
        <v>2000</v>
      </c>
      <c r="ET122" s="413">
        <v>0</v>
      </c>
      <c r="EU122" s="413">
        <v>0</v>
      </c>
      <c r="EV122" s="413">
        <v>0</v>
      </c>
      <c r="EW122" s="1" t="s">
        <v>1737</v>
      </c>
      <c r="FW122" s="457">
        <f t="shared" si="1"/>
        <v>0.3</v>
      </c>
    </row>
    <row r="123" spans="1:179" ht="13.5" customHeight="1">
      <c r="A123" s="1" t="s">
        <v>1713</v>
      </c>
      <c r="B123" s="1" t="s">
        <v>268</v>
      </c>
      <c r="C123" s="1" t="s">
        <v>1718</v>
      </c>
      <c r="I123" s="417">
        <f>VLOOKUP(C123,'(종합) 2016 KISTI 패밀리기업 현황(9&amp;10월)'!$E$6:$BM$295,61,FALSE)</f>
        <v>4</v>
      </c>
      <c r="J123" s="417">
        <f>VLOOKUP(C123,'(종합) 2016 KISTI 패밀리기업 현황(9&amp;10월)'!$E$6:$BY$295,72,FALSE)</f>
        <v>0</v>
      </c>
      <c r="K123" s="417">
        <f>VLOOKUP(C123,'(종합) 2016 KISTI 패밀리기업 현황(9&amp;10월)'!$E$6:$BY$295,73,FALSE)</f>
        <v>0</v>
      </c>
      <c r="L123" s="417">
        <f>VLOOKUP(C123,'(종합) 2016 KISTI 패밀리기업 현황(9&amp;10월)'!$E$6:$BZ$295,3,FALSE)</f>
        <v>2000</v>
      </c>
      <c r="M123" s="417">
        <f>VLOOKUP(C123,'(종합) 2016 KISTI 패밀리기업 현황(9&amp;10월)'!$E$6:$BZ$295,74,FALSE)</f>
        <v>9</v>
      </c>
      <c r="O123" s="21" t="s">
        <v>10822</v>
      </c>
      <c r="P123" s="21" t="s">
        <v>10906</v>
      </c>
      <c r="Q123" s="3" t="s">
        <v>1527</v>
      </c>
      <c r="R123" s="3" t="s">
        <v>1560</v>
      </c>
      <c r="S123" s="3"/>
      <c r="T123" s="3"/>
      <c r="U123" s="3"/>
      <c r="V123" s="3" t="s">
        <v>1539</v>
      </c>
      <c r="W123" s="3" t="s">
        <v>1539</v>
      </c>
      <c r="X123" s="3"/>
      <c r="Y123" s="3" t="s">
        <v>1551</v>
      </c>
      <c r="Z123" s="3" t="s">
        <v>1529</v>
      </c>
      <c r="AA123" s="3" t="s">
        <v>1552</v>
      </c>
      <c r="AB123" s="3" t="s">
        <v>1529</v>
      </c>
      <c r="AC123" s="3" t="s">
        <v>1541</v>
      </c>
      <c r="AD123" s="3" t="s">
        <v>1577</v>
      </c>
      <c r="AE123" s="3" t="s">
        <v>1534</v>
      </c>
      <c r="AF123" s="3" t="s">
        <v>1561</v>
      </c>
      <c r="AG123" s="3" t="s">
        <v>1534</v>
      </c>
      <c r="AH123" s="3" t="s">
        <v>1738</v>
      </c>
      <c r="AI123" s="3" t="s">
        <v>1529</v>
      </c>
      <c r="AJ123" s="3" t="s">
        <v>1539</v>
      </c>
      <c r="AK123" s="3" t="s">
        <v>1538</v>
      </c>
      <c r="AL123" s="3" t="s">
        <v>1539</v>
      </c>
      <c r="AM123" s="3" t="s">
        <v>1539</v>
      </c>
      <c r="AN123" s="3"/>
      <c r="AO123" s="3"/>
      <c r="AP123" s="3" t="s">
        <v>1539</v>
      </c>
      <c r="AQ123" s="3"/>
      <c r="AR123" s="3" t="s">
        <v>1539</v>
      </c>
      <c r="AS123" s="3" t="s">
        <v>1539</v>
      </c>
      <c r="AT123" s="3" t="s">
        <v>1539</v>
      </c>
      <c r="AU123" s="3" t="s">
        <v>1539</v>
      </c>
      <c r="AV123" s="3" t="s">
        <v>1539</v>
      </c>
      <c r="AW123" s="3"/>
      <c r="AX123" s="3" t="s">
        <v>1539</v>
      </c>
      <c r="AY123" s="3" t="s">
        <v>1541</v>
      </c>
      <c r="AZ123" s="3" t="s">
        <v>1541</v>
      </c>
      <c r="BA123" s="3">
        <v>0</v>
      </c>
      <c r="BB123" s="3" t="s">
        <v>1541</v>
      </c>
      <c r="BC123" s="3" t="s">
        <v>1540</v>
      </c>
      <c r="BD123" s="3">
        <v>1</v>
      </c>
      <c r="BE123" s="413" t="s">
        <v>1541</v>
      </c>
      <c r="BF123" s="413" t="s">
        <v>1540</v>
      </c>
      <c r="BG123" s="3">
        <v>1</v>
      </c>
      <c r="BH123" s="413" t="s">
        <v>1541</v>
      </c>
      <c r="BI123" s="413" t="s">
        <v>1541</v>
      </c>
      <c r="BJ123" s="3">
        <v>0</v>
      </c>
      <c r="BK123" s="413" t="s">
        <v>1541</v>
      </c>
      <c r="BL123" s="413" t="s">
        <v>1541</v>
      </c>
      <c r="BM123" s="3">
        <v>0</v>
      </c>
      <c r="BN123" s="413" t="s">
        <v>1541</v>
      </c>
      <c r="BO123" s="413" t="s">
        <v>1540</v>
      </c>
      <c r="BP123" s="3">
        <v>1</v>
      </c>
      <c r="BQ123" s="413" t="s">
        <v>1530</v>
      </c>
      <c r="BR123" s="413" t="s">
        <v>1540</v>
      </c>
      <c r="BS123" s="3">
        <v>2</v>
      </c>
      <c r="BT123" s="413" t="s">
        <v>1530</v>
      </c>
      <c r="BU123" s="413" t="s">
        <v>1541</v>
      </c>
      <c r="BV123" s="3">
        <v>1</v>
      </c>
      <c r="BW123" s="413" t="s">
        <v>1541</v>
      </c>
      <c r="BX123" s="413" t="s">
        <v>1541</v>
      </c>
      <c r="BY123" s="3">
        <v>0</v>
      </c>
      <c r="BZ123" s="413" t="s">
        <v>1541</v>
      </c>
      <c r="CA123" s="413" t="s">
        <v>1541</v>
      </c>
      <c r="CB123" s="3">
        <v>0</v>
      </c>
      <c r="CC123" s="413" t="s">
        <v>1541</v>
      </c>
      <c r="CD123" s="413" t="s">
        <v>1541</v>
      </c>
      <c r="CE123" s="3">
        <v>0</v>
      </c>
      <c r="CF123" s="413" t="s">
        <v>1541</v>
      </c>
      <c r="CG123" s="413" t="s">
        <v>1541</v>
      </c>
      <c r="CH123" s="3">
        <v>0</v>
      </c>
      <c r="CI123" s="413" t="s">
        <v>1541</v>
      </c>
      <c r="CJ123" s="413" t="s">
        <v>1541</v>
      </c>
      <c r="CK123" s="3">
        <v>0</v>
      </c>
      <c r="CL123" s="413" t="s">
        <v>1540</v>
      </c>
      <c r="CM123" s="413" t="s">
        <v>1540</v>
      </c>
      <c r="CN123" s="3">
        <v>0</v>
      </c>
      <c r="CO123" s="413" t="s">
        <v>1540</v>
      </c>
      <c r="CP123" s="413" t="s">
        <v>1540</v>
      </c>
      <c r="CQ123" s="3">
        <v>0</v>
      </c>
      <c r="CR123" s="413" t="s">
        <v>1540</v>
      </c>
      <c r="CS123" s="413" t="s">
        <v>1540</v>
      </c>
      <c r="CT123" s="3">
        <v>0</v>
      </c>
      <c r="CU123" s="413" t="s">
        <v>1540</v>
      </c>
      <c r="CV123" s="413" t="s">
        <v>1540</v>
      </c>
      <c r="CW123" s="3">
        <v>0</v>
      </c>
      <c r="CX123" s="413" t="s">
        <v>1541</v>
      </c>
      <c r="CY123" s="413" t="s">
        <v>1541</v>
      </c>
      <c r="CZ123" s="3">
        <v>0</v>
      </c>
      <c r="DA123" s="413" t="s">
        <v>1541</v>
      </c>
      <c r="DB123" s="413" t="s">
        <v>1529</v>
      </c>
      <c r="DC123" s="3">
        <v>2</v>
      </c>
      <c r="DD123" s="413" t="s">
        <v>1540</v>
      </c>
      <c r="DE123" s="413" t="s">
        <v>1529</v>
      </c>
      <c r="DF123" s="3">
        <v>1</v>
      </c>
      <c r="DG123" s="413" t="s">
        <v>1540</v>
      </c>
      <c r="DH123" s="413" t="s">
        <v>1540</v>
      </c>
      <c r="DI123" s="3">
        <v>0</v>
      </c>
      <c r="DJ123" s="413" t="s">
        <v>1540</v>
      </c>
      <c r="DK123" s="413" t="s">
        <v>1529</v>
      </c>
      <c r="DL123" s="3">
        <v>1</v>
      </c>
      <c r="DM123" s="413" t="s">
        <v>1540</v>
      </c>
      <c r="DN123" s="413" t="s">
        <v>1529</v>
      </c>
      <c r="DO123" s="3">
        <v>1</v>
      </c>
      <c r="DP123" s="413" t="s">
        <v>1540</v>
      </c>
      <c r="DQ123" s="413" t="s">
        <v>1540</v>
      </c>
      <c r="DR123" s="3">
        <v>0</v>
      </c>
      <c r="DS123" s="413" t="s">
        <v>1540</v>
      </c>
      <c r="DT123" s="413" t="s">
        <v>1540</v>
      </c>
      <c r="DU123" s="3">
        <v>0</v>
      </c>
      <c r="DV123" s="413" t="s">
        <v>1540</v>
      </c>
      <c r="DW123" s="413" t="s">
        <v>1540</v>
      </c>
      <c r="DX123" s="3">
        <v>0</v>
      </c>
      <c r="DY123" s="413" t="s">
        <v>1540</v>
      </c>
      <c r="DZ123" s="413" t="s">
        <v>1540</v>
      </c>
      <c r="EA123" s="3">
        <v>0</v>
      </c>
      <c r="EB123" s="3" t="s">
        <v>1532</v>
      </c>
      <c r="EC123" s="3" t="s">
        <v>1551</v>
      </c>
      <c r="ED123" s="3"/>
      <c r="EE123" s="3"/>
      <c r="EF123" s="3" t="s">
        <v>1576</v>
      </c>
      <c r="EG123" s="3" t="s">
        <v>1532</v>
      </c>
      <c r="EH123" s="413">
        <v>13</v>
      </c>
      <c r="EI123" s="3">
        <v>18</v>
      </c>
      <c r="EJ123" s="413" t="s">
        <v>2725</v>
      </c>
      <c r="EK123" s="413" t="s">
        <v>2726</v>
      </c>
      <c r="EL123" s="413" t="s">
        <v>10900</v>
      </c>
      <c r="EM123" s="413">
        <v>3</v>
      </c>
      <c r="EN123" s="413">
        <v>0</v>
      </c>
      <c r="EO123" s="413">
        <v>0</v>
      </c>
      <c r="EP123" s="413" t="s">
        <v>10901</v>
      </c>
      <c r="EQ123" s="413" t="s">
        <v>10901</v>
      </c>
      <c r="ER123" s="413" t="s">
        <v>313</v>
      </c>
      <c r="ES123" s="413">
        <v>1500</v>
      </c>
      <c r="ET123" s="413">
        <v>1500</v>
      </c>
      <c r="EU123" s="413">
        <v>0</v>
      </c>
      <c r="EV123" s="413">
        <v>1</v>
      </c>
      <c r="EW123" s="1" t="s">
        <v>1739</v>
      </c>
      <c r="EX123" s="1" t="s">
        <v>1740</v>
      </c>
      <c r="FG123" s="1" t="s">
        <v>1751</v>
      </c>
      <c r="FH123" s="1" t="s">
        <v>1741</v>
      </c>
      <c r="FI123" s="1" t="s">
        <v>1742</v>
      </c>
      <c r="FJ123" s="1" t="s">
        <v>1743</v>
      </c>
      <c r="FK123" s="1" t="s">
        <v>1744</v>
      </c>
      <c r="FL123" s="1" t="s">
        <v>1746</v>
      </c>
      <c r="FM123" s="1" t="s">
        <v>1745</v>
      </c>
      <c r="FO123" s="1" t="s">
        <v>1747</v>
      </c>
      <c r="FW123" s="457">
        <f t="shared" si="1"/>
        <v>0.53846153846153844</v>
      </c>
    </row>
    <row r="124" spans="1:179" ht="13.5" customHeight="1">
      <c r="A124" s="1" t="s">
        <v>1714</v>
      </c>
      <c r="B124" s="1" t="s">
        <v>268</v>
      </c>
      <c r="C124" s="1" t="s">
        <v>1719</v>
      </c>
      <c r="I124" s="417">
        <f>VLOOKUP(C124,'(종합) 2016 KISTI 패밀리기업 현황(9&amp;10월)'!$E$6:$BM$295,61,FALSE)</f>
        <v>6</v>
      </c>
      <c r="J124" s="417">
        <f>VLOOKUP(C124,'(종합) 2016 KISTI 패밀리기업 현황(9&amp;10월)'!$E$6:$BY$295,72,FALSE)</f>
        <v>0</v>
      </c>
      <c r="K124" s="417">
        <f>VLOOKUP(C124,'(종합) 2016 KISTI 패밀리기업 현황(9&amp;10월)'!$E$6:$BY$295,73,FALSE)</f>
        <v>0</v>
      </c>
      <c r="L124" s="417">
        <f>VLOOKUP(C124,'(종합) 2016 KISTI 패밀리기업 현황(9&amp;10월)'!$E$6:$BZ$295,3,FALSE)</f>
        <v>2000</v>
      </c>
      <c r="M124" s="417">
        <f>VLOOKUP(C124,'(종합) 2016 KISTI 패밀리기업 현황(9&amp;10월)'!$E$6:$BZ$295,74,FALSE)</f>
        <v>9</v>
      </c>
      <c r="O124" s="21" t="s">
        <v>10820</v>
      </c>
      <c r="P124" s="21" t="s">
        <v>313</v>
      </c>
      <c r="Q124" s="3" t="s">
        <v>1576</v>
      </c>
      <c r="R124" s="3" t="s">
        <v>1550</v>
      </c>
      <c r="S124" s="3"/>
      <c r="T124" s="3"/>
      <c r="U124" s="3"/>
      <c r="V124" s="3" t="s">
        <v>1530</v>
      </c>
      <c r="W124" s="3" t="s">
        <v>1530</v>
      </c>
      <c r="X124" s="3"/>
      <c r="Y124" s="3" t="s">
        <v>1748</v>
      </c>
      <c r="Z124" s="3" t="s">
        <v>1549</v>
      </c>
      <c r="AA124" s="3" t="s">
        <v>1528</v>
      </c>
      <c r="AB124" s="3" t="s">
        <v>1533</v>
      </c>
      <c r="AC124" s="3" t="s">
        <v>1530</v>
      </c>
      <c r="AD124" s="3" t="s">
        <v>1541</v>
      </c>
      <c r="AE124" s="3" t="s">
        <v>1561</v>
      </c>
      <c r="AF124" s="3" t="s">
        <v>1541</v>
      </c>
      <c r="AG124" s="3" t="s">
        <v>1721</v>
      </c>
      <c r="AH124" s="3" t="s">
        <v>1749</v>
      </c>
      <c r="AI124" s="3" t="s">
        <v>1538</v>
      </c>
      <c r="AJ124" s="3" t="s">
        <v>1539</v>
      </c>
      <c r="AK124" s="3" t="s">
        <v>1538</v>
      </c>
      <c r="AL124" s="3" t="s">
        <v>1539</v>
      </c>
      <c r="AM124" s="3" t="s">
        <v>1539</v>
      </c>
      <c r="AN124" s="3"/>
      <c r="AO124" s="3"/>
      <c r="AP124" s="3"/>
      <c r="AQ124" s="3" t="s">
        <v>1539</v>
      </c>
      <c r="AR124" s="3"/>
      <c r="AS124" s="3"/>
      <c r="AT124" s="3"/>
      <c r="AU124" s="3"/>
      <c r="AV124" s="3"/>
      <c r="AW124" s="3"/>
      <c r="AX124" s="3"/>
      <c r="AY124" s="3" t="s">
        <v>1540</v>
      </c>
      <c r="AZ124" s="3" t="s">
        <v>1529</v>
      </c>
      <c r="BA124" s="3">
        <v>1</v>
      </c>
      <c r="BB124" s="3" t="s">
        <v>1541</v>
      </c>
      <c r="BC124" s="3" t="s">
        <v>1540</v>
      </c>
      <c r="BD124" s="3">
        <v>1</v>
      </c>
      <c r="BE124" s="413" t="s">
        <v>1529</v>
      </c>
      <c r="BF124" s="413" t="s">
        <v>1529</v>
      </c>
      <c r="BG124" s="3">
        <v>0</v>
      </c>
      <c r="BH124" s="413" t="s">
        <v>1529</v>
      </c>
      <c r="BI124" s="413" t="s">
        <v>1529</v>
      </c>
      <c r="BJ124" s="3">
        <v>0</v>
      </c>
      <c r="BK124" s="413" t="s">
        <v>1529</v>
      </c>
      <c r="BL124" s="413" t="s">
        <v>1529</v>
      </c>
      <c r="BM124" s="3">
        <v>0</v>
      </c>
      <c r="BN124" s="413" t="s">
        <v>1540</v>
      </c>
      <c r="BO124" s="413" t="s">
        <v>1529</v>
      </c>
      <c r="BP124" s="3">
        <v>1</v>
      </c>
      <c r="BQ124" s="413" t="s">
        <v>1529</v>
      </c>
      <c r="BR124" s="413" t="s">
        <v>1529</v>
      </c>
      <c r="BS124" s="3">
        <v>0</v>
      </c>
      <c r="BT124" s="413" t="s">
        <v>1529</v>
      </c>
      <c r="BU124" s="413" t="s">
        <v>1529</v>
      </c>
      <c r="BV124" s="3">
        <v>0</v>
      </c>
      <c r="BW124" s="413" t="s">
        <v>1529</v>
      </c>
      <c r="BX124" s="413" t="s">
        <v>1529</v>
      </c>
      <c r="BY124" s="3">
        <v>0</v>
      </c>
      <c r="BZ124" s="413" t="s">
        <v>1529</v>
      </c>
      <c r="CA124" s="413" t="s">
        <v>1529</v>
      </c>
      <c r="CB124" s="3">
        <v>0</v>
      </c>
      <c r="CC124" s="413" t="s">
        <v>1529</v>
      </c>
      <c r="CD124" s="413" t="s">
        <v>1529</v>
      </c>
      <c r="CE124" s="3">
        <v>0</v>
      </c>
      <c r="CF124" s="413" t="s">
        <v>1529</v>
      </c>
      <c r="CG124" s="413" t="s">
        <v>1529</v>
      </c>
      <c r="CH124" s="3">
        <v>0</v>
      </c>
      <c r="CI124" s="413" t="s">
        <v>1529</v>
      </c>
      <c r="CJ124" s="413" t="s">
        <v>1529</v>
      </c>
      <c r="CK124" s="3">
        <v>0</v>
      </c>
      <c r="CL124" s="413" t="s">
        <v>1529</v>
      </c>
      <c r="CM124" s="413" t="s">
        <v>1529</v>
      </c>
      <c r="CN124" s="3">
        <v>0</v>
      </c>
      <c r="CO124" s="413" t="s">
        <v>1529</v>
      </c>
      <c r="CP124" s="413" t="s">
        <v>1529</v>
      </c>
      <c r="CQ124" s="3">
        <v>0</v>
      </c>
      <c r="CR124" s="413" t="s">
        <v>1529</v>
      </c>
      <c r="CS124" s="413" t="s">
        <v>1529</v>
      </c>
      <c r="CT124" s="3">
        <v>0</v>
      </c>
      <c r="CU124" s="413" t="s">
        <v>1540</v>
      </c>
      <c r="CV124" s="413" t="s">
        <v>1540</v>
      </c>
      <c r="CW124" s="3">
        <v>0</v>
      </c>
      <c r="CX124" s="413" t="s">
        <v>1540</v>
      </c>
      <c r="CY124" s="413" t="s">
        <v>1540</v>
      </c>
      <c r="CZ124" s="3">
        <v>0</v>
      </c>
      <c r="DA124" s="413" t="s">
        <v>1529</v>
      </c>
      <c r="DB124" s="413" t="s">
        <v>1529</v>
      </c>
      <c r="DC124" s="3">
        <v>0</v>
      </c>
      <c r="DD124" s="413" t="s">
        <v>1529</v>
      </c>
      <c r="DE124" s="413" t="s">
        <v>1529</v>
      </c>
      <c r="DF124" s="3">
        <v>0</v>
      </c>
      <c r="DG124" s="413" t="s">
        <v>1529</v>
      </c>
      <c r="DH124" s="413" t="s">
        <v>1529</v>
      </c>
      <c r="DI124" s="3">
        <v>0</v>
      </c>
      <c r="DJ124" s="413" t="s">
        <v>1541</v>
      </c>
      <c r="DK124" s="413" t="s">
        <v>1540</v>
      </c>
      <c r="DL124" s="3">
        <v>1</v>
      </c>
      <c r="DM124" s="413" t="s">
        <v>1541</v>
      </c>
      <c r="DN124" s="413" t="s">
        <v>1529</v>
      </c>
      <c r="DO124" s="3">
        <v>2</v>
      </c>
      <c r="DP124" s="413" t="s">
        <v>1529</v>
      </c>
      <c r="DQ124" s="413" t="s">
        <v>1529</v>
      </c>
      <c r="DR124" s="3">
        <v>0</v>
      </c>
      <c r="DS124" s="413" t="s">
        <v>1540</v>
      </c>
      <c r="DT124" s="413" t="s">
        <v>1540</v>
      </c>
      <c r="DU124" s="3">
        <v>0</v>
      </c>
      <c r="DV124" s="413" t="s">
        <v>1540</v>
      </c>
      <c r="DW124" s="413" t="s">
        <v>1540</v>
      </c>
      <c r="DX124" s="3">
        <v>0</v>
      </c>
      <c r="DY124" s="413" t="s">
        <v>1540</v>
      </c>
      <c r="DZ124" s="413" t="s">
        <v>1540</v>
      </c>
      <c r="EA124" s="3">
        <v>0</v>
      </c>
      <c r="EB124" s="3" t="s">
        <v>1530</v>
      </c>
      <c r="EC124" s="3" t="s">
        <v>1529</v>
      </c>
      <c r="ED124" s="3"/>
      <c r="EE124" s="3"/>
      <c r="EF124" s="3"/>
      <c r="EG124" s="3" t="s">
        <v>1626</v>
      </c>
      <c r="EH124" s="413">
        <v>43</v>
      </c>
      <c r="EI124" s="3">
        <v>18</v>
      </c>
      <c r="EJ124" s="413" t="s">
        <v>2725</v>
      </c>
      <c r="EK124" s="413" t="s">
        <v>2726</v>
      </c>
      <c r="EL124" s="413" t="s">
        <v>10900</v>
      </c>
      <c r="EM124" s="413">
        <v>3</v>
      </c>
      <c r="EN124" s="413">
        <v>0</v>
      </c>
      <c r="EO124" s="413">
        <v>0</v>
      </c>
      <c r="EP124" s="413" t="s">
        <v>313</v>
      </c>
      <c r="EQ124" s="413" t="s">
        <v>10901</v>
      </c>
      <c r="ER124" s="413" t="s">
        <v>313</v>
      </c>
      <c r="ES124" s="413">
        <v>6500</v>
      </c>
      <c r="ET124" s="413">
        <v>6500</v>
      </c>
      <c r="EU124" s="413">
        <v>0</v>
      </c>
      <c r="EV124" s="413">
        <v>2</v>
      </c>
      <c r="EW124" s="1" t="s">
        <v>1750</v>
      </c>
      <c r="EX124" s="1" t="s">
        <v>1541</v>
      </c>
      <c r="FG124" s="1" t="s">
        <v>1752</v>
      </c>
      <c r="FH124" s="1" t="s">
        <v>1753</v>
      </c>
      <c r="FI124" s="1" t="s">
        <v>1754</v>
      </c>
      <c r="FW124" s="457">
        <f t="shared" si="1"/>
        <v>0.16279069767441862</v>
      </c>
    </row>
    <row r="125" spans="1:179" ht="13.5" customHeight="1">
      <c r="A125" s="1" t="s">
        <v>1715</v>
      </c>
      <c r="B125" s="1" t="s">
        <v>268</v>
      </c>
      <c r="C125" s="1" t="s">
        <v>1720</v>
      </c>
      <c r="I125" s="417">
        <f>VLOOKUP(C125,'(종합) 2016 KISTI 패밀리기업 현황(9&amp;10월)'!$E$6:$BM$295,61,FALSE)</f>
        <v>6</v>
      </c>
      <c r="J125" s="417">
        <f>VLOOKUP(C125,'(종합) 2016 KISTI 패밀리기업 현황(9&amp;10월)'!$E$6:$BY$295,72,FALSE)</f>
        <v>0</v>
      </c>
      <c r="K125" s="417">
        <f>VLOOKUP(C125,'(종합) 2016 KISTI 패밀리기업 현황(9&amp;10월)'!$E$6:$BY$295,73,FALSE)</f>
        <v>0</v>
      </c>
      <c r="L125" s="417">
        <f>VLOOKUP(C125,'(종합) 2016 KISTI 패밀리기업 현황(9&amp;10월)'!$E$6:$BZ$295,3,FALSE)</f>
        <v>2014</v>
      </c>
      <c r="M125" s="417">
        <f>VLOOKUP(C125,'(종합) 2016 KISTI 패밀리기업 현황(9&amp;10월)'!$E$6:$BZ$295,74,FALSE)</f>
        <v>10</v>
      </c>
      <c r="O125" s="21" t="s">
        <v>10822</v>
      </c>
      <c r="P125" s="21" t="s">
        <v>993</v>
      </c>
      <c r="Q125" s="3" t="s">
        <v>1612</v>
      </c>
      <c r="R125" s="3"/>
      <c r="S125" s="3" t="s">
        <v>1551</v>
      </c>
      <c r="T125" s="3"/>
      <c r="U125" s="3"/>
      <c r="V125" s="3" t="s">
        <v>1539</v>
      </c>
      <c r="W125" s="3" t="s">
        <v>1539</v>
      </c>
      <c r="X125" s="3"/>
      <c r="Y125" s="3"/>
      <c r="Z125" s="3"/>
      <c r="AA125" s="3"/>
      <c r="AB125" s="3" t="s">
        <v>1544</v>
      </c>
      <c r="AC125" s="3" t="s">
        <v>1561</v>
      </c>
      <c r="AD125" s="3" t="s">
        <v>1561</v>
      </c>
      <c r="AE125" s="3" t="s">
        <v>1561</v>
      </c>
      <c r="AF125" s="3" t="s">
        <v>1561</v>
      </c>
      <c r="AG125" s="3" t="s">
        <v>1539</v>
      </c>
      <c r="AH125" s="3" t="s">
        <v>1755</v>
      </c>
      <c r="AI125" s="3" t="s">
        <v>1529</v>
      </c>
      <c r="AJ125" s="3" t="s">
        <v>1540</v>
      </c>
      <c r="AK125" s="3"/>
      <c r="AL125" s="3"/>
      <c r="AM125" s="3"/>
      <c r="AN125" s="3"/>
      <c r="AO125" s="3" t="s">
        <v>1539</v>
      </c>
      <c r="AP125" s="3"/>
      <c r="AQ125" s="3"/>
      <c r="AR125" s="3"/>
      <c r="AS125" s="3"/>
      <c r="AT125" s="3" t="s">
        <v>1539</v>
      </c>
      <c r="AU125" s="3"/>
      <c r="AV125" s="3"/>
      <c r="AW125" s="3"/>
      <c r="AX125" s="3"/>
      <c r="AY125" s="3" t="s">
        <v>1541</v>
      </c>
      <c r="AZ125" s="3" t="s">
        <v>1529</v>
      </c>
      <c r="BA125" s="3">
        <v>2</v>
      </c>
      <c r="BB125" s="3" t="s">
        <v>1541</v>
      </c>
      <c r="BC125" s="3" t="s">
        <v>1529</v>
      </c>
      <c r="BD125" s="3">
        <v>2</v>
      </c>
      <c r="BE125" s="413" t="s">
        <v>1541</v>
      </c>
      <c r="BF125" s="413" t="s">
        <v>1529</v>
      </c>
      <c r="BG125" s="3">
        <v>2</v>
      </c>
      <c r="BH125" s="413" t="s">
        <v>1541</v>
      </c>
      <c r="BI125" s="413" t="s">
        <v>1529</v>
      </c>
      <c r="BJ125" s="3">
        <v>2</v>
      </c>
      <c r="BK125" s="413" t="s">
        <v>1616</v>
      </c>
      <c r="BL125" s="413" t="s">
        <v>1529</v>
      </c>
      <c r="BM125" s="3">
        <v>2</v>
      </c>
      <c r="BN125" s="413" t="s">
        <v>1530</v>
      </c>
      <c r="BO125" s="413" t="s">
        <v>1540</v>
      </c>
      <c r="BP125" s="3">
        <v>2</v>
      </c>
      <c r="BQ125" s="413" t="s">
        <v>1530</v>
      </c>
      <c r="BR125" s="413" t="s">
        <v>1529</v>
      </c>
      <c r="BS125" s="3">
        <v>3</v>
      </c>
      <c r="BT125" s="413" t="s">
        <v>1541</v>
      </c>
      <c r="BU125" s="413" t="s">
        <v>1540</v>
      </c>
      <c r="BV125" s="3">
        <v>1</v>
      </c>
      <c r="BW125" s="413" t="s">
        <v>1530</v>
      </c>
      <c r="BX125" s="413" t="s">
        <v>1529</v>
      </c>
      <c r="BY125" s="3">
        <v>3</v>
      </c>
      <c r="BZ125" s="413" t="s">
        <v>1541</v>
      </c>
      <c r="CA125" s="413" t="s">
        <v>1529</v>
      </c>
      <c r="CB125" s="3">
        <v>2</v>
      </c>
      <c r="CC125" s="413" t="s">
        <v>1541</v>
      </c>
      <c r="CD125" s="413" t="s">
        <v>1529</v>
      </c>
      <c r="CE125" s="3">
        <v>2</v>
      </c>
      <c r="CF125" s="413" t="s">
        <v>1541</v>
      </c>
      <c r="CG125" s="413" t="s">
        <v>1529</v>
      </c>
      <c r="CH125" s="3">
        <v>2</v>
      </c>
      <c r="CI125" s="413" t="s">
        <v>1541</v>
      </c>
      <c r="CJ125" s="413" t="s">
        <v>1529</v>
      </c>
      <c r="CK125" s="3">
        <v>2</v>
      </c>
      <c r="CL125" s="413" t="s">
        <v>1541</v>
      </c>
      <c r="CM125" s="413" t="s">
        <v>1540</v>
      </c>
      <c r="CN125" s="3">
        <v>1</v>
      </c>
      <c r="CO125" s="413" t="s">
        <v>1541</v>
      </c>
      <c r="CP125" s="413" t="s">
        <v>1540</v>
      </c>
      <c r="CQ125" s="3">
        <v>1</v>
      </c>
      <c r="CR125" s="413" t="s">
        <v>1541</v>
      </c>
      <c r="CS125" s="413" t="s">
        <v>1540</v>
      </c>
      <c r="CT125" s="3">
        <v>1</v>
      </c>
      <c r="CU125" s="413" t="s">
        <v>1541</v>
      </c>
      <c r="CV125" s="413" t="s">
        <v>1540</v>
      </c>
      <c r="CW125" s="3">
        <v>1</v>
      </c>
      <c r="CX125" s="413" t="s">
        <v>1530</v>
      </c>
      <c r="CY125" s="413" t="s">
        <v>1540</v>
      </c>
      <c r="CZ125" s="3">
        <v>2</v>
      </c>
      <c r="DA125" s="413" t="s">
        <v>1541</v>
      </c>
      <c r="DB125" s="413" t="s">
        <v>1529</v>
      </c>
      <c r="DC125" s="3">
        <v>2</v>
      </c>
      <c r="DD125" s="413" t="s">
        <v>1541</v>
      </c>
      <c r="DE125" s="413" t="s">
        <v>1540</v>
      </c>
      <c r="DF125" s="3">
        <v>1</v>
      </c>
      <c r="DG125" s="413" t="s">
        <v>1530</v>
      </c>
      <c r="DH125" s="413" t="s">
        <v>1529</v>
      </c>
      <c r="DI125" s="3">
        <v>3</v>
      </c>
      <c r="DJ125" s="413" t="s">
        <v>1530</v>
      </c>
      <c r="DK125" s="413" t="s">
        <v>1540</v>
      </c>
      <c r="DL125" s="3">
        <v>2</v>
      </c>
      <c r="DM125" s="413" t="s">
        <v>1530</v>
      </c>
      <c r="DN125" s="413" t="s">
        <v>1529</v>
      </c>
      <c r="DO125" s="3">
        <v>3</v>
      </c>
      <c r="DP125" s="413" t="s">
        <v>1530</v>
      </c>
      <c r="DQ125" s="413" t="s">
        <v>1529</v>
      </c>
      <c r="DR125" s="3">
        <v>3</v>
      </c>
      <c r="DS125" s="413" t="s">
        <v>1530</v>
      </c>
      <c r="DT125" s="413" t="s">
        <v>1529</v>
      </c>
      <c r="DU125" s="3">
        <v>3</v>
      </c>
      <c r="DV125" s="413" t="s">
        <v>1530</v>
      </c>
      <c r="DW125" s="413" t="s">
        <v>1540</v>
      </c>
      <c r="DX125" s="3">
        <v>2</v>
      </c>
      <c r="DY125" s="413" t="s">
        <v>1530</v>
      </c>
      <c r="DZ125" s="413" t="s">
        <v>1529</v>
      </c>
      <c r="EA125" s="3">
        <v>3</v>
      </c>
      <c r="EB125" s="3" t="s">
        <v>1551</v>
      </c>
      <c r="EC125" s="3" t="s">
        <v>1541</v>
      </c>
      <c r="ED125" s="3" t="s">
        <v>1529</v>
      </c>
      <c r="EE125" s="3" t="s">
        <v>1538</v>
      </c>
      <c r="EF125" s="3" t="s">
        <v>1529</v>
      </c>
      <c r="EG125" s="3" t="s">
        <v>1532</v>
      </c>
      <c r="EH125" s="413">
        <v>1</v>
      </c>
      <c r="EI125" s="3">
        <v>4</v>
      </c>
      <c r="EJ125" s="413" t="s">
        <v>2725</v>
      </c>
      <c r="EK125" s="413" t="s">
        <v>2726</v>
      </c>
      <c r="EL125" s="413" t="s">
        <v>10900</v>
      </c>
      <c r="EM125" s="413">
        <v>0</v>
      </c>
      <c r="EN125" s="413">
        <v>0</v>
      </c>
      <c r="EO125" s="413" t="s">
        <v>3696</v>
      </c>
      <c r="EP125" s="413" t="s">
        <v>10901</v>
      </c>
      <c r="EQ125" s="413" t="s">
        <v>10901</v>
      </c>
      <c r="ER125" s="413" t="s">
        <v>10901</v>
      </c>
      <c r="ES125" s="413">
        <v>130</v>
      </c>
      <c r="ET125" s="413">
        <v>500</v>
      </c>
      <c r="EU125" s="413">
        <v>370</v>
      </c>
      <c r="EV125" s="413">
        <v>0</v>
      </c>
      <c r="EW125" s="1" t="s">
        <v>1756</v>
      </c>
      <c r="FG125" s="1" t="s">
        <v>1757</v>
      </c>
      <c r="FH125" s="1" t="s">
        <v>1758</v>
      </c>
      <c r="FI125" s="1" t="s">
        <v>2150</v>
      </c>
      <c r="FW125" s="457">
        <f t="shared" si="1"/>
        <v>0</v>
      </c>
    </row>
    <row r="126" spans="1:179" ht="13.5" customHeight="1">
      <c r="A126" s="1" t="s">
        <v>2091</v>
      </c>
      <c r="B126" s="1" t="s">
        <v>2092</v>
      </c>
      <c r="C126" s="1" t="s">
        <v>2093</v>
      </c>
      <c r="I126" s="417">
        <f>VLOOKUP(C126,'(종합) 2016 KISTI 패밀리기업 현황(9&amp;10월)'!$E$6:$BM$295,61,FALSE)</f>
        <v>10</v>
      </c>
      <c r="J126" s="417">
        <f>VLOOKUP(C126,'(종합) 2016 KISTI 패밀리기업 현황(9&amp;10월)'!$E$6:$BY$295,72,FALSE)</f>
        <v>0</v>
      </c>
      <c r="K126" s="417">
        <f>VLOOKUP(C126,'(종합) 2016 KISTI 패밀리기업 현황(9&amp;10월)'!$E$6:$BY$295,73,FALSE)</f>
        <v>0</v>
      </c>
      <c r="L126" s="417">
        <f>VLOOKUP(C126,'(종합) 2016 KISTI 패밀리기업 현황(9&amp;10월)'!$E$6:$BZ$295,3,FALSE)</f>
        <v>2006</v>
      </c>
      <c r="M126" s="417">
        <f>VLOOKUP(C126,'(종합) 2016 KISTI 패밀리기업 현황(9&amp;10월)'!$E$6:$BZ$295,74,FALSE)</f>
        <v>10</v>
      </c>
      <c r="O126" s="21" t="s">
        <v>10825</v>
      </c>
      <c r="P126" s="21" t="s">
        <v>313</v>
      </c>
      <c r="Q126" s="3"/>
      <c r="R126" s="3" t="s">
        <v>2094</v>
      </c>
      <c r="S126" s="3"/>
      <c r="T126" s="3"/>
      <c r="U126" s="3"/>
      <c r="V126" s="3" t="s">
        <v>2095</v>
      </c>
      <c r="W126" s="3" t="s">
        <v>2096</v>
      </c>
      <c r="X126" s="3" t="s">
        <v>2097</v>
      </c>
      <c r="Y126" s="3" t="s">
        <v>2092</v>
      </c>
      <c r="Z126" s="3" t="s">
        <v>2098</v>
      </c>
      <c r="AA126" s="3"/>
      <c r="AB126" s="3" t="s">
        <v>2092</v>
      </c>
      <c r="AC126" s="3" t="s">
        <v>2099</v>
      </c>
      <c r="AD126" s="3" t="s">
        <v>2100</v>
      </c>
      <c r="AE126" s="3" t="s">
        <v>2100</v>
      </c>
      <c r="AF126" s="3" t="s">
        <v>2100</v>
      </c>
      <c r="AG126" s="3" t="s">
        <v>2100</v>
      </c>
      <c r="AH126" s="3" t="s">
        <v>2101</v>
      </c>
      <c r="AI126" s="3" t="s">
        <v>2102</v>
      </c>
      <c r="AJ126" s="3" t="s">
        <v>2095</v>
      </c>
      <c r="AK126" s="3" t="s">
        <v>2096</v>
      </c>
      <c r="AL126" s="3" t="s">
        <v>2095</v>
      </c>
      <c r="AM126" s="3" t="s">
        <v>2095</v>
      </c>
      <c r="AN126" s="3"/>
      <c r="AO126" s="3"/>
      <c r="AP126" s="3"/>
      <c r="AQ126" s="3"/>
      <c r="AR126" s="3" t="s">
        <v>2095</v>
      </c>
      <c r="AS126" s="3"/>
      <c r="AT126" s="3"/>
      <c r="AU126" s="3"/>
      <c r="AV126" s="3"/>
      <c r="AW126" s="3"/>
      <c r="AX126" s="3"/>
      <c r="AY126" s="3" t="s">
        <v>2096</v>
      </c>
      <c r="AZ126" s="3" t="s">
        <v>2103</v>
      </c>
      <c r="BA126" s="3">
        <v>1</v>
      </c>
      <c r="BB126" s="3" t="s">
        <v>2096</v>
      </c>
      <c r="BC126" s="3" t="s">
        <v>2096</v>
      </c>
      <c r="BD126" s="3">
        <v>0</v>
      </c>
      <c r="BE126" s="413" t="s">
        <v>2095</v>
      </c>
      <c r="BF126" s="413" t="s">
        <v>2096</v>
      </c>
      <c r="BG126" s="3">
        <v>1</v>
      </c>
      <c r="BH126" s="413" t="s">
        <v>2096</v>
      </c>
      <c r="BI126" s="413" t="s">
        <v>2103</v>
      </c>
      <c r="BJ126" s="3">
        <v>1</v>
      </c>
      <c r="BK126" s="413" t="s">
        <v>2096</v>
      </c>
      <c r="BL126" s="413" t="s">
        <v>2103</v>
      </c>
      <c r="BM126" s="3">
        <v>1</v>
      </c>
      <c r="BN126" s="413" t="s">
        <v>2096</v>
      </c>
      <c r="BO126" s="413" t="s">
        <v>2103</v>
      </c>
      <c r="BP126" s="3">
        <v>1</v>
      </c>
      <c r="BQ126" s="413" t="s">
        <v>2096</v>
      </c>
      <c r="BR126" s="413" t="s">
        <v>2102</v>
      </c>
      <c r="BS126" s="3">
        <v>2</v>
      </c>
      <c r="BT126" s="413" t="s">
        <v>2095</v>
      </c>
      <c r="BU126" s="413" t="s">
        <v>2096</v>
      </c>
      <c r="BV126" s="3">
        <v>1</v>
      </c>
      <c r="BW126" s="413" t="s">
        <v>2096</v>
      </c>
      <c r="BX126" s="413" t="s">
        <v>2102</v>
      </c>
      <c r="BY126" s="3">
        <v>2</v>
      </c>
      <c r="BZ126" s="413" t="s">
        <v>2095</v>
      </c>
      <c r="CA126" s="413" t="s">
        <v>2103</v>
      </c>
      <c r="CB126" s="3">
        <v>2</v>
      </c>
      <c r="CC126" s="413" t="s">
        <v>2095</v>
      </c>
      <c r="CD126" s="413" t="s">
        <v>2096</v>
      </c>
      <c r="CE126" s="3">
        <v>1</v>
      </c>
      <c r="CF126" s="413" t="s">
        <v>2095</v>
      </c>
      <c r="CG126" s="413" t="s">
        <v>2103</v>
      </c>
      <c r="CH126" s="3">
        <v>2</v>
      </c>
      <c r="CI126" s="413" t="s">
        <v>2095</v>
      </c>
      <c r="CJ126" s="413" t="s">
        <v>2096</v>
      </c>
      <c r="CK126" s="3">
        <v>1</v>
      </c>
      <c r="CL126" s="413" t="s">
        <v>2096</v>
      </c>
      <c r="CM126" s="413" t="s">
        <v>2096</v>
      </c>
      <c r="CN126" s="3">
        <v>0</v>
      </c>
      <c r="CO126" s="413" t="s">
        <v>2095</v>
      </c>
      <c r="CP126" s="413" t="s">
        <v>2095</v>
      </c>
      <c r="CQ126" s="3">
        <v>0</v>
      </c>
      <c r="CR126" s="413" t="s">
        <v>2096</v>
      </c>
      <c r="CS126" s="413" t="s">
        <v>2103</v>
      </c>
      <c r="CT126" s="3">
        <v>1</v>
      </c>
      <c r="CU126" s="413" t="s">
        <v>2095</v>
      </c>
      <c r="CV126" s="413" t="s">
        <v>2096</v>
      </c>
      <c r="CW126" s="3">
        <v>1</v>
      </c>
      <c r="CX126" s="413" t="s">
        <v>2103</v>
      </c>
      <c r="CY126" s="413" t="s">
        <v>2103</v>
      </c>
      <c r="CZ126" s="3">
        <v>0</v>
      </c>
      <c r="DA126" s="413" t="s">
        <v>2096</v>
      </c>
      <c r="DB126" s="413" t="s">
        <v>2096</v>
      </c>
      <c r="DC126" s="3">
        <v>0</v>
      </c>
      <c r="DD126" s="413" t="s">
        <v>2096</v>
      </c>
      <c r="DE126" s="413" t="s">
        <v>2103</v>
      </c>
      <c r="DF126" s="3">
        <v>1</v>
      </c>
      <c r="DG126" s="413" t="s">
        <v>2096</v>
      </c>
      <c r="DH126" s="413" t="s">
        <v>2096</v>
      </c>
      <c r="DI126" s="3">
        <v>0</v>
      </c>
      <c r="DJ126" s="413" t="s">
        <v>2103</v>
      </c>
      <c r="DK126" s="413" t="s">
        <v>2102</v>
      </c>
      <c r="DL126" s="3">
        <v>1</v>
      </c>
      <c r="DM126" s="413" t="s">
        <v>2096</v>
      </c>
      <c r="DN126" s="413" t="s">
        <v>2103</v>
      </c>
      <c r="DO126" s="3">
        <v>1</v>
      </c>
      <c r="DP126" s="413" t="s">
        <v>2103</v>
      </c>
      <c r="DQ126" s="413" t="s">
        <v>2103</v>
      </c>
      <c r="DR126" s="3">
        <v>0</v>
      </c>
      <c r="DS126" s="413" t="s">
        <v>2103</v>
      </c>
      <c r="DT126" s="413" t="s">
        <v>2103</v>
      </c>
      <c r="DU126" s="3">
        <v>0</v>
      </c>
      <c r="DV126" s="413" t="s">
        <v>2096</v>
      </c>
      <c r="DW126" s="413" t="s">
        <v>2103</v>
      </c>
      <c r="DX126" s="3">
        <v>1</v>
      </c>
      <c r="DY126" s="413" t="s">
        <v>2096</v>
      </c>
      <c r="DZ126" s="413" t="s">
        <v>2096</v>
      </c>
      <c r="EA126" s="3">
        <v>0</v>
      </c>
      <c r="EB126" s="3" t="s">
        <v>2092</v>
      </c>
      <c r="EC126" s="3" t="s">
        <v>2096</v>
      </c>
      <c r="ED126" s="3" t="s">
        <v>2103</v>
      </c>
      <c r="EE126" s="3" t="s">
        <v>2096</v>
      </c>
      <c r="EF126" s="3" t="s">
        <v>2096</v>
      </c>
      <c r="EG126" s="3" t="s">
        <v>2092</v>
      </c>
      <c r="EH126" s="413">
        <v>9</v>
      </c>
      <c r="EI126" s="3">
        <v>12</v>
      </c>
      <c r="EJ126" s="413" t="s">
        <v>2725</v>
      </c>
      <c r="EK126" s="413" t="s">
        <v>2726</v>
      </c>
      <c r="EL126" s="413" t="s">
        <v>10900</v>
      </c>
      <c r="EM126" s="413">
        <v>0</v>
      </c>
      <c r="EN126" s="413">
        <v>5</v>
      </c>
      <c r="EO126" s="413">
        <v>0</v>
      </c>
      <c r="EP126" s="413" t="s">
        <v>10901</v>
      </c>
      <c r="EQ126" s="413" t="s">
        <v>10901</v>
      </c>
      <c r="ER126" s="413" t="s">
        <v>313</v>
      </c>
      <c r="ES126" s="413">
        <v>22300</v>
      </c>
      <c r="ET126" s="413">
        <v>6500</v>
      </c>
      <c r="EU126" s="413">
        <v>0</v>
      </c>
      <c r="EV126" s="413">
        <v>1</v>
      </c>
      <c r="EW126" s="1" t="s">
        <v>2104</v>
      </c>
      <c r="EX126" s="1" t="s">
        <v>2095</v>
      </c>
      <c r="FG126" s="1" t="s">
        <v>2153</v>
      </c>
      <c r="FH126" s="1" t="s">
        <v>2152</v>
      </c>
      <c r="FI126" s="1" t="s">
        <v>2151</v>
      </c>
      <c r="FW126" s="457">
        <f t="shared" si="1"/>
        <v>0.22222222222222221</v>
      </c>
    </row>
    <row r="127" spans="1:179" ht="13.5" customHeight="1">
      <c r="A127" s="1" t="s">
        <v>2107</v>
      </c>
      <c r="B127" s="1" t="s">
        <v>2092</v>
      </c>
      <c r="C127" s="1" t="s">
        <v>2106</v>
      </c>
      <c r="I127" s="417">
        <f>VLOOKUP(C127,'(종합) 2016 KISTI 패밀리기업 현황(9&amp;10월)'!$E$6:$BM$295,61,FALSE)</f>
        <v>8</v>
      </c>
      <c r="J127" s="417">
        <f>VLOOKUP(C127,'(종합) 2016 KISTI 패밀리기업 현황(9&amp;10월)'!$E$6:$BY$295,72,FALSE)</f>
        <v>1</v>
      </c>
      <c r="K127" s="417">
        <f>VLOOKUP(C127,'(종합) 2016 KISTI 패밀리기업 현황(9&amp;10월)'!$E$6:$BY$295,73,FALSE)</f>
        <v>1</v>
      </c>
      <c r="L127" s="417">
        <f>VLOOKUP(C127,'(종합) 2016 KISTI 패밀리기업 현황(9&amp;10월)'!$E$6:$BZ$295,3,FALSE)</f>
        <v>2000</v>
      </c>
      <c r="M127" s="417">
        <f>VLOOKUP(C127,'(종합) 2016 KISTI 패밀리기업 현황(9&amp;10월)'!$E$6:$BZ$295,74,FALSE)</f>
        <v>10</v>
      </c>
      <c r="O127" s="21" t="s">
        <v>10821</v>
      </c>
      <c r="P127" s="21" t="s">
        <v>517</v>
      </c>
      <c r="Q127" s="3" t="s">
        <v>2097</v>
      </c>
      <c r="R127" s="3"/>
      <c r="S127" s="3" t="s">
        <v>2138</v>
      </c>
      <c r="T127" s="3"/>
      <c r="U127" s="3"/>
      <c r="V127" s="3" t="s">
        <v>2103</v>
      </c>
      <c r="W127" s="3" t="s">
        <v>2096</v>
      </c>
      <c r="X127" s="3" t="s">
        <v>2139</v>
      </c>
      <c r="Y127" s="3" t="s">
        <v>2140</v>
      </c>
      <c r="Z127" s="3" t="s">
        <v>2098</v>
      </c>
      <c r="AA127" s="3"/>
      <c r="AB127" s="3"/>
      <c r="AC127" s="3" t="s">
        <v>2141</v>
      </c>
      <c r="AD127" s="3" t="s">
        <v>2140</v>
      </c>
      <c r="AE127" s="3" t="s">
        <v>2099</v>
      </c>
      <c r="AF127" s="3"/>
      <c r="AG127" s="3" t="s">
        <v>2100</v>
      </c>
      <c r="AH127" s="3" t="s">
        <v>2142</v>
      </c>
      <c r="AI127" s="3" t="s">
        <v>2143</v>
      </c>
      <c r="AJ127" s="3" t="s">
        <v>2095</v>
      </c>
      <c r="AK127" s="3" t="s">
        <v>2092</v>
      </c>
      <c r="AL127" s="3" t="s">
        <v>2095</v>
      </c>
      <c r="AM127" s="3" t="s">
        <v>2095</v>
      </c>
      <c r="AN127" s="3" t="s">
        <v>2095</v>
      </c>
      <c r="AO127" s="3"/>
      <c r="AP127" s="3"/>
      <c r="AQ127" s="3"/>
      <c r="AR127" s="3"/>
      <c r="AS127" s="3" t="s">
        <v>2095</v>
      </c>
      <c r="AT127" s="3"/>
      <c r="AU127" s="3"/>
      <c r="AV127" s="3"/>
      <c r="AW127" s="3"/>
      <c r="AX127" s="3"/>
      <c r="AY127" s="3" t="s">
        <v>2103</v>
      </c>
      <c r="AZ127" s="3" t="s">
        <v>2102</v>
      </c>
      <c r="BA127" s="3">
        <v>1</v>
      </c>
      <c r="BB127" s="3" t="s">
        <v>2103</v>
      </c>
      <c r="BC127" s="3" t="s">
        <v>2103</v>
      </c>
      <c r="BD127" s="3">
        <v>0</v>
      </c>
      <c r="BE127" s="413" t="s">
        <v>2102</v>
      </c>
      <c r="BF127" s="413" t="s">
        <v>2102</v>
      </c>
      <c r="BG127" s="3">
        <v>0</v>
      </c>
      <c r="BH127" s="413" t="s">
        <v>2103</v>
      </c>
      <c r="BI127" s="413" t="s">
        <v>2103</v>
      </c>
      <c r="BJ127" s="3">
        <v>0</v>
      </c>
      <c r="BK127" s="413" t="s">
        <v>2103</v>
      </c>
      <c r="BL127" s="413" t="s">
        <v>2103</v>
      </c>
      <c r="BM127" s="3">
        <v>0</v>
      </c>
      <c r="BN127" s="413" t="s">
        <v>2102</v>
      </c>
      <c r="BO127" s="413" t="s">
        <v>2102</v>
      </c>
      <c r="BP127" s="3">
        <v>0</v>
      </c>
      <c r="BQ127" s="413" t="s">
        <v>2103</v>
      </c>
      <c r="BR127" s="413" t="s">
        <v>2103</v>
      </c>
      <c r="BS127" s="3">
        <v>0</v>
      </c>
      <c r="BT127" s="413" t="s">
        <v>2102</v>
      </c>
      <c r="BU127" s="413" t="s">
        <v>2102</v>
      </c>
      <c r="BV127" s="3">
        <v>0</v>
      </c>
      <c r="BW127" s="413" t="s">
        <v>2103</v>
      </c>
      <c r="BX127" s="413" t="s">
        <v>2103</v>
      </c>
      <c r="BY127" s="3">
        <v>0</v>
      </c>
      <c r="BZ127" s="413" t="s">
        <v>2103</v>
      </c>
      <c r="CA127" s="413" t="s">
        <v>2103</v>
      </c>
      <c r="CB127" s="3">
        <v>0</v>
      </c>
      <c r="CC127" s="413" t="s">
        <v>2103</v>
      </c>
      <c r="CD127" s="413" t="s">
        <v>2103</v>
      </c>
      <c r="CE127" s="3">
        <v>0</v>
      </c>
      <c r="CF127" s="413" t="s">
        <v>2102</v>
      </c>
      <c r="CG127" s="413" t="s">
        <v>2102</v>
      </c>
      <c r="CH127" s="3">
        <v>0</v>
      </c>
      <c r="CI127" s="413" t="s">
        <v>2103</v>
      </c>
      <c r="CJ127" s="413" t="s">
        <v>2103</v>
      </c>
      <c r="CK127" s="3">
        <v>0</v>
      </c>
      <c r="CL127" s="413" t="s">
        <v>2096</v>
      </c>
      <c r="CM127" s="413" t="s">
        <v>2096</v>
      </c>
      <c r="CN127" s="3">
        <v>0</v>
      </c>
      <c r="CO127" s="413" t="s">
        <v>2096</v>
      </c>
      <c r="CP127" s="413" t="s">
        <v>2096</v>
      </c>
      <c r="CQ127" s="3">
        <v>0</v>
      </c>
      <c r="CR127" s="413" t="s">
        <v>2096</v>
      </c>
      <c r="CS127" s="413" t="s">
        <v>2096</v>
      </c>
      <c r="CT127" s="3">
        <v>0</v>
      </c>
      <c r="CU127" s="413" t="s">
        <v>2096</v>
      </c>
      <c r="CV127" s="413" t="s">
        <v>2096</v>
      </c>
      <c r="CW127" s="3">
        <v>0</v>
      </c>
      <c r="CX127" s="413" t="s">
        <v>2102</v>
      </c>
      <c r="CY127" s="413" t="s">
        <v>2102</v>
      </c>
      <c r="CZ127" s="3">
        <v>0</v>
      </c>
      <c r="DA127" s="413" t="s">
        <v>2102</v>
      </c>
      <c r="DB127" s="413" t="s">
        <v>2102</v>
      </c>
      <c r="DC127" s="3">
        <v>0</v>
      </c>
      <c r="DD127" s="413" t="s">
        <v>2102</v>
      </c>
      <c r="DE127" s="413" t="s">
        <v>2102</v>
      </c>
      <c r="DF127" s="3">
        <v>0</v>
      </c>
      <c r="DG127" s="413" t="s">
        <v>2102</v>
      </c>
      <c r="DH127" s="413" t="s">
        <v>2102</v>
      </c>
      <c r="DI127" s="3">
        <v>0</v>
      </c>
      <c r="DJ127" s="413" t="s">
        <v>2103</v>
      </c>
      <c r="DK127" s="413" t="s">
        <v>2103</v>
      </c>
      <c r="DL127" s="3">
        <v>0</v>
      </c>
      <c r="DM127" s="413" t="s">
        <v>2102</v>
      </c>
      <c r="DN127" s="413" t="s">
        <v>2092</v>
      </c>
      <c r="DO127" s="3">
        <v>1</v>
      </c>
      <c r="DP127" s="413" t="s">
        <v>2102</v>
      </c>
      <c r="DQ127" s="413" t="s">
        <v>2102</v>
      </c>
      <c r="DR127" s="3">
        <v>0</v>
      </c>
      <c r="DS127" s="413" t="s">
        <v>2102</v>
      </c>
      <c r="DT127" s="413" t="s">
        <v>2102</v>
      </c>
      <c r="DU127" s="3">
        <v>0</v>
      </c>
      <c r="DV127" s="413" t="s">
        <v>2103</v>
      </c>
      <c r="DW127" s="413" t="s">
        <v>2103</v>
      </c>
      <c r="DX127" s="3">
        <v>0</v>
      </c>
      <c r="DY127" s="413" t="s">
        <v>2096</v>
      </c>
      <c r="DZ127" s="413" t="s">
        <v>2096</v>
      </c>
      <c r="EA127" s="3">
        <v>0</v>
      </c>
      <c r="EB127" s="3" t="s">
        <v>2103</v>
      </c>
      <c r="EC127" s="3" t="s">
        <v>2095</v>
      </c>
      <c r="ED127" s="3"/>
      <c r="EE127" s="3"/>
      <c r="EF127" s="3"/>
      <c r="EG127" s="3" t="s">
        <v>2144</v>
      </c>
      <c r="EH127" s="413">
        <v>13</v>
      </c>
      <c r="EI127" s="3">
        <v>18</v>
      </c>
      <c r="EJ127" s="413" t="s">
        <v>2725</v>
      </c>
      <c r="EK127" s="413" t="s">
        <v>2726</v>
      </c>
      <c r="EL127" s="413" t="s">
        <v>10900</v>
      </c>
      <c r="EM127" s="413">
        <v>3</v>
      </c>
      <c r="EN127" s="413">
        <v>0</v>
      </c>
      <c r="EO127" s="413">
        <v>3</v>
      </c>
      <c r="EP127" s="413" t="s">
        <v>313</v>
      </c>
      <c r="EQ127" s="413" t="s">
        <v>10901</v>
      </c>
      <c r="ER127" s="413" t="s">
        <v>10901</v>
      </c>
      <c r="ES127" s="413">
        <v>4423</v>
      </c>
      <c r="ET127" s="413">
        <v>4900</v>
      </c>
      <c r="EU127" s="413">
        <v>477</v>
      </c>
      <c r="EV127" s="413">
        <v>1</v>
      </c>
      <c r="EW127" s="1" t="s">
        <v>2145</v>
      </c>
      <c r="FD127" s="1" t="s">
        <v>2146</v>
      </c>
      <c r="FE127" s="1" t="s">
        <v>2147</v>
      </c>
      <c r="FG127" s="1" t="s">
        <v>2148</v>
      </c>
      <c r="FH127" s="1" t="s">
        <v>2149</v>
      </c>
      <c r="FI127" s="1" t="s">
        <v>2154</v>
      </c>
      <c r="FW127" s="457">
        <f t="shared" si="1"/>
        <v>0.38461538461538464</v>
      </c>
    </row>
    <row r="128" spans="1:179" ht="13.5" customHeight="1">
      <c r="A128" s="1" t="s">
        <v>2110</v>
      </c>
      <c r="B128" s="1" t="s">
        <v>2092</v>
      </c>
      <c r="C128" s="1" t="s">
        <v>2108</v>
      </c>
      <c r="I128" s="417">
        <f>VLOOKUP(C128,'(종합) 2016 KISTI 패밀리기업 현황(9&amp;10월)'!$E$6:$BM$295,61,FALSE)</f>
        <v>10</v>
      </c>
      <c r="J128" s="417">
        <f>VLOOKUP(C128,'(종합) 2016 KISTI 패밀리기업 현황(9&amp;10월)'!$E$6:$BY$295,72,FALSE)</f>
        <v>1</v>
      </c>
      <c r="K128" s="417">
        <f>VLOOKUP(C128,'(종합) 2016 KISTI 패밀리기업 현황(9&amp;10월)'!$E$6:$BY$295,73,FALSE)</f>
        <v>1</v>
      </c>
      <c r="L128" s="417">
        <f>VLOOKUP(C128,'(종합) 2016 KISTI 패밀리기업 현황(9&amp;10월)'!$E$6:$BZ$295,3,FALSE)</f>
        <v>2010</v>
      </c>
      <c r="M128" s="417">
        <f>VLOOKUP(C128,'(종합) 2016 KISTI 패밀리기업 현황(9&amp;10월)'!$E$6:$BZ$295,74,FALSE)</f>
        <v>10</v>
      </c>
      <c r="O128" s="21" t="s">
        <v>10822</v>
      </c>
      <c r="P128" s="21" t="s">
        <v>993</v>
      </c>
      <c r="Q128" s="3" t="s">
        <v>2155</v>
      </c>
      <c r="R128" s="3" t="s">
        <v>2156</v>
      </c>
      <c r="S128" s="3" t="s">
        <v>2156</v>
      </c>
      <c r="T128" s="3" t="s">
        <v>2092</v>
      </c>
      <c r="U128" s="3"/>
      <c r="V128" s="3" t="s">
        <v>2095</v>
      </c>
      <c r="W128" s="3" t="s">
        <v>2095</v>
      </c>
      <c r="X128" s="3" t="s">
        <v>2157</v>
      </c>
      <c r="Y128" s="3" t="s">
        <v>2158</v>
      </c>
      <c r="Z128" s="3"/>
      <c r="AA128" s="3" t="s">
        <v>2092</v>
      </c>
      <c r="AB128" s="3"/>
      <c r="AC128" s="3" t="s">
        <v>2099</v>
      </c>
      <c r="AD128" s="3" t="s">
        <v>2100</v>
      </c>
      <c r="AE128" s="3" t="s">
        <v>2100</v>
      </c>
      <c r="AF128" s="3" t="s">
        <v>2100</v>
      </c>
      <c r="AG128" s="3" t="s">
        <v>2103</v>
      </c>
      <c r="AH128" s="3" t="s">
        <v>2159</v>
      </c>
      <c r="AI128" s="3" t="s">
        <v>2092</v>
      </c>
      <c r="AJ128" s="3" t="s">
        <v>2102</v>
      </c>
      <c r="AK128" s="3" t="s">
        <v>2160</v>
      </c>
      <c r="AL128" s="3" t="s">
        <v>2095</v>
      </c>
      <c r="AM128" s="3" t="s">
        <v>2095</v>
      </c>
      <c r="AN128" s="3"/>
      <c r="AO128" s="3"/>
      <c r="AP128" s="3" t="s">
        <v>2095</v>
      </c>
      <c r="AQ128" s="3"/>
      <c r="AR128" s="3"/>
      <c r="AS128" s="3" t="s">
        <v>2095</v>
      </c>
      <c r="AT128" s="3" t="s">
        <v>2095</v>
      </c>
      <c r="AU128" s="3"/>
      <c r="AV128" s="3"/>
      <c r="AW128" s="3" t="s">
        <v>2095</v>
      </c>
      <c r="AX128" s="3"/>
      <c r="AY128" s="3" t="s">
        <v>2102</v>
      </c>
      <c r="AZ128" s="3" t="s">
        <v>2092</v>
      </c>
      <c r="BA128" s="3">
        <v>1</v>
      </c>
      <c r="BB128" s="3" t="s">
        <v>2102</v>
      </c>
      <c r="BC128" s="3" t="s">
        <v>2092</v>
      </c>
      <c r="BD128" s="3">
        <v>1</v>
      </c>
      <c r="BE128" s="413" t="s">
        <v>2102</v>
      </c>
      <c r="BF128" s="413" t="s">
        <v>2092</v>
      </c>
      <c r="BG128" s="3">
        <v>1</v>
      </c>
      <c r="BH128" s="413" t="s">
        <v>2102</v>
      </c>
      <c r="BI128" s="413" t="s">
        <v>2102</v>
      </c>
      <c r="BJ128" s="3">
        <v>0</v>
      </c>
      <c r="BK128" s="413" t="s">
        <v>2102</v>
      </c>
      <c r="BL128" s="413" t="s">
        <v>2102</v>
      </c>
      <c r="BM128" s="3">
        <v>0</v>
      </c>
      <c r="BN128" s="413" t="s">
        <v>2102</v>
      </c>
      <c r="BO128" s="413" t="s">
        <v>2102</v>
      </c>
      <c r="BP128" s="3">
        <v>0</v>
      </c>
      <c r="BQ128" s="413" t="s">
        <v>2103</v>
      </c>
      <c r="BR128" s="413" t="s">
        <v>2102</v>
      </c>
      <c r="BS128" s="3">
        <v>1</v>
      </c>
      <c r="BT128" s="413" t="s">
        <v>2102</v>
      </c>
      <c r="BU128" s="413" t="s">
        <v>2092</v>
      </c>
      <c r="BV128" s="3">
        <v>1</v>
      </c>
      <c r="BW128" s="413" t="s">
        <v>2103</v>
      </c>
      <c r="BX128" s="413" t="s">
        <v>2102</v>
      </c>
      <c r="BY128" s="3">
        <v>1</v>
      </c>
      <c r="BZ128" s="413" t="s">
        <v>2103</v>
      </c>
      <c r="CA128" s="413" t="s">
        <v>2102</v>
      </c>
      <c r="CB128" s="3">
        <v>1</v>
      </c>
      <c r="CC128" s="413" t="s">
        <v>2103</v>
      </c>
      <c r="CD128" s="413" t="s">
        <v>2102</v>
      </c>
      <c r="CE128" s="3">
        <v>1</v>
      </c>
      <c r="CF128" s="413" t="s">
        <v>2103</v>
      </c>
      <c r="CG128" s="413" t="s">
        <v>2102</v>
      </c>
      <c r="CH128" s="3">
        <v>1</v>
      </c>
      <c r="CI128" s="413" t="s">
        <v>2103</v>
      </c>
      <c r="CJ128" s="413" t="s">
        <v>2102</v>
      </c>
      <c r="CK128" s="3">
        <v>1</v>
      </c>
      <c r="CL128" s="413" t="s">
        <v>2103</v>
      </c>
      <c r="CM128" s="413" t="s">
        <v>2102</v>
      </c>
      <c r="CN128" s="3">
        <v>1</v>
      </c>
      <c r="CO128" s="413" t="s">
        <v>2103</v>
      </c>
      <c r="CP128" s="413" t="s">
        <v>2102</v>
      </c>
      <c r="CQ128" s="3">
        <v>1</v>
      </c>
      <c r="CR128" s="413" t="s">
        <v>2102</v>
      </c>
      <c r="CS128" s="413" t="s">
        <v>2102</v>
      </c>
      <c r="CT128" s="3">
        <v>0</v>
      </c>
      <c r="CU128" s="413" t="s">
        <v>2102</v>
      </c>
      <c r="CV128" s="413" t="s">
        <v>2102</v>
      </c>
      <c r="CW128" s="3">
        <v>0</v>
      </c>
      <c r="CX128" s="413" t="s">
        <v>2102</v>
      </c>
      <c r="CY128" s="413" t="s">
        <v>2092</v>
      </c>
      <c r="CZ128" s="3">
        <v>1</v>
      </c>
      <c r="DA128" s="413" t="s">
        <v>2102</v>
      </c>
      <c r="DB128" s="413" t="s">
        <v>2092</v>
      </c>
      <c r="DC128" s="3">
        <v>1</v>
      </c>
      <c r="DD128" s="413" t="s">
        <v>2102</v>
      </c>
      <c r="DE128" s="413" t="s">
        <v>2092</v>
      </c>
      <c r="DF128" s="3">
        <v>1</v>
      </c>
      <c r="DG128" s="413" t="s">
        <v>2102</v>
      </c>
      <c r="DH128" s="413" t="s">
        <v>2092</v>
      </c>
      <c r="DI128" s="3">
        <v>1</v>
      </c>
      <c r="DJ128" s="413" t="s">
        <v>2103</v>
      </c>
      <c r="DK128" s="413" t="s">
        <v>2102</v>
      </c>
      <c r="DL128" s="3">
        <v>1</v>
      </c>
      <c r="DM128" s="413" t="s">
        <v>2103</v>
      </c>
      <c r="DN128" s="413" t="s">
        <v>2102</v>
      </c>
      <c r="DO128" s="3">
        <v>1</v>
      </c>
      <c r="DP128" s="413" t="s">
        <v>2102</v>
      </c>
      <c r="DQ128" s="413" t="s">
        <v>2102</v>
      </c>
      <c r="DR128" s="3">
        <v>0</v>
      </c>
      <c r="DS128" s="413" t="s">
        <v>2102</v>
      </c>
      <c r="DT128" s="413" t="s">
        <v>2102</v>
      </c>
      <c r="DU128" s="3">
        <v>0</v>
      </c>
      <c r="DV128" s="413" t="s">
        <v>2103</v>
      </c>
      <c r="DW128" s="413" t="s">
        <v>2102</v>
      </c>
      <c r="DX128" s="3">
        <v>1</v>
      </c>
      <c r="DY128" s="413" t="s">
        <v>2103</v>
      </c>
      <c r="DZ128" s="413" t="s">
        <v>2102</v>
      </c>
      <c r="EA128" s="3">
        <v>1</v>
      </c>
      <c r="EB128" s="3" t="s">
        <v>2161</v>
      </c>
      <c r="EC128" s="3" t="s">
        <v>2162</v>
      </c>
      <c r="ED128" s="3" t="s">
        <v>2163</v>
      </c>
      <c r="EE128" s="3" t="s">
        <v>2163</v>
      </c>
      <c r="EF128" s="3" t="s">
        <v>2162</v>
      </c>
      <c r="EG128" s="3" t="s">
        <v>2161</v>
      </c>
      <c r="EH128" s="413">
        <v>2</v>
      </c>
      <c r="EI128" s="3">
        <v>8</v>
      </c>
      <c r="EJ128" s="413" t="s">
        <v>2725</v>
      </c>
      <c r="EK128" s="413" t="s">
        <v>2726</v>
      </c>
      <c r="EL128" s="413" t="s">
        <v>10900</v>
      </c>
      <c r="EM128" s="413">
        <v>1</v>
      </c>
      <c r="EN128" s="413" t="s">
        <v>4943</v>
      </c>
      <c r="EO128" s="413">
        <v>0</v>
      </c>
      <c r="EP128" s="413" t="s">
        <v>10901</v>
      </c>
      <c r="EQ128" s="413" t="s">
        <v>313</v>
      </c>
      <c r="ER128" s="413" t="s">
        <v>313</v>
      </c>
      <c r="ES128" s="413">
        <v>230</v>
      </c>
      <c r="ET128" s="413">
        <v>250</v>
      </c>
      <c r="EU128" s="413">
        <v>20</v>
      </c>
      <c r="EV128" s="413">
        <v>2</v>
      </c>
      <c r="EW128" s="1" t="s">
        <v>2164</v>
      </c>
      <c r="FA128" s="1" t="s">
        <v>2103</v>
      </c>
      <c r="FD128" s="1" t="s">
        <v>2103</v>
      </c>
      <c r="FG128" s="1" t="s">
        <v>2165</v>
      </c>
      <c r="FH128" s="1" t="s">
        <v>2166</v>
      </c>
      <c r="FI128" s="1" t="s">
        <v>2167</v>
      </c>
      <c r="FJ128" s="1" t="s">
        <v>2168</v>
      </c>
      <c r="FK128" s="1" t="s">
        <v>2169</v>
      </c>
      <c r="FL128" s="1" t="s">
        <v>2170</v>
      </c>
      <c r="FM128" s="1" t="s">
        <v>2171</v>
      </c>
      <c r="FN128" s="1" t="s">
        <v>2172</v>
      </c>
      <c r="FW128" s="457">
        <f t="shared" si="1"/>
        <v>0</v>
      </c>
    </row>
    <row r="129" spans="1:179" ht="13.5" customHeight="1">
      <c r="A129" s="1" t="s">
        <v>2111</v>
      </c>
      <c r="B129" s="1" t="s">
        <v>2092</v>
      </c>
      <c r="C129" s="1" t="s">
        <v>2109</v>
      </c>
      <c r="I129" s="417">
        <f>VLOOKUP(C129,'(종합) 2016 KISTI 패밀리기업 현황(9&amp;10월)'!$E$6:$BM$295,61,FALSE)</f>
        <v>11</v>
      </c>
      <c r="J129" s="417">
        <f>VLOOKUP(C129,'(종합) 2016 KISTI 패밀리기업 현황(9&amp;10월)'!$E$6:$BY$295,72,FALSE)</f>
        <v>1</v>
      </c>
      <c r="K129" s="417">
        <f>VLOOKUP(C129,'(종합) 2016 KISTI 패밀리기업 현황(9&amp;10월)'!$E$6:$BY$295,73,FALSE)</f>
        <v>1</v>
      </c>
      <c r="L129" s="417">
        <f>VLOOKUP(C129,'(종합) 2016 KISTI 패밀리기업 현황(9&amp;10월)'!$E$6:$BZ$295,3,FALSE)</f>
        <v>1993</v>
      </c>
      <c r="M129" s="417">
        <f>VLOOKUP(C129,'(종합) 2016 KISTI 패밀리기업 현황(9&amp;10월)'!$E$6:$BZ$295,74,FALSE)</f>
        <v>10</v>
      </c>
      <c r="O129" s="21" t="s">
        <v>10820</v>
      </c>
      <c r="P129" s="21" t="s">
        <v>10906</v>
      </c>
      <c r="Q129" s="3" t="s">
        <v>2139</v>
      </c>
      <c r="R129" s="3" t="s">
        <v>2173</v>
      </c>
      <c r="S129" s="3"/>
      <c r="T129" s="3"/>
      <c r="U129" s="3"/>
      <c r="V129" s="3" t="s">
        <v>2096</v>
      </c>
      <c r="W129" s="3" t="s">
        <v>2096</v>
      </c>
      <c r="X129" s="3" t="s">
        <v>2140</v>
      </c>
      <c r="Y129" s="3"/>
      <c r="Z129" s="3" t="s">
        <v>2174</v>
      </c>
      <c r="AA129" s="3"/>
      <c r="AB129" s="3" t="s">
        <v>2092</v>
      </c>
      <c r="AC129" s="3" t="s">
        <v>2099</v>
      </c>
      <c r="AD129" s="3" t="s">
        <v>2138</v>
      </c>
      <c r="AE129" s="3" t="s">
        <v>2098</v>
      </c>
      <c r="AF129" s="3" t="s">
        <v>2175</v>
      </c>
      <c r="AG129" s="3" t="s">
        <v>2176</v>
      </c>
      <c r="AH129" s="3" t="s">
        <v>2177</v>
      </c>
      <c r="AI129" s="3" t="s">
        <v>2143</v>
      </c>
      <c r="AJ129" s="3" t="s">
        <v>2095</v>
      </c>
      <c r="AK129" s="3" t="s">
        <v>2092</v>
      </c>
      <c r="AL129" s="3" t="s">
        <v>2095</v>
      </c>
      <c r="AM129" s="3" t="s">
        <v>2095</v>
      </c>
      <c r="AN129" s="3"/>
      <c r="AO129" s="3" t="s">
        <v>2095</v>
      </c>
      <c r="AP129" s="3" t="s">
        <v>2095</v>
      </c>
      <c r="AQ129" s="3"/>
      <c r="AR129" s="3"/>
      <c r="AS129" s="3" t="s">
        <v>2095</v>
      </c>
      <c r="AT129" s="3" t="s">
        <v>2095</v>
      </c>
      <c r="AU129" s="3"/>
      <c r="AV129" s="3"/>
      <c r="AW129" s="3"/>
      <c r="AX129" s="3"/>
      <c r="AY129" s="3" t="s">
        <v>2103</v>
      </c>
      <c r="AZ129" s="3" t="s">
        <v>2179</v>
      </c>
      <c r="BA129" s="3">
        <v>2</v>
      </c>
      <c r="BB129" s="3" t="s">
        <v>2178</v>
      </c>
      <c r="BC129" s="3" t="s">
        <v>2179</v>
      </c>
      <c r="BD129" s="3">
        <v>2</v>
      </c>
      <c r="BE129" s="413" t="s">
        <v>2180</v>
      </c>
      <c r="BF129" s="413" t="s">
        <v>2179</v>
      </c>
      <c r="BG129" s="3">
        <v>1</v>
      </c>
      <c r="BH129" s="413" t="s">
        <v>2178</v>
      </c>
      <c r="BI129" s="413" t="s">
        <v>2179</v>
      </c>
      <c r="BJ129" s="3">
        <v>2</v>
      </c>
      <c r="BK129" s="413" t="s">
        <v>2181</v>
      </c>
      <c r="BL129" s="413" t="s">
        <v>2179</v>
      </c>
      <c r="BM129" s="3">
        <v>3</v>
      </c>
      <c r="BN129" s="413" t="s">
        <v>2180</v>
      </c>
      <c r="BO129" s="413" t="s">
        <v>2179</v>
      </c>
      <c r="BP129" s="3">
        <v>1</v>
      </c>
      <c r="BQ129" s="413" t="s">
        <v>2181</v>
      </c>
      <c r="BR129" s="413" t="s">
        <v>2178</v>
      </c>
      <c r="BS129" s="3">
        <v>1</v>
      </c>
      <c r="BT129" s="413" t="s">
        <v>2178</v>
      </c>
      <c r="BU129" s="413" t="s">
        <v>2180</v>
      </c>
      <c r="BV129" s="3">
        <v>1</v>
      </c>
      <c r="BW129" s="413" t="s">
        <v>2103</v>
      </c>
      <c r="BX129" s="413" t="s">
        <v>2102</v>
      </c>
      <c r="BY129" s="3">
        <v>1</v>
      </c>
      <c r="BZ129" s="413" t="s">
        <v>2102</v>
      </c>
      <c r="CA129" s="413" t="s">
        <v>2102</v>
      </c>
      <c r="CB129" s="3">
        <v>0</v>
      </c>
      <c r="CC129" s="413" t="s">
        <v>2103</v>
      </c>
      <c r="CD129" s="413" t="s">
        <v>2102</v>
      </c>
      <c r="CE129" s="3">
        <v>1</v>
      </c>
      <c r="CF129" s="413" t="s">
        <v>2103</v>
      </c>
      <c r="CG129" s="413" t="s">
        <v>2102</v>
      </c>
      <c r="CH129" s="3">
        <v>1</v>
      </c>
      <c r="CI129" s="413" t="s">
        <v>2102</v>
      </c>
      <c r="CJ129" s="413" t="s">
        <v>2102</v>
      </c>
      <c r="CK129" s="3">
        <v>0</v>
      </c>
      <c r="CL129" s="413" t="s">
        <v>2103</v>
      </c>
      <c r="CM129" s="413" t="s">
        <v>2103</v>
      </c>
      <c r="CN129" s="3">
        <v>0</v>
      </c>
      <c r="CO129" s="413" t="s">
        <v>2095</v>
      </c>
      <c r="CP129" s="413" t="s">
        <v>2103</v>
      </c>
      <c r="CQ129" s="3">
        <v>2</v>
      </c>
      <c r="CR129" s="413" t="s">
        <v>2103</v>
      </c>
      <c r="CS129" s="413" t="s">
        <v>2103</v>
      </c>
      <c r="CT129" s="3">
        <v>0</v>
      </c>
      <c r="CU129" s="413" t="s">
        <v>2096</v>
      </c>
      <c r="CV129" s="413" t="s">
        <v>2103</v>
      </c>
      <c r="CW129" s="3">
        <v>1</v>
      </c>
      <c r="CX129" s="413" t="s">
        <v>2103</v>
      </c>
      <c r="CY129" s="413" t="s">
        <v>2102</v>
      </c>
      <c r="CZ129" s="3">
        <v>1</v>
      </c>
      <c r="DA129" s="413" t="s">
        <v>2103</v>
      </c>
      <c r="DB129" s="413" t="s">
        <v>2092</v>
      </c>
      <c r="DC129" s="3">
        <v>2</v>
      </c>
      <c r="DD129" s="413" t="s">
        <v>2103</v>
      </c>
      <c r="DE129" s="413" t="s">
        <v>2102</v>
      </c>
      <c r="DF129" s="3">
        <v>1</v>
      </c>
      <c r="DG129" s="413" t="s">
        <v>2102</v>
      </c>
      <c r="DH129" s="413" t="s">
        <v>2102</v>
      </c>
      <c r="DI129" s="3">
        <v>0</v>
      </c>
      <c r="DJ129" s="413" t="s">
        <v>2095</v>
      </c>
      <c r="DK129" s="413" t="s">
        <v>2103</v>
      </c>
      <c r="DL129" s="3">
        <v>2</v>
      </c>
      <c r="DM129" s="413" t="s">
        <v>2103</v>
      </c>
      <c r="DN129" s="413" t="s">
        <v>2102</v>
      </c>
      <c r="DO129" s="3">
        <v>1</v>
      </c>
      <c r="DP129" s="413" t="s">
        <v>2103</v>
      </c>
      <c r="DQ129" s="413" t="s">
        <v>2102</v>
      </c>
      <c r="DR129" s="3">
        <v>1</v>
      </c>
      <c r="DS129" s="413" t="s">
        <v>2102</v>
      </c>
      <c r="DT129" s="413" t="s">
        <v>2102</v>
      </c>
      <c r="DU129" s="3">
        <v>0</v>
      </c>
      <c r="DV129" s="413" t="s">
        <v>2103</v>
      </c>
      <c r="DW129" s="413" t="s">
        <v>2102</v>
      </c>
      <c r="DX129" s="3">
        <v>1</v>
      </c>
      <c r="DY129" s="413" t="s">
        <v>2103</v>
      </c>
      <c r="DZ129" s="413" t="s">
        <v>2102</v>
      </c>
      <c r="EA129" s="3">
        <v>1</v>
      </c>
      <c r="EB129" s="3" t="s">
        <v>2182</v>
      </c>
      <c r="EC129" s="3" t="s">
        <v>2156</v>
      </c>
      <c r="ED129" s="3" t="s">
        <v>2139</v>
      </c>
      <c r="EE129" s="3" t="s">
        <v>2139</v>
      </c>
      <c r="EF129" s="3" t="s">
        <v>2139</v>
      </c>
      <c r="EG129" s="3" t="s">
        <v>2139</v>
      </c>
      <c r="EH129" s="413">
        <v>37</v>
      </c>
      <c r="EI129" s="3">
        <v>25</v>
      </c>
      <c r="EJ129" s="413" t="s">
        <v>2806</v>
      </c>
      <c r="EK129" s="413" t="s">
        <v>2807</v>
      </c>
      <c r="EL129" s="413" t="s">
        <v>10902</v>
      </c>
      <c r="EM129" s="413">
        <v>0</v>
      </c>
      <c r="EN129" s="413">
        <v>0</v>
      </c>
      <c r="EO129" s="413" t="s">
        <v>4525</v>
      </c>
      <c r="EP129" s="413" t="s">
        <v>313</v>
      </c>
      <c r="EQ129" s="413" t="s">
        <v>10901</v>
      </c>
      <c r="ER129" s="413" t="s">
        <v>10901</v>
      </c>
      <c r="ES129" s="413">
        <v>31502</v>
      </c>
      <c r="ET129" s="413">
        <v>31550</v>
      </c>
      <c r="EU129" s="413">
        <v>48</v>
      </c>
      <c r="EV129" s="413">
        <v>2</v>
      </c>
      <c r="EW129" s="1" t="s">
        <v>2183</v>
      </c>
      <c r="EX129" s="1" t="s">
        <v>2146</v>
      </c>
      <c r="FG129" s="1" t="s">
        <v>2184</v>
      </c>
      <c r="FH129" s="1" t="s">
        <v>2185</v>
      </c>
      <c r="FI129" s="1" t="s">
        <v>2186</v>
      </c>
      <c r="FW129" s="457">
        <f t="shared" si="1"/>
        <v>0.13513513513513514</v>
      </c>
    </row>
    <row r="130" spans="1:179" ht="12" customHeight="1">
      <c r="A130" s="1" t="s">
        <v>2112</v>
      </c>
      <c r="B130" s="1" t="s">
        <v>2092</v>
      </c>
      <c r="C130" s="1" t="s">
        <v>2113</v>
      </c>
      <c r="I130" s="417">
        <f>VLOOKUP(C130,'(종합) 2016 KISTI 패밀리기업 현황(9&amp;10월)'!$E$6:$BM$295,61,FALSE)</f>
        <v>9</v>
      </c>
      <c r="J130" s="417">
        <f>VLOOKUP(C130,'(종합) 2016 KISTI 패밀리기업 현황(9&amp;10월)'!$E$6:$BY$295,72,FALSE)</f>
        <v>1</v>
      </c>
      <c r="K130" s="417">
        <f>VLOOKUP(C130,'(종합) 2016 KISTI 패밀리기업 현황(9&amp;10월)'!$E$6:$BY$295,73,FALSE)</f>
        <v>1</v>
      </c>
      <c r="L130" s="417">
        <f>VLOOKUP(C130,'(종합) 2016 KISTI 패밀리기업 현황(9&amp;10월)'!$E$6:$BZ$295,3,FALSE)</f>
        <v>1998</v>
      </c>
      <c r="M130" s="417">
        <f>VLOOKUP(C130,'(종합) 2016 KISTI 패밀리기업 현황(9&amp;10월)'!$E$6:$BZ$295,74,FALSE)</f>
        <v>10</v>
      </c>
      <c r="O130" s="21" t="s">
        <v>10820</v>
      </c>
      <c r="P130" s="21" t="s">
        <v>313</v>
      </c>
      <c r="Q130" s="3" t="s">
        <v>2094</v>
      </c>
      <c r="R130" s="3"/>
      <c r="S130" s="3"/>
      <c r="T130" s="3"/>
      <c r="U130" s="3"/>
      <c r="V130" s="3" t="s">
        <v>2095</v>
      </c>
      <c r="W130" s="3" t="s">
        <v>2096</v>
      </c>
      <c r="X130" s="3" t="s">
        <v>2173</v>
      </c>
      <c r="Y130" s="3" t="s">
        <v>2139</v>
      </c>
      <c r="Z130" s="3"/>
      <c r="AA130" s="3"/>
      <c r="AB130" s="3"/>
      <c r="AC130" s="3" t="s">
        <v>2103</v>
      </c>
      <c r="AD130" s="3" t="s">
        <v>2178</v>
      </c>
      <c r="AE130" s="3" t="s">
        <v>2096</v>
      </c>
      <c r="AF130" s="3" t="s">
        <v>2102</v>
      </c>
      <c r="AG130" s="3" t="s">
        <v>2138</v>
      </c>
      <c r="AH130" s="3" t="s">
        <v>2161</v>
      </c>
      <c r="AI130" s="3" t="s">
        <v>2102</v>
      </c>
      <c r="AJ130" s="3" t="s">
        <v>2103</v>
      </c>
      <c r="AK130" s="3" t="s">
        <v>2103</v>
      </c>
      <c r="AL130" s="3" t="s">
        <v>2095</v>
      </c>
      <c r="AM130" s="3"/>
      <c r="AN130" s="3"/>
      <c r="AO130" s="3"/>
      <c r="AP130" s="3"/>
      <c r="AQ130" s="3"/>
      <c r="AR130" s="3" t="s">
        <v>2095</v>
      </c>
      <c r="AS130" s="3"/>
      <c r="AT130" s="3"/>
      <c r="AU130" s="3"/>
      <c r="AV130" s="3"/>
      <c r="AW130" s="3"/>
      <c r="AX130" s="3"/>
      <c r="AY130" s="3" t="s">
        <v>2096</v>
      </c>
      <c r="AZ130" s="3" t="s">
        <v>2092</v>
      </c>
      <c r="BA130" s="3">
        <v>3</v>
      </c>
      <c r="BB130" s="3" t="s">
        <v>2103</v>
      </c>
      <c r="BC130" s="3" t="s">
        <v>2092</v>
      </c>
      <c r="BD130" s="3">
        <v>2</v>
      </c>
      <c r="BE130" s="413" t="s">
        <v>2102</v>
      </c>
      <c r="BF130" s="413" t="s">
        <v>2092</v>
      </c>
      <c r="BG130" s="3">
        <v>1</v>
      </c>
      <c r="BH130" s="413" t="s">
        <v>2103</v>
      </c>
      <c r="BI130" s="413" t="s">
        <v>2092</v>
      </c>
      <c r="BJ130" s="3">
        <v>2</v>
      </c>
      <c r="BK130" s="413" t="s">
        <v>2096</v>
      </c>
      <c r="BL130" s="413" t="s">
        <v>2092</v>
      </c>
      <c r="BM130" s="3">
        <v>3</v>
      </c>
      <c r="BN130" s="413" t="s">
        <v>2092</v>
      </c>
      <c r="BO130" s="413" t="s">
        <v>2092</v>
      </c>
      <c r="BP130" s="3">
        <v>0</v>
      </c>
      <c r="BQ130" s="413" t="s">
        <v>2103</v>
      </c>
      <c r="BR130" s="413" t="s">
        <v>2092</v>
      </c>
      <c r="BS130" s="3">
        <v>2</v>
      </c>
      <c r="BT130" s="413" t="s">
        <v>2102</v>
      </c>
      <c r="BU130" s="413" t="s">
        <v>2092</v>
      </c>
      <c r="BV130" s="3">
        <v>1</v>
      </c>
      <c r="BW130" s="413" t="s">
        <v>2096</v>
      </c>
      <c r="BX130" s="413" t="s">
        <v>2092</v>
      </c>
      <c r="BY130" s="3">
        <v>3</v>
      </c>
      <c r="BZ130" s="413" t="s">
        <v>2103</v>
      </c>
      <c r="CA130" s="413" t="s">
        <v>2092</v>
      </c>
      <c r="CB130" s="3">
        <v>2</v>
      </c>
      <c r="CC130" s="413" t="s">
        <v>2103</v>
      </c>
      <c r="CD130" s="413" t="s">
        <v>2092</v>
      </c>
      <c r="CE130" s="3">
        <v>2</v>
      </c>
      <c r="CF130" s="413" t="s">
        <v>2103</v>
      </c>
      <c r="CG130" s="413" t="s">
        <v>2092</v>
      </c>
      <c r="CH130" s="3">
        <v>2</v>
      </c>
      <c r="CI130" s="413" t="s">
        <v>2102</v>
      </c>
      <c r="CJ130" s="413" t="s">
        <v>2092</v>
      </c>
      <c r="CK130" s="3">
        <v>1</v>
      </c>
      <c r="CL130" s="413" t="s">
        <v>2096</v>
      </c>
      <c r="CM130" s="413" t="s">
        <v>2103</v>
      </c>
      <c r="CN130" s="3">
        <v>1</v>
      </c>
      <c r="CO130" s="413" t="s">
        <v>2096</v>
      </c>
      <c r="CP130" s="413" t="s">
        <v>2103</v>
      </c>
      <c r="CQ130" s="3">
        <v>1</v>
      </c>
      <c r="CR130" s="413" t="s">
        <v>2178</v>
      </c>
      <c r="CS130" s="413" t="s">
        <v>2103</v>
      </c>
      <c r="CT130" s="3">
        <v>0</v>
      </c>
      <c r="CU130" s="413" t="s">
        <v>2103</v>
      </c>
      <c r="CV130" s="413" t="s">
        <v>2103</v>
      </c>
      <c r="CW130" s="3">
        <v>0</v>
      </c>
      <c r="CX130" s="413" t="s">
        <v>2096</v>
      </c>
      <c r="CY130" s="413" t="s">
        <v>2096</v>
      </c>
      <c r="CZ130" s="3">
        <v>0</v>
      </c>
      <c r="DA130" s="413" t="s">
        <v>2096</v>
      </c>
      <c r="DB130" s="413" t="s">
        <v>2102</v>
      </c>
      <c r="DC130" s="3">
        <v>2</v>
      </c>
      <c r="DD130" s="413" t="s">
        <v>2096</v>
      </c>
      <c r="DE130" s="413" t="s">
        <v>2103</v>
      </c>
      <c r="DF130" s="3">
        <v>1</v>
      </c>
      <c r="DG130" s="413" t="s">
        <v>2096</v>
      </c>
      <c r="DH130" s="413" t="s">
        <v>2096</v>
      </c>
      <c r="DI130" s="3">
        <v>0</v>
      </c>
      <c r="DJ130" s="413" t="s">
        <v>2102</v>
      </c>
      <c r="DK130" s="413" t="s">
        <v>2092</v>
      </c>
      <c r="DL130" s="3">
        <v>1</v>
      </c>
      <c r="DM130" s="413" t="s">
        <v>2102</v>
      </c>
      <c r="DN130" s="413" t="s">
        <v>2092</v>
      </c>
      <c r="DO130" s="3">
        <v>1</v>
      </c>
      <c r="DP130" s="413" t="s">
        <v>2102</v>
      </c>
      <c r="DQ130" s="413" t="s">
        <v>2092</v>
      </c>
      <c r="DR130" s="3">
        <v>1</v>
      </c>
      <c r="DS130" s="413" t="s">
        <v>2102</v>
      </c>
      <c r="DT130" s="413" t="s">
        <v>2092</v>
      </c>
      <c r="DU130" s="3">
        <v>1</v>
      </c>
      <c r="DV130" s="413" t="s">
        <v>2103</v>
      </c>
      <c r="DW130" s="413" t="s">
        <v>2092</v>
      </c>
      <c r="DX130" s="3">
        <v>2</v>
      </c>
      <c r="DY130" s="413" t="s">
        <v>2103</v>
      </c>
      <c r="DZ130" s="413" t="s">
        <v>2092</v>
      </c>
      <c r="EA130" s="3">
        <v>2</v>
      </c>
      <c r="EB130" s="3" t="s">
        <v>2098</v>
      </c>
      <c r="EC130" s="3" t="s">
        <v>2092</v>
      </c>
      <c r="ED130" s="3" t="s">
        <v>2092</v>
      </c>
      <c r="EE130" s="3" t="s">
        <v>2103</v>
      </c>
      <c r="EF130" s="3" t="s">
        <v>2092</v>
      </c>
      <c r="EG130" s="3" t="s">
        <v>2098</v>
      </c>
      <c r="EH130" s="413">
        <v>105</v>
      </c>
      <c r="EI130" s="3">
        <v>20</v>
      </c>
      <c r="EJ130" s="413" t="s">
        <v>2725</v>
      </c>
      <c r="EK130" s="413" t="s">
        <v>2726</v>
      </c>
      <c r="EL130" s="413" t="s">
        <v>10903</v>
      </c>
      <c r="EM130" s="413" t="s">
        <v>3028</v>
      </c>
      <c r="EN130" s="413">
        <v>0</v>
      </c>
      <c r="EO130" s="413">
        <v>0</v>
      </c>
      <c r="EP130" s="413" t="s">
        <v>10901</v>
      </c>
      <c r="EQ130" s="413" t="s">
        <v>10901</v>
      </c>
      <c r="ER130" s="413" t="s">
        <v>10901</v>
      </c>
      <c r="ES130" s="413">
        <v>121400</v>
      </c>
      <c r="ET130" s="413">
        <v>124000</v>
      </c>
      <c r="EU130" s="413">
        <v>2600</v>
      </c>
      <c r="EV130" s="413">
        <v>4</v>
      </c>
      <c r="EW130" s="1" t="s">
        <v>2187</v>
      </c>
      <c r="EX130" s="1" t="s">
        <v>2147</v>
      </c>
      <c r="EY130" s="1" t="s">
        <v>2102</v>
      </c>
      <c r="FG130" s="1" t="s">
        <v>2188</v>
      </c>
      <c r="FH130" s="1" t="s">
        <v>2190</v>
      </c>
      <c r="FI130" s="1" t="s">
        <v>2189</v>
      </c>
      <c r="FW130" s="457">
        <f t="shared" si="1"/>
        <v>2.8571428571428571E-2</v>
      </c>
    </row>
    <row r="131" spans="1:179" ht="13.5" customHeight="1">
      <c r="A131" s="1" t="s">
        <v>2115</v>
      </c>
      <c r="B131" s="1" t="s">
        <v>2092</v>
      </c>
      <c r="C131" s="1" t="s">
        <v>2114</v>
      </c>
      <c r="I131" s="417">
        <f>VLOOKUP(C131,'(종합) 2016 KISTI 패밀리기업 현황(9&amp;10월)'!$E$6:$BM$295,61,FALSE)</f>
        <v>8</v>
      </c>
      <c r="J131" s="417">
        <f>VLOOKUP(C131,'(종합) 2016 KISTI 패밀리기업 현황(9&amp;10월)'!$E$6:$BY$295,72,FALSE)</f>
        <v>1</v>
      </c>
      <c r="K131" s="417">
        <f>VLOOKUP(C131,'(종합) 2016 KISTI 패밀리기업 현황(9&amp;10월)'!$E$6:$BY$295,73,FALSE)</f>
        <v>1</v>
      </c>
      <c r="L131" s="417">
        <f>VLOOKUP(C131,'(종합) 2016 KISTI 패밀리기업 현황(9&amp;10월)'!$E$6:$BZ$295,3,FALSE)</f>
        <v>1996</v>
      </c>
      <c r="M131" s="417">
        <f>VLOOKUP(C131,'(종합) 2016 KISTI 패밀리기업 현황(9&amp;10월)'!$E$6:$BZ$295,74,FALSE)</f>
        <v>9</v>
      </c>
      <c r="O131" s="21" t="s">
        <v>10824</v>
      </c>
      <c r="P131" s="21" t="s">
        <v>2016</v>
      </c>
      <c r="Q131" s="3" t="s">
        <v>2094</v>
      </c>
      <c r="R131" s="3"/>
      <c r="S131" s="3"/>
      <c r="T131" s="3"/>
      <c r="U131" s="3"/>
      <c r="V131" s="3" t="s">
        <v>2096</v>
      </c>
      <c r="W131" s="3" t="s">
        <v>2096</v>
      </c>
      <c r="X131" s="3" t="s">
        <v>2191</v>
      </c>
      <c r="Y131" s="3" t="s">
        <v>2098</v>
      </c>
      <c r="Z131" s="3" t="s">
        <v>2092</v>
      </c>
      <c r="AA131" s="3"/>
      <c r="AB131" s="3"/>
      <c r="AC131" s="3" t="s">
        <v>2096</v>
      </c>
      <c r="AD131" s="3" t="s">
        <v>2096</v>
      </c>
      <c r="AE131" s="3" t="s">
        <v>2099</v>
      </c>
      <c r="AF131" s="3" t="s">
        <v>2100</v>
      </c>
      <c r="AG131" s="3" t="s">
        <v>2192</v>
      </c>
      <c r="AH131" s="3" t="s">
        <v>2193</v>
      </c>
      <c r="AI131" s="3" t="s">
        <v>2103</v>
      </c>
      <c r="AJ131" s="3" t="s">
        <v>2096</v>
      </c>
      <c r="AK131" s="3" t="s">
        <v>2194</v>
      </c>
      <c r="AL131" s="3"/>
      <c r="AM131" s="3" t="s">
        <v>2095</v>
      </c>
      <c r="AN131" s="3"/>
      <c r="AO131" s="3"/>
      <c r="AP131" s="3"/>
      <c r="AQ131" s="3"/>
      <c r="AR131" s="3"/>
      <c r="AS131" s="3"/>
      <c r="AT131" s="3" t="s">
        <v>2095</v>
      </c>
      <c r="AU131" s="3"/>
      <c r="AV131" s="3"/>
      <c r="AW131" s="3"/>
      <c r="AX131" s="3"/>
      <c r="AY131" s="3" t="s">
        <v>2096</v>
      </c>
      <c r="AZ131" s="3" t="s">
        <v>2178</v>
      </c>
      <c r="BA131" s="3">
        <v>1</v>
      </c>
      <c r="BB131" s="3" t="s">
        <v>2181</v>
      </c>
      <c r="BC131" s="3" t="s">
        <v>2181</v>
      </c>
      <c r="BD131" s="3">
        <v>0</v>
      </c>
      <c r="BE131" s="413" t="s">
        <v>2181</v>
      </c>
      <c r="BF131" s="413" t="s">
        <v>2181</v>
      </c>
      <c r="BG131" s="3">
        <v>0</v>
      </c>
      <c r="BH131" s="413" t="s">
        <v>2181</v>
      </c>
      <c r="BI131" s="413" t="s">
        <v>2178</v>
      </c>
      <c r="BJ131" s="3">
        <v>1</v>
      </c>
      <c r="BK131" s="413" t="s">
        <v>2195</v>
      </c>
      <c r="BL131" s="413" t="s">
        <v>2195</v>
      </c>
      <c r="BM131" s="3">
        <v>0</v>
      </c>
      <c r="BN131" s="413" t="s">
        <v>2195</v>
      </c>
      <c r="BO131" s="413" t="s">
        <v>2181</v>
      </c>
      <c r="BP131" s="3">
        <v>1</v>
      </c>
      <c r="BQ131" s="413" t="s">
        <v>2181</v>
      </c>
      <c r="BR131" s="413" t="s">
        <v>2181</v>
      </c>
      <c r="BS131" s="3">
        <v>0</v>
      </c>
      <c r="BT131" s="413" t="s">
        <v>2178</v>
      </c>
      <c r="BU131" s="413" t="s">
        <v>2178</v>
      </c>
      <c r="BV131" s="3">
        <v>0</v>
      </c>
      <c r="BW131" s="413" t="s">
        <v>2180</v>
      </c>
      <c r="BX131" s="413" t="s">
        <v>2180</v>
      </c>
      <c r="BY131" s="3">
        <v>0</v>
      </c>
      <c r="BZ131" s="413" t="s">
        <v>2102</v>
      </c>
      <c r="CA131" s="413" t="s">
        <v>2102</v>
      </c>
      <c r="CB131" s="3">
        <v>0</v>
      </c>
      <c r="CC131" s="413" t="s">
        <v>2102</v>
      </c>
      <c r="CD131" s="413" t="s">
        <v>2102</v>
      </c>
      <c r="CE131" s="3">
        <v>0</v>
      </c>
      <c r="CF131" s="413" t="s">
        <v>2103</v>
      </c>
      <c r="CG131" s="413" t="s">
        <v>2103</v>
      </c>
      <c r="CH131" s="3">
        <v>0</v>
      </c>
      <c r="CI131" s="413" t="s">
        <v>2103</v>
      </c>
      <c r="CJ131" s="413" t="s">
        <v>2103</v>
      </c>
      <c r="CK131" s="3">
        <v>0</v>
      </c>
      <c r="CL131" s="413" t="s">
        <v>2096</v>
      </c>
      <c r="CM131" s="413" t="s">
        <v>2096</v>
      </c>
      <c r="CN131" s="3">
        <v>0</v>
      </c>
      <c r="CO131" s="413" t="s">
        <v>2095</v>
      </c>
      <c r="CP131" s="413" t="s">
        <v>2096</v>
      </c>
      <c r="CQ131" s="3">
        <v>1</v>
      </c>
      <c r="CR131" s="413" t="s">
        <v>2095</v>
      </c>
      <c r="CS131" s="413" t="s">
        <v>2096</v>
      </c>
      <c r="CT131" s="3">
        <v>1</v>
      </c>
      <c r="CU131" s="413" t="s">
        <v>2195</v>
      </c>
      <c r="CV131" s="413" t="s">
        <v>2096</v>
      </c>
      <c r="CW131" s="3">
        <v>1</v>
      </c>
      <c r="CX131" s="413" t="s">
        <v>2103</v>
      </c>
      <c r="CY131" s="413" t="s">
        <v>2103</v>
      </c>
      <c r="CZ131" s="3">
        <v>0</v>
      </c>
      <c r="DA131" s="413" t="s">
        <v>2096</v>
      </c>
      <c r="DB131" s="413" t="s">
        <v>2103</v>
      </c>
      <c r="DC131" s="3">
        <v>1</v>
      </c>
      <c r="DD131" s="413" t="s">
        <v>2103</v>
      </c>
      <c r="DE131" s="413" t="s">
        <v>2103</v>
      </c>
      <c r="DF131" s="3">
        <v>0</v>
      </c>
      <c r="DG131" s="413" t="s">
        <v>2096</v>
      </c>
      <c r="DH131" s="413" t="s">
        <v>2096</v>
      </c>
      <c r="DI131" s="3">
        <v>0</v>
      </c>
      <c r="DJ131" s="413" t="s">
        <v>2195</v>
      </c>
      <c r="DK131" s="413" t="s">
        <v>2103</v>
      </c>
      <c r="DL131" s="3">
        <v>2</v>
      </c>
      <c r="DM131" s="413" t="s">
        <v>2096</v>
      </c>
      <c r="DN131" s="413" t="s">
        <v>2102</v>
      </c>
      <c r="DO131" s="3">
        <v>2</v>
      </c>
      <c r="DP131" s="413" t="s">
        <v>2103</v>
      </c>
      <c r="DQ131" s="413" t="s">
        <v>2103</v>
      </c>
      <c r="DR131" s="3">
        <v>0</v>
      </c>
      <c r="DS131" s="413" t="s">
        <v>2095</v>
      </c>
      <c r="DT131" s="413" t="s">
        <v>2096</v>
      </c>
      <c r="DU131" s="3">
        <v>1</v>
      </c>
      <c r="DV131" s="413" t="s">
        <v>2095</v>
      </c>
      <c r="DW131" s="413" t="s">
        <v>2096</v>
      </c>
      <c r="DX131" s="3">
        <v>1</v>
      </c>
      <c r="DY131" s="413" t="s">
        <v>2095</v>
      </c>
      <c r="DZ131" s="413" t="s">
        <v>2096</v>
      </c>
      <c r="EA131" s="3">
        <v>1</v>
      </c>
      <c r="EB131" s="3" t="s">
        <v>2098</v>
      </c>
      <c r="EC131" s="3" t="s">
        <v>2098</v>
      </c>
      <c r="ED131" s="3"/>
      <c r="EE131" s="3" t="s">
        <v>2092</v>
      </c>
      <c r="EF131" s="3" t="s">
        <v>2103</v>
      </c>
      <c r="EG131" s="3" t="s">
        <v>2156</v>
      </c>
      <c r="EH131" s="413">
        <v>227</v>
      </c>
      <c r="EI131" s="3">
        <v>22</v>
      </c>
      <c r="EJ131" s="413" t="s">
        <v>2725</v>
      </c>
      <c r="EK131" s="413" t="s">
        <v>2726</v>
      </c>
      <c r="EL131" s="413" t="s">
        <v>10902</v>
      </c>
      <c r="EM131" s="413">
        <v>0</v>
      </c>
      <c r="EN131" s="413">
        <v>0</v>
      </c>
      <c r="EO131" s="413">
        <v>3</v>
      </c>
      <c r="EP131" s="413" t="s">
        <v>313</v>
      </c>
      <c r="EQ131" s="413" t="s">
        <v>10901</v>
      </c>
      <c r="ER131" s="413" t="s">
        <v>10901</v>
      </c>
      <c r="ES131" s="413">
        <v>92924</v>
      </c>
      <c r="ET131" s="413">
        <v>93000</v>
      </c>
      <c r="EU131" s="413">
        <v>76</v>
      </c>
      <c r="EV131" s="413">
        <v>0</v>
      </c>
      <c r="EW131" s="1" t="s">
        <v>2196</v>
      </c>
      <c r="FA131" s="1" t="s">
        <v>2103</v>
      </c>
      <c r="FG131" s="1" t="s">
        <v>2197</v>
      </c>
      <c r="FH131" s="1" t="s">
        <v>2198</v>
      </c>
      <c r="FI131" s="1" t="s">
        <v>2199</v>
      </c>
      <c r="FJ131" s="1" t="s">
        <v>2200</v>
      </c>
      <c r="FK131" s="1" t="s">
        <v>2201</v>
      </c>
      <c r="FL131" s="1" t="s">
        <v>2202</v>
      </c>
      <c r="FM131" s="1" t="s">
        <v>2203</v>
      </c>
      <c r="FW131" s="457">
        <f t="shared" si="1"/>
        <v>7.0484581497797363E-2</v>
      </c>
    </row>
    <row r="132" spans="1:179" ht="12" customHeight="1">
      <c r="A132" s="1" t="s">
        <v>2116</v>
      </c>
      <c r="B132" s="1" t="s">
        <v>2102</v>
      </c>
      <c r="C132" s="1" t="s">
        <v>2130</v>
      </c>
      <c r="I132" s="417">
        <f>VLOOKUP(C132,'(종합) 2016 KISTI 패밀리기업 현황(9&amp;10월)'!$E$6:$BM$295,61,FALSE)</f>
        <v>4</v>
      </c>
      <c r="J132" s="417">
        <f>VLOOKUP(C132,'(종합) 2016 KISTI 패밀리기업 현황(9&amp;10월)'!$E$6:$BY$295,72,FALSE)</f>
        <v>0</v>
      </c>
      <c r="K132" s="417">
        <f>VLOOKUP(C132,'(종합) 2016 KISTI 패밀리기업 현황(9&amp;10월)'!$E$6:$BY$295,73,FALSE)</f>
        <v>0</v>
      </c>
      <c r="L132" s="417">
        <f>VLOOKUP(C132,'(종합) 2016 KISTI 패밀리기업 현황(9&amp;10월)'!$E$6:$BZ$295,3,FALSE)</f>
        <v>1980</v>
      </c>
      <c r="M132" s="417">
        <f>VLOOKUP(C132,'(종합) 2016 KISTI 패밀리기업 현황(9&amp;10월)'!$E$6:$BZ$295,74,FALSE)</f>
        <v>10</v>
      </c>
      <c r="O132" s="21" t="s">
        <v>10820</v>
      </c>
      <c r="P132" s="21" t="s">
        <v>313</v>
      </c>
      <c r="Q132" s="3" t="s">
        <v>2229</v>
      </c>
      <c r="R132" s="3" t="s">
        <v>2230</v>
      </c>
      <c r="S132" s="3" t="s">
        <v>2249</v>
      </c>
      <c r="T132" s="3" t="s">
        <v>2249</v>
      </c>
      <c r="U132" s="3" t="s">
        <v>2231</v>
      </c>
      <c r="V132" s="3" t="s">
        <v>2258</v>
      </c>
      <c r="W132" s="3" t="s">
        <v>2232</v>
      </c>
      <c r="X132" s="3" t="s">
        <v>2230</v>
      </c>
      <c r="Y132" s="3"/>
      <c r="Z132" s="3"/>
      <c r="AA132" s="3"/>
      <c r="AB132" s="3" t="s">
        <v>2259</v>
      </c>
      <c r="AC132" s="3" t="s">
        <v>2237</v>
      </c>
      <c r="AD132" s="3" t="s">
        <v>2245</v>
      </c>
      <c r="AE132" s="3" t="s">
        <v>2237</v>
      </c>
      <c r="AF132" s="3" t="s">
        <v>2237</v>
      </c>
      <c r="AG132" s="3" t="s">
        <v>2260</v>
      </c>
      <c r="AH132" s="3" t="s">
        <v>2261</v>
      </c>
      <c r="AI132" s="3" t="s">
        <v>2249</v>
      </c>
      <c r="AJ132" s="3" t="s">
        <v>2240</v>
      </c>
      <c r="AK132" s="3" t="s">
        <v>2262</v>
      </c>
      <c r="AL132" s="3" t="s">
        <v>2240</v>
      </c>
      <c r="AM132" s="3" t="s">
        <v>2240</v>
      </c>
      <c r="AN132" s="3" t="s">
        <v>2240</v>
      </c>
      <c r="AO132" s="3" t="s">
        <v>2240</v>
      </c>
      <c r="AP132" s="3" t="s">
        <v>2240</v>
      </c>
      <c r="AQ132" s="3" t="s">
        <v>2240</v>
      </c>
      <c r="AR132" s="3"/>
      <c r="AS132" s="3" t="s">
        <v>2240</v>
      </c>
      <c r="AT132" s="3"/>
      <c r="AU132" s="3"/>
      <c r="AV132" s="3"/>
      <c r="AW132" s="3" t="s">
        <v>2240</v>
      </c>
      <c r="AX132" s="3"/>
      <c r="AY132" s="3" t="s">
        <v>2248</v>
      </c>
      <c r="AZ132" s="3" t="s">
        <v>2248</v>
      </c>
      <c r="BA132" s="3">
        <v>0</v>
      </c>
      <c r="BB132" s="3" t="s">
        <v>2248</v>
      </c>
      <c r="BC132" s="3" t="s">
        <v>2248</v>
      </c>
      <c r="BD132" s="3">
        <v>0</v>
      </c>
      <c r="BE132" s="413" t="s">
        <v>2248</v>
      </c>
      <c r="BF132" s="413" t="s">
        <v>2248</v>
      </c>
      <c r="BG132" s="3">
        <v>0</v>
      </c>
      <c r="BH132" s="413" t="s">
        <v>2248</v>
      </c>
      <c r="BI132" s="413" t="s">
        <v>2248</v>
      </c>
      <c r="BJ132" s="3">
        <v>0</v>
      </c>
      <c r="BK132" s="413" t="s">
        <v>2248</v>
      </c>
      <c r="BL132" s="413" t="s">
        <v>2248</v>
      </c>
      <c r="BM132" s="3">
        <v>0</v>
      </c>
      <c r="BN132" s="413" t="s">
        <v>2233</v>
      </c>
      <c r="BO132" s="413" t="s">
        <v>2233</v>
      </c>
      <c r="BP132" s="3">
        <v>0</v>
      </c>
      <c r="BQ132" s="413" t="s">
        <v>2233</v>
      </c>
      <c r="BR132" s="413" t="s">
        <v>2248</v>
      </c>
      <c r="BS132" s="3">
        <v>1</v>
      </c>
      <c r="BT132" s="413" t="s">
        <v>2233</v>
      </c>
      <c r="BU132" s="413" t="s">
        <v>2248</v>
      </c>
      <c r="BV132" s="3">
        <v>1</v>
      </c>
      <c r="BW132" s="413" t="s">
        <v>2232</v>
      </c>
      <c r="BX132" s="413" t="s">
        <v>2233</v>
      </c>
      <c r="BY132" s="3">
        <v>1</v>
      </c>
      <c r="BZ132" s="413" t="s">
        <v>2249</v>
      </c>
      <c r="CA132" s="413" t="s">
        <v>2249</v>
      </c>
      <c r="CB132" s="3">
        <v>0</v>
      </c>
      <c r="CC132" s="413" t="s">
        <v>2249</v>
      </c>
      <c r="CD132" s="413" t="s">
        <v>2249</v>
      </c>
      <c r="CE132" s="3">
        <v>0</v>
      </c>
      <c r="CF132" s="413" t="s">
        <v>2249</v>
      </c>
      <c r="CG132" s="413" t="s">
        <v>2249</v>
      </c>
      <c r="CH132" s="3">
        <v>0</v>
      </c>
      <c r="CI132" s="413" t="s">
        <v>2249</v>
      </c>
      <c r="CJ132" s="413" t="s">
        <v>2249</v>
      </c>
      <c r="CK132" s="3">
        <v>0</v>
      </c>
      <c r="CL132" s="413" t="s">
        <v>2249</v>
      </c>
      <c r="CM132" s="413" t="s">
        <v>2249</v>
      </c>
      <c r="CN132" s="3">
        <v>0</v>
      </c>
      <c r="CO132" s="413" t="s">
        <v>2248</v>
      </c>
      <c r="CP132" s="413" t="s">
        <v>2248</v>
      </c>
      <c r="CQ132" s="3">
        <v>0</v>
      </c>
      <c r="CR132" s="413" t="s">
        <v>2248</v>
      </c>
      <c r="CS132" s="413" t="s">
        <v>2248</v>
      </c>
      <c r="CT132" s="3">
        <v>0</v>
      </c>
      <c r="CU132" s="413" t="s">
        <v>2233</v>
      </c>
      <c r="CV132" s="413" t="s">
        <v>2233</v>
      </c>
      <c r="CW132" s="3">
        <v>0</v>
      </c>
      <c r="CX132" s="413" t="s">
        <v>2248</v>
      </c>
      <c r="CY132" s="413" t="s">
        <v>2248</v>
      </c>
      <c r="CZ132" s="3">
        <v>0</v>
      </c>
      <c r="DA132" s="413" t="s">
        <v>2248</v>
      </c>
      <c r="DB132" s="413" t="s">
        <v>2249</v>
      </c>
      <c r="DC132" s="3">
        <v>1</v>
      </c>
      <c r="DD132" s="413" t="s">
        <v>2248</v>
      </c>
      <c r="DE132" s="413" t="s">
        <v>2248</v>
      </c>
      <c r="DF132" s="3">
        <v>0</v>
      </c>
      <c r="DG132" s="413" t="s">
        <v>2233</v>
      </c>
      <c r="DH132" s="413" t="s">
        <v>2249</v>
      </c>
      <c r="DI132" s="3">
        <v>2</v>
      </c>
      <c r="DJ132" s="413" t="s">
        <v>2249</v>
      </c>
      <c r="DK132" s="413" t="s">
        <v>2249</v>
      </c>
      <c r="DL132" s="3">
        <v>0</v>
      </c>
      <c r="DM132" s="413" t="s">
        <v>2326</v>
      </c>
      <c r="DN132" s="413" t="s">
        <v>2248</v>
      </c>
      <c r="DO132" s="3">
        <v>3</v>
      </c>
      <c r="DP132" s="413" t="s">
        <v>2233</v>
      </c>
      <c r="DQ132" s="413" t="s">
        <v>2249</v>
      </c>
      <c r="DR132" s="3">
        <v>2</v>
      </c>
      <c r="DS132" s="413" t="s">
        <v>2233</v>
      </c>
      <c r="DT132" s="413" t="s">
        <v>2233</v>
      </c>
      <c r="DU132" s="3">
        <v>0</v>
      </c>
      <c r="DV132" s="413" t="s">
        <v>2232</v>
      </c>
      <c r="DW132" s="413" t="s">
        <v>2232</v>
      </c>
      <c r="DX132" s="3">
        <v>0</v>
      </c>
      <c r="DY132" s="413" t="s">
        <v>2232</v>
      </c>
      <c r="DZ132" s="413" t="s">
        <v>2248</v>
      </c>
      <c r="EA132" s="3">
        <v>2</v>
      </c>
      <c r="EB132" s="3"/>
      <c r="EC132" s="3" t="s">
        <v>2263</v>
      </c>
      <c r="ED132" s="3"/>
      <c r="EE132" s="3"/>
      <c r="EF132" s="3" t="s">
        <v>2264</v>
      </c>
      <c r="EG132" s="3" t="s">
        <v>2265</v>
      </c>
      <c r="EH132" s="413">
        <v>369</v>
      </c>
      <c r="EI132" s="3">
        <v>38</v>
      </c>
      <c r="EJ132" s="413" t="s">
        <v>2725</v>
      </c>
      <c r="EK132" s="413" t="s">
        <v>2726</v>
      </c>
      <c r="EL132" s="413" t="s">
        <v>10903</v>
      </c>
      <c r="EM132" s="413">
        <v>0</v>
      </c>
      <c r="EN132" s="413">
        <v>3</v>
      </c>
      <c r="EO132" s="413">
        <v>0</v>
      </c>
      <c r="EP132" s="413" t="s">
        <v>313</v>
      </c>
      <c r="EQ132" s="413" t="s">
        <v>10901</v>
      </c>
      <c r="ER132" s="413" t="s">
        <v>313</v>
      </c>
      <c r="ES132" s="413">
        <v>158316</v>
      </c>
      <c r="ET132" s="413">
        <v>160000</v>
      </c>
      <c r="EU132" s="413">
        <v>1684</v>
      </c>
      <c r="EV132" s="413">
        <v>9</v>
      </c>
      <c r="EW132" s="1" t="s">
        <v>2266</v>
      </c>
      <c r="FA132" s="1" t="s">
        <v>2233</v>
      </c>
      <c r="FG132" s="1" t="s">
        <v>2267</v>
      </c>
      <c r="FH132" s="1" t="s">
        <v>2268</v>
      </c>
      <c r="FI132" s="1" t="s">
        <v>2269</v>
      </c>
      <c r="FJ132" s="1" t="s">
        <v>2270</v>
      </c>
      <c r="FK132" s="1" t="s">
        <v>2271</v>
      </c>
      <c r="FL132" s="1" t="s">
        <v>2272</v>
      </c>
      <c r="FM132" s="1" t="s">
        <v>2273</v>
      </c>
      <c r="FW132" s="457">
        <f t="shared" ref="FW132:FW153" si="2">IF(AK132/EH132&lt;1,AK132/EH132,1)</f>
        <v>5.9620596205962058E-2</v>
      </c>
    </row>
    <row r="133" spans="1:179" ht="12" customHeight="1">
      <c r="A133" s="1" t="s">
        <v>2117</v>
      </c>
      <c r="B133" s="1" t="s">
        <v>2102</v>
      </c>
      <c r="C133" s="1" t="s">
        <v>2131</v>
      </c>
      <c r="I133" s="417">
        <f>VLOOKUP(C133,'(종합) 2016 KISTI 패밀리기업 현황(9&amp;10월)'!$E$6:$BM$295,61,FALSE)</f>
        <v>6</v>
      </c>
      <c r="J133" s="417">
        <f>VLOOKUP(C133,'(종합) 2016 KISTI 패밀리기업 현황(9&amp;10월)'!$E$6:$BY$295,72,FALSE)</f>
        <v>0</v>
      </c>
      <c r="K133" s="417">
        <f>VLOOKUP(C133,'(종합) 2016 KISTI 패밀리기업 현황(9&amp;10월)'!$E$6:$BY$295,73,FALSE)</f>
        <v>0</v>
      </c>
      <c r="L133" s="417">
        <f>VLOOKUP(C133,'(종합) 2016 KISTI 패밀리기업 현황(9&amp;10월)'!$E$6:$BZ$295,3,FALSE)</f>
        <v>1993</v>
      </c>
      <c r="M133" s="417">
        <f>VLOOKUP(C133,'(종합) 2016 KISTI 패밀리기업 현황(9&amp;10월)'!$E$6:$BZ$295,74,FALSE)</f>
        <v>10</v>
      </c>
      <c r="O133" s="21" t="s">
        <v>10825</v>
      </c>
      <c r="P133" s="21" t="s">
        <v>10906</v>
      </c>
      <c r="Q133" s="3" t="s">
        <v>2245</v>
      </c>
      <c r="R133" s="3" t="s">
        <v>2235</v>
      </c>
      <c r="S133" s="3"/>
      <c r="T133" s="3"/>
      <c r="U133" s="3"/>
      <c r="V133" s="3" t="s">
        <v>2233</v>
      </c>
      <c r="W133" s="3" t="s">
        <v>2233</v>
      </c>
      <c r="X133" s="3" t="s">
        <v>2274</v>
      </c>
      <c r="Y133" s="3"/>
      <c r="Z133" s="3"/>
      <c r="AA133" s="3"/>
      <c r="AB133" s="3"/>
      <c r="AC133" s="3" t="s">
        <v>2249</v>
      </c>
      <c r="AD133" s="3" t="s">
        <v>2229</v>
      </c>
      <c r="AE133" s="3"/>
      <c r="AF133" s="3"/>
      <c r="AG133" s="3" t="s">
        <v>2275</v>
      </c>
      <c r="AH133" s="3" t="s">
        <v>2276</v>
      </c>
      <c r="AI133" s="3" t="s">
        <v>2277</v>
      </c>
      <c r="AJ133" s="3" t="s">
        <v>2240</v>
      </c>
      <c r="AK133" s="3" t="s">
        <v>2278</v>
      </c>
      <c r="AL133" s="3" t="s">
        <v>2240</v>
      </c>
      <c r="AM133" s="3" t="s">
        <v>2240</v>
      </c>
      <c r="AN133" s="3"/>
      <c r="AO133" s="3"/>
      <c r="AP133" s="3"/>
      <c r="AQ133" s="3"/>
      <c r="AR133" s="3"/>
      <c r="AS133" s="3"/>
      <c r="AT133" s="3"/>
      <c r="AU133" s="3"/>
      <c r="AV133" s="3"/>
      <c r="AW133" s="3"/>
      <c r="AX133" s="3"/>
      <c r="AY133" s="3" t="s">
        <v>2233</v>
      </c>
      <c r="AZ133" s="3" t="s">
        <v>2249</v>
      </c>
      <c r="BA133" s="3">
        <v>2</v>
      </c>
      <c r="BB133" s="3" t="s">
        <v>2233</v>
      </c>
      <c r="BC133" s="3" t="s">
        <v>2249</v>
      </c>
      <c r="BD133" s="3">
        <v>2</v>
      </c>
      <c r="BE133" s="413" t="s">
        <v>2233</v>
      </c>
      <c r="BF133" s="413" t="s">
        <v>2248</v>
      </c>
      <c r="BG133" s="3">
        <v>1</v>
      </c>
      <c r="BH133" s="413" t="s">
        <v>2233</v>
      </c>
      <c r="BI133" s="413" t="s">
        <v>2248</v>
      </c>
      <c r="BJ133" s="3">
        <v>1</v>
      </c>
      <c r="BK133" s="413" t="s">
        <v>2233</v>
      </c>
      <c r="BL133" s="413" t="s">
        <v>2248</v>
      </c>
      <c r="BM133" s="3">
        <v>1</v>
      </c>
      <c r="BN133" s="413" t="s">
        <v>2248</v>
      </c>
      <c r="BO133" s="413" t="s">
        <v>2249</v>
      </c>
      <c r="BP133" s="3">
        <v>1</v>
      </c>
      <c r="BQ133" s="413" t="s">
        <v>2232</v>
      </c>
      <c r="BR133" s="413" t="s">
        <v>2233</v>
      </c>
      <c r="BS133" s="3">
        <v>1</v>
      </c>
      <c r="BT133" s="413" t="s">
        <v>2233</v>
      </c>
      <c r="BU133" s="413" t="s">
        <v>2233</v>
      </c>
      <c r="BV133" s="3">
        <v>0</v>
      </c>
      <c r="BW133" s="413" t="s">
        <v>2233</v>
      </c>
      <c r="BX133" s="413" t="s">
        <v>2233</v>
      </c>
      <c r="BY133" s="3">
        <v>0</v>
      </c>
      <c r="BZ133" s="413" t="s">
        <v>2248</v>
      </c>
      <c r="CA133" s="413" t="s">
        <v>2248</v>
      </c>
      <c r="CB133" s="3">
        <v>0</v>
      </c>
      <c r="CC133" s="413" t="s">
        <v>2248</v>
      </c>
      <c r="CD133" s="413" t="s">
        <v>2248</v>
      </c>
      <c r="CE133" s="3">
        <v>0</v>
      </c>
      <c r="CF133" s="413" t="s">
        <v>2233</v>
      </c>
      <c r="CG133" s="413" t="s">
        <v>2248</v>
      </c>
      <c r="CH133" s="3">
        <v>1</v>
      </c>
      <c r="CI133" s="413" t="s">
        <v>2233</v>
      </c>
      <c r="CJ133" s="413" t="s">
        <v>2248</v>
      </c>
      <c r="CK133" s="3">
        <v>1</v>
      </c>
      <c r="CL133" s="413" t="s">
        <v>2233</v>
      </c>
      <c r="CM133" s="413" t="s">
        <v>2248</v>
      </c>
      <c r="CN133" s="3">
        <v>1</v>
      </c>
      <c r="CO133" s="413" t="s">
        <v>2233</v>
      </c>
      <c r="CP133" s="413" t="s">
        <v>2248</v>
      </c>
      <c r="CQ133" s="3">
        <v>1</v>
      </c>
      <c r="CR133" s="413" t="s">
        <v>2233</v>
      </c>
      <c r="CS133" s="413" t="s">
        <v>2248</v>
      </c>
      <c r="CT133" s="3">
        <v>1</v>
      </c>
      <c r="CU133" s="413" t="s">
        <v>2233</v>
      </c>
      <c r="CV133" s="413" t="s">
        <v>2248</v>
      </c>
      <c r="CW133" s="3">
        <v>1</v>
      </c>
      <c r="CX133" s="413" t="s">
        <v>2279</v>
      </c>
      <c r="CY133" s="413" t="s">
        <v>2279</v>
      </c>
      <c r="CZ133" s="3">
        <v>0</v>
      </c>
      <c r="DA133" s="413" t="s">
        <v>2233</v>
      </c>
      <c r="DB133" s="413" t="s">
        <v>2233</v>
      </c>
      <c r="DC133" s="3">
        <v>0</v>
      </c>
      <c r="DD133" s="413" t="s">
        <v>2233</v>
      </c>
      <c r="DE133" s="413" t="s">
        <v>2233</v>
      </c>
      <c r="DF133" s="3">
        <v>0</v>
      </c>
      <c r="DG133" s="413" t="s">
        <v>2233</v>
      </c>
      <c r="DH133" s="413" t="s">
        <v>2233</v>
      </c>
      <c r="DI133" s="3">
        <v>0</v>
      </c>
      <c r="DJ133" s="413" t="s">
        <v>2250</v>
      </c>
      <c r="DK133" s="413" t="s">
        <v>2250</v>
      </c>
      <c r="DL133" s="3">
        <v>0</v>
      </c>
      <c r="DM133" s="413" t="s">
        <v>2248</v>
      </c>
      <c r="DN133" s="413" t="s">
        <v>2248</v>
      </c>
      <c r="DO133" s="3">
        <v>0</v>
      </c>
      <c r="DP133" s="413" t="s">
        <v>2248</v>
      </c>
      <c r="DQ133" s="413" t="s">
        <v>2248</v>
      </c>
      <c r="DR133" s="3">
        <v>0</v>
      </c>
      <c r="DS133" s="413" t="s">
        <v>2248</v>
      </c>
      <c r="DT133" s="413" t="s">
        <v>2249</v>
      </c>
      <c r="DU133" s="3">
        <v>1</v>
      </c>
      <c r="DV133" s="413" t="s">
        <v>2233</v>
      </c>
      <c r="DW133" s="413" t="s">
        <v>2233</v>
      </c>
      <c r="DX133" s="3">
        <v>0</v>
      </c>
      <c r="DY133" s="413" t="s">
        <v>2248</v>
      </c>
      <c r="DZ133" s="413" t="s">
        <v>2249</v>
      </c>
      <c r="EA133" s="3">
        <v>1</v>
      </c>
      <c r="EB133" s="3" t="s">
        <v>2280</v>
      </c>
      <c r="EC133" s="3" t="s">
        <v>2244</v>
      </c>
      <c r="ED133" s="3" t="s">
        <v>2229</v>
      </c>
      <c r="EE133" s="3" t="s">
        <v>2244</v>
      </c>
      <c r="EF133" s="3"/>
      <c r="EG133" s="3" t="s">
        <v>2281</v>
      </c>
      <c r="EH133" s="413">
        <v>432</v>
      </c>
      <c r="EI133" s="3">
        <v>25</v>
      </c>
      <c r="EJ133" s="413" t="s">
        <v>2725</v>
      </c>
      <c r="EK133" s="413" t="s">
        <v>2726</v>
      </c>
      <c r="EL133" s="413" t="s">
        <v>10903</v>
      </c>
      <c r="EM133" s="413">
        <v>0</v>
      </c>
      <c r="EN133" s="413">
        <v>4</v>
      </c>
      <c r="EO133" s="413">
        <v>0</v>
      </c>
      <c r="EP133" s="413" t="s">
        <v>313</v>
      </c>
      <c r="EQ133" s="413" t="s">
        <v>10901</v>
      </c>
      <c r="ER133" s="413" t="s">
        <v>313</v>
      </c>
      <c r="ES133" s="413">
        <v>271389</v>
      </c>
      <c r="ET133" s="413">
        <v>250000</v>
      </c>
      <c r="EU133" s="413">
        <v>0</v>
      </c>
      <c r="EV133" s="413">
        <v>0</v>
      </c>
      <c r="EW133" s="1" t="s">
        <v>2282</v>
      </c>
      <c r="EX133" s="1" t="s">
        <v>2233</v>
      </c>
      <c r="FD133" s="1" t="s">
        <v>2232</v>
      </c>
      <c r="FG133" s="1" t="s">
        <v>2283</v>
      </c>
      <c r="FH133" s="1" t="s">
        <v>2284</v>
      </c>
      <c r="FI133" s="1" t="s">
        <v>2285</v>
      </c>
      <c r="FO133" s="1" t="s">
        <v>2286</v>
      </c>
      <c r="FP133" s="1" t="s">
        <v>2287</v>
      </c>
      <c r="FQ133" s="1" t="s">
        <v>2288</v>
      </c>
      <c r="FR133" s="1" t="s">
        <v>2289</v>
      </c>
      <c r="FW133" s="457">
        <f t="shared" si="2"/>
        <v>6.0185185185185182E-2</v>
      </c>
    </row>
    <row r="134" spans="1:179" ht="13.5" customHeight="1">
      <c r="A134" s="1" t="s">
        <v>2118</v>
      </c>
      <c r="B134" s="1" t="s">
        <v>2102</v>
      </c>
      <c r="C134" s="1" t="s">
        <v>2133</v>
      </c>
      <c r="I134" s="417">
        <f>VLOOKUP(C134,'(종합) 2016 KISTI 패밀리기업 현황(9&amp;10월)'!$E$6:$BM$295,61,FALSE)</f>
        <v>5</v>
      </c>
      <c r="J134" s="417">
        <f>VLOOKUP(C134,'(종합) 2016 KISTI 패밀리기업 현황(9&amp;10월)'!$E$6:$BY$295,72,FALSE)</f>
        <v>1</v>
      </c>
      <c r="K134" s="417">
        <f>VLOOKUP(C134,'(종합) 2016 KISTI 패밀리기업 현황(9&amp;10월)'!$E$6:$BY$295,73,FALSE)</f>
        <v>1</v>
      </c>
      <c r="L134" s="417">
        <f>VLOOKUP(C134,'(종합) 2016 KISTI 패밀리기업 현황(9&amp;10월)'!$E$6:$BZ$295,3,FALSE)</f>
        <v>1998</v>
      </c>
      <c r="M134" s="417">
        <f>VLOOKUP(C134,'(종합) 2016 KISTI 패밀리기업 현황(9&amp;10월)'!$E$6:$BZ$295,74,FALSE)</f>
        <v>9</v>
      </c>
      <c r="O134" s="21" t="s">
        <v>10821</v>
      </c>
      <c r="P134" s="21" t="s">
        <v>2016</v>
      </c>
      <c r="Q134" s="3" t="s">
        <v>2299</v>
      </c>
      <c r="R134" s="3" t="s">
        <v>2249</v>
      </c>
      <c r="S134" s="3" t="s">
        <v>2249</v>
      </c>
      <c r="T134" s="3"/>
      <c r="U134" s="3"/>
      <c r="V134" s="3" t="s">
        <v>2233</v>
      </c>
      <c r="W134" s="3" t="s">
        <v>2233</v>
      </c>
      <c r="X134" s="3"/>
      <c r="Y134" s="3" t="s">
        <v>2290</v>
      </c>
      <c r="Z134" s="3"/>
      <c r="AA134" s="3"/>
      <c r="AB134" s="3" t="s">
        <v>2298</v>
      </c>
      <c r="AC134" s="3" t="s">
        <v>2236</v>
      </c>
      <c r="AD134" s="3" t="s">
        <v>2300</v>
      </c>
      <c r="AE134" s="3" t="s">
        <v>2233</v>
      </c>
      <c r="AF134" s="3" t="s">
        <v>2233</v>
      </c>
      <c r="AG134" s="3" t="s">
        <v>2301</v>
      </c>
      <c r="AH134" s="3" t="s">
        <v>2302</v>
      </c>
      <c r="AI134" s="3" t="s">
        <v>2249</v>
      </c>
      <c r="AJ134" s="3" t="s">
        <v>2240</v>
      </c>
      <c r="AK134" s="3" t="s">
        <v>2249</v>
      </c>
      <c r="AL134" s="3" t="s">
        <v>2240</v>
      </c>
      <c r="AM134" s="3" t="s">
        <v>2240</v>
      </c>
      <c r="AN134" s="3"/>
      <c r="AO134" s="3"/>
      <c r="AP134" s="3"/>
      <c r="AQ134" s="3"/>
      <c r="AR134" s="3" t="s">
        <v>2240</v>
      </c>
      <c r="AS134" s="3"/>
      <c r="AT134" s="3"/>
      <c r="AU134" s="3"/>
      <c r="AV134" s="3"/>
      <c r="AW134" s="3"/>
      <c r="AX134" s="3"/>
      <c r="AY134" s="3" t="s">
        <v>2233</v>
      </c>
      <c r="AZ134" s="3" t="s">
        <v>2249</v>
      </c>
      <c r="BA134" s="3">
        <v>2</v>
      </c>
      <c r="BB134" s="3" t="s">
        <v>2233</v>
      </c>
      <c r="BC134" s="3" t="s">
        <v>2248</v>
      </c>
      <c r="BD134" s="3">
        <v>1</v>
      </c>
      <c r="BE134" s="413" t="s">
        <v>2233</v>
      </c>
      <c r="BF134" s="413" t="s">
        <v>2233</v>
      </c>
      <c r="BG134" s="3">
        <v>0</v>
      </c>
      <c r="BH134" s="413" t="s">
        <v>2233</v>
      </c>
      <c r="BI134" s="413" t="s">
        <v>2248</v>
      </c>
      <c r="BJ134" s="3">
        <v>1</v>
      </c>
      <c r="BK134" s="413" t="s">
        <v>2233</v>
      </c>
      <c r="BL134" s="413" t="s">
        <v>2248</v>
      </c>
      <c r="BM134" s="3">
        <v>1</v>
      </c>
      <c r="BN134" s="413" t="s">
        <v>2232</v>
      </c>
      <c r="BO134" s="413" t="s">
        <v>2233</v>
      </c>
      <c r="BP134" s="3">
        <v>1</v>
      </c>
      <c r="BQ134" s="413" t="s">
        <v>2240</v>
      </c>
      <c r="BR134" s="413" t="s">
        <v>2232</v>
      </c>
      <c r="BS134" s="3">
        <v>1</v>
      </c>
      <c r="BT134" s="413" t="s">
        <v>2240</v>
      </c>
      <c r="BU134" s="413" t="s">
        <v>2240</v>
      </c>
      <c r="BV134" s="3">
        <v>0</v>
      </c>
      <c r="BW134" s="413" t="s">
        <v>2240</v>
      </c>
      <c r="BX134" s="413" t="s">
        <v>2240</v>
      </c>
      <c r="BY134" s="3">
        <v>0</v>
      </c>
      <c r="BZ134" s="413" t="s">
        <v>2258</v>
      </c>
      <c r="CA134" s="413" t="s">
        <v>2279</v>
      </c>
      <c r="CB134" s="3">
        <v>1</v>
      </c>
      <c r="CC134" s="413" t="s">
        <v>2240</v>
      </c>
      <c r="CD134" s="413" t="s">
        <v>2232</v>
      </c>
      <c r="CE134" s="3">
        <v>1</v>
      </c>
      <c r="CF134" s="413" t="s">
        <v>2233</v>
      </c>
      <c r="CG134" s="413" t="s">
        <v>2248</v>
      </c>
      <c r="CH134" s="3">
        <v>1</v>
      </c>
      <c r="CI134" s="413" t="s">
        <v>2232</v>
      </c>
      <c r="CJ134" s="413" t="s">
        <v>2233</v>
      </c>
      <c r="CK134" s="3">
        <v>1</v>
      </c>
      <c r="CL134" s="413" t="s">
        <v>2233</v>
      </c>
      <c r="CM134" s="413" t="s">
        <v>2233</v>
      </c>
      <c r="CN134" s="3">
        <v>0</v>
      </c>
      <c r="CO134" s="413" t="s">
        <v>2233</v>
      </c>
      <c r="CP134" s="413" t="s">
        <v>2233</v>
      </c>
      <c r="CQ134" s="3">
        <v>0</v>
      </c>
      <c r="CR134" s="413" t="s">
        <v>2232</v>
      </c>
      <c r="CS134" s="413" t="s">
        <v>2232</v>
      </c>
      <c r="CT134" s="3">
        <v>0</v>
      </c>
      <c r="CU134" s="413" t="s">
        <v>2232</v>
      </c>
      <c r="CV134" s="413" t="s">
        <v>2232</v>
      </c>
      <c r="CW134" s="3">
        <v>0</v>
      </c>
      <c r="CX134" s="413" t="s">
        <v>2232</v>
      </c>
      <c r="CY134" s="413" t="s">
        <v>2232</v>
      </c>
      <c r="CZ134" s="3">
        <v>0</v>
      </c>
      <c r="DA134" s="413" t="s">
        <v>2232</v>
      </c>
      <c r="DB134" s="413" t="s">
        <v>2232</v>
      </c>
      <c r="DC134" s="3">
        <v>0</v>
      </c>
      <c r="DD134" s="413" t="s">
        <v>2232</v>
      </c>
      <c r="DE134" s="413" t="s">
        <v>2232</v>
      </c>
      <c r="DF134" s="3">
        <v>0</v>
      </c>
      <c r="DG134" s="413" t="s">
        <v>2248</v>
      </c>
      <c r="DH134" s="413" t="s">
        <v>2248</v>
      </c>
      <c r="DI134" s="3">
        <v>0</v>
      </c>
      <c r="DJ134" s="413" t="s">
        <v>2240</v>
      </c>
      <c r="DK134" s="413" t="s">
        <v>2240</v>
      </c>
      <c r="DL134" s="3">
        <v>0</v>
      </c>
      <c r="DM134" s="413" t="s">
        <v>2232</v>
      </c>
      <c r="DN134" s="413" t="s">
        <v>2232</v>
      </c>
      <c r="DO134" s="3">
        <v>0</v>
      </c>
      <c r="DP134" s="413" t="s">
        <v>2232</v>
      </c>
      <c r="DQ134" s="413" t="s">
        <v>2233</v>
      </c>
      <c r="DR134" s="3">
        <v>1</v>
      </c>
      <c r="DS134" s="413" t="s">
        <v>2233</v>
      </c>
      <c r="DT134" s="413" t="s">
        <v>2233</v>
      </c>
      <c r="DU134" s="3">
        <v>0</v>
      </c>
      <c r="DV134" s="413" t="s">
        <v>2240</v>
      </c>
      <c r="DW134" s="413" t="s">
        <v>2240</v>
      </c>
      <c r="DX134" s="3">
        <v>0</v>
      </c>
      <c r="DY134" s="413" t="s">
        <v>2240</v>
      </c>
      <c r="DZ134" s="413" t="s">
        <v>2233</v>
      </c>
      <c r="EA134" s="3">
        <v>2</v>
      </c>
      <c r="EB134" s="3" t="s">
        <v>2231</v>
      </c>
      <c r="EC134" s="3" t="s">
        <v>2249</v>
      </c>
      <c r="ED134" s="3" t="s">
        <v>2231</v>
      </c>
      <c r="EE134" s="3"/>
      <c r="EF134" s="3"/>
      <c r="EG134" s="3" t="s">
        <v>2249</v>
      </c>
      <c r="EH134" s="413">
        <v>46</v>
      </c>
      <c r="EI134" s="3">
        <v>20</v>
      </c>
      <c r="EJ134" s="413" t="s">
        <v>2725</v>
      </c>
      <c r="EK134" s="413" t="s">
        <v>2726</v>
      </c>
      <c r="EL134" s="413" t="s">
        <v>10900</v>
      </c>
      <c r="EM134" s="413">
        <v>0</v>
      </c>
      <c r="EN134" s="413">
        <v>4</v>
      </c>
      <c r="EO134" s="413">
        <v>0</v>
      </c>
      <c r="EP134" s="413" t="s">
        <v>313</v>
      </c>
      <c r="EQ134" s="413" t="s">
        <v>10901</v>
      </c>
      <c r="ER134" s="413" t="s">
        <v>313</v>
      </c>
      <c r="ES134" s="413">
        <v>3702</v>
      </c>
      <c r="ET134" s="413">
        <v>9000</v>
      </c>
      <c r="EU134" s="413">
        <v>5298</v>
      </c>
      <c r="EV134" s="413">
        <v>0</v>
      </c>
      <c r="EW134" s="1" t="s">
        <v>2303</v>
      </c>
      <c r="EX134" s="1" t="s">
        <v>2233</v>
      </c>
      <c r="FA134" s="1" t="s">
        <v>2258</v>
      </c>
      <c r="FD134" s="1" t="s">
        <v>2232</v>
      </c>
      <c r="FG134" s="1" t="s">
        <v>2304</v>
      </c>
      <c r="FH134" s="1" t="s">
        <v>2305</v>
      </c>
      <c r="FI134" s="1" t="s">
        <v>2306</v>
      </c>
      <c r="FW134" s="457">
        <f t="shared" si="2"/>
        <v>0.10869565217391304</v>
      </c>
    </row>
    <row r="135" spans="1:179" ht="13.5" customHeight="1">
      <c r="A135" s="1" t="s">
        <v>2119</v>
      </c>
      <c r="B135" s="1" t="s">
        <v>2102</v>
      </c>
      <c r="C135" s="1" t="s">
        <v>2134</v>
      </c>
      <c r="I135" s="417">
        <f>VLOOKUP(C135,'(종합) 2016 KISTI 패밀리기업 현황(9&amp;10월)'!$E$6:$BM$295,61,FALSE)</f>
        <v>10</v>
      </c>
      <c r="J135" s="417">
        <f>VLOOKUP(C135,'(종합) 2016 KISTI 패밀리기업 현황(9&amp;10월)'!$E$6:$BY$295,72,FALSE)</f>
        <v>0</v>
      </c>
      <c r="K135" s="417">
        <f>VLOOKUP(C135,'(종합) 2016 KISTI 패밀리기업 현황(9&amp;10월)'!$E$6:$BY$295,73,FALSE)</f>
        <v>0</v>
      </c>
      <c r="L135" s="417">
        <f>VLOOKUP(C135,'(종합) 2016 KISTI 패밀리기업 현황(9&amp;10월)'!$E$6:$BZ$295,3,FALSE)</f>
        <v>1995</v>
      </c>
      <c r="M135" s="417">
        <f>VLOOKUP(C135,'(종합) 2016 KISTI 패밀리기업 현황(9&amp;10월)'!$E$6:$BZ$295,74,FALSE)</f>
        <v>10</v>
      </c>
      <c r="O135" s="21" t="s">
        <v>10820</v>
      </c>
      <c r="P135" s="21" t="s">
        <v>313</v>
      </c>
      <c r="Q135" s="3" t="s">
        <v>2259</v>
      </c>
      <c r="R135" s="3" t="s">
        <v>2231</v>
      </c>
      <c r="S135" s="3" t="s">
        <v>2231</v>
      </c>
      <c r="T135" s="3"/>
      <c r="U135" s="3"/>
      <c r="V135" s="3" t="s">
        <v>2232</v>
      </c>
      <c r="W135" s="3" t="s">
        <v>2232</v>
      </c>
      <c r="X135" s="3" t="s">
        <v>2230</v>
      </c>
      <c r="Y135" s="3" t="s">
        <v>2245</v>
      </c>
      <c r="Z135" s="3"/>
      <c r="AA135" s="3" t="s">
        <v>2231</v>
      </c>
      <c r="AB135" s="3"/>
      <c r="AC135" s="3" t="s">
        <v>2248</v>
      </c>
      <c r="AD135" s="3" t="s">
        <v>2236</v>
      </c>
      <c r="AE135" s="3" t="s">
        <v>2277</v>
      </c>
      <c r="AF135" s="3" t="s">
        <v>2231</v>
      </c>
      <c r="AG135" s="3" t="s">
        <v>2297</v>
      </c>
      <c r="AH135" s="3" t="s">
        <v>2307</v>
      </c>
      <c r="AI135" s="3" t="s">
        <v>2248</v>
      </c>
      <c r="AJ135" s="3" t="s">
        <v>2240</v>
      </c>
      <c r="AK135" s="3" t="s">
        <v>2240</v>
      </c>
      <c r="AL135" s="3"/>
      <c r="AM135" s="3"/>
      <c r="AN135" s="3"/>
      <c r="AO135" s="3" t="s">
        <v>2240</v>
      </c>
      <c r="AP135" s="3" t="s">
        <v>2240</v>
      </c>
      <c r="AQ135" s="3"/>
      <c r="AR135" s="3"/>
      <c r="AS135" s="3" t="s">
        <v>2240</v>
      </c>
      <c r="AT135" s="3"/>
      <c r="AU135" s="3"/>
      <c r="AV135" s="3" t="s">
        <v>2240</v>
      </c>
      <c r="AW135" s="3"/>
      <c r="AX135" s="3"/>
      <c r="AY135" s="3" t="s">
        <v>2232</v>
      </c>
      <c r="AZ135" s="3" t="s">
        <v>2233</v>
      </c>
      <c r="BA135" s="3">
        <v>1</v>
      </c>
      <c r="BB135" s="3" t="s">
        <v>2232</v>
      </c>
      <c r="BC135" s="3" t="s">
        <v>2233</v>
      </c>
      <c r="BD135" s="3">
        <v>1</v>
      </c>
      <c r="BE135" s="413" t="s">
        <v>2233</v>
      </c>
      <c r="BF135" s="413" t="s">
        <v>2248</v>
      </c>
      <c r="BG135" s="3">
        <v>1</v>
      </c>
      <c r="BH135" s="413" t="s">
        <v>2233</v>
      </c>
      <c r="BI135" s="413" t="s">
        <v>2249</v>
      </c>
      <c r="BJ135" s="3">
        <v>2</v>
      </c>
      <c r="BK135" s="413" t="s">
        <v>2233</v>
      </c>
      <c r="BL135" s="413" t="s">
        <v>2248</v>
      </c>
      <c r="BM135" s="3">
        <v>1</v>
      </c>
      <c r="BN135" s="413" t="s">
        <v>2233</v>
      </c>
      <c r="BO135" s="413" t="s">
        <v>2248</v>
      </c>
      <c r="BP135" s="3">
        <v>1</v>
      </c>
      <c r="BQ135" s="413" t="s">
        <v>2232</v>
      </c>
      <c r="BR135" s="413" t="s">
        <v>2233</v>
      </c>
      <c r="BS135" s="3">
        <v>1</v>
      </c>
      <c r="BT135" s="413" t="s">
        <v>2233</v>
      </c>
      <c r="BU135" s="413" t="s">
        <v>2248</v>
      </c>
      <c r="BV135" s="3">
        <v>1</v>
      </c>
      <c r="BW135" s="413" t="s">
        <v>2233</v>
      </c>
      <c r="BX135" s="413" t="s">
        <v>2248</v>
      </c>
      <c r="BY135" s="3">
        <v>1</v>
      </c>
      <c r="BZ135" s="413" t="s">
        <v>2233</v>
      </c>
      <c r="CA135" s="413" t="s">
        <v>2248</v>
      </c>
      <c r="CB135" s="3">
        <v>1</v>
      </c>
      <c r="CC135" s="413" t="s">
        <v>2248</v>
      </c>
      <c r="CD135" s="413" t="s">
        <v>2249</v>
      </c>
      <c r="CE135" s="3">
        <v>1</v>
      </c>
      <c r="CF135" s="413" t="s">
        <v>2248</v>
      </c>
      <c r="CG135" s="413" t="s">
        <v>2249</v>
      </c>
      <c r="CH135" s="3">
        <v>1</v>
      </c>
      <c r="CI135" s="413" t="s">
        <v>2248</v>
      </c>
      <c r="CJ135" s="413" t="s">
        <v>2248</v>
      </c>
      <c r="CK135" s="3">
        <v>0</v>
      </c>
      <c r="CL135" s="413" t="s">
        <v>2233</v>
      </c>
      <c r="CM135" s="413" t="s">
        <v>2233</v>
      </c>
      <c r="CN135" s="3">
        <v>0</v>
      </c>
      <c r="CO135" s="413" t="s">
        <v>2233</v>
      </c>
      <c r="CP135" s="413" t="s">
        <v>2233</v>
      </c>
      <c r="CQ135" s="3">
        <v>0</v>
      </c>
      <c r="CR135" s="413" t="s">
        <v>2233</v>
      </c>
      <c r="CS135" s="413" t="s">
        <v>2233</v>
      </c>
      <c r="CT135" s="3">
        <v>0</v>
      </c>
      <c r="CU135" s="413" t="s">
        <v>2233</v>
      </c>
      <c r="CV135" s="413" t="s">
        <v>2248</v>
      </c>
      <c r="CW135" s="3">
        <v>1</v>
      </c>
      <c r="CX135" s="413" t="s">
        <v>2248</v>
      </c>
      <c r="CY135" s="413" t="s">
        <v>2249</v>
      </c>
      <c r="CZ135" s="3">
        <v>1</v>
      </c>
      <c r="DA135" s="413" t="s">
        <v>2248</v>
      </c>
      <c r="DB135" s="413" t="s">
        <v>2249</v>
      </c>
      <c r="DC135" s="3">
        <v>1</v>
      </c>
      <c r="DD135" s="413" t="s">
        <v>2248</v>
      </c>
      <c r="DE135" s="413" t="s">
        <v>2249</v>
      </c>
      <c r="DF135" s="3">
        <v>1</v>
      </c>
      <c r="DG135" s="413" t="s">
        <v>2248</v>
      </c>
      <c r="DH135" s="413" t="s">
        <v>2249</v>
      </c>
      <c r="DI135" s="3">
        <v>1</v>
      </c>
      <c r="DJ135" s="413" t="s">
        <v>2233</v>
      </c>
      <c r="DK135" s="413" t="s">
        <v>2233</v>
      </c>
      <c r="DL135" s="3">
        <v>0</v>
      </c>
      <c r="DM135" s="413" t="s">
        <v>2233</v>
      </c>
      <c r="DN135" s="413" t="s">
        <v>2248</v>
      </c>
      <c r="DO135" s="3">
        <v>1</v>
      </c>
      <c r="DP135" s="413" t="s">
        <v>2233</v>
      </c>
      <c r="DQ135" s="413" t="s">
        <v>2233</v>
      </c>
      <c r="DR135" s="3">
        <v>0</v>
      </c>
      <c r="DS135" s="413" t="s">
        <v>2233</v>
      </c>
      <c r="DT135" s="413" t="s">
        <v>2248</v>
      </c>
      <c r="DU135" s="3">
        <v>1</v>
      </c>
      <c r="DV135" s="413" t="s">
        <v>2233</v>
      </c>
      <c r="DW135" s="413" t="s">
        <v>2233</v>
      </c>
      <c r="DX135" s="3">
        <v>0</v>
      </c>
      <c r="DY135" s="413" t="s">
        <v>2233</v>
      </c>
      <c r="DZ135" s="413" t="s">
        <v>2248</v>
      </c>
      <c r="EA135" s="3">
        <v>1</v>
      </c>
      <c r="EB135" s="3" t="s">
        <v>2298</v>
      </c>
      <c r="EC135" s="3" t="s">
        <v>2299</v>
      </c>
      <c r="ED135" s="3" t="s">
        <v>2308</v>
      </c>
      <c r="EE135" s="3" t="s">
        <v>2244</v>
      </c>
      <c r="EF135" s="3" t="s">
        <v>2280</v>
      </c>
      <c r="EG135" s="3" t="s">
        <v>2259</v>
      </c>
      <c r="EH135" s="413">
        <v>26</v>
      </c>
      <c r="EI135" s="3">
        <v>23</v>
      </c>
      <c r="EJ135" s="413" t="s">
        <v>3233</v>
      </c>
      <c r="EK135" s="413" t="s">
        <v>3234</v>
      </c>
      <c r="EL135" s="413" t="s">
        <v>10900</v>
      </c>
      <c r="EM135" s="413">
        <v>3</v>
      </c>
      <c r="EN135" s="413">
        <v>0</v>
      </c>
      <c r="EO135" s="413">
        <v>0</v>
      </c>
      <c r="EP135" s="413" t="s">
        <v>313</v>
      </c>
      <c r="EQ135" s="413" t="s">
        <v>10901</v>
      </c>
      <c r="ER135" s="413" t="s">
        <v>313</v>
      </c>
      <c r="ES135" s="413">
        <v>3721</v>
      </c>
      <c r="ET135" s="413">
        <v>3900</v>
      </c>
      <c r="EU135" s="413">
        <v>179</v>
      </c>
      <c r="EV135" s="413">
        <v>53</v>
      </c>
      <c r="EW135" s="1" t="s">
        <v>2309</v>
      </c>
      <c r="FA135" s="1" t="s">
        <v>2249</v>
      </c>
      <c r="FG135" s="1" t="s">
        <v>2310</v>
      </c>
      <c r="FH135" s="1" t="s">
        <v>2311</v>
      </c>
      <c r="FI135" s="1" t="s">
        <v>2312</v>
      </c>
      <c r="FW135" s="457">
        <f t="shared" si="2"/>
        <v>3.8461538461538464E-2</v>
      </c>
    </row>
    <row r="136" spans="1:179" ht="13.5" customHeight="1">
      <c r="A136" s="1" t="s">
        <v>2120</v>
      </c>
      <c r="B136" s="1" t="s">
        <v>2102</v>
      </c>
      <c r="C136" s="1" t="s">
        <v>2135</v>
      </c>
      <c r="I136" s="417">
        <f>VLOOKUP(C136,'(종합) 2016 KISTI 패밀리기업 현황(9&amp;10월)'!$E$6:$BM$295,61,FALSE)</f>
        <v>5</v>
      </c>
      <c r="J136" s="417">
        <f>VLOOKUP(C136,'(종합) 2016 KISTI 패밀리기업 현황(9&amp;10월)'!$E$6:$BY$295,72,FALSE)</f>
        <v>1</v>
      </c>
      <c r="K136" s="417">
        <f>VLOOKUP(C136,'(종합) 2016 KISTI 패밀리기업 현황(9&amp;10월)'!$E$6:$BY$295,73,FALSE)</f>
        <v>1</v>
      </c>
      <c r="L136" s="417">
        <f>VLOOKUP(C136,'(종합) 2016 KISTI 패밀리기업 현황(9&amp;10월)'!$E$6:$BZ$295,3,FALSE)</f>
        <v>1981</v>
      </c>
      <c r="M136" s="417">
        <f>VLOOKUP(C136,'(종합) 2016 KISTI 패밀리기업 현황(9&amp;10월)'!$E$6:$BZ$295,74,FALSE)</f>
        <v>10</v>
      </c>
      <c r="O136" s="21" t="s">
        <v>10824</v>
      </c>
      <c r="P136" s="21" t="s">
        <v>2016</v>
      </c>
      <c r="Q136" s="3" t="s">
        <v>2298</v>
      </c>
      <c r="R136" s="3" t="s">
        <v>2290</v>
      </c>
      <c r="S136" s="3"/>
      <c r="T136" s="3"/>
      <c r="U136" s="3"/>
      <c r="V136" s="3" t="s">
        <v>2232</v>
      </c>
      <c r="W136" s="3" t="s">
        <v>2233</v>
      </c>
      <c r="X136" s="3" t="s">
        <v>2313</v>
      </c>
      <c r="Y136" s="3" t="s">
        <v>2314</v>
      </c>
      <c r="Z136" s="3"/>
      <c r="AA136" s="3"/>
      <c r="AB136" s="3" t="s">
        <v>2236</v>
      </c>
      <c r="AC136" s="3" t="s">
        <v>2240</v>
      </c>
      <c r="AD136" s="3" t="s">
        <v>2233</v>
      </c>
      <c r="AE136" s="3" t="s">
        <v>2232</v>
      </c>
      <c r="AF136" s="3" t="s">
        <v>2236</v>
      </c>
      <c r="AG136" s="3" t="s">
        <v>2288</v>
      </c>
      <c r="AH136" s="3" t="s">
        <v>2315</v>
      </c>
      <c r="AI136" s="3" t="s">
        <v>2277</v>
      </c>
      <c r="AJ136" s="3" t="s">
        <v>2240</v>
      </c>
      <c r="AK136" s="3" t="s">
        <v>2241</v>
      </c>
      <c r="AL136" s="3" t="s">
        <v>2240</v>
      </c>
      <c r="AM136" s="3" t="s">
        <v>2240</v>
      </c>
      <c r="AN136" s="3"/>
      <c r="AO136" s="3"/>
      <c r="AP136" s="3"/>
      <c r="AQ136" s="3"/>
      <c r="AR136" s="3"/>
      <c r="AS136" s="3" t="s">
        <v>2240</v>
      </c>
      <c r="AT136" s="3" t="s">
        <v>2240</v>
      </c>
      <c r="AU136" s="3"/>
      <c r="AV136" s="3"/>
      <c r="AW136" s="3"/>
      <c r="AX136" s="3"/>
      <c r="AY136" s="3" t="s">
        <v>2240</v>
      </c>
      <c r="AZ136" s="3" t="s">
        <v>2249</v>
      </c>
      <c r="BA136" s="3">
        <v>4</v>
      </c>
      <c r="BB136" s="3" t="s">
        <v>2240</v>
      </c>
      <c r="BC136" s="3" t="s">
        <v>2248</v>
      </c>
      <c r="BD136" s="3">
        <v>3</v>
      </c>
      <c r="BE136" s="413" t="s">
        <v>2232</v>
      </c>
      <c r="BF136" s="413" t="s">
        <v>2233</v>
      </c>
      <c r="BG136" s="3">
        <v>1</v>
      </c>
      <c r="BH136" s="413" t="s">
        <v>2232</v>
      </c>
      <c r="BI136" s="413" t="s">
        <v>2232</v>
      </c>
      <c r="BJ136" s="3">
        <v>0</v>
      </c>
      <c r="BK136" s="413" t="s">
        <v>2240</v>
      </c>
      <c r="BL136" s="413" t="s">
        <v>2232</v>
      </c>
      <c r="BM136" s="3">
        <v>1</v>
      </c>
      <c r="BN136" s="413" t="s">
        <v>2233</v>
      </c>
      <c r="BO136" s="413" t="s">
        <v>2248</v>
      </c>
      <c r="BP136" s="3">
        <v>1</v>
      </c>
      <c r="BQ136" s="413" t="s">
        <v>2232</v>
      </c>
      <c r="BR136" s="413" t="s">
        <v>2232</v>
      </c>
      <c r="BS136" s="3">
        <v>0</v>
      </c>
      <c r="BT136" s="413" t="s">
        <v>2248</v>
      </c>
      <c r="BU136" s="413" t="s">
        <v>2249</v>
      </c>
      <c r="BV136" s="3">
        <v>1</v>
      </c>
      <c r="BW136" s="413" t="s">
        <v>2248</v>
      </c>
      <c r="BX136" s="413" t="s">
        <v>2248</v>
      </c>
      <c r="BY136" s="3">
        <v>0</v>
      </c>
      <c r="BZ136" s="413" t="s">
        <v>2233</v>
      </c>
      <c r="CA136" s="413" t="s">
        <v>2233</v>
      </c>
      <c r="CB136" s="3">
        <v>0</v>
      </c>
      <c r="CC136" s="413" t="s">
        <v>2249</v>
      </c>
      <c r="CD136" s="413" t="s">
        <v>2249</v>
      </c>
      <c r="CE136" s="3">
        <v>0</v>
      </c>
      <c r="CF136" s="413" t="s">
        <v>2233</v>
      </c>
      <c r="CG136" s="413" t="s">
        <v>2233</v>
      </c>
      <c r="CH136" s="3">
        <v>0</v>
      </c>
      <c r="CI136" s="413" t="s">
        <v>2232</v>
      </c>
      <c r="CJ136" s="413" t="s">
        <v>2232</v>
      </c>
      <c r="CK136" s="3">
        <v>0</v>
      </c>
      <c r="CL136" s="413" t="s">
        <v>2248</v>
      </c>
      <c r="CM136" s="413" t="s">
        <v>2248</v>
      </c>
      <c r="CN136" s="3">
        <v>0</v>
      </c>
      <c r="CO136" s="413" t="s">
        <v>2232</v>
      </c>
      <c r="CP136" s="413" t="s">
        <v>2233</v>
      </c>
      <c r="CQ136" s="3">
        <v>1</v>
      </c>
      <c r="CR136" s="413" t="s">
        <v>2232</v>
      </c>
      <c r="CS136" s="413" t="s">
        <v>2232</v>
      </c>
      <c r="CT136" s="3">
        <v>0</v>
      </c>
      <c r="CU136" s="413" t="s">
        <v>2233</v>
      </c>
      <c r="CV136" s="413" t="s">
        <v>2248</v>
      </c>
      <c r="CW136" s="3">
        <v>1</v>
      </c>
      <c r="CX136" s="413" t="s">
        <v>2233</v>
      </c>
      <c r="CY136" s="413" t="s">
        <v>2233</v>
      </c>
      <c r="CZ136" s="3">
        <v>0</v>
      </c>
      <c r="DA136" s="413" t="s">
        <v>2248</v>
      </c>
      <c r="DB136" s="413" t="s">
        <v>2248</v>
      </c>
      <c r="DC136" s="3">
        <v>0</v>
      </c>
      <c r="DD136" s="413" t="s">
        <v>2249</v>
      </c>
      <c r="DE136" s="413" t="s">
        <v>2249</v>
      </c>
      <c r="DF136" s="3">
        <v>0</v>
      </c>
      <c r="DG136" s="413" t="s">
        <v>2248</v>
      </c>
      <c r="DH136" s="413" t="s">
        <v>2248</v>
      </c>
      <c r="DI136" s="3">
        <v>0</v>
      </c>
      <c r="DJ136" s="413" t="s">
        <v>2248</v>
      </c>
      <c r="DK136" s="413" t="s">
        <v>2249</v>
      </c>
      <c r="DL136" s="3">
        <v>1</v>
      </c>
      <c r="DM136" s="413" t="s">
        <v>2233</v>
      </c>
      <c r="DN136" s="413" t="s">
        <v>2248</v>
      </c>
      <c r="DO136" s="3">
        <v>1</v>
      </c>
      <c r="DP136" s="413" t="s">
        <v>2233</v>
      </c>
      <c r="DQ136" s="413" t="s">
        <v>2248</v>
      </c>
      <c r="DR136" s="3">
        <v>1</v>
      </c>
      <c r="DS136" s="413" t="s">
        <v>2232</v>
      </c>
      <c r="DT136" s="413" t="s">
        <v>2232</v>
      </c>
      <c r="DU136" s="3">
        <v>0</v>
      </c>
      <c r="DV136" s="413" t="s">
        <v>2232</v>
      </c>
      <c r="DW136" s="413" t="s">
        <v>2233</v>
      </c>
      <c r="DX136" s="3">
        <v>1</v>
      </c>
      <c r="DY136" s="413" t="s">
        <v>2248</v>
      </c>
      <c r="DZ136" s="413" t="s">
        <v>2248</v>
      </c>
      <c r="EA136" s="3">
        <v>0</v>
      </c>
      <c r="EB136" s="3" t="s">
        <v>2229</v>
      </c>
      <c r="EC136" s="3" t="s">
        <v>2230</v>
      </c>
      <c r="ED136" s="3"/>
      <c r="EE136" s="3" t="s">
        <v>2290</v>
      </c>
      <c r="EF136" s="3"/>
      <c r="EG136" s="3" t="s">
        <v>2229</v>
      </c>
      <c r="EH136" s="413">
        <v>34</v>
      </c>
      <c r="EI136" s="3">
        <v>37</v>
      </c>
      <c r="EJ136" s="413" t="s">
        <v>2725</v>
      </c>
      <c r="EK136" s="413" t="s">
        <v>2726</v>
      </c>
      <c r="EL136" s="413" t="s">
        <v>10900</v>
      </c>
      <c r="EM136" s="413">
        <v>0</v>
      </c>
      <c r="EN136" s="413">
        <v>1</v>
      </c>
      <c r="EO136" s="413">
        <v>0</v>
      </c>
      <c r="EP136" s="413" t="s">
        <v>10901</v>
      </c>
      <c r="EQ136" s="413" t="s">
        <v>313</v>
      </c>
      <c r="ER136" s="413" t="s">
        <v>313</v>
      </c>
      <c r="ES136" s="413">
        <v>5874</v>
      </c>
      <c r="ET136" s="413">
        <v>5500</v>
      </c>
      <c r="EU136" s="413">
        <v>0</v>
      </c>
      <c r="EV136" s="413">
        <v>1</v>
      </c>
      <c r="EW136" s="1" t="s">
        <v>2316</v>
      </c>
      <c r="EX136" s="1" t="s">
        <v>2249</v>
      </c>
      <c r="FG136" s="1" t="s">
        <v>2317</v>
      </c>
      <c r="FH136" s="1" t="s">
        <v>2318</v>
      </c>
      <c r="FI136" s="1" t="s">
        <v>2319</v>
      </c>
      <c r="FJ136" s="1" t="s">
        <v>2254</v>
      </c>
      <c r="FK136" s="1" t="s">
        <v>2320</v>
      </c>
      <c r="FL136" s="1" t="s">
        <v>2256</v>
      </c>
      <c r="FM136" s="1" t="s">
        <v>2321</v>
      </c>
      <c r="FO136" s="1" t="s">
        <v>2248</v>
      </c>
      <c r="FP136" s="1" t="s">
        <v>2277</v>
      </c>
      <c r="FQ136" s="1" t="s">
        <v>2230</v>
      </c>
      <c r="FR136" s="1" t="s">
        <v>2238</v>
      </c>
      <c r="FS136" s="1" t="s">
        <v>2322</v>
      </c>
      <c r="FW136" s="457">
        <f t="shared" si="2"/>
        <v>0.23529411764705882</v>
      </c>
    </row>
    <row r="137" spans="1:179" ht="13.5" customHeight="1">
      <c r="A137" s="1" t="s">
        <v>2121</v>
      </c>
      <c r="B137" s="1" t="s">
        <v>2102</v>
      </c>
      <c r="C137" s="1" t="s">
        <v>2136</v>
      </c>
      <c r="I137" s="417">
        <f>VLOOKUP(C137,'(종합) 2016 KISTI 패밀리기업 현황(9&amp;10월)'!$E$6:$BM$295,61,FALSE)</f>
        <v>3</v>
      </c>
      <c r="J137" s="417">
        <f>VLOOKUP(C137,'(종합) 2016 KISTI 패밀리기업 현황(9&amp;10월)'!$E$6:$BY$295,72,FALSE)</f>
        <v>0</v>
      </c>
      <c r="K137" s="417">
        <f>VLOOKUP(C137,'(종합) 2016 KISTI 패밀리기업 현황(9&amp;10월)'!$E$6:$BY$295,73,FALSE)</f>
        <v>0</v>
      </c>
      <c r="L137" s="417">
        <f>VLOOKUP(C137,'(종합) 2016 KISTI 패밀리기업 현황(9&amp;10월)'!$E$6:$BZ$295,3,FALSE)</f>
        <v>1995</v>
      </c>
      <c r="M137" s="417">
        <f>VLOOKUP(C137,'(종합) 2016 KISTI 패밀리기업 현황(9&amp;10월)'!$E$6:$BZ$295,74,FALSE)</f>
        <v>0</v>
      </c>
      <c r="O137" s="21" t="s">
        <v>10824</v>
      </c>
      <c r="P137" s="21" t="s">
        <v>1095</v>
      </c>
      <c r="Q137" s="3" t="s">
        <v>2244</v>
      </c>
      <c r="R137" s="3"/>
      <c r="S137" s="3"/>
      <c r="T137" s="3"/>
      <c r="U137" s="3"/>
      <c r="V137" s="3" t="s">
        <v>2233</v>
      </c>
      <c r="W137" s="3" t="s">
        <v>2248</v>
      </c>
      <c r="X137" s="3" t="s">
        <v>2245</v>
      </c>
      <c r="Y137" s="3" t="s">
        <v>2241</v>
      </c>
      <c r="Z137" s="3" t="s">
        <v>2232</v>
      </c>
      <c r="AA137" s="3"/>
      <c r="AB137" s="3" t="s">
        <v>2230</v>
      </c>
      <c r="AC137" s="3"/>
      <c r="AD137" s="3"/>
      <c r="AE137" s="3"/>
      <c r="AF137" s="3"/>
      <c r="AG137" s="3" t="s">
        <v>2323</v>
      </c>
      <c r="AH137" s="3" t="s">
        <v>2324</v>
      </c>
      <c r="AI137" s="3" t="s">
        <v>2277</v>
      </c>
      <c r="AJ137" s="3" t="s">
        <v>2240</v>
      </c>
      <c r="AK137" s="3" t="s">
        <v>2325</v>
      </c>
      <c r="AL137" s="3" t="s">
        <v>2240</v>
      </c>
      <c r="AM137" s="3"/>
      <c r="AN137" s="3"/>
      <c r="AO137" s="3"/>
      <c r="AP137" s="3"/>
      <c r="AQ137" s="3"/>
      <c r="AR137" s="3" t="s">
        <v>2240</v>
      </c>
      <c r="AS137" s="3"/>
      <c r="AT137" s="3"/>
      <c r="AU137" s="3"/>
      <c r="AV137" s="3"/>
      <c r="AW137" s="3"/>
      <c r="AX137" s="3"/>
      <c r="AY137" s="3" t="s">
        <v>2233</v>
      </c>
      <c r="AZ137" s="3" t="s">
        <v>2249</v>
      </c>
      <c r="BA137" s="3">
        <v>2</v>
      </c>
      <c r="BB137" s="3" t="s">
        <v>2233</v>
      </c>
      <c r="BC137" s="3" t="s">
        <v>2249</v>
      </c>
      <c r="BD137" s="3">
        <v>2</v>
      </c>
      <c r="BE137" s="413" t="s">
        <v>2233</v>
      </c>
      <c r="BF137" s="413" t="s">
        <v>2248</v>
      </c>
      <c r="BG137" s="3">
        <v>1</v>
      </c>
      <c r="BH137" s="413" t="s">
        <v>2232</v>
      </c>
      <c r="BI137" s="413" t="s">
        <v>2233</v>
      </c>
      <c r="BJ137" s="3">
        <v>1</v>
      </c>
      <c r="BK137" s="413" t="s">
        <v>2232</v>
      </c>
      <c r="BL137" s="413" t="s">
        <v>2233</v>
      </c>
      <c r="BM137" s="3">
        <v>1</v>
      </c>
      <c r="BN137" s="413" t="s">
        <v>2233</v>
      </c>
      <c r="BO137" s="413" t="s">
        <v>2233</v>
      </c>
      <c r="BP137" s="3">
        <v>0</v>
      </c>
      <c r="BQ137" s="413" t="s">
        <v>2248</v>
      </c>
      <c r="BR137" s="413" t="s">
        <v>2248</v>
      </c>
      <c r="BS137" s="3">
        <v>0</v>
      </c>
      <c r="BT137" s="413" t="s">
        <v>2248</v>
      </c>
      <c r="BU137" s="413" t="s">
        <v>2248</v>
      </c>
      <c r="BV137" s="3">
        <v>0</v>
      </c>
      <c r="BW137" s="413" t="s">
        <v>2248</v>
      </c>
      <c r="BX137" s="413" t="s">
        <v>2248</v>
      </c>
      <c r="BY137" s="3">
        <v>0</v>
      </c>
      <c r="BZ137" s="413" t="s">
        <v>2248</v>
      </c>
      <c r="CA137" s="413" t="s">
        <v>2248</v>
      </c>
      <c r="CB137" s="3">
        <v>0</v>
      </c>
      <c r="CC137" s="413" t="s">
        <v>2249</v>
      </c>
      <c r="CD137" s="413" t="s">
        <v>2249</v>
      </c>
      <c r="CE137" s="3">
        <v>0</v>
      </c>
      <c r="CF137" s="413" t="s">
        <v>2248</v>
      </c>
      <c r="CG137" s="413" t="s">
        <v>2248</v>
      </c>
      <c r="CH137" s="3">
        <v>0</v>
      </c>
      <c r="CI137" s="413" t="s">
        <v>2248</v>
      </c>
      <c r="CJ137" s="413" t="s">
        <v>2248</v>
      </c>
      <c r="CK137" s="3">
        <v>0</v>
      </c>
      <c r="CL137" s="413" t="s">
        <v>2233</v>
      </c>
      <c r="CM137" s="413" t="s">
        <v>2233</v>
      </c>
      <c r="CN137" s="3">
        <v>0</v>
      </c>
      <c r="CO137" s="413" t="s">
        <v>2233</v>
      </c>
      <c r="CP137" s="413" t="s">
        <v>2233</v>
      </c>
      <c r="CQ137" s="3">
        <v>0</v>
      </c>
      <c r="CR137" s="413" t="s">
        <v>2248</v>
      </c>
      <c r="CS137" s="413" t="s">
        <v>2248</v>
      </c>
      <c r="CT137" s="3">
        <v>0</v>
      </c>
      <c r="CU137" s="413" t="s">
        <v>2248</v>
      </c>
      <c r="CV137" s="413" t="s">
        <v>2248</v>
      </c>
      <c r="CW137" s="3">
        <v>0</v>
      </c>
      <c r="CX137" s="413" t="s">
        <v>2248</v>
      </c>
      <c r="CY137" s="413" t="s">
        <v>2248</v>
      </c>
      <c r="CZ137" s="3">
        <v>0</v>
      </c>
      <c r="DA137" s="413" t="s">
        <v>2233</v>
      </c>
      <c r="DB137" s="413" t="s">
        <v>2233</v>
      </c>
      <c r="DC137" s="3">
        <v>0</v>
      </c>
      <c r="DD137" s="413" t="s">
        <v>2248</v>
      </c>
      <c r="DE137" s="413" t="s">
        <v>2248</v>
      </c>
      <c r="DF137" s="3">
        <v>0</v>
      </c>
      <c r="DG137" s="413" t="s">
        <v>2248</v>
      </c>
      <c r="DH137" s="413" t="s">
        <v>2248</v>
      </c>
      <c r="DI137" s="3">
        <v>0</v>
      </c>
      <c r="DJ137" s="413" t="s">
        <v>2233</v>
      </c>
      <c r="DK137" s="413" t="s">
        <v>2233</v>
      </c>
      <c r="DL137" s="3">
        <v>0</v>
      </c>
      <c r="DM137" s="413" t="s">
        <v>2233</v>
      </c>
      <c r="DN137" s="413" t="s">
        <v>2233</v>
      </c>
      <c r="DO137" s="3">
        <v>0</v>
      </c>
      <c r="DP137" s="413" t="s">
        <v>2233</v>
      </c>
      <c r="DQ137" s="413" t="s">
        <v>2233</v>
      </c>
      <c r="DR137" s="3">
        <v>0</v>
      </c>
      <c r="DS137" s="413" t="s">
        <v>2233</v>
      </c>
      <c r="DT137" s="413" t="s">
        <v>2233</v>
      </c>
      <c r="DU137" s="3">
        <v>0</v>
      </c>
      <c r="DV137" s="413" t="s">
        <v>2327</v>
      </c>
      <c r="DW137" s="413" t="s">
        <v>2233</v>
      </c>
      <c r="DX137" s="3">
        <v>0</v>
      </c>
      <c r="DY137" s="413" t="s">
        <v>2233</v>
      </c>
      <c r="DZ137" s="413" t="s">
        <v>2233</v>
      </c>
      <c r="EA137" s="3">
        <v>0</v>
      </c>
      <c r="EB137" s="3" t="s">
        <v>2244</v>
      </c>
      <c r="EC137" s="3"/>
      <c r="ED137" s="3"/>
      <c r="EE137" s="3"/>
      <c r="EF137" s="3"/>
      <c r="EG137" s="3"/>
      <c r="EH137" s="413">
        <v>89</v>
      </c>
      <c r="EI137" s="3">
        <v>23</v>
      </c>
      <c r="EJ137" s="413" t="s">
        <v>2725</v>
      </c>
      <c r="EK137" s="413" t="s">
        <v>2726</v>
      </c>
      <c r="EL137" s="413" t="s">
        <v>10902</v>
      </c>
      <c r="EM137" s="413">
        <v>0</v>
      </c>
      <c r="EN137" s="413">
        <v>0</v>
      </c>
      <c r="EO137" s="413">
        <v>0</v>
      </c>
      <c r="EP137" s="413" t="s">
        <v>10901</v>
      </c>
      <c r="EQ137" s="413" t="s">
        <v>10901</v>
      </c>
      <c r="ER137" s="413" t="s">
        <v>313</v>
      </c>
      <c r="ES137" s="413">
        <v>21816</v>
      </c>
      <c r="ET137" s="413">
        <v>28000</v>
      </c>
      <c r="EU137" s="413">
        <v>6184</v>
      </c>
      <c r="EV137" s="413">
        <v>0</v>
      </c>
      <c r="FW137" s="457">
        <f t="shared" si="2"/>
        <v>0.10112359550561797</v>
      </c>
    </row>
    <row r="138" spans="1:179" ht="13.5" customHeight="1">
      <c r="A138" s="1" t="s">
        <v>2124</v>
      </c>
      <c r="B138" s="1" t="s">
        <v>2102</v>
      </c>
      <c r="C138" s="1" t="s">
        <v>2137</v>
      </c>
      <c r="I138" s="417">
        <f>VLOOKUP(C138,'(종합) 2016 KISTI 패밀리기업 현황(9&amp;10월)'!$E$6:$BM$295,61,FALSE)</f>
        <v>5</v>
      </c>
      <c r="J138" s="417">
        <f>VLOOKUP(C138,'(종합) 2016 KISTI 패밀리기업 현황(9&amp;10월)'!$E$6:$BY$295,72,FALSE)</f>
        <v>0</v>
      </c>
      <c r="K138" s="417">
        <f>VLOOKUP(C138,'(종합) 2016 KISTI 패밀리기업 현황(9&amp;10월)'!$E$6:$BY$295,73,FALSE)</f>
        <v>1</v>
      </c>
      <c r="L138" s="417">
        <f>VLOOKUP(C138,'(종합) 2016 KISTI 패밀리기업 현황(9&amp;10월)'!$E$6:$BZ$295,3,FALSE)</f>
        <v>2000</v>
      </c>
      <c r="M138" s="417">
        <f>VLOOKUP(C138,'(종합) 2016 KISTI 패밀리기업 현황(9&amp;10월)'!$E$6:$BZ$295,74,FALSE)</f>
        <v>9</v>
      </c>
      <c r="O138" s="21" t="s">
        <v>10820</v>
      </c>
      <c r="P138" s="21" t="s">
        <v>313</v>
      </c>
      <c r="Q138" s="3" t="s">
        <v>2229</v>
      </c>
      <c r="R138" s="3" t="s">
        <v>2328</v>
      </c>
      <c r="S138" s="3"/>
      <c r="T138" s="3"/>
      <c r="U138" s="3"/>
      <c r="V138" s="3" t="s">
        <v>2233</v>
      </c>
      <c r="W138" s="3" t="s">
        <v>2232</v>
      </c>
      <c r="X138" s="3" t="s">
        <v>2299</v>
      </c>
      <c r="Y138" s="3" t="s">
        <v>2249</v>
      </c>
      <c r="Z138" s="3"/>
      <c r="AA138" s="3"/>
      <c r="AB138" s="3" t="s">
        <v>2249</v>
      </c>
      <c r="AC138" s="3" t="s">
        <v>2236</v>
      </c>
      <c r="AD138" s="3" t="s">
        <v>2237</v>
      </c>
      <c r="AE138" s="3" t="s">
        <v>2236</v>
      </c>
      <c r="AF138" s="3" t="s">
        <v>2236</v>
      </c>
      <c r="AG138" s="3" t="s">
        <v>2245</v>
      </c>
      <c r="AH138" s="3" t="s">
        <v>2329</v>
      </c>
      <c r="AI138" s="3" t="s">
        <v>2277</v>
      </c>
      <c r="AJ138" s="3" t="s">
        <v>2240</v>
      </c>
      <c r="AK138" s="3" t="s">
        <v>2248</v>
      </c>
      <c r="AL138" s="3"/>
      <c r="AM138" s="3" t="s">
        <v>2240</v>
      </c>
      <c r="AN138" s="3"/>
      <c r="AO138" s="3"/>
      <c r="AP138" s="3"/>
      <c r="AQ138" s="3"/>
      <c r="AR138" s="3"/>
      <c r="AS138" s="3"/>
      <c r="AT138" s="3" t="s">
        <v>2240</v>
      </c>
      <c r="AU138" s="3"/>
      <c r="AV138" s="3"/>
      <c r="AW138" s="3"/>
      <c r="AX138" s="3"/>
      <c r="AY138" s="3" t="s">
        <v>2248</v>
      </c>
      <c r="AZ138" s="3" t="s">
        <v>2249</v>
      </c>
      <c r="BA138" s="3">
        <v>1</v>
      </c>
      <c r="BB138" s="3" t="s">
        <v>2233</v>
      </c>
      <c r="BC138" s="3" t="s">
        <v>2249</v>
      </c>
      <c r="BD138" s="3">
        <v>2</v>
      </c>
      <c r="BE138" s="413" t="s">
        <v>2232</v>
      </c>
      <c r="BF138" s="413" t="s">
        <v>2233</v>
      </c>
      <c r="BG138" s="3">
        <v>1</v>
      </c>
      <c r="BH138" s="413" t="s">
        <v>2233</v>
      </c>
      <c r="BI138" s="413" t="s">
        <v>2233</v>
      </c>
      <c r="BJ138" s="3">
        <v>0</v>
      </c>
      <c r="BK138" s="413" t="s">
        <v>2249</v>
      </c>
      <c r="BL138" s="413" t="s">
        <v>2249</v>
      </c>
      <c r="BM138" s="3">
        <v>0</v>
      </c>
      <c r="BN138" s="413" t="s">
        <v>2233</v>
      </c>
      <c r="BO138" s="413" t="s">
        <v>2248</v>
      </c>
      <c r="BP138" s="3">
        <v>1</v>
      </c>
      <c r="BQ138" s="413" t="s">
        <v>2233</v>
      </c>
      <c r="BR138" s="413" t="s">
        <v>2233</v>
      </c>
      <c r="BS138" s="3">
        <v>0</v>
      </c>
      <c r="BT138" s="413" t="s">
        <v>2249</v>
      </c>
      <c r="BU138" s="413" t="s">
        <v>2249</v>
      </c>
      <c r="BV138" s="3">
        <v>0</v>
      </c>
      <c r="BW138" s="413" t="s">
        <v>2249</v>
      </c>
      <c r="BX138" s="413" t="s">
        <v>2249</v>
      </c>
      <c r="BY138" s="3">
        <v>0</v>
      </c>
      <c r="BZ138" s="413" t="s">
        <v>2248</v>
      </c>
      <c r="CA138" s="413" t="s">
        <v>2248</v>
      </c>
      <c r="CB138" s="3">
        <v>0</v>
      </c>
      <c r="CC138" s="413" t="s">
        <v>2249</v>
      </c>
      <c r="CD138" s="413" t="s">
        <v>2249</v>
      </c>
      <c r="CE138" s="3">
        <v>0</v>
      </c>
      <c r="CF138" s="413" t="s">
        <v>2232</v>
      </c>
      <c r="CG138" s="413" t="s">
        <v>2232</v>
      </c>
      <c r="CH138" s="3">
        <v>0</v>
      </c>
      <c r="CI138" s="413" t="s">
        <v>2248</v>
      </c>
      <c r="CJ138" s="413" t="s">
        <v>2248</v>
      </c>
      <c r="CK138" s="3">
        <v>0</v>
      </c>
      <c r="CL138" s="413" t="s">
        <v>2233</v>
      </c>
      <c r="CM138" s="413" t="s">
        <v>2233</v>
      </c>
      <c r="CN138" s="3">
        <v>0</v>
      </c>
      <c r="CO138" s="413" t="s">
        <v>2233</v>
      </c>
      <c r="CP138" s="413" t="s">
        <v>2233</v>
      </c>
      <c r="CQ138" s="3">
        <v>0</v>
      </c>
      <c r="CR138" s="413" t="s">
        <v>2248</v>
      </c>
      <c r="CS138" s="413" t="s">
        <v>2248</v>
      </c>
      <c r="CT138" s="3">
        <v>0</v>
      </c>
      <c r="CU138" s="413" t="s">
        <v>2233</v>
      </c>
      <c r="CV138" s="413" t="s">
        <v>2233</v>
      </c>
      <c r="CW138" s="3">
        <v>0</v>
      </c>
      <c r="CX138" s="413" t="s">
        <v>2249</v>
      </c>
      <c r="CY138" s="413" t="s">
        <v>2249</v>
      </c>
      <c r="CZ138" s="3">
        <v>0</v>
      </c>
      <c r="DA138" s="413" t="s">
        <v>2233</v>
      </c>
      <c r="DB138" s="413" t="s">
        <v>2248</v>
      </c>
      <c r="DC138" s="3">
        <v>1</v>
      </c>
      <c r="DD138" s="413" t="s">
        <v>2233</v>
      </c>
      <c r="DE138" s="413" t="s">
        <v>2248</v>
      </c>
      <c r="DF138" s="3">
        <v>1</v>
      </c>
      <c r="DG138" s="413" t="s">
        <v>2248</v>
      </c>
      <c r="DH138" s="413" t="s">
        <v>2248</v>
      </c>
      <c r="DI138" s="3">
        <v>0</v>
      </c>
      <c r="DJ138" s="413" t="s">
        <v>2233</v>
      </c>
      <c r="DK138" s="413" t="s">
        <v>2233</v>
      </c>
      <c r="DL138" s="3">
        <v>0</v>
      </c>
      <c r="DM138" s="413" t="s">
        <v>2232</v>
      </c>
      <c r="DN138" s="413" t="s">
        <v>2233</v>
      </c>
      <c r="DO138" s="3">
        <v>1</v>
      </c>
      <c r="DP138" s="413" t="s">
        <v>2248</v>
      </c>
      <c r="DQ138" s="413" t="s">
        <v>2249</v>
      </c>
      <c r="DR138" s="3">
        <v>1</v>
      </c>
      <c r="DS138" s="413" t="s">
        <v>2233</v>
      </c>
      <c r="DT138" s="413" t="s">
        <v>2233</v>
      </c>
      <c r="DU138" s="3">
        <v>0</v>
      </c>
      <c r="DV138" s="413" t="s">
        <v>2233</v>
      </c>
      <c r="DW138" s="413" t="s">
        <v>2248</v>
      </c>
      <c r="DX138" s="3">
        <v>1</v>
      </c>
      <c r="DY138" s="413" t="s">
        <v>2233</v>
      </c>
      <c r="DZ138" s="413" t="s">
        <v>2233</v>
      </c>
      <c r="EA138" s="3">
        <v>0</v>
      </c>
      <c r="EB138" s="3" t="s">
        <v>2233</v>
      </c>
      <c r="EC138" s="3" t="s">
        <v>2240</v>
      </c>
      <c r="ED138" s="3"/>
      <c r="EE138" s="3"/>
      <c r="EF138" s="3" t="s">
        <v>2232</v>
      </c>
      <c r="EG138" s="3" t="s">
        <v>2233</v>
      </c>
      <c r="EH138" s="413">
        <v>51</v>
      </c>
      <c r="EI138" s="3">
        <v>18</v>
      </c>
      <c r="EJ138" s="413" t="s">
        <v>2725</v>
      </c>
      <c r="EK138" s="413" t="s">
        <v>2726</v>
      </c>
      <c r="EL138" s="413" t="s">
        <v>10902</v>
      </c>
      <c r="EM138" s="413">
        <v>0</v>
      </c>
      <c r="EN138" s="413">
        <v>0</v>
      </c>
      <c r="EO138" s="413">
        <v>0</v>
      </c>
      <c r="EP138" s="413" t="s">
        <v>10901</v>
      </c>
      <c r="EQ138" s="413" t="s">
        <v>10901</v>
      </c>
      <c r="ER138" s="413" t="s">
        <v>10901</v>
      </c>
      <c r="ES138" s="413">
        <v>7380</v>
      </c>
      <c r="ET138" s="413">
        <v>10000</v>
      </c>
      <c r="EU138" s="413">
        <v>2620</v>
      </c>
      <c r="EV138" s="413">
        <v>0</v>
      </c>
      <c r="EW138" s="1" t="s">
        <v>2330</v>
      </c>
      <c r="EX138" s="1" t="s">
        <v>2240</v>
      </c>
      <c r="FA138" s="1" t="s">
        <v>2233</v>
      </c>
      <c r="FD138" s="1" t="s">
        <v>2232</v>
      </c>
      <c r="FG138" s="1" t="s">
        <v>2331</v>
      </c>
      <c r="FH138" s="1" t="s">
        <v>2332</v>
      </c>
      <c r="FI138" s="1" t="s">
        <v>2333</v>
      </c>
      <c r="FW138" s="457">
        <f t="shared" si="2"/>
        <v>7.8431372549019607E-2</v>
      </c>
    </row>
    <row r="139" spans="1:179" ht="13.5" customHeight="1">
      <c r="A139" s="1" t="s">
        <v>2125</v>
      </c>
      <c r="B139" s="1" t="s">
        <v>2103</v>
      </c>
      <c r="C139" s="1" t="s">
        <v>2334</v>
      </c>
      <c r="I139" s="417">
        <f>VLOOKUP(C139,'(종합) 2016 KISTI 패밀리기업 현황(9&amp;10월)'!$E$6:$BM$295,61,FALSE)</f>
        <v>8</v>
      </c>
      <c r="J139" s="417">
        <f>VLOOKUP(C139,'(종합) 2016 KISTI 패밀리기업 현황(9&amp;10월)'!$E$6:$BY$295,72,FALSE)</f>
        <v>1</v>
      </c>
      <c r="K139" s="417">
        <f>VLOOKUP(C139,'(종합) 2016 KISTI 패밀리기업 현황(9&amp;10월)'!$E$6:$BY$295,73,FALSE)</f>
        <v>1</v>
      </c>
      <c r="L139" s="417">
        <f>VLOOKUP(C139,'(종합) 2016 KISTI 패밀리기업 현황(9&amp;10월)'!$E$6:$BZ$295,3,FALSE)</f>
        <v>2000</v>
      </c>
      <c r="M139" s="417">
        <f>VLOOKUP(C139,'(종합) 2016 KISTI 패밀리기업 현황(9&amp;10월)'!$E$6:$BZ$295,74,FALSE)</f>
        <v>8</v>
      </c>
      <c r="O139" s="21" t="s">
        <v>10820</v>
      </c>
      <c r="P139" s="21" t="s">
        <v>313</v>
      </c>
      <c r="Q139" s="3" t="s">
        <v>2229</v>
      </c>
      <c r="R139" s="3" t="s">
        <v>2230</v>
      </c>
      <c r="S139" s="3" t="s">
        <v>2290</v>
      </c>
      <c r="T139" s="3"/>
      <c r="U139" s="3"/>
      <c r="V139" s="3" t="s">
        <v>2232</v>
      </c>
      <c r="W139" s="3" t="s">
        <v>2233</v>
      </c>
      <c r="X139" s="3"/>
      <c r="Y139" s="3"/>
      <c r="Z139" s="3" t="s">
        <v>2298</v>
      </c>
      <c r="AA139" s="3"/>
      <c r="AB139" s="3" t="s">
        <v>2290</v>
      </c>
      <c r="AC139" s="3" t="s">
        <v>2236</v>
      </c>
      <c r="AD139" s="3" t="s">
        <v>2237</v>
      </c>
      <c r="AE139" s="3" t="s">
        <v>2236</v>
      </c>
      <c r="AF139" s="3" t="s">
        <v>2236</v>
      </c>
      <c r="AG139" s="3" t="s">
        <v>2335</v>
      </c>
      <c r="AH139" s="3" t="s">
        <v>2336</v>
      </c>
      <c r="AI139" s="3" t="s">
        <v>2277</v>
      </c>
      <c r="AJ139" s="3" t="s">
        <v>2232</v>
      </c>
      <c r="AK139" s="3" t="s">
        <v>2337</v>
      </c>
      <c r="AL139" s="3" t="s">
        <v>2240</v>
      </c>
      <c r="AM139" s="3" t="s">
        <v>2240</v>
      </c>
      <c r="AN139" s="3"/>
      <c r="AO139" s="3"/>
      <c r="AP139" s="3" t="s">
        <v>2240</v>
      </c>
      <c r="AQ139" s="3"/>
      <c r="AR139" s="3"/>
      <c r="AS139" s="3"/>
      <c r="AT139" s="3" t="s">
        <v>2240</v>
      </c>
      <c r="AU139" s="3"/>
      <c r="AV139" s="3"/>
      <c r="AW139" s="3"/>
      <c r="AX139" s="3"/>
      <c r="AY139" s="3" t="s">
        <v>2233</v>
      </c>
      <c r="AZ139" s="3" t="s">
        <v>2248</v>
      </c>
      <c r="BA139" s="3">
        <v>1</v>
      </c>
      <c r="BB139" s="3" t="s">
        <v>2233</v>
      </c>
      <c r="BC139" s="3" t="s">
        <v>2248</v>
      </c>
      <c r="BD139" s="3">
        <v>1</v>
      </c>
      <c r="BE139" s="413" t="s">
        <v>2233</v>
      </c>
      <c r="BF139" s="413" t="s">
        <v>2233</v>
      </c>
      <c r="BG139" s="3">
        <v>0</v>
      </c>
      <c r="BH139" s="413" t="s">
        <v>2233</v>
      </c>
      <c r="BI139" s="413" t="s">
        <v>2233</v>
      </c>
      <c r="BJ139" s="3">
        <v>0</v>
      </c>
      <c r="BK139" s="413" t="s">
        <v>2233</v>
      </c>
      <c r="BL139" s="413" t="s">
        <v>2233</v>
      </c>
      <c r="BM139" s="3">
        <v>0</v>
      </c>
      <c r="BN139" s="413" t="s">
        <v>2233</v>
      </c>
      <c r="BO139" s="413" t="s">
        <v>2233</v>
      </c>
      <c r="BP139" s="3">
        <v>0</v>
      </c>
      <c r="BQ139" s="413" t="s">
        <v>2233</v>
      </c>
      <c r="BR139" s="413" t="s">
        <v>2248</v>
      </c>
      <c r="BS139" s="3">
        <v>1</v>
      </c>
      <c r="BT139" s="413" t="s">
        <v>2232</v>
      </c>
      <c r="BU139" s="413" t="s">
        <v>2248</v>
      </c>
      <c r="BV139" s="3">
        <v>2</v>
      </c>
      <c r="BW139" s="413" t="s">
        <v>2233</v>
      </c>
      <c r="BX139" s="413" t="s">
        <v>2233</v>
      </c>
      <c r="BY139" s="3">
        <v>0</v>
      </c>
      <c r="BZ139" s="413" t="s">
        <v>2233</v>
      </c>
      <c r="CA139" s="413" t="s">
        <v>2233</v>
      </c>
      <c r="CB139" s="3">
        <v>0</v>
      </c>
      <c r="CC139" s="413" t="s">
        <v>2233</v>
      </c>
      <c r="CD139" s="413" t="s">
        <v>2233</v>
      </c>
      <c r="CE139" s="3">
        <v>0</v>
      </c>
      <c r="CF139" s="413" t="s">
        <v>2248</v>
      </c>
      <c r="CG139" s="413" t="s">
        <v>2248</v>
      </c>
      <c r="CH139" s="3">
        <v>0</v>
      </c>
      <c r="CI139" s="413" t="s">
        <v>2233</v>
      </c>
      <c r="CJ139" s="413" t="s">
        <v>2233</v>
      </c>
      <c r="CK139" s="3">
        <v>0</v>
      </c>
      <c r="CL139" s="413" t="s">
        <v>2233</v>
      </c>
      <c r="CM139" s="413" t="s">
        <v>2233</v>
      </c>
      <c r="CN139" s="3">
        <v>0</v>
      </c>
      <c r="CO139" s="413" t="s">
        <v>2248</v>
      </c>
      <c r="CP139" s="413" t="s">
        <v>2248</v>
      </c>
      <c r="CQ139" s="3">
        <v>0</v>
      </c>
      <c r="CR139" s="413" t="s">
        <v>2248</v>
      </c>
      <c r="CS139" s="413" t="s">
        <v>2248</v>
      </c>
      <c r="CT139" s="3">
        <v>0</v>
      </c>
      <c r="CU139" s="413" t="s">
        <v>2233</v>
      </c>
      <c r="CV139" s="413" t="s">
        <v>2250</v>
      </c>
      <c r="CW139" s="3">
        <v>1</v>
      </c>
      <c r="CX139" s="413" t="s">
        <v>2279</v>
      </c>
      <c r="CY139" s="413" t="s">
        <v>2233</v>
      </c>
      <c r="CZ139" s="3">
        <v>0</v>
      </c>
      <c r="DA139" s="413" t="s">
        <v>2233</v>
      </c>
      <c r="DB139" s="413" t="s">
        <v>2233</v>
      </c>
      <c r="DC139" s="3">
        <v>0</v>
      </c>
      <c r="DD139" s="413" t="s">
        <v>2248</v>
      </c>
      <c r="DE139" s="413" t="s">
        <v>2248</v>
      </c>
      <c r="DF139" s="3">
        <v>0</v>
      </c>
      <c r="DG139" s="413" t="s">
        <v>2248</v>
      </c>
      <c r="DH139" s="413" t="s">
        <v>2248</v>
      </c>
      <c r="DI139" s="3">
        <v>0</v>
      </c>
      <c r="DJ139" s="413" t="s">
        <v>2233</v>
      </c>
      <c r="DK139" s="413" t="s">
        <v>2233</v>
      </c>
      <c r="DL139" s="3">
        <v>0</v>
      </c>
      <c r="DM139" s="413" t="s">
        <v>2233</v>
      </c>
      <c r="DN139" s="413" t="s">
        <v>2248</v>
      </c>
      <c r="DO139" s="3">
        <v>1</v>
      </c>
      <c r="DP139" s="413" t="s">
        <v>2248</v>
      </c>
      <c r="DQ139" s="413" t="s">
        <v>2248</v>
      </c>
      <c r="DR139" s="3">
        <v>0</v>
      </c>
      <c r="DS139" s="413" t="s">
        <v>2248</v>
      </c>
      <c r="DT139" s="413" t="s">
        <v>2248</v>
      </c>
      <c r="DU139" s="3">
        <v>0</v>
      </c>
      <c r="DV139" s="413" t="s">
        <v>2233</v>
      </c>
      <c r="DW139" s="413" t="s">
        <v>2248</v>
      </c>
      <c r="DX139" s="3">
        <v>1</v>
      </c>
      <c r="DY139" s="413" t="s">
        <v>2233</v>
      </c>
      <c r="DZ139" s="413" t="s">
        <v>2233</v>
      </c>
      <c r="EA139" s="3">
        <v>0</v>
      </c>
      <c r="EB139" s="3" t="s">
        <v>2231</v>
      </c>
      <c r="EC139" s="3" t="s">
        <v>2249</v>
      </c>
      <c r="ED139" s="3"/>
      <c r="EE139" s="3" t="s">
        <v>2233</v>
      </c>
      <c r="EF139" s="3"/>
      <c r="EG139" s="3" t="s">
        <v>2249</v>
      </c>
      <c r="EH139" s="413">
        <v>83</v>
      </c>
      <c r="EI139" s="3">
        <v>18</v>
      </c>
      <c r="EJ139" s="413" t="s">
        <v>2725</v>
      </c>
      <c r="EK139" s="413" t="s">
        <v>2726</v>
      </c>
      <c r="EL139" s="413" t="s">
        <v>10902</v>
      </c>
      <c r="EM139" s="413" t="s">
        <v>4886</v>
      </c>
      <c r="EN139" s="413">
        <v>0</v>
      </c>
      <c r="EO139" s="413">
        <v>6</v>
      </c>
      <c r="EP139" s="413" t="s">
        <v>313</v>
      </c>
      <c r="EQ139" s="413" t="s">
        <v>10901</v>
      </c>
      <c r="ER139" s="413" t="s">
        <v>313</v>
      </c>
      <c r="ES139" s="413">
        <v>35964</v>
      </c>
      <c r="ET139" s="413">
        <v>36354</v>
      </c>
      <c r="EU139" s="413">
        <v>390</v>
      </c>
      <c r="EV139" s="413">
        <v>8</v>
      </c>
      <c r="EW139" s="1" t="s">
        <v>2338</v>
      </c>
      <c r="EX139" s="1" t="s">
        <v>2327</v>
      </c>
      <c r="FG139" s="1" t="s">
        <v>2367</v>
      </c>
      <c r="FH139" s="1" t="s">
        <v>2369</v>
      </c>
      <c r="FI139" s="1" t="s">
        <v>2339</v>
      </c>
      <c r="FJ139" s="1" t="s">
        <v>2345</v>
      </c>
      <c r="FK139" s="1" t="s">
        <v>2346</v>
      </c>
      <c r="FL139" s="1" t="s">
        <v>2256</v>
      </c>
      <c r="FM139" s="1" t="s">
        <v>2347</v>
      </c>
      <c r="FO139" s="1" t="s">
        <v>2300</v>
      </c>
      <c r="FP139" s="1" t="s">
        <v>2340</v>
      </c>
      <c r="FQ139" s="1" t="s">
        <v>2341</v>
      </c>
      <c r="FR139" s="1" t="s">
        <v>2342</v>
      </c>
      <c r="FS139" s="1" t="s">
        <v>2343</v>
      </c>
      <c r="FT139" s="1" t="s">
        <v>2344</v>
      </c>
      <c r="FW139" s="457">
        <f t="shared" si="2"/>
        <v>0.18072289156626506</v>
      </c>
    </row>
    <row r="140" spans="1:179" ht="13.5" customHeight="1">
      <c r="A140" s="1" t="s">
        <v>2126</v>
      </c>
      <c r="B140" s="1" t="s">
        <v>2103</v>
      </c>
      <c r="C140" s="1" t="s">
        <v>2348</v>
      </c>
      <c r="I140" s="417">
        <f>VLOOKUP(C140,'(종합) 2016 KISTI 패밀리기업 현황(9&amp;10월)'!$E$6:$BM$295,61,FALSE)</f>
        <v>9</v>
      </c>
      <c r="J140" s="417">
        <f>VLOOKUP(C140,'(종합) 2016 KISTI 패밀리기업 현황(9&amp;10월)'!$E$6:$BY$295,72,FALSE)</f>
        <v>1</v>
      </c>
      <c r="K140" s="417">
        <f>VLOOKUP(C140,'(종합) 2016 KISTI 패밀리기업 현황(9&amp;10월)'!$E$6:$BY$295,73,FALSE)</f>
        <v>0</v>
      </c>
      <c r="L140" s="417">
        <f>VLOOKUP(C140,'(종합) 2016 KISTI 패밀리기업 현황(9&amp;10월)'!$E$6:$BZ$295,3,FALSE)</f>
        <v>2005</v>
      </c>
      <c r="M140" s="417">
        <f>VLOOKUP(C140,'(종합) 2016 KISTI 패밀리기업 현황(9&amp;10월)'!$E$6:$BZ$295,74,FALSE)</f>
        <v>10</v>
      </c>
      <c r="O140" s="21" t="s">
        <v>10822</v>
      </c>
      <c r="P140" s="21" t="s">
        <v>993</v>
      </c>
      <c r="Q140" s="3" t="s">
        <v>2352</v>
      </c>
      <c r="R140" s="3" t="s">
        <v>2353</v>
      </c>
      <c r="S140" s="3"/>
      <c r="T140" s="3"/>
      <c r="U140" s="3"/>
      <c r="V140" s="3" t="s">
        <v>2354</v>
      </c>
      <c r="W140" s="3" t="s">
        <v>2354</v>
      </c>
      <c r="X140" s="3"/>
      <c r="Y140" s="3" t="s">
        <v>2355</v>
      </c>
      <c r="Z140" s="3"/>
      <c r="AA140" s="3"/>
      <c r="AB140" s="3"/>
      <c r="AC140" s="3" t="s">
        <v>2356</v>
      </c>
      <c r="AD140" s="3" t="s">
        <v>2357</v>
      </c>
      <c r="AE140" s="3" t="s">
        <v>2358</v>
      </c>
      <c r="AF140" s="3" t="s">
        <v>2356</v>
      </c>
      <c r="AG140" s="3" t="s">
        <v>2359</v>
      </c>
      <c r="AH140" s="3" t="s">
        <v>2360</v>
      </c>
      <c r="AI140" s="3" t="s">
        <v>2361</v>
      </c>
      <c r="AJ140" s="3" t="s">
        <v>2354</v>
      </c>
      <c r="AK140" s="3" t="s">
        <v>2362</v>
      </c>
      <c r="AL140" s="3" t="s">
        <v>2354</v>
      </c>
      <c r="AM140" s="3"/>
      <c r="AN140" s="3"/>
      <c r="AO140" s="3"/>
      <c r="AP140" s="3" t="s">
        <v>2354</v>
      </c>
      <c r="AQ140" s="3"/>
      <c r="AR140" s="3"/>
      <c r="AS140" s="3" t="s">
        <v>2354</v>
      </c>
      <c r="AT140" s="3"/>
      <c r="AU140" s="3"/>
      <c r="AV140" s="3"/>
      <c r="AW140" s="3" t="s">
        <v>2354</v>
      </c>
      <c r="AX140" s="3"/>
      <c r="AY140" s="3" t="s">
        <v>2363</v>
      </c>
      <c r="AZ140" s="3" t="s">
        <v>2364</v>
      </c>
      <c r="BA140" s="3">
        <v>1</v>
      </c>
      <c r="BB140" s="3" t="s">
        <v>2363</v>
      </c>
      <c r="BC140" s="3" t="s">
        <v>2363</v>
      </c>
      <c r="BD140" s="3">
        <v>0</v>
      </c>
      <c r="BE140" s="413" t="s">
        <v>2362</v>
      </c>
      <c r="BF140" s="413" t="s">
        <v>2362</v>
      </c>
      <c r="BG140" s="3">
        <v>0</v>
      </c>
      <c r="BH140" s="413" t="s">
        <v>2364</v>
      </c>
      <c r="BI140" s="413" t="s">
        <v>2364</v>
      </c>
      <c r="BJ140" s="3">
        <v>0</v>
      </c>
      <c r="BK140" s="413" t="s">
        <v>2363</v>
      </c>
      <c r="BL140" s="413" t="s">
        <v>2364</v>
      </c>
      <c r="BM140" s="3">
        <v>1</v>
      </c>
      <c r="BN140" s="413" t="s">
        <v>2364</v>
      </c>
      <c r="BO140" s="413" t="s">
        <v>2364</v>
      </c>
      <c r="BP140" s="3">
        <v>0</v>
      </c>
      <c r="BQ140" s="413" t="s">
        <v>2363</v>
      </c>
      <c r="BR140" s="413" t="s">
        <v>2364</v>
      </c>
      <c r="BS140" s="3">
        <v>1</v>
      </c>
      <c r="BT140" s="413" t="s">
        <v>2363</v>
      </c>
      <c r="BU140" s="413" t="s">
        <v>2363</v>
      </c>
      <c r="BV140" s="3">
        <v>0</v>
      </c>
      <c r="BW140" s="413" t="s">
        <v>2363</v>
      </c>
      <c r="BX140" s="413" t="s">
        <v>2363</v>
      </c>
      <c r="BY140" s="3">
        <v>0</v>
      </c>
      <c r="BZ140" s="413" t="s">
        <v>2363</v>
      </c>
      <c r="CA140" s="413" t="s">
        <v>2363</v>
      </c>
      <c r="CB140" s="3">
        <v>0</v>
      </c>
      <c r="CC140" s="413" t="s">
        <v>2363</v>
      </c>
      <c r="CD140" s="413" t="s">
        <v>2363</v>
      </c>
      <c r="CE140" s="3">
        <v>0</v>
      </c>
      <c r="CF140" s="413" t="s">
        <v>2363</v>
      </c>
      <c r="CG140" s="413" t="s">
        <v>2363</v>
      </c>
      <c r="CH140" s="3">
        <v>0</v>
      </c>
      <c r="CI140" s="413" t="s">
        <v>2363</v>
      </c>
      <c r="CJ140" s="413" t="s">
        <v>2363</v>
      </c>
      <c r="CK140" s="3">
        <v>0</v>
      </c>
      <c r="CL140" s="413" t="s">
        <v>2363</v>
      </c>
      <c r="CM140" s="413" t="s">
        <v>2363</v>
      </c>
      <c r="CN140" s="3">
        <v>0</v>
      </c>
      <c r="CO140" s="413" t="s">
        <v>2364</v>
      </c>
      <c r="CP140" s="413" t="s">
        <v>2364</v>
      </c>
      <c r="CQ140" s="3">
        <v>0</v>
      </c>
      <c r="CR140" s="413" t="s">
        <v>2364</v>
      </c>
      <c r="CS140" s="413" t="s">
        <v>2364</v>
      </c>
      <c r="CT140" s="3">
        <v>0</v>
      </c>
      <c r="CU140" s="413" t="s">
        <v>2363</v>
      </c>
      <c r="CV140" s="413" t="s">
        <v>2363</v>
      </c>
      <c r="CW140" s="3">
        <v>0</v>
      </c>
      <c r="CX140" s="413" t="s">
        <v>2363</v>
      </c>
      <c r="CY140" s="413" t="s">
        <v>2363</v>
      </c>
      <c r="CZ140" s="3">
        <v>0</v>
      </c>
      <c r="DA140" s="413" t="s">
        <v>2362</v>
      </c>
      <c r="DB140" s="413" t="s">
        <v>2362</v>
      </c>
      <c r="DC140" s="3">
        <v>0</v>
      </c>
      <c r="DD140" s="413" t="s">
        <v>2362</v>
      </c>
      <c r="DE140" s="413" t="s">
        <v>2362</v>
      </c>
      <c r="DF140" s="3">
        <v>0</v>
      </c>
      <c r="DG140" s="413" t="s">
        <v>2364</v>
      </c>
      <c r="DH140" s="413" t="s">
        <v>2364</v>
      </c>
      <c r="DI140" s="3">
        <v>0</v>
      </c>
      <c r="DJ140" s="413" t="s">
        <v>2363</v>
      </c>
      <c r="DK140" s="413" t="s">
        <v>2363</v>
      </c>
      <c r="DL140" s="3">
        <v>0</v>
      </c>
      <c r="DM140" s="413" t="s">
        <v>2363</v>
      </c>
      <c r="DN140" s="413" t="s">
        <v>2364</v>
      </c>
      <c r="DO140" s="3">
        <v>1</v>
      </c>
      <c r="DP140" s="413" t="s">
        <v>2363</v>
      </c>
      <c r="DQ140" s="413" t="s">
        <v>2364</v>
      </c>
      <c r="DR140" s="3">
        <v>1</v>
      </c>
      <c r="DS140" s="413" t="s">
        <v>2364</v>
      </c>
      <c r="DT140" s="413" t="s">
        <v>2364</v>
      </c>
      <c r="DU140" s="3">
        <v>0</v>
      </c>
      <c r="DV140" s="413" t="s">
        <v>2363</v>
      </c>
      <c r="DW140" s="413" t="s">
        <v>2364</v>
      </c>
      <c r="DX140" s="3">
        <v>1</v>
      </c>
      <c r="DY140" s="413" t="s">
        <v>2363</v>
      </c>
      <c r="DZ140" s="413" t="s">
        <v>2363</v>
      </c>
      <c r="EA140" s="3">
        <v>0</v>
      </c>
      <c r="EB140" s="3" t="s">
        <v>2363</v>
      </c>
      <c r="EC140" s="3" t="s">
        <v>2365</v>
      </c>
      <c r="ED140" s="3"/>
      <c r="EE140" s="3"/>
      <c r="EF140" s="3"/>
      <c r="EG140" s="3" t="s">
        <v>2363</v>
      </c>
      <c r="EH140" s="413">
        <v>10</v>
      </c>
      <c r="EI140" s="3">
        <v>13</v>
      </c>
      <c r="EJ140" s="413" t="s">
        <v>2725</v>
      </c>
      <c r="EK140" s="413" t="s">
        <v>2726</v>
      </c>
      <c r="EL140" s="413" t="s">
        <v>10900</v>
      </c>
      <c r="EM140" s="413">
        <v>0</v>
      </c>
      <c r="EN140" s="413">
        <v>0</v>
      </c>
      <c r="EO140" s="413">
        <v>0</v>
      </c>
      <c r="EP140" s="413" t="s">
        <v>313</v>
      </c>
      <c r="EQ140" s="413" t="s">
        <v>10901</v>
      </c>
      <c r="ER140" s="413" t="s">
        <v>313</v>
      </c>
      <c r="ES140" s="413">
        <v>3000</v>
      </c>
      <c r="ET140" s="413">
        <v>1800</v>
      </c>
      <c r="EU140" s="413">
        <v>0</v>
      </c>
      <c r="EV140" s="413">
        <v>1</v>
      </c>
      <c r="EW140" s="1" t="s">
        <v>2366</v>
      </c>
      <c r="FD140" s="1" t="s">
        <v>2354</v>
      </c>
      <c r="FG140" s="1" t="s">
        <v>2368</v>
      </c>
      <c r="FH140" s="1" t="s">
        <v>2370</v>
      </c>
      <c r="FI140" s="1" t="s">
        <v>2371</v>
      </c>
      <c r="FW140" s="457">
        <f t="shared" si="2"/>
        <v>0.5</v>
      </c>
    </row>
    <row r="141" spans="1:179" ht="13.5" customHeight="1">
      <c r="A141" s="1" t="s">
        <v>2127</v>
      </c>
      <c r="B141" s="1" t="s">
        <v>2103</v>
      </c>
      <c r="C141" s="1" t="s">
        <v>10896</v>
      </c>
      <c r="I141" s="417">
        <f>VLOOKUP(C141,'(종합) 2016 KISTI 패밀리기업 현황(9&amp;10월)'!$E$6:$BM$295,61,FALSE)</f>
        <v>12</v>
      </c>
      <c r="J141" s="417">
        <f>VLOOKUP(C141,'(종합) 2016 KISTI 패밀리기업 현황(9&amp;10월)'!$E$6:$BY$295,72,FALSE)</f>
        <v>1</v>
      </c>
      <c r="K141" s="417">
        <f>VLOOKUP(C141,'(종합) 2016 KISTI 패밀리기업 현황(9&amp;10월)'!$E$6:$BY$295,73,FALSE)</f>
        <v>1</v>
      </c>
      <c r="L141" s="417">
        <f>VLOOKUP(C141,'(종합) 2016 KISTI 패밀리기업 현황(9&amp;10월)'!$E$6:$BZ$295,3,FALSE)</f>
        <v>2014</v>
      </c>
      <c r="M141" s="417">
        <f>VLOOKUP(C141,'(종합) 2016 KISTI 패밀리기업 현황(9&amp;10월)'!$E$6:$BZ$295,74,FALSE)</f>
        <v>10</v>
      </c>
      <c r="O141" s="21" t="s">
        <v>10822</v>
      </c>
      <c r="P141" s="21" t="s">
        <v>993</v>
      </c>
      <c r="Q141" s="3" t="s">
        <v>2372</v>
      </c>
      <c r="R141" s="3" t="s">
        <v>2359</v>
      </c>
      <c r="S141" s="3" t="s">
        <v>2359</v>
      </c>
      <c r="T141" s="3"/>
      <c r="U141" s="3"/>
      <c r="V141" s="3" t="s">
        <v>2354</v>
      </c>
      <c r="W141" s="3" t="s">
        <v>2354</v>
      </c>
      <c r="X141" s="3" t="s">
        <v>2373</v>
      </c>
      <c r="Y141" s="3" t="s">
        <v>2374</v>
      </c>
      <c r="Z141" s="3" t="s">
        <v>2359</v>
      </c>
      <c r="AA141" s="3"/>
      <c r="AB141" s="3"/>
      <c r="AC141" s="3" t="s">
        <v>2356</v>
      </c>
      <c r="AD141" s="3" t="s">
        <v>2356</v>
      </c>
      <c r="AE141" s="3" t="s">
        <v>2358</v>
      </c>
      <c r="AF141" s="3" t="s">
        <v>2359</v>
      </c>
      <c r="AG141" s="3" t="s">
        <v>2356</v>
      </c>
      <c r="AH141" s="3" t="s">
        <v>2375</v>
      </c>
      <c r="AI141" s="3" t="s">
        <v>2356</v>
      </c>
      <c r="AJ141" s="3" t="s">
        <v>2365</v>
      </c>
      <c r="AK141" s="3" t="s">
        <v>2363</v>
      </c>
      <c r="AL141" s="3"/>
      <c r="AM141" s="3" t="s">
        <v>2354</v>
      </c>
      <c r="AN141" s="3" t="s">
        <v>2354</v>
      </c>
      <c r="AO141" s="3"/>
      <c r="AP141" s="3"/>
      <c r="AQ141" s="3"/>
      <c r="AR141" s="3"/>
      <c r="AS141" s="3"/>
      <c r="AT141" s="3" t="s">
        <v>2354</v>
      </c>
      <c r="AU141" s="3"/>
      <c r="AV141" s="3"/>
      <c r="AW141" s="3"/>
      <c r="AX141" s="3" t="s">
        <v>2354</v>
      </c>
      <c r="AY141" s="3" t="s">
        <v>2363</v>
      </c>
      <c r="AZ141" s="3" t="s">
        <v>2362</v>
      </c>
      <c r="BA141" s="3">
        <v>2</v>
      </c>
      <c r="BB141" s="3" t="s">
        <v>2364</v>
      </c>
      <c r="BC141" s="3" t="s">
        <v>2362</v>
      </c>
      <c r="BD141" s="3">
        <v>1</v>
      </c>
      <c r="BE141" s="413" t="s">
        <v>2364</v>
      </c>
      <c r="BF141" s="413" t="s">
        <v>2362</v>
      </c>
      <c r="BG141" s="3">
        <v>1</v>
      </c>
      <c r="BH141" s="413" t="s">
        <v>2364</v>
      </c>
      <c r="BI141" s="413" t="s">
        <v>2364</v>
      </c>
      <c r="BJ141" s="3">
        <v>0</v>
      </c>
      <c r="BK141" s="413" t="s">
        <v>2364</v>
      </c>
      <c r="BL141" s="413" t="s">
        <v>2362</v>
      </c>
      <c r="BM141" s="3">
        <v>1</v>
      </c>
      <c r="BN141" s="413" t="s">
        <v>2362</v>
      </c>
      <c r="BO141" s="413" t="s">
        <v>2362</v>
      </c>
      <c r="BP141" s="3">
        <v>0</v>
      </c>
      <c r="BQ141" s="413" t="s">
        <v>2364</v>
      </c>
      <c r="BR141" s="413" t="s">
        <v>2362</v>
      </c>
      <c r="BS141" s="3">
        <v>1</v>
      </c>
      <c r="BT141" s="413" t="s">
        <v>2365</v>
      </c>
      <c r="BU141" s="413" t="s">
        <v>2364</v>
      </c>
      <c r="BV141" s="3">
        <v>2</v>
      </c>
      <c r="BW141" s="413" t="s">
        <v>2362</v>
      </c>
      <c r="BX141" s="413" t="s">
        <v>2362</v>
      </c>
      <c r="BY141" s="3">
        <v>0</v>
      </c>
      <c r="BZ141" s="413" t="s">
        <v>2362</v>
      </c>
      <c r="CA141" s="413" t="s">
        <v>2362</v>
      </c>
      <c r="CB141" s="3">
        <v>0</v>
      </c>
      <c r="CC141" s="413" t="s">
        <v>2364</v>
      </c>
      <c r="CD141" s="413" t="s">
        <v>2362</v>
      </c>
      <c r="CE141" s="3">
        <v>1</v>
      </c>
      <c r="CF141" s="413" t="s">
        <v>2364</v>
      </c>
      <c r="CG141" s="413" t="s">
        <v>2364</v>
      </c>
      <c r="CH141" s="3">
        <v>0</v>
      </c>
      <c r="CI141" s="413" t="s">
        <v>2364</v>
      </c>
      <c r="CJ141" s="413" t="s">
        <v>2364</v>
      </c>
      <c r="CK141" s="3">
        <v>0</v>
      </c>
      <c r="CL141" s="413" t="s">
        <v>2363</v>
      </c>
      <c r="CM141" s="413" t="s">
        <v>2363</v>
      </c>
      <c r="CN141" s="3">
        <v>0</v>
      </c>
      <c r="CO141" s="413" t="s">
        <v>2363</v>
      </c>
      <c r="CP141" s="413" t="s">
        <v>2364</v>
      </c>
      <c r="CQ141" s="3">
        <v>1</v>
      </c>
      <c r="CR141" s="413" t="s">
        <v>2363</v>
      </c>
      <c r="CS141" s="413" t="s">
        <v>2363</v>
      </c>
      <c r="CT141" s="3">
        <v>0</v>
      </c>
      <c r="CU141" s="413" t="s">
        <v>2363</v>
      </c>
      <c r="CV141" s="413" t="s">
        <v>2364</v>
      </c>
      <c r="CW141" s="3">
        <v>1</v>
      </c>
      <c r="CX141" s="413" t="s">
        <v>2364</v>
      </c>
      <c r="CY141" s="413" t="s">
        <v>2364</v>
      </c>
      <c r="CZ141" s="3">
        <v>0</v>
      </c>
      <c r="DA141" s="413" t="s">
        <v>2362</v>
      </c>
      <c r="DB141" s="413" t="s">
        <v>2362</v>
      </c>
      <c r="DC141" s="3">
        <v>0</v>
      </c>
      <c r="DD141" s="413" t="s">
        <v>2362</v>
      </c>
      <c r="DE141" s="413" t="s">
        <v>2362</v>
      </c>
      <c r="DF141" s="3">
        <v>0</v>
      </c>
      <c r="DG141" s="413" t="s">
        <v>2364</v>
      </c>
      <c r="DH141" s="413" t="s">
        <v>2364</v>
      </c>
      <c r="DI141" s="3">
        <v>0</v>
      </c>
      <c r="DJ141" s="413" t="s">
        <v>2363</v>
      </c>
      <c r="DK141" s="413" t="s">
        <v>2362</v>
      </c>
      <c r="DL141" s="3">
        <v>2</v>
      </c>
      <c r="DM141" s="413" t="s">
        <v>2363</v>
      </c>
      <c r="DN141" s="413" t="s">
        <v>2362</v>
      </c>
      <c r="DO141" s="3">
        <v>2</v>
      </c>
      <c r="DP141" s="413" t="s">
        <v>2363</v>
      </c>
      <c r="DQ141" s="413" t="s">
        <v>2362</v>
      </c>
      <c r="DR141" s="3">
        <v>2</v>
      </c>
      <c r="DS141" s="413" t="s">
        <v>2354</v>
      </c>
      <c r="DT141" s="413" t="s">
        <v>2364</v>
      </c>
      <c r="DU141" s="3">
        <v>3</v>
      </c>
      <c r="DV141" s="413" t="s">
        <v>2363</v>
      </c>
      <c r="DW141" s="413" t="s">
        <v>2362</v>
      </c>
      <c r="DX141" s="3">
        <v>2</v>
      </c>
      <c r="DY141" s="413" t="s">
        <v>2363</v>
      </c>
      <c r="DZ141" s="413" t="s">
        <v>2364</v>
      </c>
      <c r="EA141" s="3">
        <v>1</v>
      </c>
      <c r="EB141" s="3" t="s">
        <v>2376</v>
      </c>
      <c r="EC141" s="3" t="s">
        <v>2355</v>
      </c>
      <c r="ED141" s="3" t="s">
        <v>2376</v>
      </c>
      <c r="EE141" s="3" t="s">
        <v>2376</v>
      </c>
      <c r="EF141" s="3"/>
      <c r="EG141" s="3" t="s">
        <v>2355</v>
      </c>
      <c r="EH141" s="413">
        <v>10</v>
      </c>
      <c r="EI141" s="3">
        <v>4</v>
      </c>
      <c r="EJ141" s="413" t="s">
        <v>2725</v>
      </c>
      <c r="EK141" s="413" t="s">
        <v>2726</v>
      </c>
      <c r="EL141" s="413" t="s">
        <v>10900</v>
      </c>
      <c r="EM141" s="413" t="s">
        <v>4273</v>
      </c>
      <c r="EN141" s="413">
        <v>0</v>
      </c>
      <c r="EO141" s="413">
        <v>0</v>
      </c>
      <c r="EP141" s="413" t="s">
        <v>313</v>
      </c>
      <c r="EQ141" s="413" t="s">
        <v>10901</v>
      </c>
      <c r="ER141" s="413" t="s">
        <v>10901</v>
      </c>
      <c r="ES141" s="413">
        <v>1800</v>
      </c>
      <c r="ET141" s="413">
        <v>1925</v>
      </c>
      <c r="EU141" s="413">
        <v>125</v>
      </c>
      <c r="EV141" s="413">
        <v>2</v>
      </c>
      <c r="EW141" s="1" t="s">
        <v>2377</v>
      </c>
      <c r="FA141" s="1" t="s">
        <v>2362</v>
      </c>
      <c r="FG141" s="1" t="s">
        <v>2378</v>
      </c>
      <c r="FH141" s="1" t="s">
        <v>2379</v>
      </c>
      <c r="FI141" s="1" t="s">
        <v>2380</v>
      </c>
      <c r="FO141" s="1" t="s">
        <v>2381</v>
      </c>
      <c r="FW141" s="457">
        <f t="shared" si="2"/>
        <v>0.3</v>
      </c>
    </row>
    <row r="142" spans="1:179" ht="13.5" customHeight="1">
      <c r="A142" s="1" t="s">
        <v>2468</v>
      </c>
      <c r="B142" s="1" t="s">
        <v>307</v>
      </c>
      <c r="C142" s="1" t="s">
        <v>2466</v>
      </c>
      <c r="I142" s="417">
        <f>VLOOKUP(C142,'(종합) 2016 KISTI 패밀리기업 현황(9&amp;10월)'!$E$6:$BM$295,61,FALSE)</f>
        <v>7</v>
      </c>
      <c r="J142" s="417">
        <f>VLOOKUP(C142,'(종합) 2016 KISTI 패밀리기업 현황(9&amp;10월)'!$E$6:$BY$295,72,FALSE)</f>
        <v>0</v>
      </c>
      <c r="K142" s="417">
        <f>VLOOKUP(C142,'(종합) 2016 KISTI 패밀리기업 현황(9&amp;10월)'!$E$6:$BY$295,73,FALSE)</f>
        <v>0</v>
      </c>
      <c r="L142" s="417">
        <f>VLOOKUP(C142,'(종합) 2016 KISTI 패밀리기업 현황(9&amp;10월)'!$E$6:$BZ$295,3,FALSE)</f>
        <v>2012</v>
      </c>
      <c r="M142" s="417">
        <f>VLOOKUP(C142,'(종합) 2016 KISTI 패밀리기업 현황(9&amp;10월)'!$E$6:$BZ$295,74,FALSE)</f>
        <v>8</v>
      </c>
      <c r="O142" s="21" t="s">
        <v>10822</v>
      </c>
      <c r="P142" s="21" t="s">
        <v>993</v>
      </c>
      <c r="Q142" s="3" t="s">
        <v>2490</v>
      </c>
      <c r="R142" s="3" t="s">
        <v>2491</v>
      </c>
      <c r="S142" s="3" t="s">
        <v>2492</v>
      </c>
      <c r="T142" s="3" t="s">
        <v>2452</v>
      </c>
      <c r="U142" s="3" t="s">
        <v>2452</v>
      </c>
      <c r="V142" s="3" t="s">
        <v>2428</v>
      </c>
      <c r="W142" s="3" t="s">
        <v>2428</v>
      </c>
      <c r="X142" s="3" t="s">
        <v>2492</v>
      </c>
      <c r="Y142" s="3" t="s">
        <v>2493</v>
      </c>
      <c r="Z142" s="3" t="s">
        <v>2492</v>
      </c>
      <c r="AA142" s="3" t="s">
        <v>2494</v>
      </c>
      <c r="AB142" s="3" t="s">
        <v>2492</v>
      </c>
      <c r="AC142" s="3" t="s">
        <v>2442</v>
      </c>
      <c r="AD142" s="3" t="s">
        <v>2442</v>
      </c>
      <c r="AE142" s="3" t="s">
        <v>2442</v>
      </c>
      <c r="AF142" s="3" t="s">
        <v>2442</v>
      </c>
      <c r="AG142" s="3" t="s">
        <v>2494</v>
      </c>
      <c r="AH142" s="3" t="s">
        <v>2495</v>
      </c>
      <c r="AI142" s="3" t="s">
        <v>2434</v>
      </c>
      <c r="AJ142" s="3" t="s">
        <v>2430</v>
      </c>
      <c r="AK142" s="3" t="s">
        <v>2492</v>
      </c>
      <c r="AL142" s="3" t="s">
        <v>2430</v>
      </c>
      <c r="AM142" s="3" t="s">
        <v>2430</v>
      </c>
      <c r="AN142" s="3"/>
      <c r="AO142" s="3"/>
      <c r="AP142" s="3" t="s">
        <v>2430</v>
      </c>
      <c r="AQ142" s="3"/>
      <c r="AR142" s="3"/>
      <c r="AS142" s="3"/>
      <c r="AT142" s="3"/>
      <c r="AU142" s="3" t="s">
        <v>2430</v>
      </c>
      <c r="AV142" s="3"/>
      <c r="AW142" s="3" t="s">
        <v>2430</v>
      </c>
      <c r="AX142" s="3"/>
      <c r="AY142" s="3" t="s">
        <v>2442</v>
      </c>
      <c r="AZ142" s="3" t="s">
        <v>2452</v>
      </c>
      <c r="BA142" s="3">
        <v>2</v>
      </c>
      <c r="BB142" s="3" t="s">
        <v>2442</v>
      </c>
      <c r="BC142" s="3" t="s">
        <v>2496</v>
      </c>
      <c r="BD142" s="3">
        <v>2</v>
      </c>
      <c r="BE142" s="413" t="s">
        <v>2428</v>
      </c>
      <c r="BF142" s="413" t="s">
        <v>2452</v>
      </c>
      <c r="BG142" s="3">
        <v>3</v>
      </c>
      <c r="BH142" s="413" t="s">
        <v>2428</v>
      </c>
      <c r="BI142" s="413" t="s">
        <v>2447</v>
      </c>
      <c r="BJ142" s="3">
        <v>2</v>
      </c>
      <c r="BK142" s="413" t="s">
        <v>2442</v>
      </c>
      <c r="BL142" s="413" t="s">
        <v>2452</v>
      </c>
      <c r="BM142" s="3">
        <v>2</v>
      </c>
      <c r="BN142" s="413" t="s">
        <v>2447</v>
      </c>
      <c r="BO142" s="413" t="s">
        <v>2447</v>
      </c>
      <c r="BP142" s="3">
        <v>0</v>
      </c>
      <c r="BQ142" s="413" t="s">
        <v>2442</v>
      </c>
      <c r="BR142" s="413" t="s">
        <v>2452</v>
      </c>
      <c r="BS142" s="3">
        <v>2</v>
      </c>
      <c r="BT142" s="413" t="s">
        <v>2442</v>
      </c>
      <c r="BU142" s="413" t="s">
        <v>2452</v>
      </c>
      <c r="BV142" s="3">
        <v>2</v>
      </c>
      <c r="BW142" s="413" t="s">
        <v>2447</v>
      </c>
      <c r="BX142" s="413" t="s">
        <v>2447</v>
      </c>
      <c r="BY142" s="3">
        <v>0</v>
      </c>
      <c r="BZ142" s="413" t="s">
        <v>2452</v>
      </c>
      <c r="CA142" s="413" t="s">
        <v>2452</v>
      </c>
      <c r="CB142" s="3">
        <v>0</v>
      </c>
      <c r="CC142" s="413" t="s">
        <v>2452</v>
      </c>
      <c r="CD142" s="413" t="s">
        <v>2452</v>
      </c>
      <c r="CE142" s="3">
        <v>0</v>
      </c>
      <c r="CF142" s="413" t="s">
        <v>2452</v>
      </c>
      <c r="CG142" s="413" t="s">
        <v>2452</v>
      </c>
      <c r="CH142" s="3">
        <v>0</v>
      </c>
      <c r="CI142" s="413" t="s">
        <v>2447</v>
      </c>
      <c r="CJ142" s="413" t="s">
        <v>2447</v>
      </c>
      <c r="CK142" s="3">
        <v>0</v>
      </c>
      <c r="CL142" s="413" t="s">
        <v>2447</v>
      </c>
      <c r="CM142" s="413" t="s">
        <v>2447</v>
      </c>
      <c r="CN142" s="3">
        <v>0</v>
      </c>
      <c r="CO142" s="413" t="s">
        <v>2447</v>
      </c>
      <c r="CP142" s="413" t="s">
        <v>2452</v>
      </c>
      <c r="CQ142" s="3">
        <v>1</v>
      </c>
      <c r="CR142" s="413" t="s">
        <v>2452</v>
      </c>
      <c r="CS142" s="413" t="s">
        <v>2452</v>
      </c>
      <c r="CT142" s="3">
        <v>0</v>
      </c>
      <c r="CU142" s="413" t="s">
        <v>2452</v>
      </c>
      <c r="CV142" s="413" t="s">
        <v>2452</v>
      </c>
      <c r="CW142" s="3">
        <v>0</v>
      </c>
      <c r="CX142" s="413" t="s">
        <v>2447</v>
      </c>
      <c r="CY142" s="413" t="s">
        <v>2447</v>
      </c>
      <c r="CZ142" s="3">
        <v>0</v>
      </c>
      <c r="DA142" s="413" t="s">
        <v>2452</v>
      </c>
      <c r="DB142" s="413" t="s">
        <v>2452</v>
      </c>
      <c r="DC142" s="3">
        <v>0</v>
      </c>
      <c r="DD142" s="413" t="s">
        <v>2447</v>
      </c>
      <c r="DE142" s="413" t="s">
        <v>2447</v>
      </c>
      <c r="DF142" s="3">
        <v>0</v>
      </c>
      <c r="DG142" s="413" t="s">
        <v>2447</v>
      </c>
      <c r="DH142" s="413" t="s">
        <v>2447</v>
      </c>
      <c r="DI142" s="3">
        <v>0</v>
      </c>
      <c r="DJ142" s="413" t="s">
        <v>2447</v>
      </c>
      <c r="DK142" s="413" t="s">
        <v>2447</v>
      </c>
      <c r="DL142" s="3">
        <v>0</v>
      </c>
      <c r="DM142" s="413" t="s">
        <v>2442</v>
      </c>
      <c r="DN142" s="413" t="s">
        <v>2442</v>
      </c>
      <c r="DO142" s="3">
        <v>0</v>
      </c>
      <c r="DP142" s="413" t="s">
        <v>2442</v>
      </c>
      <c r="DQ142" s="413" t="s">
        <v>2442</v>
      </c>
      <c r="DR142" s="3">
        <v>0</v>
      </c>
      <c r="DS142" s="413" t="s">
        <v>2442</v>
      </c>
      <c r="DT142" s="413" t="s">
        <v>2442</v>
      </c>
      <c r="DU142" s="3">
        <v>0</v>
      </c>
      <c r="DV142" s="413" t="s">
        <v>2447</v>
      </c>
      <c r="DW142" s="413" t="s">
        <v>2447</v>
      </c>
      <c r="DX142" s="3">
        <v>0</v>
      </c>
      <c r="DY142" s="413" t="s">
        <v>2447</v>
      </c>
      <c r="DZ142" s="413" t="s">
        <v>2447</v>
      </c>
      <c r="EA142" s="3">
        <v>0</v>
      </c>
      <c r="EB142" s="3"/>
      <c r="EC142" s="3"/>
      <c r="ED142" s="3"/>
      <c r="EE142" s="3"/>
      <c r="EF142" s="3"/>
      <c r="EG142" s="3"/>
      <c r="EH142" s="413">
        <v>20</v>
      </c>
      <c r="EI142" s="3">
        <v>6</v>
      </c>
      <c r="EJ142" s="413" t="s">
        <v>3233</v>
      </c>
      <c r="EK142" s="413" t="s">
        <v>3234</v>
      </c>
      <c r="EL142" s="413" t="s">
        <v>10900</v>
      </c>
      <c r="EM142" s="413">
        <v>3</v>
      </c>
      <c r="EN142" s="413">
        <v>3</v>
      </c>
      <c r="EO142" s="413">
        <v>3</v>
      </c>
      <c r="EP142" s="413" t="s">
        <v>313</v>
      </c>
      <c r="EQ142" s="413" t="s">
        <v>10901</v>
      </c>
      <c r="ER142" s="413" t="s">
        <v>313</v>
      </c>
      <c r="ES142" s="413">
        <v>5000</v>
      </c>
      <c r="ET142" s="413">
        <v>6000</v>
      </c>
      <c r="EU142" s="413">
        <v>1000</v>
      </c>
      <c r="EV142" s="413">
        <v>2</v>
      </c>
      <c r="EW142" s="1" t="s">
        <v>2497</v>
      </c>
      <c r="EX142" s="1" t="s">
        <v>2430</v>
      </c>
      <c r="FG142" s="1" t="s">
        <v>2498</v>
      </c>
      <c r="FH142" s="1" t="s">
        <v>2499</v>
      </c>
      <c r="FI142" s="1" t="s">
        <v>2500</v>
      </c>
      <c r="FO142" s="1" t="s">
        <v>2501</v>
      </c>
      <c r="FP142" s="1" t="s">
        <v>2502</v>
      </c>
      <c r="FQ142" s="1" t="s">
        <v>2503</v>
      </c>
      <c r="FR142" s="1" t="s">
        <v>2504</v>
      </c>
      <c r="FS142" s="1" t="s">
        <v>2505</v>
      </c>
      <c r="FW142" s="457">
        <f t="shared" si="2"/>
        <v>0.5</v>
      </c>
    </row>
    <row r="143" spans="1:179" ht="13.5" customHeight="1">
      <c r="A143" s="1" t="s">
        <v>2469</v>
      </c>
      <c r="B143" s="1" t="s">
        <v>307</v>
      </c>
      <c r="C143" s="1" t="s">
        <v>2467</v>
      </c>
      <c r="I143" s="417">
        <f>VLOOKUP(C143,'(종합) 2016 KISTI 패밀리기업 현황(9&amp;10월)'!$E$6:$BM$295,61,FALSE)</f>
        <v>8</v>
      </c>
      <c r="J143" s="417">
        <f>VLOOKUP(C143,'(종합) 2016 KISTI 패밀리기업 현황(9&amp;10월)'!$E$6:$BY$295,72,FALSE)</f>
        <v>0</v>
      </c>
      <c r="K143" s="417">
        <f>VLOOKUP(C143,'(종합) 2016 KISTI 패밀리기업 현황(9&amp;10월)'!$E$6:$BY$295,73,FALSE)</f>
        <v>0</v>
      </c>
      <c r="L143" s="417">
        <f>VLOOKUP(C143,'(종합) 2016 KISTI 패밀리기업 현황(9&amp;10월)'!$E$6:$BZ$295,3,FALSE)</f>
        <v>1995</v>
      </c>
      <c r="M143" s="417">
        <f>VLOOKUP(C143,'(종합) 2016 KISTI 패밀리기업 현황(9&amp;10월)'!$E$6:$BZ$295,74,FALSE)</f>
        <v>7</v>
      </c>
      <c r="O143" s="21" t="s">
        <v>10820</v>
      </c>
      <c r="P143" s="21" t="s">
        <v>313</v>
      </c>
      <c r="Q143" s="3" t="s">
        <v>2506</v>
      </c>
      <c r="R143" s="3" t="s">
        <v>2492</v>
      </c>
      <c r="S143" s="3"/>
      <c r="T143" s="3"/>
      <c r="U143" s="3"/>
      <c r="V143" s="3" t="s">
        <v>2428</v>
      </c>
      <c r="W143" s="3" t="s">
        <v>2428</v>
      </c>
      <c r="X143" s="3" t="s">
        <v>2507</v>
      </c>
      <c r="Y143" s="3" t="s">
        <v>2428</v>
      </c>
      <c r="Z143" s="3"/>
      <c r="AA143" s="3"/>
      <c r="AB143" s="3" t="s">
        <v>2506</v>
      </c>
      <c r="AC143" s="3" t="s">
        <v>2508</v>
      </c>
      <c r="AD143" s="3" t="s">
        <v>2509</v>
      </c>
      <c r="AE143" s="3" t="s">
        <v>2510</v>
      </c>
      <c r="AF143" s="3"/>
      <c r="AG143" s="3" t="s">
        <v>2511</v>
      </c>
      <c r="AH143" s="3" t="s">
        <v>2512</v>
      </c>
      <c r="AI143" s="3" t="s">
        <v>2486</v>
      </c>
      <c r="AJ143" s="3" t="s">
        <v>2430</v>
      </c>
      <c r="AK143" s="3" t="s">
        <v>2492</v>
      </c>
      <c r="AL143" s="3" t="s">
        <v>2430</v>
      </c>
      <c r="AM143" s="3"/>
      <c r="AN143" s="3"/>
      <c r="AO143" s="3"/>
      <c r="AP143" s="3"/>
      <c r="AQ143" s="3" t="s">
        <v>2430</v>
      </c>
      <c r="AR143" s="3" t="s">
        <v>2430</v>
      </c>
      <c r="AS143" s="3" t="s">
        <v>2430</v>
      </c>
      <c r="AT143" s="3"/>
      <c r="AU143" s="3" t="s">
        <v>2430</v>
      </c>
      <c r="AV143" s="3"/>
      <c r="AW143" s="3"/>
      <c r="AX143" s="3"/>
      <c r="AY143" s="3" t="s">
        <v>2442</v>
      </c>
      <c r="AZ143" s="3" t="s">
        <v>2447</v>
      </c>
      <c r="BA143" s="3">
        <v>1</v>
      </c>
      <c r="BB143" s="3" t="s">
        <v>2442</v>
      </c>
      <c r="BC143" s="3" t="s">
        <v>2447</v>
      </c>
      <c r="BD143" s="3">
        <v>1</v>
      </c>
      <c r="BE143" s="413" t="s">
        <v>2442</v>
      </c>
      <c r="BF143" s="413" t="s">
        <v>2447</v>
      </c>
      <c r="BG143" s="3">
        <v>1</v>
      </c>
      <c r="BH143" s="413" t="s">
        <v>2442</v>
      </c>
      <c r="BI143" s="413" t="s">
        <v>2447</v>
      </c>
      <c r="BJ143" s="3">
        <v>1</v>
      </c>
      <c r="BK143" s="413" t="s">
        <v>2428</v>
      </c>
      <c r="BL143" s="413" t="s">
        <v>2428</v>
      </c>
      <c r="BM143" s="3">
        <v>0</v>
      </c>
      <c r="BN143" s="413" t="s">
        <v>2428</v>
      </c>
      <c r="BO143" s="413" t="s">
        <v>2428</v>
      </c>
      <c r="BP143" s="3">
        <v>0</v>
      </c>
      <c r="BQ143" s="413" t="s">
        <v>2442</v>
      </c>
      <c r="BR143" s="413" t="s">
        <v>2447</v>
      </c>
      <c r="BS143" s="3">
        <v>1</v>
      </c>
      <c r="BT143" s="413" t="s">
        <v>2442</v>
      </c>
      <c r="BU143" s="413" t="s">
        <v>2447</v>
      </c>
      <c r="BV143" s="3">
        <v>1</v>
      </c>
      <c r="BW143" s="413" t="s">
        <v>2428</v>
      </c>
      <c r="BX143" s="413" t="s">
        <v>2428</v>
      </c>
      <c r="BY143" s="3">
        <v>0</v>
      </c>
      <c r="BZ143" s="413" t="s">
        <v>2428</v>
      </c>
      <c r="CA143" s="413" t="s">
        <v>2442</v>
      </c>
      <c r="CB143" s="3">
        <v>1</v>
      </c>
      <c r="CC143" s="413" t="s">
        <v>2428</v>
      </c>
      <c r="CD143" s="413" t="s">
        <v>2447</v>
      </c>
      <c r="CE143" s="3">
        <v>2</v>
      </c>
      <c r="CF143" s="413" t="s">
        <v>2442</v>
      </c>
      <c r="CG143" s="413" t="s">
        <v>2442</v>
      </c>
      <c r="CH143" s="3">
        <v>0</v>
      </c>
      <c r="CI143" s="413" t="s">
        <v>2428</v>
      </c>
      <c r="CJ143" s="413" t="s">
        <v>2428</v>
      </c>
      <c r="CK143" s="3">
        <v>0</v>
      </c>
      <c r="CL143" s="413" t="s">
        <v>2442</v>
      </c>
      <c r="CM143" s="413" t="s">
        <v>2442</v>
      </c>
      <c r="CN143" s="3">
        <v>0</v>
      </c>
      <c r="CO143" s="413" t="s">
        <v>2428</v>
      </c>
      <c r="CP143" s="413" t="s">
        <v>2428</v>
      </c>
      <c r="CQ143" s="3">
        <v>0</v>
      </c>
      <c r="CR143" s="413" t="s">
        <v>2428</v>
      </c>
      <c r="CS143" s="413" t="s">
        <v>2428</v>
      </c>
      <c r="CT143" s="3">
        <v>0</v>
      </c>
      <c r="CU143" s="413" t="s">
        <v>2428</v>
      </c>
      <c r="CV143" s="413" t="s">
        <v>2428</v>
      </c>
      <c r="CW143" s="3">
        <v>0</v>
      </c>
      <c r="CX143" s="413" t="s">
        <v>2442</v>
      </c>
      <c r="CY143" s="413" t="s">
        <v>2442</v>
      </c>
      <c r="CZ143" s="3">
        <v>0</v>
      </c>
      <c r="DA143" s="413" t="s">
        <v>2442</v>
      </c>
      <c r="DB143" s="413" t="s">
        <v>2447</v>
      </c>
      <c r="DC143" s="3">
        <v>1</v>
      </c>
      <c r="DD143" s="413" t="s">
        <v>2442</v>
      </c>
      <c r="DE143" s="413" t="s">
        <v>2452</v>
      </c>
      <c r="DF143" s="3">
        <v>2</v>
      </c>
      <c r="DG143" s="413" t="s">
        <v>2442</v>
      </c>
      <c r="DH143" s="413" t="s">
        <v>2447</v>
      </c>
      <c r="DI143" s="3">
        <v>1</v>
      </c>
      <c r="DJ143" s="413" t="s">
        <v>2442</v>
      </c>
      <c r="DK143" s="413" t="s">
        <v>2447</v>
      </c>
      <c r="DL143" s="3">
        <v>1</v>
      </c>
      <c r="DM143" s="413" t="s">
        <v>2442</v>
      </c>
      <c r="DN143" s="413" t="s">
        <v>2447</v>
      </c>
      <c r="DO143" s="3">
        <v>1</v>
      </c>
      <c r="DP143" s="413" t="s">
        <v>2442</v>
      </c>
      <c r="DQ143" s="413" t="s">
        <v>2447</v>
      </c>
      <c r="DR143" s="3">
        <v>1</v>
      </c>
      <c r="DS143" s="413" t="s">
        <v>2442</v>
      </c>
      <c r="DT143" s="413" t="s">
        <v>2447</v>
      </c>
      <c r="DU143" s="3">
        <v>1</v>
      </c>
      <c r="DV143" s="413" t="s">
        <v>2428</v>
      </c>
      <c r="DW143" s="413" t="s">
        <v>2428</v>
      </c>
      <c r="DX143" s="3">
        <v>0</v>
      </c>
      <c r="DY143" s="413" t="s">
        <v>2442</v>
      </c>
      <c r="DZ143" s="413" t="s">
        <v>2447</v>
      </c>
      <c r="EA143" s="3">
        <v>1</v>
      </c>
      <c r="EB143" s="3"/>
      <c r="EC143" s="3"/>
      <c r="ED143" s="3"/>
      <c r="EE143" s="3"/>
      <c r="EF143" s="3"/>
      <c r="EG143" s="3"/>
      <c r="EH143" s="413">
        <v>52</v>
      </c>
      <c r="EI143" s="3">
        <v>23</v>
      </c>
      <c r="EJ143" s="413" t="s">
        <v>2725</v>
      </c>
      <c r="EK143" s="413" t="s">
        <v>2726</v>
      </c>
      <c r="EL143" s="413" t="s">
        <v>10902</v>
      </c>
      <c r="EM143" s="413" t="s">
        <v>7511</v>
      </c>
      <c r="EN143" s="413">
        <v>3</v>
      </c>
      <c r="EO143" s="413">
        <v>4</v>
      </c>
      <c r="EP143" s="413" t="s">
        <v>313</v>
      </c>
      <c r="EQ143" s="413" t="s">
        <v>10901</v>
      </c>
      <c r="ER143" s="413" t="s">
        <v>313</v>
      </c>
      <c r="ES143" s="413">
        <v>41600</v>
      </c>
      <c r="ET143" s="413">
        <v>45000</v>
      </c>
      <c r="EU143" s="413">
        <v>3400</v>
      </c>
      <c r="EV143" s="413">
        <v>0</v>
      </c>
      <c r="EW143" s="1" t="s">
        <v>2513</v>
      </c>
      <c r="EX143" s="1" t="s">
        <v>2442</v>
      </c>
      <c r="FG143" s="1" t="s">
        <v>2514</v>
      </c>
      <c r="FH143" s="1" t="s">
        <v>2515</v>
      </c>
      <c r="FI143" s="1" t="s">
        <v>2516</v>
      </c>
      <c r="FO143" s="1" t="s">
        <v>2434</v>
      </c>
      <c r="FP143" s="1" t="s">
        <v>2517</v>
      </c>
      <c r="FQ143" s="1" t="s">
        <v>2502</v>
      </c>
      <c r="FR143" s="1" t="s">
        <v>2518</v>
      </c>
      <c r="FW143" s="457">
        <f t="shared" si="2"/>
        <v>0.19230769230769232</v>
      </c>
    </row>
    <row r="144" spans="1:179" ht="13.5" customHeight="1">
      <c r="A144" s="1" t="s">
        <v>2470</v>
      </c>
      <c r="B144" s="1" t="s">
        <v>307</v>
      </c>
      <c r="C144" s="1" t="s">
        <v>2474</v>
      </c>
      <c r="I144" s="417">
        <f>VLOOKUP(C144,'(종합) 2016 KISTI 패밀리기업 현황(9&amp;10월)'!$E$6:$BM$295,61,FALSE)</f>
        <v>8</v>
      </c>
      <c r="J144" s="417">
        <f>VLOOKUP(C144,'(종합) 2016 KISTI 패밀리기업 현황(9&amp;10월)'!$E$6:$BY$295,72,FALSE)</f>
        <v>0</v>
      </c>
      <c r="K144" s="417">
        <f>VLOOKUP(C144,'(종합) 2016 KISTI 패밀리기업 현황(9&amp;10월)'!$E$6:$BY$295,73,FALSE)</f>
        <v>0</v>
      </c>
      <c r="L144" s="417">
        <f>VLOOKUP(C144,'(종합) 2016 KISTI 패밀리기업 현황(9&amp;10월)'!$E$6:$BZ$295,3,FALSE)</f>
        <v>2011</v>
      </c>
      <c r="M144" s="417">
        <f>VLOOKUP(C144,'(종합) 2016 KISTI 패밀리기업 현황(9&amp;10월)'!$E$6:$BZ$295,74,FALSE)</f>
        <v>10</v>
      </c>
      <c r="O144" s="21" t="s">
        <v>10822</v>
      </c>
      <c r="P144" s="21" t="s">
        <v>993</v>
      </c>
      <c r="Q144" s="3" t="s">
        <v>2506</v>
      </c>
      <c r="R144" s="3" t="s">
        <v>2492</v>
      </c>
      <c r="S144" s="3"/>
      <c r="T144" s="3"/>
      <c r="U144" s="3"/>
      <c r="V144" s="3" t="s">
        <v>2430</v>
      </c>
      <c r="W144" s="3" t="s">
        <v>2430</v>
      </c>
      <c r="X144" s="3" t="s">
        <v>2494</v>
      </c>
      <c r="Y144" s="3" t="s">
        <v>2452</v>
      </c>
      <c r="Z144" s="3"/>
      <c r="AA144" s="3"/>
      <c r="AB144" s="3" t="s">
        <v>2531</v>
      </c>
      <c r="AC144" s="3" t="s">
        <v>2434</v>
      </c>
      <c r="AD144" s="3" t="s">
        <v>2510</v>
      </c>
      <c r="AE144" s="3" t="s">
        <v>2434</v>
      </c>
      <c r="AF144" s="3" t="s">
        <v>2510</v>
      </c>
      <c r="AG144" s="3" t="s">
        <v>2510</v>
      </c>
      <c r="AH144" s="3" t="s">
        <v>2532</v>
      </c>
      <c r="AI144" s="3" t="s">
        <v>2452</v>
      </c>
      <c r="AJ144" s="3" t="s">
        <v>2430</v>
      </c>
      <c r="AK144" s="3" t="s">
        <v>2428</v>
      </c>
      <c r="AL144" s="3" t="s">
        <v>2430</v>
      </c>
      <c r="AM144" s="3"/>
      <c r="AN144" s="3"/>
      <c r="AO144" s="3"/>
      <c r="AP144" s="3" t="s">
        <v>2430</v>
      </c>
      <c r="AQ144" s="3"/>
      <c r="AR144" s="3"/>
      <c r="AS144" s="3" t="s">
        <v>2430</v>
      </c>
      <c r="AT144" s="3" t="s">
        <v>2430</v>
      </c>
      <c r="AU144" s="3" t="s">
        <v>2430</v>
      </c>
      <c r="AV144" s="3"/>
      <c r="AW144" s="3"/>
      <c r="AX144" s="3"/>
      <c r="AY144" s="3" t="s">
        <v>2447</v>
      </c>
      <c r="AZ144" s="3" t="s">
        <v>2452</v>
      </c>
      <c r="BA144" s="3">
        <v>1</v>
      </c>
      <c r="BB144" s="3" t="s">
        <v>2442</v>
      </c>
      <c r="BC144" s="3" t="s">
        <v>2452</v>
      </c>
      <c r="BD144" s="3">
        <v>2</v>
      </c>
      <c r="BE144" s="413" t="s">
        <v>2442</v>
      </c>
      <c r="BF144" s="413" t="s">
        <v>2442</v>
      </c>
      <c r="BG144" s="3">
        <v>0</v>
      </c>
      <c r="BH144" s="413" t="s">
        <v>2442</v>
      </c>
      <c r="BI144" s="413" t="s">
        <v>2442</v>
      </c>
      <c r="BJ144" s="3">
        <v>0</v>
      </c>
      <c r="BK144" s="413" t="s">
        <v>2447</v>
      </c>
      <c r="BL144" s="413" t="s">
        <v>2447</v>
      </c>
      <c r="BM144" s="3">
        <v>0</v>
      </c>
      <c r="BN144" s="413" t="s">
        <v>2442</v>
      </c>
      <c r="BO144" s="413" t="s">
        <v>2452</v>
      </c>
      <c r="BP144" s="3">
        <v>2</v>
      </c>
      <c r="BQ144" s="413" t="s">
        <v>2442</v>
      </c>
      <c r="BR144" s="413" t="s">
        <v>2452</v>
      </c>
      <c r="BS144" s="3">
        <v>2</v>
      </c>
      <c r="BT144" s="413" t="s">
        <v>2452</v>
      </c>
      <c r="BU144" s="413" t="s">
        <v>2452</v>
      </c>
      <c r="BV144" s="3">
        <v>0</v>
      </c>
      <c r="BW144" s="413" t="s">
        <v>2452</v>
      </c>
      <c r="BX144" s="413" t="s">
        <v>2452</v>
      </c>
      <c r="BY144" s="3">
        <v>0</v>
      </c>
      <c r="BZ144" s="413" t="s">
        <v>2442</v>
      </c>
      <c r="CA144" s="413" t="s">
        <v>2442</v>
      </c>
      <c r="CB144" s="3">
        <v>0</v>
      </c>
      <c r="CC144" s="413" t="s">
        <v>2442</v>
      </c>
      <c r="CD144" s="413" t="s">
        <v>2442</v>
      </c>
      <c r="CE144" s="3">
        <v>0</v>
      </c>
      <c r="CF144" s="413" t="s">
        <v>2447</v>
      </c>
      <c r="CG144" s="413" t="s">
        <v>2447</v>
      </c>
      <c r="CH144" s="3">
        <v>0</v>
      </c>
      <c r="CI144" s="413" t="s">
        <v>2442</v>
      </c>
      <c r="CJ144" s="413" t="s">
        <v>2442</v>
      </c>
      <c r="CK144" s="3">
        <v>0</v>
      </c>
      <c r="CL144" s="413" t="s">
        <v>2452</v>
      </c>
      <c r="CM144" s="413" t="s">
        <v>2452</v>
      </c>
      <c r="CN144" s="3">
        <v>0</v>
      </c>
      <c r="CO144" s="413" t="s">
        <v>2452</v>
      </c>
      <c r="CP144" s="413" t="s">
        <v>2452</v>
      </c>
      <c r="CQ144" s="3">
        <v>0</v>
      </c>
      <c r="CR144" s="413" t="s">
        <v>2452</v>
      </c>
      <c r="CS144" s="413" t="s">
        <v>2452</v>
      </c>
      <c r="CT144" s="3">
        <v>0</v>
      </c>
      <c r="CU144" s="413" t="s">
        <v>2452</v>
      </c>
      <c r="CV144" s="413" t="s">
        <v>2452</v>
      </c>
      <c r="CW144" s="3">
        <v>0</v>
      </c>
      <c r="CX144" s="413" t="s">
        <v>2447</v>
      </c>
      <c r="CY144" s="413" t="s">
        <v>2447</v>
      </c>
      <c r="CZ144" s="3">
        <v>0</v>
      </c>
      <c r="DA144" s="413" t="s">
        <v>2447</v>
      </c>
      <c r="DB144" s="413" t="s">
        <v>2447</v>
      </c>
      <c r="DC144" s="3">
        <v>0</v>
      </c>
      <c r="DD144" s="413" t="s">
        <v>2447</v>
      </c>
      <c r="DE144" s="413" t="s">
        <v>2447</v>
      </c>
      <c r="DF144" s="3">
        <v>0</v>
      </c>
      <c r="DG144" s="413" t="s">
        <v>2442</v>
      </c>
      <c r="DH144" s="413" t="s">
        <v>2442</v>
      </c>
      <c r="DI144" s="3">
        <v>0</v>
      </c>
      <c r="DJ144" s="413" t="s">
        <v>2442</v>
      </c>
      <c r="DK144" s="413" t="s">
        <v>2442</v>
      </c>
      <c r="DL144" s="3">
        <v>0</v>
      </c>
      <c r="DM144" s="413" t="s">
        <v>2442</v>
      </c>
      <c r="DN144" s="413" t="s">
        <v>2447</v>
      </c>
      <c r="DO144" s="3">
        <v>1</v>
      </c>
      <c r="DP144" s="413" t="s">
        <v>2452</v>
      </c>
      <c r="DQ144" s="413" t="s">
        <v>2452</v>
      </c>
      <c r="DR144" s="3">
        <v>0</v>
      </c>
      <c r="DS144" s="413" t="s">
        <v>2428</v>
      </c>
      <c r="DT144" s="413" t="s">
        <v>2428</v>
      </c>
      <c r="DU144" s="3">
        <v>0</v>
      </c>
      <c r="DV144" s="413" t="s">
        <v>2428</v>
      </c>
      <c r="DW144" s="413" t="s">
        <v>2428</v>
      </c>
      <c r="DX144" s="3">
        <v>0</v>
      </c>
      <c r="DY144" s="413" t="s">
        <v>2447</v>
      </c>
      <c r="DZ144" s="413" t="s">
        <v>2447</v>
      </c>
      <c r="EA144" s="3">
        <v>0</v>
      </c>
      <c r="EB144" s="3" t="s">
        <v>2506</v>
      </c>
      <c r="EC144" s="3" t="s">
        <v>2533</v>
      </c>
      <c r="ED144" s="3"/>
      <c r="EE144" s="3"/>
      <c r="EF144" s="3"/>
      <c r="EG144" s="3" t="s">
        <v>2534</v>
      </c>
      <c r="EH144" s="413">
        <v>31</v>
      </c>
      <c r="EI144" s="3">
        <v>7</v>
      </c>
      <c r="EJ144" s="413" t="s">
        <v>2725</v>
      </c>
      <c r="EK144" s="413" t="s">
        <v>2726</v>
      </c>
      <c r="EL144" s="413" t="s">
        <v>10900</v>
      </c>
      <c r="EM144" s="413">
        <v>3</v>
      </c>
      <c r="EN144" s="413">
        <v>3</v>
      </c>
      <c r="EO144" s="413">
        <v>1</v>
      </c>
      <c r="EP144" s="413" t="s">
        <v>313</v>
      </c>
      <c r="EQ144" s="413" t="s">
        <v>10901</v>
      </c>
      <c r="ER144" s="413" t="s">
        <v>313</v>
      </c>
      <c r="ES144" s="413">
        <v>4000</v>
      </c>
      <c r="ET144" s="413">
        <v>4610</v>
      </c>
      <c r="EU144" s="413">
        <v>610</v>
      </c>
      <c r="EV144" s="413">
        <v>1</v>
      </c>
      <c r="EW144" s="1" t="s">
        <v>2535</v>
      </c>
      <c r="EX144" s="1" t="s">
        <v>2536</v>
      </c>
      <c r="FG144" s="1" t="s">
        <v>2537</v>
      </c>
      <c r="FH144" s="1" t="s">
        <v>2538</v>
      </c>
      <c r="FI144" s="1" t="s">
        <v>2539</v>
      </c>
      <c r="FJ144" s="1" t="s">
        <v>2540</v>
      </c>
      <c r="FK144" s="1" t="s">
        <v>2541</v>
      </c>
      <c r="FL144" s="1" t="s">
        <v>2542</v>
      </c>
      <c r="FM144" s="1" t="s">
        <v>2543</v>
      </c>
      <c r="FO144" s="1" t="s">
        <v>2523</v>
      </c>
      <c r="FW144" s="457">
        <f t="shared" si="2"/>
        <v>6.4516129032258063E-2</v>
      </c>
    </row>
    <row r="145" spans="1:179" ht="13.5" customHeight="1">
      <c r="A145" s="1" t="s">
        <v>2471</v>
      </c>
      <c r="B145" s="1" t="s">
        <v>307</v>
      </c>
      <c r="C145" s="1" t="s">
        <v>2475</v>
      </c>
      <c r="I145" s="417">
        <f>VLOOKUP(C145,'(종합) 2016 KISTI 패밀리기업 현황(9&amp;10월)'!$E$6:$BM$295,61,FALSE)</f>
        <v>12</v>
      </c>
      <c r="J145" s="417">
        <f>VLOOKUP(C145,'(종합) 2016 KISTI 패밀리기업 현황(9&amp;10월)'!$E$6:$BY$295,72,FALSE)</f>
        <v>1</v>
      </c>
      <c r="K145" s="417">
        <f>VLOOKUP(C145,'(종합) 2016 KISTI 패밀리기업 현황(9&amp;10월)'!$E$6:$BY$295,73,FALSE)</f>
        <v>1</v>
      </c>
      <c r="L145" s="417">
        <f>VLOOKUP(C145,'(종합) 2016 KISTI 패밀리기업 현황(9&amp;10월)'!$E$6:$BZ$295,3,FALSE)</f>
        <v>2014</v>
      </c>
      <c r="M145" s="417">
        <f>VLOOKUP(C145,'(종합) 2016 KISTI 패밀리기업 현황(9&amp;10월)'!$E$6:$BZ$295,74,FALSE)</f>
        <v>10</v>
      </c>
      <c r="O145" s="21" t="s">
        <v>10822</v>
      </c>
      <c r="P145" s="21" t="s">
        <v>993</v>
      </c>
      <c r="Q145" s="3" t="s">
        <v>2534</v>
      </c>
      <c r="R145" s="3"/>
      <c r="S145" s="3"/>
      <c r="T145" s="3"/>
      <c r="U145" s="3"/>
      <c r="V145" s="3" t="s">
        <v>2430</v>
      </c>
      <c r="W145" s="3" t="s">
        <v>2430</v>
      </c>
      <c r="X145" s="3"/>
      <c r="Y145" s="3" t="s">
        <v>2534</v>
      </c>
      <c r="Z145" s="3"/>
      <c r="AA145" s="3"/>
      <c r="AB145" s="3"/>
      <c r="AC145" s="3" t="s">
        <v>2434</v>
      </c>
      <c r="AD145" s="3" t="s">
        <v>2510</v>
      </c>
      <c r="AE145" s="3" t="s">
        <v>2434</v>
      </c>
      <c r="AF145" s="3" t="s">
        <v>2434</v>
      </c>
      <c r="AG145" s="3" t="s">
        <v>2434</v>
      </c>
      <c r="AH145" s="3" t="s">
        <v>2544</v>
      </c>
      <c r="AI145" s="3" t="s">
        <v>2447</v>
      </c>
      <c r="AJ145" s="3" t="s">
        <v>2430</v>
      </c>
      <c r="AK145" s="3" t="s">
        <v>2447</v>
      </c>
      <c r="AL145" s="3" t="s">
        <v>2430</v>
      </c>
      <c r="AM145" s="3"/>
      <c r="AN145" s="3"/>
      <c r="AO145" s="3"/>
      <c r="AP145" s="3"/>
      <c r="AQ145" s="3"/>
      <c r="AR145" s="3"/>
      <c r="AS145" s="3" t="s">
        <v>2430</v>
      </c>
      <c r="AT145" s="3"/>
      <c r="AU145" s="3"/>
      <c r="AV145" s="3"/>
      <c r="AW145" s="3"/>
      <c r="AX145" s="3"/>
      <c r="AY145" s="3" t="s">
        <v>2447</v>
      </c>
      <c r="AZ145" s="3" t="s">
        <v>2452</v>
      </c>
      <c r="BA145" s="3">
        <v>1</v>
      </c>
      <c r="BB145" s="3" t="s">
        <v>2447</v>
      </c>
      <c r="BC145" s="3" t="s">
        <v>2452</v>
      </c>
      <c r="BD145" s="3">
        <v>1</v>
      </c>
      <c r="BE145" s="413" t="s">
        <v>2447</v>
      </c>
      <c r="BF145" s="413" t="s">
        <v>2452</v>
      </c>
      <c r="BG145" s="3">
        <v>1</v>
      </c>
      <c r="BH145" s="413" t="s">
        <v>2447</v>
      </c>
      <c r="BI145" s="413" t="s">
        <v>2452</v>
      </c>
      <c r="BJ145" s="3">
        <v>1</v>
      </c>
      <c r="BK145" s="413" t="s">
        <v>2447</v>
      </c>
      <c r="BL145" s="413" t="s">
        <v>2452</v>
      </c>
      <c r="BM145" s="3">
        <v>1</v>
      </c>
      <c r="BN145" s="413" t="s">
        <v>2447</v>
      </c>
      <c r="BO145" s="413" t="s">
        <v>2452</v>
      </c>
      <c r="BP145" s="3">
        <v>1</v>
      </c>
      <c r="BQ145" s="413" t="s">
        <v>2447</v>
      </c>
      <c r="BR145" s="413" t="s">
        <v>2452</v>
      </c>
      <c r="BS145" s="3">
        <v>1</v>
      </c>
      <c r="BT145" s="413" t="s">
        <v>2447</v>
      </c>
      <c r="BU145" s="413" t="s">
        <v>2452</v>
      </c>
      <c r="BV145" s="3">
        <v>1</v>
      </c>
      <c r="BW145" s="413" t="s">
        <v>2447</v>
      </c>
      <c r="BX145" s="413" t="s">
        <v>2452</v>
      </c>
      <c r="BY145" s="3">
        <v>1</v>
      </c>
      <c r="BZ145" s="413" t="s">
        <v>2447</v>
      </c>
      <c r="CA145" s="413" t="s">
        <v>2452</v>
      </c>
      <c r="CB145" s="3">
        <v>1</v>
      </c>
      <c r="CC145" s="413" t="s">
        <v>2447</v>
      </c>
      <c r="CD145" s="413" t="s">
        <v>2447</v>
      </c>
      <c r="CE145" s="3">
        <v>0</v>
      </c>
      <c r="CF145" s="413" t="s">
        <v>2447</v>
      </c>
      <c r="CG145" s="413" t="s">
        <v>2452</v>
      </c>
      <c r="CH145" s="3">
        <v>1</v>
      </c>
      <c r="CI145" s="413" t="s">
        <v>2447</v>
      </c>
      <c r="CJ145" s="413" t="s">
        <v>2447</v>
      </c>
      <c r="CK145" s="3">
        <v>0</v>
      </c>
      <c r="CL145" s="413" t="s">
        <v>2442</v>
      </c>
      <c r="CM145" s="413" t="s">
        <v>2447</v>
      </c>
      <c r="CN145" s="3">
        <v>1</v>
      </c>
      <c r="CO145" s="413" t="s">
        <v>2442</v>
      </c>
      <c r="CP145" s="413" t="s">
        <v>2447</v>
      </c>
      <c r="CQ145" s="3">
        <v>1</v>
      </c>
      <c r="CR145" s="413" t="s">
        <v>2442</v>
      </c>
      <c r="CS145" s="413" t="s">
        <v>2447</v>
      </c>
      <c r="CT145" s="3">
        <v>1</v>
      </c>
      <c r="CU145" s="413" t="s">
        <v>2442</v>
      </c>
      <c r="CV145" s="413" t="s">
        <v>2447</v>
      </c>
      <c r="CW145" s="3">
        <v>1</v>
      </c>
      <c r="CX145" s="413" t="s">
        <v>2447</v>
      </c>
      <c r="CY145" s="413" t="s">
        <v>2452</v>
      </c>
      <c r="CZ145" s="3">
        <v>1</v>
      </c>
      <c r="DA145" s="413" t="s">
        <v>2447</v>
      </c>
      <c r="DB145" s="413" t="s">
        <v>2452</v>
      </c>
      <c r="DC145" s="3">
        <v>1</v>
      </c>
      <c r="DD145" s="413" t="s">
        <v>2447</v>
      </c>
      <c r="DE145" s="413" t="s">
        <v>2452</v>
      </c>
      <c r="DF145" s="3">
        <v>1</v>
      </c>
      <c r="DG145" s="413" t="s">
        <v>2447</v>
      </c>
      <c r="DH145" s="413" t="s">
        <v>2452</v>
      </c>
      <c r="DI145" s="3">
        <v>1</v>
      </c>
      <c r="DJ145" s="413" t="s">
        <v>2447</v>
      </c>
      <c r="DK145" s="413" t="s">
        <v>2452</v>
      </c>
      <c r="DL145" s="3">
        <v>1</v>
      </c>
      <c r="DM145" s="413" t="s">
        <v>2447</v>
      </c>
      <c r="DN145" s="413" t="s">
        <v>2452</v>
      </c>
      <c r="DO145" s="3">
        <v>1</v>
      </c>
      <c r="DP145" s="413" t="s">
        <v>2447</v>
      </c>
      <c r="DQ145" s="413" t="s">
        <v>2452</v>
      </c>
      <c r="DR145" s="3">
        <v>1</v>
      </c>
      <c r="DS145" s="413" t="s">
        <v>2447</v>
      </c>
      <c r="DT145" s="413" t="s">
        <v>2452</v>
      </c>
      <c r="DU145" s="3">
        <v>1</v>
      </c>
      <c r="DV145" s="413" t="s">
        <v>2442</v>
      </c>
      <c r="DW145" s="413" t="s">
        <v>2447</v>
      </c>
      <c r="DX145" s="3">
        <v>1</v>
      </c>
      <c r="DY145" s="413" t="s">
        <v>2442</v>
      </c>
      <c r="DZ145" s="413" t="s">
        <v>2447</v>
      </c>
      <c r="EA145" s="3">
        <v>1</v>
      </c>
      <c r="EB145" s="3" t="s">
        <v>2492</v>
      </c>
      <c r="EC145" s="3" t="s">
        <v>2492</v>
      </c>
      <c r="ED145" s="3" t="s">
        <v>2492</v>
      </c>
      <c r="EE145" s="3" t="s">
        <v>2492</v>
      </c>
      <c r="EF145" s="3" t="s">
        <v>2492</v>
      </c>
      <c r="EG145" s="3" t="s">
        <v>2492</v>
      </c>
      <c r="EH145" s="413">
        <v>4</v>
      </c>
      <c r="EI145" s="3">
        <v>4</v>
      </c>
      <c r="EJ145" s="413" t="s">
        <v>2725</v>
      </c>
      <c r="EK145" s="413" t="s">
        <v>2726</v>
      </c>
      <c r="EL145" s="413" t="s">
        <v>10900</v>
      </c>
      <c r="EM145" s="413">
        <v>5</v>
      </c>
      <c r="EN145" s="413">
        <v>3</v>
      </c>
      <c r="EO145" s="413">
        <v>2</v>
      </c>
      <c r="EP145" s="413" t="s">
        <v>313</v>
      </c>
      <c r="EQ145" s="413" t="s">
        <v>10901</v>
      </c>
      <c r="ER145" s="413" t="s">
        <v>10901</v>
      </c>
      <c r="ES145" s="413">
        <v>100</v>
      </c>
      <c r="ET145" s="413">
        <v>500</v>
      </c>
      <c r="EU145" s="413">
        <v>400</v>
      </c>
      <c r="EV145" s="413">
        <v>2</v>
      </c>
      <c r="EW145" s="1" t="s">
        <v>2545</v>
      </c>
      <c r="FD145" s="1" t="s">
        <v>2442</v>
      </c>
      <c r="FG145" s="1" t="s">
        <v>2546</v>
      </c>
      <c r="FH145" s="1" t="s">
        <v>2547</v>
      </c>
      <c r="FI145" s="1" t="s">
        <v>2548</v>
      </c>
      <c r="FW145" s="457">
        <f t="shared" si="2"/>
        <v>1</v>
      </c>
    </row>
    <row r="146" spans="1:179" ht="13.5" customHeight="1">
      <c r="A146" s="1" t="s">
        <v>2472</v>
      </c>
      <c r="B146" s="1" t="s">
        <v>307</v>
      </c>
      <c r="C146" s="1" t="s">
        <v>2476</v>
      </c>
      <c r="I146" s="417">
        <f>VLOOKUP(C146,'(종합) 2016 KISTI 패밀리기업 현황(9&amp;10월)'!$E$6:$BM$295,61,FALSE)</f>
        <v>6</v>
      </c>
      <c r="J146" s="417">
        <f>VLOOKUP(C146,'(종합) 2016 KISTI 패밀리기업 현황(9&amp;10월)'!$E$6:$BY$295,72,FALSE)</f>
        <v>1</v>
      </c>
      <c r="K146" s="417">
        <f>VLOOKUP(C146,'(종합) 2016 KISTI 패밀리기업 현황(9&amp;10월)'!$E$6:$BY$295,73,FALSE)</f>
        <v>1</v>
      </c>
      <c r="L146" s="417">
        <f>VLOOKUP(C146,'(종합) 2016 KISTI 패밀리기업 현황(9&amp;10월)'!$E$6:$BZ$295,3,FALSE)</f>
        <v>1993</v>
      </c>
      <c r="M146" s="417">
        <f>VLOOKUP(C146,'(종합) 2016 KISTI 패밀리기업 현황(9&amp;10월)'!$E$6:$BZ$295,74,FALSE)</f>
        <v>9</v>
      </c>
      <c r="O146" s="21" t="s">
        <v>10822</v>
      </c>
      <c r="P146" s="21" t="s">
        <v>993</v>
      </c>
      <c r="Q146" s="3" t="s">
        <v>2534</v>
      </c>
      <c r="R146" s="3"/>
      <c r="S146" s="3"/>
      <c r="T146" s="3"/>
      <c r="U146" s="3"/>
      <c r="V146" s="3" t="s">
        <v>2430</v>
      </c>
      <c r="W146" s="3" t="s">
        <v>2430</v>
      </c>
      <c r="X146" s="3" t="s">
        <v>2549</v>
      </c>
      <c r="Y146" s="3"/>
      <c r="Z146" s="3"/>
      <c r="AA146" s="3" t="s">
        <v>2522</v>
      </c>
      <c r="AB146" s="3"/>
      <c r="AC146" s="3" t="s">
        <v>2442</v>
      </c>
      <c r="AD146" s="3" t="s">
        <v>2452</v>
      </c>
      <c r="AE146" s="3"/>
      <c r="AF146" s="3"/>
      <c r="AG146" s="3"/>
      <c r="AH146" s="3" t="s">
        <v>2550</v>
      </c>
      <c r="AI146" s="3" t="s">
        <v>2551</v>
      </c>
      <c r="AJ146" s="3" t="s">
        <v>2442</v>
      </c>
      <c r="AK146" s="3" t="s">
        <v>2430</v>
      </c>
      <c r="AL146" s="3" t="s">
        <v>2447</v>
      </c>
      <c r="AM146" s="3"/>
      <c r="AN146" s="3"/>
      <c r="AO146" s="3"/>
      <c r="AP146" s="3"/>
      <c r="AQ146" s="3"/>
      <c r="AR146" s="3"/>
      <c r="AS146" s="3"/>
      <c r="AT146" s="3"/>
      <c r="AU146" s="3"/>
      <c r="AV146" s="3"/>
      <c r="AW146" s="3"/>
      <c r="AX146" s="3" t="s">
        <v>2430</v>
      </c>
      <c r="AY146" s="3"/>
      <c r="AZ146" s="3"/>
      <c r="BA146" s="3">
        <v>0</v>
      </c>
      <c r="BB146" s="3"/>
      <c r="BC146" s="3"/>
      <c r="BD146" s="3">
        <v>0</v>
      </c>
      <c r="BE146" s="3">
        <v>0</v>
      </c>
      <c r="BF146" s="3">
        <v>0</v>
      </c>
      <c r="BG146" s="3">
        <v>0</v>
      </c>
      <c r="BH146" s="3">
        <v>0</v>
      </c>
      <c r="BI146" s="3">
        <v>0</v>
      </c>
      <c r="BJ146" s="3">
        <v>0</v>
      </c>
      <c r="BK146" s="3">
        <v>0</v>
      </c>
      <c r="BL146" s="3">
        <v>0</v>
      </c>
      <c r="BM146" s="3">
        <v>0</v>
      </c>
      <c r="BN146" s="3">
        <v>0</v>
      </c>
      <c r="BO146" s="3">
        <v>0</v>
      </c>
      <c r="BP146" s="3">
        <v>0</v>
      </c>
      <c r="BQ146" s="3">
        <v>0</v>
      </c>
      <c r="BR146" s="3">
        <v>0</v>
      </c>
      <c r="BS146" s="3">
        <v>0</v>
      </c>
      <c r="BT146" s="3">
        <v>0</v>
      </c>
      <c r="BU146" s="3">
        <v>0</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3">
        <v>0</v>
      </c>
      <c r="CN146" s="3">
        <v>0</v>
      </c>
      <c r="CO146" s="3">
        <v>0</v>
      </c>
      <c r="CP146" s="3">
        <v>0</v>
      </c>
      <c r="CQ146" s="3">
        <v>0</v>
      </c>
      <c r="CR146" s="3">
        <v>0</v>
      </c>
      <c r="CS146" s="3">
        <v>0</v>
      </c>
      <c r="CT146" s="3">
        <v>0</v>
      </c>
      <c r="CU146" s="3">
        <v>0</v>
      </c>
      <c r="CV146" s="3">
        <v>0</v>
      </c>
      <c r="CW146" s="3">
        <v>0</v>
      </c>
      <c r="CX146" s="3">
        <v>0</v>
      </c>
      <c r="CY146" s="3">
        <v>0</v>
      </c>
      <c r="CZ146" s="3">
        <v>0</v>
      </c>
      <c r="DA146" s="3">
        <v>0</v>
      </c>
      <c r="DB146" s="3">
        <v>0</v>
      </c>
      <c r="DC146" s="3">
        <v>0</v>
      </c>
      <c r="DD146" s="3">
        <v>0</v>
      </c>
      <c r="DE146" s="3">
        <v>0</v>
      </c>
      <c r="DF146" s="3">
        <v>0</v>
      </c>
      <c r="DG146" s="3">
        <v>0</v>
      </c>
      <c r="DH146" s="3">
        <v>0</v>
      </c>
      <c r="DI146" s="3">
        <v>0</v>
      </c>
      <c r="DJ146" s="3">
        <v>0</v>
      </c>
      <c r="DK146" s="3">
        <v>0</v>
      </c>
      <c r="DL146" s="3">
        <v>0</v>
      </c>
      <c r="DM146" s="3">
        <v>0</v>
      </c>
      <c r="DN146" s="3">
        <v>0</v>
      </c>
      <c r="DO146" s="3">
        <v>0</v>
      </c>
      <c r="DP146" s="3">
        <v>0</v>
      </c>
      <c r="DQ146" s="3">
        <v>0</v>
      </c>
      <c r="DR146" s="3">
        <v>0</v>
      </c>
      <c r="DS146" s="3">
        <v>0</v>
      </c>
      <c r="DT146" s="3">
        <v>0</v>
      </c>
      <c r="DU146" s="3">
        <v>0</v>
      </c>
      <c r="DV146" s="3">
        <v>0</v>
      </c>
      <c r="DW146" s="3">
        <v>0</v>
      </c>
      <c r="DX146" s="3">
        <v>0</v>
      </c>
      <c r="DY146" s="3">
        <v>0</v>
      </c>
      <c r="DZ146" s="3">
        <v>0</v>
      </c>
      <c r="EA146" s="3">
        <v>0</v>
      </c>
      <c r="EB146" s="3"/>
      <c r="EC146" s="3"/>
      <c r="ED146" s="3"/>
      <c r="EE146" s="3"/>
      <c r="EF146" s="3"/>
      <c r="EG146" s="3"/>
      <c r="EH146" s="413">
        <v>21</v>
      </c>
      <c r="EI146" s="3">
        <v>25</v>
      </c>
      <c r="EJ146" s="413" t="s">
        <v>2910</v>
      </c>
      <c r="EK146" s="413" t="s">
        <v>2911</v>
      </c>
      <c r="EL146" s="413" t="s">
        <v>10900</v>
      </c>
      <c r="EM146" s="413">
        <v>1</v>
      </c>
      <c r="EN146" s="413">
        <v>5</v>
      </c>
      <c r="EO146" s="413">
        <v>1</v>
      </c>
      <c r="EP146" s="413" t="s">
        <v>313</v>
      </c>
      <c r="EQ146" s="413" t="s">
        <v>10901</v>
      </c>
      <c r="ER146" s="413" t="s">
        <v>313</v>
      </c>
      <c r="ES146" s="413">
        <v>810</v>
      </c>
      <c r="ET146" s="413">
        <v>1000</v>
      </c>
      <c r="EU146" s="413">
        <v>190</v>
      </c>
      <c r="EV146" s="413">
        <v>6</v>
      </c>
      <c r="EW146" s="1" t="s">
        <v>2553</v>
      </c>
      <c r="EX146" s="1" t="s">
        <v>2442</v>
      </c>
      <c r="FG146" s="1" t="s">
        <v>2554</v>
      </c>
      <c r="FH146" s="1" t="s">
        <v>2555</v>
      </c>
      <c r="FI146" s="1" t="s">
        <v>2556</v>
      </c>
      <c r="FN146" s="1" t="s">
        <v>2552</v>
      </c>
      <c r="FW146" s="457">
        <f t="shared" si="2"/>
        <v>4.7619047619047616E-2</v>
      </c>
    </row>
    <row r="147" spans="1:179" ht="13.5" customHeight="1">
      <c r="A147" s="1" t="s">
        <v>2473</v>
      </c>
      <c r="B147" s="1" t="s">
        <v>307</v>
      </c>
      <c r="C147" s="1" t="s">
        <v>2477</v>
      </c>
      <c r="I147" s="417">
        <f>VLOOKUP(C147,'(종합) 2016 KISTI 패밀리기업 현황(9&amp;10월)'!$E$6:$BM$295,61,FALSE)</f>
        <v>12</v>
      </c>
      <c r="J147" s="417">
        <f>VLOOKUP(C147,'(종합) 2016 KISTI 패밀리기업 현황(9&amp;10월)'!$E$6:$BY$295,72,FALSE)</f>
        <v>1</v>
      </c>
      <c r="K147" s="417">
        <f>VLOOKUP(C147,'(종합) 2016 KISTI 패밀리기업 현황(9&amp;10월)'!$E$6:$BY$295,73,FALSE)</f>
        <v>1</v>
      </c>
      <c r="L147" s="417">
        <f>VLOOKUP(C147,'(종합) 2016 KISTI 패밀리기업 현황(9&amp;10월)'!$E$6:$BZ$295,3,FALSE)</f>
        <v>2013</v>
      </c>
      <c r="M147" s="417">
        <f>VLOOKUP(C147,'(종합) 2016 KISTI 패밀리기업 현황(9&amp;10월)'!$E$6:$BZ$295,74,FALSE)</f>
        <v>7</v>
      </c>
      <c r="O147" s="21" t="s">
        <v>10820</v>
      </c>
      <c r="P147" s="21" t="s">
        <v>313</v>
      </c>
      <c r="Q147" s="3" t="s">
        <v>2549</v>
      </c>
      <c r="R147" s="3" t="s">
        <v>2452</v>
      </c>
      <c r="S147" s="3" t="s">
        <v>2521</v>
      </c>
      <c r="T147" s="3"/>
      <c r="U147" s="3"/>
      <c r="V147" s="3" t="s">
        <v>2430</v>
      </c>
      <c r="W147" s="3" t="s">
        <v>2428</v>
      </c>
      <c r="X147" s="3" t="s">
        <v>2493</v>
      </c>
      <c r="Y147" s="3" t="s">
        <v>2493</v>
      </c>
      <c r="Z147" s="3"/>
      <c r="AA147" s="3"/>
      <c r="AB147" s="3" t="s">
        <v>2494</v>
      </c>
      <c r="AC147" s="3" t="s">
        <v>2434</v>
      </c>
      <c r="AD147" s="3" t="s">
        <v>2510</v>
      </c>
      <c r="AE147" s="3" t="s">
        <v>2434</v>
      </c>
      <c r="AF147" s="3" t="s">
        <v>2510</v>
      </c>
      <c r="AG147" s="3" t="s">
        <v>2557</v>
      </c>
      <c r="AH147" s="3" t="s">
        <v>2558</v>
      </c>
      <c r="AI147" s="3" t="s">
        <v>2452</v>
      </c>
      <c r="AJ147" s="3" t="s">
        <v>2430</v>
      </c>
      <c r="AK147" s="3" t="s">
        <v>2520</v>
      </c>
      <c r="AL147" s="3" t="s">
        <v>2430</v>
      </c>
      <c r="AM147" s="3" t="s">
        <v>2430</v>
      </c>
      <c r="AN147" s="3"/>
      <c r="AO147" s="3"/>
      <c r="AP147" s="3" t="s">
        <v>2430</v>
      </c>
      <c r="AQ147" s="3"/>
      <c r="AR147" s="3"/>
      <c r="AS147" s="3"/>
      <c r="AT147" s="3"/>
      <c r="AU147" s="3"/>
      <c r="AV147" s="3"/>
      <c r="AW147" s="3"/>
      <c r="AX147" s="3" t="s">
        <v>2430</v>
      </c>
      <c r="AY147" s="3" t="s">
        <v>2442</v>
      </c>
      <c r="AZ147" s="3" t="s">
        <v>2442</v>
      </c>
      <c r="BA147" s="3">
        <v>0</v>
      </c>
      <c r="BB147" s="3" t="s">
        <v>2442</v>
      </c>
      <c r="BC147" s="3" t="s">
        <v>2442</v>
      </c>
      <c r="BD147" s="3">
        <v>0</v>
      </c>
      <c r="BE147" s="413" t="s">
        <v>2442</v>
      </c>
      <c r="BF147" s="413" t="s">
        <v>2442</v>
      </c>
      <c r="BG147" s="3">
        <v>0</v>
      </c>
      <c r="BH147" s="413" t="s">
        <v>2442</v>
      </c>
      <c r="BI147" s="413" t="s">
        <v>2442</v>
      </c>
      <c r="BJ147" s="3">
        <v>0</v>
      </c>
      <c r="BK147" s="413" t="s">
        <v>2442</v>
      </c>
      <c r="BL147" s="413" t="s">
        <v>2442</v>
      </c>
      <c r="BM147" s="3">
        <v>0</v>
      </c>
      <c r="BN147" s="413" t="s">
        <v>2452</v>
      </c>
      <c r="BO147" s="413" t="s">
        <v>2452</v>
      </c>
      <c r="BP147" s="3">
        <v>0</v>
      </c>
      <c r="BQ147" s="413" t="s">
        <v>2442</v>
      </c>
      <c r="BR147" s="413" t="s">
        <v>2442</v>
      </c>
      <c r="BS147" s="3">
        <v>0</v>
      </c>
      <c r="BT147" s="413" t="s">
        <v>2442</v>
      </c>
      <c r="BU147" s="413" t="s">
        <v>2442</v>
      </c>
      <c r="BV147" s="3">
        <v>0</v>
      </c>
      <c r="BW147" s="413" t="s">
        <v>2442</v>
      </c>
      <c r="BX147" s="413" t="s">
        <v>2442</v>
      </c>
      <c r="BY147" s="3">
        <v>0</v>
      </c>
      <c r="BZ147" s="413" t="s">
        <v>2447</v>
      </c>
      <c r="CA147" s="413" t="s">
        <v>2447</v>
      </c>
      <c r="CB147" s="3">
        <v>0</v>
      </c>
      <c r="CC147" s="413" t="s">
        <v>2442</v>
      </c>
      <c r="CD147" s="413" t="s">
        <v>2442</v>
      </c>
      <c r="CE147" s="3">
        <v>0</v>
      </c>
      <c r="CF147" s="413" t="s">
        <v>2447</v>
      </c>
      <c r="CG147" s="413" t="s">
        <v>2447</v>
      </c>
      <c r="CH147" s="3">
        <v>0</v>
      </c>
      <c r="CI147" s="413" t="s">
        <v>2442</v>
      </c>
      <c r="CJ147" s="413" t="s">
        <v>2442</v>
      </c>
      <c r="CK147" s="3">
        <v>0</v>
      </c>
      <c r="CL147" s="413" t="s">
        <v>2442</v>
      </c>
      <c r="CM147" s="413" t="s">
        <v>2442</v>
      </c>
      <c r="CN147" s="3">
        <v>0</v>
      </c>
      <c r="CO147" s="413" t="s">
        <v>2442</v>
      </c>
      <c r="CP147" s="413" t="s">
        <v>2442</v>
      </c>
      <c r="CQ147" s="3">
        <v>0</v>
      </c>
      <c r="CR147" s="413" t="s">
        <v>2442</v>
      </c>
      <c r="CS147" s="413" t="s">
        <v>2442</v>
      </c>
      <c r="CT147" s="3">
        <v>0</v>
      </c>
      <c r="CU147" s="413" t="s">
        <v>2442</v>
      </c>
      <c r="CV147" s="413" t="s">
        <v>2442</v>
      </c>
      <c r="CW147" s="3">
        <v>0</v>
      </c>
      <c r="CX147" s="413" t="s">
        <v>2447</v>
      </c>
      <c r="CY147" s="413" t="s">
        <v>2447</v>
      </c>
      <c r="CZ147" s="3">
        <v>0</v>
      </c>
      <c r="DA147" s="413" t="s">
        <v>2447</v>
      </c>
      <c r="DB147" s="413" t="s">
        <v>2447</v>
      </c>
      <c r="DC147" s="3">
        <v>0</v>
      </c>
      <c r="DD147" s="413" t="s">
        <v>2442</v>
      </c>
      <c r="DE147" s="413" t="s">
        <v>2442</v>
      </c>
      <c r="DF147" s="3">
        <v>0</v>
      </c>
      <c r="DG147" s="413" t="s">
        <v>2442</v>
      </c>
      <c r="DH147" s="413" t="s">
        <v>2442</v>
      </c>
      <c r="DI147" s="3">
        <v>0</v>
      </c>
      <c r="DJ147" s="413" t="s">
        <v>2442</v>
      </c>
      <c r="DK147" s="413" t="s">
        <v>2447</v>
      </c>
      <c r="DL147" s="3">
        <v>1</v>
      </c>
      <c r="DM147" s="413" t="s">
        <v>2442</v>
      </c>
      <c r="DN147" s="413" t="s">
        <v>2447</v>
      </c>
      <c r="DO147" s="3">
        <v>1</v>
      </c>
      <c r="DP147" s="413" t="s">
        <v>2442</v>
      </c>
      <c r="DQ147" s="413" t="s">
        <v>2442</v>
      </c>
      <c r="DR147" s="3">
        <v>0</v>
      </c>
      <c r="DS147" s="413" t="s">
        <v>2442</v>
      </c>
      <c r="DT147" s="413" t="s">
        <v>2442</v>
      </c>
      <c r="DU147" s="3">
        <v>0</v>
      </c>
      <c r="DV147" s="413" t="s">
        <v>2442</v>
      </c>
      <c r="DW147" s="413" t="s">
        <v>2442</v>
      </c>
      <c r="DX147" s="3">
        <v>0</v>
      </c>
      <c r="DY147" s="413" t="s">
        <v>2442</v>
      </c>
      <c r="DZ147" s="413" t="s">
        <v>2442</v>
      </c>
      <c r="EA147" s="3">
        <v>0</v>
      </c>
      <c r="EB147" s="3"/>
      <c r="EC147" s="3"/>
      <c r="ED147" s="3"/>
      <c r="EE147" s="3"/>
      <c r="EF147" s="3"/>
      <c r="EG147" s="3" t="s">
        <v>2519</v>
      </c>
      <c r="EH147" s="413">
        <v>43</v>
      </c>
      <c r="EI147" s="3">
        <v>5</v>
      </c>
      <c r="EJ147" s="413" t="s">
        <v>2725</v>
      </c>
      <c r="EK147" s="413" t="s">
        <v>2726</v>
      </c>
      <c r="EL147" s="413" t="s">
        <v>10900</v>
      </c>
      <c r="EM147" s="413" t="s">
        <v>4845</v>
      </c>
      <c r="EN147" s="413">
        <v>3</v>
      </c>
      <c r="EO147" s="413" t="s">
        <v>7545</v>
      </c>
      <c r="EP147" s="413" t="s">
        <v>313</v>
      </c>
      <c r="EQ147" s="413" t="s">
        <v>10901</v>
      </c>
      <c r="ER147" s="413" t="s">
        <v>313</v>
      </c>
      <c r="ES147" s="413">
        <v>5200</v>
      </c>
      <c r="ET147" s="413">
        <v>6000</v>
      </c>
      <c r="EU147" s="413">
        <v>800</v>
      </c>
      <c r="EV147" s="413">
        <v>10</v>
      </c>
      <c r="EW147" s="1" t="s">
        <v>2559</v>
      </c>
      <c r="EX147" s="1" t="s">
        <v>2536</v>
      </c>
      <c r="FG147" s="1" t="s">
        <v>2560</v>
      </c>
      <c r="FH147" s="1" t="s">
        <v>2561</v>
      </c>
      <c r="FI147" s="1" t="s">
        <v>2562</v>
      </c>
      <c r="FW147" s="457">
        <f t="shared" si="2"/>
        <v>0.81395348837209303</v>
      </c>
    </row>
    <row r="148" spans="1:179" ht="13.5" customHeight="1">
      <c r="A148" s="1" t="s">
        <v>2482</v>
      </c>
      <c r="B148" s="1" t="s">
        <v>307</v>
      </c>
      <c r="C148" s="1" t="s">
        <v>2478</v>
      </c>
      <c r="I148" s="417">
        <f>VLOOKUP(C148,'(종합) 2016 KISTI 패밀리기업 현황(9&amp;10월)'!$E$6:$BM$295,61,FALSE)</f>
        <v>8</v>
      </c>
      <c r="J148" s="417">
        <f>VLOOKUP(C148,'(종합) 2016 KISTI 패밀리기업 현황(9&amp;10월)'!$E$6:$BY$295,72,FALSE)</f>
        <v>1</v>
      </c>
      <c r="K148" s="417">
        <f>VLOOKUP(C148,'(종합) 2016 KISTI 패밀리기업 현황(9&amp;10월)'!$E$6:$BY$295,73,FALSE)</f>
        <v>1</v>
      </c>
      <c r="L148" s="417">
        <f>VLOOKUP(C148,'(종합) 2016 KISTI 패밀리기업 현황(9&amp;10월)'!$E$6:$BZ$295,3,FALSE)</f>
        <v>1997</v>
      </c>
      <c r="M148" s="417">
        <f>VLOOKUP(C148,'(종합) 2016 KISTI 패밀리기업 현황(9&amp;10월)'!$E$6:$BZ$295,74,FALSE)</f>
        <v>10</v>
      </c>
      <c r="O148" s="21" t="s">
        <v>10820</v>
      </c>
      <c r="P148" s="21" t="s">
        <v>313</v>
      </c>
      <c r="Q148" s="3" t="s">
        <v>2506</v>
      </c>
      <c r="R148" s="3"/>
      <c r="S148" s="3" t="s">
        <v>2492</v>
      </c>
      <c r="T148" s="3"/>
      <c r="U148" s="3"/>
      <c r="V148" s="3" t="s">
        <v>2428</v>
      </c>
      <c r="W148" s="3" t="s">
        <v>2428</v>
      </c>
      <c r="X148" s="3" t="s">
        <v>2567</v>
      </c>
      <c r="Y148" s="3" t="s">
        <v>2493</v>
      </c>
      <c r="Z148" s="3"/>
      <c r="AA148" s="3"/>
      <c r="AB148" s="3" t="s">
        <v>2492</v>
      </c>
      <c r="AC148" s="3" t="s">
        <v>2442</v>
      </c>
      <c r="AD148" s="3" t="s">
        <v>2510</v>
      </c>
      <c r="AE148" s="3" t="s">
        <v>2447</v>
      </c>
      <c r="AF148" s="3" t="s">
        <v>2442</v>
      </c>
      <c r="AG148" s="3" t="s">
        <v>2568</v>
      </c>
      <c r="AH148" s="3" t="s">
        <v>2569</v>
      </c>
      <c r="AI148" s="3" t="s">
        <v>2434</v>
      </c>
      <c r="AJ148" s="3" t="s">
        <v>2430</v>
      </c>
      <c r="AK148" s="3" t="s">
        <v>2570</v>
      </c>
      <c r="AL148" s="3" t="s">
        <v>2430</v>
      </c>
      <c r="AM148" s="3"/>
      <c r="AN148" s="3"/>
      <c r="AO148" s="3"/>
      <c r="AP148" s="3"/>
      <c r="AQ148" s="3"/>
      <c r="AR148" s="3" t="s">
        <v>2430</v>
      </c>
      <c r="AS148" s="3" t="s">
        <v>2430</v>
      </c>
      <c r="AT148" s="3"/>
      <c r="AU148" s="3"/>
      <c r="AV148" s="3"/>
      <c r="AW148" s="3"/>
      <c r="AX148" s="3"/>
      <c r="AY148" s="3" t="s">
        <v>2447</v>
      </c>
      <c r="AZ148" s="3" t="s">
        <v>2452</v>
      </c>
      <c r="BA148" s="3">
        <v>1</v>
      </c>
      <c r="BB148" s="3" t="s">
        <v>2447</v>
      </c>
      <c r="BC148" s="3" t="s">
        <v>2452</v>
      </c>
      <c r="BD148" s="3">
        <v>1</v>
      </c>
      <c r="BE148" s="413" t="s">
        <v>2447</v>
      </c>
      <c r="BF148" s="413" t="s">
        <v>2452</v>
      </c>
      <c r="BG148" s="3">
        <v>1</v>
      </c>
      <c r="BH148" s="413" t="s">
        <v>2447</v>
      </c>
      <c r="BI148" s="413" t="s">
        <v>2447</v>
      </c>
      <c r="BJ148" s="3">
        <v>0</v>
      </c>
      <c r="BK148" s="413" t="s">
        <v>2442</v>
      </c>
      <c r="BL148" s="413" t="s">
        <v>2452</v>
      </c>
      <c r="BM148" s="3">
        <v>2</v>
      </c>
      <c r="BN148" s="413" t="s">
        <v>2442</v>
      </c>
      <c r="BO148" s="413" t="s">
        <v>2447</v>
      </c>
      <c r="BP148" s="3">
        <v>1</v>
      </c>
      <c r="BQ148" s="413" t="s">
        <v>2428</v>
      </c>
      <c r="BR148" s="413" t="s">
        <v>2442</v>
      </c>
      <c r="BS148" s="3">
        <v>1</v>
      </c>
      <c r="BT148" s="413" t="s">
        <v>2447</v>
      </c>
      <c r="BU148" s="413" t="s">
        <v>2447</v>
      </c>
      <c r="BV148" s="3">
        <v>0</v>
      </c>
      <c r="BW148" s="413" t="s">
        <v>2442</v>
      </c>
      <c r="BX148" s="413" t="s">
        <v>2442</v>
      </c>
      <c r="BY148" s="3">
        <v>0</v>
      </c>
      <c r="BZ148" s="413" t="s">
        <v>2442</v>
      </c>
      <c r="CA148" s="413" t="s">
        <v>2442</v>
      </c>
      <c r="CB148" s="3">
        <v>0</v>
      </c>
      <c r="CC148" s="413" t="s">
        <v>2442</v>
      </c>
      <c r="CD148" s="413" t="s">
        <v>2442</v>
      </c>
      <c r="CE148" s="3">
        <v>0</v>
      </c>
      <c r="CF148" s="413" t="s">
        <v>2447</v>
      </c>
      <c r="CG148" s="413" t="s">
        <v>2447</v>
      </c>
      <c r="CH148" s="3">
        <v>0</v>
      </c>
      <c r="CI148" s="413" t="s">
        <v>2442</v>
      </c>
      <c r="CJ148" s="413" t="s">
        <v>2442</v>
      </c>
      <c r="CK148" s="3">
        <v>0</v>
      </c>
      <c r="CL148" s="413" t="s">
        <v>2447</v>
      </c>
      <c r="CM148" s="413" t="s">
        <v>2447</v>
      </c>
      <c r="CN148" s="3">
        <v>0</v>
      </c>
      <c r="CO148" s="413" t="s">
        <v>2442</v>
      </c>
      <c r="CP148" s="413" t="s">
        <v>2442</v>
      </c>
      <c r="CQ148" s="3">
        <v>0</v>
      </c>
      <c r="CR148" s="413" t="s">
        <v>2442</v>
      </c>
      <c r="CS148" s="413" t="s">
        <v>2442</v>
      </c>
      <c r="CT148" s="3">
        <v>0</v>
      </c>
      <c r="CU148" s="413" t="s">
        <v>2447</v>
      </c>
      <c r="CV148" s="413" t="s">
        <v>2447</v>
      </c>
      <c r="CW148" s="3">
        <v>0</v>
      </c>
      <c r="CX148" s="413" t="s">
        <v>2447</v>
      </c>
      <c r="CY148" s="413" t="s">
        <v>2447</v>
      </c>
      <c r="CZ148" s="3">
        <v>0</v>
      </c>
      <c r="DA148" s="413" t="s">
        <v>2442</v>
      </c>
      <c r="DB148" s="413" t="s">
        <v>2442</v>
      </c>
      <c r="DC148" s="3">
        <v>0</v>
      </c>
      <c r="DD148" s="413" t="s">
        <v>2442</v>
      </c>
      <c r="DE148" s="413" t="s">
        <v>2442</v>
      </c>
      <c r="DF148" s="3">
        <v>0</v>
      </c>
      <c r="DG148" s="413" t="s">
        <v>2442</v>
      </c>
      <c r="DH148" s="413" t="s">
        <v>2442</v>
      </c>
      <c r="DI148" s="3">
        <v>0</v>
      </c>
      <c r="DJ148" s="413" t="s">
        <v>2428</v>
      </c>
      <c r="DK148" s="413" t="s">
        <v>2428</v>
      </c>
      <c r="DL148" s="3">
        <v>0</v>
      </c>
      <c r="DM148" s="413" t="s">
        <v>2447</v>
      </c>
      <c r="DN148" s="413" t="s">
        <v>2452</v>
      </c>
      <c r="DO148" s="3">
        <v>1</v>
      </c>
      <c r="DP148" s="413" t="s">
        <v>2442</v>
      </c>
      <c r="DQ148" s="413" t="s">
        <v>2447</v>
      </c>
      <c r="DR148" s="3">
        <v>1</v>
      </c>
      <c r="DS148" s="413" t="s">
        <v>2442</v>
      </c>
      <c r="DT148" s="413" t="s">
        <v>2442</v>
      </c>
      <c r="DU148" s="3">
        <v>0</v>
      </c>
      <c r="DV148" s="413" t="s">
        <v>2428</v>
      </c>
      <c r="DW148" s="413" t="s">
        <v>2442</v>
      </c>
      <c r="DX148" s="3">
        <v>1</v>
      </c>
      <c r="DY148" s="413" t="s">
        <v>2442</v>
      </c>
      <c r="DZ148" s="413" t="s">
        <v>2447</v>
      </c>
      <c r="EA148" s="3">
        <v>1</v>
      </c>
      <c r="EB148" s="3"/>
      <c r="EC148" s="3"/>
      <c r="ED148" s="3"/>
      <c r="EE148" s="3"/>
      <c r="EF148" s="3"/>
      <c r="EG148" s="3"/>
      <c r="EH148" s="413">
        <v>80</v>
      </c>
      <c r="EI148" s="3">
        <v>21</v>
      </c>
      <c r="EJ148" s="413" t="s">
        <v>2725</v>
      </c>
      <c r="EK148" s="413" t="s">
        <v>2726</v>
      </c>
      <c r="EL148" s="413" t="s">
        <v>10902</v>
      </c>
      <c r="EM148" s="413" t="s">
        <v>3028</v>
      </c>
      <c r="EN148" s="413">
        <v>0</v>
      </c>
      <c r="EO148" s="413">
        <v>0</v>
      </c>
      <c r="EP148" s="413" t="s">
        <v>313</v>
      </c>
      <c r="EQ148" s="413" t="s">
        <v>10901</v>
      </c>
      <c r="ER148" s="413" t="s">
        <v>313</v>
      </c>
      <c r="ES148" s="413">
        <v>31000</v>
      </c>
      <c r="ET148" s="413">
        <v>31000</v>
      </c>
      <c r="EU148" s="413">
        <v>0</v>
      </c>
      <c r="EV148" s="413">
        <v>6</v>
      </c>
      <c r="EW148" s="1" t="s">
        <v>2563</v>
      </c>
      <c r="EX148" s="1" t="s">
        <v>2442</v>
      </c>
      <c r="FG148" s="1" t="s">
        <v>2565</v>
      </c>
      <c r="FH148" s="1" t="s">
        <v>2564</v>
      </c>
      <c r="FI148" s="1" t="s">
        <v>2566</v>
      </c>
      <c r="FW148" s="457">
        <f t="shared" si="2"/>
        <v>0.42499999999999999</v>
      </c>
    </row>
    <row r="149" spans="1:179" ht="13.5" customHeight="1">
      <c r="A149" s="1" t="s">
        <v>2483</v>
      </c>
      <c r="B149" s="1" t="s">
        <v>307</v>
      </c>
      <c r="C149" s="1" t="s">
        <v>2479</v>
      </c>
      <c r="I149" s="417">
        <f>VLOOKUP(C149,'(종합) 2016 KISTI 패밀리기업 현황(9&amp;10월)'!$E$6:$BM$295,61,FALSE)</f>
        <v>7</v>
      </c>
      <c r="J149" s="417">
        <f>VLOOKUP(C149,'(종합) 2016 KISTI 패밀리기업 현황(9&amp;10월)'!$E$6:$BY$295,72,FALSE)</f>
        <v>1</v>
      </c>
      <c r="K149" s="417">
        <f>VLOOKUP(C149,'(종합) 2016 KISTI 패밀리기업 현황(9&amp;10월)'!$E$6:$BY$295,73,FALSE)</f>
        <v>1</v>
      </c>
      <c r="L149" s="417">
        <f>VLOOKUP(C149,'(종합) 2016 KISTI 패밀리기업 현황(9&amp;10월)'!$E$6:$BZ$295,3,FALSE)</f>
        <v>2011</v>
      </c>
      <c r="M149" s="417">
        <f>VLOOKUP(C149,'(종합) 2016 KISTI 패밀리기업 현황(9&amp;10월)'!$E$6:$BZ$295,74,FALSE)</f>
        <v>10</v>
      </c>
      <c r="O149" s="21" t="s">
        <v>10822</v>
      </c>
      <c r="P149" s="21" t="s">
        <v>10906</v>
      </c>
      <c r="Q149" s="3" t="s">
        <v>2567</v>
      </c>
      <c r="R149" s="3" t="s">
        <v>2493</v>
      </c>
      <c r="S149" s="3"/>
      <c r="T149" s="3" t="s">
        <v>2492</v>
      </c>
      <c r="U149" s="3"/>
      <c r="V149" s="3" t="s">
        <v>2428</v>
      </c>
      <c r="W149" s="3" t="s">
        <v>2430</v>
      </c>
      <c r="X149" s="3" t="s">
        <v>2452</v>
      </c>
      <c r="Y149" s="3" t="s">
        <v>2574</v>
      </c>
      <c r="Z149" s="3" t="s">
        <v>2575</v>
      </c>
      <c r="AA149" s="3" t="s">
        <v>2576</v>
      </c>
      <c r="AB149" s="3"/>
      <c r="AC149" s="3" t="s">
        <v>2510</v>
      </c>
      <c r="AD149" s="3" t="s">
        <v>2508</v>
      </c>
      <c r="AE149" s="3" t="s">
        <v>2577</v>
      </c>
      <c r="AF149" s="3" t="s">
        <v>2510</v>
      </c>
      <c r="AG149" s="3" t="s">
        <v>2507</v>
      </c>
      <c r="AH149" s="3" t="s">
        <v>2578</v>
      </c>
      <c r="AI149" s="3" t="s">
        <v>2486</v>
      </c>
      <c r="AJ149" s="3" t="s">
        <v>2430</v>
      </c>
      <c r="AK149" s="3" t="s">
        <v>2434</v>
      </c>
      <c r="AL149" s="3" t="s">
        <v>2430</v>
      </c>
      <c r="AM149" s="3" t="s">
        <v>2430</v>
      </c>
      <c r="AN149" s="3" t="s">
        <v>2430</v>
      </c>
      <c r="AO149" s="3"/>
      <c r="AP149" s="3" t="s">
        <v>2430</v>
      </c>
      <c r="AQ149" s="3" t="s">
        <v>2430</v>
      </c>
      <c r="AR149" s="3" t="s">
        <v>2430</v>
      </c>
      <c r="AS149" s="3"/>
      <c r="AT149" s="3"/>
      <c r="AU149" s="3" t="s">
        <v>2430</v>
      </c>
      <c r="AV149" s="3"/>
      <c r="AW149" s="3"/>
      <c r="AX149" s="3"/>
      <c r="AY149" s="3" t="s">
        <v>2428</v>
      </c>
      <c r="AZ149" s="3" t="s">
        <v>2447</v>
      </c>
      <c r="BA149" s="3">
        <v>2</v>
      </c>
      <c r="BB149" s="3" t="s">
        <v>2428</v>
      </c>
      <c r="BC149" s="3" t="s">
        <v>2452</v>
      </c>
      <c r="BD149" s="3">
        <v>3</v>
      </c>
      <c r="BE149" s="413" t="s">
        <v>2442</v>
      </c>
      <c r="BF149" s="413" t="s">
        <v>2447</v>
      </c>
      <c r="BG149" s="3">
        <v>1</v>
      </c>
      <c r="BH149" s="413" t="s">
        <v>2442</v>
      </c>
      <c r="BI149" s="413" t="s">
        <v>2442</v>
      </c>
      <c r="BJ149" s="3">
        <v>0</v>
      </c>
      <c r="BK149" s="413" t="s">
        <v>2447</v>
      </c>
      <c r="BL149" s="413" t="s">
        <v>2447</v>
      </c>
      <c r="BM149" s="3">
        <v>0</v>
      </c>
      <c r="BN149" s="413" t="s">
        <v>2447</v>
      </c>
      <c r="BO149" s="413" t="s">
        <v>2447</v>
      </c>
      <c r="BP149" s="3">
        <v>0</v>
      </c>
      <c r="BQ149" s="413" t="s">
        <v>2442</v>
      </c>
      <c r="BR149" s="413" t="s">
        <v>2447</v>
      </c>
      <c r="BS149" s="3">
        <v>1</v>
      </c>
      <c r="BT149" s="413" t="s">
        <v>2447</v>
      </c>
      <c r="BU149" s="413" t="s">
        <v>2452</v>
      </c>
      <c r="BV149" s="3">
        <v>1</v>
      </c>
      <c r="BW149" s="413" t="s">
        <v>2447</v>
      </c>
      <c r="BX149" s="413" t="s">
        <v>2447</v>
      </c>
      <c r="BY149" s="3">
        <v>0</v>
      </c>
      <c r="BZ149" s="413" t="s">
        <v>2447</v>
      </c>
      <c r="CA149" s="413" t="s">
        <v>2447</v>
      </c>
      <c r="CB149" s="3">
        <v>0</v>
      </c>
      <c r="CC149" s="413" t="s">
        <v>2452</v>
      </c>
      <c r="CD149" s="413" t="s">
        <v>2452</v>
      </c>
      <c r="CE149" s="3">
        <v>0</v>
      </c>
      <c r="CF149" s="413" t="s">
        <v>2447</v>
      </c>
      <c r="CG149" s="413" t="s">
        <v>2447</v>
      </c>
      <c r="CH149" s="3">
        <v>0</v>
      </c>
      <c r="CI149" s="413" t="s">
        <v>2442</v>
      </c>
      <c r="CJ149" s="413" t="s">
        <v>2442</v>
      </c>
      <c r="CK149" s="3">
        <v>0</v>
      </c>
      <c r="CL149" s="413" t="s">
        <v>2428</v>
      </c>
      <c r="CM149" s="413" t="s">
        <v>2442</v>
      </c>
      <c r="CN149" s="3">
        <v>1</v>
      </c>
      <c r="CO149" s="413" t="s">
        <v>2430</v>
      </c>
      <c r="CP149" s="413" t="s">
        <v>2428</v>
      </c>
      <c r="CQ149" s="3">
        <v>1</v>
      </c>
      <c r="CR149" s="413" t="s">
        <v>2428</v>
      </c>
      <c r="CS149" s="413" t="s">
        <v>2428</v>
      </c>
      <c r="CT149" s="3">
        <v>0</v>
      </c>
      <c r="CU149" s="413" t="s">
        <v>2430</v>
      </c>
      <c r="CV149" s="413" t="s">
        <v>2430</v>
      </c>
      <c r="CW149" s="3">
        <v>0</v>
      </c>
      <c r="CX149" s="413" t="s">
        <v>2447</v>
      </c>
      <c r="CY149" s="413" t="s">
        <v>2447</v>
      </c>
      <c r="CZ149" s="3">
        <v>0</v>
      </c>
      <c r="DA149" s="413" t="s">
        <v>2452</v>
      </c>
      <c r="DB149" s="413" t="s">
        <v>2452</v>
      </c>
      <c r="DC149" s="3">
        <v>0</v>
      </c>
      <c r="DD149" s="413" t="s">
        <v>2442</v>
      </c>
      <c r="DE149" s="413" t="s">
        <v>2442</v>
      </c>
      <c r="DF149" s="3">
        <v>0</v>
      </c>
      <c r="DG149" s="413" t="s">
        <v>2447</v>
      </c>
      <c r="DH149" s="413" t="s">
        <v>2447</v>
      </c>
      <c r="DI149" s="3">
        <v>0</v>
      </c>
      <c r="DJ149" s="413" t="s">
        <v>2447</v>
      </c>
      <c r="DK149" s="413" t="s">
        <v>2447</v>
      </c>
      <c r="DL149" s="3">
        <v>0</v>
      </c>
      <c r="DM149" s="413" t="s">
        <v>2447</v>
      </c>
      <c r="DN149" s="413" t="s">
        <v>2452</v>
      </c>
      <c r="DO149" s="3">
        <v>1</v>
      </c>
      <c r="DP149" s="413" t="s">
        <v>2447</v>
      </c>
      <c r="DQ149" s="413" t="s">
        <v>2452</v>
      </c>
      <c r="DR149" s="3">
        <v>1</v>
      </c>
      <c r="DS149" s="413" t="s">
        <v>2442</v>
      </c>
      <c r="DT149" s="413" t="s">
        <v>2447</v>
      </c>
      <c r="DU149" s="3">
        <v>1</v>
      </c>
      <c r="DV149" s="413" t="s">
        <v>2447</v>
      </c>
      <c r="DW149" s="413" t="s">
        <v>2452</v>
      </c>
      <c r="DX149" s="3">
        <v>1</v>
      </c>
      <c r="DY149" s="413" t="s">
        <v>2447</v>
      </c>
      <c r="DZ149" s="413" t="s">
        <v>2447</v>
      </c>
      <c r="EA149" s="3">
        <v>0</v>
      </c>
      <c r="EB149" s="3" t="s">
        <v>2583</v>
      </c>
      <c r="EC149" s="3" t="s">
        <v>2492</v>
      </c>
      <c r="ED149" s="3" t="s">
        <v>2492</v>
      </c>
      <c r="EE149" s="3" t="s">
        <v>2492</v>
      </c>
      <c r="EF149" s="3"/>
      <c r="EG149" s="3" t="s">
        <v>2575</v>
      </c>
      <c r="EH149" s="413">
        <v>8</v>
      </c>
      <c r="EI149" s="3">
        <v>7</v>
      </c>
      <c r="EJ149" s="413" t="s">
        <v>2910</v>
      </c>
      <c r="EK149" s="413" t="s">
        <v>2911</v>
      </c>
      <c r="EL149" s="413" t="s">
        <v>10900</v>
      </c>
      <c r="EM149" s="413">
        <v>3</v>
      </c>
      <c r="EN149" s="413">
        <v>4</v>
      </c>
      <c r="EO149" s="413">
        <v>7</v>
      </c>
      <c r="EP149" s="413" t="s">
        <v>10901</v>
      </c>
      <c r="EQ149" s="413" t="s">
        <v>10901</v>
      </c>
      <c r="ER149" s="413" t="s">
        <v>313</v>
      </c>
      <c r="ES149" s="413">
        <v>275</v>
      </c>
      <c r="ET149" s="413">
        <v>450</v>
      </c>
      <c r="EU149" s="413">
        <v>175</v>
      </c>
      <c r="EV149" s="413">
        <v>3</v>
      </c>
      <c r="EW149" s="1" t="s">
        <v>2571</v>
      </c>
      <c r="EX149" s="1" t="s">
        <v>2442</v>
      </c>
      <c r="FG149" s="1" t="s">
        <v>7804</v>
      </c>
      <c r="FH149" s="1" t="s">
        <v>2572</v>
      </c>
      <c r="FI149" s="1" t="s">
        <v>2573</v>
      </c>
      <c r="FW149" s="457">
        <f t="shared" si="2"/>
        <v>0.75</v>
      </c>
    </row>
    <row r="150" spans="1:179" ht="13.5" customHeight="1">
      <c r="A150" s="1" t="s">
        <v>2484</v>
      </c>
      <c r="B150" s="1" t="s">
        <v>307</v>
      </c>
      <c r="C150" s="1" t="s">
        <v>2480</v>
      </c>
      <c r="I150" s="417">
        <f>VLOOKUP(C150,'(종합) 2016 KISTI 패밀리기업 현황(9&amp;10월)'!$E$6:$BM$295,61,FALSE)</f>
        <v>8</v>
      </c>
      <c r="J150" s="417">
        <f>VLOOKUP(C150,'(종합) 2016 KISTI 패밀리기업 현황(9&amp;10월)'!$E$6:$BY$295,72,FALSE)</f>
        <v>0</v>
      </c>
      <c r="K150" s="417">
        <f>VLOOKUP(C150,'(종합) 2016 KISTI 패밀리기업 현황(9&amp;10월)'!$E$6:$BY$295,73,FALSE)</f>
        <v>1</v>
      </c>
      <c r="L150" s="417">
        <f>VLOOKUP(C150,'(종합) 2016 KISTI 패밀리기업 현황(9&amp;10월)'!$E$6:$BZ$295,3,FALSE)</f>
        <v>2009</v>
      </c>
      <c r="M150" s="417">
        <f>VLOOKUP(C150,'(종합) 2016 KISTI 패밀리기업 현황(9&amp;10월)'!$E$6:$BZ$295,74,FALSE)</f>
        <v>10</v>
      </c>
      <c r="O150" s="21" t="s">
        <v>10824</v>
      </c>
      <c r="P150" s="21" t="s">
        <v>993</v>
      </c>
      <c r="Q150" s="3" t="s">
        <v>2534</v>
      </c>
      <c r="R150" s="3"/>
      <c r="S150" s="3"/>
      <c r="T150" s="3"/>
      <c r="U150" s="3"/>
      <c r="V150" s="3" t="s">
        <v>2428</v>
      </c>
      <c r="W150" s="3" t="s">
        <v>2428</v>
      </c>
      <c r="X150" s="3" t="s">
        <v>2519</v>
      </c>
      <c r="Y150" s="3" t="s">
        <v>2493</v>
      </c>
      <c r="Z150" s="3"/>
      <c r="AA150" s="3" t="s">
        <v>2522</v>
      </c>
      <c r="AB150" s="3"/>
      <c r="AC150" s="3" t="s">
        <v>2434</v>
      </c>
      <c r="AD150" s="3" t="s">
        <v>2584</v>
      </c>
      <c r="AE150" s="3" t="s">
        <v>2442</v>
      </c>
      <c r="AF150" s="3" t="s">
        <v>2434</v>
      </c>
      <c r="AG150" s="3" t="s">
        <v>2585</v>
      </c>
      <c r="AH150" s="3" t="s">
        <v>2586</v>
      </c>
      <c r="AI150" s="3" t="s">
        <v>2452</v>
      </c>
      <c r="AJ150" s="3" t="s">
        <v>2430</v>
      </c>
      <c r="AK150" s="3" t="s">
        <v>2521</v>
      </c>
      <c r="AL150" s="3" t="s">
        <v>2430</v>
      </c>
      <c r="AM150" s="3"/>
      <c r="AN150" s="3"/>
      <c r="AO150" s="3" t="s">
        <v>2430</v>
      </c>
      <c r="AP150" s="3" t="s">
        <v>2430</v>
      </c>
      <c r="AQ150" s="3"/>
      <c r="AR150" s="3" t="s">
        <v>2430</v>
      </c>
      <c r="AS150" s="3"/>
      <c r="AT150" s="3"/>
      <c r="AU150" s="3" t="s">
        <v>2430</v>
      </c>
      <c r="AV150" s="3"/>
      <c r="AW150" s="3"/>
      <c r="AX150" s="3"/>
      <c r="AY150" s="3"/>
      <c r="AZ150" s="3"/>
      <c r="BA150" s="3">
        <v>0</v>
      </c>
      <c r="BB150" s="3"/>
      <c r="BC150" s="3"/>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c r="CQ150" s="3">
        <v>0</v>
      </c>
      <c r="CR150" s="3">
        <v>0</v>
      </c>
      <c r="CS150" s="3">
        <v>0</v>
      </c>
      <c r="CT150" s="3">
        <v>0</v>
      </c>
      <c r="CU150" s="3">
        <v>0</v>
      </c>
      <c r="CV150" s="3">
        <v>0</v>
      </c>
      <c r="CW150" s="3">
        <v>0</v>
      </c>
      <c r="CX150" s="3">
        <v>0</v>
      </c>
      <c r="CY150" s="3">
        <v>0</v>
      </c>
      <c r="CZ150" s="3">
        <v>0</v>
      </c>
      <c r="DA150" s="3">
        <v>0</v>
      </c>
      <c r="DB150" s="3">
        <v>0</v>
      </c>
      <c r="DC150" s="3">
        <v>0</v>
      </c>
      <c r="DD150" s="3">
        <v>0</v>
      </c>
      <c r="DE150" s="3">
        <v>0</v>
      </c>
      <c r="DF150" s="3">
        <v>0</v>
      </c>
      <c r="DG150" s="3">
        <v>0</v>
      </c>
      <c r="DH150" s="3">
        <v>0</v>
      </c>
      <c r="DI150" s="3">
        <v>0</v>
      </c>
      <c r="DJ150" s="3">
        <v>0</v>
      </c>
      <c r="DK150" s="3">
        <v>0</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c r="EC150" s="3"/>
      <c r="ED150" s="3"/>
      <c r="EE150" s="3"/>
      <c r="EF150" s="3"/>
      <c r="EG150" s="3"/>
      <c r="EH150" s="413">
        <v>29</v>
      </c>
      <c r="EI150" s="3">
        <v>9</v>
      </c>
      <c r="EJ150" s="413" t="s">
        <v>3233</v>
      </c>
      <c r="EK150" s="413" t="s">
        <v>3234</v>
      </c>
      <c r="EL150" s="413" t="s">
        <v>10900</v>
      </c>
      <c r="EM150" s="413">
        <v>3</v>
      </c>
      <c r="EN150" s="413">
        <v>3</v>
      </c>
      <c r="EO150" s="413" t="s">
        <v>4981</v>
      </c>
      <c r="EP150" s="413" t="s">
        <v>313</v>
      </c>
      <c r="EQ150" s="413" t="s">
        <v>10901</v>
      </c>
      <c r="ER150" s="413" t="s">
        <v>313</v>
      </c>
      <c r="ES150" s="413">
        <v>12000</v>
      </c>
      <c r="ET150" s="413">
        <v>17109</v>
      </c>
      <c r="EU150" s="413">
        <v>5109</v>
      </c>
      <c r="EV150" s="413">
        <v>10</v>
      </c>
      <c r="EW150" s="1" t="s">
        <v>2579</v>
      </c>
      <c r="EX150" s="1" t="s">
        <v>2536</v>
      </c>
      <c r="FG150" s="1" t="s">
        <v>2580</v>
      </c>
      <c r="FH150" s="1" t="s">
        <v>2581</v>
      </c>
      <c r="FI150" s="1" t="s">
        <v>2582</v>
      </c>
      <c r="FN150" s="1" t="s">
        <v>2552</v>
      </c>
      <c r="FW150" s="457">
        <f t="shared" si="2"/>
        <v>0.51724137931034486</v>
      </c>
    </row>
    <row r="151" spans="1:179" ht="13.5" customHeight="1">
      <c r="A151" s="1" t="s">
        <v>2485</v>
      </c>
      <c r="B151" s="1" t="s">
        <v>307</v>
      </c>
      <c r="C151" s="1" t="s">
        <v>2481</v>
      </c>
      <c r="I151" s="417">
        <f>VLOOKUP(C151,'(종합) 2016 KISTI 패밀리기업 현황(9&amp;10월)'!$E$6:$BM$295,61,FALSE)</f>
        <v>7</v>
      </c>
      <c r="J151" s="417">
        <f>VLOOKUP(C151,'(종합) 2016 KISTI 패밀리기업 현황(9&amp;10월)'!$E$6:$BY$295,72,FALSE)</f>
        <v>0</v>
      </c>
      <c r="K151" s="417">
        <f>VLOOKUP(C151,'(종합) 2016 KISTI 패밀리기업 현황(9&amp;10월)'!$E$6:$BY$295,73,FALSE)</f>
        <v>0</v>
      </c>
      <c r="L151" s="417">
        <f>VLOOKUP(C151,'(종합) 2016 KISTI 패밀리기업 현황(9&amp;10월)'!$E$6:$BZ$295,3,FALSE)</f>
        <v>1994</v>
      </c>
      <c r="M151" s="417">
        <f>VLOOKUP(C151,'(종합) 2016 KISTI 패밀리기업 현황(9&amp;10월)'!$E$6:$BZ$295,74,FALSE)</f>
        <v>10</v>
      </c>
      <c r="O151" s="21" t="s">
        <v>10822</v>
      </c>
      <c r="P151" s="21" t="s">
        <v>993</v>
      </c>
      <c r="Q151" s="3" t="s">
        <v>2549</v>
      </c>
      <c r="R151" s="3" t="s">
        <v>2522</v>
      </c>
      <c r="S151" s="3"/>
      <c r="T151" s="3"/>
      <c r="U151" s="3"/>
      <c r="V151" s="3" t="s">
        <v>2428</v>
      </c>
      <c r="W151" s="3" t="s">
        <v>2428</v>
      </c>
      <c r="X151" s="3" t="s">
        <v>2587</v>
      </c>
      <c r="Y151" s="3" t="s">
        <v>2574</v>
      </c>
      <c r="Z151" s="3"/>
      <c r="AA151" s="3" t="s">
        <v>2452</v>
      </c>
      <c r="AB151" s="3"/>
      <c r="AC151" s="3" t="s">
        <v>2434</v>
      </c>
      <c r="AD151" s="3" t="s">
        <v>2434</v>
      </c>
      <c r="AE151" s="3" t="s">
        <v>2588</v>
      </c>
      <c r="AF151" s="3" t="s">
        <v>2510</v>
      </c>
      <c r="AG151" s="3" t="s">
        <v>2589</v>
      </c>
      <c r="AH151" s="3" t="s">
        <v>2590</v>
      </c>
      <c r="AI151" s="3" t="s">
        <v>2434</v>
      </c>
      <c r="AJ151" s="3" t="s">
        <v>2430</v>
      </c>
      <c r="AK151" s="3" t="s">
        <v>2447</v>
      </c>
      <c r="AL151" s="3" t="s">
        <v>2430</v>
      </c>
      <c r="AM151" s="3" t="s">
        <v>2430</v>
      </c>
      <c r="AN151" s="3"/>
      <c r="AO151" s="3"/>
      <c r="AP151" s="3"/>
      <c r="AQ151" s="3"/>
      <c r="AR151" s="3" t="s">
        <v>2430</v>
      </c>
      <c r="AS151" s="3" t="s">
        <v>2430</v>
      </c>
      <c r="AT151" s="3" t="s">
        <v>2430</v>
      </c>
      <c r="AU151" s="3"/>
      <c r="AV151" s="3"/>
      <c r="AW151" s="3"/>
      <c r="AX151" s="3"/>
      <c r="AY151" s="3" t="s">
        <v>2452</v>
      </c>
      <c r="AZ151" s="3" t="s">
        <v>2452</v>
      </c>
      <c r="BA151" s="3">
        <v>0</v>
      </c>
      <c r="BB151" s="3" t="s">
        <v>2447</v>
      </c>
      <c r="BC151" s="3" t="s">
        <v>2452</v>
      </c>
      <c r="BD151" s="3">
        <v>1</v>
      </c>
      <c r="BE151" s="413" t="s">
        <v>2452</v>
      </c>
      <c r="BF151" s="413" t="s">
        <v>2452</v>
      </c>
      <c r="BG151" s="3">
        <v>0</v>
      </c>
      <c r="BH151" s="413" t="s">
        <v>2447</v>
      </c>
      <c r="BI151" s="413" t="s">
        <v>2447</v>
      </c>
      <c r="BJ151" s="3">
        <v>0</v>
      </c>
      <c r="BK151" s="413" t="s">
        <v>2447</v>
      </c>
      <c r="BL151" s="413" t="s">
        <v>2447</v>
      </c>
      <c r="BM151" s="3">
        <v>0</v>
      </c>
      <c r="BN151" s="413" t="s">
        <v>2447</v>
      </c>
      <c r="BO151" s="413" t="s">
        <v>2452</v>
      </c>
      <c r="BP151" s="3">
        <v>1</v>
      </c>
      <c r="BQ151" s="413" t="s">
        <v>2447</v>
      </c>
      <c r="BR151" s="413" t="s">
        <v>2447</v>
      </c>
      <c r="BS151" s="3">
        <v>0</v>
      </c>
      <c r="BT151" s="413" t="s">
        <v>2442</v>
      </c>
      <c r="BU151" s="413" t="s">
        <v>2442</v>
      </c>
      <c r="BV151" s="3">
        <v>0</v>
      </c>
      <c r="BW151" s="413" t="s">
        <v>2442</v>
      </c>
      <c r="BX151" s="413" t="s">
        <v>2447</v>
      </c>
      <c r="BY151" s="3">
        <v>1</v>
      </c>
      <c r="BZ151" s="413" t="s">
        <v>2447</v>
      </c>
      <c r="CA151" s="413" t="s">
        <v>2447</v>
      </c>
      <c r="CB151" s="3">
        <v>0</v>
      </c>
      <c r="CC151" s="413" t="s">
        <v>2447</v>
      </c>
      <c r="CD151" s="413" t="s">
        <v>2447</v>
      </c>
      <c r="CE151" s="3">
        <v>0</v>
      </c>
      <c r="CF151" s="413" t="s">
        <v>2447</v>
      </c>
      <c r="CG151" s="413" t="s">
        <v>2447</v>
      </c>
      <c r="CH151" s="3">
        <v>0</v>
      </c>
      <c r="CI151" s="413" t="s">
        <v>2447</v>
      </c>
      <c r="CJ151" s="413" t="s">
        <v>2447</v>
      </c>
      <c r="CK151" s="3">
        <v>0</v>
      </c>
      <c r="CL151" s="413" t="s">
        <v>2447</v>
      </c>
      <c r="CM151" s="413" t="s">
        <v>2447</v>
      </c>
      <c r="CN151" s="3">
        <v>0</v>
      </c>
      <c r="CO151" s="413" t="s">
        <v>2447</v>
      </c>
      <c r="CP151" s="413" t="s">
        <v>2447</v>
      </c>
      <c r="CQ151" s="3">
        <v>0</v>
      </c>
      <c r="CR151" s="413" t="s">
        <v>2447</v>
      </c>
      <c r="CS151" s="413" t="s">
        <v>2447</v>
      </c>
      <c r="CT151" s="3">
        <v>0</v>
      </c>
      <c r="CU151" s="413" t="s">
        <v>2447</v>
      </c>
      <c r="CV151" s="413" t="s">
        <v>2447</v>
      </c>
      <c r="CW151" s="3">
        <v>0</v>
      </c>
      <c r="CX151" s="413" t="s">
        <v>2447</v>
      </c>
      <c r="CY151" s="413" t="s">
        <v>2447</v>
      </c>
      <c r="CZ151" s="3">
        <v>0</v>
      </c>
      <c r="DA151" s="413" t="s">
        <v>2447</v>
      </c>
      <c r="DB151" s="413" t="s">
        <v>2447</v>
      </c>
      <c r="DC151" s="3">
        <v>0</v>
      </c>
      <c r="DD151" s="413" t="s">
        <v>2447</v>
      </c>
      <c r="DE151" s="413" t="s">
        <v>2447</v>
      </c>
      <c r="DF151" s="3">
        <v>0</v>
      </c>
      <c r="DG151" s="413" t="s">
        <v>2447</v>
      </c>
      <c r="DH151" s="413" t="s">
        <v>2447</v>
      </c>
      <c r="DI151" s="3">
        <v>0</v>
      </c>
      <c r="DJ151" s="413" t="s">
        <v>2442</v>
      </c>
      <c r="DK151" s="413" t="s">
        <v>2447</v>
      </c>
      <c r="DL151" s="3">
        <v>1</v>
      </c>
      <c r="DM151" s="413" t="s">
        <v>2447</v>
      </c>
      <c r="DN151" s="413" t="s">
        <v>2447</v>
      </c>
      <c r="DO151" s="3">
        <v>0</v>
      </c>
      <c r="DP151" s="413" t="s">
        <v>2447</v>
      </c>
      <c r="DQ151" s="413" t="s">
        <v>2447</v>
      </c>
      <c r="DR151" s="3">
        <v>0</v>
      </c>
      <c r="DS151" s="413" t="s">
        <v>2447</v>
      </c>
      <c r="DT151" s="413" t="s">
        <v>2447</v>
      </c>
      <c r="DU151" s="3">
        <v>0</v>
      </c>
      <c r="DV151" s="413" t="s">
        <v>2447</v>
      </c>
      <c r="DW151" s="413" t="s">
        <v>2447</v>
      </c>
      <c r="DX151" s="3">
        <v>0</v>
      </c>
      <c r="DY151" s="413" t="s">
        <v>2447</v>
      </c>
      <c r="DZ151" s="413" t="s">
        <v>2447</v>
      </c>
      <c r="EA151" s="3">
        <v>0</v>
      </c>
      <c r="EB151" s="3" t="s">
        <v>2534</v>
      </c>
      <c r="EC151" s="3" t="s">
        <v>2534</v>
      </c>
      <c r="ED151" s="3"/>
      <c r="EE151" s="3"/>
      <c r="EF151" s="3"/>
      <c r="EG151" s="3" t="s">
        <v>2519</v>
      </c>
      <c r="EH151" s="413">
        <v>13</v>
      </c>
      <c r="EI151" s="3">
        <v>24</v>
      </c>
      <c r="EJ151" s="413" t="s">
        <v>2725</v>
      </c>
      <c r="EK151" s="413" t="s">
        <v>2726</v>
      </c>
      <c r="EL151" s="413" t="s">
        <v>10900</v>
      </c>
      <c r="EM151" s="413" t="s">
        <v>7529</v>
      </c>
      <c r="EN151" s="413" t="s">
        <v>3028</v>
      </c>
      <c r="EO151" s="413" t="s">
        <v>7261</v>
      </c>
      <c r="EP151" s="413" t="s">
        <v>313</v>
      </c>
      <c r="EQ151" s="413" t="s">
        <v>10901</v>
      </c>
      <c r="ER151" s="413" t="s">
        <v>313</v>
      </c>
      <c r="ES151" s="413">
        <v>1300</v>
      </c>
      <c r="ET151" s="413">
        <v>1500</v>
      </c>
      <c r="EU151" s="413">
        <v>200</v>
      </c>
      <c r="EV151" s="413">
        <v>0</v>
      </c>
      <c r="EW151" s="1" t="s">
        <v>7805</v>
      </c>
      <c r="EX151" s="1" t="s">
        <v>2452</v>
      </c>
      <c r="FO151" s="1" t="s">
        <v>2452</v>
      </c>
      <c r="FP151" s="1" t="s">
        <v>2492</v>
      </c>
      <c r="FQ151" s="1" t="s">
        <v>2510</v>
      </c>
      <c r="FR151" s="1" t="s">
        <v>2523</v>
      </c>
      <c r="FS151" s="1" t="s">
        <v>2591</v>
      </c>
      <c r="FT151" s="1" t="s">
        <v>2592</v>
      </c>
      <c r="FU151" s="1" t="s">
        <v>2593</v>
      </c>
      <c r="FV151" s="1" t="s">
        <v>2505</v>
      </c>
      <c r="FW151" s="457">
        <f t="shared" si="2"/>
        <v>0.30769230769230771</v>
      </c>
    </row>
    <row r="152" spans="1:179" ht="13.5" customHeight="1">
      <c r="A152" s="1" t="s">
        <v>2489</v>
      </c>
      <c r="B152" s="1" t="s">
        <v>307</v>
      </c>
      <c r="C152" s="1" t="s">
        <v>2488</v>
      </c>
      <c r="I152" s="417">
        <f>VLOOKUP(C152,'(종합) 2016 KISTI 패밀리기업 현황(9&amp;10월)'!$E$6:$BM$295,61,FALSE)</f>
        <v>10</v>
      </c>
      <c r="J152" s="417">
        <f>VLOOKUP(C152,'(종합) 2016 KISTI 패밀리기업 현황(9&amp;10월)'!$E$6:$BY$295,72,FALSE)</f>
        <v>1</v>
      </c>
      <c r="K152" s="417">
        <f>VLOOKUP(C152,'(종합) 2016 KISTI 패밀리기업 현황(9&amp;10월)'!$E$6:$BY$295,73,FALSE)</f>
        <v>1</v>
      </c>
      <c r="L152" s="417">
        <f>VLOOKUP(C152,'(종합) 2016 KISTI 패밀리기업 현황(9&amp;10월)'!$E$6:$BZ$295,3,FALSE)</f>
        <v>1998</v>
      </c>
      <c r="M152" s="417">
        <f>VLOOKUP(C152,'(종합) 2016 KISTI 패밀리기업 현황(9&amp;10월)'!$E$6:$BZ$295,74,FALSE)</f>
        <v>9</v>
      </c>
      <c r="O152" s="21" t="s">
        <v>10822</v>
      </c>
      <c r="P152" s="21" t="s">
        <v>993</v>
      </c>
      <c r="Q152" s="3" t="s">
        <v>2519</v>
      </c>
      <c r="R152" s="3" t="s">
        <v>2520</v>
      </c>
      <c r="S152" s="3"/>
      <c r="T152" s="3" t="s">
        <v>2521</v>
      </c>
      <c r="U152" s="3"/>
      <c r="V152" s="3" t="s">
        <v>2428</v>
      </c>
      <c r="W152" s="3" t="s">
        <v>2428</v>
      </c>
      <c r="X152" s="3" t="s">
        <v>2522</v>
      </c>
      <c r="Y152" s="3"/>
      <c r="Z152" s="3"/>
      <c r="AA152" s="3" t="s">
        <v>2494</v>
      </c>
      <c r="AB152" s="3" t="s">
        <v>2494</v>
      </c>
      <c r="AC152" s="3" t="s">
        <v>2447</v>
      </c>
      <c r="AD152" s="3" t="s">
        <v>2434</v>
      </c>
      <c r="AE152" s="3" t="s">
        <v>2447</v>
      </c>
      <c r="AF152" s="3" t="s">
        <v>2452</v>
      </c>
      <c r="AG152" s="3" t="s">
        <v>2523</v>
      </c>
      <c r="AH152" s="3" t="s">
        <v>2524</v>
      </c>
      <c r="AI152" s="3" t="s">
        <v>2486</v>
      </c>
      <c r="AJ152" s="3" t="s">
        <v>2430</v>
      </c>
      <c r="AK152" s="3" t="s">
        <v>2447</v>
      </c>
      <c r="AL152" s="3" t="s">
        <v>2430</v>
      </c>
      <c r="AM152" s="3"/>
      <c r="AN152" s="3"/>
      <c r="AO152" s="3"/>
      <c r="AP152" s="3"/>
      <c r="AQ152" s="3"/>
      <c r="AR152" s="3"/>
      <c r="AS152" s="3" t="s">
        <v>2430</v>
      </c>
      <c r="AT152" s="3"/>
      <c r="AU152" s="3" t="s">
        <v>2430</v>
      </c>
      <c r="AV152" s="3"/>
      <c r="AW152" s="3"/>
      <c r="AX152" s="3"/>
      <c r="AY152" s="3" t="s">
        <v>2442</v>
      </c>
      <c r="AZ152" s="3" t="s">
        <v>2452</v>
      </c>
      <c r="BA152" s="3">
        <v>2</v>
      </c>
      <c r="BB152" s="3" t="s">
        <v>2442</v>
      </c>
      <c r="BC152" s="3" t="s">
        <v>2447</v>
      </c>
      <c r="BD152" s="3">
        <v>1</v>
      </c>
      <c r="BE152" s="413" t="s">
        <v>2428</v>
      </c>
      <c r="BF152" s="413" t="s">
        <v>2447</v>
      </c>
      <c r="BG152" s="3">
        <v>2</v>
      </c>
      <c r="BH152" s="413" t="s">
        <v>2442</v>
      </c>
      <c r="BI152" s="413" t="s">
        <v>2447</v>
      </c>
      <c r="BJ152" s="3">
        <v>1</v>
      </c>
      <c r="BK152" s="413" t="s">
        <v>2442</v>
      </c>
      <c r="BL152" s="413" t="s">
        <v>2447</v>
      </c>
      <c r="BM152" s="3">
        <v>1</v>
      </c>
      <c r="BN152" s="413" t="s">
        <v>2442</v>
      </c>
      <c r="BO152" s="413" t="s">
        <v>2447</v>
      </c>
      <c r="BP152" s="3">
        <v>1</v>
      </c>
      <c r="BQ152" s="413" t="s">
        <v>2428</v>
      </c>
      <c r="BR152" s="413" t="s">
        <v>2447</v>
      </c>
      <c r="BS152" s="3">
        <v>2</v>
      </c>
      <c r="BT152" s="413" t="s">
        <v>2442</v>
      </c>
      <c r="BU152" s="413" t="s">
        <v>2447</v>
      </c>
      <c r="BV152" s="3">
        <v>1</v>
      </c>
      <c r="BW152" s="413" t="s">
        <v>2525</v>
      </c>
      <c r="BX152" s="413" t="s">
        <v>2447</v>
      </c>
      <c r="BY152" s="3">
        <v>0</v>
      </c>
      <c r="BZ152" s="413" t="s">
        <v>2526</v>
      </c>
      <c r="CA152" s="413" t="s">
        <v>2452</v>
      </c>
      <c r="CB152" s="3">
        <v>2</v>
      </c>
      <c r="CC152" s="413" t="s">
        <v>2442</v>
      </c>
      <c r="CD152" s="413" t="s">
        <v>2447</v>
      </c>
      <c r="CE152" s="3">
        <v>1</v>
      </c>
      <c r="CF152" s="413" t="s">
        <v>2447</v>
      </c>
      <c r="CG152" s="413" t="s">
        <v>2452</v>
      </c>
      <c r="CH152" s="3">
        <v>1</v>
      </c>
      <c r="CI152" s="413" t="s">
        <v>2442</v>
      </c>
      <c r="CJ152" s="413" t="s">
        <v>2447</v>
      </c>
      <c r="CK152" s="3">
        <v>1</v>
      </c>
      <c r="CL152" s="413" t="s">
        <v>2442</v>
      </c>
      <c r="CM152" s="413" t="s">
        <v>2452</v>
      </c>
      <c r="CN152" s="3">
        <v>2</v>
      </c>
      <c r="CO152" s="413" t="s">
        <v>2442</v>
      </c>
      <c r="CP152" s="413" t="s">
        <v>2447</v>
      </c>
      <c r="CQ152" s="3">
        <v>1</v>
      </c>
      <c r="CR152" s="413" t="s">
        <v>2442</v>
      </c>
      <c r="CS152" s="413" t="s">
        <v>2447</v>
      </c>
      <c r="CT152" s="3">
        <v>1</v>
      </c>
      <c r="CU152" s="413" t="s">
        <v>2447</v>
      </c>
      <c r="CV152" s="413" t="s">
        <v>2447</v>
      </c>
      <c r="CW152" s="3">
        <v>0</v>
      </c>
      <c r="CX152" s="413" t="s">
        <v>2442</v>
      </c>
      <c r="CY152" s="413" t="s">
        <v>2447</v>
      </c>
      <c r="CZ152" s="3">
        <v>1</v>
      </c>
      <c r="DA152" s="413" t="s">
        <v>2428</v>
      </c>
      <c r="DB152" s="413" t="s">
        <v>2442</v>
      </c>
      <c r="DC152" s="3">
        <v>1</v>
      </c>
      <c r="DD152" s="413" t="s">
        <v>2428</v>
      </c>
      <c r="DE152" s="413" t="s">
        <v>2442</v>
      </c>
      <c r="DF152" s="3">
        <v>1</v>
      </c>
      <c r="DG152" s="413" t="s">
        <v>2442</v>
      </c>
      <c r="DH152" s="413" t="s">
        <v>2442</v>
      </c>
      <c r="DI152" s="3">
        <v>0</v>
      </c>
      <c r="DJ152" s="413" t="s">
        <v>2442</v>
      </c>
      <c r="DK152" s="413" t="s">
        <v>2447</v>
      </c>
      <c r="DL152" s="3">
        <v>1</v>
      </c>
      <c r="DM152" s="413" t="s">
        <v>2442</v>
      </c>
      <c r="DN152" s="413" t="s">
        <v>2447</v>
      </c>
      <c r="DO152" s="3">
        <v>1</v>
      </c>
      <c r="DP152" s="413" t="s">
        <v>2442</v>
      </c>
      <c r="DQ152" s="413" t="s">
        <v>2447</v>
      </c>
      <c r="DR152" s="3">
        <v>1</v>
      </c>
      <c r="DS152" s="413" t="s">
        <v>2442</v>
      </c>
      <c r="DT152" s="413" t="s">
        <v>2447</v>
      </c>
      <c r="DU152" s="3">
        <v>1</v>
      </c>
      <c r="DV152" s="413" t="s">
        <v>2442</v>
      </c>
      <c r="DW152" s="413" t="s">
        <v>2447</v>
      </c>
      <c r="DX152" s="3">
        <v>1</v>
      </c>
      <c r="DY152" s="413" t="s">
        <v>2442</v>
      </c>
      <c r="DZ152" s="413" t="s">
        <v>2447</v>
      </c>
      <c r="EA152" s="3">
        <v>1</v>
      </c>
      <c r="EB152" s="3"/>
      <c r="EC152" s="3"/>
      <c r="ED152" s="3"/>
      <c r="EE152" s="3"/>
      <c r="EF152" s="3"/>
      <c r="EG152" s="3"/>
      <c r="EH152" s="413">
        <v>21</v>
      </c>
      <c r="EI152" s="3">
        <v>20</v>
      </c>
      <c r="EJ152" s="413" t="s">
        <v>2725</v>
      </c>
      <c r="EK152" s="413" t="s">
        <v>2726</v>
      </c>
      <c r="EL152" s="413" t="s">
        <v>10900</v>
      </c>
      <c r="EM152" s="413">
        <v>2</v>
      </c>
      <c r="EN152" s="413">
        <v>3</v>
      </c>
      <c r="EO152" s="413">
        <v>6</v>
      </c>
      <c r="EP152" s="413" t="s">
        <v>313</v>
      </c>
      <c r="EQ152" s="413" t="s">
        <v>10901</v>
      </c>
      <c r="ER152" s="413" t="s">
        <v>313</v>
      </c>
      <c r="ES152" s="413">
        <v>22000</v>
      </c>
      <c r="ET152" s="413">
        <v>14500</v>
      </c>
      <c r="EU152" s="413">
        <v>0</v>
      </c>
      <c r="EV152" s="413">
        <v>0</v>
      </c>
      <c r="EW152" s="1" t="s">
        <v>2527</v>
      </c>
      <c r="FA152" s="1" t="s">
        <v>2430</v>
      </c>
      <c r="FG152" s="1" t="s">
        <v>2528</v>
      </c>
      <c r="FH152" s="1" t="s">
        <v>2529</v>
      </c>
      <c r="FI152" s="1" t="s">
        <v>2530</v>
      </c>
      <c r="FW152" s="457">
        <f t="shared" si="2"/>
        <v>0.19047619047619047</v>
      </c>
    </row>
    <row r="153" spans="1:179" ht="13.5" customHeight="1">
      <c r="C153" s="17"/>
      <c r="D153" s="17"/>
      <c r="E153" s="17"/>
      <c r="F153" s="17"/>
      <c r="G153" s="17"/>
      <c r="H153" s="17"/>
      <c r="I153" s="418"/>
      <c r="J153" s="418"/>
      <c r="K153" s="418"/>
      <c r="L153" s="418"/>
      <c r="M153" s="418"/>
      <c r="N153" s="418"/>
      <c r="O153" s="17"/>
      <c r="P153" s="17"/>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415"/>
      <c r="BE153" s="415"/>
      <c r="BF153" s="415"/>
      <c r="BG153" s="415"/>
      <c r="BH153" s="415"/>
      <c r="BI153" s="415"/>
      <c r="BJ153" s="415"/>
      <c r="BK153" s="415"/>
      <c r="BL153" s="415"/>
      <c r="BM153" s="415"/>
      <c r="BN153" s="415"/>
      <c r="BO153" s="415"/>
      <c r="BP153" s="415"/>
      <c r="BQ153" s="415"/>
      <c r="BR153" s="415"/>
      <c r="BS153" s="415"/>
      <c r="BT153" s="415"/>
      <c r="BU153" s="415"/>
      <c r="BV153" s="415"/>
      <c r="BW153" s="415"/>
      <c r="BX153" s="415"/>
      <c r="BY153" s="415"/>
      <c r="BZ153" s="415"/>
      <c r="CA153" s="415"/>
      <c r="CB153" s="415"/>
      <c r="CC153" s="415"/>
      <c r="CD153" s="415"/>
      <c r="CE153" s="415"/>
      <c r="CF153" s="415"/>
      <c r="CG153" s="415"/>
      <c r="CH153" s="415"/>
      <c r="CI153" s="415"/>
      <c r="CJ153" s="415"/>
      <c r="CK153" s="415"/>
      <c r="CL153" s="415"/>
      <c r="CM153" s="415"/>
      <c r="CN153" s="415"/>
      <c r="CO153" s="415"/>
      <c r="CP153" s="415"/>
      <c r="CQ153" s="415"/>
      <c r="CR153" s="415"/>
      <c r="CS153" s="415"/>
      <c r="CT153" s="415"/>
      <c r="CU153" s="415"/>
      <c r="CV153" s="415"/>
      <c r="CW153" s="415"/>
      <c r="CX153" s="415"/>
      <c r="CY153" s="415"/>
      <c r="CZ153" s="415"/>
      <c r="DA153" s="415"/>
      <c r="DB153" s="415"/>
      <c r="DC153" s="415"/>
      <c r="DD153" s="415"/>
      <c r="DE153" s="415"/>
      <c r="DF153" s="415"/>
      <c r="DG153" s="415"/>
      <c r="DH153" s="415"/>
      <c r="DI153" s="415"/>
      <c r="DJ153" s="415"/>
      <c r="DK153" s="415"/>
      <c r="DL153" s="415"/>
      <c r="DM153" s="415"/>
      <c r="DN153" s="415"/>
      <c r="DO153" s="415"/>
      <c r="DP153" s="415"/>
      <c r="DQ153" s="415"/>
      <c r="DR153" s="415"/>
      <c r="DS153" s="415"/>
      <c r="DT153" s="415"/>
      <c r="DU153" s="415"/>
      <c r="DV153" s="415"/>
      <c r="DW153" s="415"/>
      <c r="DX153" s="415"/>
      <c r="DY153" s="415"/>
      <c r="DZ153" s="415"/>
      <c r="EA153" s="415"/>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17"/>
      <c r="EX153" s="17"/>
      <c r="EY153" s="17"/>
      <c r="EZ153" s="17"/>
      <c r="FA153" s="17"/>
      <c r="FB153" s="17"/>
      <c r="FC153" s="17"/>
      <c r="FD153" s="17"/>
      <c r="FE153" s="17"/>
      <c r="FF153" s="17"/>
      <c r="FG153" s="17"/>
      <c r="FH153" s="17"/>
      <c r="FI153" s="17"/>
      <c r="FJ153" s="17"/>
      <c r="FK153" s="17"/>
      <c r="FL153" s="17"/>
      <c r="FM153" s="17"/>
      <c r="FN153" s="17"/>
      <c r="FO153" s="17"/>
      <c r="FP153" s="17"/>
      <c r="FQ153" s="17"/>
      <c r="FR153" s="17"/>
      <c r="FS153" s="17"/>
      <c r="FT153" s="17"/>
      <c r="FU153" s="17"/>
      <c r="FV153" s="17"/>
      <c r="FW153" s="456"/>
    </row>
    <row r="154" spans="1:179" ht="13.5" customHeight="1">
      <c r="C154" s="17"/>
      <c r="D154" s="17"/>
      <c r="E154" s="17"/>
      <c r="F154" s="17"/>
      <c r="G154" s="17"/>
      <c r="H154" s="17"/>
      <c r="I154" s="418"/>
      <c r="J154" s="418"/>
      <c r="K154" s="418"/>
      <c r="L154" s="418"/>
      <c r="M154" s="418"/>
      <c r="N154" s="418"/>
      <c r="O154" s="17"/>
      <c r="P154" s="17"/>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415"/>
      <c r="BE154" s="415"/>
      <c r="BF154" s="415"/>
      <c r="BG154" s="415"/>
      <c r="BH154" s="415"/>
      <c r="BI154" s="415"/>
      <c r="BJ154" s="415"/>
      <c r="BK154" s="415"/>
      <c r="BL154" s="415"/>
      <c r="BM154" s="415"/>
      <c r="BN154" s="415"/>
      <c r="BO154" s="415"/>
      <c r="BP154" s="415"/>
      <c r="BQ154" s="415"/>
      <c r="BR154" s="415"/>
      <c r="BS154" s="415"/>
      <c r="BT154" s="415"/>
      <c r="BU154" s="415"/>
      <c r="BV154" s="415"/>
      <c r="BW154" s="415"/>
      <c r="BX154" s="415"/>
      <c r="BY154" s="415"/>
      <c r="BZ154" s="415"/>
      <c r="CA154" s="415"/>
      <c r="CB154" s="415"/>
      <c r="CC154" s="415"/>
      <c r="CD154" s="415"/>
      <c r="CE154" s="415"/>
      <c r="CF154" s="415"/>
      <c r="CG154" s="415"/>
      <c r="CH154" s="415"/>
      <c r="CI154" s="415"/>
      <c r="CJ154" s="415"/>
      <c r="CK154" s="415"/>
      <c r="CL154" s="415"/>
      <c r="CM154" s="415"/>
      <c r="CN154" s="415"/>
      <c r="CO154" s="415"/>
      <c r="CP154" s="415"/>
      <c r="CQ154" s="415"/>
      <c r="CR154" s="415"/>
      <c r="CS154" s="415"/>
      <c r="CT154" s="415"/>
      <c r="CU154" s="415"/>
      <c r="CV154" s="415"/>
      <c r="CW154" s="415"/>
      <c r="CX154" s="415"/>
      <c r="CY154" s="415"/>
      <c r="CZ154" s="415"/>
      <c r="DA154" s="415"/>
      <c r="DB154" s="415"/>
      <c r="DC154" s="415"/>
      <c r="DD154" s="415"/>
      <c r="DE154" s="415"/>
      <c r="DF154" s="415"/>
      <c r="DG154" s="415"/>
      <c r="DH154" s="415"/>
      <c r="DI154" s="415"/>
      <c r="DJ154" s="415"/>
      <c r="DK154" s="415"/>
      <c r="DL154" s="415"/>
      <c r="DM154" s="415"/>
      <c r="DN154" s="415"/>
      <c r="DO154" s="415"/>
      <c r="DP154" s="415"/>
      <c r="DQ154" s="415"/>
      <c r="DR154" s="415"/>
      <c r="DS154" s="415"/>
      <c r="DT154" s="415"/>
      <c r="DU154" s="415"/>
      <c r="DV154" s="415"/>
      <c r="DW154" s="415"/>
      <c r="DX154" s="415"/>
      <c r="DY154" s="415"/>
      <c r="DZ154" s="415"/>
      <c r="EA154" s="415"/>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17"/>
      <c r="EX154" s="17"/>
      <c r="EY154" s="17"/>
      <c r="EZ154" s="17"/>
      <c r="FA154" s="17"/>
      <c r="FB154" s="17"/>
      <c r="FC154" s="17"/>
      <c r="FD154" s="17"/>
      <c r="FE154" s="17"/>
      <c r="FF154" s="17"/>
      <c r="FG154" s="17"/>
      <c r="FH154" s="17"/>
      <c r="FI154" s="17"/>
      <c r="FJ154" s="17"/>
      <c r="FK154" s="17"/>
      <c r="FL154" s="17"/>
      <c r="FM154" s="17"/>
      <c r="FN154" s="17"/>
      <c r="FO154" s="17"/>
      <c r="FP154" s="17"/>
      <c r="FQ154" s="17"/>
      <c r="FR154" s="17"/>
      <c r="FS154" s="17"/>
      <c r="FT154" s="17"/>
      <c r="FU154" s="17"/>
      <c r="FV154" s="17"/>
    </row>
    <row r="155" spans="1:179" ht="13.5" customHeight="1">
      <c r="C155" s="17"/>
      <c r="D155" s="17"/>
      <c r="E155" s="17"/>
      <c r="F155" s="17"/>
      <c r="G155" s="17"/>
      <c r="H155" s="17"/>
      <c r="I155" s="418"/>
      <c r="J155" s="418"/>
      <c r="K155" s="418"/>
      <c r="L155" s="418"/>
      <c r="M155" s="418"/>
      <c r="N155" s="418"/>
      <c r="O155" s="17"/>
      <c r="P155" s="17"/>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415"/>
      <c r="BE155" s="415"/>
      <c r="BF155" s="415"/>
      <c r="BG155" s="415"/>
      <c r="BH155" s="415"/>
      <c r="BI155" s="415"/>
      <c r="BJ155" s="415"/>
      <c r="BK155" s="415"/>
      <c r="BL155" s="415"/>
      <c r="BM155" s="415"/>
      <c r="BN155" s="415"/>
      <c r="BO155" s="415"/>
      <c r="BP155" s="415"/>
      <c r="BQ155" s="415"/>
      <c r="BR155" s="415"/>
      <c r="BS155" s="415"/>
      <c r="BT155" s="415"/>
      <c r="BU155" s="415"/>
      <c r="BV155" s="415"/>
      <c r="BW155" s="415"/>
      <c r="BX155" s="415"/>
      <c r="BY155" s="415"/>
      <c r="BZ155" s="415"/>
      <c r="CA155" s="415"/>
      <c r="CB155" s="415"/>
      <c r="CC155" s="415"/>
      <c r="CD155" s="415"/>
      <c r="CE155" s="415"/>
      <c r="CF155" s="415"/>
      <c r="CG155" s="415"/>
      <c r="CH155" s="415"/>
      <c r="CI155" s="415"/>
      <c r="CJ155" s="415"/>
      <c r="CK155" s="415"/>
      <c r="CL155" s="415"/>
      <c r="CM155" s="415"/>
      <c r="CN155" s="415"/>
      <c r="CO155" s="415"/>
      <c r="CP155" s="415"/>
      <c r="CQ155" s="415"/>
      <c r="CR155" s="415"/>
      <c r="CS155" s="415"/>
      <c r="CT155" s="415"/>
      <c r="CU155" s="415"/>
      <c r="CV155" s="415"/>
      <c r="CW155" s="415"/>
      <c r="CX155" s="415"/>
      <c r="CY155" s="415"/>
      <c r="CZ155" s="415"/>
      <c r="DA155" s="415"/>
      <c r="DB155" s="415"/>
      <c r="DC155" s="415"/>
      <c r="DD155" s="415"/>
      <c r="DE155" s="415"/>
      <c r="DF155" s="415"/>
      <c r="DG155" s="415"/>
      <c r="DH155" s="415"/>
      <c r="DI155" s="415"/>
      <c r="DJ155" s="415"/>
      <c r="DK155" s="415"/>
      <c r="DL155" s="415"/>
      <c r="DM155" s="415"/>
      <c r="DN155" s="415"/>
      <c r="DO155" s="415"/>
      <c r="DP155" s="415"/>
      <c r="DQ155" s="415"/>
      <c r="DR155" s="415"/>
      <c r="DS155" s="415"/>
      <c r="DT155" s="415"/>
      <c r="DU155" s="415"/>
      <c r="DV155" s="415"/>
      <c r="DW155" s="415"/>
      <c r="DX155" s="415"/>
      <c r="DY155" s="415"/>
      <c r="DZ155" s="415"/>
      <c r="EA155" s="415"/>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17"/>
      <c r="EX155" s="17"/>
      <c r="EY155" s="17"/>
      <c r="EZ155" s="17"/>
      <c r="FA155" s="17"/>
      <c r="FB155" s="17"/>
      <c r="FC155" s="17"/>
      <c r="FD155" s="17"/>
      <c r="FE155" s="17"/>
      <c r="FF155" s="17"/>
      <c r="FG155" s="17"/>
      <c r="FH155" s="17"/>
      <c r="FI155" s="17"/>
      <c r="FJ155" s="17"/>
      <c r="FK155" s="17"/>
      <c r="FL155" s="17"/>
      <c r="FM155" s="17"/>
      <c r="FN155" s="17"/>
      <c r="FO155" s="17"/>
      <c r="FP155" s="17"/>
      <c r="FQ155" s="17"/>
      <c r="FR155" s="17"/>
      <c r="FS155" s="17"/>
      <c r="FT155" s="17"/>
      <c r="FU155" s="17"/>
      <c r="FV155" s="17"/>
    </row>
    <row r="156" spans="1:179" ht="13.5" customHeight="1">
      <c r="B156" s="9"/>
      <c r="C156" s="17"/>
      <c r="D156" s="17"/>
      <c r="E156" s="17"/>
      <c r="F156" s="17"/>
      <c r="G156" s="17"/>
      <c r="H156" s="17"/>
      <c r="I156" s="418"/>
      <c r="J156" s="418"/>
      <c r="K156" s="418"/>
      <c r="L156" s="418"/>
      <c r="M156" s="418"/>
      <c r="N156" s="418"/>
      <c r="O156" s="17"/>
      <c r="P156" s="17"/>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415"/>
      <c r="BE156" s="415"/>
      <c r="BF156" s="415"/>
      <c r="BG156" s="415"/>
      <c r="BH156" s="415"/>
      <c r="BI156" s="415"/>
      <c r="BJ156" s="415"/>
      <c r="BK156" s="415"/>
      <c r="BL156" s="415"/>
      <c r="BM156" s="415"/>
      <c r="BN156" s="415"/>
      <c r="BO156" s="415"/>
      <c r="BP156" s="415"/>
      <c r="BQ156" s="415"/>
      <c r="BR156" s="415"/>
      <c r="BS156" s="415"/>
      <c r="BT156" s="415"/>
      <c r="BU156" s="415"/>
      <c r="BV156" s="415"/>
      <c r="BW156" s="415"/>
      <c r="BX156" s="415"/>
      <c r="BY156" s="415"/>
      <c r="BZ156" s="415"/>
      <c r="CA156" s="415"/>
      <c r="CB156" s="415"/>
      <c r="CC156" s="415"/>
      <c r="CD156" s="415"/>
      <c r="CE156" s="415"/>
      <c r="CF156" s="415"/>
      <c r="CG156" s="415"/>
      <c r="CH156" s="415"/>
      <c r="CI156" s="415"/>
      <c r="CJ156" s="415"/>
      <c r="CK156" s="415"/>
      <c r="CL156" s="415"/>
      <c r="CM156" s="415"/>
      <c r="CN156" s="415"/>
      <c r="CO156" s="415"/>
      <c r="CP156" s="415"/>
      <c r="CQ156" s="415"/>
      <c r="CR156" s="415"/>
      <c r="CS156" s="415"/>
      <c r="CT156" s="415"/>
      <c r="CU156" s="415"/>
      <c r="CV156" s="415"/>
      <c r="CW156" s="415"/>
      <c r="CX156" s="415"/>
      <c r="CY156" s="415"/>
      <c r="CZ156" s="415"/>
      <c r="DA156" s="415"/>
      <c r="DB156" s="415"/>
      <c r="DC156" s="415"/>
      <c r="DD156" s="415"/>
      <c r="DE156" s="415"/>
      <c r="DF156" s="415"/>
      <c r="DG156" s="415"/>
      <c r="DH156" s="415"/>
      <c r="DI156" s="415"/>
      <c r="DJ156" s="415"/>
      <c r="DK156" s="415"/>
      <c r="DL156" s="415"/>
      <c r="DM156" s="415"/>
      <c r="DN156" s="415"/>
      <c r="DO156" s="415"/>
      <c r="DP156" s="415"/>
      <c r="DQ156" s="415"/>
      <c r="DR156" s="415"/>
      <c r="DS156" s="415"/>
      <c r="DT156" s="415"/>
      <c r="DU156" s="415"/>
      <c r="DV156" s="415"/>
      <c r="DW156" s="415"/>
      <c r="DX156" s="415"/>
      <c r="DY156" s="415"/>
      <c r="DZ156" s="415"/>
      <c r="EA156" s="415"/>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17"/>
      <c r="EX156" s="17"/>
      <c r="EY156" s="17"/>
      <c r="EZ156" s="17"/>
      <c r="FA156" s="17"/>
      <c r="FB156" s="17"/>
      <c r="FC156" s="17"/>
      <c r="FD156" s="17"/>
      <c r="FE156" s="17"/>
      <c r="FF156" s="17"/>
      <c r="FG156" s="17"/>
      <c r="FH156" s="17"/>
      <c r="FI156" s="17"/>
      <c r="FJ156" s="17"/>
      <c r="FK156" s="17"/>
      <c r="FL156" s="17"/>
      <c r="FM156" s="17"/>
      <c r="FN156" s="17"/>
      <c r="FO156" s="17"/>
      <c r="FP156" s="17"/>
      <c r="FQ156" s="17"/>
      <c r="FR156" s="17"/>
      <c r="FS156" s="17"/>
      <c r="FT156" s="17"/>
      <c r="FU156" s="17"/>
      <c r="FV156" s="17"/>
    </row>
    <row r="157" spans="1:179" ht="13.5" customHeight="1">
      <c r="B157" s="9"/>
      <c r="C157" s="17"/>
      <c r="D157" s="17"/>
      <c r="E157" s="17"/>
      <c r="F157" s="17"/>
      <c r="G157" s="17"/>
      <c r="H157" s="17"/>
      <c r="I157" s="418"/>
      <c r="J157" s="418"/>
      <c r="K157" s="418"/>
      <c r="L157" s="418"/>
      <c r="M157" s="418"/>
      <c r="N157" s="418"/>
      <c r="O157" s="17"/>
      <c r="P157" s="17"/>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415"/>
      <c r="BE157" s="415"/>
      <c r="BF157" s="415"/>
      <c r="BG157" s="415"/>
      <c r="BH157" s="415"/>
      <c r="BI157" s="415"/>
      <c r="BJ157" s="415"/>
      <c r="BK157" s="415"/>
      <c r="BL157" s="415"/>
      <c r="BM157" s="415"/>
      <c r="BN157" s="415"/>
      <c r="BO157" s="415"/>
      <c r="BP157" s="415"/>
      <c r="BQ157" s="415"/>
      <c r="BR157" s="415"/>
      <c r="BS157" s="415"/>
      <c r="BT157" s="415"/>
      <c r="BU157" s="415"/>
      <c r="BV157" s="415"/>
      <c r="BW157" s="415"/>
      <c r="BX157" s="415"/>
      <c r="BY157" s="415"/>
      <c r="BZ157" s="415"/>
      <c r="CA157" s="415"/>
      <c r="CB157" s="415"/>
      <c r="CC157" s="415"/>
      <c r="CD157" s="415"/>
      <c r="CE157" s="415"/>
      <c r="CF157" s="415"/>
      <c r="CG157" s="415"/>
      <c r="CH157" s="415"/>
      <c r="CI157" s="415"/>
      <c r="CJ157" s="415"/>
      <c r="CK157" s="415"/>
      <c r="CL157" s="415"/>
      <c r="CM157" s="415"/>
      <c r="CN157" s="415"/>
      <c r="CO157" s="415"/>
      <c r="CP157" s="415"/>
      <c r="CQ157" s="415"/>
      <c r="CR157" s="415"/>
      <c r="CS157" s="415"/>
      <c r="CT157" s="415"/>
      <c r="CU157" s="415"/>
      <c r="CV157" s="415"/>
      <c r="CW157" s="415"/>
      <c r="CX157" s="415"/>
      <c r="CY157" s="415"/>
      <c r="CZ157" s="415"/>
      <c r="DA157" s="415"/>
      <c r="DB157" s="415"/>
      <c r="DC157" s="415"/>
      <c r="DD157" s="415"/>
      <c r="DE157" s="415"/>
      <c r="DF157" s="415"/>
      <c r="DG157" s="415"/>
      <c r="DH157" s="415"/>
      <c r="DI157" s="415"/>
      <c r="DJ157" s="415"/>
      <c r="DK157" s="415"/>
      <c r="DL157" s="415"/>
      <c r="DM157" s="415"/>
      <c r="DN157" s="415"/>
      <c r="DO157" s="415"/>
      <c r="DP157" s="415"/>
      <c r="DQ157" s="415"/>
      <c r="DR157" s="415"/>
      <c r="DS157" s="415"/>
      <c r="DT157" s="415"/>
      <c r="DU157" s="415"/>
      <c r="DV157" s="415"/>
      <c r="DW157" s="415"/>
      <c r="DX157" s="415"/>
      <c r="DY157" s="415"/>
      <c r="DZ157" s="415"/>
      <c r="EA157" s="415"/>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17"/>
      <c r="EX157" s="17"/>
      <c r="EY157" s="17"/>
      <c r="EZ157" s="17"/>
      <c r="FA157" s="17"/>
      <c r="FB157" s="17"/>
      <c r="FC157" s="17"/>
      <c r="FD157" s="17"/>
      <c r="FE157" s="17"/>
      <c r="FF157" s="17"/>
      <c r="FG157" s="17"/>
      <c r="FH157" s="17"/>
      <c r="FI157" s="17"/>
      <c r="FJ157" s="17"/>
      <c r="FK157" s="17"/>
      <c r="FL157" s="17"/>
      <c r="FM157" s="17"/>
      <c r="FN157" s="17"/>
      <c r="FO157" s="17"/>
      <c r="FP157" s="17"/>
      <c r="FQ157" s="17"/>
      <c r="FR157" s="17"/>
      <c r="FS157" s="17"/>
      <c r="FT157" s="17"/>
      <c r="FU157" s="17"/>
      <c r="FV157" s="17"/>
    </row>
    <row r="158" spans="1:179" ht="13.5" customHeight="1">
      <c r="B158" s="9"/>
      <c r="C158" s="17"/>
      <c r="D158" s="17"/>
      <c r="E158" s="17"/>
      <c r="F158" s="17"/>
      <c r="G158" s="17"/>
      <c r="H158" s="17"/>
      <c r="I158" s="418"/>
      <c r="J158" s="418"/>
      <c r="K158" s="418"/>
      <c r="L158" s="418"/>
      <c r="M158" s="418"/>
      <c r="N158" s="418"/>
      <c r="O158" s="17"/>
      <c r="P158" s="17"/>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415"/>
      <c r="BE158" s="415"/>
      <c r="BF158" s="415"/>
      <c r="BG158" s="415"/>
      <c r="BH158" s="415"/>
      <c r="BI158" s="415"/>
      <c r="BJ158" s="415"/>
      <c r="BK158" s="415"/>
      <c r="BL158" s="415"/>
      <c r="BM158" s="415"/>
      <c r="BN158" s="415"/>
      <c r="BO158" s="415"/>
      <c r="BP158" s="415"/>
      <c r="BQ158" s="415"/>
      <c r="BR158" s="415"/>
      <c r="BS158" s="415"/>
      <c r="BT158" s="415"/>
      <c r="BU158" s="415"/>
      <c r="BV158" s="415"/>
      <c r="BW158" s="415"/>
      <c r="BX158" s="415"/>
      <c r="BY158" s="415"/>
      <c r="BZ158" s="415"/>
      <c r="CA158" s="415"/>
      <c r="CB158" s="415"/>
      <c r="CC158" s="415"/>
      <c r="CD158" s="415"/>
      <c r="CE158" s="415"/>
      <c r="CF158" s="415"/>
      <c r="CG158" s="415"/>
      <c r="CH158" s="415"/>
      <c r="CI158" s="415"/>
      <c r="CJ158" s="415"/>
      <c r="CK158" s="415"/>
      <c r="CL158" s="415"/>
      <c r="CM158" s="415"/>
      <c r="CN158" s="415"/>
      <c r="CO158" s="415"/>
      <c r="CP158" s="415"/>
      <c r="CQ158" s="415"/>
      <c r="CR158" s="415"/>
      <c r="CS158" s="415"/>
      <c r="CT158" s="415"/>
      <c r="CU158" s="415"/>
      <c r="CV158" s="415"/>
      <c r="CW158" s="415"/>
      <c r="CX158" s="415"/>
      <c r="CY158" s="415"/>
      <c r="CZ158" s="415"/>
      <c r="DA158" s="415"/>
      <c r="DB158" s="415"/>
      <c r="DC158" s="415"/>
      <c r="DD158" s="415"/>
      <c r="DE158" s="415"/>
      <c r="DF158" s="415"/>
      <c r="DG158" s="415"/>
      <c r="DH158" s="415"/>
      <c r="DI158" s="415"/>
      <c r="DJ158" s="415"/>
      <c r="DK158" s="415"/>
      <c r="DL158" s="415"/>
      <c r="DM158" s="415"/>
      <c r="DN158" s="415"/>
      <c r="DO158" s="415"/>
      <c r="DP158" s="415"/>
      <c r="DQ158" s="415"/>
      <c r="DR158" s="415"/>
      <c r="DS158" s="415"/>
      <c r="DT158" s="415"/>
      <c r="DU158" s="415"/>
      <c r="DV158" s="415"/>
      <c r="DW158" s="415"/>
      <c r="DX158" s="415"/>
      <c r="DY158" s="415"/>
      <c r="DZ158" s="415"/>
      <c r="EA158" s="415"/>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17"/>
      <c r="EX158" s="17"/>
      <c r="EY158" s="17"/>
      <c r="EZ158" s="17"/>
      <c r="FA158" s="17"/>
      <c r="FB158" s="17"/>
      <c r="FC158" s="17"/>
      <c r="FD158" s="17"/>
      <c r="FE158" s="17"/>
      <c r="FF158" s="17"/>
      <c r="FG158" s="17"/>
      <c r="FH158" s="17"/>
      <c r="FI158" s="17"/>
      <c r="FJ158" s="17"/>
      <c r="FK158" s="17"/>
      <c r="FL158" s="17"/>
      <c r="FM158" s="17"/>
      <c r="FN158" s="17"/>
      <c r="FO158" s="17"/>
      <c r="FP158" s="17"/>
      <c r="FQ158" s="17"/>
      <c r="FR158" s="17"/>
      <c r="FS158" s="17"/>
      <c r="FT158" s="17"/>
      <c r="FU158" s="17"/>
      <c r="FV158" s="17"/>
    </row>
    <row r="159" spans="1:179" ht="13.5" customHeight="1">
      <c r="B159" s="9"/>
      <c r="C159" s="17"/>
      <c r="D159" s="17"/>
      <c r="E159" s="17"/>
      <c r="F159" s="17"/>
      <c r="G159" s="17"/>
      <c r="H159" s="17"/>
      <c r="I159" s="418"/>
      <c r="J159" s="418"/>
      <c r="K159" s="418"/>
      <c r="L159" s="418"/>
      <c r="M159" s="418"/>
      <c r="N159" s="418"/>
      <c r="O159" s="17"/>
      <c r="P159" s="17"/>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415"/>
      <c r="BE159" s="415"/>
      <c r="BF159" s="415"/>
      <c r="BG159" s="415"/>
      <c r="BH159" s="415"/>
      <c r="BI159" s="415"/>
      <c r="BJ159" s="415"/>
      <c r="BK159" s="415"/>
      <c r="BL159" s="415"/>
      <c r="BM159" s="415"/>
      <c r="BN159" s="415"/>
      <c r="BO159" s="415"/>
      <c r="BP159" s="415"/>
      <c r="BQ159" s="415"/>
      <c r="BR159" s="415"/>
      <c r="BS159" s="415"/>
      <c r="BT159" s="415"/>
      <c r="BU159" s="415"/>
      <c r="BV159" s="415"/>
      <c r="BW159" s="415"/>
      <c r="BX159" s="415"/>
      <c r="BY159" s="415"/>
      <c r="BZ159" s="415"/>
      <c r="CA159" s="415"/>
      <c r="CB159" s="415"/>
      <c r="CC159" s="415"/>
      <c r="CD159" s="415"/>
      <c r="CE159" s="415"/>
      <c r="CF159" s="415"/>
      <c r="CG159" s="415"/>
      <c r="CH159" s="415"/>
      <c r="CI159" s="415"/>
      <c r="CJ159" s="415"/>
      <c r="CK159" s="415"/>
      <c r="CL159" s="415"/>
      <c r="CM159" s="415"/>
      <c r="CN159" s="415"/>
      <c r="CO159" s="415"/>
      <c r="CP159" s="415"/>
      <c r="CQ159" s="415"/>
      <c r="CR159" s="415"/>
      <c r="CS159" s="415"/>
      <c r="CT159" s="415"/>
      <c r="CU159" s="415"/>
      <c r="CV159" s="415"/>
      <c r="CW159" s="415"/>
      <c r="CX159" s="415"/>
      <c r="CY159" s="415"/>
      <c r="CZ159" s="415"/>
      <c r="DA159" s="415"/>
      <c r="DB159" s="415"/>
      <c r="DC159" s="415"/>
      <c r="DD159" s="415"/>
      <c r="DE159" s="415"/>
      <c r="DF159" s="415"/>
      <c r="DG159" s="415"/>
      <c r="DH159" s="415"/>
      <c r="DI159" s="415"/>
      <c r="DJ159" s="415"/>
      <c r="DK159" s="415"/>
      <c r="DL159" s="415"/>
      <c r="DM159" s="415"/>
      <c r="DN159" s="415"/>
      <c r="DO159" s="415"/>
      <c r="DP159" s="415"/>
      <c r="DQ159" s="415"/>
      <c r="DR159" s="415"/>
      <c r="DS159" s="415"/>
      <c r="DT159" s="415"/>
      <c r="DU159" s="415"/>
      <c r="DV159" s="415"/>
      <c r="DW159" s="415"/>
      <c r="DX159" s="415"/>
      <c r="DY159" s="415"/>
      <c r="DZ159" s="415"/>
      <c r="EA159" s="415"/>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17"/>
      <c r="EX159" s="17"/>
      <c r="EY159" s="17"/>
      <c r="EZ159" s="17"/>
      <c r="FA159" s="17"/>
      <c r="FB159" s="17"/>
      <c r="FC159" s="17"/>
      <c r="FD159" s="17"/>
      <c r="FE159" s="17"/>
      <c r="FF159" s="17"/>
      <c r="FG159" s="17"/>
      <c r="FH159" s="17"/>
      <c r="FI159" s="17"/>
      <c r="FJ159" s="17"/>
      <c r="FK159" s="17"/>
      <c r="FL159" s="17"/>
      <c r="FM159" s="17"/>
      <c r="FN159" s="17"/>
      <c r="FO159" s="17"/>
      <c r="FP159" s="17"/>
      <c r="FQ159" s="17"/>
      <c r="FR159" s="17"/>
      <c r="FS159" s="17"/>
      <c r="FT159" s="17"/>
      <c r="FU159" s="17"/>
      <c r="FV159" s="17"/>
    </row>
    <row r="160" spans="1:179" ht="13.5" customHeight="1">
      <c r="B160" s="9"/>
      <c r="C160" s="17"/>
      <c r="D160" s="17"/>
      <c r="E160" s="17"/>
      <c r="F160" s="17"/>
      <c r="G160" s="17"/>
      <c r="H160" s="17"/>
      <c r="I160" s="418"/>
      <c r="J160" s="418"/>
      <c r="K160" s="418"/>
      <c r="L160" s="418"/>
      <c r="M160" s="418"/>
      <c r="N160" s="418"/>
      <c r="O160" s="17"/>
      <c r="P160" s="17"/>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415"/>
      <c r="BE160" s="415"/>
      <c r="BF160" s="415"/>
      <c r="BG160" s="415"/>
      <c r="BH160" s="415"/>
      <c r="BI160" s="415"/>
      <c r="BJ160" s="415"/>
      <c r="BK160" s="415"/>
      <c r="BL160" s="415"/>
      <c r="BM160" s="415"/>
      <c r="BN160" s="415"/>
      <c r="BO160" s="415"/>
      <c r="BP160" s="415"/>
      <c r="BQ160" s="415"/>
      <c r="BR160" s="415"/>
      <c r="BS160" s="415"/>
      <c r="BT160" s="415"/>
      <c r="BU160" s="415"/>
      <c r="BV160" s="415"/>
      <c r="BW160" s="415"/>
      <c r="BX160" s="415"/>
      <c r="BY160" s="415"/>
      <c r="BZ160" s="415"/>
      <c r="CA160" s="415"/>
      <c r="CB160" s="415"/>
      <c r="CC160" s="415"/>
      <c r="CD160" s="415"/>
      <c r="CE160" s="415"/>
      <c r="CF160" s="415"/>
      <c r="CG160" s="415"/>
      <c r="CH160" s="415"/>
      <c r="CI160" s="415"/>
      <c r="CJ160" s="415"/>
      <c r="CK160" s="415"/>
      <c r="CL160" s="415"/>
      <c r="CM160" s="415"/>
      <c r="CN160" s="415"/>
      <c r="CO160" s="415"/>
      <c r="CP160" s="415"/>
      <c r="CQ160" s="415"/>
      <c r="CR160" s="415"/>
      <c r="CS160" s="415"/>
      <c r="CT160" s="415"/>
      <c r="CU160" s="415"/>
      <c r="CV160" s="415"/>
      <c r="CW160" s="415"/>
      <c r="CX160" s="415"/>
      <c r="CY160" s="415"/>
      <c r="CZ160" s="415"/>
      <c r="DA160" s="415"/>
      <c r="DB160" s="415"/>
      <c r="DC160" s="415"/>
      <c r="DD160" s="415"/>
      <c r="DE160" s="415"/>
      <c r="DF160" s="415"/>
      <c r="DG160" s="415"/>
      <c r="DH160" s="415"/>
      <c r="DI160" s="415"/>
      <c r="DJ160" s="415"/>
      <c r="DK160" s="415"/>
      <c r="DL160" s="415"/>
      <c r="DM160" s="415"/>
      <c r="DN160" s="415"/>
      <c r="DO160" s="415"/>
      <c r="DP160" s="415"/>
      <c r="DQ160" s="415"/>
      <c r="DR160" s="415"/>
      <c r="DS160" s="415"/>
      <c r="DT160" s="415"/>
      <c r="DU160" s="415"/>
      <c r="DV160" s="415"/>
      <c r="DW160" s="415"/>
      <c r="DX160" s="415"/>
      <c r="DY160" s="415"/>
      <c r="DZ160" s="415"/>
      <c r="EA160" s="415"/>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17"/>
      <c r="EX160" s="17"/>
      <c r="EY160" s="17"/>
      <c r="EZ160" s="17"/>
      <c r="FA160" s="17"/>
      <c r="FB160" s="17"/>
      <c r="FC160" s="17"/>
      <c r="FD160" s="17"/>
      <c r="FE160" s="17"/>
      <c r="FF160" s="17"/>
      <c r="FG160" s="17"/>
      <c r="FH160" s="17"/>
      <c r="FI160" s="17"/>
      <c r="FJ160" s="17"/>
      <c r="FK160" s="17"/>
      <c r="FL160" s="17"/>
      <c r="FM160" s="17"/>
      <c r="FN160" s="17"/>
      <c r="FO160" s="17"/>
      <c r="FP160" s="17"/>
      <c r="FQ160" s="17"/>
      <c r="FR160" s="17"/>
      <c r="FS160" s="17"/>
      <c r="FT160" s="17"/>
      <c r="FU160" s="17"/>
      <c r="FV160" s="17"/>
    </row>
    <row r="161" spans="2:178" ht="13.5" customHeight="1">
      <c r="B161" s="9"/>
      <c r="C161" s="17"/>
      <c r="D161" s="17"/>
      <c r="E161" s="17"/>
      <c r="F161" s="17"/>
      <c r="G161" s="17"/>
      <c r="H161" s="17"/>
      <c r="I161" s="418"/>
      <c r="J161" s="418"/>
      <c r="K161" s="418"/>
      <c r="L161" s="418"/>
      <c r="M161" s="418"/>
      <c r="N161" s="418"/>
      <c r="O161" s="17"/>
      <c r="P161" s="17"/>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415"/>
      <c r="BE161" s="415"/>
      <c r="BF161" s="415"/>
      <c r="BG161" s="415"/>
      <c r="BH161" s="415"/>
      <c r="BI161" s="415"/>
      <c r="BJ161" s="415"/>
      <c r="BK161" s="415"/>
      <c r="BL161" s="415"/>
      <c r="BM161" s="415"/>
      <c r="BN161" s="415"/>
      <c r="BO161" s="415"/>
      <c r="BP161" s="415"/>
      <c r="BQ161" s="415"/>
      <c r="BR161" s="415"/>
      <c r="BS161" s="415"/>
      <c r="BT161" s="415"/>
      <c r="BU161" s="415"/>
      <c r="BV161" s="415"/>
      <c r="BW161" s="415"/>
      <c r="BX161" s="415"/>
      <c r="BY161" s="415"/>
      <c r="BZ161" s="415"/>
      <c r="CA161" s="415"/>
      <c r="CB161" s="415"/>
      <c r="CC161" s="415"/>
      <c r="CD161" s="415"/>
      <c r="CE161" s="415"/>
      <c r="CF161" s="415"/>
      <c r="CG161" s="415"/>
      <c r="CH161" s="415"/>
      <c r="CI161" s="415"/>
      <c r="CJ161" s="415"/>
      <c r="CK161" s="415"/>
      <c r="CL161" s="415"/>
      <c r="CM161" s="415"/>
      <c r="CN161" s="415"/>
      <c r="CO161" s="415"/>
      <c r="CP161" s="415"/>
      <c r="CQ161" s="415"/>
      <c r="CR161" s="415"/>
      <c r="CS161" s="415"/>
      <c r="CT161" s="415"/>
      <c r="CU161" s="415"/>
      <c r="CV161" s="415"/>
      <c r="CW161" s="415"/>
      <c r="CX161" s="415"/>
      <c r="CY161" s="415"/>
      <c r="CZ161" s="415"/>
      <c r="DA161" s="415"/>
      <c r="DB161" s="415"/>
      <c r="DC161" s="415"/>
      <c r="DD161" s="415"/>
      <c r="DE161" s="415"/>
      <c r="DF161" s="415"/>
      <c r="DG161" s="415"/>
      <c r="DH161" s="415"/>
      <c r="DI161" s="415"/>
      <c r="DJ161" s="415"/>
      <c r="DK161" s="415"/>
      <c r="DL161" s="415"/>
      <c r="DM161" s="415"/>
      <c r="DN161" s="415"/>
      <c r="DO161" s="415"/>
      <c r="DP161" s="415"/>
      <c r="DQ161" s="415"/>
      <c r="DR161" s="415"/>
      <c r="DS161" s="415"/>
      <c r="DT161" s="415"/>
      <c r="DU161" s="415"/>
      <c r="DV161" s="415"/>
      <c r="DW161" s="415"/>
      <c r="DX161" s="415"/>
      <c r="DY161" s="415"/>
      <c r="DZ161" s="415"/>
      <c r="EA161" s="415"/>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17"/>
      <c r="EX161" s="17"/>
      <c r="EY161" s="17"/>
      <c r="EZ161" s="17"/>
      <c r="FA161" s="17"/>
      <c r="FB161" s="17"/>
      <c r="FC161" s="17"/>
      <c r="FD161" s="17"/>
      <c r="FE161" s="17"/>
      <c r="FF161" s="17"/>
      <c r="FG161" s="17"/>
      <c r="FH161" s="17"/>
      <c r="FI161" s="17"/>
      <c r="FJ161" s="17"/>
      <c r="FK161" s="17"/>
      <c r="FL161" s="17"/>
      <c r="FM161" s="17"/>
      <c r="FN161" s="17"/>
      <c r="FO161" s="17"/>
      <c r="FP161" s="17"/>
      <c r="FQ161" s="17"/>
      <c r="FR161" s="17"/>
      <c r="FS161" s="17"/>
      <c r="FT161" s="17"/>
      <c r="FU161" s="17"/>
      <c r="FV161" s="17"/>
    </row>
    <row r="162" spans="2:178" ht="13.5" customHeight="1">
      <c r="B162" s="9"/>
      <c r="C162" s="17"/>
      <c r="D162" s="17"/>
      <c r="E162" s="17"/>
      <c r="F162" s="17"/>
      <c r="G162" s="17"/>
      <c r="H162" s="17"/>
      <c r="I162" s="418"/>
      <c r="J162" s="418"/>
      <c r="K162" s="418"/>
      <c r="L162" s="418"/>
      <c r="M162" s="418"/>
      <c r="N162" s="418"/>
      <c r="O162" s="17"/>
      <c r="P162" s="17"/>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415"/>
      <c r="BE162" s="415"/>
      <c r="BF162" s="415"/>
      <c r="BG162" s="415"/>
      <c r="BH162" s="415"/>
      <c r="BI162" s="415"/>
      <c r="BJ162" s="415"/>
      <c r="BK162" s="415"/>
      <c r="BL162" s="415"/>
      <c r="BM162" s="415"/>
      <c r="BN162" s="415"/>
      <c r="BO162" s="415"/>
      <c r="BP162" s="415"/>
      <c r="BQ162" s="415"/>
      <c r="BR162" s="415"/>
      <c r="BS162" s="415"/>
      <c r="BT162" s="415"/>
      <c r="BU162" s="415"/>
      <c r="BV162" s="415"/>
      <c r="BW162" s="415"/>
      <c r="BX162" s="415"/>
      <c r="BY162" s="415"/>
      <c r="BZ162" s="415"/>
      <c r="CA162" s="415"/>
      <c r="CB162" s="415"/>
      <c r="CC162" s="415"/>
      <c r="CD162" s="415"/>
      <c r="CE162" s="415"/>
      <c r="CF162" s="415"/>
      <c r="CG162" s="415"/>
      <c r="CH162" s="415"/>
      <c r="CI162" s="415"/>
      <c r="CJ162" s="415"/>
      <c r="CK162" s="415"/>
      <c r="CL162" s="415"/>
      <c r="CM162" s="415"/>
      <c r="CN162" s="415"/>
      <c r="CO162" s="415"/>
      <c r="CP162" s="415"/>
      <c r="CQ162" s="415"/>
      <c r="CR162" s="415"/>
      <c r="CS162" s="415"/>
      <c r="CT162" s="415"/>
      <c r="CU162" s="415"/>
      <c r="CV162" s="415"/>
      <c r="CW162" s="415"/>
      <c r="CX162" s="415"/>
      <c r="CY162" s="415"/>
      <c r="CZ162" s="415"/>
      <c r="DA162" s="415"/>
      <c r="DB162" s="415"/>
      <c r="DC162" s="415"/>
      <c r="DD162" s="415"/>
      <c r="DE162" s="415"/>
      <c r="DF162" s="415"/>
      <c r="DG162" s="415"/>
      <c r="DH162" s="415"/>
      <c r="DI162" s="415"/>
      <c r="DJ162" s="415"/>
      <c r="DK162" s="415"/>
      <c r="DL162" s="415"/>
      <c r="DM162" s="415"/>
      <c r="DN162" s="415"/>
      <c r="DO162" s="415"/>
      <c r="DP162" s="415"/>
      <c r="DQ162" s="415"/>
      <c r="DR162" s="415"/>
      <c r="DS162" s="415"/>
      <c r="DT162" s="415"/>
      <c r="DU162" s="415"/>
      <c r="DV162" s="415"/>
      <c r="DW162" s="415"/>
      <c r="DX162" s="415"/>
      <c r="DY162" s="415"/>
      <c r="DZ162" s="415"/>
      <c r="EA162" s="415"/>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17"/>
      <c r="EX162" s="17"/>
      <c r="EY162" s="17"/>
      <c r="EZ162" s="17"/>
      <c r="FA162" s="17"/>
      <c r="FB162" s="17"/>
      <c r="FC162" s="17"/>
      <c r="FD162" s="17"/>
      <c r="FE162" s="17"/>
      <c r="FF162" s="17"/>
      <c r="FG162" s="17"/>
      <c r="FH162" s="17"/>
      <c r="FI162" s="17"/>
      <c r="FJ162" s="17"/>
      <c r="FK162" s="17"/>
      <c r="FL162" s="17"/>
      <c r="FM162" s="17"/>
      <c r="FN162" s="17"/>
      <c r="FO162" s="17"/>
      <c r="FP162" s="17"/>
      <c r="FQ162" s="17"/>
      <c r="FR162" s="17"/>
      <c r="FS162" s="17"/>
      <c r="FT162" s="17"/>
      <c r="FU162" s="17"/>
      <c r="FV162" s="17"/>
    </row>
    <row r="163" spans="2:178" ht="13.5" customHeight="1">
      <c r="B163" s="9"/>
      <c r="C163" s="17"/>
      <c r="D163" s="17"/>
      <c r="E163" s="17"/>
      <c r="F163" s="17"/>
      <c r="G163" s="17"/>
      <c r="H163" s="17"/>
      <c r="I163" s="418"/>
      <c r="J163" s="418"/>
      <c r="K163" s="418"/>
      <c r="L163" s="418"/>
      <c r="M163" s="418"/>
      <c r="N163" s="418"/>
      <c r="O163" s="17"/>
      <c r="P163" s="17"/>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415"/>
      <c r="BE163" s="415"/>
      <c r="BF163" s="415"/>
      <c r="BG163" s="415"/>
      <c r="BH163" s="415"/>
      <c r="BI163" s="415"/>
      <c r="BJ163" s="415"/>
      <c r="BK163" s="415"/>
      <c r="BL163" s="415"/>
      <c r="BM163" s="415"/>
      <c r="BN163" s="415"/>
      <c r="BO163" s="415"/>
      <c r="BP163" s="415"/>
      <c r="BQ163" s="415"/>
      <c r="BR163" s="415"/>
      <c r="BS163" s="415"/>
      <c r="BT163" s="415"/>
      <c r="BU163" s="415"/>
      <c r="BV163" s="415"/>
      <c r="BW163" s="415"/>
      <c r="BX163" s="415"/>
      <c r="BY163" s="415"/>
      <c r="BZ163" s="415"/>
      <c r="CA163" s="415"/>
      <c r="CB163" s="415"/>
      <c r="CC163" s="415"/>
      <c r="CD163" s="415"/>
      <c r="CE163" s="415"/>
      <c r="CF163" s="415"/>
      <c r="CG163" s="415"/>
      <c r="CH163" s="415"/>
      <c r="CI163" s="415"/>
      <c r="CJ163" s="415"/>
      <c r="CK163" s="415"/>
      <c r="CL163" s="415"/>
      <c r="CM163" s="415"/>
      <c r="CN163" s="415"/>
      <c r="CO163" s="415"/>
      <c r="CP163" s="415"/>
      <c r="CQ163" s="415"/>
      <c r="CR163" s="415"/>
      <c r="CS163" s="415"/>
      <c r="CT163" s="415"/>
      <c r="CU163" s="415"/>
      <c r="CV163" s="415"/>
      <c r="CW163" s="415"/>
      <c r="CX163" s="415"/>
      <c r="CY163" s="415"/>
      <c r="CZ163" s="415"/>
      <c r="DA163" s="415"/>
      <c r="DB163" s="415"/>
      <c r="DC163" s="415"/>
      <c r="DD163" s="415"/>
      <c r="DE163" s="415"/>
      <c r="DF163" s="415"/>
      <c r="DG163" s="415"/>
      <c r="DH163" s="415"/>
      <c r="DI163" s="415"/>
      <c r="DJ163" s="415"/>
      <c r="DK163" s="415"/>
      <c r="DL163" s="415"/>
      <c r="DM163" s="415"/>
      <c r="DN163" s="415"/>
      <c r="DO163" s="415"/>
      <c r="DP163" s="415"/>
      <c r="DQ163" s="415"/>
      <c r="DR163" s="415"/>
      <c r="DS163" s="415"/>
      <c r="DT163" s="415"/>
      <c r="DU163" s="415"/>
      <c r="DV163" s="415"/>
      <c r="DW163" s="415"/>
      <c r="DX163" s="415"/>
      <c r="DY163" s="415"/>
      <c r="DZ163" s="415"/>
      <c r="EA163" s="415"/>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17"/>
      <c r="EX163" s="17"/>
      <c r="EY163" s="17"/>
      <c r="EZ163" s="17"/>
      <c r="FA163" s="17"/>
      <c r="FB163" s="17"/>
      <c r="FC163" s="17"/>
      <c r="FD163" s="17"/>
      <c r="FE163" s="17"/>
      <c r="FF163" s="17"/>
      <c r="FG163" s="17"/>
      <c r="FH163" s="17"/>
      <c r="FI163" s="17"/>
      <c r="FJ163" s="17"/>
      <c r="FK163" s="17"/>
      <c r="FL163" s="17"/>
      <c r="FM163" s="17"/>
      <c r="FN163" s="17"/>
      <c r="FO163" s="17"/>
      <c r="FP163" s="17"/>
      <c r="FQ163" s="17"/>
      <c r="FR163" s="17"/>
      <c r="FS163" s="17"/>
      <c r="FT163" s="17"/>
      <c r="FU163" s="17"/>
      <c r="FV163" s="17"/>
    </row>
    <row r="164" spans="2:178" ht="13.5" customHeight="1">
      <c r="B164" s="9"/>
      <c r="C164" s="17"/>
      <c r="D164" s="17"/>
      <c r="E164" s="17"/>
      <c r="F164" s="17"/>
      <c r="G164" s="17"/>
      <c r="H164" s="17"/>
      <c r="I164" s="418"/>
      <c r="J164" s="418"/>
      <c r="K164" s="418"/>
      <c r="L164" s="418"/>
      <c r="M164" s="418"/>
      <c r="N164" s="418"/>
      <c r="O164" s="17"/>
      <c r="P164" s="17"/>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415"/>
      <c r="BE164" s="415"/>
      <c r="BF164" s="415"/>
      <c r="BG164" s="415"/>
      <c r="BH164" s="415"/>
      <c r="BI164" s="415"/>
      <c r="BJ164" s="415"/>
      <c r="BK164" s="415"/>
      <c r="BL164" s="415"/>
      <c r="BM164" s="415"/>
      <c r="BN164" s="415"/>
      <c r="BO164" s="415"/>
      <c r="BP164" s="415"/>
      <c r="BQ164" s="415"/>
      <c r="BR164" s="415"/>
      <c r="BS164" s="415"/>
      <c r="BT164" s="415"/>
      <c r="BU164" s="415"/>
      <c r="BV164" s="415"/>
      <c r="BW164" s="415"/>
      <c r="BX164" s="415"/>
      <c r="BY164" s="415"/>
      <c r="BZ164" s="415"/>
      <c r="CA164" s="415"/>
      <c r="CB164" s="415"/>
      <c r="CC164" s="415"/>
      <c r="CD164" s="415"/>
      <c r="CE164" s="415"/>
      <c r="CF164" s="415"/>
      <c r="CG164" s="415"/>
      <c r="CH164" s="415"/>
      <c r="CI164" s="415"/>
      <c r="CJ164" s="415"/>
      <c r="CK164" s="415"/>
      <c r="CL164" s="415"/>
      <c r="CM164" s="415"/>
      <c r="CN164" s="415"/>
      <c r="CO164" s="415"/>
      <c r="CP164" s="415"/>
      <c r="CQ164" s="415"/>
      <c r="CR164" s="415"/>
      <c r="CS164" s="415"/>
      <c r="CT164" s="415"/>
      <c r="CU164" s="415"/>
      <c r="CV164" s="415"/>
      <c r="CW164" s="415"/>
      <c r="CX164" s="415"/>
      <c r="CY164" s="415"/>
      <c r="CZ164" s="415"/>
      <c r="DA164" s="415"/>
      <c r="DB164" s="415"/>
      <c r="DC164" s="415"/>
      <c r="DD164" s="415"/>
      <c r="DE164" s="415"/>
      <c r="DF164" s="415"/>
      <c r="DG164" s="415"/>
      <c r="DH164" s="415"/>
      <c r="DI164" s="415"/>
      <c r="DJ164" s="415"/>
      <c r="DK164" s="415"/>
      <c r="DL164" s="415"/>
      <c r="DM164" s="415"/>
      <c r="DN164" s="415"/>
      <c r="DO164" s="415"/>
      <c r="DP164" s="415"/>
      <c r="DQ164" s="415"/>
      <c r="DR164" s="415"/>
      <c r="DS164" s="415"/>
      <c r="DT164" s="415"/>
      <c r="DU164" s="415"/>
      <c r="DV164" s="415"/>
      <c r="DW164" s="415"/>
      <c r="DX164" s="415"/>
      <c r="DY164" s="415"/>
      <c r="DZ164" s="415"/>
      <c r="EA164" s="415"/>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17"/>
      <c r="EX164" s="17"/>
      <c r="EY164" s="17"/>
      <c r="EZ164" s="17"/>
      <c r="FA164" s="17"/>
      <c r="FB164" s="17"/>
      <c r="FC164" s="17"/>
      <c r="FD164" s="17"/>
      <c r="FE164" s="17"/>
      <c r="FF164" s="17"/>
      <c r="FG164" s="17"/>
      <c r="FH164" s="17"/>
      <c r="FI164" s="17"/>
      <c r="FJ164" s="17"/>
      <c r="FK164" s="17"/>
      <c r="FL164" s="17"/>
      <c r="FM164" s="17"/>
      <c r="FN164" s="17"/>
      <c r="FO164" s="17"/>
      <c r="FP164" s="17"/>
      <c r="FQ164" s="17"/>
      <c r="FR164" s="17"/>
      <c r="FS164" s="17"/>
      <c r="FT164" s="17"/>
      <c r="FU164" s="17"/>
      <c r="FV164" s="17"/>
    </row>
    <row r="165" spans="2:178" ht="13.5" customHeight="1">
      <c r="B165" s="9"/>
      <c r="C165" s="17"/>
      <c r="D165" s="17"/>
      <c r="E165" s="17"/>
      <c r="F165" s="17"/>
      <c r="G165" s="17"/>
      <c r="H165" s="17"/>
      <c r="I165" s="418"/>
      <c r="J165" s="418"/>
      <c r="K165" s="418"/>
      <c r="L165" s="418"/>
      <c r="M165" s="418"/>
      <c r="N165" s="418"/>
      <c r="O165" s="17"/>
      <c r="P165" s="17"/>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415"/>
      <c r="BE165" s="415"/>
      <c r="BF165" s="415"/>
      <c r="BG165" s="415"/>
      <c r="BH165" s="415"/>
      <c r="BI165" s="415"/>
      <c r="BJ165" s="415"/>
      <c r="BK165" s="415"/>
      <c r="BL165" s="415"/>
      <c r="BM165" s="415"/>
      <c r="BN165" s="415"/>
      <c r="BO165" s="415"/>
      <c r="BP165" s="415"/>
      <c r="BQ165" s="415"/>
      <c r="BR165" s="415"/>
      <c r="BS165" s="415"/>
      <c r="BT165" s="415"/>
      <c r="BU165" s="415"/>
      <c r="BV165" s="415"/>
      <c r="BW165" s="415"/>
      <c r="BX165" s="415"/>
      <c r="BY165" s="415"/>
      <c r="BZ165" s="415"/>
      <c r="CA165" s="415"/>
      <c r="CB165" s="415"/>
      <c r="CC165" s="415"/>
      <c r="CD165" s="415"/>
      <c r="CE165" s="415"/>
      <c r="CF165" s="415"/>
      <c r="CG165" s="415"/>
      <c r="CH165" s="415"/>
      <c r="CI165" s="415"/>
      <c r="CJ165" s="415"/>
      <c r="CK165" s="415"/>
      <c r="CL165" s="415"/>
      <c r="CM165" s="415"/>
      <c r="CN165" s="415"/>
      <c r="CO165" s="415"/>
      <c r="CP165" s="415"/>
      <c r="CQ165" s="415"/>
      <c r="CR165" s="415"/>
      <c r="CS165" s="415"/>
      <c r="CT165" s="415"/>
      <c r="CU165" s="415"/>
      <c r="CV165" s="415"/>
      <c r="CW165" s="415"/>
      <c r="CX165" s="415"/>
      <c r="CY165" s="415"/>
      <c r="CZ165" s="415"/>
      <c r="DA165" s="415"/>
      <c r="DB165" s="415"/>
      <c r="DC165" s="415"/>
      <c r="DD165" s="415"/>
      <c r="DE165" s="415"/>
      <c r="DF165" s="415"/>
      <c r="DG165" s="415"/>
      <c r="DH165" s="415"/>
      <c r="DI165" s="415"/>
      <c r="DJ165" s="415"/>
      <c r="DK165" s="415"/>
      <c r="DL165" s="415"/>
      <c r="DM165" s="415"/>
      <c r="DN165" s="415"/>
      <c r="DO165" s="415"/>
      <c r="DP165" s="415"/>
      <c r="DQ165" s="415"/>
      <c r="DR165" s="415"/>
      <c r="DS165" s="415"/>
      <c r="DT165" s="415"/>
      <c r="DU165" s="415"/>
      <c r="DV165" s="415"/>
      <c r="DW165" s="415"/>
      <c r="DX165" s="415"/>
      <c r="DY165" s="415"/>
      <c r="DZ165" s="415"/>
      <c r="EA165" s="415"/>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17"/>
      <c r="EX165" s="17"/>
      <c r="EY165" s="17"/>
      <c r="EZ165" s="17"/>
      <c r="FA165" s="17"/>
      <c r="FB165" s="17"/>
      <c r="FC165" s="17"/>
      <c r="FD165" s="17"/>
      <c r="FE165" s="17"/>
      <c r="FF165" s="17"/>
      <c r="FG165" s="17"/>
      <c r="FH165" s="17"/>
      <c r="FI165" s="17"/>
      <c r="FJ165" s="17"/>
      <c r="FK165" s="17"/>
      <c r="FL165" s="17"/>
      <c r="FM165" s="17"/>
      <c r="FN165" s="17"/>
      <c r="FO165" s="17"/>
      <c r="FP165" s="17"/>
      <c r="FQ165" s="17"/>
      <c r="FR165" s="17"/>
      <c r="FS165" s="17"/>
      <c r="FT165" s="17"/>
      <c r="FU165" s="17"/>
      <c r="FV165" s="17"/>
    </row>
    <row r="166" spans="2:178" ht="13.5" customHeight="1">
      <c r="B166" s="9"/>
      <c r="C166" s="17"/>
      <c r="D166" s="17"/>
      <c r="E166" s="17"/>
      <c r="F166" s="17"/>
      <c r="G166" s="17"/>
      <c r="H166" s="17"/>
      <c r="I166" s="418"/>
      <c r="J166" s="418"/>
      <c r="K166" s="418"/>
      <c r="L166" s="418"/>
      <c r="M166" s="418"/>
      <c r="N166" s="418"/>
      <c r="O166" s="17"/>
      <c r="P166" s="17"/>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415"/>
      <c r="BE166" s="415"/>
      <c r="BF166" s="415"/>
      <c r="BG166" s="415"/>
      <c r="BH166" s="415"/>
      <c r="BI166" s="415"/>
      <c r="BJ166" s="415"/>
      <c r="BK166" s="415"/>
      <c r="BL166" s="415"/>
      <c r="BM166" s="415"/>
      <c r="BN166" s="415"/>
      <c r="BO166" s="415"/>
      <c r="BP166" s="415"/>
      <c r="BQ166" s="415"/>
      <c r="BR166" s="415"/>
      <c r="BS166" s="415"/>
      <c r="BT166" s="415"/>
      <c r="BU166" s="415"/>
      <c r="BV166" s="415"/>
      <c r="BW166" s="415"/>
      <c r="BX166" s="415"/>
      <c r="BY166" s="415"/>
      <c r="BZ166" s="415"/>
      <c r="CA166" s="415"/>
      <c r="CB166" s="415"/>
      <c r="CC166" s="415"/>
      <c r="CD166" s="415"/>
      <c r="CE166" s="415"/>
      <c r="CF166" s="415"/>
      <c r="CG166" s="415"/>
      <c r="CH166" s="415"/>
      <c r="CI166" s="415"/>
      <c r="CJ166" s="415"/>
      <c r="CK166" s="415"/>
      <c r="CL166" s="415"/>
      <c r="CM166" s="415"/>
      <c r="CN166" s="415"/>
      <c r="CO166" s="415"/>
      <c r="CP166" s="415"/>
      <c r="CQ166" s="415"/>
      <c r="CR166" s="415"/>
      <c r="CS166" s="415"/>
      <c r="CT166" s="415"/>
      <c r="CU166" s="415"/>
      <c r="CV166" s="415"/>
      <c r="CW166" s="415"/>
      <c r="CX166" s="415"/>
      <c r="CY166" s="415"/>
      <c r="CZ166" s="415"/>
      <c r="DA166" s="415"/>
      <c r="DB166" s="415"/>
      <c r="DC166" s="415"/>
      <c r="DD166" s="415"/>
      <c r="DE166" s="415"/>
      <c r="DF166" s="415"/>
      <c r="DG166" s="415"/>
      <c r="DH166" s="415"/>
      <c r="DI166" s="415"/>
      <c r="DJ166" s="415"/>
      <c r="DK166" s="415"/>
      <c r="DL166" s="415"/>
      <c r="DM166" s="415"/>
      <c r="DN166" s="415"/>
      <c r="DO166" s="415"/>
      <c r="DP166" s="415"/>
      <c r="DQ166" s="415"/>
      <c r="DR166" s="415"/>
      <c r="DS166" s="415"/>
      <c r="DT166" s="415"/>
      <c r="DU166" s="415"/>
      <c r="DV166" s="415"/>
      <c r="DW166" s="415"/>
      <c r="DX166" s="415"/>
      <c r="DY166" s="415"/>
      <c r="DZ166" s="415"/>
      <c r="EA166" s="415"/>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17"/>
      <c r="EX166" s="17"/>
      <c r="EY166" s="17"/>
      <c r="EZ166" s="17"/>
      <c r="FA166" s="17"/>
      <c r="FB166" s="17"/>
      <c r="FC166" s="17"/>
      <c r="FD166" s="17"/>
      <c r="FE166" s="17"/>
      <c r="FF166" s="17"/>
      <c r="FG166" s="17"/>
      <c r="FH166" s="17"/>
      <c r="FI166" s="17"/>
      <c r="FJ166" s="17"/>
      <c r="FK166" s="17"/>
      <c r="FL166" s="17"/>
      <c r="FM166" s="17"/>
      <c r="FN166" s="17"/>
      <c r="FO166" s="17"/>
      <c r="FP166" s="17"/>
      <c r="FQ166" s="17"/>
      <c r="FR166" s="17"/>
      <c r="FS166" s="17"/>
      <c r="FT166" s="17"/>
      <c r="FU166" s="17"/>
      <c r="FV166" s="17"/>
    </row>
    <row r="167" spans="2:178" ht="13.5" customHeight="1">
      <c r="B167" s="9"/>
      <c r="C167" s="17"/>
      <c r="D167" s="17"/>
      <c r="E167" s="17"/>
      <c r="F167" s="17"/>
      <c r="G167" s="17"/>
      <c r="H167" s="17"/>
      <c r="I167" s="418"/>
      <c r="J167" s="418"/>
      <c r="K167" s="418"/>
      <c r="L167" s="418"/>
      <c r="M167" s="418"/>
      <c r="N167" s="418"/>
      <c r="O167" s="17"/>
      <c r="P167" s="17"/>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415"/>
      <c r="BE167" s="415"/>
      <c r="BF167" s="415"/>
      <c r="BG167" s="415"/>
      <c r="BH167" s="415"/>
      <c r="BI167" s="415"/>
      <c r="BJ167" s="415"/>
      <c r="BK167" s="415"/>
      <c r="BL167" s="415"/>
      <c r="BM167" s="415"/>
      <c r="BN167" s="415"/>
      <c r="BO167" s="415"/>
      <c r="BP167" s="415"/>
      <c r="BQ167" s="415"/>
      <c r="BR167" s="415"/>
      <c r="BS167" s="415"/>
      <c r="BT167" s="415"/>
      <c r="BU167" s="415"/>
      <c r="BV167" s="415"/>
      <c r="BW167" s="415"/>
      <c r="BX167" s="415"/>
      <c r="BY167" s="415"/>
      <c r="BZ167" s="415"/>
      <c r="CA167" s="415"/>
      <c r="CB167" s="415"/>
      <c r="CC167" s="415"/>
      <c r="CD167" s="415"/>
      <c r="CE167" s="415"/>
      <c r="CF167" s="415"/>
      <c r="CG167" s="415"/>
      <c r="CH167" s="415"/>
      <c r="CI167" s="415"/>
      <c r="CJ167" s="415"/>
      <c r="CK167" s="415"/>
      <c r="CL167" s="415"/>
      <c r="CM167" s="415"/>
      <c r="CN167" s="415"/>
      <c r="CO167" s="415"/>
      <c r="CP167" s="415"/>
      <c r="CQ167" s="415"/>
      <c r="CR167" s="415"/>
      <c r="CS167" s="415"/>
      <c r="CT167" s="415"/>
      <c r="CU167" s="415"/>
      <c r="CV167" s="415"/>
      <c r="CW167" s="415"/>
      <c r="CX167" s="415"/>
      <c r="CY167" s="415"/>
      <c r="CZ167" s="415"/>
      <c r="DA167" s="415"/>
      <c r="DB167" s="415"/>
      <c r="DC167" s="415"/>
      <c r="DD167" s="415"/>
      <c r="DE167" s="415"/>
      <c r="DF167" s="415"/>
      <c r="DG167" s="415"/>
      <c r="DH167" s="415"/>
      <c r="DI167" s="415"/>
      <c r="DJ167" s="415"/>
      <c r="DK167" s="415"/>
      <c r="DL167" s="415"/>
      <c r="DM167" s="415"/>
      <c r="DN167" s="415"/>
      <c r="DO167" s="415"/>
      <c r="DP167" s="415"/>
      <c r="DQ167" s="415"/>
      <c r="DR167" s="415"/>
      <c r="DS167" s="415"/>
      <c r="DT167" s="415"/>
      <c r="DU167" s="415"/>
      <c r="DV167" s="415"/>
      <c r="DW167" s="415"/>
      <c r="DX167" s="415"/>
      <c r="DY167" s="415"/>
      <c r="DZ167" s="415"/>
      <c r="EA167" s="415"/>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17"/>
      <c r="EX167" s="17"/>
      <c r="EY167" s="17"/>
      <c r="EZ167" s="17"/>
      <c r="FA167" s="17"/>
      <c r="FB167" s="17"/>
      <c r="FC167" s="17"/>
      <c r="FD167" s="17"/>
      <c r="FE167" s="17"/>
      <c r="FF167" s="17"/>
      <c r="FG167" s="17"/>
      <c r="FH167" s="17"/>
      <c r="FI167" s="17"/>
      <c r="FJ167" s="17"/>
      <c r="FK167" s="17"/>
      <c r="FL167" s="17"/>
      <c r="FM167" s="17"/>
      <c r="FN167" s="17"/>
      <c r="FO167" s="17"/>
      <c r="FP167" s="17"/>
      <c r="FQ167" s="17"/>
      <c r="FR167" s="17"/>
      <c r="FS167" s="17"/>
      <c r="FT167" s="17"/>
      <c r="FU167" s="17"/>
      <c r="FV167" s="17"/>
    </row>
    <row r="168" spans="2:178" ht="13.5" customHeight="1">
      <c r="B168" s="9"/>
      <c r="C168" s="18"/>
      <c r="D168" s="9"/>
      <c r="E168" s="9"/>
      <c r="F168" s="9"/>
      <c r="G168" s="9"/>
      <c r="H168" s="9"/>
      <c r="I168" s="419"/>
      <c r="J168" s="419"/>
      <c r="K168" s="419"/>
      <c r="L168" s="419"/>
      <c r="M168" s="419"/>
      <c r="N168" s="419"/>
      <c r="O168" s="9"/>
      <c r="P168" s="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416"/>
      <c r="BE168" s="416"/>
      <c r="BF168" s="416"/>
      <c r="BG168" s="416"/>
      <c r="BH168" s="416"/>
      <c r="BI168" s="416"/>
      <c r="BJ168" s="416"/>
      <c r="BK168" s="416"/>
      <c r="BL168" s="416"/>
      <c r="BM168" s="416"/>
      <c r="BN168" s="416"/>
      <c r="BO168" s="416"/>
      <c r="BP168" s="416"/>
      <c r="BQ168" s="416"/>
      <c r="BR168" s="416"/>
      <c r="BS168" s="416"/>
      <c r="BT168" s="416"/>
      <c r="BU168" s="416"/>
      <c r="BV168" s="416"/>
      <c r="BW168" s="416"/>
      <c r="BX168" s="416"/>
      <c r="BY168" s="416"/>
      <c r="BZ168" s="416"/>
      <c r="CA168" s="416"/>
      <c r="CB168" s="416"/>
      <c r="CC168" s="416"/>
      <c r="CD168" s="416"/>
      <c r="CE168" s="416"/>
      <c r="CF168" s="416"/>
      <c r="CG168" s="416"/>
      <c r="CH168" s="416"/>
      <c r="CI168" s="416"/>
      <c r="CJ168" s="416"/>
      <c r="CK168" s="416"/>
      <c r="CL168" s="416"/>
      <c r="CM168" s="416"/>
      <c r="CN168" s="416"/>
      <c r="CO168" s="416"/>
      <c r="CP168" s="416"/>
      <c r="CQ168" s="416"/>
      <c r="CR168" s="416"/>
      <c r="CS168" s="416"/>
      <c r="CT168" s="416"/>
      <c r="CU168" s="416"/>
      <c r="CV168" s="416"/>
      <c r="CW168" s="416"/>
      <c r="CX168" s="416"/>
      <c r="CY168" s="416"/>
      <c r="CZ168" s="416"/>
      <c r="DA168" s="416"/>
      <c r="DB168" s="416"/>
      <c r="DC168" s="416"/>
      <c r="DD168" s="416"/>
      <c r="DE168" s="416"/>
      <c r="DF168" s="416"/>
      <c r="DG168" s="416"/>
      <c r="DH168" s="416"/>
      <c r="DI168" s="416"/>
      <c r="DJ168" s="416"/>
      <c r="DK168" s="416"/>
      <c r="DL168" s="416"/>
      <c r="DM168" s="416"/>
      <c r="DN168" s="416"/>
      <c r="DO168" s="416"/>
      <c r="DP168" s="416"/>
      <c r="DQ168" s="416"/>
      <c r="DR168" s="416"/>
      <c r="DS168" s="416"/>
      <c r="DT168" s="416"/>
      <c r="DU168" s="416"/>
      <c r="DV168" s="416"/>
      <c r="DW168" s="416"/>
      <c r="DX168" s="416"/>
      <c r="DY168" s="416"/>
      <c r="DZ168" s="416"/>
      <c r="EA168" s="416"/>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row>
    <row r="169" spans="2:178" ht="13.5" customHeight="1">
      <c r="B169" s="9"/>
      <c r="C169" s="18"/>
      <c r="D169" s="9"/>
      <c r="E169" s="9"/>
      <c r="F169" s="9"/>
      <c r="G169" s="9"/>
      <c r="H169" s="9"/>
      <c r="I169" s="419"/>
      <c r="J169" s="419"/>
      <c r="K169" s="419"/>
      <c r="L169" s="419"/>
      <c r="M169" s="419"/>
      <c r="N169" s="419"/>
      <c r="O169" s="9"/>
      <c r="P169" s="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416"/>
      <c r="BE169" s="416"/>
      <c r="BF169" s="416"/>
      <c r="BG169" s="416"/>
      <c r="BH169" s="416"/>
      <c r="BI169" s="416"/>
      <c r="BJ169" s="416"/>
      <c r="BK169" s="416"/>
      <c r="BL169" s="416"/>
      <c r="BM169" s="416"/>
      <c r="BN169" s="416"/>
      <c r="BO169" s="416"/>
      <c r="BP169" s="416"/>
      <c r="BQ169" s="416"/>
      <c r="BR169" s="416"/>
      <c r="BS169" s="416"/>
      <c r="BT169" s="416"/>
      <c r="BU169" s="416"/>
      <c r="BV169" s="416"/>
      <c r="BW169" s="416"/>
      <c r="BX169" s="416"/>
      <c r="BY169" s="416"/>
      <c r="BZ169" s="416"/>
      <c r="CA169" s="416"/>
      <c r="CB169" s="416"/>
      <c r="CC169" s="416"/>
      <c r="CD169" s="416"/>
      <c r="CE169" s="416"/>
      <c r="CF169" s="416"/>
      <c r="CG169" s="416"/>
      <c r="CH169" s="416"/>
      <c r="CI169" s="416"/>
      <c r="CJ169" s="416"/>
      <c r="CK169" s="416"/>
      <c r="CL169" s="416"/>
      <c r="CM169" s="416"/>
      <c r="CN169" s="416"/>
      <c r="CO169" s="416"/>
      <c r="CP169" s="416"/>
      <c r="CQ169" s="416"/>
      <c r="CR169" s="416"/>
      <c r="CS169" s="416"/>
      <c r="CT169" s="416"/>
      <c r="CU169" s="416"/>
      <c r="CV169" s="416"/>
      <c r="CW169" s="416"/>
      <c r="CX169" s="416"/>
      <c r="CY169" s="416"/>
      <c r="CZ169" s="416"/>
      <c r="DA169" s="416"/>
      <c r="DB169" s="416"/>
      <c r="DC169" s="416"/>
      <c r="DD169" s="416"/>
      <c r="DE169" s="416"/>
      <c r="DF169" s="416"/>
      <c r="DG169" s="416"/>
      <c r="DH169" s="416"/>
      <c r="DI169" s="416"/>
      <c r="DJ169" s="416"/>
      <c r="DK169" s="416"/>
      <c r="DL169" s="416"/>
      <c r="DM169" s="416"/>
      <c r="DN169" s="416"/>
      <c r="DO169" s="416"/>
      <c r="DP169" s="416"/>
      <c r="DQ169" s="416"/>
      <c r="DR169" s="416"/>
      <c r="DS169" s="416"/>
      <c r="DT169" s="416"/>
      <c r="DU169" s="416"/>
      <c r="DV169" s="416"/>
      <c r="DW169" s="416"/>
      <c r="DX169" s="416"/>
      <c r="DY169" s="416"/>
      <c r="DZ169" s="416"/>
      <c r="EA169" s="416"/>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row>
    <row r="170" spans="2:178" ht="13.5" customHeight="1">
      <c r="B170" s="9"/>
      <c r="C170" s="18"/>
      <c r="D170" s="9"/>
      <c r="E170" s="9"/>
      <c r="F170" s="9"/>
      <c r="G170" s="9"/>
      <c r="H170" s="9"/>
      <c r="I170" s="419"/>
      <c r="J170" s="419"/>
      <c r="K170" s="419"/>
      <c r="L170" s="419"/>
      <c r="M170" s="419"/>
      <c r="N170" s="419"/>
      <c r="O170" s="9"/>
      <c r="P170" s="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416"/>
      <c r="BE170" s="416"/>
      <c r="BF170" s="416"/>
      <c r="BG170" s="416"/>
      <c r="BH170" s="416"/>
      <c r="BI170" s="416"/>
      <c r="BJ170" s="416"/>
      <c r="BK170" s="416"/>
      <c r="BL170" s="416"/>
      <c r="BM170" s="416"/>
      <c r="BN170" s="416"/>
      <c r="BO170" s="416"/>
      <c r="BP170" s="416"/>
      <c r="BQ170" s="416"/>
      <c r="BR170" s="416"/>
      <c r="BS170" s="416"/>
      <c r="BT170" s="416"/>
      <c r="BU170" s="416"/>
      <c r="BV170" s="416"/>
      <c r="BW170" s="416"/>
      <c r="BX170" s="416"/>
      <c r="BY170" s="416"/>
      <c r="BZ170" s="416"/>
      <c r="CA170" s="416"/>
      <c r="CB170" s="416"/>
      <c r="CC170" s="416"/>
      <c r="CD170" s="416"/>
      <c r="CE170" s="416"/>
      <c r="CF170" s="416"/>
      <c r="CG170" s="416"/>
      <c r="CH170" s="416"/>
      <c r="CI170" s="416"/>
      <c r="CJ170" s="416"/>
      <c r="CK170" s="416"/>
      <c r="CL170" s="416"/>
      <c r="CM170" s="416"/>
      <c r="CN170" s="416"/>
      <c r="CO170" s="416"/>
      <c r="CP170" s="416"/>
      <c r="CQ170" s="416"/>
      <c r="CR170" s="416"/>
      <c r="CS170" s="416"/>
      <c r="CT170" s="416"/>
      <c r="CU170" s="416"/>
      <c r="CV170" s="416"/>
      <c r="CW170" s="416"/>
      <c r="CX170" s="416"/>
      <c r="CY170" s="416"/>
      <c r="CZ170" s="416"/>
      <c r="DA170" s="416"/>
      <c r="DB170" s="416"/>
      <c r="DC170" s="416"/>
      <c r="DD170" s="416"/>
      <c r="DE170" s="416"/>
      <c r="DF170" s="416"/>
      <c r="DG170" s="416"/>
      <c r="DH170" s="416"/>
      <c r="DI170" s="416"/>
      <c r="DJ170" s="416"/>
      <c r="DK170" s="416"/>
      <c r="DL170" s="416"/>
      <c r="DM170" s="416"/>
      <c r="DN170" s="416"/>
      <c r="DO170" s="416"/>
      <c r="DP170" s="416"/>
      <c r="DQ170" s="416"/>
      <c r="DR170" s="416"/>
      <c r="DS170" s="416"/>
      <c r="DT170" s="416"/>
      <c r="DU170" s="416"/>
      <c r="DV170" s="416"/>
      <c r="DW170" s="416"/>
      <c r="DX170" s="416"/>
      <c r="DY170" s="416"/>
      <c r="DZ170" s="416"/>
      <c r="EA170" s="416"/>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row>
    <row r="171" spans="2:178" ht="13.5" customHeight="1">
      <c r="B171" s="9"/>
      <c r="C171" s="18"/>
      <c r="D171" s="9"/>
      <c r="E171" s="9"/>
      <c r="F171" s="9"/>
      <c r="G171" s="9"/>
      <c r="H171" s="9"/>
      <c r="I171" s="419"/>
      <c r="J171" s="419"/>
      <c r="K171" s="419"/>
      <c r="L171" s="419"/>
      <c r="M171" s="419"/>
      <c r="N171" s="419"/>
      <c r="O171" s="9"/>
      <c r="P171" s="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416"/>
      <c r="BE171" s="416"/>
      <c r="BF171" s="416"/>
      <c r="BG171" s="416"/>
      <c r="BH171" s="416"/>
      <c r="BI171" s="416"/>
      <c r="BJ171" s="416"/>
      <c r="BK171" s="416"/>
      <c r="BL171" s="416"/>
      <c r="BM171" s="416"/>
      <c r="BN171" s="416"/>
      <c r="BO171" s="416"/>
      <c r="BP171" s="416"/>
      <c r="BQ171" s="416"/>
      <c r="BR171" s="416"/>
      <c r="BS171" s="416"/>
      <c r="BT171" s="416"/>
      <c r="BU171" s="416"/>
      <c r="BV171" s="416"/>
      <c r="BW171" s="416"/>
      <c r="BX171" s="416"/>
      <c r="BY171" s="416"/>
      <c r="BZ171" s="416"/>
      <c r="CA171" s="416"/>
      <c r="CB171" s="416"/>
      <c r="CC171" s="416"/>
      <c r="CD171" s="416"/>
      <c r="CE171" s="416"/>
      <c r="CF171" s="416"/>
      <c r="CG171" s="416"/>
      <c r="CH171" s="416"/>
      <c r="CI171" s="416"/>
      <c r="CJ171" s="416"/>
      <c r="CK171" s="416"/>
      <c r="CL171" s="416"/>
      <c r="CM171" s="416"/>
      <c r="CN171" s="416"/>
      <c r="CO171" s="416"/>
      <c r="CP171" s="416"/>
      <c r="CQ171" s="416"/>
      <c r="CR171" s="416"/>
      <c r="CS171" s="416"/>
      <c r="CT171" s="416"/>
      <c r="CU171" s="416"/>
      <c r="CV171" s="416"/>
      <c r="CW171" s="416"/>
      <c r="CX171" s="416"/>
      <c r="CY171" s="416"/>
      <c r="CZ171" s="416"/>
      <c r="DA171" s="416"/>
      <c r="DB171" s="416"/>
      <c r="DC171" s="416"/>
      <c r="DD171" s="416"/>
      <c r="DE171" s="416"/>
      <c r="DF171" s="416"/>
      <c r="DG171" s="416"/>
      <c r="DH171" s="416"/>
      <c r="DI171" s="416"/>
      <c r="DJ171" s="416"/>
      <c r="DK171" s="416"/>
      <c r="DL171" s="416"/>
      <c r="DM171" s="416"/>
      <c r="DN171" s="416"/>
      <c r="DO171" s="416"/>
      <c r="DP171" s="416"/>
      <c r="DQ171" s="416"/>
      <c r="DR171" s="416"/>
      <c r="DS171" s="416"/>
      <c r="DT171" s="416"/>
      <c r="DU171" s="416"/>
      <c r="DV171" s="416"/>
      <c r="DW171" s="416"/>
      <c r="DX171" s="416"/>
      <c r="DY171" s="416"/>
      <c r="DZ171" s="416"/>
      <c r="EA171" s="416"/>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row>
    <row r="172" spans="2:178" ht="13.5" customHeight="1">
      <c r="B172" s="9"/>
      <c r="C172" s="18"/>
      <c r="D172" s="9"/>
      <c r="E172" s="9"/>
      <c r="F172" s="9"/>
      <c r="G172" s="9"/>
      <c r="H172" s="9"/>
      <c r="I172" s="419"/>
      <c r="J172" s="419"/>
      <c r="K172" s="419"/>
      <c r="L172" s="419"/>
      <c r="M172" s="419"/>
      <c r="N172" s="419"/>
      <c r="O172" s="9"/>
      <c r="P172" s="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416"/>
      <c r="BE172" s="416"/>
      <c r="BF172" s="416"/>
      <c r="BG172" s="416"/>
      <c r="BH172" s="416"/>
      <c r="BI172" s="416"/>
      <c r="BJ172" s="416"/>
      <c r="BK172" s="416"/>
      <c r="BL172" s="416"/>
      <c r="BM172" s="416"/>
      <c r="BN172" s="416"/>
      <c r="BO172" s="416"/>
      <c r="BP172" s="416"/>
      <c r="BQ172" s="416"/>
      <c r="BR172" s="416"/>
      <c r="BS172" s="416"/>
      <c r="BT172" s="416"/>
      <c r="BU172" s="416"/>
      <c r="BV172" s="416"/>
      <c r="BW172" s="416"/>
      <c r="BX172" s="416"/>
      <c r="BY172" s="416"/>
      <c r="BZ172" s="416"/>
      <c r="CA172" s="416"/>
      <c r="CB172" s="416"/>
      <c r="CC172" s="416"/>
      <c r="CD172" s="416"/>
      <c r="CE172" s="416"/>
      <c r="CF172" s="416"/>
      <c r="CG172" s="416"/>
      <c r="CH172" s="416"/>
      <c r="CI172" s="416"/>
      <c r="CJ172" s="416"/>
      <c r="CK172" s="416"/>
      <c r="CL172" s="416"/>
      <c r="CM172" s="416"/>
      <c r="CN172" s="416"/>
      <c r="CO172" s="416"/>
      <c r="CP172" s="416"/>
      <c r="CQ172" s="416"/>
      <c r="CR172" s="416"/>
      <c r="CS172" s="416"/>
      <c r="CT172" s="416"/>
      <c r="CU172" s="416"/>
      <c r="CV172" s="416"/>
      <c r="CW172" s="416"/>
      <c r="CX172" s="416"/>
      <c r="CY172" s="416"/>
      <c r="CZ172" s="416"/>
      <c r="DA172" s="416"/>
      <c r="DB172" s="416"/>
      <c r="DC172" s="416"/>
      <c r="DD172" s="416"/>
      <c r="DE172" s="416"/>
      <c r="DF172" s="416"/>
      <c r="DG172" s="416"/>
      <c r="DH172" s="416"/>
      <c r="DI172" s="416"/>
      <c r="DJ172" s="416"/>
      <c r="DK172" s="416"/>
      <c r="DL172" s="416"/>
      <c r="DM172" s="416"/>
      <c r="DN172" s="416"/>
      <c r="DO172" s="416"/>
      <c r="DP172" s="416"/>
      <c r="DQ172" s="416"/>
      <c r="DR172" s="416"/>
      <c r="DS172" s="416"/>
      <c r="DT172" s="416"/>
      <c r="DU172" s="416"/>
      <c r="DV172" s="416"/>
      <c r="DW172" s="416"/>
      <c r="DX172" s="416"/>
      <c r="DY172" s="416"/>
      <c r="DZ172" s="416"/>
      <c r="EA172" s="416"/>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row>
    <row r="173" spans="2:178" ht="13.5" customHeight="1">
      <c r="B173" s="9"/>
      <c r="C173" s="18"/>
      <c r="D173" s="9"/>
      <c r="E173" s="9"/>
      <c r="F173" s="9"/>
      <c r="G173" s="9"/>
      <c r="H173" s="9"/>
      <c r="I173" s="419"/>
      <c r="J173" s="419"/>
      <c r="K173" s="419"/>
      <c r="L173" s="419"/>
      <c r="M173" s="419"/>
      <c r="N173" s="419"/>
      <c r="O173" s="9"/>
      <c r="P173" s="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416"/>
      <c r="BE173" s="416"/>
      <c r="BF173" s="416"/>
      <c r="BG173" s="416"/>
      <c r="BH173" s="416"/>
      <c r="BI173" s="416"/>
      <c r="BJ173" s="416"/>
      <c r="BK173" s="416"/>
      <c r="BL173" s="416"/>
      <c r="BM173" s="416"/>
      <c r="BN173" s="416"/>
      <c r="BO173" s="416"/>
      <c r="BP173" s="416"/>
      <c r="BQ173" s="416"/>
      <c r="BR173" s="416"/>
      <c r="BS173" s="416"/>
      <c r="BT173" s="416"/>
      <c r="BU173" s="416"/>
      <c r="BV173" s="416"/>
      <c r="BW173" s="416"/>
      <c r="BX173" s="416"/>
      <c r="BY173" s="416"/>
      <c r="BZ173" s="416"/>
      <c r="CA173" s="416"/>
      <c r="CB173" s="416"/>
      <c r="CC173" s="416"/>
      <c r="CD173" s="416"/>
      <c r="CE173" s="416"/>
      <c r="CF173" s="416"/>
      <c r="CG173" s="416"/>
      <c r="CH173" s="416"/>
      <c r="CI173" s="416"/>
      <c r="CJ173" s="416"/>
      <c r="CK173" s="416"/>
      <c r="CL173" s="416"/>
      <c r="CM173" s="416"/>
      <c r="CN173" s="416"/>
      <c r="CO173" s="416"/>
      <c r="CP173" s="416"/>
      <c r="CQ173" s="416"/>
      <c r="CR173" s="416"/>
      <c r="CS173" s="416"/>
      <c r="CT173" s="416"/>
      <c r="CU173" s="416"/>
      <c r="CV173" s="416"/>
      <c r="CW173" s="416"/>
      <c r="CX173" s="416"/>
      <c r="CY173" s="416"/>
      <c r="CZ173" s="416"/>
      <c r="DA173" s="416"/>
      <c r="DB173" s="416"/>
      <c r="DC173" s="416"/>
      <c r="DD173" s="416"/>
      <c r="DE173" s="416"/>
      <c r="DF173" s="416"/>
      <c r="DG173" s="416"/>
      <c r="DH173" s="416"/>
      <c r="DI173" s="416"/>
      <c r="DJ173" s="416"/>
      <c r="DK173" s="416"/>
      <c r="DL173" s="416"/>
      <c r="DM173" s="416"/>
      <c r="DN173" s="416"/>
      <c r="DO173" s="416"/>
      <c r="DP173" s="416"/>
      <c r="DQ173" s="416"/>
      <c r="DR173" s="416"/>
      <c r="DS173" s="416"/>
      <c r="DT173" s="416"/>
      <c r="DU173" s="416"/>
      <c r="DV173" s="416"/>
      <c r="DW173" s="416"/>
      <c r="DX173" s="416"/>
      <c r="DY173" s="416"/>
      <c r="DZ173" s="416"/>
      <c r="EA173" s="416"/>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row>
  </sheetData>
  <autoFilter ref="A1:FV152"/>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election activeCell="H23" sqref="H23"/>
    </sheetView>
  </sheetViews>
  <sheetFormatPr defaultRowHeight="17.399999999999999"/>
  <cols>
    <col min="1" max="1" width="13.69921875" bestFit="1" customWidth="1"/>
    <col min="2" max="2" width="10" customWidth="1"/>
  </cols>
  <sheetData>
    <row r="1" spans="1:9" ht="18" thickTop="1">
      <c r="A1" s="23" t="s">
        <v>2004</v>
      </c>
      <c r="B1" s="23" t="s">
        <v>2003</v>
      </c>
      <c r="C1" s="23" t="s">
        <v>2005</v>
      </c>
      <c r="D1" s="23" t="s">
        <v>2006</v>
      </c>
      <c r="E1" s="23" t="s">
        <v>2007</v>
      </c>
      <c r="F1" s="23" t="s">
        <v>2008</v>
      </c>
      <c r="G1" s="23" t="s">
        <v>2009</v>
      </c>
      <c r="H1" s="23" t="s">
        <v>2010</v>
      </c>
      <c r="I1" s="23" t="s">
        <v>2011</v>
      </c>
    </row>
    <row r="2" spans="1:9">
      <c r="A2" s="25" t="s">
        <v>2012</v>
      </c>
      <c r="B2" s="24">
        <v>35</v>
      </c>
      <c r="C2" s="24">
        <v>6</v>
      </c>
      <c r="D2" s="24">
        <v>56</v>
      </c>
      <c r="E2" s="24">
        <v>48</v>
      </c>
      <c r="F2" s="24">
        <v>45</v>
      </c>
      <c r="G2" s="24">
        <v>51</v>
      </c>
      <c r="H2" s="24">
        <v>59</v>
      </c>
      <c r="I2" s="24">
        <f>SUM(B2:H2)</f>
        <v>300</v>
      </c>
    </row>
    <row r="3" spans="1:9">
      <c r="A3" s="26" t="s">
        <v>2013</v>
      </c>
      <c r="B3" s="24">
        <v>22</v>
      </c>
      <c r="C3" s="24">
        <v>5</v>
      </c>
      <c r="D3" s="24">
        <v>42</v>
      </c>
      <c r="E3" s="24">
        <v>39</v>
      </c>
      <c r="F3" s="24">
        <v>43</v>
      </c>
      <c r="G3" s="24">
        <v>36</v>
      </c>
      <c r="H3" s="24">
        <v>40</v>
      </c>
      <c r="I3" s="24">
        <f>SUM(B3:H3)</f>
        <v>227</v>
      </c>
    </row>
    <row r="4" spans="1:9">
      <c r="A4" s="26" t="s">
        <v>2014</v>
      </c>
      <c r="B4" s="29">
        <f>B3/B2</f>
        <v>0.62857142857142856</v>
      </c>
      <c r="C4" s="29">
        <f t="shared" ref="C4:I4" si="0">C3/C2</f>
        <v>0.83333333333333337</v>
      </c>
      <c r="D4" s="29">
        <f t="shared" si="0"/>
        <v>0.75</v>
      </c>
      <c r="E4" s="29">
        <f t="shared" si="0"/>
        <v>0.8125</v>
      </c>
      <c r="F4" s="29">
        <f t="shared" si="0"/>
        <v>0.9555555555555556</v>
      </c>
      <c r="G4" s="29">
        <f t="shared" si="0"/>
        <v>0.70588235294117652</v>
      </c>
      <c r="H4" s="29">
        <f t="shared" si="0"/>
        <v>0.67796610169491522</v>
      </c>
      <c r="I4" s="29">
        <f t="shared" si="0"/>
        <v>0.75666666666666671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X767"/>
  <sheetViews>
    <sheetView workbookViewId="0">
      <pane ySplit="2" topLeftCell="A58" activePane="bottomLeft" state="frozen"/>
      <selection activeCell="L1" sqref="L1"/>
      <selection pane="bottomLeft" activeCell="A19" sqref="A19:XFD20"/>
    </sheetView>
  </sheetViews>
  <sheetFormatPr defaultColWidth="9" defaultRowHeight="15" customHeight="1"/>
  <cols>
    <col min="1" max="1" width="9" style="10"/>
    <col min="2" max="2" width="9" style="9"/>
    <col min="3" max="3" width="16.69921875" style="10" customWidth="1"/>
    <col min="4" max="8" width="0" style="10" hidden="1" customWidth="1"/>
    <col min="9" max="25" width="9" style="10"/>
    <col min="26" max="26" width="9" style="287"/>
    <col min="27" max="96" width="9" style="10"/>
    <col min="97" max="97" width="8.8984375" style="10" customWidth="1"/>
    <col min="98" max="16384" width="9" style="10"/>
  </cols>
  <sheetData>
    <row r="1" spans="1:128" s="6" customFormat="1" ht="15" customHeight="1">
      <c r="A1" s="13" t="s">
        <v>132</v>
      </c>
      <c r="B1" s="1" t="s">
        <v>426</v>
      </c>
      <c r="C1" s="16" t="s">
        <v>133</v>
      </c>
      <c r="D1" s="11" t="s">
        <v>832</v>
      </c>
      <c r="E1" s="11" t="s">
        <v>833</v>
      </c>
      <c r="F1" s="11" t="s">
        <v>834</v>
      </c>
      <c r="G1" s="11" t="s">
        <v>835</v>
      </c>
      <c r="H1" s="11" t="s">
        <v>836</v>
      </c>
      <c r="I1" s="11" t="s">
        <v>837</v>
      </c>
      <c r="J1" s="11" t="s">
        <v>838</v>
      </c>
      <c r="K1" s="11" t="s">
        <v>839</v>
      </c>
      <c r="L1" s="11" t="s">
        <v>840</v>
      </c>
      <c r="M1" s="11" t="s">
        <v>841</v>
      </c>
      <c r="N1" s="11" t="s">
        <v>842</v>
      </c>
      <c r="O1" s="11" t="s">
        <v>843</v>
      </c>
      <c r="P1" s="11" t="s">
        <v>844</v>
      </c>
      <c r="Q1" s="11" t="s">
        <v>845</v>
      </c>
      <c r="R1" s="11" t="s">
        <v>846</v>
      </c>
      <c r="S1" s="11" t="s">
        <v>847</v>
      </c>
      <c r="T1" s="11" t="s">
        <v>848</v>
      </c>
      <c r="U1" s="11" t="s">
        <v>849</v>
      </c>
      <c r="V1" s="11" t="s">
        <v>850</v>
      </c>
      <c r="W1" s="11" t="s">
        <v>851</v>
      </c>
      <c r="X1" s="11" t="s">
        <v>852</v>
      </c>
      <c r="Y1" s="11" t="s">
        <v>853</v>
      </c>
      <c r="Z1" s="281" t="s">
        <v>854</v>
      </c>
      <c r="AA1" s="11" t="s">
        <v>855</v>
      </c>
      <c r="AB1" s="11" t="s">
        <v>856</v>
      </c>
      <c r="AC1" s="11" t="s">
        <v>857</v>
      </c>
      <c r="AD1" s="11" t="s">
        <v>858</v>
      </c>
      <c r="AE1" s="11" t="s">
        <v>859</v>
      </c>
      <c r="AF1" s="11" t="s">
        <v>860</v>
      </c>
      <c r="AG1" s="11" t="s">
        <v>861</v>
      </c>
      <c r="AH1" s="11" t="s">
        <v>862</v>
      </c>
      <c r="AI1" s="11" t="s">
        <v>863</v>
      </c>
      <c r="AJ1" s="11" t="s">
        <v>864</v>
      </c>
      <c r="AK1" s="11" t="s">
        <v>865</v>
      </c>
      <c r="AL1" s="11" t="s">
        <v>866</v>
      </c>
      <c r="AM1" s="11" t="s">
        <v>867</v>
      </c>
      <c r="AN1" s="11" t="s">
        <v>868</v>
      </c>
      <c r="AO1" s="11" t="s">
        <v>869</v>
      </c>
      <c r="AP1" s="11" t="s">
        <v>870</v>
      </c>
      <c r="AQ1" s="11" t="s">
        <v>871</v>
      </c>
      <c r="AR1" s="11" t="s">
        <v>872</v>
      </c>
      <c r="AS1" s="11" t="s">
        <v>873</v>
      </c>
      <c r="AT1" s="11" t="s">
        <v>874</v>
      </c>
      <c r="AU1" s="11" t="s">
        <v>875</v>
      </c>
      <c r="AV1" s="11" t="s">
        <v>876</v>
      </c>
      <c r="AW1" s="11" t="s">
        <v>877</v>
      </c>
      <c r="AX1" s="11" t="s">
        <v>878</v>
      </c>
      <c r="AY1" s="11" t="s">
        <v>879</v>
      </c>
      <c r="AZ1" s="11" t="s">
        <v>880</v>
      </c>
      <c r="BA1" s="11" t="s">
        <v>881</v>
      </c>
      <c r="BB1" s="11" t="s">
        <v>882</v>
      </c>
      <c r="BC1" s="11" t="s">
        <v>883</v>
      </c>
      <c r="BD1" s="11" t="s">
        <v>884</v>
      </c>
      <c r="BE1" s="11" t="s">
        <v>885</v>
      </c>
      <c r="BF1" s="11" t="s">
        <v>886</v>
      </c>
      <c r="BG1" s="11" t="s">
        <v>887</v>
      </c>
      <c r="BH1" s="11" t="s">
        <v>888</v>
      </c>
      <c r="BI1" s="11" t="s">
        <v>889</v>
      </c>
      <c r="BJ1" s="11" t="s">
        <v>890</v>
      </c>
      <c r="BK1" s="11" t="s">
        <v>891</v>
      </c>
      <c r="BL1" s="11" t="s">
        <v>892</v>
      </c>
      <c r="BM1" s="11" t="s">
        <v>893</v>
      </c>
      <c r="BN1" s="11" t="s">
        <v>894</v>
      </c>
      <c r="BO1" s="11" t="s">
        <v>895</v>
      </c>
      <c r="BP1" s="11" t="s">
        <v>896</v>
      </c>
      <c r="BQ1" s="11" t="s">
        <v>897</v>
      </c>
      <c r="BR1" s="11" t="s">
        <v>898</v>
      </c>
      <c r="BS1" s="11" t="s">
        <v>899</v>
      </c>
      <c r="BT1" s="11" t="s">
        <v>900</v>
      </c>
      <c r="BU1" s="11" t="s">
        <v>901</v>
      </c>
      <c r="BV1" s="11" t="s">
        <v>902</v>
      </c>
      <c r="BW1" s="11" t="s">
        <v>903</v>
      </c>
      <c r="BX1" s="11" t="s">
        <v>904</v>
      </c>
      <c r="BY1" s="11" t="s">
        <v>905</v>
      </c>
      <c r="BZ1" s="11" t="s">
        <v>906</v>
      </c>
      <c r="CA1" s="11" t="s">
        <v>907</v>
      </c>
      <c r="CB1" s="11" t="s">
        <v>908</v>
      </c>
      <c r="CC1" s="11" t="s">
        <v>909</v>
      </c>
      <c r="CD1" s="11" t="s">
        <v>910</v>
      </c>
      <c r="CE1" s="11" t="s">
        <v>911</v>
      </c>
      <c r="CF1" s="11" t="s">
        <v>912</v>
      </c>
      <c r="CG1" s="11" t="s">
        <v>913</v>
      </c>
      <c r="CH1" s="11" t="s">
        <v>914</v>
      </c>
      <c r="CI1" s="11" t="s">
        <v>915</v>
      </c>
      <c r="CJ1" s="11" t="s">
        <v>916</v>
      </c>
      <c r="CK1" s="11" t="s">
        <v>917</v>
      </c>
      <c r="CL1" s="11" t="s">
        <v>918</v>
      </c>
      <c r="CM1" s="11" t="s">
        <v>919</v>
      </c>
      <c r="CN1" s="11" t="s">
        <v>920</v>
      </c>
      <c r="CO1" s="11" t="s">
        <v>921</v>
      </c>
      <c r="CP1" s="11" t="s">
        <v>922</v>
      </c>
      <c r="CQ1" s="11" t="s">
        <v>923</v>
      </c>
      <c r="CR1" s="11" t="s">
        <v>924</v>
      </c>
      <c r="CS1" s="11" t="s">
        <v>925</v>
      </c>
      <c r="CT1" s="11" t="s">
        <v>926</v>
      </c>
      <c r="CU1" s="11" t="s">
        <v>927</v>
      </c>
      <c r="CV1" s="11" t="s">
        <v>928</v>
      </c>
      <c r="CW1" s="11" t="s">
        <v>929</v>
      </c>
      <c r="CX1" s="11" t="s">
        <v>930</v>
      </c>
      <c r="CY1" s="7" t="s">
        <v>134</v>
      </c>
      <c r="CZ1" s="7" t="s">
        <v>157</v>
      </c>
      <c r="DA1" s="7" t="s">
        <v>156</v>
      </c>
      <c r="DB1" s="7" t="s">
        <v>158</v>
      </c>
      <c r="DC1" s="7" t="s">
        <v>159</v>
      </c>
      <c r="DD1" s="7" t="s">
        <v>160</v>
      </c>
      <c r="DE1" s="7" t="s">
        <v>161</v>
      </c>
      <c r="DF1" s="7" t="s">
        <v>162</v>
      </c>
      <c r="DG1" s="7" t="s">
        <v>163</v>
      </c>
      <c r="DH1" s="7" t="s">
        <v>165</v>
      </c>
      <c r="DI1" s="7" t="s">
        <v>164</v>
      </c>
      <c r="DJ1" s="7" t="s">
        <v>135</v>
      </c>
      <c r="DK1" s="7" t="s">
        <v>136</v>
      </c>
      <c r="DL1" s="7" t="s">
        <v>137</v>
      </c>
      <c r="DM1" s="7" t="s">
        <v>138</v>
      </c>
      <c r="DN1" s="7" t="s">
        <v>139</v>
      </c>
      <c r="DO1" s="7" t="s">
        <v>140</v>
      </c>
      <c r="DP1" s="7" t="s">
        <v>141</v>
      </c>
      <c r="DQ1" s="6" t="s">
        <v>166</v>
      </c>
      <c r="DR1" s="6" t="s">
        <v>167</v>
      </c>
      <c r="DS1" s="6" t="s">
        <v>168</v>
      </c>
      <c r="DT1" s="6" t="s">
        <v>169</v>
      </c>
      <c r="DU1" s="6" t="s">
        <v>170</v>
      </c>
      <c r="DV1" s="6" t="s">
        <v>171</v>
      </c>
      <c r="DW1" s="6" t="s">
        <v>172</v>
      </c>
      <c r="DX1" s="6" t="s">
        <v>173</v>
      </c>
    </row>
    <row r="2" spans="1:128" s="6" customFormat="1" ht="15" customHeight="1">
      <c r="A2" s="13"/>
      <c r="B2" s="1" t="s">
        <v>314</v>
      </c>
      <c r="C2" s="17" t="s">
        <v>466</v>
      </c>
      <c r="D2" s="8" t="s">
        <v>0</v>
      </c>
      <c r="E2" s="8" t="s">
        <v>3</v>
      </c>
      <c r="F2" s="8" t="s">
        <v>6</v>
      </c>
      <c r="G2" s="8" t="s">
        <v>40</v>
      </c>
      <c r="H2" s="8" t="s">
        <v>41</v>
      </c>
      <c r="I2" s="8" t="s">
        <v>1</v>
      </c>
      <c r="J2" s="8" t="s">
        <v>142</v>
      </c>
      <c r="K2" s="8" t="s">
        <v>143</v>
      </c>
      <c r="L2" s="8" t="s">
        <v>144</v>
      </c>
      <c r="M2" s="8" t="s">
        <v>145</v>
      </c>
      <c r="N2" s="8" t="s">
        <v>4</v>
      </c>
      <c r="O2" s="8" t="s">
        <v>7</v>
      </c>
      <c r="P2" s="8" t="s">
        <v>8</v>
      </c>
      <c r="Q2" s="8" t="s">
        <v>9</v>
      </c>
      <c r="R2" s="8" t="s">
        <v>10</v>
      </c>
      <c r="S2" s="8" t="s">
        <v>11</v>
      </c>
      <c r="T2" s="8" t="s">
        <v>12</v>
      </c>
      <c r="U2" s="8" t="s">
        <v>13</v>
      </c>
      <c r="V2" s="8" t="s">
        <v>14</v>
      </c>
      <c r="W2" s="8" t="s">
        <v>15</v>
      </c>
      <c r="X2" s="8" t="s">
        <v>16</v>
      </c>
      <c r="Y2" s="8" t="s">
        <v>18</v>
      </c>
      <c r="Z2" s="282" t="s">
        <v>19</v>
      </c>
      <c r="AA2" s="8" t="s">
        <v>22</v>
      </c>
      <c r="AB2" s="8" t="s">
        <v>24</v>
      </c>
      <c r="AC2" s="8" t="s">
        <v>25</v>
      </c>
      <c r="AD2" s="8" t="s">
        <v>27</v>
      </c>
      <c r="AE2" s="8" t="s">
        <v>28</v>
      </c>
      <c r="AF2" s="8" t="s">
        <v>29</v>
      </c>
      <c r="AG2" s="8" t="s">
        <v>30</v>
      </c>
      <c r="AH2" s="8" t="s">
        <v>31</v>
      </c>
      <c r="AI2" s="8" t="s">
        <v>32</v>
      </c>
      <c r="AJ2" s="8" t="s">
        <v>33</v>
      </c>
      <c r="AK2" s="8" t="s">
        <v>34</v>
      </c>
      <c r="AL2" s="8" t="s">
        <v>35</v>
      </c>
      <c r="AM2" s="8" t="s">
        <v>36</v>
      </c>
      <c r="AN2" s="8" t="s">
        <v>37</v>
      </c>
      <c r="AO2" s="8" t="s">
        <v>38</v>
      </c>
      <c r="AP2" s="8" t="s">
        <v>39</v>
      </c>
      <c r="AQ2" s="8" t="s">
        <v>42</v>
      </c>
      <c r="AR2" s="8" t="s">
        <v>43</v>
      </c>
      <c r="AS2" s="8" t="s">
        <v>44</v>
      </c>
      <c r="AT2" s="8" t="s">
        <v>45</v>
      </c>
      <c r="AU2" s="8" t="s">
        <v>49</v>
      </c>
      <c r="AV2" s="8" t="s">
        <v>50</v>
      </c>
      <c r="AW2" s="8" t="s">
        <v>52</v>
      </c>
      <c r="AX2" s="8" t="s">
        <v>53</v>
      </c>
      <c r="AY2" s="8" t="s">
        <v>54</v>
      </c>
      <c r="AZ2" s="8" t="s">
        <v>55</v>
      </c>
      <c r="BA2" s="8" t="s">
        <v>58</v>
      </c>
      <c r="BB2" s="8" t="s">
        <v>59</v>
      </c>
      <c r="BC2" s="8" t="s">
        <v>61</v>
      </c>
      <c r="BD2" s="8" t="s">
        <v>62</v>
      </c>
      <c r="BE2" s="8" t="s">
        <v>63</v>
      </c>
      <c r="BF2" s="8" t="s">
        <v>64</v>
      </c>
      <c r="BG2" s="8" t="s">
        <v>66</v>
      </c>
      <c r="BH2" s="8" t="s">
        <v>67</v>
      </c>
      <c r="BI2" s="8" t="s">
        <v>69</v>
      </c>
      <c r="BJ2" s="8" t="s">
        <v>70</v>
      </c>
      <c r="BK2" s="8" t="s">
        <v>72</v>
      </c>
      <c r="BL2" s="8" t="s">
        <v>73</v>
      </c>
      <c r="BM2" s="8" t="s">
        <v>75</v>
      </c>
      <c r="BN2" s="8" t="s">
        <v>76</v>
      </c>
      <c r="BO2" s="8" t="s">
        <v>77</v>
      </c>
      <c r="BP2" s="8" t="s">
        <v>78</v>
      </c>
      <c r="BQ2" s="8" t="s">
        <v>80</v>
      </c>
      <c r="BR2" s="8" t="s">
        <v>81</v>
      </c>
      <c r="BS2" s="8" t="s">
        <v>83</v>
      </c>
      <c r="BT2" s="8" t="s">
        <v>84</v>
      </c>
      <c r="BU2" s="8" t="s">
        <v>86</v>
      </c>
      <c r="BV2" s="8" t="s">
        <v>87</v>
      </c>
      <c r="BW2" s="8" t="s">
        <v>89</v>
      </c>
      <c r="BX2" s="8" t="s">
        <v>92</v>
      </c>
      <c r="BY2" s="8" t="s">
        <v>93</v>
      </c>
      <c r="BZ2" s="8" t="s">
        <v>94</v>
      </c>
      <c r="CA2" s="8" t="s">
        <v>95</v>
      </c>
      <c r="CB2" s="8" t="s">
        <v>96</v>
      </c>
      <c r="CC2" s="8" t="s">
        <v>97</v>
      </c>
      <c r="CD2" s="8" t="s">
        <v>98</v>
      </c>
      <c r="CE2" s="8" t="s">
        <v>100</v>
      </c>
      <c r="CF2" s="8" t="s">
        <v>101</v>
      </c>
      <c r="CG2" s="8" t="s">
        <v>103</v>
      </c>
      <c r="CH2" s="8" t="s">
        <v>104</v>
      </c>
      <c r="CI2" s="8" t="s">
        <v>106</v>
      </c>
      <c r="CJ2" s="8" t="s">
        <v>107</v>
      </c>
      <c r="CK2" s="8" t="s">
        <v>109</v>
      </c>
      <c r="CL2" s="8" t="s">
        <v>110</v>
      </c>
      <c r="CM2" s="8" t="s">
        <v>112</v>
      </c>
      <c r="CN2" s="8" t="s">
        <v>113</v>
      </c>
      <c r="CO2" s="8" t="s">
        <v>115</v>
      </c>
      <c r="CP2" s="8" t="s">
        <v>116</v>
      </c>
      <c r="CQ2" s="8" t="s">
        <v>118</v>
      </c>
      <c r="CR2" s="8" t="s">
        <v>119</v>
      </c>
      <c r="CS2" s="8" t="s">
        <v>120</v>
      </c>
      <c r="CT2" s="8" t="s">
        <v>122</v>
      </c>
      <c r="CU2" s="8" t="s">
        <v>123</v>
      </c>
      <c r="CV2" s="8" t="s">
        <v>124</v>
      </c>
      <c r="CW2" s="8" t="s">
        <v>125</v>
      </c>
      <c r="CX2" s="8" t="s">
        <v>130</v>
      </c>
      <c r="CY2" s="11" t="s">
        <v>467</v>
      </c>
      <c r="CZ2" s="8" t="s">
        <v>222</v>
      </c>
      <c r="DA2" s="8" t="s">
        <v>223</v>
      </c>
      <c r="DB2" s="8" t="s">
        <v>224</v>
      </c>
      <c r="DC2" s="8" t="s">
        <v>225</v>
      </c>
      <c r="DD2" s="8" t="s">
        <v>226</v>
      </c>
      <c r="DE2" s="8" t="s">
        <v>227</v>
      </c>
      <c r="DF2" s="8" t="s">
        <v>228</v>
      </c>
      <c r="DG2" s="8" t="s">
        <v>229</v>
      </c>
      <c r="DH2" s="8" t="s">
        <v>230</v>
      </c>
      <c r="DI2" s="8" t="s">
        <v>231</v>
      </c>
      <c r="DJ2" s="8" t="s">
        <v>232</v>
      </c>
      <c r="DK2" s="8" t="s">
        <v>233</v>
      </c>
      <c r="DL2" s="8" t="s">
        <v>234</v>
      </c>
      <c r="DM2" s="8" t="s">
        <v>235</v>
      </c>
      <c r="DN2" s="8" t="s">
        <v>236</v>
      </c>
      <c r="DO2" s="8" t="s">
        <v>237</v>
      </c>
      <c r="DP2" s="8" t="s">
        <v>238</v>
      </c>
      <c r="DQ2" s="6" t="s">
        <v>174</v>
      </c>
      <c r="DR2" s="6" t="s">
        <v>175</v>
      </c>
      <c r="DS2" s="6" t="s">
        <v>176</v>
      </c>
      <c r="DT2" s="6" t="s">
        <v>177</v>
      </c>
      <c r="DU2" s="6" t="s">
        <v>178</v>
      </c>
      <c r="DV2" s="6" t="s">
        <v>179</v>
      </c>
      <c r="DW2" s="6" t="s">
        <v>180</v>
      </c>
      <c r="DX2" s="6" t="s">
        <v>181</v>
      </c>
    </row>
    <row r="3" spans="1:128" s="6" customFormat="1" ht="15" customHeight="1">
      <c r="A3" s="14" t="s">
        <v>292</v>
      </c>
      <c r="B3" s="11" t="s">
        <v>812</v>
      </c>
      <c r="C3" s="17" t="s">
        <v>1024</v>
      </c>
      <c r="Z3" s="283"/>
      <c r="CY3" s="11" t="s">
        <v>798</v>
      </c>
      <c r="CZ3" s="6" t="s">
        <v>273</v>
      </c>
      <c r="DA3" s="6" t="s">
        <v>269</v>
      </c>
      <c r="DB3" s="6" t="s">
        <v>272</v>
      </c>
      <c r="DC3" s="6" t="s">
        <v>287</v>
      </c>
      <c r="DD3" s="6" t="s">
        <v>269</v>
      </c>
      <c r="DF3" s="6" t="s">
        <v>273</v>
      </c>
      <c r="DI3" s="11" t="s">
        <v>805</v>
      </c>
      <c r="DJ3" s="11" t="s">
        <v>806</v>
      </c>
      <c r="DK3" s="11" t="s">
        <v>807</v>
      </c>
      <c r="DL3" s="11" t="s">
        <v>808</v>
      </c>
      <c r="DM3" s="11" t="s">
        <v>809</v>
      </c>
      <c r="DN3" s="11" t="s">
        <v>691</v>
      </c>
      <c r="DO3" s="11" t="s">
        <v>810</v>
      </c>
      <c r="DP3" s="11"/>
      <c r="DQ3" s="11" t="s">
        <v>532</v>
      </c>
      <c r="DR3" s="11" t="s">
        <v>811</v>
      </c>
      <c r="DS3" s="11"/>
      <c r="DT3" s="11"/>
      <c r="DU3" s="11"/>
      <c r="DV3" s="11"/>
      <c r="DW3" s="11"/>
      <c r="DX3" s="11"/>
    </row>
    <row r="4" spans="1:128" ht="15" customHeight="1">
      <c r="A4" s="14" t="s">
        <v>183</v>
      </c>
      <c r="B4" s="11" t="s">
        <v>812</v>
      </c>
      <c r="C4" s="17" t="s">
        <v>1025</v>
      </c>
      <c r="D4" s="9"/>
      <c r="E4" s="9"/>
      <c r="F4" s="9"/>
      <c r="G4" s="9"/>
      <c r="H4" s="9"/>
      <c r="I4" s="9"/>
      <c r="J4" s="9"/>
      <c r="K4" s="9"/>
      <c r="L4" s="9"/>
      <c r="M4" s="9"/>
      <c r="N4" s="9"/>
      <c r="O4" s="9"/>
      <c r="P4" s="9"/>
      <c r="Q4" s="9"/>
      <c r="R4" s="9"/>
      <c r="S4" s="9"/>
      <c r="T4" s="9"/>
      <c r="U4" s="9"/>
      <c r="V4" s="9"/>
      <c r="W4" s="9"/>
      <c r="X4" s="9"/>
      <c r="Y4" s="9"/>
      <c r="Z4" s="284"/>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11" t="s">
        <v>799</v>
      </c>
      <c r="CZ4" s="9">
        <v>1</v>
      </c>
      <c r="DA4" s="9">
        <v>4</v>
      </c>
      <c r="DB4" s="9">
        <v>5</v>
      </c>
      <c r="DC4" s="9">
        <v>2</v>
      </c>
      <c r="DD4" s="9">
        <v>3</v>
      </c>
      <c r="DE4" s="9">
        <v>5</v>
      </c>
      <c r="DF4" s="9"/>
      <c r="DG4" s="9"/>
      <c r="DH4" s="9"/>
      <c r="DI4" s="11" t="s">
        <v>813</v>
      </c>
      <c r="DJ4" s="11" t="s">
        <v>814</v>
      </c>
      <c r="DK4" s="11" t="s">
        <v>815</v>
      </c>
      <c r="DL4" s="11"/>
      <c r="DM4" s="11"/>
      <c r="DN4" s="11"/>
      <c r="DO4" s="11"/>
      <c r="DP4" s="11"/>
      <c r="DQ4" s="11">
        <v>1</v>
      </c>
      <c r="DR4" s="11">
        <v>30</v>
      </c>
      <c r="DS4" s="11">
        <v>37</v>
      </c>
      <c r="DT4" s="11">
        <v>59</v>
      </c>
      <c r="DU4" s="11"/>
      <c r="DV4" s="11"/>
      <c r="DW4" s="11"/>
      <c r="DX4" s="11"/>
    </row>
    <row r="5" spans="1:128" ht="15" customHeight="1">
      <c r="A5" s="14" t="s">
        <v>184</v>
      </c>
      <c r="B5" s="11" t="s">
        <v>812</v>
      </c>
      <c r="C5" s="17" t="s">
        <v>1026</v>
      </c>
      <c r="D5" s="9"/>
      <c r="E5" s="9"/>
      <c r="F5" s="9"/>
      <c r="G5" s="9"/>
      <c r="H5" s="9"/>
      <c r="I5" s="9"/>
      <c r="J5" s="9"/>
      <c r="K5" s="9"/>
      <c r="L5" s="9"/>
      <c r="M5" s="9"/>
      <c r="N5" s="9"/>
      <c r="O5" s="9"/>
      <c r="P5" s="9"/>
      <c r="Q5" s="9"/>
      <c r="R5" s="9"/>
      <c r="S5" s="9"/>
      <c r="T5" s="9"/>
      <c r="U5" s="9"/>
      <c r="V5" s="9"/>
      <c r="W5" s="9"/>
      <c r="X5" s="9"/>
      <c r="Y5" s="9"/>
      <c r="Z5" s="284"/>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11" t="s">
        <v>800</v>
      </c>
      <c r="CZ5" s="9">
        <v>3</v>
      </c>
      <c r="DA5" s="9">
        <v>4</v>
      </c>
      <c r="DB5" s="9">
        <v>5</v>
      </c>
      <c r="DC5" s="9"/>
      <c r="DD5" s="9"/>
      <c r="DE5" s="9"/>
      <c r="DF5" s="9"/>
      <c r="DG5" s="9"/>
      <c r="DH5" s="9"/>
      <c r="DI5" s="11" t="s">
        <v>816</v>
      </c>
      <c r="DJ5" s="11" t="s">
        <v>817</v>
      </c>
      <c r="DK5" s="11" t="s">
        <v>818</v>
      </c>
      <c r="DL5" s="11"/>
      <c r="DM5" s="11"/>
      <c r="DN5" s="11"/>
      <c r="DO5" s="11"/>
      <c r="DP5" s="11"/>
      <c r="DQ5" s="11"/>
      <c r="DR5" s="11"/>
      <c r="DS5" s="11"/>
      <c r="DT5" s="11"/>
      <c r="DU5" s="11"/>
      <c r="DV5" s="11"/>
      <c r="DW5" s="11"/>
      <c r="DX5" s="11"/>
    </row>
    <row r="6" spans="1:128" ht="15" customHeight="1">
      <c r="A6" s="14" t="s">
        <v>203</v>
      </c>
      <c r="B6" s="11" t="s">
        <v>812</v>
      </c>
      <c r="C6" s="17" t="s">
        <v>1027</v>
      </c>
      <c r="D6" s="9"/>
      <c r="E6" s="9"/>
      <c r="F6" s="9"/>
      <c r="G6" s="9"/>
      <c r="H6" s="9"/>
      <c r="I6" s="9"/>
      <c r="J6" s="9"/>
      <c r="K6" s="9"/>
      <c r="L6" s="9"/>
      <c r="M6" s="9"/>
      <c r="N6" s="9"/>
      <c r="O6" s="9"/>
      <c r="P6" s="9"/>
      <c r="Q6" s="9"/>
      <c r="R6" s="9"/>
      <c r="S6" s="9"/>
      <c r="T6" s="9"/>
      <c r="U6" s="9"/>
      <c r="V6" s="9"/>
      <c r="W6" s="9"/>
      <c r="X6" s="9"/>
      <c r="Y6" s="9"/>
      <c r="Z6" s="284"/>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11" t="s">
        <v>801</v>
      </c>
      <c r="CZ6" s="9">
        <v>4</v>
      </c>
      <c r="DA6" s="9"/>
      <c r="DB6" s="9"/>
      <c r="DC6" s="9"/>
      <c r="DD6" s="9"/>
      <c r="DE6" s="9"/>
      <c r="DF6" s="9"/>
      <c r="DG6" s="9"/>
      <c r="DH6" s="9"/>
      <c r="DI6" s="11" t="s">
        <v>819</v>
      </c>
      <c r="DJ6" s="11" t="s">
        <v>820</v>
      </c>
      <c r="DK6" s="11" t="s">
        <v>821</v>
      </c>
      <c r="DL6" s="11" t="s">
        <v>822</v>
      </c>
      <c r="DM6" s="11" t="s">
        <v>823</v>
      </c>
      <c r="DN6" s="11" t="s">
        <v>824</v>
      </c>
      <c r="DO6" s="11" t="s">
        <v>825</v>
      </c>
      <c r="DP6" s="11"/>
      <c r="DQ6" s="11"/>
      <c r="DR6" s="11"/>
      <c r="DS6" s="11"/>
      <c r="DT6" s="11"/>
      <c r="DU6" s="11"/>
      <c r="DV6" s="11"/>
      <c r="DW6" s="11"/>
      <c r="DX6" s="11"/>
    </row>
    <row r="7" spans="1:128" ht="15" customHeight="1">
      <c r="A7" s="14" t="s">
        <v>204</v>
      </c>
      <c r="B7" s="11" t="s">
        <v>532</v>
      </c>
      <c r="C7" s="17" t="s">
        <v>1028</v>
      </c>
      <c r="D7" s="9"/>
      <c r="E7" s="9"/>
      <c r="F7" s="9"/>
      <c r="G7" s="9"/>
      <c r="H7" s="9"/>
      <c r="I7" s="19">
        <v>70</v>
      </c>
      <c r="J7" s="19">
        <v>30</v>
      </c>
      <c r="K7" s="19"/>
      <c r="L7" s="19"/>
      <c r="M7" s="19"/>
      <c r="N7" s="19">
        <v>2</v>
      </c>
      <c r="O7" s="19">
        <v>1</v>
      </c>
      <c r="P7" s="19">
        <v>80</v>
      </c>
      <c r="Q7" s="19"/>
      <c r="R7" s="19"/>
      <c r="S7" s="19"/>
      <c r="T7" s="19">
        <v>20</v>
      </c>
      <c r="U7" s="19">
        <v>10</v>
      </c>
      <c r="V7" s="19">
        <v>18</v>
      </c>
      <c r="W7" s="19">
        <v>12</v>
      </c>
      <c r="X7" s="19">
        <v>12</v>
      </c>
      <c r="Y7" s="19">
        <v>190</v>
      </c>
      <c r="Z7" s="285">
        <v>89300</v>
      </c>
      <c r="AA7" s="19">
        <v>7</v>
      </c>
      <c r="AB7" s="19">
        <v>1</v>
      </c>
      <c r="AC7" s="19">
        <v>14</v>
      </c>
      <c r="AD7" s="19"/>
      <c r="AE7" s="19">
        <v>1</v>
      </c>
      <c r="AF7" s="19"/>
      <c r="AG7" s="19"/>
      <c r="AH7" s="19">
        <v>1</v>
      </c>
      <c r="AI7" s="19"/>
      <c r="AJ7" s="19"/>
      <c r="AK7" s="19"/>
      <c r="AL7" s="19"/>
      <c r="AM7" s="19"/>
      <c r="AN7" s="19"/>
      <c r="AO7" s="19"/>
      <c r="AP7" s="19"/>
      <c r="AQ7" s="19">
        <v>3</v>
      </c>
      <c r="AR7" s="19">
        <v>9</v>
      </c>
      <c r="AS7" s="19">
        <v>2</v>
      </c>
      <c r="AT7" s="19">
        <v>9</v>
      </c>
      <c r="AU7" s="19">
        <v>3</v>
      </c>
      <c r="AV7" s="19">
        <v>9</v>
      </c>
      <c r="AW7" s="19">
        <v>3</v>
      </c>
      <c r="AX7" s="19">
        <v>9</v>
      </c>
      <c r="AY7" s="19">
        <v>3</v>
      </c>
      <c r="AZ7" s="19">
        <v>9</v>
      </c>
      <c r="BA7" s="19">
        <v>2</v>
      </c>
      <c r="BB7" s="19">
        <v>9</v>
      </c>
      <c r="BC7" s="19">
        <v>2</v>
      </c>
      <c r="BD7" s="19">
        <v>9</v>
      </c>
      <c r="BE7" s="19">
        <v>2</v>
      </c>
      <c r="BF7" s="19">
        <v>9</v>
      </c>
      <c r="BG7" s="19">
        <v>2</v>
      </c>
      <c r="BH7" s="19">
        <v>9</v>
      </c>
      <c r="BI7" s="19">
        <v>3</v>
      </c>
      <c r="BJ7" s="19">
        <v>9</v>
      </c>
      <c r="BK7" s="19">
        <v>4</v>
      </c>
      <c r="BL7" s="19">
        <v>9</v>
      </c>
      <c r="BM7" s="19">
        <v>3</v>
      </c>
      <c r="BN7" s="19">
        <v>9</v>
      </c>
      <c r="BO7" s="19">
        <v>4</v>
      </c>
      <c r="BP7" s="19">
        <v>9</v>
      </c>
      <c r="BQ7" s="19">
        <v>3</v>
      </c>
      <c r="BR7" s="19">
        <v>9</v>
      </c>
      <c r="BS7" s="19">
        <v>3</v>
      </c>
      <c r="BT7" s="19">
        <v>9</v>
      </c>
      <c r="BU7" s="19">
        <v>3</v>
      </c>
      <c r="BV7" s="19">
        <v>9</v>
      </c>
      <c r="BW7" s="19">
        <v>3</v>
      </c>
      <c r="BX7" s="19">
        <v>9</v>
      </c>
      <c r="BY7" s="19">
        <v>3</v>
      </c>
      <c r="BZ7" s="19">
        <v>9</v>
      </c>
      <c r="CA7" s="19">
        <v>3</v>
      </c>
      <c r="CB7" s="19">
        <v>9</v>
      </c>
      <c r="CC7" s="19">
        <v>3</v>
      </c>
      <c r="CD7" s="19">
        <v>9</v>
      </c>
      <c r="CE7" s="19">
        <v>3</v>
      </c>
      <c r="CF7" s="19">
        <v>9</v>
      </c>
      <c r="CG7" s="19">
        <v>1</v>
      </c>
      <c r="CH7" s="19">
        <v>9</v>
      </c>
      <c r="CI7" s="19">
        <v>1</v>
      </c>
      <c r="CJ7" s="19">
        <v>9</v>
      </c>
      <c r="CK7" s="19">
        <v>1</v>
      </c>
      <c r="CL7" s="19">
        <v>9</v>
      </c>
      <c r="CM7" s="19">
        <v>2</v>
      </c>
      <c r="CN7" s="19">
        <v>9</v>
      </c>
      <c r="CO7" s="19">
        <v>2</v>
      </c>
      <c r="CP7" s="19">
        <v>9</v>
      </c>
      <c r="CQ7" s="19">
        <v>2</v>
      </c>
      <c r="CR7" s="19">
        <v>9</v>
      </c>
      <c r="CS7" s="19"/>
      <c r="CT7" s="19"/>
      <c r="CU7" s="19"/>
      <c r="CV7" s="19"/>
      <c r="CW7" s="19"/>
      <c r="CX7" s="19"/>
      <c r="CY7" s="11" t="s">
        <v>802</v>
      </c>
      <c r="CZ7" s="9">
        <v>1</v>
      </c>
      <c r="DA7" s="9">
        <v>3</v>
      </c>
      <c r="DB7" s="9">
        <v>5</v>
      </c>
      <c r="DC7" s="9"/>
      <c r="DD7" s="9"/>
      <c r="DE7" s="9"/>
      <c r="DF7" s="9"/>
      <c r="DG7" s="9"/>
      <c r="DH7" s="9"/>
      <c r="DI7" s="11" t="s">
        <v>1981</v>
      </c>
      <c r="DJ7" s="11" t="s">
        <v>826</v>
      </c>
      <c r="DK7" s="11" t="s">
        <v>827</v>
      </c>
      <c r="DL7" s="11"/>
      <c r="DM7" s="11"/>
      <c r="DN7" s="11"/>
      <c r="DO7" s="11"/>
      <c r="DP7" s="11"/>
      <c r="DQ7" s="11"/>
      <c r="DR7" s="11"/>
      <c r="DS7" s="11"/>
      <c r="DT7" s="11"/>
      <c r="DU7" s="11"/>
      <c r="DV7" s="11"/>
      <c r="DW7" s="11"/>
      <c r="DX7" s="11"/>
    </row>
    <row r="8" spans="1:128" ht="15" customHeight="1">
      <c r="A8" s="14" t="s">
        <v>205</v>
      </c>
      <c r="B8" s="11" t="s">
        <v>518</v>
      </c>
      <c r="C8" s="17" t="s">
        <v>1029</v>
      </c>
      <c r="D8" s="9"/>
      <c r="E8" s="9"/>
      <c r="F8" s="9"/>
      <c r="G8" s="9"/>
      <c r="H8" s="9"/>
      <c r="I8" s="19">
        <v>80</v>
      </c>
      <c r="J8" s="19">
        <v>20</v>
      </c>
      <c r="K8" s="19"/>
      <c r="L8" s="19"/>
      <c r="M8" s="19"/>
      <c r="N8" s="19">
        <v>2</v>
      </c>
      <c r="O8" s="19">
        <v>2</v>
      </c>
      <c r="P8" s="19">
        <v>40</v>
      </c>
      <c r="Q8" s="19">
        <v>20</v>
      </c>
      <c r="R8" s="19">
        <v>10</v>
      </c>
      <c r="S8" s="19"/>
      <c r="T8" s="19">
        <v>30</v>
      </c>
      <c r="U8" s="19">
        <v>6</v>
      </c>
      <c r="V8" s="19">
        <v>12</v>
      </c>
      <c r="W8" s="19">
        <v>6</v>
      </c>
      <c r="X8" s="19">
        <v>24</v>
      </c>
      <c r="Y8" s="19">
        <v>64</v>
      </c>
      <c r="Z8" s="285">
        <v>35900</v>
      </c>
      <c r="AA8" s="19">
        <v>7</v>
      </c>
      <c r="AB8" s="19">
        <v>1</v>
      </c>
      <c r="AC8" s="19">
        <v>6</v>
      </c>
      <c r="AD8" s="19">
        <v>1</v>
      </c>
      <c r="AE8" s="19">
        <v>1</v>
      </c>
      <c r="AF8" s="19"/>
      <c r="AG8" s="19"/>
      <c r="AH8" s="19"/>
      <c r="AI8" s="19"/>
      <c r="AJ8" s="19"/>
      <c r="AK8" s="19"/>
      <c r="AL8" s="19">
        <v>1</v>
      </c>
      <c r="AM8" s="19"/>
      <c r="AN8" s="19"/>
      <c r="AO8" s="19"/>
      <c r="AP8" s="19"/>
      <c r="AQ8" s="19">
        <v>4</v>
      </c>
      <c r="AR8" s="19"/>
      <c r="AS8" s="19">
        <v>3</v>
      </c>
      <c r="AT8" s="19"/>
      <c r="AU8" s="19">
        <v>3</v>
      </c>
      <c r="AV8" s="19"/>
      <c r="AW8" s="19">
        <v>4</v>
      </c>
      <c r="AX8" s="19"/>
      <c r="AY8" s="19">
        <v>3</v>
      </c>
      <c r="AZ8" s="19"/>
      <c r="BA8" s="19">
        <v>3</v>
      </c>
      <c r="BB8" s="19"/>
      <c r="BC8" s="19">
        <v>4</v>
      </c>
      <c r="BD8" s="19"/>
      <c r="BE8" s="19">
        <v>3</v>
      </c>
      <c r="BF8" s="19"/>
      <c r="BG8" s="19">
        <v>3</v>
      </c>
      <c r="BH8" s="19"/>
      <c r="BI8" s="19">
        <v>4</v>
      </c>
      <c r="BJ8" s="19"/>
      <c r="BK8" s="19">
        <v>4</v>
      </c>
      <c r="BL8" s="19"/>
      <c r="BM8" s="19">
        <v>4</v>
      </c>
      <c r="BN8" s="19"/>
      <c r="BO8" s="19">
        <v>4</v>
      </c>
      <c r="BP8" s="19"/>
      <c r="BQ8" s="19">
        <v>4</v>
      </c>
      <c r="BR8" s="19"/>
      <c r="BS8" s="19">
        <v>3</v>
      </c>
      <c r="BT8" s="19"/>
      <c r="BU8" s="19">
        <v>3</v>
      </c>
      <c r="BV8" s="19"/>
      <c r="BW8" s="19">
        <v>3</v>
      </c>
      <c r="BX8" s="19"/>
      <c r="BY8" s="19">
        <v>4</v>
      </c>
      <c r="BZ8" s="19"/>
      <c r="CA8" s="19">
        <v>4</v>
      </c>
      <c r="CB8" s="19"/>
      <c r="CC8" s="19">
        <v>4</v>
      </c>
      <c r="CD8" s="19"/>
      <c r="CE8" s="19">
        <v>4</v>
      </c>
      <c r="CF8" s="19"/>
      <c r="CG8" s="19">
        <v>3</v>
      </c>
      <c r="CH8" s="19"/>
      <c r="CI8" s="19">
        <v>3</v>
      </c>
      <c r="CJ8" s="19"/>
      <c r="CK8" s="19">
        <v>3</v>
      </c>
      <c r="CL8" s="19"/>
      <c r="CM8" s="19">
        <v>3</v>
      </c>
      <c r="CN8" s="19"/>
      <c r="CO8" s="19">
        <v>3</v>
      </c>
      <c r="CP8" s="19"/>
      <c r="CQ8" s="19">
        <v>3</v>
      </c>
      <c r="CR8" s="19"/>
      <c r="CS8" s="19">
        <v>100</v>
      </c>
      <c r="CT8" s="19">
        <v>100</v>
      </c>
      <c r="CU8" s="19"/>
      <c r="CV8" s="19"/>
      <c r="CW8" s="19"/>
      <c r="CX8" s="19"/>
      <c r="CY8" s="11" t="s">
        <v>803</v>
      </c>
      <c r="CZ8" s="9">
        <v>3</v>
      </c>
      <c r="DA8" s="9"/>
      <c r="DB8" s="9"/>
      <c r="DC8" s="9"/>
      <c r="DD8" s="9"/>
      <c r="DE8" s="9"/>
      <c r="DF8" s="9"/>
      <c r="DG8" s="9"/>
      <c r="DH8" s="9"/>
      <c r="DI8" s="11" t="s">
        <v>828</v>
      </c>
      <c r="DJ8" s="11" t="s">
        <v>829</v>
      </c>
      <c r="DK8" s="11" t="s">
        <v>830</v>
      </c>
      <c r="DL8" s="11"/>
      <c r="DM8" s="11"/>
      <c r="DN8" s="11"/>
      <c r="DO8" s="11"/>
      <c r="DP8" s="11"/>
      <c r="DQ8" s="11" t="s">
        <v>831</v>
      </c>
      <c r="DR8" s="11" t="s">
        <v>571</v>
      </c>
      <c r="DS8" s="11"/>
      <c r="DT8" s="11"/>
      <c r="DU8" s="11"/>
      <c r="DV8" s="11"/>
      <c r="DW8" s="11"/>
      <c r="DX8" s="11"/>
    </row>
    <row r="9" spans="1:128" ht="15" customHeight="1">
      <c r="A9" s="14" t="s">
        <v>206</v>
      </c>
      <c r="B9" s="11" t="s">
        <v>518</v>
      </c>
      <c r="C9" s="17" t="s">
        <v>1030</v>
      </c>
      <c r="D9" s="9"/>
      <c r="E9" s="9"/>
      <c r="F9" s="9"/>
      <c r="G9" s="9"/>
      <c r="H9" s="9"/>
      <c r="I9" s="19">
        <v>57</v>
      </c>
      <c r="J9" s="19"/>
      <c r="K9" s="19"/>
      <c r="L9" s="19"/>
      <c r="M9" s="19">
        <v>43</v>
      </c>
      <c r="N9" s="19">
        <v>1</v>
      </c>
      <c r="O9" s="19">
        <v>2</v>
      </c>
      <c r="P9" s="19"/>
      <c r="Q9" s="19">
        <v>15</v>
      </c>
      <c r="R9" s="19"/>
      <c r="S9" s="19"/>
      <c r="T9" s="19">
        <v>85</v>
      </c>
      <c r="U9" s="19">
        <v>1</v>
      </c>
      <c r="V9" s="19">
        <v>2</v>
      </c>
      <c r="W9" s="19">
        <v>2</v>
      </c>
      <c r="X9" s="19">
        <v>1</v>
      </c>
      <c r="Y9" s="19">
        <v>5</v>
      </c>
      <c r="Z9" s="285">
        <v>0</v>
      </c>
      <c r="AA9" s="19">
        <v>7</v>
      </c>
      <c r="AB9" s="19">
        <v>4</v>
      </c>
      <c r="AC9" s="19">
        <v>0</v>
      </c>
      <c r="AD9" s="19"/>
      <c r="AE9" s="19"/>
      <c r="AF9" s="19"/>
      <c r="AG9" s="19"/>
      <c r="AH9" s="19"/>
      <c r="AI9" s="19">
        <v>1</v>
      </c>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1" t="s">
        <v>931</v>
      </c>
      <c r="CZ9" s="9">
        <v>3</v>
      </c>
      <c r="DA9" s="9"/>
      <c r="DB9" s="9"/>
      <c r="DC9" s="9"/>
      <c r="DD9" s="9"/>
      <c r="DE9" s="9"/>
      <c r="DF9" s="9">
        <v>3</v>
      </c>
      <c r="DG9" s="9"/>
      <c r="DH9" s="9"/>
      <c r="DI9" s="11" t="s">
        <v>932</v>
      </c>
      <c r="DJ9" s="11" t="s">
        <v>933</v>
      </c>
      <c r="DK9" s="11" t="s">
        <v>934</v>
      </c>
      <c r="DL9" s="11"/>
      <c r="DM9" s="11"/>
      <c r="DN9" s="11"/>
      <c r="DO9" s="11"/>
      <c r="DP9" s="11"/>
      <c r="DQ9" s="11" t="s">
        <v>935</v>
      </c>
      <c r="DR9" s="11"/>
      <c r="DS9" s="11"/>
      <c r="DT9" s="11"/>
      <c r="DU9" s="11"/>
      <c r="DV9" s="11"/>
      <c r="DW9" s="11"/>
      <c r="DX9" s="11"/>
    </row>
    <row r="10" spans="1:128" ht="15" customHeight="1">
      <c r="A10" s="14" t="s">
        <v>207</v>
      </c>
      <c r="B10" s="11" t="s">
        <v>518</v>
      </c>
      <c r="C10" s="17" t="s">
        <v>1951</v>
      </c>
      <c r="D10" s="9"/>
      <c r="E10" s="9"/>
      <c r="F10" s="9"/>
      <c r="G10" s="9"/>
      <c r="H10" s="9"/>
      <c r="I10" s="19">
        <v>60</v>
      </c>
      <c r="J10" s="19">
        <v>40</v>
      </c>
      <c r="K10" s="19"/>
      <c r="L10" s="19"/>
      <c r="M10" s="19"/>
      <c r="N10" s="19">
        <v>4</v>
      </c>
      <c r="O10" s="19">
        <v>4</v>
      </c>
      <c r="P10" s="19">
        <v>15</v>
      </c>
      <c r="Q10" s="19">
        <v>70</v>
      </c>
      <c r="R10" s="19"/>
      <c r="S10" s="19">
        <v>10</v>
      </c>
      <c r="T10" s="19">
        <v>5</v>
      </c>
      <c r="U10" s="19">
        <v>3</v>
      </c>
      <c r="V10" s="19">
        <v>12</v>
      </c>
      <c r="W10" s="19">
        <v>6</v>
      </c>
      <c r="X10" s="19">
        <v>3</v>
      </c>
      <c r="Y10" s="19">
        <v>80</v>
      </c>
      <c r="Z10" s="285">
        <v>61028</v>
      </c>
      <c r="AA10" s="19">
        <v>7</v>
      </c>
      <c r="AB10" s="19">
        <v>1</v>
      </c>
      <c r="AC10" s="19">
        <v>10</v>
      </c>
      <c r="AD10" s="19">
        <v>1</v>
      </c>
      <c r="AE10" s="19"/>
      <c r="AF10" s="19"/>
      <c r="AG10" s="19"/>
      <c r="AH10" s="19"/>
      <c r="AI10" s="19"/>
      <c r="AJ10" s="19">
        <v>1</v>
      </c>
      <c r="AK10" s="19">
        <v>1</v>
      </c>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1" t="s">
        <v>936</v>
      </c>
      <c r="CZ10" s="9"/>
      <c r="DA10" s="9"/>
      <c r="DB10" s="9"/>
      <c r="DC10" s="9">
        <v>1</v>
      </c>
      <c r="DD10" s="9"/>
      <c r="DE10" s="9"/>
      <c r="DF10" s="9"/>
      <c r="DG10" s="9"/>
      <c r="DH10" s="9"/>
      <c r="DI10" s="11" t="s">
        <v>937</v>
      </c>
      <c r="DJ10" s="11" t="s">
        <v>938</v>
      </c>
      <c r="DK10" s="11" t="s">
        <v>939</v>
      </c>
      <c r="DL10" s="11"/>
      <c r="DM10" s="11"/>
      <c r="DN10" s="11"/>
      <c r="DO10" s="11"/>
      <c r="DP10" s="11"/>
      <c r="DQ10" s="11"/>
      <c r="DR10" s="11"/>
      <c r="DS10" s="11"/>
      <c r="DT10" s="11"/>
      <c r="DU10" s="11"/>
      <c r="DV10" s="11"/>
      <c r="DW10" s="11"/>
      <c r="DX10" s="11"/>
    </row>
    <row r="11" spans="1:128" ht="15" customHeight="1">
      <c r="A11" s="14" t="s">
        <v>208</v>
      </c>
      <c r="B11" s="11" t="s">
        <v>518</v>
      </c>
      <c r="C11" s="17" t="s">
        <v>1031</v>
      </c>
      <c r="D11" s="9"/>
      <c r="E11" s="9"/>
      <c r="F11" s="9"/>
      <c r="G11" s="9"/>
      <c r="H11" s="9"/>
      <c r="I11" s="19"/>
      <c r="J11" s="19"/>
      <c r="K11" s="19"/>
      <c r="L11" s="19"/>
      <c r="M11" s="19"/>
      <c r="N11" s="19"/>
      <c r="O11" s="19"/>
      <c r="P11" s="19"/>
      <c r="Q11" s="19"/>
      <c r="R11" s="19"/>
      <c r="S11" s="19"/>
      <c r="T11" s="19"/>
      <c r="U11" s="19"/>
      <c r="V11" s="19"/>
      <c r="W11" s="19"/>
      <c r="X11" s="19"/>
      <c r="Y11" s="19"/>
      <c r="Z11" s="285"/>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1" t="s">
        <v>940</v>
      </c>
      <c r="CZ11" s="9">
        <v>1</v>
      </c>
      <c r="DA11" s="9"/>
      <c r="DB11" s="9"/>
      <c r="DC11" s="9"/>
      <c r="DD11" s="9"/>
      <c r="DE11" s="9"/>
      <c r="DF11" s="9"/>
      <c r="DG11" s="9"/>
      <c r="DH11" s="9"/>
      <c r="DI11" s="11" t="s">
        <v>941</v>
      </c>
      <c r="DJ11" s="11" t="s">
        <v>942</v>
      </c>
      <c r="DK11" s="11" t="s">
        <v>943</v>
      </c>
      <c r="DL11" s="11" t="s">
        <v>944</v>
      </c>
      <c r="DM11" s="11" t="s">
        <v>945</v>
      </c>
      <c r="DN11" s="11" t="s">
        <v>946</v>
      </c>
      <c r="DO11" s="11" t="s">
        <v>947</v>
      </c>
      <c r="DP11" s="11"/>
      <c r="DQ11" s="11" t="s">
        <v>935</v>
      </c>
      <c r="DR11" s="11" t="s">
        <v>711</v>
      </c>
      <c r="DS11" s="11" t="s">
        <v>635</v>
      </c>
      <c r="DT11" s="11"/>
      <c r="DU11" s="11"/>
      <c r="DV11" s="11"/>
      <c r="DW11" s="11"/>
      <c r="DX11" s="11"/>
    </row>
    <row r="12" spans="1:128" ht="15" customHeight="1">
      <c r="A12" s="14" t="s">
        <v>209</v>
      </c>
      <c r="B12" s="11" t="s">
        <v>518</v>
      </c>
      <c r="C12" s="17" t="s">
        <v>1032</v>
      </c>
      <c r="D12" s="9"/>
      <c r="E12" s="9"/>
      <c r="F12" s="9"/>
      <c r="G12" s="9"/>
      <c r="H12" s="9"/>
      <c r="I12" s="19">
        <v>100</v>
      </c>
      <c r="J12" s="19"/>
      <c r="K12" s="19"/>
      <c r="L12" s="19"/>
      <c r="M12" s="19"/>
      <c r="N12" s="19">
        <v>2</v>
      </c>
      <c r="O12" s="19">
        <v>2</v>
      </c>
      <c r="P12" s="19">
        <v>95</v>
      </c>
      <c r="Q12" s="19"/>
      <c r="R12" s="19"/>
      <c r="S12" s="19"/>
      <c r="T12" s="19">
        <v>5</v>
      </c>
      <c r="U12" s="19">
        <v>12</v>
      </c>
      <c r="V12" s="19">
        <v>24</v>
      </c>
      <c r="W12" s="19">
        <v>24</v>
      </c>
      <c r="X12" s="19">
        <v>12</v>
      </c>
      <c r="Y12" s="19">
        <v>6</v>
      </c>
      <c r="Z12" s="285">
        <v>700</v>
      </c>
      <c r="AA12" s="19">
        <v>7</v>
      </c>
      <c r="AB12" s="19">
        <v>1</v>
      </c>
      <c r="AC12" s="19">
        <v>5</v>
      </c>
      <c r="AD12" s="19">
        <v>1</v>
      </c>
      <c r="AE12" s="19"/>
      <c r="AF12" s="19"/>
      <c r="AG12" s="19">
        <v>1</v>
      </c>
      <c r="AH12" s="19"/>
      <c r="AI12" s="19"/>
      <c r="AJ12" s="19"/>
      <c r="AK12" s="19">
        <v>1</v>
      </c>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1" t="s">
        <v>948</v>
      </c>
      <c r="CZ12" s="9"/>
      <c r="DA12" s="9"/>
      <c r="DB12" s="9"/>
      <c r="DC12" s="9"/>
      <c r="DD12" s="9"/>
      <c r="DE12" s="9"/>
      <c r="DF12" s="9">
        <v>4</v>
      </c>
      <c r="DG12" s="9"/>
      <c r="DH12" s="9"/>
      <c r="DI12" s="11" t="s">
        <v>949</v>
      </c>
      <c r="DJ12" s="11" t="s">
        <v>1950</v>
      </c>
      <c r="DK12" s="11" t="s">
        <v>950</v>
      </c>
      <c r="DL12" s="11"/>
      <c r="DM12" s="11"/>
      <c r="DN12" s="11"/>
      <c r="DO12" s="11"/>
      <c r="DP12" s="11"/>
      <c r="DQ12" s="11"/>
      <c r="DR12" s="11"/>
      <c r="DS12" s="11"/>
      <c r="DT12" s="11"/>
      <c r="DU12" s="11"/>
      <c r="DV12" s="11"/>
      <c r="DW12" s="11"/>
      <c r="DX12" s="11"/>
    </row>
    <row r="13" spans="1:128" ht="15" customHeight="1">
      <c r="A13" s="14" t="s">
        <v>210</v>
      </c>
      <c r="B13" s="11" t="s">
        <v>518</v>
      </c>
      <c r="C13" s="17" t="s">
        <v>804</v>
      </c>
      <c r="D13" s="9"/>
      <c r="E13" s="9"/>
      <c r="F13" s="9"/>
      <c r="G13" s="9"/>
      <c r="H13" s="9"/>
      <c r="I13" s="19">
        <v>25</v>
      </c>
      <c r="J13" s="19">
        <v>75</v>
      </c>
      <c r="K13" s="19"/>
      <c r="L13" s="19"/>
      <c r="M13" s="19"/>
      <c r="N13" s="19">
        <v>3</v>
      </c>
      <c r="O13" s="19">
        <v>3</v>
      </c>
      <c r="P13" s="19">
        <v>15</v>
      </c>
      <c r="Q13" s="19">
        <v>10</v>
      </c>
      <c r="R13" s="19"/>
      <c r="S13" s="19">
        <v>75</v>
      </c>
      <c r="T13" s="19"/>
      <c r="U13" s="19">
        <v>9</v>
      </c>
      <c r="V13" s="19">
        <v>12</v>
      </c>
      <c r="W13" s="19">
        <v>3</v>
      </c>
      <c r="X13" s="19">
        <v>0</v>
      </c>
      <c r="Y13" s="19">
        <v>45</v>
      </c>
      <c r="Z13" s="285">
        <v>13000</v>
      </c>
      <c r="AA13" s="19">
        <v>7</v>
      </c>
      <c r="AB13" s="19">
        <v>1</v>
      </c>
      <c r="AC13" s="19">
        <v>6</v>
      </c>
      <c r="AD13" s="19"/>
      <c r="AE13" s="19">
        <v>1</v>
      </c>
      <c r="AF13" s="19"/>
      <c r="AG13" s="19"/>
      <c r="AH13" s="19"/>
      <c r="AI13" s="19"/>
      <c r="AJ13" s="19"/>
      <c r="AK13" s="19">
        <v>1</v>
      </c>
      <c r="AL13" s="19"/>
      <c r="AM13" s="19"/>
      <c r="AN13" s="19"/>
      <c r="AO13" s="19"/>
      <c r="AP13" s="19"/>
      <c r="AQ13" s="19">
        <v>3</v>
      </c>
      <c r="AR13" s="19">
        <v>5</v>
      </c>
      <c r="AS13" s="19">
        <v>3</v>
      </c>
      <c r="AT13" s="19">
        <v>5</v>
      </c>
      <c r="AU13" s="19">
        <v>4</v>
      </c>
      <c r="AV13" s="19">
        <v>5</v>
      </c>
      <c r="AW13" s="19">
        <v>3</v>
      </c>
      <c r="AX13" s="19">
        <v>4</v>
      </c>
      <c r="AY13" s="19">
        <v>3</v>
      </c>
      <c r="AZ13" s="19">
        <v>5</v>
      </c>
      <c r="BA13" s="19">
        <v>3</v>
      </c>
      <c r="BB13" s="19">
        <v>4</v>
      </c>
      <c r="BC13" s="19">
        <v>3</v>
      </c>
      <c r="BD13" s="19">
        <v>4</v>
      </c>
      <c r="BE13" s="19">
        <v>3</v>
      </c>
      <c r="BF13" s="19">
        <v>4</v>
      </c>
      <c r="BG13" s="19">
        <v>3</v>
      </c>
      <c r="BH13" s="19">
        <v>4</v>
      </c>
      <c r="BI13" s="19">
        <v>3</v>
      </c>
      <c r="BJ13" s="19">
        <v>4</v>
      </c>
      <c r="BK13" s="19">
        <v>3</v>
      </c>
      <c r="BL13" s="19">
        <v>4</v>
      </c>
      <c r="BM13" s="19">
        <v>3</v>
      </c>
      <c r="BN13" s="19">
        <v>4</v>
      </c>
      <c r="BO13" s="19">
        <v>3</v>
      </c>
      <c r="BP13" s="19">
        <v>4</v>
      </c>
      <c r="BQ13" s="19">
        <v>3</v>
      </c>
      <c r="BR13" s="19">
        <v>5</v>
      </c>
      <c r="BS13" s="19">
        <v>3</v>
      </c>
      <c r="BT13" s="19">
        <v>5</v>
      </c>
      <c r="BU13" s="19">
        <v>3</v>
      </c>
      <c r="BV13" s="19">
        <v>5</v>
      </c>
      <c r="BW13" s="19">
        <v>3</v>
      </c>
      <c r="BX13" s="19">
        <v>5</v>
      </c>
      <c r="BY13" s="19">
        <v>3</v>
      </c>
      <c r="BZ13" s="19">
        <v>5</v>
      </c>
      <c r="CA13" s="19">
        <v>3</v>
      </c>
      <c r="CB13" s="19">
        <v>5</v>
      </c>
      <c r="CC13" s="19">
        <v>3</v>
      </c>
      <c r="CD13" s="19">
        <v>5</v>
      </c>
      <c r="CE13" s="19">
        <v>3</v>
      </c>
      <c r="CF13" s="19">
        <v>5</v>
      </c>
      <c r="CG13" s="19">
        <v>3</v>
      </c>
      <c r="CH13" s="19">
        <v>4</v>
      </c>
      <c r="CI13" s="19">
        <v>3</v>
      </c>
      <c r="CJ13" s="19">
        <v>4</v>
      </c>
      <c r="CK13" s="19">
        <v>3</v>
      </c>
      <c r="CL13" s="19">
        <v>4</v>
      </c>
      <c r="CM13" s="19">
        <v>3</v>
      </c>
      <c r="CN13" s="19">
        <v>4</v>
      </c>
      <c r="CO13" s="19">
        <v>3</v>
      </c>
      <c r="CP13" s="19">
        <v>4</v>
      </c>
      <c r="CQ13" s="19">
        <v>3</v>
      </c>
      <c r="CR13" s="19">
        <v>4</v>
      </c>
      <c r="CS13" s="19">
        <v>30</v>
      </c>
      <c r="CT13" s="19">
        <v>50</v>
      </c>
      <c r="CU13" s="19">
        <v>30</v>
      </c>
      <c r="CV13" s="19">
        <v>30</v>
      </c>
      <c r="CW13" s="19">
        <v>50</v>
      </c>
      <c r="CX13" s="19">
        <v>20</v>
      </c>
      <c r="CY13" s="11" t="s">
        <v>951</v>
      </c>
      <c r="CZ13" s="9">
        <v>3</v>
      </c>
      <c r="DA13" s="9">
        <v>4</v>
      </c>
      <c r="DB13" s="9"/>
      <c r="DC13" s="9">
        <v>1</v>
      </c>
      <c r="DD13" s="9"/>
      <c r="DE13" s="9"/>
      <c r="DF13" s="9"/>
      <c r="DG13" s="9"/>
      <c r="DH13" s="9"/>
      <c r="DI13" s="11" t="s">
        <v>952</v>
      </c>
      <c r="DJ13" s="11" t="s">
        <v>953</v>
      </c>
      <c r="DK13" s="11" t="s">
        <v>954</v>
      </c>
      <c r="DL13" s="11"/>
      <c r="DM13" s="11"/>
      <c r="DN13" s="11"/>
      <c r="DO13" s="11"/>
      <c r="DP13" s="11"/>
      <c r="DQ13" s="11"/>
      <c r="DR13" s="11"/>
      <c r="DS13" s="11"/>
      <c r="DT13" s="11"/>
      <c r="DU13" s="11"/>
      <c r="DV13" s="11"/>
      <c r="DW13" s="11"/>
      <c r="DX13" s="11"/>
    </row>
    <row r="14" spans="1:128" ht="15" customHeight="1">
      <c r="A14" s="14" t="s">
        <v>211</v>
      </c>
      <c r="B14" s="11" t="s">
        <v>518</v>
      </c>
      <c r="C14" s="17" t="s">
        <v>1033</v>
      </c>
      <c r="D14" s="9"/>
      <c r="E14" s="9"/>
      <c r="F14" s="9"/>
      <c r="G14" s="9"/>
      <c r="H14" s="9"/>
      <c r="I14" s="19">
        <v>100</v>
      </c>
      <c r="J14" s="19"/>
      <c r="K14" s="19"/>
      <c r="L14" s="19"/>
      <c r="M14" s="19"/>
      <c r="N14" s="19">
        <v>1</v>
      </c>
      <c r="O14" s="19">
        <v>3</v>
      </c>
      <c r="P14" s="19"/>
      <c r="Q14" s="19">
        <v>20</v>
      </c>
      <c r="R14" s="19">
        <v>80</v>
      </c>
      <c r="S14" s="19"/>
      <c r="T14" s="19"/>
      <c r="U14" s="19">
        <v>2</v>
      </c>
      <c r="V14" s="19">
        <v>1</v>
      </c>
      <c r="W14" s="19">
        <v>1</v>
      </c>
      <c r="X14" s="19">
        <v>1</v>
      </c>
      <c r="Y14" s="19">
        <v>2</v>
      </c>
      <c r="Z14" s="285">
        <v>90</v>
      </c>
      <c r="AA14" s="19">
        <v>7</v>
      </c>
      <c r="AB14" s="19">
        <v>4</v>
      </c>
      <c r="AC14" s="19">
        <v>0</v>
      </c>
      <c r="AD14" s="19"/>
      <c r="AE14" s="19"/>
      <c r="AF14" s="19"/>
      <c r="AG14" s="19"/>
      <c r="AH14" s="19">
        <v>1</v>
      </c>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1" t="s">
        <v>955</v>
      </c>
      <c r="CZ14" s="9"/>
      <c r="DA14" s="9"/>
      <c r="DB14" s="9"/>
      <c r="DC14" s="9">
        <v>3</v>
      </c>
      <c r="DD14" s="9"/>
      <c r="DE14" s="9"/>
      <c r="DF14" s="9">
        <v>3</v>
      </c>
      <c r="DG14" s="9"/>
      <c r="DH14" s="9"/>
      <c r="DI14" s="11" t="s">
        <v>957</v>
      </c>
      <c r="DJ14" s="11" t="s">
        <v>958</v>
      </c>
      <c r="DK14" s="11" t="s">
        <v>959</v>
      </c>
      <c r="DL14" s="11" t="s">
        <v>960</v>
      </c>
      <c r="DM14" s="11" t="s">
        <v>961</v>
      </c>
      <c r="DN14" s="11" t="s">
        <v>599</v>
      </c>
      <c r="DO14" s="11" t="s">
        <v>956</v>
      </c>
      <c r="DP14" s="11"/>
      <c r="DQ14" s="11" t="s">
        <v>601</v>
      </c>
      <c r="DR14" s="11"/>
      <c r="DS14" s="11"/>
      <c r="DT14" s="11"/>
      <c r="DU14" s="11"/>
      <c r="DV14" s="11"/>
      <c r="DW14" s="11"/>
      <c r="DX14" s="11"/>
    </row>
    <row r="15" spans="1:128" ht="15" customHeight="1">
      <c r="A15" s="14" t="s">
        <v>212</v>
      </c>
      <c r="B15" s="11" t="s">
        <v>518</v>
      </c>
      <c r="C15" s="17" t="s">
        <v>1034</v>
      </c>
      <c r="D15" s="17"/>
      <c r="E15" s="17"/>
      <c r="F15" s="17"/>
      <c r="G15" s="17"/>
      <c r="H15" s="17"/>
      <c r="I15" s="20">
        <v>50</v>
      </c>
      <c r="J15" s="20"/>
      <c r="K15" s="20">
        <v>50</v>
      </c>
      <c r="L15" s="20"/>
      <c r="M15" s="20"/>
      <c r="N15" s="20">
        <v>2</v>
      </c>
      <c r="O15" s="20">
        <v>2</v>
      </c>
      <c r="P15" s="20"/>
      <c r="Q15" s="20">
        <v>38</v>
      </c>
      <c r="R15" s="20">
        <v>60</v>
      </c>
      <c r="S15" s="20">
        <v>1</v>
      </c>
      <c r="T15" s="20">
        <v>1</v>
      </c>
      <c r="U15" s="20">
        <v>1</v>
      </c>
      <c r="V15" s="20">
        <v>2</v>
      </c>
      <c r="W15" s="20">
        <v>1</v>
      </c>
      <c r="X15" s="20">
        <v>2</v>
      </c>
      <c r="Y15" s="20">
        <v>44</v>
      </c>
      <c r="Z15" s="286">
        <v>7456</v>
      </c>
      <c r="AA15" s="20">
        <v>5</v>
      </c>
      <c r="AB15" s="20">
        <v>2</v>
      </c>
      <c r="AC15" s="20">
        <v>2</v>
      </c>
      <c r="AD15" s="20">
        <v>1</v>
      </c>
      <c r="AE15" s="20"/>
      <c r="AF15" s="20"/>
      <c r="AG15" s="20"/>
      <c r="AH15" s="20"/>
      <c r="AI15" s="20"/>
      <c r="AJ15" s="20"/>
      <c r="AK15" s="20">
        <v>1</v>
      </c>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17" t="s">
        <v>1131</v>
      </c>
      <c r="CZ15" s="17"/>
      <c r="DA15" s="17"/>
      <c r="DB15" s="17"/>
      <c r="DC15" s="17"/>
      <c r="DD15" s="17"/>
      <c r="DE15" s="17"/>
      <c r="DF15" s="17">
        <v>3</v>
      </c>
      <c r="DG15" s="17"/>
      <c r="DH15" s="17"/>
      <c r="DI15" s="17" t="s">
        <v>1132</v>
      </c>
      <c r="DJ15" s="17" t="s">
        <v>1133</v>
      </c>
      <c r="DK15" s="17" t="s">
        <v>1134</v>
      </c>
      <c r="DL15" s="17"/>
      <c r="DM15" s="17"/>
      <c r="DN15" s="17"/>
      <c r="DO15" s="17"/>
      <c r="DP15" s="17"/>
      <c r="DQ15" s="17"/>
      <c r="DR15" s="17"/>
      <c r="DS15" s="17"/>
      <c r="DT15" s="17"/>
      <c r="DU15" s="17"/>
      <c r="DV15" s="17"/>
      <c r="DW15" s="17"/>
      <c r="DX15" s="17"/>
    </row>
    <row r="16" spans="1:128" ht="15" customHeight="1">
      <c r="A16" s="14" t="s">
        <v>797</v>
      </c>
      <c r="B16" s="11" t="s">
        <v>518</v>
      </c>
      <c r="C16" s="17" t="s">
        <v>1035</v>
      </c>
      <c r="D16" s="17"/>
      <c r="E16" s="17"/>
      <c r="F16" s="17"/>
      <c r="G16" s="17"/>
      <c r="H16" s="17"/>
      <c r="I16" s="20">
        <v>100</v>
      </c>
      <c r="J16" s="20"/>
      <c r="K16" s="20"/>
      <c r="L16" s="20"/>
      <c r="M16" s="20"/>
      <c r="N16" s="20">
        <v>2</v>
      </c>
      <c r="O16" s="20">
        <v>2</v>
      </c>
      <c r="P16" s="20">
        <v>50</v>
      </c>
      <c r="Q16" s="20">
        <v>20</v>
      </c>
      <c r="R16" s="20"/>
      <c r="S16" s="20"/>
      <c r="T16" s="20">
        <v>30</v>
      </c>
      <c r="U16" s="20">
        <v>3</v>
      </c>
      <c r="V16" s="20">
        <v>12</v>
      </c>
      <c r="W16" s="20">
        <v>8</v>
      </c>
      <c r="X16" s="20">
        <v>12</v>
      </c>
      <c r="Y16" s="20">
        <v>56</v>
      </c>
      <c r="Z16" s="286">
        <v>8600</v>
      </c>
      <c r="AA16" s="20">
        <v>4</v>
      </c>
      <c r="AB16" s="20">
        <v>1</v>
      </c>
      <c r="AC16" s="20">
        <v>12</v>
      </c>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17" t="s">
        <v>1135</v>
      </c>
      <c r="CZ16" s="17"/>
      <c r="DA16" s="17"/>
      <c r="DB16" s="17"/>
      <c r="DC16" s="17"/>
      <c r="DD16" s="17"/>
      <c r="DE16" s="17"/>
      <c r="DF16" s="17"/>
      <c r="DG16" s="17"/>
      <c r="DH16" s="17"/>
      <c r="DI16" s="17" t="s">
        <v>1136</v>
      </c>
      <c r="DJ16" s="17" t="s">
        <v>1137</v>
      </c>
      <c r="DK16" s="17" t="s">
        <v>1138</v>
      </c>
      <c r="DL16" s="17"/>
      <c r="DM16" s="17"/>
      <c r="DN16" s="17"/>
      <c r="DO16" s="17"/>
      <c r="DP16" s="17" t="s">
        <v>1139</v>
      </c>
      <c r="DQ16" s="17">
        <v>4</v>
      </c>
      <c r="DR16" s="17">
        <v>11</v>
      </c>
      <c r="DS16" s="17">
        <v>36</v>
      </c>
      <c r="DT16" s="17">
        <v>60</v>
      </c>
      <c r="DU16" s="17">
        <v>80</v>
      </c>
      <c r="DV16" s="17"/>
      <c r="DW16" s="17"/>
      <c r="DX16" s="17"/>
    </row>
    <row r="17" spans="1:128" ht="15" customHeight="1">
      <c r="A17" s="14" t="s">
        <v>213</v>
      </c>
      <c r="B17" s="11" t="s">
        <v>518</v>
      </c>
      <c r="C17" s="17" t="s">
        <v>1036</v>
      </c>
      <c r="D17" s="17"/>
      <c r="E17" s="17"/>
      <c r="F17" s="17"/>
      <c r="G17" s="17"/>
      <c r="H17" s="17"/>
      <c r="I17" s="20">
        <v>100</v>
      </c>
      <c r="J17" s="20"/>
      <c r="K17" s="20"/>
      <c r="L17" s="20"/>
      <c r="M17" s="20"/>
      <c r="N17" s="20">
        <v>1</v>
      </c>
      <c r="O17" s="20">
        <v>1</v>
      </c>
      <c r="P17" s="20">
        <v>80</v>
      </c>
      <c r="Q17" s="20">
        <v>10</v>
      </c>
      <c r="R17" s="20"/>
      <c r="S17" s="20"/>
      <c r="T17" s="20">
        <v>10</v>
      </c>
      <c r="U17" s="20">
        <v>6</v>
      </c>
      <c r="V17" s="20">
        <v>36</v>
      </c>
      <c r="W17" s="20">
        <v>10</v>
      </c>
      <c r="X17" s="20">
        <v>10</v>
      </c>
      <c r="Y17" s="20">
        <v>23</v>
      </c>
      <c r="Z17" s="286">
        <v>2435</v>
      </c>
      <c r="AA17" s="20">
        <v>7</v>
      </c>
      <c r="AB17" s="20">
        <v>1</v>
      </c>
      <c r="AC17" s="20">
        <v>12</v>
      </c>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17" t="s">
        <v>1140</v>
      </c>
      <c r="CZ17" s="17"/>
      <c r="DA17" s="17"/>
      <c r="DB17" s="17"/>
      <c r="DC17" s="17"/>
      <c r="DD17" s="17"/>
      <c r="DE17" s="17"/>
      <c r="DF17" s="17"/>
      <c r="DG17" s="17"/>
      <c r="DH17" s="17"/>
      <c r="DI17" s="17" t="s">
        <v>1141</v>
      </c>
      <c r="DJ17" s="17" t="s">
        <v>1142</v>
      </c>
      <c r="DK17" s="17" t="s">
        <v>1143</v>
      </c>
      <c r="DL17" s="17"/>
      <c r="DM17" s="17"/>
      <c r="DN17" s="17"/>
      <c r="DO17" s="17"/>
      <c r="DP17" s="17" t="s">
        <v>1139</v>
      </c>
      <c r="DQ17" s="17">
        <v>40</v>
      </c>
      <c r="DR17" s="17">
        <v>49</v>
      </c>
      <c r="DS17" s="17">
        <v>65</v>
      </c>
      <c r="DT17" s="17"/>
      <c r="DU17" s="17"/>
      <c r="DV17" s="17"/>
      <c r="DW17" s="17"/>
      <c r="DX17" s="17"/>
    </row>
    <row r="18" spans="1:128" ht="15" customHeight="1">
      <c r="A18" s="14" t="s">
        <v>214</v>
      </c>
      <c r="B18" s="1" t="s">
        <v>313</v>
      </c>
      <c r="C18" s="17" t="s">
        <v>1037</v>
      </c>
      <c r="D18" s="17"/>
      <c r="E18" s="17"/>
      <c r="F18" s="17"/>
      <c r="G18" s="17"/>
      <c r="H18" s="17"/>
      <c r="I18" s="20">
        <v>20</v>
      </c>
      <c r="J18" s="20">
        <v>25</v>
      </c>
      <c r="K18" s="20">
        <v>15</v>
      </c>
      <c r="L18" s="20">
        <v>10</v>
      </c>
      <c r="M18" s="20">
        <v>30</v>
      </c>
      <c r="N18" s="20">
        <v>3</v>
      </c>
      <c r="O18" s="20">
        <v>3</v>
      </c>
      <c r="P18" s="20">
        <v>25</v>
      </c>
      <c r="Q18" s="20"/>
      <c r="R18" s="20"/>
      <c r="S18" s="20"/>
      <c r="T18" s="20">
        <v>75</v>
      </c>
      <c r="U18" s="20">
        <v>12</v>
      </c>
      <c r="V18" s="20">
        <v>36</v>
      </c>
      <c r="W18" s="20">
        <v>12</v>
      </c>
      <c r="X18" s="20">
        <v>12</v>
      </c>
      <c r="Y18" s="20">
        <v>1175</v>
      </c>
      <c r="Z18" s="286">
        <v>598947</v>
      </c>
      <c r="AA18" s="20">
        <v>7</v>
      </c>
      <c r="AB18" s="20">
        <v>1</v>
      </c>
      <c r="AC18" s="20">
        <v>62</v>
      </c>
      <c r="AD18" s="20">
        <v>1</v>
      </c>
      <c r="AE18" s="20">
        <v>1</v>
      </c>
      <c r="AF18" s="20">
        <v>1</v>
      </c>
      <c r="AG18" s="20">
        <v>1</v>
      </c>
      <c r="AH18" s="20">
        <v>1</v>
      </c>
      <c r="AI18" s="20">
        <v>1</v>
      </c>
      <c r="AJ18" s="20">
        <v>1</v>
      </c>
      <c r="AK18" s="20">
        <v>1</v>
      </c>
      <c r="AL18" s="20"/>
      <c r="AM18" s="20">
        <v>1</v>
      </c>
      <c r="AN18" s="20"/>
      <c r="AO18" s="20">
        <v>1</v>
      </c>
      <c r="AP18" s="20"/>
      <c r="AQ18" s="20">
        <v>3</v>
      </c>
      <c r="AR18" s="20">
        <v>4</v>
      </c>
      <c r="AS18" s="20">
        <v>3</v>
      </c>
      <c r="AT18" s="20">
        <v>4</v>
      </c>
      <c r="AU18" s="20">
        <v>4</v>
      </c>
      <c r="AV18" s="20" t="s">
        <v>1144</v>
      </c>
      <c r="AW18" s="20">
        <v>3</v>
      </c>
      <c r="AX18" s="20">
        <v>4</v>
      </c>
      <c r="AY18" s="20">
        <v>3</v>
      </c>
      <c r="AZ18" s="20">
        <v>4</v>
      </c>
      <c r="BA18" s="20">
        <v>3</v>
      </c>
      <c r="BB18" s="20">
        <v>4</v>
      </c>
      <c r="BC18" s="20">
        <v>3</v>
      </c>
      <c r="BD18" s="20" t="s">
        <v>1145</v>
      </c>
      <c r="BE18" s="20">
        <v>3</v>
      </c>
      <c r="BF18" s="20">
        <v>4</v>
      </c>
      <c r="BG18" s="20">
        <v>2</v>
      </c>
      <c r="BH18" s="20" t="s">
        <v>1146</v>
      </c>
      <c r="BI18" s="20">
        <v>3</v>
      </c>
      <c r="BJ18" s="20" t="s">
        <v>1145</v>
      </c>
      <c r="BK18" s="20">
        <v>3</v>
      </c>
      <c r="BL18" s="20" t="s">
        <v>1145</v>
      </c>
      <c r="BM18" s="20">
        <v>3</v>
      </c>
      <c r="BN18" s="20" t="s">
        <v>1145</v>
      </c>
      <c r="BO18" s="20">
        <v>3</v>
      </c>
      <c r="BP18" s="20" t="s">
        <v>1145</v>
      </c>
      <c r="BQ18" s="20">
        <v>2</v>
      </c>
      <c r="BR18" s="20" t="s">
        <v>1146</v>
      </c>
      <c r="BS18" s="20">
        <v>3</v>
      </c>
      <c r="BT18" s="20" t="s">
        <v>1145</v>
      </c>
      <c r="BU18" s="20">
        <v>2</v>
      </c>
      <c r="BV18" s="20" t="s">
        <v>1146</v>
      </c>
      <c r="BW18" s="20">
        <v>3</v>
      </c>
      <c r="BX18" s="20" t="s">
        <v>1145</v>
      </c>
      <c r="BY18" s="20">
        <v>3</v>
      </c>
      <c r="BZ18" s="20" t="s">
        <v>1145</v>
      </c>
      <c r="CA18" s="20">
        <v>2</v>
      </c>
      <c r="CB18" s="20" t="s">
        <v>1146</v>
      </c>
      <c r="CC18" s="20">
        <v>3</v>
      </c>
      <c r="CD18" s="20" t="s">
        <v>1145</v>
      </c>
      <c r="CE18" s="20">
        <v>3</v>
      </c>
      <c r="CF18" s="20" t="s">
        <v>1145</v>
      </c>
      <c r="CG18" s="20">
        <v>4</v>
      </c>
      <c r="CH18" s="20">
        <v>9</v>
      </c>
      <c r="CI18" s="20">
        <v>3</v>
      </c>
      <c r="CJ18" s="20">
        <v>9</v>
      </c>
      <c r="CK18" s="20">
        <v>3</v>
      </c>
      <c r="CL18" s="20">
        <v>9</v>
      </c>
      <c r="CM18" s="20">
        <v>3</v>
      </c>
      <c r="CN18" s="20">
        <v>9</v>
      </c>
      <c r="CO18" s="20">
        <v>2</v>
      </c>
      <c r="CP18" s="20">
        <v>9</v>
      </c>
      <c r="CQ18" s="20">
        <v>2</v>
      </c>
      <c r="CR18" s="20">
        <v>9</v>
      </c>
      <c r="CS18" s="20"/>
      <c r="CT18" s="20"/>
      <c r="CU18" s="20"/>
      <c r="CV18" s="20"/>
      <c r="CW18" s="20"/>
      <c r="CX18" s="20"/>
      <c r="CY18" s="17" t="s">
        <v>1147</v>
      </c>
      <c r="CZ18" s="17">
        <v>1</v>
      </c>
      <c r="DA18" s="17">
        <v>3</v>
      </c>
      <c r="DB18" s="17">
        <v>4</v>
      </c>
      <c r="DC18" s="17">
        <v>3</v>
      </c>
      <c r="DD18" s="17"/>
      <c r="DE18" s="17"/>
      <c r="DF18" s="17"/>
      <c r="DG18" s="17"/>
      <c r="DH18" s="17"/>
      <c r="DI18" s="17" t="s">
        <v>1148</v>
      </c>
      <c r="DJ18" s="17" t="s">
        <v>1149</v>
      </c>
      <c r="DK18" s="17" t="s">
        <v>1150</v>
      </c>
      <c r="DL18" s="17"/>
      <c r="DM18" s="17"/>
      <c r="DN18" s="17"/>
      <c r="DO18" s="17"/>
      <c r="DP18" s="17"/>
      <c r="DQ18" s="17"/>
      <c r="DR18" s="17"/>
      <c r="DS18" s="17"/>
      <c r="DT18" s="17"/>
      <c r="DU18" s="17"/>
      <c r="DV18" s="17"/>
      <c r="DW18" s="17"/>
      <c r="DX18" s="17"/>
    </row>
    <row r="19" spans="1:128" ht="15" customHeight="1">
      <c r="A19" s="14" t="s">
        <v>215</v>
      </c>
      <c r="B19" s="1" t="s">
        <v>313</v>
      </c>
      <c r="C19" s="17" t="s">
        <v>1038</v>
      </c>
      <c r="D19" s="17"/>
      <c r="E19" s="17"/>
      <c r="F19" s="17"/>
      <c r="G19" s="17"/>
      <c r="H19" s="17"/>
      <c r="I19" s="20"/>
      <c r="J19" s="20"/>
      <c r="K19" s="20"/>
      <c r="L19" s="20"/>
      <c r="M19" s="20"/>
      <c r="N19" s="20"/>
      <c r="O19" s="20"/>
      <c r="P19" s="20"/>
      <c r="Q19" s="20"/>
      <c r="R19" s="20"/>
      <c r="S19" s="20"/>
      <c r="T19" s="20"/>
      <c r="U19" s="20"/>
      <c r="V19" s="20"/>
      <c r="W19" s="20"/>
      <c r="X19" s="20"/>
      <c r="Y19" s="20"/>
      <c r="Z19" s="286"/>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17" t="s">
        <v>1151</v>
      </c>
      <c r="CZ19" s="17"/>
      <c r="DA19" s="17"/>
      <c r="DB19" s="17"/>
      <c r="DC19" s="17">
        <v>1</v>
      </c>
      <c r="DD19" s="17"/>
      <c r="DE19" s="17"/>
      <c r="DF19" s="17"/>
      <c r="DG19" s="17"/>
      <c r="DH19" s="17"/>
      <c r="DI19" s="17" t="s">
        <v>1152</v>
      </c>
      <c r="DJ19" s="17" t="s">
        <v>1153</v>
      </c>
      <c r="DK19" s="17" t="s">
        <v>1154</v>
      </c>
      <c r="DL19" s="17"/>
      <c r="DM19" s="17"/>
      <c r="DN19" s="17"/>
      <c r="DO19" s="17"/>
      <c r="DP19" s="17"/>
      <c r="DQ19" s="17"/>
      <c r="DR19" s="17"/>
      <c r="DS19" s="17"/>
      <c r="DT19" s="17"/>
      <c r="DU19" s="17"/>
      <c r="DV19" s="17"/>
      <c r="DW19" s="17"/>
      <c r="DX19" s="17"/>
    </row>
    <row r="20" spans="1:128" ht="15" customHeight="1">
      <c r="A20" s="14" t="s">
        <v>216</v>
      </c>
      <c r="B20" s="1" t="s">
        <v>313</v>
      </c>
      <c r="C20" s="17" t="s">
        <v>1039</v>
      </c>
      <c r="D20" s="17"/>
      <c r="E20" s="17"/>
      <c r="F20" s="17"/>
      <c r="G20" s="17"/>
      <c r="H20" s="17"/>
      <c r="I20" s="20"/>
      <c r="J20" s="20"/>
      <c r="K20" s="20"/>
      <c r="L20" s="20"/>
      <c r="M20" s="20"/>
      <c r="N20" s="20"/>
      <c r="O20" s="20"/>
      <c r="P20" s="20"/>
      <c r="Q20" s="20"/>
      <c r="R20" s="20"/>
      <c r="S20" s="20"/>
      <c r="T20" s="20"/>
      <c r="U20" s="20"/>
      <c r="V20" s="20"/>
      <c r="W20" s="20"/>
      <c r="X20" s="20"/>
      <c r="Y20" s="20"/>
      <c r="Z20" s="286"/>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17" t="s">
        <v>1155</v>
      </c>
      <c r="CZ20" s="17">
        <v>4</v>
      </c>
      <c r="DA20" s="17"/>
      <c r="DB20" s="17"/>
      <c r="DC20" s="17">
        <v>2</v>
      </c>
      <c r="DD20" s="17"/>
      <c r="DE20" s="17"/>
      <c r="DF20" s="17">
        <v>3</v>
      </c>
      <c r="DG20" s="17"/>
      <c r="DH20" s="17"/>
      <c r="DI20" s="17" t="s">
        <v>1156</v>
      </c>
      <c r="DJ20" s="17" t="s">
        <v>1157</v>
      </c>
      <c r="DK20" s="17" t="s">
        <v>1158</v>
      </c>
      <c r="DL20" s="17"/>
      <c r="DM20" s="17"/>
      <c r="DN20" s="17"/>
      <c r="DO20" s="17"/>
      <c r="DP20" s="17"/>
      <c r="DQ20" s="17"/>
      <c r="DR20" s="17"/>
      <c r="DS20" s="17"/>
      <c r="DT20" s="17"/>
      <c r="DU20" s="17"/>
      <c r="DV20" s="17"/>
      <c r="DW20" s="17"/>
      <c r="DX20" s="17"/>
    </row>
    <row r="21" spans="1:128" ht="15" customHeight="1">
      <c r="A21" s="14" t="s">
        <v>217</v>
      </c>
      <c r="B21" s="1" t="s">
        <v>997</v>
      </c>
      <c r="C21" s="17" t="s">
        <v>1040</v>
      </c>
      <c r="D21" s="17"/>
      <c r="E21" s="17"/>
      <c r="F21" s="17"/>
      <c r="G21" s="17"/>
      <c r="H21" s="17"/>
      <c r="I21" s="20" t="s">
        <v>1759</v>
      </c>
      <c r="J21" s="20" t="s">
        <v>1760</v>
      </c>
      <c r="K21" s="20"/>
      <c r="L21" s="20"/>
      <c r="M21" s="20"/>
      <c r="N21" s="20" t="s">
        <v>1761</v>
      </c>
      <c r="O21" s="20" t="s">
        <v>1761</v>
      </c>
      <c r="P21" s="20" t="s">
        <v>1762</v>
      </c>
      <c r="Q21" s="20" t="s">
        <v>1763</v>
      </c>
      <c r="R21" s="20"/>
      <c r="S21" s="20"/>
      <c r="T21" s="20" t="s">
        <v>1761</v>
      </c>
      <c r="U21" s="20" t="s">
        <v>1764</v>
      </c>
      <c r="V21" s="20" t="s">
        <v>1764</v>
      </c>
      <c r="W21" s="20" t="s">
        <v>1764</v>
      </c>
      <c r="X21" s="20" t="s">
        <v>1765</v>
      </c>
      <c r="Y21" s="20" t="s">
        <v>1766</v>
      </c>
      <c r="Z21" s="286" t="s">
        <v>1767</v>
      </c>
      <c r="AA21" s="20" t="s">
        <v>1768</v>
      </c>
      <c r="AB21" s="20" t="s">
        <v>1770</v>
      </c>
      <c r="AC21" s="20" t="s">
        <v>1767</v>
      </c>
      <c r="AD21" s="20"/>
      <c r="AE21" s="20"/>
      <c r="AF21" s="20" t="s">
        <v>1767</v>
      </c>
      <c r="AG21" s="20" t="s">
        <v>1767</v>
      </c>
      <c r="AH21" s="20"/>
      <c r="AI21" s="20"/>
      <c r="AJ21" s="20"/>
      <c r="AK21" s="20"/>
      <c r="AL21" s="20"/>
      <c r="AM21" s="20" t="s">
        <v>1767</v>
      </c>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17" t="s">
        <v>1771</v>
      </c>
      <c r="CZ21" s="17" t="s">
        <v>1772</v>
      </c>
      <c r="DA21" s="17"/>
      <c r="DB21" s="17"/>
      <c r="DC21" s="17"/>
      <c r="DD21" s="17"/>
      <c r="DE21" s="17"/>
      <c r="DF21" s="17"/>
      <c r="DG21" s="17"/>
      <c r="DH21" s="17"/>
      <c r="DI21" s="17" t="s">
        <v>1985</v>
      </c>
      <c r="DJ21" s="17" t="s">
        <v>1773</v>
      </c>
      <c r="DK21" s="17" t="s">
        <v>1774</v>
      </c>
      <c r="DL21" s="17"/>
      <c r="DM21" s="17"/>
      <c r="DN21" s="17"/>
      <c r="DO21" s="17"/>
      <c r="DP21" s="17"/>
      <c r="DQ21" s="17" t="s">
        <v>1766</v>
      </c>
      <c r="DR21" s="17" t="s">
        <v>1775</v>
      </c>
      <c r="DS21" s="17" t="s">
        <v>1776</v>
      </c>
      <c r="DT21" s="17" t="s">
        <v>1777</v>
      </c>
      <c r="DU21" s="17" t="s">
        <v>1778</v>
      </c>
      <c r="DV21" s="17" t="s">
        <v>1779</v>
      </c>
      <c r="DW21" s="17" t="s">
        <v>1780</v>
      </c>
      <c r="DX21" s="17" t="s">
        <v>1781</v>
      </c>
    </row>
    <row r="22" spans="1:128" ht="15" customHeight="1">
      <c r="A22" s="14" t="s">
        <v>218</v>
      </c>
      <c r="B22" s="1" t="s">
        <v>997</v>
      </c>
      <c r="C22" s="17" t="s">
        <v>1041</v>
      </c>
      <c r="D22" s="17"/>
      <c r="E22" s="17"/>
      <c r="F22" s="17"/>
      <c r="G22" s="17"/>
      <c r="H22" s="17"/>
      <c r="I22" s="20" t="s">
        <v>1762</v>
      </c>
      <c r="J22" s="20" t="s">
        <v>1782</v>
      </c>
      <c r="K22" s="20" t="s">
        <v>1775</v>
      </c>
      <c r="L22" s="20"/>
      <c r="M22" s="20"/>
      <c r="N22" s="20" t="s">
        <v>1761</v>
      </c>
      <c r="O22" s="20" t="s">
        <v>1767</v>
      </c>
      <c r="P22" s="20" t="s">
        <v>1783</v>
      </c>
      <c r="Q22" s="20"/>
      <c r="R22" s="20"/>
      <c r="S22" s="20"/>
      <c r="T22" s="20" t="s">
        <v>1782</v>
      </c>
      <c r="U22" s="20" t="s">
        <v>1764</v>
      </c>
      <c r="V22" s="20" t="s">
        <v>1784</v>
      </c>
      <c r="W22" s="20" t="s">
        <v>1764</v>
      </c>
      <c r="X22" s="20" t="s">
        <v>1764</v>
      </c>
      <c r="Y22" s="20" t="s">
        <v>1785</v>
      </c>
      <c r="Z22" s="286" t="s">
        <v>1786</v>
      </c>
      <c r="AA22" s="20" t="s">
        <v>1787</v>
      </c>
      <c r="AB22" s="20" t="s">
        <v>1767</v>
      </c>
      <c r="AC22" s="20" t="s">
        <v>1788</v>
      </c>
      <c r="AD22" s="20" t="s">
        <v>1767</v>
      </c>
      <c r="AE22" s="20" t="s">
        <v>1767</v>
      </c>
      <c r="AF22" s="20"/>
      <c r="AG22" s="20" t="s">
        <v>1767</v>
      </c>
      <c r="AH22" s="20"/>
      <c r="AI22" s="20"/>
      <c r="AJ22" s="20"/>
      <c r="AK22" s="20"/>
      <c r="AL22" s="20"/>
      <c r="AM22" s="20" t="s">
        <v>1767</v>
      </c>
      <c r="AN22" s="20"/>
      <c r="AO22" s="20" t="s">
        <v>1767</v>
      </c>
      <c r="AP22" s="20" t="s">
        <v>1767</v>
      </c>
      <c r="CS22" s="20"/>
      <c r="CT22" s="20"/>
      <c r="CU22" s="20"/>
      <c r="CV22" s="20"/>
      <c r="CW22" s="20"/>
      <c r="CX22" s="20"/>
      <c r="CY22" s="17" t="s">
        <v>1789</v>
      </c>
      <c r="CZ22" s="17"/>
      <c r="DA22" s="17"/>
      <c r="DB22" s="17"/>
      <c r="DC22" s="17"/>
      <c r="DD22" s="17"/>
      <c r="DE22" s="17"/>
      <c r="DF22" s="17" t="s">
        <v>1761</v>
      </c>
      <c r="DG22" s="17"/>
      <c r="DH22" s="17"/>
      <c r="DI22" s="17" t="s">
        <v>1790</v>
      </c>
      <c r="DJ22" s="17" t="s">
        <v>1791</v>
      </c>
      <c r="DK22" s="17" t="s">
        <v>1792</v>
      </c>
      <c r="DL22" s="17"/>
      <c r="DM22" s="17"/>
      <c r="DN22" s="17"/>
      <c r="DO22" s="17"/>
      <c r="DP22" s="17"/>
      <c r="DQ22" s="17"/>
      <c r="DR22" s="17"/>
      <c r="DS22" s="17"/>
      <c r="DT22" s="17"/>
      <c r="DU22" s="17"/>
      <c r="DV22" s="17"/>
      <c r="DW22" s="17"/>
      <c r="DX22" s="17"/>
    </row>
    <row r="23" spans="1:128" ht="15" customHeight="1">
      <c r="A23" s="14" t="s">
        <v>219</v>
      </c>
      <c r="B23" s="1" t="s">
        <v>997</v>
      </c>
      <c r="C23" s="17" t="s">
        <v>1042</v>
      </c>
      <c r="D23" s="17"/>
      <c r="E23" s="17"/>
      <c r="F23" s="17"/>
      <c r="G23" s="17"/>
      <c r="H23" s="17"/>
      <c r="I23" s="20" t="s">
        <v>1793</v>
      </c>
      <c r="J23" s="20"/>
      <c r="K23" s="20"/>
      <c r="L23" s="20"/>
      <c r="M23" s="20"/>
      <c r="N23" s="20" t="s">
        <v>1761</v>
      </c>
      <c r="O23" s="20" t="s">
        <v>1761</v>
      </c>
      <c r="P23" s="20" t="s">
        <v>1783</v>
      </c>
      <c r="Q23" s="20"/>
      <c r="R23" s="20"/>
      <c r="S23" s="20"/>
      <c r="T23" s="20" t="s">
        <v>1782</v>
      </c>
      <c r="U23" s="20" t="s">
        <v>1772</v>
      </c>
      <c r="V23" s="20" t="s">
        <v>1765</v>
      </c>
      <c r="W23" s="20" t="s">
        <v>1765</v>
      </c>
      <c r="X23" s="20" t="s">
        <v>1772</v>
      </c>
      <c r="Y23" s="20" t="s">
        <v>1794</v>
      </c>
      <c r="Z23" s="286" t="s">
        <v>1795</v>
      </c>
      <c r="AA23" s="20" t="s">
        <v>1766</v>
      </c>
      <c r="AB23" s="20" t="s">
        <v>1767</v>
      </c>
      <c r="AC23" s="20" t="s">
        <v>1781</v>
      </c>
      <c r="AD23" s="20" t="s">
        <v>1767</v>
      </c>
      <c r="AE23" s="20" t="s">
        <v>1767</v>
      </c>
      <c r="AF23" s="20"/>
      <c r="AG23" s="20"/>
      <c r="AH23" s="20"/>
      <c r="AI23" s="20"/>
      <c r="AJ23" s="20"/>
      <c r="AK23" s="20"/>
      <c r="AL23" s="20"/>
      <c r="AM23" s="20"/>
      <c r="AN23" s="20"/>
      <c r="AO23" s="20"/>
      <c r="AP23" s="20"/>
      <c r="AQ23" s="20" t="s">
        <v>1766</v>
      </c>
      <c r="AR23" s="20" t="s">
        <v>1766</v>
      </c>
      <c r="AS23" s="20" t="s">
        <v>1772</v>
      </c>
      <c r="AT23" s="20" t="s">
        <v>1766</v>
      </c>
      <c r="AU23" s="20" t="s">
        <v>1766</v>
      </c>
      <c r="AV23" s="20" t="s">
        <v>1796</v>
      </c>
      <c r="AW23" s="20" t="s">
        <v>1796</v>
      </c>
      <c r="AX23" s="20" t="s">
        <v>1796</v>
      </c>
      <c r="AY23" s="20" t="s">
        <v>1766</v>
      </c>
      <c r="AZ23" s="20" t="s">
        <v>1766</v>
      </c>
      <c r="BA23" s="20" t="s">
        <v>1796</v>
      </c>
      <c r="BB23" s="20" t="s">
        <v>1796</v>
      </c>
      <c r="BC23" s="20" t="s">
        <v>1772</v>
      </c>
      <c r="BD23" s="20" t="s">
        <v>1766</v>
      </c>
      <c r="BE23" s="20" t="s">
        <v>1772</v>
      </c>
      <c r="BF23" s="20" t="s">
        <v>1766</v>
      </c>
      <c r="BG23" s="20" t="s">
        <v>1761</v>
      </c>
      <c r="BH23" s="20" t="s">
        <v>1761</v>
      </c>
      <c r="BI23" s="20" t="s">
        <v>1766</v>
      </c>
      <c r="BJ23" s="20" t="s">
        <v>1766</v>
      </c>
      <c r="BK23" s="20" t="s">
        <v>1796</v>
      </c>
      <c r="BL23" s="20" t="s">
        <v>1796</v>
      </c>
      <c r="BM23" s="20" t="s">
        <v>1772</v>
      </c>
      <c r="BN23" s="20" t="s">
        <v>1772</v>
      </c>
      <c r="BO23" s="20" t="s">
        <v>1766</v>
      </c>
      <c r="BP23" s="20" t="s">
        <v>1766</v>
      </c>
      <c r="BQ23" s="20" t="s">
        <v>1766</v>
      </c>
      <c r="BR23" s="20" t="s">
        <v>1766</v>
      </c>
      <c r="BS23" s="20" t="s">
        <v>1772</v>
      </c>
      <c r="BT23" s="20" t="s">
        <v>1772</v>
      </c>
      <c r="BU23" s="20" t="s">
        <v>1772</v>
      </c>
      <c r="BV23" s="20" t="s">
        <v>1772</v>
      </c>
      <c r="BW23" s="20" t="s">
        <v>1772</v>
      </c>
      <c r="BX23" s="20" t="s">
        <v>1772</v>
      </c>
      <c r="BY23" s="20" t="s">
        <v>1772</v>
      </c>
      <c r="BZ23" s="20" t="s">
        <v>1772</v>
      </c>
      <c r="CA23" s="20" t="s">
        <v>1766</v>
      </c>
      <c r="CB23" s="20" t="s">
        <v>1766</v>
      </c>
      <c r="CC23" s="20" t="s">
        <v>1766</v>
      </c>
      <c r="CD23" s="20" t="s">
        <v>1766</v>
      </c>
      <c r="CE23" s="20" t="s">
        <v>1772</v>
      </c>
      <c r="CF23" s="20" t="s">
        <v>1772</v>
      </c>
      <c r="CG23" s="20" t="s">
        <v>1766</v>
      </c>
      <c r="CH23" s="20" t="s">
        <v>1766</v>
      </c>
      <c r="CI23" s="20" t="s">
        <v>1796</v>
      </c>
      <c r="CJ23" s="20" t="s">
        <v>1796</v>
      </c>
      <c r="CK23" s="20" t="s">
        <v>1772</v>
      </c>
      <c r="CL23" s="20" t="s">
        <v>1772</v>
      </c>
      <c r="CM23" s="20" t="s">
        <v>1772</v>
      </c>
      <c r="CN23" s="20" t="s">
        <v>1772</v>
      </c>
      <c r="CO23" s="20" t="s">
        <v>1772</v>
      </c>
      <c r="CP23" s="20" t="s">
        <v>1772</v>
      </c>
      <c r="CQ23" s="20" t="s">
        <v>1772</v>
      </c>
      <c r="CR23" s="20" t="s">
        <v>1772</v>
      </c>
      <c r="CS23" s="20"/>
      <c r="CT23" s="20"/>
      <c r="CU23" s="20"/>
      <c r="CV23" s="20"/>
      <c r="CW23" s="20"/>
      <c r="CX23" s="20"/>
      <c r="CY23" s="17" t="s">
        <v>1797</v>
      </c>
      <c r="CZ23" s="17" t="s">
        <v>1796</v>
      </c>
      <c r="DA23" s="17"/>
      <c r="DB23" s="17"/>
      <c r="DC23" s="17"/>
      <c r="DD23" s="17"/>
      <c r="DE23" s="17"/>
      <c r="DF23" s="17"/>
      <c r="DG23" s="17"/>
      <c r="DH23" s="17"/>
      <c r="DI23" s="17" t="s">
        <v>1798</v>
      </c>
      <c r="DJ23" s="17" t="s">
        <v>1800</v>
      </c>
      <c r="DK23" s="17" t="s">
        <v>1799</v>
      </c>
      <c r="DL23" s="17"/>
      <c r="DM23" s="17"/>
      <c r="DN23" s="17"/>
      <c r="DO23" s="17"/>
      <c r="DP23" s="17"/>
      <c r="DQ23" s="17"/>
      <c r="DR23" s="17"/>
      <c r="DS23" s="17"/>
      <c r="DT23" s="17"/>
      <c r="DU23" s="17"/>
      <c r="DV23" s="17"/>
      <c r="DW23" s="17"/>
      <c r="DX23" s="17"/>
    </row>
    <row r="24" spans="1:128" ht="15" customHeight="1">
      <c r="A24" s="14" t="s">
        <v>468</v>
      </c>
      <c r="B24" s="1" t="s">
        <v>997</v>
      </c>
      <c r="C24" s="17" t="s">
        <v>1043</v>
      </c>
      <c r="D24" s="17"/>
      <c r="E24" s="17"/>
      <c r="F24" s="17"/>
      <c r="G24" s="17"/>
      <c r="H24" s="17"/>
      <c r="I24" s="20" t="s">
        <v>1783</v>
      </c>
      <c r="J24" s="20"/>
      <c r="K24" s="20" t="s">
        <v>1788</v>
      </c>
      <c r="L24" s="20" t="s">
        <v>1788</v>
      </c>
      <c r="M24" s="20"/>
      <c r="N24" s="20" t="s">
        <v>1761</v>
      </c>
      <c r="O24" s="20" t="s">
        <v>1772</v>
      </c>
      <c r="P24" s="20" t="s">
        <v>1788</v>
      </c>
      <c r="Q24" s="20" t="s">
        <v>1782</v>
      </c>
      <c r="R24" s="20"/>
      <c r="S24" s="20"/>
      <c r="T24" s="20" t="s">
        <v>1801</v>
      </c>
      <c r="U24" s="20" t="s">
        <v>1772</v>
      </c>
      <c r="V24" s="20" t="s">
        <v>1768</v>
      </c>
      <c r="W24" s="20" t="s">
        <v>1766</v>
      </c>
      <c r="X24" s="20" t="s">
        <v>1765</v>
      </c>
      <c r="Y24" s="20" t="s">
        <v>1802</v>
      </c>
      <c r="Z24" s="286" t="s">
        <v>1803</v>
      </c>
      <c r="AA24" s="20" t="s">
        <v>1787</v>
      </c>
      <c r="AB24" s="20" t="s">
        <v>1767</v>
      </c>
      <c r="AC24" s="20" t="s">
        <v>1796</v>
      </c>
      <c r="AD24" s="20" t="s">
        <v>1767</v>
      </c>
      <c r="AE24" s="20" t="s">
        <v>1767</v>
      </c>
      <c r="AF24" s="20"/>
      <c r="AG24" s="20"/>
      <c r="AH24" s="20"/>
      <c r="AI24" s="20"/>
      <c r="AJ24" s="20"/>
      <c r="AK24" s="20"/>
      <c r="AL24" s="20" t="s">
        <v>1767</v>
      </c>
      <c r="AM24" s="20"/>
      <c r="AN24" s="20" t="s">
        <v>1767</v>
      </c>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17" t="s">
        <v>1804</v>
      </c>
      <c r="CZ24" s="17"/>
      <c r="DA24" s="17"/>
      <c r="DB24" s="17"/>
      <c r="DC24" s="17"/>
      <c r="DD24" s="17"/>
      <c r="DE24" s="17"/>
      <c r="DF24" s="17" t="s">
        <v>1772</v>
      </c>
      <c r="DG24" s="17"/>
      <c r="DH24" s="17"/>
      <c r="DI24" s="17" t="s">
        <v>1805</v>
      </c>
      <c r="DJ24" s="17" t="s">
        <v>1806</v>
      </c>
      <c r="DK24" s="17" t="s">
        <v>1807</v>
      </c>
      <c r="DL24" s="17"/>
      <c r="DM24" s="17"/>
      <c r="DN24" s="17"/>
      <c r="DO24" s="17"/>
      <c r="DP24" s="17"/>
      <c r="DQ24" s="17"/>
      <c r="DR24" s="17"/>
      <c r="DS24" s="17"/>
      <c r="DT24" s="17"/>
      <c r="DU24" s="17"/>
      <c r="DV24" s="17"/>
      <c r="DW24" s="17"/>
      <c r="DX24" s="17"/>
    </row>
    <row r="25" spans="1:128" ht="15" customHeight="1">
      <c r="A25" s="14" t="s">
        <v>469</v>
      </c>
      <c r="B25" s="1" t="s">
        <v>997</v>
      </c>
      <c r="C25" s="17" t="s">
        <v>1044</v>
      </c>
      <c r="D25" s="17"/>
      <c r="E25" s="17"/>
      <c r="F25" s="17"/>
      <c r="G25" s="17"/>
      <c r="H25" s="17"/>
      <c r="I25" s="20" t="s">
        <v>1812</v>
      </c>
      <c r="J25" s="20" t="s">
        <v>1760</v>
      </c>
      <c r="K25" s="20" t="s">
        <v>1760</v>
      </c>
      <c r="L25" s="20" t="s">
        <v>1775</v>
      </c>
      <c r="M25" s="20"/>
      <c r="N25" s="20" t="s">
        <v>1761</v>
      </c>
      <c r="O25" s="20" t="s">
        <v>1761</v>
      </c>
      <c r="P25" s="20" t="s">
        <v>1783</v>
      </c>
      <c r="Q25" s="20" t="s">
        <v>1782</v>
      </c>
      <c r="R25" s="20"/>
      <c r="S25" s="20"/>
      <c r="T25" s="20"/>
      <c r="U25" s="20" t="s">
        <v>1761</v>
      </c>
      <c r="V25" s="20" t="s">
        <v>1761</v>
      </c>
      <c r="W25" s="20" t="s">
        <v>1761</v>
      </c>
      <c r="X25" s="20" t="s">
        <v>1766</v>
      </c>
      <c r="Y25" s="20" t="s">
        <v>1780</v>
      </c>
      <c r="Z25" s="286" t="s">
        <v>1813</v>
      </c>
      <c r="AA25" s="20" t="s">
        <v>1766</v>
      </c>
      <c r="AB25" s="20" t="s">
        <v>1767</v>
      </c>
      <c r="AC25" s="20" t="s">
        <v>1765</v>
      </c>
      <c r="AD25" s="20"/>
      <c r="AE25" s="20" t="s">
        <v>1767</v>
      </c>
      <c r="AF25" s="20"/>
      <c r="AG25" s="20"/>
      <c r="AH25" s="20" t="s">
        <v>1767</v>
      </c>
      <c r="AI25" s="20"/>
      <c r="AJ25" s="20"/>
      <c r="AK25" s="20" t="s">
        <v>1767</v>
      </c>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17" t="s">
        <v>1808</v>
      </c>
      <c r="CZ25" s="17"/>
      <c r="DA25" s="17"/>
      <c r="DB25" s="17"/>
      <c r="DC25" s="17" t="s">
        <v>1796</v>
      </c>
      <c r="DD25" s="17"/>
      <c r="DE25" s="17"/>
      <c r="DF25" s="17"/>
      <c r="DG25" s="17"/>
      <c r="DH25" s="17"/>
      <c r="DI25" s="17" t="s">
        <v>1809</v>
      </c>
      <c r="DJ25" s="17" t="s">
        <v>1810</v>
      </c>
      <c r="DK25" s="17" t="s">
        <v>1811</v>
      </c>
      <c r="DL25" s="17"/>
      <c r="DM25" s="17"/>
      <c r="DN25" s="17"/>
      <c r="DO25" s="17"/>
      <c r="DP25" s="17"/>
      <c r="DQ25" s="17"/>
      <c r="DR25" s="17"/>
      <c r="DS25" s="17"/>
      <c r="DT25" s="17"/>
      <c r="DU25" s="17"/>
      <c r="DV25" s="17"/>
      <c r="DW25" s="17"/>
      <c r="DX25" s="17"/>
    </row>
    <row r="26" spans="1:128" ht="15" customHeight="1">
      <c r="A26" s="14" t="s">
        <v>470</v>
      </c>
      <c r="B26" s="1" t="s">
        <v>997</v>
      </c>
      <c r="C26" s="17" t="s">
        <v>1045</v>
      </c>
      <c r="D26" s="17"/>
      <c r="E26" s="17"/>
      <c r="F26" s="17"/>
      <c r="G26" s="17"/>
      <c r="H26" s="17"/>
      <c r="I26" s="20" t="s">
        <v>1783</v>
      </c>
      <c r="J26" s="20" t="s">
        <v>1760</v>
      </c>
      <c r="K26" s="20" t="s">
        <v>1775</v>
      </c>
      <c r="L26" s="20"/>
      <c r="M26" s="20"/>
      <c r="N26" s="20" t="s">
        <v>1772</v>
      </c>
      <c r="O26" s="20" t="s">
        <v>1772</v>
      </c>
      <c r="P26" s="20" t="s">
        <v>1814</v>
      </c>
      <c r="Q26" s="20" t="s">
        <v>1782</v>
      </c>
      <c r="R26" s="20"/>
      <c r="S26" s="20"/>
      <c r="T26" s="20" t="s">
        <v>1815</v>
      </c>
      <c r="U26" s="20" t="s">
        <v>1816</v>
      </c>
      <c r="V26" s="20" t="s">
        <v>1784</v>
      </c>
      <c r="W26" s="20" t="s">
        <v>1765</v>
      </c>
      <c r="X26" s="20" t="s">
        <v>1784</v>
      </c>
      <c r="Y26" s="20" t="s">
        <v>1783</v>
      </c>
      <c r="Z26" s="286" t="s">
        <v>1817</v>
      </c>
      <c r="AA26" s="20" t="s">
        <v>1787</v>
      </c>
      <c r="AB26" s="20" t="s">
        <v>1767</v>
      </c>
      <c r="AC26" s="20" t="s">
        <v>1768</v>
      </c>
      <c r="AD26" s="20" t="s">
        <v>1767</v>
      </c>
      <c r="AE26" s="20" t="s">
        <v>1767</v>
      </c>
      <c r="AF26" s="20"/>
      <c r="AG26" s="20" t="s">
        <v>1767</v>
      </c>
      <c r="AH26" s="20" t="s">
        <v>1767</v>
      </c>
      <c r="AI26" s="20"/>
      <c r="AJ26" s="20"/>
      <c r="AK26" s="20"/>
      <c r="AL26" s="20" t="s">
        <v>1767</v>
      </c>
      <c r="AM26" s="20" t="s">
        <v>1767</v>
      </c>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17" t="s">
        <v>1818</v>
      </c>
      <c r="CZ26" s="17" t="s">
        <v>1772</v>
      </c>
      <c r="DA26" s="17"/>
      <c r="DB26" s="17"/>
      <c r="DC26" s="17" t="s">
        <v>1796</v>
      </c>
      <c r="DD26" s="17"/>
      <c r="DE26" s="17"/>
      <c r="DF26" s="17"/>
      <c r="DG26" s="17"/>
      <c r="DH26" s="17"/>
      <c r="DI26" s="17" t="s">
        <v>1819</v>
      </c>
      <c r="DJ26" s="17" t="s">
        <v>1820</v>
      </c>
      <c r="DK26" s="17" t="s">
        <v>1821</v>
      </c>
      <c r="DL26" s="17"/>
      <c r="DM26" s="17"/>
      <c r="DN26" s="17"/>
      <c r="DO26" s="17"/>
      <c r="DP26" s="17"/>
      <c r="DQ26" s="17" t="s">
        <v>1822</v>
      </c>
      <c r="DR26" s="17" t="s">
        <v>1823</v>
      </c>
      <c r="DS26" s="17" t="s">
        <v>1824</v>
      </c>
      <c r="DT26" s="17"/>
      <c r="DU26" s="17"/>
      <c r="DV26" s="17"/>
      <c r="DW26" s="17"/>
      <c r="DX26" s="17"/>
    </row>
    <row r="27" spans="1:128" ht="15" customHeight="1">
      <c r="A27" s="14" t="s">
        <v>471</v>
      </c>
      <c r="B27" s="1" t="s">
        <v>997</v>
      </c>
      <c r="C27" s="17" t="s">
        <v>1046</v>
      </c>
      <c r="D27" s="17"/>
      <c r="E27" s="17"/>
      <c r="F27" s="17"/>
      <c r="G27" s="17"/>
      <c r="H27" s="17"/>
      <c r="I27" s="20" t="s">
        <v>1783</v>
      </c>
      <c r="J27" s="20"/>
      <c r="K27" s="20"/>
      <c r="L27" s="20" t="s">
        <v>1782</v>
      </c>
      <c r="M27" s="20"/>
      <c r="N27" s="20" t="s">
        <v>1761</v>
      </c>
      <c r="O27" s="20" t="s">
        <v>1761</v>
      </c>
      <c r="P27" s="20" t="s">
        <v>1825</v>
      </c>
      <c r="Q27" s="20"/>
      <c r="R27" s="20"/>
      <c r="S27" s="20"/>
      <c r="T27" s="20" t="s">
        <v>1775</v>
      </c>
      <c r="U27" s="20" t="s">
        <v>1772</v>
      </c>
      <c r="V27" s="20" t="s">
        <v>1764</v>
      </c>
      <c r="W27" s="20" t="s">
        <v>1764</v>
      </c>
      <c r="X27" s="20" t="s">
        <v>1765</v>
      </c>
      <c r="Y27" s="20" t="s">
        <v>1826</v>
      </c>
      <c r="Z27" s="286" t="s">
        <v>1827</v>
      </c>
      <c r="AA27" s="20" t="s">
        <v>1766</v>
      </c>
      <c r="AB27" s="20" t="s">
        <v>1767</v>
      </c>
      <c r="AC27" s="20" t="s">
        <v>1828</v>
      </c>
      <c r="AD27" s="20"/>
      <c r="AE27" s="20" t="s">
        <v>1767</v>
      </c>
      <c r="AF27" s="20"/>
      <c r="AG27" s="20"/>
      <c r="AH27" s="20"/>
      <c r="AI27" s="20"/>
      <c r="AJ27" s="20"/>
      <c r="AK27" s="20"/>
      <c r="AL27" s="20" t="s">
        <v>1767</v>
      </c>
      <c r="AM27" s="20"/>
      <c r="AN27" s="20"/>
      <c r="AO27" s="20"/>
      <c r="AP27" s="20"/>
      <c r="AQ27" s="20" t="s">
        <v>1761</v>
      </c>
      <c r="AR27" s="20" t="s">
        <v>1766</v>
      </c>
      <c r="AS27" s="20" t="s">
        <v>1772</v>
      </c>
      <c r="AT27" s="20" t="s">
        <v>1772</v>
      </c>
      <c r="AU27" s="20" t="s">
        <v>1772</v>
      </c>
      <c r="AV27" s="20" t="s">
        <v>1772</v>
      </c>
      <c r="AW27" s="20" t="s">
        <v>1772</v>
      </c>
      <c r="AX27" s="20" t="s">
        <v>1772</v>
      </c>
      <c r="AY27" s="20" t="s">
        <v>1766</v>
      </c>
      <c r="AZ27" s="20" t="s">
        <v>1766</v>
      </c>
      <c r="BA27" s="20" t="s">
        <v>1772</v>
      </c>
      <c r="BB27" s="20" t="s">
        <v>1772</v>
      </c>
      <c r="BC27" s="20" t="s">
        <v>1772</v>
      </c>
      <c r="BD27" s="20" t="s">
        <v>1772</v>
      </c>
      <c r="BE27" s="20" t="s">
        <v>1772</v>
      </c>
      <c r="BF27" s="20" t="s">
        <v>1772</v>
      </c>
      <c r="BG27" s="20" t="s">
        <v>1772</v>
      </c>
      <c r="BH27" s="20" t="s">
        <v>1772</v>
      </c>
      <c r="BI27" s="20" t="s">
        <v>1766</v>
      </c>
      <c r="BJ27" s="20" t="s">
        <v>1766</v>
      </c>
      <c r="BK27" s="20" t="s">
        <v>1772</v>
      </c>
      <c r="BL27" s="20" t="s">
        <v>1772</v>
      </c>
      <c r="BM27" s="20" t="s">
        <v>1772</v>
      </c>
      <c r="BN27" s="20" t="s">
        <v>1772</v>
      </c>
      <c r="BO27" s="20" t="s">
        <v>1772</v>
      </c>
      <c r="BP27" s="20" t="s">
        <v>1772</v>
      </c>
      <c r="BQ27" s="20" t="s">
        <v>1772</v>
      </c>
      <c r="BR27" s="20" t="s">
        <v>1772</v>
      </c>
      <c r="BS27" s="20" t="s">
        <v>1772</v>
      </c>
      <c r="BT27" s="20" t="s">
        <v>1772</v>
      </c>
      <c r="BU27" s="20" t="s">
        <v>1766</v>
      </c>
      <c r="BV27" s="20" t="s">
        <v>1766</v>
      </c>
      <c r="BW27" s="20" t="s">
        <v>1772</v>
      </c>
      <c r="BX27" s="20" t="s">
        <v>1772</v>
      </c>
      <c r="BY27" s="20" t="s">
        <v>1772</v>
      </c>
      <c r="BZ27" s="20" t="s">
        <v>1772</v>
      </c>
      <c r="CA27" s="20" t="s">
        <v>1772</v>
      </c>
      <c r="CB27" s="20" t="s">
        <v>1772</v>
      </c>
      <c r="CC27" s="20" t="s">
        <v>1766</v>
      </c>
      <c r="CD27" s="20" t="s">
        <v>1766</v>
      </c>
      <c r="CE27" s="20" t="s">
        <v>1772</v>
      </c>
      <c r="CF27" s="20" t="s">
        <v>1772</v>
      </c>
      <c r="CG27" s="20" t="s">
        <v>1772</v>
      </c>
      <c r="CH27" s="20" t="s">
        <v>1772</v>
      </c>
      <c r="CI27" s="20" t="s">
        <v>1772</v>
      </c>
      <c r="CJ27" s="20" t="s">
        <v>1772</v>
      </c>
      <c r="CK27" s="20" t="s">
        <v>1772</v>
      </c>
      <c r="CL27" s="20" t="s">
        <v>1772</v>
      </c>
      <c r="CM27" s="20" t="s">
        <v>1772</v>
      </c>
      <c r="CN27" s="20" t="s">
        <v>1772</v>
      </c>
      <c r="CO27" s="20" t="s">
        <v>1772</v>
      </c>
      <c r="CP27" s="20" t="s">
        <v>1772</v>
      </c>
      <c r="CQ27" s="20" t="s">
        <v>1772</v>
      </c>
      <c r="CR27" s="20" t="s">
        <v>1772</v>
      </c>
      <c r="CS27" s="20" t="s">
        <v>1812</v>
      </c>
      <c r="CT27" s="20"/>
      <c r="CU27" s="20"/>
      <c r="CV27" s="20"/>
      <c r="CW27" s="20"/>
      <c r="CX27" s="20"/>
      <c r="CY27" s="17" t="s">
        <v>1829</v>
      </c>
      <c r="CZ27" s="17" t="s">
        <v>1830</v>
      </c>
      <c r="DA27" s="17"/>
      <c r="DB27" s="17"/>
      <c r="DC27" s="17"/>
      <c r="DD27" s="17"/>
      <c r="DE27" s="17"/>
      <c r="DF27" s="17"/>
      <c r="DG27" s="17"/>
      <c r="DH27" s="17"/>
      <c r="DI27" s="17" t="s">
        <v>1831</v>
      </c>
      <c r="DJ27" s="17" t="s">
        <v>1832</v>
      </c>
      <c r="DK27" s="17" t="s">
        <v>1833</v>
      </c>
      <c r="DL27" s="17"/>
      <c r="DM27" s="17"/>
      <c r="DN27" s="17"/>
      <c r="DO27" s="17"/>
      <c r="DP27" s="17"/>
      <c r="DQ27" s="17"/>
      <c r="DR27" s="17"/>
      <c r="DS27" s="17"/>
      <c r="DT27" s="17"/>
      <c r="DU27" s="17"/>
      <c r="DV27" s="17"/>
      <c r="DW27" s="17"/>
      <c r="DX27" s="17"/>
    </row>
    <row r="28" spans="1:128" ht="15" customHeight="1">
      <c r="A28" s="14" t="s">
        <v>472</v>
      </c>
      <c r="B28" s="1" t="s">
        <v>997</v>
      </c>
      <c r="C28" s="17" t="s">
        <v>1047</v>
      </c>
      <c r="D28" s="17"/>
      <c r="E28" s="17"/>
      <c r="F28" s="17"/>
      <c r="G28" s="17"/>
      <c r="H28" s="17"/>
      <c r="I28" s="20" t="s">
        <v>1793</v>
      </c>
      <c r="J28" s="20"/>
      <c r="K28" s="20"/>
      <c r="L28" s="20"/>
      <c r="M28" s="20"/>
      <c r="N28" s="20" t="s">
        <v>1761</v>
      </c>
      <c r="O28" s="20" t="s">
        <v>1772</v>
      </c>
      <c r="P28" s="20" t="s">
        <v>1825</v>
      </c>
      <c r="Q28" s="20" t="s">
        <v>1775</v>
      </c>
      <c r="R28" s="20"/>
      <c r="S28" s="20"/>
      <c r="T28" s="20"/>
      <c r="U28" s="20"/>
      <c r="V28" s="20"/>
      <c r="W28" s="20"/>
      <c r="X28" s="20"/>
      <c r="Y28" s="20" t="s">
        <v>1796</v>
      </c>
      <c r="Z28" s="286" t="s">
        <v>1834</v>
      </c>
      <c r="AA28" s="20" t="s">
        <v>1796</v>
      </c>
      <c r="AB28" s="20" t="s">
        <v>1766</v>
      </c>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17" t="s">
        <v>1835</v>
      </c>
      <c r="CZ28" s="17"/>
      <c r="DA28" s="17"/>
      <c r="DB28" s="17"/>
      <c r="DC28" s="17"/>
      <c r="DD28" s="17"/>
      <c r="DE28" s="17"/>
      <c r="DF28" s="17" t="s">
        <v>1761</v>
      </c>
      <c r="DG28" s="17"/>
      <c r="DH28" s="17"/>
      <c r="DI28" s="17" t="s">
        <v>1836</v>
      </c>
      <c r="DJ28" s="17" t="s">
        <v>1837</v>
      </c>
      <c r="DK28" s="17" t="s">
        <v>1838</v>
      </c>
      <c r="DL28" s="17"/>
      <c r="DM28" s="17"/>
      <c r="DN28" s="17"/>
      <c r="DO28" s="17"/>
      <c r="DP28" s="17"/>
      <c r="DQ28" s="17"/>
      <c r="DR28" s="17"/>
      <c r="DS28" s="17"/>
      <c r="DT28" s="17"/>
      <c r="DU28" s="17"/>
      <c r="DV28" s="17"/>
      <c r="DW28" s="17"/>
      <c r="DX28" s="17"/>
    </row>
    <row r="29" spans="1:128" ht="15" customHeight="1">
      <c r="A29" s="14" t="s">
        <v>473</v>
      </c>
      <c r="B29" s="1" t="s">
        <v>997</v>
      </c>
      <c r="C29" s="17" t="s">
        <v>1048</v>
      </c>
      <c r="D29" s="17"/>
      <c r="E29" s="17"/>
      <c r="F29" s="17"/>
      <c r="G29" s="17"/>
      <c r="H29" s="17"/>
      <c r="I29" s="20" t="s">
        <v>1762</v>
      </c>
      <c r="J29" s="20" t="s">
        <v>1782</v>
      </c>
      <c r="K29" s="20"/>
      <c r="L29" s="20"/>
      <c r="M29" s="20" t="s">
        <v>1775</v>
      </c>
      <c r="N29" s="20" t="s">
        <v>1761</v>
      </c>
      <c r="O29" s="20" t="s">
        <v>1772</v>
      </c>
      <c r="P29" s="20" t="s">
        <v>1825</v>
      </c>
      <c r="Q29" s="20"/>
      <c r="R29" s="20"/>
      <c r="S29" s="20"/>
      <c r="T29" s="20" t="s">
        <v>1775</v>
      </c>
      <c r="U29" s="20" t="s">
        <v>1772</v>
      </c>
      <c r="V29" s="20" t="s">
        <v>1782</v>
      </c>
      <c r="W29" s="20" t="s">
        <v>1772</v>
      </c>
      <c r="X29" s="20" t="s">
        <v>1764</v>
      </c>
      <c r="Y29" s="20" t="s">
        <v>1839</v>
      </c>
      <c r="Z29" s="286" t="s">
        <v>1840</v>
      </c>
      <c r="AA29" s="20" t="s">
        <v>1787</v>
      </c>
      <c r="AB29" s="20" t="s">
        <v>1767</v>
      </c>
      <c r="AC29" s="20" t="s">
        <v>1782</v>
      </c>
      <c r="AD29" s="20" t="s">
        <v>1767</v>
      </c>
      <c r="AE29" s="20" t="s">
        <v>1767</v>
      </c>
      <c r="AF29" s="20" t="s">
        <v>1767</v>
      </c>
      <c r="AG29" s="20" t="s">
        <v>1767</v>
      </c>
      <c r="AH29" s="20" t="s">
        <v>1767</v>
      </c>
      <c r="AI29" s="20" t="s">
        <v>1767</v>
      </c>
      <c r="AJ29" s="20"/>
      <c r="AK29" s="20" t="s">
        <v>1767</v>
      </c>
      <c r="AL29" s="20"/>
      <c r="AM29" s="20"/>
      <c r="AN29" s="20"/>
      <c r="AO29" s="20"/>
      <c r="AP29" s="20"/>
      <c r="AQ29" s="20" t="s">
        <v>1772</v>
      </c>
      <c r="AR29" s="20" t="s">
        <v>1766</v>
      </c>
      <c r="AS29" s="20" t="s">
        <v>1772</v>
      </c>
      <c r="AT29" s="20" t="s">
        <v>1766</v>
      </c>
      <c r="AU29" s="20" t="s">
        <v>1772</v>
      </c>
      <c r="AV29" s="20" t="s">
        <v>1766</v>
      </c>
      <c r="AW29" s="20" t="s">
        <v>1772</v>
      </c>
      <c r="AX29" s="20" t="s">
        <v>1766</v>
      </c>
      <c r="AY29" s="20" t="s">
        <v>1772</v>
      </c>
      <c r="AZ29" s="20" t="s">
        <v>1841</v>
      </c>
      <c r="BA29" s="20" t="s">
        <v>1766</v>
      </c>
      <c r="BB29" s="20" t="s">
        <v>1772</v>
      </c>
      <c r="BC29" s="20" t="s">
        <v>1766</v>
      </c>
      <c r="BD29" s="20" t="s">
        <v>1772</v>
      </c>
      <c r="BE29" s="20" t="s">
        <v>1766</v>
      </c>
      <c r="BF29" s="20" t="s">
        <v>1772</v>
      </c>
      <c r="BG29" s="20" t="s">
        <v>1766</v>
      </c>
      <c r="BH29" s="20" t="s">
        <v>1772</v>
      </c>
      <c r="BI29" s="20" t="s">
        <v>1766</v>
      </c>
      <c r="BJ29" s="20" t="s">
        <v>1766</v>
      </c>
      <c r="BK29" s="20" t="s">
        <v>1766</v>
      </c>
      <c r="BL29" s="20" t="s">
        <v>1766</v>
      </c>
      <c r="BM29" s="20" t="s">
        <v>1766</v>
      </c>
      <c r="BN29" s="20" t="s">
        <v>1766</v>
      </c>
      <c r="BO29" s="20" t="s">
        <v>1766</v>
      </c>
      <c r="BP29" s="20" t="s">
        <v>1766</v>
      </c>
      <c r="BQ29" s="20" t="s">
        <v>1761</v>
      </c>
      <c r="BR29" s="20" t="s">
        <v>1761</v>
      </c>
      <c r="BS29" s="20" t="s">
        <v>1761</v>
      </c>
      <c r="BT29" s="20" t="s">
        <v>1761</v>
      </c>
      <c r="BU29" s="20" t="s">
        <v>1761</v>
      </c>
      <c r="BV29" s="20" t="s">
        <v>1761</v>
      </c>
      <c r="BW29" s="20" t="s">
        <v>1761</v>
      </c>
      <c r="BX29" s="20" t="s">
        <v>1761</v>
      </c>
      <c r="BY29" s="20" t="s">
        <v>1772</v>
      </c>
      <c r="BZ29" s="20" t="s">
        <v>1772</v>
      </c>
      <c r="CA29" s="20" t="s">
        <v>1772</v>
      </c>
      <c r="CB29" s="20" t="s">
        <v>1766</v>
      </c>
      <c r="CC29" s="20" t="s">
        <v>1772</v>
      </c>
      <c r="CD29" s="20" t="s">
        <v>1772</v>
      </c>
      <c r="CE29" s="20" t="s">
        <v>1772</v>
      </c>
      <c r="CF29" s="20" t="s">
        <v>1766</v>
      </c>
      <c r="CG29" s="20" t="s">
        <v>1772</v>
      </c>
      <c r="CH29" s="20" t="s">
        <v>1766</v>
      </c>
      <c r="CI29" s="20" t="s">
        <v>1772</v>
      </c>
      <c r="CJ29" s="20" t="s">
        <v>1766</v>
      </c>
      <c r="CK29" s="20" t="s">
        <v>1772</v>
      </c>
      <c r="CL29" s="20" t="s">
        <v>1766</v>
      </c>
      <c r="CM29" s="20" t="s">
        <v>1772</v>
      </c>
      <c r="CN29" s="20" t="s">
        <v>1766</v>
      </c>
      <c r="CO29" s="20" t="s">
        <v>1772</v>
      </c>
      <c r="CP29" s="20" t="s">
        <v>1766</v>
      </c>
      <c r="CQ29" s="20" t="s">
        <v>1772</v>
      </c>
      <c r="CR29" s="20" t="s">
        <v>1766</v>
      </c>
      <c r="CS29" s="20" t="s">
        <v>1812</v>
      </c>
      <c r="CT29" s="20" t="s">
        <v>1842</v>
      </c>
      <c r="CU29" s="20" t="s">
        <v>1767</v>
      </c>
      <c r="CV29" s="20" t="s">
        <v>1767</v>
      </c>
      <c r="CW29" s="20" t="s">
        <v>1834</v>
      </c>
      <c r="CX29" s="20" t="s">
        <v>1842</v>
      </c>
      <c r="CY29" s="17" t="s">
        <v>1843</v>
      </c>
      <c r="CZ29" s="17"/>
      <c r="DA29" s="17"/>
      <c r="DB29" s="17"/>
      <c r="DC29" s="17" t="s">
        <v>1766</v>
      </c>
      <c r="DD29" s="17" t="s">
        <v>1796</v>
      </c>
      <c r="DE29" s="17"/>
      <c r="DF29" s="17"/>
      <c r="DG29" s="17"/>
      <c r="DH29" s="17"/>
      <c r="DI29" s="17" t="s">
        <v>1844</v>
      </c>
      <c r="DJ29" s="17" t="s">
        <v>1845</v>
      </c>
      <c r="DK29" s="17" t="s">
        <v>1846</v>
      </c>
      <c r="DL29" s="17" t="s">
        <v>1847</v>
      </c>
      <c r="DM29" s="17" t="s">
        <v>1848</v>
      </c>
      <c r="DN29" s="17" t="s">
        <v>1849</v>
      </c>
      <c r="DO29" s="17" t="s">
        <v>1850</v>
      </c>
      <c r="DP29" s="17"/>
      <c r="DQ29" s="17" t="s">
        <v>1787</v>
      </c>
      <c r="DR29" s="17"/>
      <c r="DS29" s="17"/>
      <c r="DT29" s="17"/>
      <c r="DU29" s="17"/>
      <c r="DV29" s="17"/>
      <c r="DW29" s="17"/>
      <c r="DX29" s="17"/>
    </row>
    <row r="30" spans="1:128" ht="15" customHeight="1">
      <c r="A30" s="14" t="s">
        <v>1003</v>
      </c>
      <c r="B30" s="1" t="s">
        <v>997</v>
      </c>
      <c r="C30" s="17" t="s">
        <v>1049</v>
      </c>
      <c r="D30" s="17"/>
      <c r="E30" s="17"/>
      <c r="F30" s="17"/>
      <c r="G30" s="17"/>
      <c r="H30" s="17"/>
      <c r="I30" s="20" t="s">
        <v>1782</v>
      </c>
      <c r="J30" s="20" t="s">
        <v>1812</v>
      </c>
      <c r="K30" s="20" t="s">
        <v>1775</v>
      </c>
      <c r="L30" s="20" t="s">
        <v>1775</v>
      </c>
      <c r="M30" s="20"/>
      <c r="N30" s="20" t="s">
        <v>1761</v>
      </c>
      <c r="O30" s="20" t="s">
        <v>1772</v>
      </c>
      <c r="P30" s="20" t="s">
        <v>1793</v>
      </c>
      <c r="Q30" s="20"/>
      <c r="R30" s="20"/>
      <c r="S30" s="20"/>
      <c r="T30" s="20"/>
      <c r="U30" s="20" t="s">
        <v>1761</v>
      </c>
      <c r="V30" s="20" t="s">
        <v>1767</v>
      </c>
      <c r="W30" s="20" t="s">
        <v>1772</v>
      </c>
      <c r="X30" s="20" t="s">
        <v>1767</v>
      </c>
      <c r="Y30" s="20" t="s">
        <v>1793</v>
      </c>
      <c r="Z30" s="286" t="s">
        <v>1851</v>
      </c>
      <c r="AA30" s="20" t="s">
        <v>1772</v>
      </c>
      <c r="AB30" s="20" t="s">
        <v>1766</v>
      </c>
      <c r="AC30" s="20" t="s">
        <v>1765</v>
      </c>
      <c r="AD30" s="20"/>
      <c r="AE30" s="20"/>
      <c r="AF30" s="20"/>
      <c r="AG30" s="20" t="s">
        <v>1767</v>
      </c>
      <c r="AH30" s="20"/>
      <c r="AI30" s="20"/>
      <c r="AJ30" s="20"/>
      <c r="AK30" s="20"/>
      <c r="AL30" s="20" t="s">
        <v>1767</v>
      </c>
      <c r="AM30" s="20"/>
      <c r="AN30" s="20"/>
      <c r="AO30" s="20" t="s">
        <v>1767</v>
      </c>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17" t="s">
        <v>1852</v>
      </c>
      <c r="CZ30" s="17"/>
      <c r="DA30" s="17"/>
      <c r="DB30" s="17"/>
      <c r="DC30" s="17" t="s">
        <v>1761</v>
      </c>
      <c r="DD30" s="17" t="s">
        <v>1772</v>
      </c>
      <c r="DE30" s="17"/>
      <c r="DF30" s="17" t="s">
        <v>1853</v>
      </c>
      <c r="DG30" s="17"/>
      <c r="DH30" s="17"/>
      <c r="DI30" s="17" t="s">
        <v>1982</v>
      </c>
      <c r="DJ30" s="17" t="s">
        <v>1854</v>
      </c>
      <c r="DK30" s="17" t="s">
        <v>1855</v>
      </c>
      <c r="DL30" s="17"/>
      <c r="DM30" s="17"/>
      <c r="DN30" s="17"/>
      <c r="DO30" s="17"/>
      <c r="DP30" s="17"/>
      <c r="DQ30" s="17" t="s">
        <v>1787</v>
      </c>
      <c r="DR30" s="17" t="s">
        <v>1779</v>
      </c>
      <c r="DS30" s="17" t="s">
        <v>1856</v>
      </c>
      <c r="DT30" s="17" t="s">
        <v>1759</v>
      </c>
      <c r="DU30" s="17"/>
      <c r="DV30" s="17"/>
      <c r="DW30" s="17"/>
      <c r="DX30" s="17"/>
    </row>
    <row r="31" spans="1:128" ht="15" customHeight="1">
      <c r="A31" s="14" t="s">
        <v>1004</v>
      </c>
      <c r="B31" s="1" t="s">
        <v>1063</v>
      </c>
      <c r="C31" s="17" t="s">
        <v>1159</v>
      </c>
      <c r="D31" s="17"/>
      <c r="E31" s="17"/>
      <c r="F31" s="17"/>
      <c r="G31" s="17"/>
      <c r="H31" s="17"/>
      <c r="I31" s="20" t="s">
        <v>1793</v>
      </c>
      <c r="J31" s="20"/>
      <c r="K31" s="20"/>
      <c r="L31" s="20"/>
      <c r="M31" s="20"/>
      <c r="N31" s="20" t="s">
        <v>1761</v>
      </c>
      <c r="O31" s="20" t="s">
        <v>1766</v>
      </c>
      <c r="P31" s="20" t="s">
        <v>1857</v>
      </c>
      <c r="Q31" s="20" t="s">
        <v>1858</v>
      </c>
      <c r="R31" s="20"/>
      <c r="S31" s="20"/>
      <c r="T31" s="20"/>
      <c r="U31" s="20" t="s">
        <v>1765</v>
      </c>
      <c r="V31" s="20" t="s">
        <v>1764</v>
      </c>
      <c r="W31" s="20" t="s">
        <v>1765</v>
      </c>
      <c r="X31" s="20" t="s">
        <v>1769</v>
      </c>
      <c r="Y31" s="20" t="s">
        <v>1859</v>
      </c>
      <c r="Z31" s="286" t="s">
        <v>1860</v>
      </c>
      <c r="AA31" s="20" t="s">
        <v>1765</v>
      </c>
      <c r="AB31" s="20" t="s">
        <v>1767</v>
      </c>
      <c r="AC31" s="20" t="s">
        <v>1861</v>
      </c>
      <c r="AD31" s="20"/>
      <c r="AE31" s="20"/>
      <c r="AF31" s="20"/>
      <c r="AG31" s="20" t="s">
        <v>1767</v>
      </c>
      <c r="AH31" s="20" t="s">
        <v>1767</v>
      </c>
      <c r="AI31" s="20"/>
      <c r="AJ31" s="20" t="s">
        <v>1767</v>
      </c>
      <c r="AK31" s="20" t="s">
        <v>1767</v>
      </c>
      <c r="AL31" s="20"/>
      <c r="AM31" s="20"/>
      <c r="AN31" s="20"/>
      <c r="AO31" s="20"/>
      <c r="AP31" s="20"/>
      <c r="AQ31" s="20" t="s">
        <v>1761</v>
      </c>
      <c r="AR31" s="20" t="s">
        <v>1766</v>
      </c>
      <c r="AS31" s="20" t="s">
        <v>1761</v>
      </c>
      <c r="AT31" s="20" t="s">
        <v>1766</v>
      </c>
      <c r="AU31" s="20" t="s">
        <v>1772</v>
      </c>
      <c r="AV31" s="20" t="s">
        <v>1772</v>
      </c>
      <c r="AW31" s="20" t="s">
        <v>1772</v>
      </c>
      <c r="AX31" s="20" t="s">
        <v>1772</v>
      </c>
      <c r="AY31" s="20" t="s">
        <v>1767</v>
      </c>
      <c r="AZ31" s="20" t="s">
        <v>1767</v>
      </c>
      <c r="BA31" s="20" t="s">
        <v>1772</v>
      </c>
      <c r="BB31" s="20" t="s">
        <v>1772</v>
      </c>
      <c r="BC31" s="20" t="s">
        <v>1772</v>
      </c>
      <c r="BD31" s="20" t="s">
        <v>1772</v>
      </c>
      <c r="BE31" s="20" t="s">
        <v>1772</v>
      </c>
      <c r="BF31" s="20" t="s">
        <v>1772</v>
      </c>
      <c r="BG31" s="20" t="s">
        <v>1761</v>
      </c>
      <c r="BH31" s="20" t="s">
        <v>1761</v>
      </c>
      <c r="BI31" s="20" t="s">
        <v>1772</v>
      </c>
      <c r="BJ31" s="20" t="s">
        <v>1772</v>
      </c>
      <c r="BK31" s="20" t="s">
        <v>1772</v>
      </c>
      <c r="BL31" s="20" t="s">
        <v>1772</v>
      </c>
      <c r="BM31" s="20" t="s">
        <v>1772</v>
      </c>
      <c r="BN31" s="20" t="s">
        <v>1772</v>
      </c>
      <c r="BO31" s="20" t="s">
        <v>1767</v>
      </c>
      <c r="BP31" s="20" t="s">
        <v>1767</v>
      </c>
      <c r="BQ31" s="20" t="s">
        <v>1767</v>
      </c>
      <c r="BR31" s="20" t="s">
        <v>1767</v>
      </c>
      <c r="BS31" s="20" t="s">
        <v>1767</v>
      </c>
      <c r="BT31" s="20" t="s">
        <v>1767</v>
      </c>
      <c r="BU31" s="20" t="s">
        <v>1761</v>
      </c>
      <c r="BV31" s="20" t="s">
        <v>1761</v>
      </c>
      <c r="BW31" s="20" t="s">
        <v>1767</v>
      </c>
      <c r="BX31" s="20" t="s">
        <v>1767</v>
      </c>
      <c r="BY31" s="20" t="s">
        <v>1767</v>
      </c>
      <c r="BZ31" s="20" t="s">
        <v>1767</v>
      </c>
      <c r="CA31" s="20" t="s">
        <v>1767</v>
      </c>
      <c r="CB31" s="20" t="s">
        <v>1767</v>
      </c>
      <c r="CC31" s="20" t="s">
        <v>1862</v>
      </c>
      <c r="CD31" s="20" t="s">
        <v>1766</v>
      </c>
      <c r="CE31" s="20" t="s">
        <v>1772</v>
      </c>
      <c r="CF31" s="20" t="s">
        <v>1772</v>
      </c>
      <c r="CG31" s="20" t="s">
        <v>1772</v>
      </c>
      <c r="CH31" s="20" t="s">
        <v>1766</v>
      </c>
      <c r="CI31" s="20" t="s">
        <v>1761</v>
      </c>
      <c r="CJ31" s="20" t="s">
        <v>1766</v>
      </c>
      <c r="CK31" s="20" t="s">
        <v>1766</v>
      </c>
      <c r="CL31" s="20" t="s">
        <v>1766</v>
      </c>
      <c r="CM31" s="20" t="s">
        <v>1772</v>
      </c>
      <c r="CN31" s="20" t="s">
        <v>1772</v>
      </c>
      <c r="CO31" s="20" t="s">
        <v>1766</v>
      </c>
      <c r="CP31" s="20" t="s">
        <v>1766</v>
      </c>
      <c r="CQ31" s="20" t="s">
        <v>1772</v>
      </c>
      <c r="CR31" s="20" t="s">
        <v>1772</v>
      </c>
      <c r="CS31" s="20"/>
      <c r="CT31" s="20"/>
      <c r="CU31" s="20"/>
      <c r="CV31" s="20"/>
      <c r="CW31" s="20"/>
      <c r="CX31" s="20"/>
      <c r="CY31" s="17" t="s">
        <v>1863</v>
      </c>
      <c r="CZ31" s="17"/>
      <c r="DA31" s="17"/>
      <c r="DB31" s="17"/>
      <c r="DC31" s="17" t="s">
        <v>1767</v>
      </c>
      <c r="DD31" s="17" t="s">
        <v>1772</v>
      </c>
      <c r="DE31" s="17"/>
      <c r="DF31" s="17"/>
      <c r="DG31" s="17"/>
      <c r="DH31" s="17"/>
      <c r="DI31" s="17" t="s">
        <v>1864</v>
      </c>
      <c r="DJ31" s="17" t="s">
        <v>1865</v>
      </c>
      <c r="DK31" s="17" t="s">
        <v>1866</v>
      </c>
      <c r="DL31" s="17"/>
      <c r="DM31" s="17"/>
      <c r="DN31" s="17"/>
      <c r="DO31" s="17"/>
      <c r="DP31" s="17"/>
      <c r="DQ31" s="17"/>
      <c r="DR31" s="17"/>
      <c r="DS31" s="17"/>
      <c r="DT31" s="17"/>
      <c r="DU31" s="17"/>
      <c r="DV31" s="17"/>
      <c r="DW31" s="17"/>
      <c r="DX31" s="17"/>
    </row>
    <row r="32" spans="1:128" ht="15" customHeight="1">
      <c r="A32" s="14" t="s">
        <v>1005</v>
      </c>
      <c r="B32" s="1" t="s">
        <v>1063</v>
      </c>
      <c r="C32" s="17" t="s">
        <v>1160</v>
      </c>
      <c r="D32" s="17"/>
      <c r="E32" s="17"/>
      <c r="F32" s="17"/>
      <c r="G32" s="17"/>
      <c r="H32" s="17"/>
      <c r="I32" s="20" t="s">
        <v>1760</v>
      </c>
      <c r="J32" s="20" t="s">
        <v>1812</v>
      </c>
      <c r="K32" s="20" t="s">
        <v>1782</v>
      </c>
      <c r="L32" s="20"/>
      <c r="M32" s="20"/>
      <c r="N32" s="20" t="s">
        <v>1772</v>
      </c>
      <c r="O32" s="20" t="s">
        <v>1772</v>
      </c>
      <c r="P32" s="20" t="s">
        <v>1788</v>
      </c>
      <c r="Q32" s="20" t="s">
        <v>1761</v>
      </c>
      <c r="R32" s="20"/>
      <c r="S32" s="20" t="s">
        <v>1772</v>
      </c>
      <c r="T32" s="20" t="s">
        <v>1759</v>
      </c>
      <c r="U32" s="20" t="s">
        <v>1772</v>
      </c>
      <c r="V32" s="20" t="s">
        <v>1867</v>
      </c>
      <c r="W32" s="20" t="s">
        <v>1816</v>
      </c>
      <c r="X32" s="20" t="s">
        <v>1764</v>
      </c>
      <c r="Y32" s="20" t="s">
        <v>1759</v>
      </c>
      <c r="Z32" s="286" t="s">
        <v>1868</v>
      </c>
      <c r="AA32" s="20" t="s">
        <v>1787</v>
      </c>
      <c r="AB32" s="20" t="s">
        <v>1767</v>
      </c>
      <c r="AC32" s="20" t="s">
        <v>1766</v>
      </c>
      <c r="AD32" s="20" t="s">
        <v>1767</v>
      </c>
      <c r="AE32" s="20" t="s">
        <v>1767</v>
      </c>
      <c r="AF32" s="20"/>
      <c r="AG32" s="20" t="s">
        <v>1767</v>
      </c>
      <c r="AH32" s="20" t="s">
        <v>1767</v>
      </c>
      <c r="AI32" s="20"/>
      <c r="AJ32" s="20" t="s">
        <v>1767</v>
      </c>
      <c r="AK32" s="20" t="s">
        <v>1767</v>
      </c>
      <c r="AL32" s="20" t="s">
        <v>1767</v>
      </c>
      <c r="AM32" s="20" t="s">
        <v>1767</v>
      </c>
      <c r="AN32" s="20"/>
      <c r="AO32" s="20" t="s">
        <v>1767</v>
      </c>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t="s">
        <v>1793</v>
      </c>
      <c r="CT32" s="20"/>
      <c r="CU32" s="20"/>
      <c r="CV32" s="20"/>
      <c r="CW32" s="20"/>
      <c r="CX32" s="20"/>
      <c r="CY32" s="17" t="s">
        <v>1871</v>
      </c>
      <c r="CZ32" s="17" t="s">
        <v>1772</v>
      </c>
      <c r="DA32" s="17"/>
      <c r="DB32" s="17"/>
      <c r="DC32" s="17"/>
      <c r="DD32" s="17"/>
      <c r="DE32" s="17"/>
      <c r="DF32" s="17"/>
      <c r="DG32" s="17"/>
      <c r="DH32" s="17"/>
      <c r="DI32" s="17" t="s">
        <v>1872</v>
      </c>
      <c r="DJ32" s="17" t="s">
        <v>1873</v>
      </c>
      <c r="DK32" s="17" t="s">
        <v>1874</v>
      </c>
      <c r="DL32" s="17"/>
      <c r="DM32" s="17"/>
      <c r="DN32" s="17"/>
      <c r="DO32" s="17"/>
      <c r="DP32" s="17"/>
      <c r="DQ32" s="17"/>
      <c r="DR32" s="17"/>
      <c r="DS32" s="17"/>
      <c r="DT32" s="17"/>
      <c r="DU32" s="17"/>
      <c r="DV32" s="17"/>
      <c r="DW32" s="17"/>
      <c r="DX32" s="17"/>
    </row>
    <row r="33" spans="1:128" ht="15" customHeight="1">
      <c r="A33" s="14" t="s">
        <v>1006</v>
      </c>
      <c r="B33" s="1" t="s">
        <v>1063</v>
      </c>
      <c r="C33" s="17" t="s">
        <v>1161</v>
      </c>
      <c r="D33" s="17"/>
      <c r="E33" s="17"/>
      <c r="F33" s="17"/>
      <c r="G33" s="17"/>
      <c r="H33" s="17"/>
      <c r="I33" s="20" t="s">
        <v>1793</v>
      </c>
      <c r="J33" s="20"/>
      <c r="K33" s="20"/>
      <c r="L33" s="20"/>
      <c r="M33" s="20"/>
      <c r="N33" s="20" t="s">
        <v>1767</v>
      </c>
      <c r="O33" s="20" t="s">
        <v>1767</v>
      </c>
      <c r="P33" s="20" t="s">
        <v>1869</v>
      </c>
      <c r="Q33" s="20" t="s">
        <v>1766</v>
      </c>
      <c r="R33" s="20"/>
      <c r="S33" s="20"/>
      <c r="T33" s="20"/>
      <c r="U33" s="20" t="s">
        <v>1772</v>
      </c>
      <c r="V33" s="20" t="s">
        <v>1772</v>
      </c>
      <c r="W33" s="20" t="s">
        <v>1796</v>
      </c>
      <c r="X33" s="20" t="s">
        <v>1767</v>
      </c>
      <c r="Y33" s="20" t="s">
        <v>1761</v>
      </c>
      <c r="Z33" s="286" t="s">
        <v>1870</v>
      </c>
      <c r="AA33" s="20" t="s">
        <v>1787</v>
      </c>
      <c r="AB33" s="20" t="s">
        <v>1761</v>
      </c>
      <c r="AC33" s="20" t="s">
        <v>1761</v>
      </c>
      <c r="AD33" s="20"/>
      <c r="AE33" s="20"/>
      <c r="AF33" s="20"/>
      <c r="AG33" s="20"/>
      <c r="AH33" s="20"/>
      <c r="AI33" s="20"/>
      <c r="AJ33" s="20"/>
      <c r="AK33" s="20" t="s">
        <v>1767</v>
      </c>
      <c r="AL33" s="20" t="s">
        <v>1767</v>
      </c>
      <c r="AM33" s="20"/>
      <c r="AN33" s="20"/>
      <c r="AO33" s="20" t="s">
        <v>1767</v>
      </c>
      <c r="AP33" s="20"/>
      <c r="AQ33" s="20" t="s">
        <v>1761</v>
      </c>
      <c r="AR33" s="20" t="s">
        <v>1796</v>
      </c>
      <c r="AS33" s="20" t="s">
        <v>1767</v>
      </c>
      <c r="AT33" s="20" t="s">
        <v>1772</v>
      </c>
      <c r="AU33" s="20" t="s">
        <v>1767</v>
      </c>
      <c r="AV33" s="20" t="s">
        <v>1766</v>
      </c>
      <c r="AW33" s="20" t="s">
        <v>1767</v>
      </c>
      <c r="AX33" s="20" t="s">
        <v>1772</v>
      </c>
      <c r="AY33" s="20" t="s">
        <v>1767</v>
      </c>
      <c r="AZ33" s="20" t="s">
        <v>1772</v>
      </c>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row>
    <row r="34" spans="1:128" ht="15" customHeight="1">
      <c r="A34" s="14" t="s">
        <v>1007</v>
      </c>
      <c r="B34" s="1" t="s">
        <v>1063</v>
      </c>
      <c r="C34" s="17" t="s">
        <v>1162</v>
      </c>
      <c r="D34" s="17"/>
      <c r="E34" s="17"/>
      <c r="F34" s="17"/>
      <c r="G34" s="17"/>
      <c r="H34" s="17"/>
      <c r="I34" s="20"/>
      <c r="J34" s="20" t="s">
        <v>1793</v>
      </c>
      <c r="K34" s="20"/>
      <c r="L34" s="20"/>
      <c r="M34" s="20"/>
      <c r="N34" s="20" t="s">
        <v>1772</v>
      </c>
      <c r="O34" s="20" t="s">
        <v>1767</v>
      </c>
      <c r="P34" s="20" t="s">
        <v>1875</v>
      </c>
      <c r="Q34" s="20"/>
      <c r="R34" s="20"/>
      <c r="S34" s="20"/>
      <c r="T34" s="20" t="s">
        <v>1772</v>
      </c>
      <c r="U34" s="20"/>
      <c r="V34" s="20"/>
      <c r="W34" s="20"/>
      <c r="X34" s="20"/>
      <c r="Y34" s="20" t="s">
        <v>1876</v>
      </c>
      <c r="Z34" s="286" t="s">
        <v>1877</v>
      </c>
      <c r="AA34" s="20" t="s">
        <v>1796</v>
      </c>
      <c r="AB34" s="20" t="s">
        <v>1767</v>
      </c>
      <c r="AC34" s="20" t="s">
        <v>1765</v>
      </c>
      <c r="AD34" s="20" t="s">
        <v>1767</v>
      </c>
      <c r="AE34" s="20"/>
      <c r="AF34" s="20"/>
      <c r="AG34" s="20"/>
      <c r="AH34" s="20" t="s">
        <v>1767</v>
      </c>
      <c r="AI34" s="20"/>
      <c r="AJ34" s="20" t="s">
        <v>1767</v>
      </c>
      <c r="AK34" s="20" t="s">
        <v>1767</v>
      </c>
      <c r="AL34" s="20" t="s">
        <v>1767</v>
      </c>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17" t="s">
        <v>1878</v>
      </c>
      <c r="CZ34" s="17" t="s">
        <v>1761</v>
      </c>
      <c r="DA34" s="17" t="s">
        <v>1772</v>
      </c>
      <c r="DB34" s="17" t="s">
        <v>1766</v>
      </c>
      <c r="DC34" s="17"/>
      <c r="DD34" s="17"/>
      <c r="DE34" s="17"/>
      <c r="DF34" s="17"/>
      <c r="DG34" s="17"/>
      <c r="DH34" s="17"/>
      <c r="DI34" s="17" t="s">
        <v>1879</v>
      </c>
      <c r="DJ34" s="17" t="s">
        <v>1880</v>
      </c>
      <c r="DK34" s="17" t="s">
        <v>1881</v>
      </c>
      <c r="DL34" s="17"/>
      <c r="DM34" s="17"/>
      <c r="DN34" s="17"/>
      <c r="DO34" s="17"/>
      <c r="DP34" s="17"/>
      <c r="DQ34" s="17"/>
      <c r="DR34" s="17"/>
      <c r="DS34" s="17"/>
      <c r="DT34" s="17"/>
      <c r="DU34" s="17"/>
      <c r="DV34" s="17"/>
      <c r="DW34" s="17"/>
      <c r="DX34" s="17"/>
    </row>
    <row r="35" spans="1:128" ht="15" customHeight="1">
      <c r="A35" s="14" t="s">
        <v>1083</v>
      </c>
      <c r="B35" s="1" t="s">
        <v>1063</v>
      </c>
      <c r="C35" s="17" t="s">
        <v>1163</v>
      </c>
      <c r="D35" s="17"/>
      <c r="E35" s="17"/>
      <c r="F35" s="17"/>
      <c r="G35" s="17"/>
      <c r="H35" s="17"/>
      <c r="I35" s="20"/>
      <c r="J35" s="20" t="s">
        <v>1793</v>
      </c>
      <c r="K35" s="20"/>
      <c r="L35" s="20"/>
      <c r="M35" s="20"/>
      <c r="N35" s="20" t="s">
        <v>1772</v>
      </c>
      <c r="O35" s="20" t="s">
        <v>1766</v>
      </c>
      <c r="P35" s="20" t="s">
        <v>1783</v>
      </c>
      <c r="Q35" s="20" t="s">
        <v>1775</v>
      </c>
      <c r="R35" s="20" t="s">
        <v>1760</v>
      </c>
      <c r="S35" s="20"/>
      <c r="T35" s="20"/>
      <c r="U35" s="20" t="s">
        <v>1764</v>
      </c>
      <c r="V35" s="20" t="s">
        <v>1784</v>
      </c>
      <c r="W35" s="20" t="s">
        <v>1764</v>
      </c>
      <c r="X35" s="20" t="s">
        <v>1764</v>
      </c>
      <c r="Y35" s="20" t="s">
        <v>1882</v>
      </c>
      <c r="Z35" s="286" t="s">
        <v>1883</v>
      </c>
      <c r="AA35" s="20" t="s">
        <v>1766</v>
      </c>
      <c r="AB35" s="20" t="s">
        <v>1767</v>
      </c>
      <c r="AC35" s="20" t="s">
        <v>1766</v>
      </c>
      <c r="AD35" s="20" t="s">
        <v>1767</v>
      </c>
      <c r="AE35" s="20"/>
      <c r="AF35" s="20"/>
      <c r="AG35" s="20"/>
      <c r="AH35" s="20" t="s">
        <v>1767</v>
      </c>
      <c r="AI35" s="20"/>
      <c r="AJ35" s="20" t="s">
        <v>1767</v>
      </c>
      <c r="AK35" s="20" t="s">
        <v>1767</v>
      </c>
      <c r="AL35" s="20"/>
      <c r="AM35" s="20" t="s">
        <v>1767</v>
      </c>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17" t="s">
        <v>1884</v>
      </c>
      <c r="CZ35" s="17"/>
      <c r="DA35" s="17"/>
      <c r="DB35" s="17"/>
      <c r="DC35" s="17"/>
      <c r="DD35" s="17"/>
      <c r="DE35" s="17"/>
      <c r="DF35" s="17" t="s">
        <v>1772</v>
      </c>
      <c r="DG35" s="17"/>
      <c r="DH35" s="17"/>
      <c r="DI35" s="17" t="s">
        <v>1885</v>
      </c>
      <c r="DJ35" s="17"/>
      <c r="DK35" s="17"/>
      <c r="DL35" s="17"/>
      <c r="DM35" s="17"/>
      <c r="DN35" s="17"/>
      <c r="DO35" s="17"/>
      <c r="DP35" s="17"/>
      <c r="DQ35" s="17"/>
      <c r="DR35" s="17"/>
      <c r="DS35" s="17"/>
      <c r="DT35" s="17"/>
      <c r="DU35" s="17"/>
      <c r="DV35" s="17"/>
      <c r="DW35" s="17"/>
      <c r="DX35" s="17"/>
    </row>
    <row r="36" spans="1:128" ht="15" customHeight="1">
      <c r="A36" s="14" t="s">
        <v>1084</v>
      </c>
      <c r="B36" s="1" t="s">
        <v>1063</v>
      </c>
      <c r="C36" s="17" t="s">
        <v>1164</v>
      </c>
      <c r="D36" s="17"/>
      <c r="E36" s="17"/>
      <c r="F36" s="17"/>
      <c r="G36" s="17"/>
      <c r="H36" s="17"/>
      <c r="I36" s="20"/>
      <c r="J36" s="20"/>
      <c r="K36" s="20"/>
      <c r="L36" s="20"/>
      <c r="M36" s="20"/>
      <c r="N36" s="20"/>
      <c r="O36" s="20"/>
      <c r="P36" s="20"/>
      <c r="Q36" s="20"/>
      <c r="R36" s="20"/>
      <c r="S36" s="20"/>
      <c r="T36" s="20"/>
      <c r="U36" s="20"/>
      <c r="V36" s="20"/>
      <c r="W36" s="20"/>
      <c r="X36" s="20"/>
      <c r="Y36" s="20"/>
      <c r="Z36" s="286"/>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row>
    <row r="37" spans="1:128" ht="15" customHeight="1">
      <c r="A37" s="14" t="s">
        <v>621</v>
      </c>
      <c r="B37" s="1" t="s">
        <v>1063</v>
      </c>
      <c r="C37" s="17" t="s">
        <v>1165</v>
      </c>
      <c r="D37" s="17"/>
      <c r="E37" s="17"/>
      <c r="F37" s="17"/>
      <c r="G37" s="17"/>
      <c r="H37" s="17"/>
      <c r="I37" s="20" t="s">
        <v>1759</v>
      </c>
      <c r="J37" s="20" t="s">
        <v>1760</v>
      </c>
      <c r="K37" s="20"/>
      <c r="L37" s="20"/>
      <c r="M37" s="20"/>
      <c r="N37" s="20" t="s">
        <v>1761</v>
      </c>
      <c r="O37" s="20" t="s">
        <v>1772</v>
      </c>
      <c r="P37" s="20" t="s">
        <v>1760</v>
      </c>
      <c r="Q37" s="20" t="s">
        <v>1812</v>
      </c>
      <c r="R37" s="20" t="s">
        <v>1775</v>
      </c>
      <c r="S37" s="20" t="s">
        <v>1760</v>
      </c>
      <c r="T37" s="20"/>
      <c r="U37" s="20" t="s">
        <v>1767</v>
      </c>
      <c r="V37" s="20" t="s">
        <v>1796</v>
      </c>
      <c r="W37" s="20" t="s">
        <v>1772</v>
      </c>
      <c r="X37" s="20" t="s">
        <v>1765</v>
      </c>
      <c r="Y37" s="20" t="s">
        <v>1776</v>
      </c>
      <c r="Z37" s="286" t="s">
        <v>1834</v>
      </c>
      <c r="AA37" s="20" t="s">
        <v>1765</v>
      </c>
      <c r="AB37" s="20" t="s">
        <v>1767</v>
      </c>
      <c r="AC37" s="20" t="s">
        <v>1768</v>
      </c>
      <c r="AD37" s="20" t="s">
        <v>1767</v>
      </c>
      <c r="AE37" s="20"/>
      <c r="AF37" s="20"/>
      <c r="AG37" s="20"/>
      <c r="AH37" s="20" t="s">
        <v>1767</v>
      </c>
      <c r="AI37" s="20"/>
      <c r="AJ37" s="20"/>
      <c r="AK37" s="20" t="s">
        <v>1767</v>
      </c>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17" t="s">
        <v>1886</v>
      </c>
      <c r="CZ37" s="17"/>
      <c r="DA37" s="17"/>
      <c r="DB37" s="17"/>
      <c r="DC37" s="17" t="s">
        <v>1772</v>
      </c>
      <c r="DD37" s="17" t="s">
        <v>1766</v>
      </c>
      <c r="DE37" s="17"/>
      <c r="DF37" s="17"/>
      <c r="DG37" s="17"/>
      <c r="DH37" s="17"/>
      <c r="DI37" s="17" t="s">
        <v>1887</v>
      </c>
      <c r="DJ37" s="17" t="s">
        <v>1888</v>
      </c>
      <c r="DK37" s="17" t="s">
        <v>1889</v>
      </c>
      <c r="DL37" s="17"/>
      <c r="DM37" s="17"/>
      <c r="DN37" s="17"/>
      <c r="DO37" s="17"/>
      <c r="DP37" s="17"/>
      <c r="DQ37" s="17"/>
      <c r="DR37" s="17"/>
      <c r="DS37" s="17"/>
      <c r="DT37" s="17"/>
      <c r="DU37" s="17"/>
      <c r="DV37" s="17"/>
      <c r="DW37" s="17"/>
      <c r="DX37" s="17"/>
    </row>
    <row r="38" spans="1:128" ht="15" customHeight="1">
      <c r="A38" s="14" t="s">
        <v>622</v>
      </c>
      <c r="B38" s="1" t="s">
        <v>1063</v>
      </c>
      <c r="C38" s="17" t="s">
        <v>1166</v>
      </c>
      <c r="D38" s="17"/>
      <c r="E38" s="17"/>
      <c r="F38" s="17"/>
      <c r="G38" s="17"/>
      <c r="H38" s="17"/>
      <c r="I38" s="20" t="s">
        <v>1782</v>
      </c>
      <c r="J38" s="20" t="s">
        <v>1783</v>
      </c>
      <c r="K38" s="20"/>
      <c r="L38" s="20"/>
      <c r="M38" s="20"/>
      <c r="N38" s="20" t="s">
        <v>1761</v>
      </c>
      <c r="O38" s="20" t="s">
        <v>1761</v>
      </c>
      <c r="P38" s="20" t="s">
        <v>1775</v>
      </c>
      <c r="Q38" s="20" t="s">
        <v>1890</v>
      </c>
      <c r="R38" s="20"/>
      <c r="S38" s="20"/>
      <c r="T38" s="20" t="s">
        <v>1891</v>
      </c>
      <c r="U38" s="20" t="s">
        <v>1761</v>
      </c>
      <c r="V38" s="20" t="s">
        <v>1768</v>
      </c>
      <c r="W38" s="20" t="s">
        <v>1772</v>
      </c>
      <c r="X38" s="20" t="s">
        <v>1775</v>
      </c>
      <c r="Y38" s="20" t="s">
        <v>1892</v>
      </c>
      <c r="Z38" s="286" t="s">
        <v>1893</v>
      </c>
      <c r="AA38" s="20" t="s">
        <v>1787</v>
      </c>
      <c r="AB38" s="20" t="s">
        <v>1761</v>
      </c>
      <c r="AC38" s="20" t="s">
        <v>1767</v>
      </c>
      <c r="AD38" s="20" t="s">
        <v>1767</v>
      </c>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17" t="s">
        <v>1894</v>
      </c>
      <c r="CZ38" s="17" t="s">
        <v>1766</v>
      </c>
      <c r="DA38" s="17"/>
      <c r="DB38" s="17"/>
      <c r="DC38" s="17" t="s">
        <v>1796</v>
      </c>
      <c r="DD38" s="17"/>
      <c r="DE38" s="17"/>
      <c r="DF38" s="17" t="s">
        <v>1796</v>
      </c>
      <c r="DG38" s="17"/>
      <c r="DH38" s="17"/>
      <c r="DI38" s="17" t="s">
        <v>1983</v>
      </c>
      <c r="DJ38" s="17" t="s">
        <v>1895</v>
      </c>
      <c r="DK38" s="17" t="s">
        <v>1896</v>
      </c>
      <c r="DL38" s="17"/>
      <c r="DM38" s="17"/>
      <c r="DN38" s="17"/>
      <c r="DO38" s="17"/>
      <c r="DP38" s="17"/>
      <c r="DQ38" s="17"/>
      <c r="DR38" s="17"/>
      <c r="DS38" s="17"/>
      <c r="DT38" s="17"/>
      <c r="DU38" s="17"/>
      <c r="DV38" s="17"/>
      <c r="DW38" s="17"/>
      <c r="DX38" s="17"/>
    </row>
    <row r="39" spans="1:128" ht="15" customHeight="1">
      <c r="A39" s="14" t="s">
        <v>641</v>
      </c>
      <c r="B39" s="1" t="s">
        <v>1113</v>
      </c>
      <c r="C39" s="17" t="s">
        <v>1167</v>
      </c>
      <c r="D39" s="17"/>
      <c r="E39" s="17"/>
      <c r="F39" s="17"/>
      <c r="G39" s="17"/>
      <c r="H39" s="17"/>
      <c r="I39" s="20" t="s">
        <v>1897</v>
      </c>
      <c r="J39" s="20"/>
      <c r="K39" s="20"/>
      <c r="L39" s="20"/>
      <c r="M39" s="20"/>
      <c r="N39" s="20" t="s">
        <v>1767</v>
      </c>
      <c r="O39" s="20" t="s">
        <v>1767</v>
      </c>
      <c r="P39" s="20" t="s">
        <v>1760</v>
      </c>
      <c r="Q39" s="20" t="s">
        <v>1775</v>
      </c>
      <c r="R39" s="20" t="s">
        <v>1783</v>
      </c>
      <c r="S39" s="20"/>
      <c r="T39" s="20"/>
      <c r="U39" s="20" t="s">
        <v>1787</v>
      </c>
      <c r="V39" s="20" t="s">
        <v>1764</v>
      </c>
      <c r="W39" s="20" t="s">
        <v>1796</v>
      </c>
      <c r="X39" s="20" t="s">
        <v>1772</v>
      </c>
      <c r="Y39" s="20" t="s">
        <v>1766</v>
      </c>
      <c r="Z39" s="286" t="s">
        <v>1898</v>
      </c>
      <c r="AA39" s="20" t="s">
        <v>1899</v>
      </c>
      <c r="AB39" s="20" t="s">
        <v>1766</v>
      </c>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row>
    <row r="40" spans="1:128" ht="15" customHeight="1">
      <c r="A40" s="14" t="s">
        <v>642</v>
      </c>
      <c r="B40" s="1" t="s">
        <v>1113</v>
      </c>
      <c r="C40" s="17" t="s">
        <v>1168</v>
      </c>
      <c r="D40" s="17"/>
      <c r="E40" s="17"/>
      <c r="F40" s="17"/>
      <c r="G40" s="17"/>
      <c r="H40" s="17"/>
      <c r="I40" s="20" t="s">
        <v>1812</v>
      </c>
      <c r="J40" s="20" t="s">
        <v>1782</v>
      </c>
      <c r="K40" s="20"/>
      <c r="L40" s="20" t="s">
        <v>1775</v>
      </c>
      <c r="M40" s="20" t="s">
        <v>1775</v>
      </c>
      <c r="N40" s="20" t="s">
        <v>1761</v>
      </c>
      <c r="O40" s="20" t="s">
        <v>1761</v>
      </c>
      <c r="P40" s="20"/>
      <c r="Q40" s="20" t="s">
        <v>1762</v>
      </c>
      <c r="R40" s="20" t="s">
        <v>1760</v>
      </c>
      <c r="S40" s="20" t="s">
        <v>1760</v>
      </c>
      <c r="T40" s="20"/>
      <c r="U40" s="20" t="s">
        <v>1765</v>
      </c>
      <c r="V40" s="20" t="s">
        <v>1765</v>
      </c>
      <c r="W40" s="20" t="s">
        <v>1765</v>
      </c>
      <c r="X40" s="20" t="s">
        <v>1764</v>
      </c>
      <c r="Y40" s="20" t="s">
        <v>1796</v>
      </c>
      <c r="Z40" s="286" t="s">
        <v>1900</v>
      </c>
      <c r="AA40" s="20" t="s">
        <v>1772</v>
      </c>
      <c r="AB40" s="20" t="s">
        <v>1766</v>
      </c>
      <c r="AC40" s="20" t="s">
        <v>1772</v>
      </c>
      <c r="AD40" s="20"/>
      <c r="AE40" s="20" t="s">
        <v>1767</v>
      </c>
      <c r="AF40" s="20"/>
      <c r="AG40" s="20"/>
      <c r="AH40" s="20"/>
      <c r="AI40" s="20"/>
      <c r="AJ40" s="20"/>
      <c r="AK40" s="20" t="s">
        <v>1767</v>
      </c>
      <c r="AL40" s="20"/>
      <c r="AM40" s="20"/>
      <c r="AN40" s="20"/>
      <c r="AO40" s="20" t="s">
        <v>1767</v>
      </c>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17" t="s">
        <v>1901</v>
      </c>
      <c r="CZ40" s="17" t="s">
        <v>1766</v>
      </c>
      <c r="DA40" s="17"/>
      <c r="DB40" s="17"/>
      <c r="DC40" s="17"/>
      <c r="DD40" s="17"/>
      <c r="DE40" s="17"/>
      <c r="DF40" s="17"/>
      <c r="DG40" s="17"/>
      <c r="DH40" s="17"/>
      <c r="DI40" s="17" t="s">
        <v>1902</v>
      </c>
      <c r="DJ40" s="17" t="s">
        <v>1903</v>
      </c>
      <c r="DK40" s="17" t="s">
        <v>1904</v>
      </c>
      <c r="DL40" s="17" t="s">
        <v>1905</v>
      </c>
      <c r="DM40" s="17" t="s">
        <v>1906</v>
      </c>
      <c r="DN40" s="17" t="s">
        <v>1849</v>
      </c>
      <c r="DO40" s="17" t="s">
        <v>1907</v>
      </c>
      <c r="DP40" s="17"/>
      <c r="DQ40" s="17" t="s">
        <v>1908</v>
      </c>
      <c r="DR40" s="17" t="s">
        <v>1762</v>
      </c>
      <c r="DS40" s="17"/>
      <c r="DT40" s="17"/>
      <c r="DU40" s="17"/>
      <c r="DV40" s="17"/>
      <c r="DW40" s="17"/>
      <c r="DX40" s="17"/>
    </row>
    <row r="41" spans="1:128" ht="15" customHeight="1">
      <c r="A41" s="14" t="s">
        <v>643</v>
      </c>
      <c r="B41" s="1" t="s">
        <v>1113</v>
      </c>
      <c r="C41" s="17" t="s">
        <v>1169</v>
      </c>
      <c r="D41" s="17"/>
      <c r="E41" s="17"/>
      <c r="F41" s="17"/>
      <c r="G41" s="17"/>
      <c r="H41" s="17"/>
      <c r="I41" s="20" t="s">
        <v>1782</v>
      </c>
      <c r="J41" s="20" t="s">
        <v>1782</v>
      </c>
      <c r="K41" s="20" t="s">
        <v>1775</v>
      </c>
      <c r="L41" s="20" t="s">
        <v>1782</v>
      </c>
      <c r="M41" s="20"/>
      <c r="N41" s="20" t="s">
        <v>1909</v>
      </c>
      <c r="O41" s="20" t="s">
        <v>1766</v>
      </c>
      <c r="P41" s="20" t="s">
        <v>1759</v>
      </c>
      <c r="Q41" s="20" t="s">
        <v>1788</v>
      </c>
      <c r="R41" s="20" t="s">
        <v>1761</v>
      </c>
      <c r="S41" s="20"/>
      <c r="T41" s="20" t="s">
        <v>1772</v>
      </c>
      <c r="U41" s="20" t="s">
        <v>1772</v>
      </c>
      <c r="V41" s="20" t="s">
        <v>1775</v>
      </c>
      <c r="W41" s="20" t="s">
        <v>1772</v>
      </c>
      <c r="X41" s="20" t="s">
        <v>1766</v>
      </c>
      <c r="Y41" s="20" t="s">
        <v>1802</v>
      </c>
      <c r="Z41" s="286" t="s">
        <v>1910</v>
      </c>
      <c r="AA41" s="20" t="s">
        <v>1766</v>
      </c>
      <c r="AB41" s="20" t="s">
        <v>1767</v>
      </c>
      <c r="AC41" s="20" t="s">
        <v>1772</v>
      </c>
      <c r="AD41" s="20" t="s">
        <v>1767</v>
      </c>
      <c r="AE41" s="20" t="s">
        <v>1767</v>
      </c>
      <c r="AF41" s="20"/>
      <c r="AG41" s="20" t="s">
        <v>1767</v>
      </c>
      <c r="AH41" s="20"/>
      <c r="AI41" s="20"/>
      <c r="AJ41" s="20"/>
      <c r="AK41" s="20" t="s">
        <v>1767</v>
      </c>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17" t="s">
        <v>1911</v>
      </c>
      <c r="CZ41" s="17" t="s">
        <v>1767</v>
      </c>
      <c r="DA41" s="17" t="s">
        <v>1761</v>
      </c>
      <c r="DB41" s="17" t="s">
        <v>1772</v>
      </c>
      <c r="DC41" s="17" t="s">
        <v>1772</v>
      </c>
      <c r="DD41" s="17"/>
      <c r="DE41" s="17"/>
      <c r="DF41" s="17" t="s">
        <v>1767</v>
      </c>
      <c r="DG41" s="17" t="s">
        <v>1761</v>
      </c>
      <c r="DH41" s="17" t="s">
        <v>1772</v>
      </c>
      <c r="DI41" s="17" t="s">
        <v>1913</v>
      </c>
      <c r="DJ41" s="17" t="s">
        <v>1912</v>
      </c>
      <c r="DK41" s="17" t="s">
        <v>1914</v>
      </c>
      <c r="DL41" s="17"/>
      <c r="DM41" s="17"/>
      <c r="DN41" s="17"/>
      <c r="DO41" s="17"/>
      <c r="DP41" s="17"/>
      <c r="DQ41" s="17"/>
      <c r="DR41" s="17"/>
      <c r="DS41" s="17"/>
      <c r="DT41" s="17"/>
      <c r="DU41" s="17"/>
      <c r="DV41" s="17"/>
      <c r="DW41" s="17"/>
      <c r="DX41" s="17"/>
    </row>
    <row r="42" spans="1:128" ht="15" customHeight="1">
      <c r="A42" s="14" t="s">
        <v>644</v>
      </c>
      <c r="B42" s="1" t="s">
        <v>1113</v>
      </c>
      <c r="C42" s="17" t="s">
        <v>1170</v>
      </c>
      <c r="D42" s="17"/>
      <c r="E42" s="17"/>
      <c r="F42" s="17"/>
      <c r="G42" s="17"/>
      <c r="H42" s="17"/>
      <c r="I42" s="20" t="s">
        <v>1793</v>
      </c>
      <c r="J42" s="20"/>
      <c r="K42" s="20"/>
      <c r="L42" s="20"/>
      <c r="M42" s="20"/>
      <c r="N42" s="20" t="s">
        <v>1761</v>
      </c>
      <c r="O42" s="20" t="s">
        <v>1761</v>
      </c>
      <c r="P42" s="20" t="s">
        <v>1915</v>
      </c>
      <c r="Q42" s="20"/>
      <c r="R42" s="20"/>
      <c r="S42" s="20"/>
      <c r="T42" s="20" t="s">
        <v>1767</v>
      </c>
      <c r="U42" s="20" t="s">
        <v>1764</v>
      </c>
      <c r="V42" s="20" t="s">
        <v>1776</v>
      </c>
      <c r="W42" s="20" t="s">
        <v>1765</v>
      </c>
      <c r="X42" s="20" t="s">
        <v>1784</v>
      </c>
      <c r="Y42" s="20" t="s">
        <v>1916</v>
      </c>
      <c r="Z42" s="286" t="s">
        <v>1917</v>
      </c>
      <c r="AA42" s="20" t="s">
        <v>1787</v>
      </c>
      <c r="AB42" s="20" t="s">
        <v>1761</v>
      </c>
      <c r="AC42" s="20" t="s">
        <v>1892</v>
      </c>
      <c r="AD42" s="20"/>
      <c r="AE42" s="20"/>
      <c r="AF42" s="20"/>
      <c r="AG42" s="20" t="s">
        <v>1767</v>
      </c>
      <c r="AH42" s="20" t="s">
        <v>1767</v>
      </c>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17" t="s">
        <v>1918</v>
      </c>
      <c r="CZ42" s="17" t="s">
        <v>1772</v>
      </c>
      <c r="DA42" s="17"/>
      <c r="DB42" s="17"/>
      <c r="DC42" s="17"/>
      <c r="DD42" s="17"/>
      <c r="DE42" s="17"/>
      <c r="DF42" s="17" t="s">
        <v>1772</v>
      </c>
      <c r="DG42" s="17"/>
      <c r="DH42" s="17"/>
      <c r="DI42" s="17" t="s">
        <v>1919</v>
      </c>
      <c r="DJ42" s="17" t="s">
        <v>1920</v>
      </c>
      <c r="DK42" s="17" t="s">
        <v>1921</v>
      </c>
      <c r="DL42" s="17"/>
      <c r="DM42" s="17"/>
      <c r="DN42" s="17"/>
      <c r="DO42" s="17"/>
      <c r="DP42" s="17"/>
      <c r="DQ42" s="17"/>
      <c r="DR42" s="17"/>
      <c r="DS42" s="17"/>
      <c r="DT42" s="17"/>
      <c r="DU42" s="17"/>
      <c r="DV42" s="17"/>
      <c r="DW42" s="17"/>
      <c r="DX42" s="17"/>
    </row>
    <row r="43" spans="1:128" ht="15" customHeight="1">
      <c r="A43" s="14" t="s">
        <v>654</v>
      </c>
      <c r="B43" s="1" t="s">
        <v>1113</v>
      </c>
      <c r="C43" s="17" t="s">
        <v>1171</v>
      </c>
      <c r="D43" s="17"/>
      <c r="E43" s="17"/>
      <c r="F43" s="17"/>
      <c r="G43" s="17"/>
      <c r="H43" s="17"/>
      <c r="I43" s="20"/>
      <c r="J43" s="20" t="s">
        <v>1793</v>
      </c>
      <c r="K43" s="20"/>
      <c r="L43" s="20"/>
      <c r="M43" s="20"/>
      <c r="N43" s="20" t="s">
        <v>1772</v>
      </c>
      <c r="O43" s="20" t="s">
        <v>1772</v>
      </c>
      <c r="P43" s="20" t="s">
        <v>1922</v>
      </c>
      <c r="Q43" s="20" t="s">
        <v>1923</v>
      </c>
      <c r="R43" s="20"/>
      <c r="S43" s="20"/>
      <c r="T43" s="20"/>
      <c r="U43" s="20" t="s">
        <v>1766</v>
      </c>
      <c r="V43" s="20" t="s">
        <v>1784</v>
      </c>
      <c r="W43" s="20" t="s">
        <v>1765</v>
      </c>
      <c r="X43" s="20"/>
      <c r="Y43" s="20" t="s">
        <v>1924</v>
      </c>
      <c r="Z43" s="286" t="s">
        <v>1925</v>
      </c>
      <c r="AA43" s="20" t="s">
        <v>1766</v>
      </c>
      <c r="AB43" s="20" t="s">
        <v>1767</v>
      </c>
      <c r="AC43" s="20" t="s">
        <v>1828</v>
      </c>
      <c r="AD43" s="20"/>
      <c r="AE43" s="20"/>
      <c r="AF43" s="20" t="s">
        <v>1853</v>
      </c>
      <c r="AG43" s="20"/>
      <c r="AH43" s="20" t="s">
        <v>1926</v>
      </c>
      <c r="AI43" s="20"/>
      <c r="AJ43" s="20"/>
      <c r="AK43" s="20" t="s">
        <v>1853</v>
      </c>
      <c r="AL43" s="20"/>
      <c r="AM43" s="20"/>
      <c r="AN43" s="20"/>
      <c r="AO43" s="20" t="s">
        <v>1853</v>
      </c>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17" t="s">
        <v>1927</v>
      </c>
      <c r="CZ43" s="17" t="s">
        <v>1772</v>
      </c>
      <c r="DA43" s="17" t="s">
        <v>1766</v>
      </c>
      <c r="DB43" s="17" t="s">
        <v>1796</v>
      </c>
      <c r="DC43" s="17"/>
      <c r="DD43" s="17"/>
      <c r="DE43" s="17"/>
      <c r="DF43" s="17"/>
      <c r="DG43" s="17"/>
      <c r="DH43" s="17"/>
      <c r="DI43" s="17" t="s">
        <v>1928</v>
      </c>
      <c r="DJ43" s="17" t="s">
        <v>1930</v>
      </c>
      <c r="DK43" s="17" t="s">
        <v>1929</v>
      </c>
      <c r="DL43" s="17"/>
      <c r="DM43" s="17"/>
      <c r="DN43" s="17"/>
      <c r="DO43" s="17"/>
      <c r="DP43" s="17"/>
      <c r="DQ43" s="17"/>
      <c r="DR43" s="17"/>
      <c r="DS43" s="17"/>
      <c r="DT43" s="17"/>
      <c r="DU43" s="17"/>
      <c r="DV43" s="17"/>
      <c r="DW43" s="17"/>
      <c r="DX43" s="17"/>
    </row>
    <row r="44" spans="1:128" ht="15" customHeight="1">
      <c r="A44" s="14" t="s">
        <v>655</v>
      </c>
      <c r="B44" s="1" t="s">
        <v>1113</v>
      </c>
      <c r="C44" s="17" t="s">
        <v>1172</v>
      </c>
      <c r="D44" s="17"/>
      <c r="E44" s="17"/>
      <c r="F44" s="17"/>
      <c r="G44" s="17"/>
      <c r="H44" s="17"/>
      <c r="I44" s="20"/>
      <c r="J44" s="20"/>
      <c r="K44" s="20"/>
      <c r="L44" s="20"/>
      <c r="M44" s="20"/>
      <c r="N44" s="20"/>
      <c r="O44" s="20"/>
      <c r="P44" s="20"/>
      <c r="Q44" s="20"/>
      <c r="R44" s="20"/>
      <c r="S44" s="20"/>
      <c r="T44" s="20"/>
      <c r="U44" s="20"/>
      <c r="V44" s="20"/>
      <c r="W44" s="20"/>
      <c r="X44" s="20"/>
      <c r="Y44" s="20"/>
      <c r="Z44" s="286"/>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17" t="s">
        <v>1931</v>
      </c>
      <c r="CZ44" s="17" t="s">
        <v>1772</v>
      </c>
      <c r="DA44" s="17"/>
      <c r="DB44" s="17"/>
      <c r="DC44" s="17"/>
      <c r="DD44" s="17"/>
      <c r="DE44" s="17"/>
      <c r="DF44" s="17"/>
      <c r="DG44" s="17"/>
      <c r="DH44" s="17"/>
      <c r="DI44" s="17" t="s">
        <v>1984</v>
      </c>
      <c r="DJ44" s="17" t="s">
        <v>1932</v>
      </c>
      <c r="DK44" s="17" t="s">
        <v>1933</v>
      </c>
      <c r="DL44" s="17"/>
      <c r="DM44" s="17"/>
      <c r="DN44" s="17"/>
      <c r="DO44" s="17"/>
      <c r="DP44" s="17"/>
      <c r="DQ44" s="17"/>
      <c r="DR44" s="17"/>
      <c r="DS44" s="17"/>
      <c r="DT44" s="17"/>
      <c r="DU44" s="17"/>
      <c r="DV44" s="17"/>
      <c r="DW44" s="17"/>
      <c r="DX44" s="17"/>
    </row>
    <row r="45" spans="1:128" ht="15" customHeight="1">
      <c r="A45" s="14" t="s">
        <v>656</v>
      </c>
      <c r="B45" s="1" t="s">
        <v>1113</v>
      </c>
      <c r="C45" s="17" t="s">
        <v>1173</v>
      </c>
      <c r="D45" s="17"/>
      <c r="E45" s="17"/>
      <c r="F45" s="17"/>
      <c r="G45" s="17"/>
      <c r="H45" s="17"/>
      <c r="I45" s="20"/>
      <c r="J45" s="20"/>
      <c r="K45" s="20"/>
      <c r="L45" s="20"/>
      <c r="M45" s="20"/>
      <c r="N45" s="20"/>
      <c r="O45" s="20"/>
      <c r="P45" s="20"/>
      <c r="Q45" s="20"/>
      <c r="R45" s="20"/>
      <c r="S45" s="20"/>
      <c r="T45" s="20"/>
      <c r="U45" s="20"/>
      <c r="V45" s="20"/>
      <c r="W45" s="20"/>
      <c r="X45" s="20"/>
      <c r="Y45" s="20"/>
      <c r="Z45" s="286"/>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17" t="s">
        <v>1934</v>
      </c>
      <c r="CZ45" s="17"/>
      <c r="DA45" s="17"/>
      <c r="DB45" s="17"/>
      <c r="DC45" s="17" t="s">
        <v>1772</v>
      </c>
      <c r="DD45" s="17"/>
      <c r="DE45" s="17"/>
      <c r="DF45" s="17"/>
      <c r="DG45" s="17"/>
      <c r="DH45" s="17"/>
      <c r="DI45" s="17" t="s">
        <v>1937</v>
      </c>
      <c r="DJ45" s="17" t="s">
        <v>1936</v>
      </c>
      <c r="DK45" s="17" t="s">
        <v>1935</v>
      </c>
      <c r="DL45" s="17"/>
      <c r="DM45" s="17"/>
      <c r="DN45" s="17"/>
      <c r="DO45" s="17"/>
      <c r="DP45" s="17"/>
      <c r="DQ45" s="17"/>
      <c r="DR45" s="17"/>
      <c r="DS45" s="17"/>
      <c r="DT45" s="17"/>
      <c r="DU45" s="17"/>
      <c r="DV45" s="17"/>
      <c r="DW45" s="17"/>
      <c r="DX45" s="17"/>
    </row>
    <row r="46" spans="1:128" ht="15" customHeight="1">
      <c r="A46" s="14" t="s">
        <v>657</v>
      </c>
      <c r="B46" s="1" t="s">
        <v>1113</v>
      </c>
      <c r="C46" s="17" t="s">
        <v>1174</v>
      </c>
      <c r="D46" s="17"/>
      <c r="E46" s="17"/>
      <c r="F46" s="17"/>
      <c r="G46" s="17"/>
      <c r="H46" s="17"/>
      <c r="I46" s="20"/>
      <c r="J46" s="20"/>
      <c r="K46" s="20"/>
      <c r="L46" s="20"/>
      <c r="M46" s="20"/>
      <c r="N46" s="20"/>
      <c r="O46" s="20"/>
      <c r="P46" s="20"/>
      <c r="Q46" s="20"/>
      <c r="R46" s="20"/>
      <c r="S46" s="20"/>
      <c r="T46" s="20"/>
      <c r="U46" s="20"/>
      <c r="V46" s="20"/>
      <c r="W46" s="20"/>
      <c r="X46" s="20"/>
      <c r="Y46" s="20"/>
      <c r="Z46" s="286"/>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17" t="s">
        <v>1938</v>
      </c>
      <c r="CZ46" s="17" t="s">
        <v>1772</v>
      </c>
      <c r="DA46" s="17" t="s">
        <v>1766</v>
      </c>
      <c r="DB46" s="17"/>
      <c r="DC46" s="17"/>
      <c r="DD46" s="17"/>
      <c r="DE46" s="17"/>
      <c r="DF46" s="17"/>
      <c r="DG46" s="17"/>
      <c r="DH46" s="17"/>
      <c r="DI46" s="17" t="s">
        <v>1939</v>
      </c>
      <c r="DJ46" s="17" t="s">
        <v>1940</v>
      </c>
      <c r="DK46" s="17" t="s">
        <v>1941</v>
      </c>
      <c r="DL46" s="17"/>
      <c r="DM46" s="17"/>
      <c r="DN46" s="17"/>
      <c r="DO46" s="17"/>
      <c r="DP46" s="17"/>
      <c r="DQ46" s="17"/>
      <c r="DR46" s="17"/>
      <c r="DS46" s="17"/>
      <c r="DT46" s="17"/>
      <c r="DU46" s="17"/>
      <c r="DV46" s="17"/>
      <c r="DW46" s="17"/>
      <c r="DX46" s="17"/>
    </row>
    <row r="47" spans="1:128" ht="15" customHeight="1">
      <c r="A47" s="14" t="s">
        <v>658</v>
      </c>
      <c r="B47" s="1" t="s">
        <v>1113</v>
      </c>
      <c r="C47" s="17" t="s">
        <v>1175</v>
      </c>
      <c r="D47" s="17"/>
      <c r="E47" s="17"/>
      <c r="F47" s="17"/>
      <c r="G47" s="17"/>
      <c r="H47" s="17"/>
      <c r="I47" s="20"/>
      <c r="J47" s="20"/>
      <c r="K47" s="20"/>
      <c r="L47" s="20"/>
      <c r="M47" s="20"/>
      <c r="N47" s="20"/>
      <c r="O47" s="20"/>
      <c r="P47" s="20"/>
      <c r="Q47" s="20"/>
      <c r="R47" s="20"/>
      <c r="S47" s="20"/>
      <c r="T47" s="20"/>
      <c r="U47" s="20"/>
      <c r="V47" s="20"/>
      <c r="W47" s="20"/>
      <c r="X47" s="20"/>
      <c r="Y47" s="20"/>
      <c r="Z47" s="286"/>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17" t="s">
        <v>1942</v>
      </c>
      <c r="CZ47" s="17" t="s">
        <v>1853</v>
      </c>
      <c r="DA47" s="17" t="s">
        <v>1772</v>
      </c>
      <c r="DB47" s="17" t="s">
        <v>1766</v>
      </c>
      <c r="DC47" s="17"/>
      <c r="DD47" s="17"/>
      <c r="DE47" s="17"/>
      <c r="DF47" s="17"/>
      <c r="DG47" s="17"/>
      <c r="DH47" s="17"/>
      <c r="DI47" s="17" t="s">
        <v>1943</v>
      </c>
      <c r="DJ47" s="22" t="s">
        <v>1944</v>
      </c>
      <c r="DK47" s="22" t="s">
        <v>1945</v>
      </c>
      <c r="DL47" s="17"/>
      <c r="DM47" s="17"/>
      <c r="DN47" s="17"/>
      <c r="DO47" s="17"/>
      <c r="DP47" s="17"/>
      <c r="DQ47" s="17"/>
      <c r="DR47" s="17"/>
      <c r="DS47" s="17"/>
      <c r="DT47" s="17"/>
      <c r="DU47" s="17"/>
      <c r="DV47" s="17"/>
      <c r="DW47" s="17"/>
      <c r="DX47" s="17"/>
    </row>
    <row r="48" spans="1:128" ht="15" customHeight="1">
      <c r="A48" s="14" t="s">
        <v>659</v>
      </c>
      <c r="B48" s="1" t="s">
        <v>1113</v>
      </c>
      <c r="C48" s="17" t="s">
        <v>1176</v>
      </c>
      <c r="D48" s="17"/>
      <c r="E48" s="17"/>
      <c r="F48" s="17"/>
      <c r="G48" s="17"/>
      <c r="H48" s="17"/>
      <c r="I48" s="20" t="s">
        <v>1814</v>
      </c>
      <c r="J48" s="20"/>
      <c r="K48" s="20" t="s">
        <v>1760</v>
      </c>
      <c r="L48" s="20" t="s">
        <v>1814</v>
      </c>
      <c r="M48" s="20"/>
      <c r="N48" s="20" t="s">
        <v>1761</v>
      </c>
      <c r="O48" s="20" t="s">
        <v>1761</v>
      </c>
      <c r="P48" s="20" t="s">
        <v>1793</v>
      </c>
      <c r="Q48" s="20"/>
      <c r="R48" s="20"/>
      <c r="S48" s="20"/>
      <c r="T48" s="20"/>
      <c r="U48" s="20"/>
      <c r="V48" s="20"/>
      <c r="W48" s="20"/>
      <c r="X48" s="20"/>
      <c r="Y48" s="20" t="s">
        <v>1869</v>
      </c>
      <c r="Z48" s="286" t="s">
        <v>1946</v>
      </c>
      <c r="AA48" s="20" t="s">
        <v>1765</v>
      </c>
      <c r="AB48" s="20" t="s">
        <v>1767</v>
      </c>
      <c r="AC48" s="20" t="s">
        <v>1768</v>
      </c>
      <c r="AD48" s="20" t="s">
        <v>1767</v>
      </c>
      <c r="AE48" s="20" t="s">
        <v>1767</v>
      </c>
      <c r="AF48" s="20"/>
      <c r="AG48" s="20" t="s">
        <v>1767</v>
      </c>
      <c r="AH48" s="20" t="s">
        <v>1767</v>
      </c>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17" t="s">
        <v>1947</v>
      </c>
      <c r="CZ48" s="17" t="s">
        <v>1796</v>
      </c>
      <c r="DA48" s="17"/>
      <c r="DB48" s="17"/>
      <c r="DC48" s="17" t="s">
        <v>1761</v>
      </c>
      <c r="DD48" s="17"/>
      <c r="DE48" s="17"/>
      <c r="DF48" s="17" t="s">
        <v>1767</v>
      </c>
      <c r="DG48" s="17"/>
      <c r="DH48" s="17"/>
      <c r="DI48" s="17" t="s">
        <v>1948</v>
      </c>
      <c r="DJ48" s="17"/>
      <c r="DK48" s="17" t="s">
        <v>1949</v>
      </c>
      <c r="DL48" s="17"/>
      <c r="DM48" s="17"/>
      <c r="DN48" s="17"/>
      <c r="DO48" s="17"/>
      <c r="DP48" s="17"/>
      <c r="DQ48" s="17"/>
      <c r="DR48" s="17"/>
      <c r="DS48" s="17"/>
      <c r="DT48" s="17"/>
      <c r="DU48" s="17"/>
      <c r="DV48" s="17"/>
      <c r="DW48" s="17"/>
      <c r="DX48" s="17"/>
    </row>
    <row r="49" spans="1:128" ht="15" customHeight="1">
      <c r="A49" s="14" t="s">
        <v>663</v>
      </c>
      <c r="B49" s="1" t="s">
        <v>272</v>
      </c>
      <c r="C49" s="17" t="s">
        <v>2105</v>
      </c>
      <c r="D49" s="17"/>
      <c r="E49" s="17"/>
      <c r="F49" s="17"/>
      <c r="G49" s="17"/>
      <c r="H49" s="17"/>
      <c r="I49" s="20"/>
      <c r="J49" s="20" t="s">
        <v>2204</v>
      </c>
      <c r="K49" s="20"/>
      <c r="L49" s="20"/>
      <c r="M49" s="20"/>
      <c r="N49" s="20" t="s">
        <v>2205</v>
      </c>
      <c r="O49" s="20" t="s">
        <v>2205</v>
      </c>
      <c r="P49" s="20"/>
      <c r="Q49" s="20" t="s">
        <v>2206</v>
      </c>
      <c r="R49" s="20" t="s">
        <v>2207</v>
      </c>
      <c r="S49" s="20" t="s">
        <v>2208</v>
      </c>
      <c r="T49" s="20"/>
      <c r="U49" s="20" t="s">
        <v>2205</v>
      </c>
      <c r="V49" s="20" t="s">
        <v>2209</v>
      </c>
      <c r="W49" s="20" t="s">
        <v>2205</v>
      </c>
      <c r="X49" s="20" t="s">
        <v>2210</v>
      </c>
      <c r="Y49" s="20" t="s">
        <v>2210</v>
      </c>
      <c r="Z49" s="286" t="s">
        <v>2211</v>
      </c>
      <c r="AA49" s="20" t="s">
        <v>2212</v>
      </c>
      <c r="AB49" s="20" t="s">
        <v>2205</v>
      </c>
      <c r="AC49" s="20" t="s">
        <v>2205</v>
      </c>
      <c r="AD49" s="20" t="s">
        <v>2213</v>
      </c>
      <c r="AE49" s="20" t="s">
        <v>2213</v>
      </c>
      <c r="AF49" s="20"/>
      <c r="AG49" s="20"/>
      <c r="AH49" s="20" t="s">
        <v>2213</v>
      </c>
      <c r="AI49" s="20"/>
      <c r="AJ49" s="20"/>
      <c r="AK49" s="20" t="s">
        <v>2213</v>
      </c>
      <c r="AL49" s="20" t="s">
        <v>2213</v>
      </c>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17" t="s">
        <v>2214</v>
      </c>
      <c r="CZ49" s="17" t="s">
        <v>2209</v>
      </c>
      <c r="DA49" s="17"/>
      <c r="DB49" s="17"/>
      <c r="DC49" s="17"/>
      <c r="DD49" s="17"/>
      <c r="DE49" s="17"/>
      <c r="DF49" s="17"/>
      <c r="DG49" s="17"/>
      <c r="DH49" s="17"/>
      <c r="DI49" s="17" t="s">
        <v>2215</v>
      </c>
      <c r="DJ49" s="17" t="s">
        <v>2216</v>
      </c>
      <c r="DK49" s="17" t="s">
        <v>2217</v>
      </c>
      <c r="DL49" s="17"/>
      <c r="DM49" s="17"/>
      <c r="DN49" s="17"/>
      <c r="DO49" s="17"/>
      <c r="DP49" s="17"/>
      <c r="DQ49" s="17"/>
      <c r="DR49" s="17"/>
      <c r="DS49" s="17"/>
      <c r="DT49" s="17"/>
      <c r="DU49" s="17"/>
      <c r="DV49" s="17"/>
      <c r="DW49" s="17"/>
      <c r="DX49" s="17"/>
    </row>
    <row r="50" spans="1:128" ht="15" customHeight="1">
      <c r="A50" s="14" t="s">
        <v>664</v>
      </c>
      <c r="B50" s="1" t="s">
        <v>272</v>
      </c>
      <c r="C50" s="17" t="s">
        <v>2123</v>
      </c>
      <c r="D50" s="17"/>
      <c r="E50" s="17"/>
      <c r="F50" s="17"/>
      <c r="G50" s="17"/>
      <c r="H50" s="17"/>
      <c r="I50" s="20" t="s">
        <v>2207</v>
      </c>
      <c r="J50" s="20" t="s">
        <v>2218</v>
      </c>
      <c r="K50" s="20"/>
      <c r="L50" s="20"/>
      <c r="M50" s="20"/>
      <c r="N50" s="20" t="s">
        <v>2205</v>
      </c>
      <c r="O50" s="20" t="s">
        <v>2213</v>
      </c>
      <c r="P50" s="20" t="s">
        <v>2219</v>
      </c>
      <c r="Q50" s="20"/>
      <c r="R50" s="20" t="s">
        <v>2220</v>
      </c>
      <c r="S50" s="20"/>
      <c r="T50" s="20"/>
      <c r="U50" s="20" t="s">
        <v>2205</v>
      </c>
      <c r="V50" s="20" t="s">
        <v>2129</v>
      </c>
      <c r="W50" s="20" t="s">
        <v>2205</v>
      </c>
      <c r="X50" s="20" t="s">
        <v>2205</v>
      </c>
      <c r="Y50" s="20" t="s">
        <v>2221</v>
      </c>
      <c r="Z50" s="286" t="s">
        <v>2222</v>
      </c>
      <c r="AA50" s="20" t="s">
        <v>2129</v>
      </c>
      <c r="AB50" s="20" t="s">
        <v>2213</v>
      </c>
      <c r="AC50" s="20" t="s">
        <v>2212</v>
      </c>
      <c r="AD50" s="20"/>
      <c r="AE50" s="20"/>
      <c r="AF50" s="20"/>
      <c r="AG50" s="20" t="s">
        <v>2213</v>
      </c>
      <c r="AH50" s="20"/>
      <c r="AI50" s="20"/>
      <c r="AJ50" s="20"/>
      <c r="AK50" s="20" t="s">
        <v>2213</v>
      </c>
      <c r="AL50" s="20"/>
      <c r="AM50" s="20"/>
      <c r="AN50" s="20"/>
      <c r="AO50" s="20" t="s">
        <v>2213</v>
      </c>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17" t="s">
        <v>2223</v>
      </c>
      <c r="CZ50" s="17" t="s">
        <v>2224</v>
      </c>
      <c r="DA50" s="17" t="s">
        <v>2209</v>
      </c>
      <c r="DB50" s="17"/>
      <c r="DC50" s="17" t="s">
        <v>2213</v>
      </c>
      <c r="DD50" s="17" t="s">
        <v>2209</v>
      </c>
      <c r="DE50" s="17" t="s">
        <v>2212</v>
      </c>
      <c r="DF50" s="17" t="s">
        <v>2213</v>
      </c>
      <c r="DG50" s="17" t="s">
        <v>2205</v>
      </c>
      <c r="DH50" s="17" t="s">
        <v>2209</v>
      </c>
      <c r="DI50" s="17" t="s">
        <v>2225</v>
      </c>
      <c r="DJ50" s="17" t="s">
        <v>2226</v>
      </c>
      <c r="DK50" s="17" t="s">
        <v>2227</v>
      </c>
      <c r="DL50" s="17"/>
      <c r="DM50" s="17"/>
      <c r="DN50" s="17"/>
      <c r="DO50" s="17"/>
      <c r="DP50" s="17"/>
      <c r="DQ50" s="17"/>
      <c r="DR50" s="17"/>
      <c r="DS50" s="17"/>
      <c r="DT50" s="17"/>
      <c r="DU50" s="17"/>
      <c r="DV50" s="17"/>
      <c r="DW50" s="17"/>
      <c r="DX50" s="17"/>
    </row>
    <row r="51" spans="1:128" ht="15" customHeight="1">
      <c r="A51" s="14" t="s">
        <v>665</v>
      </c>
      <c r="B51" s="1" t="s">
        <v>269</v>
      </c>
      <c r="C51" s="17" t="s">
        <v>2128</v>
      </c>
      <c r="D51" s="17"/>
      <c r="E51" s="17"/>
      <c r="F51" s="17"/>
      <c r="G51" s="17"/>
      <c r="H51" s="17"/>
      <c r="I51" s="20" t="s">
        <v>2244</v>
      </c>
      <c r="J51" s="20"/>
      <c r="K51" s="20"/>
      <c r="L51" s="20"/>
      <c r="M51" s="20"/>
      <c r="N51" s="20" t="s">
        <v>2240</v>
      </c>
      <c r="O51" s="20" t="s">
        <v>2240</v>
      </c>
      <c r="P51" s="20"/>
      <c r="Q51" s="20" t="s">
        <v>2235</v>
      </c>
      <c r="R51" s="20"/>
      <c r="S51" s="20"/>
      <c r="T51" s="20" t="s">
        <v>2245</v>
      </c>
      <c r="U51" s="20" t="s">
        <v>2236</v>
      </c>
      <c r="V51" s="20" t="s">
        <v>2237</v>
      </c>
      <c r="W51" s="20" t="s">
        <v>2236</v>
      </c>
      <c r="X51" s="20" t="s">
        <v>2237</v>
      </c>
      <c r="Y51" s="20" t="s">
        <v>2231</v>
      </c>
      <c r="Z51" s="286" t="s">
        <v>2246</v>
      </c>
      <c r="AA51" s="20" t="s">
        <v>2233</v>
      </c>
      <c r="AB51" s="20" t="s">
        <v>2240</v>
      </c>
      <c r="AC51" s="20" t="s">
        <v>2232</v>
      </c>
      <c r="AD51" s="20" t="s">
        <v>2240</v>
      </c>
      <c r="AE51" s="20"/>
      <c r="AF51" s="20"/>
      <c r="AG51" s="20"/>
      <c r="AH51" s="20"/>
      <c r="AI51" s="20"/>
      <c r="AJ51" s="20"/>
      <c r="AK51" s="20" t="s">
        <v>2240</v>
      </c>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17" t="s">
        <v>2247</v>
      </c>
      <c r="CZ51" s="17" t="s">
        <v>2248</v>
      </c>
      <c r="DA51" s="17" t="s">
        <v>2249</v>
      </c>
      <c r="DB51" s="17"/>
      <c r="DC51" s="17"/>
      <c r="DD51" s="17"/>
      <c r="DE51" s="17"/>
      <c r="DF51" s="17" t="s">
        <v>2250</v>
      </c>
      <c r="DG51" s="17"/>
      <c r="DH51" s="17"/>
      <c r="DI51" s="17" t="s">
        <v>2251</v>
      </c>
      <c r="DJ51" s="17" t="s">
        <v>2252</v>
      </c>
      <c r="DK51" s="17" t="s">
        <v>2253</v>
      </c>
      <c r="DL51" s="17" t="s">
        <v>2254</v>
      </c>
      <c r="DM51" s="17" t="s">
        <v>2255</v>
      </c>
      <c r="DN51" s="17" t="s">
        <v>2256</v>
      </c>
      <c r="DO51" s="17" t="s">
        <v>2257</v>
      </c>
      <c r="DP51" s="17"/>
      <c r="DQ51" s="17"/>
      <c r="DR51" s="17"/>
      <c r="DS51" s="17"/>
      <c r="DT51" s="17"/>
      <c r="DU51" s="17"/>
      <c r="DV51" s="17"/>
      <c r="DW51" s="17"/>
      <c r="DX51" s="17"/>
    </row>
    <row r="52" spans="1:128" ht="15" customHeight="1">
      <c r="A52" s="14" t="s">
        <v>666</v>
      </c>
      <c r="B52" s="1" t="s">
        <v>269</v>
      </c>
      <c r="C52" s="17" t="s">
        <v>2132</v>
      </c>
      <c r="D52" s="17"/>
      <c r="E52" s="17"/>
      <c r="F52" s="17"/>
      <c r="G52" s="17"/>
      <c r="H52" s="17"/>
      <c r="I52" s="20" t="s">
        <v>2290</v>
      </c>
      <c r="J52" s="20" t="s">
        <v>2235</v>
      </c>
      <c r="K52" s="20" t="s">
        <v>2290</v>
      </c>
      <c r="L52" s="20" t="s">
        <v>2290</v>
      </c>
      <c r="M52" s="20"/>
      <c r="N52" s="20" t="s">
        <v>2232</v>
      </c>
      <c r="O52" s="20" t="s">
        <v>2233</v>
      </c>
      <c r="P52" s="20" t="s">
        <v>2259</v>
      </c>
      <c r="Q52" s="20" t="s">
        <v>2291</v>
      </c>
      <c r="R52" s="20" t="s">
        <v>2249</v>
      </c>
      <c r="S52" s="20"/>
      <c r="T52" s="20"/>
      <c r="U52" s="20" t="s">
        <v>2240</v>
      </c>
      <c r="V52" s="20" t="s">
        <v>2240</v>
      </c>
      <c r="W52" s="20" t="s">
        <v>2240</v>
      </c>
      <c r="X52" s="20" t="s">
        <v>2232</v>
      </c>
      <c r="Y52" s="20" t="s">
        <v>2290</v>
      </c>
      <c r="Z52" s="286" t="s">
        <v>2292</v>
      </c>
      <c r="AA52" s="20" t="s">
        <v>2277</v>
      </c>
      <c r="AB52" s="20" t="s">
        <v>2232</v>
      </c>
      <c r="AC52" s="20" t="s">
        <v>2232</v>
      </c>
      <c r="AD52" s="20" t="s">
        <v>2240</v>
      </c>
      <c r="AE52" s="20" t="s">
        <v>2240</v>
      </c>
      <c r="AF52" s="20"/>
      <c r="AG52" s="20"/>
      <c r="AH52" s="20"/>
      <c r="AI52" s="20"/>
      <c r="AJ52" s="20" t="s">
        <v>2240</v>
      </c>
      <c r="AK52" s="20" t="s">
        <v>2240</v>
      </c>
      <c r="AL52" s="20" t="s">
        <v>2240</v>
      </c>
      <c r="AM52" s="20"/>
      <c r="AN52" s="20"/>
      <c r="AO52" s="20"/>
      <c r="AP52" s="20" t="s">
        <v>2240</v>
      </c>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17" t="s">
        <v>2293</v>
      </c>
      <c r="CZ52" s="17"/>
      <c r="DA52" s="17"/>
      <c r="DB52" s="17"/>
      <c r="DC52" s="17" t="s">
        <v>2240</v>
      </c>
      <c r="DD52" s="17"/>
      <c r="DE52" s="17"/>
      <c r="DF52" s="17"/>
      <c r="DG52" s="17"/>
      <c r="DH52" s="17"/>
      <c r="DI52" s="17" t="s">
        <v>2294</v>
      </c>
      <c r="DJ52" s="17" t="s">
        <v>2295</v>
      </c>
      <c r="DK52" s="17" t="s">
        <v>2296</v>
      </c>
      <c r="DL52" s="17"/>
      <c r="DM52" s="17"/>
      <c r="DN52" s="17"/>
      <c r="DO52" s="17"/>
      <c r="DP52" s="17"/>
      <c r="DQ52" s="17" t="s">
        <v>2230</v>
      </c>
      <c r="DR52" s="17" t="s">
        <v>2297</v>
      </c>
      <c r="DS52" s="17" t="s">
        <v>2245</v>
      </c>
      <c r="DT52" s="17" t="s">
        <v>2298</v>
      </c>
      <c r="DU52" s="17"/>
      <c r="DV52" s="17"/>
      <c r="DW52" s="17"/>
      <c r="DX52" s="17"/>
    </row>
    <row r="53" spans="1:128" ht="15" customHeight="1">
      <c r="A53" s="14" t="s">
        <v>671</v>
      </c>
      <c r="B53" s="1" t="s">
        <v>272</v>
      </c>
      <c r="C53" s="17" t="s">
        <v>2228</v>
      </c>
      <c r="D53" s="17"/>
      <c r="E53" s="17"/>
      <c r="F53" s="17"/>
      <c r="G53" s="17"/>
      <c r="H53" s="17"/>
      <c r="I53" s="20" t="s">
        <v>2229</v>
      </c>
      <c r="J53" s="20" t="s">
        <v>2230</v>
      </c>
      <c r="K53" s="20" t="s">
        <v>2231</v>
      </c>
      <c r="L53" s="20" t="s">
        <v>2231</v>
      </c>
      <c r="M53" s="20"/>
      <c r="N53" s="20" t="s">
        <v>2232</v>
      </c>
      <c r="O53" s="20" t="s">
        <v>2233</v>
      </c>
      <c r="P53" s="20" t="s">
        <v>2231</v>
      </c>
      <c r="Q53" s="20" t="s">
        <v>2234</v>
      </c>
      <c r="R53" s="20"/>
      <c r="S53" s="20" t="s">
        <v>2233</v>
      </c>
      <c r="T53" s="20" t="s">
        <v>2235</v>
      </c>
      <c r="U53" s="20" t="s">
        <v>2236</v>
      </c>
      <c r="V53" s="20" t="s">
        <v>2237</v>
      </c>
      <c r="W53" s="20" t="s">
        <v>2236</v>
      </c>
      <c r="X53" s="20" t="s">
        <v>2236</v>
      </c>
      <c r="Y53" s="20" t="s">
        <v>2238</v>
      </c>
      <c r="Z53" s="286" t="s">
        <v>2239</v>
      </c>
      <c r="AA53" s="20" t="s">
        <v>2236</v>
      </c>
      <c r="AB53" s="20" t="s">
        <v>2240</v>
      </c>
      <c r="AC53" s="20" t="s">
        <v>2241</v>
      </c>
      <c r="AD53" s="20"/>
      <c r="AE53" s="20" t="s">
        <v>2242</v>
      </c>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17" t="s">
        <v>2243</v>
      </c>
      <c r="CZ53" s="17" t="s">
        <v>2242</v>
      </c>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row>
    <row r="54" spans="1:128" ht="15" customHeight="1">
      <c r="A54" s="14" t="s">
        <v>672</v>
      </c>
      <c r="B54" s="1">
        <v>3</v>
      </c>
      <c r="C54" s="17" t="s">
        <v>2350</v>
      </c>
      <c r="D54" s="17"/>
      <c r="E54" s="17"/>
      <c r="F54" s="17"/>
      <c r="G54" s="17"/>
      <c r="H54" s="17"/>
      <c r="I54" s="20" t="s">
        <v>2382</v>
      </c>
      <c r="J54" s="20" t="s">
        <v>2383</v>
      </c>
      <c r="K54" s="20"/>
      <c r="L54" s="20"/>
      <c r="M54" s="20"/>
      <c r="N54" s="20" t="s">
        <v>2384</v>
      </c>
      <c r="O54" s="20" t="s">
        <v>2384</v>
      </c>
      <c r="P54" s="20" t="s">
        <v>2385</v>
      </c>
      <c r="Q54" s="20" t="s">
        <v>2386</v>
      </c>
      <c r="R54" s="20"/>
      <c r="S54" s="20"/>
      <c r="T54" s="20" t="s">
        <v>2387</v>
      </c>
      <c r="U54" s="20" t="s">
        <v>2388</v>
      </c>
      <c r="V54" s="20" t="s">
        <v>2389</v>
      </c>
      <c r="W54" s="20" t="s">
        <v>2388</v>
      </c>
      <c r="X54" s="20" t="s">
        <v>2388</v>
      </c>
      <c r="Y54" s="20" t="s">
        <v>2390</v>
      </c>
      <c r="Z54" s="286" t="s">
        <v>2391</v>
      </c>
      <c r="AA54" s="20" t="s">
        <v>2392</v>
      </c>
      <c r="AB54" s="20" t="s">
        <v>2393</v>
      </c>
      <c r="AC54" s="20" t="s">
        <v>2394</v>
      </c>
      <c r="AD54" s="20" t="s">
        <v>2393</v>
      </c>
      <c r="AE54" s="20" t="s">
        <v>2393</v>
      </c>
      <c r="AF54" s="20"/>
      <c r="AG54" s="20" t="s">
        <v>2393</v>
      </c>
      <c r="AH54" s="20" t="s">
        <v>2393</v>
      </c>
      <c r="AI54" s="20" t="s">
        <v>2393</v>
      </c>
      <c r="AJ54" s="20"/>
      <c r="AK54" s="20" t="s">
        <v>2393</v>
      </c>
      <c r="AL54" s="20"/>
      <c r="AM54" s="20" t="s">
        <v>2393</v>
      </c>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17" t="s">
        <v>2395</v>
      </c>
      <c r="CZ54" s="17" t="s">
        <v>2396</v>
      </c>
      <c r="DA54" s="17"/>
      <c r="DB54" s="17"/>
      <c r="DC54" s="17"/>
      <c r="DD54" s="17"/>
      <c r="DE54" s="17"/>
      <c r="DF54" s="17"/>
      <c r="DG54" s="17"/>
      <c r="DH54" s="17"/>
      <c r="DI54" s="17" t="s">
        <v>2397</v>
      </c>
      <c r="DJ54" s="17" t="s">
        <v>2398</v>
      </c>
      <c r="DK54" s="17" t="s">
        <v>2399</v>
      </c>
      <c r="DL54" s="17"/>
      <c r="DM54" s="17"/>
      <c r="DN54" s="17"/>
      <c r="DO54" s="17"/>
      <c r="DP54" s="17"/>
      <c r="DQ54" s="17"/>
      <c r="DR54" s="17"/>
      <c r="DS54" s="17"/>
      <c r="DT54" s="17"/>
      <c r="DU54" s="17"/>
      <c r="DV54" s="17"/>
      <c r="DW54" s="17"/>
      <c r="DX54" s="17"/>
    </row>
    <row r="55" spans="1:128" ht="15" customHeight="1">
      <c r="A55" s="14" t="s">
        <v>673</v>
      </c>
      <c r="B55" s="1">
        <v>3</v>
      </c>
      <c r="C55" s="17" t="s">
        <v>2351</v>
      </c>
      <c r="D55" s="17"/>
      <c r="E55" s="17"/>
      <c r="F55" s="17"/>
      <c r="G55" s="17"/>
      <c r="H55" s="17"/>
      <c r="I55" s="20" t="s">
        <v>2382</v>
      </c>
      <c r="J55" s="20" t="s">
        <v>2383</v>
      </c>
      <c r="K55" s="20"/>
      <c r="L55" s="20"/>
      <c r="M55" s="20"/>
      <c r="N55" s="20" t="s">
        <v>2396</v>
      </c>
      <c r="O55" s="20" t="s">
        <v>2396</v>
      </c>
      <c r="P55" s="20" t="s">
        <v>2385</v>
      </c>
      <c r="Q55" s="20" t="s">
        <v>2400</v>
      </c>
      <c r="R55" s="20"/>
      <c r="S55" s="20"/>
      <c r="T55" s="20" t="s">
        <v>2401</v>
      </c>
      <c r="U55" s="20" t="s">
        <v>2384</v>
      </c>
      <c r="V55" s="20" t="s">
        <v>2402</v>
      </c>
      <c r="W55" s="20" t="s">
        <v>2384</v>
      </c>
      <c r="X55" s="20" t="s">
        <v>2388</v>
      </c>
      <c r="Y55" s="20" t="s">
        <v>2403</v>
      </c>
      <c r="Z55" s="286" t="s">
        <v>2404</v>
      </c>
      <c r="AA55" s="20" t="s">
        <v>2387</v>
      </c>
      <c r="AB55" s="20" t="s">
        <v>2393</v>
      </c>
      <c r="AC55" s="20" t="s">
        <v>2396</v>
      </c>
      <c r="AD55" s="20" t="s">
        <v>2393</v>
      </c>
      <c r="AE55" s="20" t="s">
        <v>2393</v>
      </c>
      <c r="AF55" s="20"/>
      <c r="AG55" s="20"/>
      <c r="AH55" s="20" t="s">
        <v>2393</v>
      </c>
      <c r="AI55" s="20"/>
      <c r="AJ55" s="20" t="s">
        <v>2393</v>
      </c>
      <c r="AK55" s="20" t="s">
        <v>2393</v>
      </c>
      <c r="AL55" s="20" t="s">
        <v>2393</v>
      </c>
      <c r="AM55" s="20" t="s">
        <v>2393</v>
      </c>
      <c r="AN55" s="20"/>
      <c r="AO55" s="20"/>
      <c r="AP55" s="20" t="s">
        <v>2393</v>
      </c>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17" t="s">
        <v>2405</v>
      </c>
      <c r="CZ55" s="17">
        <v>3</v>
      </c>
      <c r="DA55" s="17">
        <v>4</v>
      </c>
      <c r="DB55" s="17" t="s">
        <v>2409</v>
      </c>
      <c r="DC55" s="17"/>
      <c r="DD55" s="17"/>
      <c r="DE55" s="17"/>
      <c r="DF55" s="17"/>
      <c r="DG55" s="17"/>
      <c r="DH55" s="17"/>
      <c r="DI55" s="17" t="s">
        <v>2406</v>
      </c>
      <c r="DJ55" s="17" t="s">
        <v>2407</v>
      </c>
      <c r="DK55" s="17" t="s">
        <v>2408</v>
      </c>
      <c r="DL55" s="17"/>
      <c r="DM55" s="17"/>
      <c r="DN55" s="17"/>
      <c r="DO55" s="17"/>
      <c r="DP55" s="17"/>
      <c r="DQ55" s="17"/>
      <c r="DR55" s="17"/>
      <c r="DS55" s="17"/>
      <c r="DT55" s="17"/>
      <c r="DU55" s="17"/>
      <c r="DV55" s="17"/>
      <c r="DW55" s="17"/>
      <c r="DX55" s="17"/>
    </row>
    <row r="56" spans="1:128" ht="15" customHeight="1">
      <c r="A56" s="14" t="s">
        <v>674</v>
      </c>
      <c r="B56" s="1" t="s">
        <v>2487</v>
      </c>
      <c r="C56" s="17" t="s">
        <v>2410</v>
      </c>
      <c r="D56" s="17"/>
      <c r="E56" s="17"/>
      <c r="F56" s="17"/>
      <c r="G56" s="17"/>
      <c r="H56" s="17"/>
      <c r="I56" s="20" t="s">
        <v>2411</v>
      </c>
      <c r="J56" s="20"/>
      <c r="K56" s="20"/>
      <c r="L56" s="20"/>
      <c r="M56" s="20"/>
      <c r="N56" s="20" t="s">
        <v>2412</v>
      </c>
      <c r="O56" s="20" t="s">
        <v>2412</v>
      </c>
      <c r="P56" s="20" t="s">
        <v>2413</v>
      </c>
      <c r="Q56" s="20" t="s">
        <v>2414</v>
      </c>
      <c r="R56" s="20" t="s">
        <v>2415</v>
      </c>
      <c r="S56" s="20" t="s">
        <v>2415</v>
      </c>
      <c r="T56" s="20"/>
      <c r="U56" s="20" t="s">
        <v>2416</v>
      </c>
      <c r="V56" s="20" t="s">
        <v>2417</v>
      </c>
      <c r="W56" s="20" t="s">
        <v>2416</v>
      </c>
      <c r="X56" s="20" t="s">
        <v>2416</v>
      </c>
      <c r="Y56" s="20" t="s">
        <v>2418</v>
      </c>
      <c r="Z56" s="286" t="s">
        <v>2419</v>
      </c>
      <c r="AA56" s="20" t="s">
        <v>2420</v>
      </c>
      <c r="AB56" s="20" t="s">
        <v>2421</v>
      </c>
      <c r="AC56" s="20" t="s">
        <v>2416</v>
      </c>
      <c r="AD56" s="20" t="s">
        <v>2412</v>
      </c>
      <c r="AE56" s="20"/>
      <c r="AF56" s="20"/>
      <c r="AG56" s="20"/>
      <c r="AH56" s="20" t="s">
        <v>2412</v>
      </c>
      <c r="AI56" s="20"/>
      <c r="AJ56" s="20"/>
      <c r="AK56" s="20" t="s">
        <v>2412</v>
      </c>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17" t="s">
        <v>2422</v>
      </c>
      <c r="CZ56" s="17" t="s">
        <v>2416</v>
      </c>
      <c r="DA56" s="17"/>
      <c r="DB56" s="17"/>
      <c r="DC56" s="17"/>
      <c r="DD56" s="17"/>
      <c r="DE56" s="17"/>
      <c r="DF56" s="17"/>
      <c r="DG56" s="17"/>
      <c r="DH56" s="17"/>
      <c r="DI56" s="17" t="s">
        <v>2423</v>
      </c>
      <c r="DJ56" s="17" t="s">
        <v>2424</v>
      </c>
      <c r="DK56" s="17" t="s">
        <v>2425</v>
      </c>
      <c r="DL56" s="17"/>
      <c r="DM56" s="17"/>
      <c r="DN56" s="17"/>
      <c r="DO56" s="17"/>
      <c r="DP56" s="17"/>
      <c r="DQ56" s="17"/>
      <c r="DR56" s="17"/>
      <c r="DS56" s="17"/>
      <c r="DT56" s="17"/>
      <c r="DU56" s="17"/>
      <c r="DV56" s="17"/>
      <c r="DW56" s="17"/>
      <c r="DX56" s="17"/>
    </row>
    <row r="57" spans="1:128" ht="15" customHeight="1">
      <c r="A57" s="14" t="s">
        <v>968</v>
      </c>
      <c r="B57" s="1" t="s">
        <v>2428</v>
      </c>
      <c r="C57" s="17" t="s">
        <v>2427</v>
      </c>
      <c r="D57" s="17"/>
      <c r="E57" s="17"/>
      <c r="F57" s="17"/>
      <c r="G57" s="17"/>
      <c r="H57" s="17"/>
      <c r="I57" s="20"/>
      <c r="J57" s="20"/>
      <c r="K57" s="20"/>
      <c r="L57" s="20"/>
      <c r="M57" s="20"/>
      <c r="N57" s="20"/>
      <c r="O57" s="20"/>
      <c r="P57" s="20"/>
      <c r="Q57" s="20"/>
      <c r="R57" s="20"/>
      <c r="S57" s="20"/>
      <c r="T57" s="20"/>
      <c r="U57" s="20"/>
      <c r="V57" s="20"/>
      <c r="W57" s="20"/>
      <c r="X57" s="20"/>
      <c r="Y57" s="20"/>
      <c r="Z57" s="286"/>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17" t="s">
        <v>2429</v>
      </c>
      <c r="CZ57" s="17"/>
      <c r="DA57" s="17"/>
      <c r="DB57" s="17"/>
      <c r="DC57" s="17" t="s">
        <v>2430</v>
      </c>
      <c r="DD57" s="17"/>
      <c r="DE57" s="17"/>
      <c r="DF57" s="17"/>
      <c r="DG57" s="17"/>
      <c r="DH57" s="17"/>
      <c r="DI57" s="17" t="s">
        <v>2431</v>
      </c>
      <c r="DJ57" s="17" t="s">
        <v>2432</v>
      </c>
      <c r="DK57" s="17" t="s">
        <v>2433</v>
      </c>
      <c r="DL57" s="17"/>
      <c r="DM57" s="17"/>
      <c r="DN57" s="17"/>
      <c r="DO57" s="17"/>
      <c r="DP57" s="17"/>
      <c r="DQ57" s="17"/>
      <c r="DR57" s="17"/>
      <c r="DS57" s="17"/>
      <c r="DT57" s="17"/>
      <c r="DU57" s="17"/>
      <c r="DV57" s="17"/>
      <c r="DW57" s="17"/>
      <c r="DX57" s="17"/>
    </row>
    <row r="58" spans="1:128" ht="15" customHeight="1">
      <c r="A58" s="14" t="s">
        <v>969</v>
      </c>
      <c r="B58" s="1" t="s">
        <v>2486</v>
      </c>
      <c r="C58" s="17" t="s">
        <v>2435</v>
      </c>
      <c r="D58" s="17"/>
      <c r="E58" s="17"/>
      <c r="F58" s="17"/>
      <c r="G58" s="17"/>
      <c r="H58" s="17"/>
      <c r="I58" s="20"/>
      <c r="J58" s="20"/>
      <c r="K58" s="20"/>
      <c r="L58" s="20"/>
      <c r="M58" s="20"/>
      <c r="N58" s="20"/>
      <c r="O58" s="20"/>
      <c r="P58" s="20"/>
      <c r="Q58" s="20"/>
      <c r="R58" s="20"/>
      <c r="S58" s="20"/>
      <c r="T58" s="20"/>
      <c r="U58" s="20"/>
      <c r="V58" s="20"/>
      <c r="W58" s="20"/>
      <c r="X58" s="20"/>
      <c r="Y58" s="20"/>
      <c r="Z58" s="286"/>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17" t="s">
        <v>2437</v>
      </c>
      <c r="CZ58" s="17"/>
      <c r="DA58" s="17"/>
      <c r="DB58" s="17"/>
      <c r="DC58" s="17" t="s">
        <v>2430</v>
      </c>
      <c r="DD58" s="17"/>
      <c r="DE58" s="17"/>
      <c r="DF58" s="17"/>
      <c r="DG58" s="17"/>
      <c r="DH58" s="17"/>
      <c r="DI58" s="17" t="s">
        <v>2438</v>
      </c>
      <c r="DJ58" s="17" t="s">
        <v>2436</v>
      </c>
      <c r="DK58" s="17" t="s">
        <v>2439</v>
      </c>
      <c r="DL58" s="17"/>
      <c r="DM58" s="17"/>
      <c r="DN58" s="17"/>
      <c r="DO58" s="17"/>
      <c r="DP58" s="17"/>
      <c r="DQ58" s="17"/>
      <c r="DR58" s="17"/>
      <c r="DS58" s="17"/>
      <c r="DT58" s="17"/>
      <c r="DU58" s="17"/>
      <c r="DV58" s="17"/>
      <c r="DW58" s="17"/>
      <c r="DX58" s="17"/>
    </row>
    <row r="59" spans="1:128" ht="15" customHeight="1">
      <c r="A59" s="14" t="s">
        <v>970</v>
      </c>
      <c r="B59" s="1" t="s">
        <v>2442</v>
      </c>
      <c r="C59" s="17" t="s">
        <v>2441</v>
      </c>
      <c r="D59" s="17"/>
      <c r="E59" s="17"/>
      <c r="F59" s="17"/>
      <c r="G59" s="17"/>
      <c r="H59" s="17"/>
      <c r="I59" s="20"/>
      <c r="J59" s="20"/>
      <c r="K59" s="20"/>
      <c r="L59" s="20"/>
      <c r="M59" s="20"/>
      <c r="N59" s="20"/>
      <c r="O59" s="20"/>
      <c r="P59" s="20"/>
      <c r="Q59" s="20"/>
      <c r="R59" s="20"/>
      <c r="S59" s="20"/>
      <c r="T59" s="20"/>
      <c r="U59" s="20"/>
      <c r="V59" s="20"/>
      <c r="W59" s="20"/>
      <c r="X59" s="20"/>
      <c r="Y59" s="20"/>
      <c r="Z59" s="286"/>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17" t="s">
        <v>2440</v>
      </c>
      <c r="CZ59" s="17"/>
      <c r="DA59" s="17"/>
      <c r="DB59" s="17"/>
      <c r="DC59" s="17" t="s">
        <v>2430</v>
      </c>
      <c r="DD59" s="17"/>
      <c r="DE59" s="17"/>
      <c r="DF59" s="17"/>
      <c r="DG59" s="17"/>
      <c r="DH59" s="17"/>
      <c r="DI59" s="17" t="s">
        <v>2443</v>
      </c>
      <c r="DJ59" s="17" t="s">
        <v>2444</v>
      </c>
      <c r="DK59" s="17" t="s">
        <v>2445</v>
      </c>
      <c r="DL59" s="17"/>
      <c r="DM59" s="17"/>
      <c r="DN59" s="17"/>
      <c r="DO59" s="17"/>
      <c r="DP59" s="17"/>
      <c r="DQ59" s="17"/>
      <c r="DR59" s="17"/>
      <c r="DS59" s="17"/>
      <c r="DT59" s="17"/>
      <c r="DU59" s="17"/>
      <c r="DV59" s="17"/>
      <c r="DW59" s="17"/>
      <c r="DX59" s="17"/>
    </row>
    <row r="60" spans="1:128" ht="15" customHeight="1">
      <c r="A60" s="14" t="s">
        <v>971</v>
      </c>
      <c r="B60" s="1" t="s">
        <v>2447</v>
      </c>
      <c r="C60" s="17" t="s">
        <v>2446</v>
      </c>
      <c r="D60" s="17"/>
      <c r="E60" s="17"/>
      <c r="F60" s="17"/>
      <c r="G60" s="17"/>
      <c r="H60" s="17"/>
      <c r="I60" s="20"/>
      <c r="J60" s="20"/>
      <c r="K60" s="20"/>
      <c r="L60" s="20"/>
      <c r="M60" s="20"/>
      <c r="N60" s="20"/>
      <c r="O60" s="20"/>
      <c r="P60" s="20"/>
      <c r="Q60" s="20"/>
      <c r="R60" s="20"/>
      <c r="S60" s="20"/>
      <c r="T60" s="20"/>
      <c r="U60" s="20"/>
      <c r="V60" s="20"/>
      <c r="W60" s="20"/>
      <c r="X60" s="20"/>
      <c r="Y60" s="20"/>
      <c r="Z60" s="286"/>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17" t="s">
        <v>2448</v>
      </c>
      <c r="CZ60" s="17"/>
      <c r="DA60" s="17"/>
      <c r="DB60" s="17"/>
      <c r="DC60" s="17" t="s">
        <v>2430</v>
      </c>
      <c r="DD60" s="17"/>
      <c r="DE60" s="17"/>
      <c r="DF60" s="17"/>
      <c r="DG60" s="17"/>
      <c r="DH60" s="17"/>
      <c r="DI60" s="17" t="s">
        <v>2449</v>
      </c>
      <c r="DJ60" s="17" t="s">
        <v>2450</v>
      </c>
      <c r="DK60" s="17" t="s">
        <v>2451</v>
      </c>
      <c r="DL60" s="17"/>
      <c r="DM60" s="17"/>
      <c r="DN60" s="17"/>
      <c r="DO60" s="17"/>
      <c r="DP60" s="17"/>
      <c r="DQ60" s="17"/>
      <c r="DR60" s="17"/>
      <c r="DS60" s="17"/>
      <c r="DT60" s="17"/>
      <c r="DU60" s="17"/>
      <c r="DV60" s="17"/>
      <c r="DW60" s="17"/>
      <c r="DX60" s="17"/>
    </row>
    <row r="61" spans="1:128" ht="15" customHeight="1">
      <c r="A61" s="14" t="s">
        <v>972</v>
      </c>
      <c r="B61" s="1" t="s">
        <v>2452</v>
      </c>
      <c r="C61" s="17" t="s">
        <v>2453</v>
      </c>
      <c r="D61" s="17"/>
      <c r="E61" s="17"/>
      <c r="F61" s="17"/>
      <c r="G61" s="17"/>
      <c r="H61" s="17"/>
      <c r="I61" s="20"/>
      <c r="J61" s="20"/>
      <c r="K61" s="20"/>
      <c r="L61" s="20"/>
      <c r="M61" s="20"/>
      <c r="N61" s="20"/>
      <c r="O61" s="20"/>
      <c r="P61" s="20"/>
      <c r="Q61" s="20"/>
      <c r="R61" s="20"/>
      <c r="S61" s="20"/>
      <c r="T61" s="20"/>
      <c r="U61" s="20"/>
      <c r="V61" s="20"/>
      <c r="W61" s="20"/>
      <c r="X61" s="20"/>
      <c r="Y61" s="20"/>
      <c r="Z61" s="286"/>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17" t="s">
        <v>2454</v>
      </c>
      <c r="CZ61" s="17"/>
      <c r="DA61" s="17"/>
      <c r="DB61" s="17"/>
      <c r="DC61" s="17" t="s">
        <v>2430</v>
      </c>
      <c r="DD61" s="17"/>
      <c r="DE61" s="17"/>
      <c r="DF61" s="17"/>
      <c r="DG61" s="17"/>
      <c r="DH61" s="17"/>
      <c r="DI61" s="17" t="s">
        <v>2455</v>
      </c>
      <c r="DJ61" s="17" t="s">
        <v>2456</v>
      </c>
      <c r="DK61" s="17" t="s">
        <v>2457</v>
      </c>
      <c r="DL61" s="17"/>
      <c r="DM61" s="17"/>
      <c r="DN61" s="17"/>
      <c r="DO61" s="17"/>
      <c r="DP61" s="17"/>
      <c r="DQ61" s="17"/>
      <c r="DR61" s="17"/>
      <c r="DS61" s="17"/>
      <c r="DT61" s="17"/>
      <c r="DU61" s="17"/>
      <c r="DV61" s="17"/>
      <c r="DW61" s="17"/>
      <c r="DX61" s="17"/>
    </row>
    <row r="62" spans="1:128" ht="15" customHeight="1">
      <c r="A62" s="14" t="s">
        <v>973</v>
      </c>
      <c r="B62" s="1" t="s">
        <v>2447</v>
      </c>
      <c r="C62" s="17" t="s">
        <v>2458</v>
      </c>
      <c r="D62" s="17"/>
      <c r="E62" s="17"/>
      <c r="F62" s="17"/>
      <c r="G62" s="17"/>
      <c r="H62" s="17"/>
      <c r="I62" s="20"/>
      <c r="J62" s="20"/>
      <c r="K62" s="20"/>
      <c r="L62" s="20"/>
      <c r="M62" s="20"/>
      <c r="N62" s="20"/>
      <c r="O62" s="20"/>
      <c r="P62" s="20"/>
      <c r="Q62" s="20"/>
      <c r="R62" s="20"/>
      <c r="S62" s="20"/>
      <c r="T62" s="20"/>
      <c r="U62" s="20"/>
      <c r="V62" s="20"/>
      <c r="W62" s="20"/>
      <c r="X62" s="20"/>
      <c r="Y62" s="20"/>
      <c r="Z62" s="286"/>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17" t="s">
        <v>2459</v>
      </c>
      <c r="CZ62" s="17"/>
      <c r="DA62" s="17"/>
      <c r="DB62" s="17"/>
      <c r="DC62" s="17" t="s">
        <v>2430</v>
      </c>
      <c r="DD62" s="17"/>
      <c r="DE62" s="17"/>
      <c r="DF62" s="17"/>
      <c r="DG62" s="17"/>
      <c r="DH62" s="17"/>
      <c r="DI62" s="17" t="s">
        <v>2608</v>
      </c>
      <c r="DJ62" s="17" t="s">
        <v>2460</v>
      </c>
      <c r="DK62" s="17" t="s">
        <v>2461</v>
      </c>
      <c r="DL62" s="17"/>
      <c r="DM62" s="17"/>
      <c r="DN62" s="17"/>
      <c r="DO62" s="17"/>
      <c r="DP62" s="17"/>
      <c r="DQ62" s="17"/>
      <c r="DR62" s="17"/>
      <c r="DS62" s="17"/>
      <c r="DT62" s="17"/>
      <c r="DU62" s="17"/>
      <c r="DV62" s="17"/>
      <c r="DW62" s="17"/>
      <c r="DX62" s="17"/>
    </row>
    <row r="63" spans="1:128" ht="15" customHeight="1">
      <c r="A63" s="14" t="s">
        <v>974</v>
      </c>
      <c r="B63" s="1" t="s">
        <v>2430</v>
      </c>
      <c r="C63" s="17" t="s">
        <v>2462</v>
      </c>
      <c r="D63" s="17"/>
      <c r="E63" s="17"/>
      <c r="F63" s="17"/>
      <c r="G63" s="17"/>
      <c r="H63" s="17"/>
      <c r="I63" s="20"/>
      <c r="J63" s="20"/>
      <c r="K63" s="20"/>
      <c r="L63" s="20"/>
      <c r="M63" s="20"/>
      <c r="N63" s="20"/>
      <c r="O63" s="20"/>
      <c r="P63" s="20"/>
      <c r="Q63" s="20"/>
      <c r="R63" s="20"/>
      <c r="S63" s="20"/>
      <c r="T63" s="20"/>
      <c r="U63" s="20"/>
      <c r="V63" s="20"/>
      <c r="W63" s="20"/>
      <c r="X63" s="20"/>
      <c r="Y63" s="20"/>
      <c r="Z63" s="286"/>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17" t="s">
        <v>2599</v>
      </c>
      <c r="CZ63" s="17"/>
      <c r="DA63" s="17"/>
      <c r="DB63" s="17"/>
      <c r="DC63" s="17" t="s">
        <v>2430</v>
      </c>
      <c r="DD63" s="17"/>
      <c r="DE63" s="17"/>
      <c r="DF63" s="17"/>
      <c r="DG63" s="17"/>
      <c r="DH63" s="17"/>
      <c r="DI63" s="17"/>
      <c r="DJ63" s="17"/>
      <c r="DK63" s="17"/>
      <c r="DL63" s="17"/>
      <c r="DM63" s="17"/>
      <c r="DN63" s="17"/>
      <c r="DO63" s="17"/>
      <c r="DP63" s="17"/>
      <c r="DQ63" s="17"/>
      <c r="DR63" s="17"/>
      <c r="DS63" s="17"/>
      <c r="DT63" s="17"/>
      <c r="DU63" s="17"/>
      <c r="DV63" s="17"/>
      <c r="DW63" s="17"/>
      <c r="DX63" s="17"/>
    </row>
    <row r="64" spans="1:128" ht="15" customHeight="1">
      <c r="A64" s="14" t="s">
        <v>975</v>
      </c>
      <c r="B64" s="1" t="s">
        <v>2596</v>
      </c>
      <c r="C64" s="30" t="s">
        <v>2594</v>
      </c>
      <c r="D64" s="17"/>
      <c r="E64" s="17"/>
      <c r="F64" s="17"/>
      <c r="G64" s="17"/>
      <c r="H64" s="17"/>
      <c r="I64" s="20"/>
      <c r="J64" s="20"/>
      <c r="K64" s="20"/>
      <c r="L64" s="20"/>
      <c r="M64" s="20"/>
      <c r="N64" s="20"/>
      <c r="O64" s="20"/>
      <c r="P64" s="20"/>
      <c r="Q64" s="20"/>
      <c r="R64" s="20"/>
      <c r="S64" s="20"/>
      <c r="T64" s="20"/>
      <c r="U64" s="20"/>
      <c r="V64" s="20"/>
      <c r="W64" s="20"/>
      <c r="X64" s="20"/>
      <c r="Y64" s="20"/>
      <c r="Z64" s="286"/>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17" t="s">
        <v>2597</v>
      </c>
      <c r="CZ64" s="17" t="s">
        <v>2603</v>
      </c>
      <c r="DA64" s="17"/>
      <c r="DB64" s="17"/>
      <c r="DC64" s="17"/>
      <c r="DD64" s="17"/>
      <c r="DE64" s="17"/>
      <c r="DF64" s="17"/>
      <c r="DG64" s="17"/>
      <c r="DH64" s="17"/>
      <c r="DI64" s="17" t="s">
        <v>2609</v>
      </c>
      <c r="DJ64" s="17" t="s">
        <v>2610</v>
      </c>
      <c r="DK64" s="17" t="s">
        <v>2611</v>
      </c>
      <c r="DL64" s="17"/>
      <c r="DM64" s="17"/>
      <c r="DN64" s="17"/>
      <c r="DO64" s="17"/>
      <c r="DP64" s="17"/>
      <c r="DQ64" s="17"/>
      <c r="DR64" s="17"/>
      <c r="DS64" s="17"/>
      <c r="DT64" s="17"/>
      <c r="DU64" s="17"/>
      <c r="DV64" s="17"/>
      <c r="DW64" s="17"/>
      <c r="DX64" s="17"/>
    </row>
    <row r="65" spans="1:128" ht="15" customHeight="1">
      <c r="A65" s="14" t="s">
        <v>976</v>
      </c>
      <c r="B65" s="1" t="s">
        <v>2596</v>
      </c>
      <c r="C65" s="30" t="s">
        <v>2595</v>
      </c>
      <c r="D65" s="17"/>
      <c r="E65" s="17"/>
      <c r="F65" s="17"/>
      <c r="G65" s="17"/>
      <c r="H65" s="17"/>
      <c r="I65" s="20"/>
      <c r="J65" s="20"/>
      <c r="K65" s="20"/>
      <c r="L65" s="20"/>
      <c r="M65" s="20"/>
      <c r="N65" s="20"/>
      <c r="O65" s="20"/>
      <c r="P65" s="20"/>
      <c r="Q65" s="20"/>
      <c r="R65" s="20"/>
      <c r="S65" s="20"/>
      <c r="T65" s="20"/>
      <c r="U65" s="20"/>
      <c r="V65" s="20"/>
      <c r="W65" s="20"/>
      <c r="X65" s="20"/>
      <c r="Y65" s="20"/>
      <c r="Z65" s="286"/>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17" t="s">
        <v>2604</v>
      </c>
      <c r="CZ65" s="17"/>
      <c r="DA65" s="17"/>
      <c r="DB65" s="17"/>
      <c r="DC65" s="17" t="s">
        <v>2607</v>
      </c>
      <c r="DD65" s="17"/>
      <c r="DE65" s="17"/>
      <c r="DF65" s="17"/>
      <c r="DG65" s="17"/>
      <c r="DH65" s="17"/>
      <c r="DI65" s="17" t="s">
        <v>2605</v>
      </c>
      <c r="DJ65" s="17" t="s">
        <v>2604</v>
      </c>
      <c r="DK65" s="17" t="s">
        <v>2606</v>
      </c>
      <c r="DL65" s="17"/>
      <c r="DM65" s="17"/>
      <c r="DN65" s="17"/>
      <c r="DO65" s="17"/>
      <c r="DP65" s="17"/>
      <c r="DQ65" s="17"/>
      <c r="DR65" s="17"/>
      <c r="DS65" s="17"/>
      <c r="DT65" s="17"/>
      <c r="DU65" s="17"/>
      <c r="DV65" s="17"/>
      <c r="DW65" s="17"/>
      <c r="DX65" s="17"/>
    </row>
    <row r="66" spans="1:128" ht="15" customHeight="1">
      <c r="A66" s="14" t="s">
        <v>977</v>
      </c>
      <c r="B66" s="1" t="s">
        <v>2596</v>
      </c>
      <c r="C66" s="30" t="s">
        <v>2613</v>
      </c>
      <c r="D66" s="17"/>
      <c r="E66" s="17"/>
      <c r="F66" s="17"/>
      <c r="G66" s="17"/>
      <c r="H66" s="17"/>
      <c r="I66" s="20"/>
      <c r="J66" s="20"/>
      <c r="K66" s="20"/>
      <c r="L66" s="20"/>
      <c r="M66" s="20"/>
      <c r="N66" s="20"/>
      <c r="O66" s="20"/>
      <c r="P66" s="20"/>
      <c r="Q66" s="20"/>
      <c r="R66" s="20"/>
      <c r="S66" s="20"/>
      <c r="T66" s="20"/>
      <c r="U66" s="20"/>
      <c r="V66" s="20"/>
      <c r="W66" s="20"/>
      <c r="X66" s="20"/>
      <c r="Y66" s="20"/>
      <c r="Z66" s="286"/>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17" t="s">
        <v>2598</v>
      </c>
      <c r="CZ66" s="17" t="s">
        <v>2603</v>
      </c>
      <c r="DA66" s="17"/>
      <c r="DB66" s="17"/>
      <c r="DC66" s="17"/>
      <c r="DD66" s="17"/>
      <c r="DE66" s="17"/>
      <c r="DF66" s="17"/>
      <c r="DG66" s="17"/>
      <c r="DH66" s="17"/>
      <c r="DI66" s="17" t="s">
        <v>2600</v>
      </c>
      <c r="DJ66" s="17" t="s">
        <v>2601</v>
      </c>
      <c r="DK66" s="17" t="s">
        <v>2602</v>
      </c>
      <c r="DL66" s="17"/>
      <c r="DM66" s="17"/>
      <c r="DN66" s="17"/>
      <c r="DO66" s="17"/>
      <c r="DP66" s="17"/>
      <c r="DQ66" s="17"/>
      <c r="DR66" s="17"/>
      <c r="DS66" s="17"/>
      <c r="DT66" s="17"/>
      <c r="DU66" s="17"/>
      <c r="DV66" s="17"/>
      <c r="DW66" s="17"/>
      <c r="DX66" s="17"/>
    </row>
    <row r="67" spans="1:128" ht="15" customHeight="1">
      <c r="A67" s="14" t="s">
        <v>978</v>
      </c>
      <c r="B67" s="1" t="s">
        <v>2612</v>
      </c>
      <c r="C67" s="17" t="s">
        <v>2614</v>
      </c>
      <c r="D67" s="17"/>
      <c r="E67" s="17"/>
      <c r="F67" s="17"/>
      <c r="G67" s="17"/>
      <c r="H67" s="17"/>
      <c r="I67" s="20" t="s">
        <v>2619</v>
      </c>
      <c r="J67" s="20" t="s">
        <v>2620</v>
      </c>
      <c r="K67" s="20"/>
      <c r="L67" s="20"/>
      <c r="M67" s="20"/>
      <c r="N67" s="20" t="s">
        <v>2603</v>
      </c>
      <c r="O67" s="20" t="s">
        <v>2603</v>
      </c>
      <c r="P67" s="20" t="s">
        <v>2621</v>
      </c>
      <c r="Q67" s="20" t="s">
        <v>2596</v>
      </c>
      <c r="R67" s="20"/>
      <c r="S67" s="20" t="s">
        <v>2596</v>
      </c>
      <c r="T67" s="20" t="s">
        <v>2622</v>
      </c>
      <c r="U67" s="20" t="s">
        <v>2603</v>
      </c>
      <c r="V67" s="20" t="s">
        <v>2623</v>
      </c>
      <c r="W67" s="20" t="s">
        <v>2624</v>
      </c>
      <c r="X67" s="20" t="s">
        <v>2603</v>
      </c>
      <c r="Y67" s="20" t="s">
        <v>2625</v>
      </c>
      <c r="Z67" s="286" t="s">
        <v>2626</v>
      </c>
      <c r="AA67" s="20" t="s">
        <v>2627</v>
      </c>
      <c r="AB67" s="20" t="s">
        <v>2607</v>
      </c>
      <c r="AC67" s="20" t="s">
        <v>2627</v>
      </c>
      <c r="AD67" s="20" t="s">
        <v>2607</v>
      </c>
      <c r="AE67" s="20"/>
      <c r="AF67" s="20"/>
      <c r="AG67" s="20"/>
      <c r="AH67" s="20" t="s">
        <v>2607</v>
      </c>
      <c r="AI67" s="20"/>
      <c r="AJ67" s="20" t="s">
        <v>2607</v>
      </c>
      <c r="AK67" s="20"/>
      <c r="AL67" s="20"/>
      <c r="AM67" s="20"/>
      <c r="AN67" s="20"/>
      <c r="AO67" s="20" t="s">
        <v>2607</v>
      </c>
      <c r="AP67" s="20" t="s">
        <v>2607</v>
      </c>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17" t="s">
        <v>2615</v>
      </c>
      <c r="CZ67" s="17" t="s">
        <v>2596</v>
      </c>
      <c r="DA67" s="17"/>
      <c r="DB67" s="17"/>
      <c r="DC67" s="17" t="s">
        <v>2603</v>
      </c>
      <c r="DD67" s="17"/>
      <c r="DE67" s="17"/>
      <c r="DF67" s="17"/>
      <c r="DG67" s="17"/>
      <c r="DH67" s="17"/>
      <c r="DI67" s="17" t="s">
        <v>2616</v>
      </c>
      <c r="DJ67" s="17" t="s">
        <v>2617</v>
      </c>
      <c r="DK67" s="17" t="s">
        <v>2618</v>
      </c>
      <c r="DL67" s="17"/>
      <c r="DM67" s="17"/>
      <c r="DN67" s="17"/>
      <c r="DO67" s="17"/>
      <c r="DP67" s="17"/>
      <c r="DQ67" s="17"/>
      <c r="DR67" s="17"/>
      <c r="DS67" s="17"/>
      <c r="DT67" s="17"/>
      <c r="DU67" s="17"/>
      <c r="DV67" s="17"/>
      <c r="DW67" s="17"/>
      <c r="DX67" s="17"/>
    </row>
    <row r="68" spans="1:128" ht="15" customHeight="1">
      <c r="A68" s="14" t="s">
        <v>979</v>
      </c>
      <c r="B68" s="1" t="s">
        <v>7797</v>
      </c>
      <c r="C68" s="17" t="s">
        <v>7798</v>
      </c>
      <c r="D68" s="17"/>
      <c r="E68" s="17"/>
      <c r="F68" s="17"/>
      <c r="G68" s="17"/>
      <c r="H68" s="17"/>
      <c r="I68" s="20"/>
      <c r="J68" s="20"/>
      <c r="K68" s="20"/>
      <c r="L68" s="20"/>
      <c r="M68" s="20"/>
      <c r="N68" s="20"/>
      <c r="O68" s="20"/>
      <c r="P68" s="20"/>
      <c r="Q68" s="20"/>
      <c r="R68" s="20"/>
      <c r="S68" s="20"/>
      <c r="T68" s="20"/>
      <c r="U68" s="20"/>
      <c r="V68" s="20"/>
      <c r="W68" s="20"/>
      <c r="X68" s="20"/>
      <c r="Y68" s="20"/>
      <c r="Z68" s="286"/>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17" t="s">
        <v>7800</v>
      </c>
      <c r="CZ68" s="17" t="s">
        <v>7801</v>
      </c>
      <c r="DA68" s="17"/>
      <c r="DB68" s="17"/>
      <c r="DC68" s="17"/>
      <c r="DD68" s="17"/>
      <c r="DE68" s="17"/>
      <c r="DF68" s="17"/>
      <c r="DG68" s="17"/>
      <c r="DH68" s="17"/>
      <c r="DI68" s="17" t="s">
        <v>7802</v>
      </c>
      <c r="DJ68" s="17" t="s">
        <v>7803</v>
      </c>
      <c r="DK68" s="17"/>
      <c r="DL68" s="17"/>
      <c r="DM68" s="17"/>
      <c r="DN68" s="17"/>
      <c r="DO68" s="17"/>
      <c r="DP68" s="17"/>
      <c r="DQ68" s="17"/>
      <c r="DR68" s="17"/>
      <c r="DS68" s="17"/>
      <c r="DT68" s="17"/>
      <c r="DU68" s="17"/>
      <c r="DV68" s="17"/>
      <c r="DW68" s="17"/>
      <c r="DX68" s="17"/>
    </row>
    <row r="69" spans="1:128" ht="15" customHeight="1">
      <c r="A69" s="14" t="s">
        <v>980</v>
      </c>
      <c r="B69" s="1" t="s">
        <v>7807</v>
      </c>
      <c r="C69" s="17" t="s">
        <v>7806</v>
      </c>
      <c r="D69" s="17"/>
      <c r="E69" s="17"/>
      <c r="F69" s="17"/>
      <c r="G69" s="17"/>
      <c r="H69" s="17"/>
      <c r="I69" s="20"/>
      <c r="J69" s="20"/>
      <c r="K69" s="20"/>
      <c r="L69" s="20"/>
      <c r="M69" s="20"/>
      <c r="N69" s="20"/>
      <c r="O69" s="20"/>
      <c r="P69" s="20"/>
      <c r="Q69" s="20"/>
      <c r="R69" s="20"/>
      <c r="S69" s="20"/>
      <c r="T69" s="20"/>
      <c r="U69" s="20"/>
      <c r="V69" s="20"/>
      <c r="W69" s="20"/>
      <c r="X69" s="20"/>
      <c r="Y69" s="20"/>
      <c r="Z69" s="286"/>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17" t="s">
        <v>7808</v>
      </c>
      <c r="CZ69" s="17" t="s">
        <v>7809</v>
      </c>
      <c r="DA69" s="17"/>
      <c r="DB69" s="17"/>
      <c r="DC69" s="17" t="s">
        <v>7813</v>
      </c>
      <c r="DD69" s="17"/>
      <c r="DE69" s="17"/>
      <c r="DF69" s="17"/>
      <c r="DG69" s="17"/>
      <c r="DH69" s="17"/>
      <c r="DI69" s="17" t="s">
        <v>7810</v>
      </c>
      <c r="DJ69" s="17" t="s">
        <v>7811</v>
      </c>
      <c r="DK69" s="17" t="s">
        <v>7812</v>
      </c>
      <c r="DL69" s="17"/>
      <c r="DM69" s="17"/>
      <c r="DN69" s="17"/>
      <c r="DO69" s="17"/>
      <c r="DP69" s="17"/>
      <c r="DQ69" s="17"/>
      <c r="DR69" s="17"/>
      <c r="DS69" s="17"/>
      <c r="DT69" s="17"/>
      <c r="DU69" s="17"/>
      <c r="DV69" s="17"/>
      <c r="DW69" s="17"/>
      <c r="DX69" s="17"/>
    </row>
    <row r="70" spans="1:128" ht="15" customHeight="1">
      <c r="A70" s="14" t="s">
        <v>981</v>
      </c>
      <c r="B70" s="1" t="s">
        <v>7807</v>
      </c>
      <c r="C70" s="17" t="s">
        <v>7815</v>
      </c>
      <c r="D70" s="17"/>
      <c r="E70" s="17"/>
      <c r="F70" s="17"/>
      <c r="G70" s="17"/>
      <c r="H70" s="17"/>
      <c r="I70" s="20" t="s">
        <v>7816</v>
      </c>
      <c r="J70" s="20"/>
      <c r="K70" s="20" t="s">
        <v>7817</v>
      </c>
      <c r="L70" s="20"/>
      <c r="M70" s="20"/>
      <c r="N70" s="20" t="s">
        <v>7818</v>
      </c>
      <c r="O70" s="20" t="s">
        <v>7801</v>
      </c>
      <c r="P70" s="20" t="s">
        <v>7819</v>
      </c>
      <c r="Q70" s="20"/>
      <c r="R70" s="20"/>
      <c r="S70" s="20"/>
      <c r="T70" s="20" t="s">
        <v>7813</v>
      </c>
      <c r="U70" s="20"/>
      <c r="V70" s="20"/>
      <c r="W70" s="20"/>
      <c r="X70" s="20"/>
      <c r="Y70" s="20" t="s">
        <v>7820</v>
      </c>
      <c r="Z70" s="286" t="s">
        <v>7821</v>
      </c>
      <c r="AA70" s="20" t="s">
        <v>7822</v>
      </c>
      <c r="AB70" s="20" t="s">
        <v>7813</v>
      </c>
      <c r="AC70" s="20" t="s">
        <v>7823</v>
      </c>
      <c r="AD70" s="20"/>
      <c r="AE70" s="20"/>
      <c r="AF70" s="20"/>
      <c r="AG70" s="20"/>
      <c r="AH70" s="20" t="s">
        <v>7813</v>
      </c>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17" t="s">
        <v>7826</v>
      </c>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row>
    <row r="71" spans="1:128" ht="15" customHeight="1">
      <c r="A71" s="14" t="s">
        <v>982</v>
      </c>
      <c r="B71" s="1" t="s">
        <v>7807</v>
      </c>
      <c r="C71" s="17" t="s">
        <v>7824</v>
      </c>
      <c r="D71" s="17"/>
      <c r="E71" s="17"/>
      <c r="F71" s="17"/>
      <c r="G71" s="17"/>
      <c r="H71" s="17"/>
      <c r="I71" s="20"/>
      <c r="J71" s="20"/>
      <c r="K71" s="20"/>
      <c r="L71" s="20"/>
      <c r="M71" s="20"/>
      <c r="N71" s="20"/>
      <c r="O71" s="20"/>
      <c r="P71" s="20"/>
      <c r="Q71" s="20"/>
      <c r="R71" s="20"/>
      <c r="S71" s="20"/>
      <c r="T71" s="20"/>
      <c r="U71" s="20"/>
      <c r="V71" s="20"/>
      <c r="W71" s="20"/>
      <c r="X71" s="20"/>
      <c r="Y71" s="20"/>
      <c r="Z71" s="286"/>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17" t="s">
        <v>7825</v>
      </c>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row>
    <row r="72" spans="1:128" ht="15" customHeight="1">
      <c r="A72" s="15"/>
      <c r="B72" s="1"/>
      <c r="C72" s="17"/>
      <c r="D72" s="17"/>
      <c r="E72" s="17"/>
      <c r="F72" s="17"/>
      <c r="G72" s="17"/>
      <c r="H72" s="17"/>
      <c r="I72" s="20"/>
      <c r="J72" s="20"/>
      <c r="K72" s="20"/>
      <c r="L72" s="20"/>
      <c r="M72" s="20"/>
      <c r="N72" s="20"/>
      <c r="O72" s="20"/>
      <c r="P72" s="20"/>
      <c r="Q72" s="20"/>
      <c r="R72" s="20"/>
      <c r="S72" s="20"/>
      <c r="T72" s="20"/>
      <c r="U72" s="20"/>
      <c r="V72" s="20"/>
      <c r="W72" s="20"/>
      <c r="X72" s="20"/>
      <c r="Y72" s="20"/>
      <c r="Z72" s="286"/>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row>
    <row r="73" spans="1:128" ht="15" customHeight="1">
      <c r="A73" s="15"/>
      <c r="C73" s="17"/>
      <c r="D73" s="17"/>
      <c r="E73" s="17"/>
      <c r="F73" s="17"/>
      <c r="G73" s="17"/>
      <c r="H73" s="17"/>
      <c r="I73" s="20"/>
      <c r="J73" s="20"/>
      <c r="K73" s="20"/>
      <c r="L73" s="20"/>
      <c r="M73" s="20"/>
      <c r="N73" s="20"/>
      <c r="O73" s="20"/>
      <c r="P73" s="20"/>
      <c r="Q73" s="20"/>
      <c r="R73" s="20"/>
      <c r="S73" s="20"/>
      <c r="T73" s="20"/>
      <c r="U73" s="20"/>
      <c r="V73" s="20"/>
      <c r="W73" s="20"/>
      <c r="X73" s="20"/>
      <c r="Y73" s="20"/>
      <c r="Z73" s="286"/>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row>
    <row r="74" spans="1:128" ht="15" customHeight="1">
      <c r="A74" s="15"/>
      <c r="C74" s="17"/>
      <c r="D74" s="17"/>
      <c r="E74" s="17"/>
      <c r="F74" s="17"/>
      <c r="G74" s="17"/>
      <c r="H74" s="17"/>
      <c r="I74" s="20"/>
      <c r="J74" s="20"/>
      <c r="K74" s="20"/>
      <c r="L74" s="20"/>
      <c r="M74" s="20"/>
      <c r="N74" s="20"/>
      <c r="O74" s="20"/>
      <c r="P74" s="20"/>
      <c r="Q74" s="20"/>
      <c r="R74" s="20"/>
      <c r="S74" s="20"/>
      <c r="T74" s="20"/>
      <c r="U74" s="20"/>
      <c r="V74" s="20"/>
      <c r="W74" s="20"/>
      <c r="X74" s="20"/>
      <c r="Y74" s="20"/>
      <c r="Z74" s="286"/>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row>
    <row r="75" spans="1:128" ht="15" customHeight="1">
      <c r="A75" s="15"/>
      <c r="C75" s="17"/>
      <c r="D75" s="17"/>
      <c r="E75" s="17"/>
      <c r="F75" s="17"/>
      <c r="G75" s="17"/>
      <c r="H75" s="17"/>
      <c r="I75" s="20"/>
      <c r="J75" s="20"/>
      <c r="K75" s="20"/>
      <c r="L75" s="20"/>
      <c r="M75" s="20"/>
      <c r="N75" s="20"/>
      <c r="O75" s="20"/>
      <c r="P75" s="20"/>
      <c r="Q75" s="20"/>
      <c r="R75" s="20"/>
      <c r="S75" s="20"/>
      <c r="T75" s="20"/>
      <c r="U75" s="20"/>
      <c r="V75" s="20"/>
      <c r="W75" s="20"/>
      <c r="X75" s="20"/>
      <c r="Y75" s="20"/>
      <c r="Z75" s="286"/>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row>
    <row r="76" spans="1:128" ht="15" customHeight="1">
      <c r="A76" s="15"/>
      <c r="C76" s="17"/>
      <c r="D76" s="17"/>
      <c r="E76" s="17"/>
      <c r="F76" s="17"/>
      <c r="G76" s="17"/>
      <c r="H76" s="17"/>
      <c r="I76" s="20"/>
      <c r="J76" s="20"/>
      <c r="K76" s="20"/>
      <c r="L76" s="20"/>
      <c r="M76" s="20"/>
      <c r="N76" s="20"/>
      <c r="O76" s="20"/>
      <c r="P76" s="20"/>
      <c r="Q76" s="20"/>
      <c r="R76" s="20"/>
      <c r="S76" s="20"/>
      <c r="T76" s="20"/>
      <c r="U76" s="20"/>
      <c r="V76" s="20"/>
      <c r="W76" s="20"/>
      <c r="X76" s="20"/>
      <c r="Y76" s="20"/>
      <c r="Z76" s="286"/>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row>
    <row r="77" spans="1:128" ht="15" customHeight="1">
      <c r="A77" s="15"/>
      <c r="C77" s="17"/>
      <c r="D77" s="17"/>
      <c r="E77" s="17"/>
      <c r="F77" s="17"/>
      <c r="G77" s="17"/>
      <c r="H77" s="17"/>
      <c r="I77" s="20"/>
      <c r="J77" s="20"/>
      <c r="K77" s="20"/>
      <c r="L77" s="20"/>
      <c r="M77" s="20"/>
      <c r="N77" s="20"/>
      <c r="O77" s="20"/>
      <c r="P77" s="20"/>
      <c r="Q77" s="20"/>
      <c r="R77" s="20"/>
      <c r="S77" s="20"/>
      <c r="T77" s="20"/>
      <c r="U77" s="20"/>
      <c r="V77" s="20"/>
      <c r="W77" s="20"/>
      <c r="X77" s="20"/>
      <c r="Y77" s="20"/>
      <c r="Z77" s="286"/>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row>
    <row r="78" spans="1:128" ht="15" customHeight="1">
      <c r="A78" s="15"/>
      <c r="C78" s="17"/>
      <c r="D78" s="17"/>
      <c r="E78" s="17"/>
      <c r="F78" s="17"/>
      <c r="G78" s="17"/>
      <c r="H78" s="17"/>
      <c r="I78" s="20"/>
      <c r="J78" s="20"/>
      <c r="K78" s="20"/>
      <c r="L78" s="20"/>
      <c r="M78" s="20"/>
      <c r="N78" s="20"/>
      <c r="O78" s="20"/>
      <c r="P78" s="20"/>
      <c r="Q78" s="20"/>
      <c r="R78" s="20"/>
      <c r="S78" s="20"/>
      <c r="T78" s="20"/>
      <c r="U78" s="20"/>
      <c r="V78" s="20"/>
      <c r="W78" s="20"/>
      <c r="X78" s="20"/>
      <c r="Y78" s="20"/>
      <c r="Z78" s="286"/>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row>
    <row r="79" spans="1:128" ht="15" customHeight="1">
      <c r="A79" s="15"/>
      <c r="C79" s="17"/>
      <c r="D79" s="17"/>
      <c r="E79" s="17"/>
      <c r="F79" s="17"/>
      <c r="G79" s="17"/>
      <c r="H79" s="17"/>
      <c r="I79" s="20"/>
      <c r="J79" s="20"/>
      <c r="K79" s="20"/>
      <c r="L79" s="20"/>
      <c r="M79" s="20"/>
      <c r="N79" s="20"/>
      <c r="O79" s="20"/>
      <c r="P79" s="20"/>
      <c r="Q79" s="20"/>
      <c r="R79" s="20"/>
      <c r="S79" s="20"/>
      <c r="T79" s="20"/>
      <c r="U79" s="20"/>
      <c r="V79" s="20"/>
      <c r="W79" s="20"/>
      <c r="X79" s="20"/>
      <c r="Y79" s="20"/>
      <c r="Z79" s="286"/>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row>
    <row r="80" spans="1:128" ht="15" customHeight="1">
      <c r="A80" s="15"/>
      <c r="C80" s="17"/>
      <c r="D80" s="17"/>
      <c r="E80" s="17"/>
      <c r="F80" s="17"/>
      <c r="G80" s="17"/>
      <c r="H80" s="17"/>
      <c r="I80" s="20"/>
      <c r="J80" s="20"/>
      <c r="K80" s="20"/>
      <c r="L80" s="20"/>
      <c r="M80" s="20"/>
      <c r="N80" s="20"/>
      <c r="O80" s="20"/>
      <c r="P80" s="20"/>
      <c r="Q80" s="20"/>
      <c r="R80" s="20"/>
      <c r="S80" s="20"/>
      <c r="T80" s="20"/>
      <c r="U80" s="20"/>
      <c r="V80" s="20"/>
      <c r="W80" s="20"/>
      <c r="X80" s="20"/>
      <c r="Y80" s="20"/>
      <c r="Z80" s="286"/>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row>
    <row r="81" spans="1:128" ht="15" customHeight="1">
      <c r="A81" s="15"/>
      <c r="C81" s="17"/>
      <c r="D81" s="17"/>
      <c r="E81" s="17"/>
      <c r="F81" s="17"/>
      <c r="G81" s="17"/>
      <c r="H81" s="17"/>
      <c r="I81" s="20"/>
      <c r="J81" s="20"/>
      <c r="K81" s="20"/>
      <c r="L81" s="20"/>
      <c r="M81" s="20"/>
      <c r="N81" s="20"/>
      <c r="O81" s="20"/>
      <c r="P81" s="20"/>
      <c r="Q81" s="20"/>
      <c r="R81" s="20"/>
      <c r="S81" s="20"/>
      <c r="T81" s="20"/>
      <c r="U81" s="20"/>
      <c r="V81" s="20"/>
      <c r="W81" s="20"/>
      <c r="X81" s="20"/>
      <c r="Y81" s="20"/>
      <c r="Z81" s="286"/>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row>
    <row r="82" spans="1:128" ht="15" customHeight="1">
      <c r="A82" s="15"/>
      <c r="C82" s="17"/>
      <c r="D82" s="17"/>
      <c r="E82" s="17"/>
      <c r="F82" s="17"/>
      <c r="G82" s="17"/>
      <c r="H82" s="17"/>
      <c r="I82" s="20"/>
      <c r="J82" s="20"/>
      <c r="K82" s="20"/>
      <c r="L82" s="20"/>
      <c r="M82" s="20"/>
      <c r="N82" s="20"/>
      <c r="O82" s="20"/>
      <c r="P82" s="20"/>
      <c r="Q82" s="20"/>
      <c r="R82" s="20"/>
      <c r="S82" s="20"/>
      <c r="T82" s="20"/>
      <c r="U82" s="20"/>
      <c r="V82" s="20"/>
      <c r="W82" s="20"/>
      <c r="X82" s="20"/>
      <c r="Y82" s="20"/>
      <c r="Z82" s="286"/>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row>
    <row r="83" spans="1:128" ht="15" customHeight="1">
      <c r="A83" s="15"/>
      <c r="C83" s="17"/>
      <c r="D83" s="17"/>
      <c r="E83" s="17"/>
      <c r="F83" s="17"/>
      <c r="G83" s="17"/>
      <c r="H83" s="17"/>
      <c r="I83" s="20"/>
      <c r="J83" s="20"/>
      <c r="K83" s="20"/>
      <c r="L83" s="20"/>
      <c r="M83" s="20"/>
      <c r="N83" s="20"/>
      <c r="O83" s="20"/>
      <c r="P83" s="20"/>
      <c r="Q83" s="20"/>
      <c r="R83" s="20"/>
      <c r="S83" s="20"/>
      <c r="T83" s="20"/>
      <c r="U83" s="20"/>
      <c r="V83" s="20"/>
      <c r="W83" s="20"/>
      <c r="X83" s="20"/>
      <c r="Y83" s="20"/>
      <c r="Z83" s="286"/>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row>
    <row r="84" spans="1:128" ht="15" customHeight="1">
      <c r="A84" s="15"/>
      <c r="C84" s="17"/>
      <c r="D84" s="17"/>
      <c r="E84" s="17"/>
      <c r="F84" s="17"/>
      <c r="G84" s="17"/>
      <c r="H84" s="17"/>
      <c r="I84" s="20"/>
      <c r="J84" s="20"/>
      <c r="K84" s="20"/>
      <c r="L84" s="20"/>
      <c r="M84" s="20"/>
      <c r="N84" s="20"/>
      <c r="O84" s="20"/>
      <c r="P84" s="20"/>
      <c r="Q84" s="20"/>
      <c r="R84" s="20"/>
      <c r="S84" s="20"/>
      <c r="T84" s="20"/>
      <c r="U84" s="20"/>
      <c r="V84" s="20"/>
      <c r="W84" s="20"/>
      <c r="X84" s="20"/>
      <c r="Y84" s="20"/>
      <c r="Z84" s="286"/>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row>
    <row r="85" spans="1:128" ht="15" customHeight="1">
      <c r="A85" s="15"/>
      <c r="C85" s="18"/>
      <c r="D85" s="9"/>
      <c r="E85" s="9"/>
      <c r="F85" s="9"/>
      <c r="G85" s="9"/>
      <c r="H85" s="9"/>
      <c r="I85" s="19"/>
      <c r="J85" s="19"/>
      <c r="K85" s="19"/>
      <c r="L85" s="19"/>
      <c r="M85" s="19"/>
      <c r="N85" s="19"/>
      <c r="O85" s="19"/>
      <c r="P85" s="19"/>
      <c r="Q85" s="19"/>
      <c r="R85" s="19"/>
      <c r="S85" s="19"/>
      <c r="T85" s="19"/>
      <c r="U85" s="19"/>
      <c r="V85" s="19"/>
      <c r="W85" s="19"/>
      <c r="X85" s="19"/>
      <c r="Y85" s="19"/>
      <c r="Z85" s="285"/>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row>
    <row r="86" spans="1:128" ht="15" customHeight="1">
      <c r="A86" s="15"/>
      <c r="C86" s="18"/>
      <c r="D86" s="9"/>
      <c r="E86" s="9"/>
      <c r="F86" s="9"/>
      <c r="G86" s="9"/>
      <c r="H86" s="9"/>
      <c r="I86" s="19"/>
      <c r="J86" s="19"/>
      <c r="K86" s="19"/>
      <c r="L86" s="19"/>
      <c r="M86" s="19"/>
      <c r="N86" s="19"/>
      <c r="O86" s="19"/>
      <c r="P86" s="19"/>
      <c r="Q86" s="19"/>
      <c r="R86" s="19"/>
      <c r="S86" s="19"/>
      <c r="T86" s="19"/>
      <c r="U86" s="19"/>
      <c r="V86" s="19"/>
      <c r="W86" s="19"/>
      <c r="X86" s="19"/>
      <c r="Y86" s="19"/>
      <c r="Z86" s="285"/>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row>
    <row r="87" spans="1:128" ht="15" customHeight="1">
      <c r="A87" s="15"/>
      <c r="C87" s="18"/>
      <c r="D87" s="9"/>
      <c r="E87" s="9"/>
      <c r="F87" s="9"/>
      <c r="G87" s="9"/>
      <c r="H87" s="9"/>
      <c r="I87" s="19"/>
      <c r="J87" s="19"/>
      <c r="K87" s="19"/>
      <c r="L87" s="19"/>
      <c r="M87" s="19"/>
      <c r="N87" s="19"/>
      <c r="O87" s="19"/>
      <c r="P87" s="19"/>
      <c r="Q87" s="19"/>
      <c r="R87" s="19"/>
      <c r="S87" s="19"/>
      <c r="T87" s="19"/>
      <c r="U87" s="19"/>
      <c r="V87" s="19"/>
      <c r="W87" s="19"/>
      <c r="X87" s="19"/>
      <c r="Y87" s="19"/>
      <c r="Z87" s="285"/>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row>
    <row r="88" spans="1:128" ht="15" customHeight="1">
      <c r="A88" s="15"/>
      <c r="C88" s="18"/>
      <c r="D88" s="9"/>
      <c r="E88" s="9"/>
      <c r="F88" s="9"/>
      <c r="G88" s="9"/>
      <c r="H88" s="9"/>
      <c r="I88" s="19"/>
      <c r="J88" s="19"/>
      <c r="K88" s="19"/>
      <c r="L88" s="19"/>
      <c r="M88" s="19"/>
      <c r="N88" s="19"/>
      <c r="O88" s="19"/>
      <c r="P88" s="19"/>
      <c r="Q88" s="19"/>
      <c r="R88" s="19"/>
      <c r="S88" s="19"/>
      <c r="T88" s="19"/>
      <c r="U88" s="19"/>
      <c r="V88" s="19"/>
      <c r="W88" s="19"/>
      <c r="X88" s="19"/>
      <c r="Y88" s="19"/>
      <c r="Z88" s="285"/>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row>
    <row r="89" spans="1:128" ht="15" customHeight="1">
      <c r="A89" s="15"/>
      <c r="C89" s="18"/>
      <c r="D89" s="9"/>
      <c r="E89" s="9"/>
      <c r="F89" s="9"/>
      <c r="G89" s="9"/>
      <c r="H89" s="9"/>
      <c r="I89" s="19"/>
      <c r="J89" s="19"/>
      <c r="K89" s="19"/>
      <c r="L89" s="19"/>
      <c r="M89" s="19"/>
      <c r="N89" s="19"/>
      <c r="O89" s="19"/>
      <c r="P89" s="19"/>
      <c r="Q89" s="19"/>
      <c r="R89" s="19"/>
      <c r="S89" s="19"/>
      <c r="T89" s="19"/>
      <c r="U89" s="19"/>
      <c r="V89" s="19"/>
      <c r="W89" s="19"/>
      <c r="X89" s="19"/>
      <c r="Y89" s="19"/>
      <c r="Z89" s="285"/>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row>
    <row r="90" spans="1:128" ht="15" customHeight="1">
      <c r="A90" s="15"/>
      <c r="C90" s="18"/>
      <c r="D90" s="9"/>
      <c r="E90" s="9"/>
      <c r="F90" s="9"/>
      <c r="G90" s="9"/>
      <c r="H90" s="9"/>
      <c r="I90" s="19"/>
      <c r="J90" s="19"/>
      <c r="K90" s="19"/>
      <c r="L90" s="19"/>
      <c r="M90" s="19"/>
      <c r="N90" s="19"/>
      <c r="O90" s="19"/>
      <c r="P90" s="19"/>
      <c r="Q90" s="19"/>
      <c r="R90" s="19"/>
      <c r="S90" s="19"/>
      <c r="T90" s="19"/>
      <c r="U90" s="19"/>
      <c r="V90" s="19"/>
      <c r="W90" s="19"/>
      <c r="X90" s="19"/>
      <c r="Y90" s="19"/>
      <c r="Z90" s="285"/>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row>
    <row r="91" spans="1:128" ht="15" customHeight="1">
      <c r="A91" s="15"/>
      <c r="C91" s="18"/>
      <c r="D91" s="9"/>
      <c r="E91" s="9"/>
      <c r="F91" s="9"/>
      <c r="G91" s="9"/>
      <c r="H91" s="9"/>
      <c r="I91" s="19"/>
      <c r="J91" s="19"/>
      <c r="K91" s="19"/>
      <c r="L91" s="19"/>
      <c r="M91" s="19"/>
      <c r="N91" s="19"/>
      <c r="O91" s="19"/>
      <c r="P91" s="19"/>
      <c r="Q91" s="19"/>
      <c r="R91" s="19"/>
      <c r="S91" s="19"/>
      <c r="T91" s="19"/>
      <c r="U91" s="19"/>
      <c r="V91" s="19"/>
      <c r="W91" s="19"/>
      <c r="X91" s="19"/>
      <c r="Y91" s="19"/>
      <c r="Z91" s="285"/>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row>
    <row r="92" spans="1:128" ht="15" customHeight="1">
      <c r="A92" s="15"/>
      <c r="C92" s="18"/>
      <c r="D92" s="9"/>
      <c r="E92" s="9"/>
      <c r="F92" s="9"/>
      <c r="G92" s="9"/>
      <c r="H92" s="9"/>
      <c r="I92" s="19"/>
      <c r="J92" s="19"/>
      <c r="K92" s="19"/>
      <c r="L92" s="19"/>
      <c r="M92" s="19"/>
      <c r="N92" s="19"/>
      <c r="O92" s="19"/>
      <c r="P92" s="19"/>
      <c r="Q92" s="19"/>
      <c r="R92" s="19"/>
      <c r="S92" s="19"/>
      <c r="T92" s="19"/>
      <c r="U92" s="19"/>
      <c r="V92" s="19"/>
      <c r="W92" s="19"/>
      <c r="X92" s="19"/>
      <c r="Y92" s="19"/>
      <c r="Z92" s="285"/>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row>
    <row r="93" spans="1:128" ht="15" customHeight="1">
      <c r="A93" s="15"/>
      <c r="C93" s="18"/>
      <c r="D93" s="9"/>
      <c r="E93" s="9"/>
      <c r="F93" s="9"/>
      <c r="G93" s="9"/>
      <c r="H93" s="9"/>
      <c r="I93" s="19"/>
      <c r="J93" s="19"/>
      <c r="K93" s="19"/>
      <c r="L93" s="19"/>
      <c r="M93" s="19"/>
      <c r="N93" s="19"/>
      <c r="O93" s="19"/>
      <c r="P93" s="19"/>
      <c r="Q93" s="19"/>
      <c r="R93" s="19"/>
      <c r="S93" s="19"/>
      <c r="T93" s="19"/>
      <c r="U93" s="19"/>
      <c r="V93" s="19"/>
      <c r="W93" s="19"/>
      <c r="X93" s="19"/>
      <c r="Y93" s="19"/>
      <c r="Z93" s="285"/>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row>
    <row r="94" spans="1:128" ht="15" customHeight="1">
      <c r="A94" s="15"/>
      <c r="C94" s="18"/>
      <c r="D94" s="9"/>
      <c r="E94" s="9"/>
      <c r="F94" s="9"/>
      <c r="G94" s="9"/>
      <c r="H94" s="9"/>
      <c r="I94" s="19"/>
      <c r="J94" s="19"/>
      <c r="K94" s="19"/>
      <c r="L94" s="19"/>
      <c r="M94" s="19"/>
      <c r="N94" s="19"/>
      <c r="O94" s="19"/>
      <c r="P94" s="19"/>
      <c r="Q94" s="19"/>
      <c r="R94" s="19"/>
      <c r="S94" s="19"/>
      <c r="T94" s="19"/>
      <c r="U94" s="19"/>
      <c r="V94" s="19"/>
      <c r="W94" s="19"/>
      <c r="X94" s="19"/>
      <c r="Y94" s="19"/>
      <c r="Z94" s="285"/>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row>
    <row r="95" spans="1:128" ht="15" customHeight="1">
      <c r="A95" s="15"/>
      <c r="C95" s="18"/>
      <c r="D95" s="9"/>
      <c r="E95" s="9"/>
      <c r="F95" s="9"/>
      <c r="G95" s="9"/>
      <c r="H95" s="9"/>
      <c r="I95" s="19"/>
      <c r="J95" s="19"/>
      <c r="K95" s="19"/>
      <c r="L95" s="19"/>
      <c r="M95" s="19"/>
      <c r="N95" s="19"/>
      <c r="O95" s="19"/>
      <c r="P95" s="19"/>
      <c r="Q95" s="19"/>
      <c r="R95" s="19"/>
      <c r="S95" s="19"/>
      <c r="T95" s="19"/>
      <c r="U95" s="19"/>
      <c r="V95" s="19"/>
      <c r="W95" s="19"/>
      <c r="X95" s="19"/>
      <c r="Y95" s="19"/>
      <c r="Z95" s="285"/>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row>
    <row r="96" spans="1:128" ht="15" customHeight="1">
      <c r="A96" s="15"/>
      <c r="C96" s="18"/>
      <c r="D96" s="9"/>
      <c r="E96" s="9"/>
      <c r="F96" s="9"/>
      <c r="G96" s="9"/>
      <c r="H96" s="9"/>
      <c r="I96" s="19"/>
      <c r="J96" s="19"/>
      <c r="K96" s="19"/>
      <c r="L96" s="19"/>
      <c r="M96" s="19"/>
      <c r="N96" s="19"/>
      <c r="O96" s="19"/>
      <c r="P96" s="19"/>
      <c r="Q96" s="19"/>
      <c r="R96" s="19"/>
      <c r="S96" s="19"/>
      <c r="T96" s="19"/>
      <c r="U96" s="19"/>
      <c r="V96" s="19"/>
      <c r="W96" s="19"/>
      <c r="X96" s="19"/>
      <c r="Y96" s="19"/>
      <c r="Z96" s="285"/>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row>
    <row r="97" spans="1:128" ht="15" customHeight="1">
      <c r="A97" s="15"/>
      <c r="C97" s="18"/>
      <c r="D97" s="9"/>
      <c r="E97" s="9"/>
      <c r="F97" s="9"/>
      <c r="G97" s="9"/>
      <c r="H97" s="9"/>
      <c r="I97" s="19"/>
      <c r="J97" s="19"/>
      <c r="K97" s="19"/>
      <c r="L97" s="19"/>
      <c r="M97" s="19"/>
      <c r="N97" s="19"/>
      <c r="O97" s="19"/>
      <c r="P97" s="19"/>
      <c r="Q97" s="19"/>
      <c r="R97" s="19"/>
      <c r="S97" s="19"/>
      <c r="T97" s="19"/>
      <c r="U97" s="19"/>
      <c r="V97" s="19"/>
      <c r="W97" s="19"/>
      <c r="X97" s="19"/>
      <c r="Y97" s="19"/>
      <c r="Z97" s="285"/>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row>
    <row r="98" spans="1:128" ht="15" customHeight="1">
      <c r="A98" s="15"/>
      <c r="C98" s="18"/>
      <c r="D98" s="9"/>
      <c r="E98" s="9"/>
      <c r="F98" s="9"/>
      <c r="G98" s="9"/>
      <c r="H98" s="9"/>
      <c r="I98" s="19"/>
      <c r="J98" s="19"/>
      <c r="K98" s="19"/>
      <c r="L98" s="19"/>
      <c r="M98" s="19"/>
      <c r="N98" s="19"/>
      <c r="O98" s="19"/>
      <c r="P98" s="19"/>
      <c r="Q98" s="19"/>
      <c r="R98" s="19"/>
      <c r="S98" s="19"/>
      <c r="T98" s="19"/>
      <c r="U98" s="19"/>
      <c r="V98" s="19"/>
      <c r="W98" s="19"/>
      <c r="X98" s="19"/>
      <c r="Y98" s="19"/>
      <c r="Z98" s="285"/>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row>
    <row r="99" spans="1:128" ht="15" customHeight="1">
      <c r="A99" s="15"/>
      <c r="C99" s="18"/>
      <c r="D99" s="9"/>
      <c r="E99" s="9"/>
      <c r="F99" s="9"/>
      <c r="G99" s="9"/>
      <c r="H99" s="9"/>
      <c r="I99" s="19"/>
      <c r="J99" s="19"/>
      <c r="K99" s="19"/>
      <c r="L99" s="19"/>
      <c r="M99" s="19"/>
      <c r="N99" s="19"/>
      <c r="O99" s="19"/>
      <c r="P99" s="19"/>
      <c r="Q99" s="19"/>
      <c r="R99" s="19"/>
      <c r="S99" s="19"/>
      <c r="T99" s="19"/>
      <c r="U99" s="19"/>
      <c r="V99" s="19"/>
      <c r="W99" s="19"/>
      <c r="X99" s="19"/>
      <c r="Y99" s="19"/>
      <c r="Z99" s="285"/>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row>
    <row r="100" spans="1:128" ht="15" customHeight="1">
      <c r="A100" s="15"/>
      <c r="C100" s="18"/>
      <c r="D100" s="9"/>
      <c r="E100" s="9"/>
      <c r="F100" s="9"/>
      <c r="G100" s="9"/>
      <c r="H100" s="9"/>
      <c r="I100" s="19"/>
      <c r="J100" s="19"/>
      <c r="K100" s="19"/>
      <c r="L100" s="19"/>
      <c r="M100" s="19"/>
      <c r="N100" s="19"/>
      <c r="O100" s="19"/>
      <c r="P100" s="19"/>
      <c r="Q100" s="19"/>
      <c r="R100" s="19"/>
      <c r="S100" s="19"/>
      <c r="T100" s="19"/>
      <c r="U100" s="19"/>
      <c r="V100" s="19"/>
      <c r="W100" s="19"/>
      <c r="X100" s="19"/>
      <c r="Y100" s="19"/>
      <c r="Z100" s="285"/>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row>
    <row r="101" spans="1:128" ht="15" customHeight="1">
      <c r="A101" s="15"/>
      <c r="C101" s="18"/>
      <c r="D101" s="9"/>
      <c r="E101" s="9"/>
      <c r="F101" s="9"/>
      <c r="G101" s="9"/>
      <c r="H101" s="9"/>
      <c r="I101" s="19"/>
      <c r="J101" s="19"/>
      <c r="K101" s="19"/>
      <c r="L101" s="19"/>
      <c r="M101" s="19"/>
      <c r="N101" s="19"/>
      <c r="O101" s="19"/>
      <c r="P101" s="19"/>
      <c r="Q101" s="19"/>
      <c r="R101" s="19"/>
      <c r="S101" s="19"/>
      <c r="T101" s="19"/>
      <c r="U101" s="19"/>
      <c r="V101" s="19"/>
      <c r="W101" s="19"/>
      <c r="X101" s="19"/>
      <c r="Y101" s="19"/>
      <c r="Z101" s="285"/>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row>
    <row r="102" spans="1:128" ht="15" customHeight="1">
      <c r="A102" s="15"/>
      <c r="C102" s="18"/>
      <c r="D102" s="9"/>
      <c r="E102" s="9"/>
      <c r="F102" s="9"/>
      <c r="G102" s="9"/>
      <c r="H102" s="9"/>
      <c r="I102" s="19"/>
      <c r="J102" s="19"/>
      <c r="K102" s="19"/>
      <c r="L102" s="19"/>
      <c r="M102" s="19"/>
      <c r="N102" s="19"/>
      <c r="O102" s="19"/>
      <c r="P102" s="19"/>
      <c r="Q102" s="19"/>
      <c r="R102" s="19"/>
      <c r="S102" s="19"/>
      <c r="T102" s="19"/>
      <c r="U102" s="19"/>
      <c r="V102" s="19"/>
      <c r="W102" s="19"/>
      <c r="X102" s="19"/>
      <c r="Y102" s="19"/>
      <c r="Z102" s="285"/>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row>
    <row r="103" spans="1:128" ht="15" customHeight="1">
      <c r="A103" s="15"/>
      <c r="C103" s="18"/>
      <c r="D103" s="9"/>
      <c r="E103" s="9"/>
      <c r="F103" s="9"/>
      <c r="G103" s="9"/>
      <c r="H103" s="9"/>
      <c r="I103" s="19"/>
      <c r="J103" s="19"/>
      <c r="K103" s="19"/>
      <c r="L103" s="19"/>
      <c r="M103" s="19"/>
      <c r="N103" s="19"/>
      <c r="O103" s="19"/>
      <c r="P103" s="19"/>
      <c r="Q103" s="19"/>
      <c r="R103" s="19"/>
      <c r="S103" s="19"/>
      <c r="T103" s="19"/>
      <c r="U103" s="19"/>
      <c r="V103" s="19"/>
      <c r="W103" s="19"/>
      <c r="X103" s="19"/>
      <c r="Y103" s="19"/>
      <c r="Z103" s="285"/>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row>
    <row r="104" spans="1:128" ht="15" customHeight="1">
      <c r="A104" s="15"/>
      <c r="C104" s="18"/>
      <c r="D104" s="9"/>
      <c r="E104" s="9"/>
      <c r="F104" s="9"/>
      <c r="G104" s="9"/>
      <c r="H104" s="9"/>
      <c r="I104" s="19"/>
      <c r="J104" s="19"/>
      <c r="K104" s="19"/>
      <c r="L104" s="19"/>
      <c r="M104" s="19"/>
      <c r="N104" s="19"/>
      <c r="O104" s="19"/>
      <c r="P104" s="19"/>
      <c r="Q104" s="19"/>
      <c r="R104" s="19"/>
      <c r="S104" s="19"/>
      <c r="T104" s="19"/>
      <c r="U104" s="19"/>
      <c r="V104" s="19"/>
      <c r="W104" s="19"/>
      <c r="X104" s="19"/>
      <c r="Y104" s="19"/>
      <c r="Z104" s="285"/>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row>
    <row r="105" spans="1:128" ht="15" customHeight="1">
      <c r="A105" s="15"/>
      <c r="C105" s="18"/>
      <c r="D105" s="9"/>
      <c r="E105" s="9"/>
      <c r="F105" s="9"/>
      <c r="G105" s="9"/>
      <c r="H105" s="9"/>
      <c r="I105" s="19"/>
      <c r="J105" s="19"/>
      <c r="K105" s="19"/>
      <c r="L105" s="19"/>
      <c r="M105" s="19"/>
      <c r="N105" s="19"/>
      <c r="O105" s="19"/>
      <c r="P105" s="19"/>
      <c r="Q105" s="19"/>
      <c r="R105" s="19"/>
      <c r="S105" s="19"/>
      <c r="T105" s="19"/>
      <c r="U105" s="19"/>
      <c r="V105" s="19"/>
      <c r="W105" s="19"/>
      <c r="X105" s="19"/>
      <c r="Y105" s="19"/>
      <c r="Z105" s="285"/>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row>
    <row r="106" spans="1:128" ht="15" customHeight="1">
      <c r="A106" s="15"/>
      <c r="C106" s="18"/>
      <c r="D106" s="9"/>
      <c r="E106" s="9"/>
      <c r="F106" s="9"/>
      <c r="G106" s="9"/>
      <c r="H106" s="9"/>
      <c r="I106" s="19"/>
      <c r="J106" s="19"/>
      <c r="K106" s="19"/>
      <c r="L106" s="19"/>
      <c r="M106" s="19"/>
      <c r="N106" s="19"/>
      <c r="O106" s="19"/>
      <c r="P106" s="19"/>
      <c r="Q106" s="19"/>
      <c r="R106" s="19"/>
      <c r="S106" s="19"/>
      <c r="T106" s="19"/>
      <c r="U106" s="19"/>
      <c r="V106" s="19"/>
      <c r="W106" s="19"/>
      <c r="X106" s="19"/>
      <c r="Y106" s="19"/>
      <c r="Z106" s="285"/>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row>
    <row r="107" spans="1:128" ht="15" customHeight="1">
      <c r="A107" s="15"/>
      <c r="C107" s="18"/>
      <c r="D107" s="9"/>
      <c r="E107" s="9"/>
      <c r="F107" s="9"/>
      <c r="G107" s="9"/>
      <c r="H107" s="9"/>
      <c r="I107" s="19"/>
      <c r="J107" s="19"/>
      <c r="K107" s="19"/>
      <c r="L107" s="19"/>
      <c r="M107" s="19"/>
      <c r="N107" s="19"/>
      <c r="O107" s="19"/>
      <c r="P107" s="19"/>
      <c r="Q107" s="19"/>
      <c r="R107" s="19"/>
      <c r="S107" s="19"/>
      <c r="T107" s="19"/>
      <c r="U107" s="19"/>
      <c r="V107" s="19"/>
      <c r="W107" s="19"/>
      <c r="X107" s="19"/>
      <c r="Y107" s="19"/>
      <c r="Z107" s="285"/>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row>
    <row r="108" spans="1:128" ht="15" customHeight="1">
      <c r="A108" s="15"/>
      <c r="C108" s="18"/>
      <c r="D108" s="9"/>
      <c r="E108" s="9"/>
      <c r="F108" s="9"/>
      <c r="G108" s="9"/>
      <c r="H108" s="9"/>
      <c r="I108" s="19"/>
      <c r="J108" s="19"/>
      <c r="K108" s="19"/>
      <c r="L108" s="19"/>
      <c r="M108" s="19"/>
      <c r="N108" s="19"/>
      <c r="O108" s="19"/>
      <c r="P108" s="19"/>
      <c r="Q108" s="19"/>
      <c r="R108" s="19"/>
      <c r="S108" s="19"/>
      <c r="T108" s="19"/>
      <c r="U108" s="19"/>
      <c r="V108" s="19"/>
      <c r="W108" s="19"/>
      <c r="X108" s="19"/>
      <c r="Y108" s="19"/>
      <c r="Z108" s="285"/>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row>
    <row r="109" spans="1:128" ht="15" customHeight="1">
      <c r="A109" s="15"/>
      <c r="C109" s="18"/>
      <c r="D109" s="9"/>
      <c r="E109" s="9"/>
      <c r="F109" s="9"/>
      <c r="G109" s="9"/>
      <c r="H109" s="9"/>
      <c r="I109" s="19"/>
      <c r="J109" s="19"/>
      <c r="K109" s="19"/>
      <c r="L109" s="19"/>
      <c r="M109" s="19"/>
      <c r="N109" s="19"/>
      <c r="O109" s="19"/>
      <c r="P109" s="19"/>
      <c r="Q109" s="19"/>
      <c r="R109" s="19"/>
      <c r="S109" s="19"/>
      <c r="T109" s="19"/>
      <c r="U109" s="19"/>
      <c r="V109" s="19"/>
      <c r="W109" s="19"/>
      <c r="X109" s="19"/>
      <c r="Y109" s="19"/>
      <c r="Z109" s="285"/>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row>
    <row r="110" spans="1:128" ht="15" customHeight="1">
      <c r="A110" s="15"/>
      <c r="C110" s="18"/>
      <c r="D110" s="9"/>
      <c r="E110" s="9"/>
      <c r="F110" s="9"/>
      <c r="G110" s="9"/>
      <c r="H110" s="9"/>
      <c r="I110" s="19"/>
      <c r="J110" s="19"/>
      <c r="K110" s="19"/>
      <c r="L110" s="19"/>
      <c r="M110" s="19"/>
      <c r="N110" s="19"/>
      <c r="O110" s="19"/>
      <c r="P110" s="19"/>
      <c r="Q110" s="19"/>
      <c r="R110" s="19"/>
      <c r="S110" s="19"/>
      <c r="T110" s="19"/>
      <c r="U110" s="19"/>
      <c r="V110" s="19"/>
      <c r="W110" s="19"/>
      <c r="X110" s="19"/>
      <c r="Y110" s="19"/>
      <c r="Z110" s="285"/>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row>
    <row r="111" spans="1:128" ht="15" customHeight="1">
      <c r="A111" s="15"/>
      <c r="C111" s="18"/>
      <c r="D111" s="9"/>
      <c r="E111" s="9"/>
      <c r="F111" s="9"/>
      <c r="G111" s="9"/>
      <c r="H111" s="9"/>
      <c r="I111" s="19"/>
      <c r="J111" s="19"/>
      <c r="K111" s="19"/>
      <c r="L111" s="19"/>
      <c r="M111" s="19"/>
      <c r="N111" s="19"/>
      <c r="O111" s="19"/>
      <c r="P111" s="19"/>
      <c r="Q111" s="19"/>
      <c r="R111" s="19"/>
      <c r="S111" s="19"/>
      <c r="T111" s="19"/>
      <c r="U111" s="19"/>
      <c r="V111" s="19"/>
      <c r="W111" s="19"/>
      <c r="X111" s="19"/>
      <c r="Y111" s="19"/>
      <c r="Z111" s="285"/>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row>
    <row r="112" spans="1:128" ht="15" customHeight="1">
      <c r="A112" s="15"/>
      <c r="C112" s="18"/>
      <c r="D112" s="9"/>
      <c r="E112" s="9"/>
      <c r="F112" s="9"/>
      <c r="G112" s="9"/>
      <c r="H112" s="9"/>
      <c r="I112" s="19"/>
      <c r="J112" s="19"/>
      <c r="K112" s="19"/>
      <c r="L112" s="19"/>
      <c r="M112" s="19"/>
      <c r="N112" s="19"/>
      <c r="O112" s="19"/>
      <c r="P112" s="19"/>
      <c r="Q112" s="19"/>
      <c r="R112" s="19"/>
      <c r="S112" s="19"/>
      <c r="T112" s="19"/>
      <c r="U112" s="19"/>
      <c r="V112" s="19"/>
      <c r="W112" s="19"/>
      <c r="X112" s="19"/>
      <c r="Y112" s="19"/>
      <c r="Z112" s="285"/>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row>
    <row r="113" spans="1:128" ht="15" customHeight="1">
      <c r="A113" s="15"/>
      <c r="C113" s="18"/>
      <c r="D113" s="9"/>
      <c r="E113" s="9"/>
      <c r="F113" s="9"/>
      <c r="G113" s="9"/>
      <c r="H113" s="9"/>
      <c r="I113" s="19"/>
      <c r="J113" s="19"/>
      <c r="K113" s="19"/>
      <c r="L113" s="19"/>
      <c r="M113" s="19"/>
      <c r="N113" s="19"/>
      <c r="O113" s="19"/>
      <c r="P113" s="19"/>
      <c r="Q113" s="19"/>
      <c r="R113" s="19"/>
      <c r="S113" s="19"/>
      <c r="T113" s="19"/>
      <c r="U113" s="19"/>
      <c r="V113" s="19"/>
      <c r="W113" s="19"/>
      <c r="X113" s="19"/>
      <c r="Y113" s="19"/>
      <c r="Z113" s="285"/>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row>
    <row r="114" spans="1:128" ht="15" customHeight="1">
      <c r="A114" s="15"/>
      <c r="C114" s="18"/>
      <c r="D114" s="9"/>
      <c r="E114" s="9"/>
      <c r="F114" s="9"/>
      <c r="G114" s="9"/>
      <c r="H114" s="9"/>
      <c r="I114" s="19"/>
      <c r="J114" s="19"/>
      <c r="K114" s="19"/>
      <c r="L114" s="19"/>
      <c r="M114" s="19"/>
      <c r="N114" s="19"/>
      <c r="O114" s="19"/>
      <c r="P114" s="19"/>
      <c r="Q114" s="19"/>
      <c r="R114" s="19"/>
      <c r="S114" s="19"/>
      <c r="T114" s="19"/>
      <c r="U114" s="19"/>
      <c r="V114" s="19"/>
      <c r="W114" s="19"/>
      <c r="X114" s="19"/>
      <c r="Y114" s="19"/>
      <c r="Z114" s="285"/>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row>
    <row r="115" spans="1:128" ht="15" customHeight="1">
      <c r="A115" s="15"/>
      <c r="C115" s="18"/>
      <c r="D115" s="9"/>
      <c r="E115" s="9"/>
      <c r="F115" s="9"/>
      <c r="G115" s="9"/>
      <c r="H115" s="9"/>
      <c r="I115" s="19"/>
      <c r="J115" s="19"/>
      <c r="K115" s="19"/>
      <c r="L115" s="19"/>
      <c r="M115" s="19"/>
      <c r="N115" s="19"/>
      <c r="O115" s="19"/>
      <c r="P115" s="19"/>
      <c r="Q115" s="19"/>
      <c r="R115" s="19"/>
      <c r="S115" s="19"/>
      <c r="T115" s="19"/>
      <c r="U115" s="19"/>
      <c r="V115" s="19"/>
      <c r="W115" s="19"/>
      <c r="X115" s="19"/>
      <c r="Y115" s="19"/>
      <c r="Z115" s="285"/>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row>
    <row r="116" spans="1:128" ht="15" customHeight="1">
      <c r="A116" s="15"/>
      <c r="C116" s="18"/>
      <c r="D116" s="9"/>
      <c r="E116" s="9"/>
      <c r="F116" s="9"/>
      <c r="G116" s="9"/>
      <c r="H116" s="9"/>
      <c r="I116" s="19"/>
      <c r="J116" s="19"/>
      <c r="K116" s="19"/>
      <c r="L116" s="19"/>
      <c r="M116" s="19"/>
      <c r="N116" s="19"/>
      <c r="O116" s="19"/>
      <c r="P116" s="19"/>
      <c r="Q116" s="19"/>
      <c r="R116" s="19"/>
      <c r="S116" s="19"/>
      <c r="T116" s="19"/>
      <c r="U116" s="19"/>
      <c r="V116" s="19"/>
      <c r="W116" s="19"/>
      <c r="X116" s="19"/>
      <c r="Y116" s="19"/>
      <c r="Z116" s="285"/>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row>
    <row r="117" spans="1:128" ht="15" customHeight="1">
      <c r="A117" s="15"/>
      <c r="C117" s="18"/>
      <c r="D117" s="9"/>
      <c r="E117" s="9"/>
      <c r="F117" s="9"/>
      <c r="G117" s="9"/>
      <c r="H117" s="9"/>
      <c r="I117" s="19"/>
      <c r="J117" s="19"/>
      <c r="K117" s="19"/>
      <c r="L117" s="19"/>
      <c r="M117" s="19"/>
      <c r="N117" s="19"/>
      <c r="O117" s="19"/>
      <c r="P117" s="19"/>
      <c r="Q117" s="19"/>
      <c r="R117" s="19"/>
      <c r="S117" s="19"/>
      <c r="T117" s="19"/>
      <c r="U117" s="19"/>
      <c r="V117" s="19"/>
      <c r="W117" s="19"/>
      <c r="X117" s="19"/>
      <c r="Y117" s="19"/>
      <c r="Z117" s="285"/>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row>
    <row r="118" spans="1:128" ht="15" customHeight="1">
      <c r="A118" s="15"/>
      <c r="C118" s="18"/>
      <c r="D118" s="9"/>
      <c r="E118" s="9"/>
      <c r="F118" s="9"/>
      <c r="G118" s="9"/>
      <c r="H118" s="9"/>
      <c r="I118" s="19"/>
      <c r="J118" s="19"/>
      <c r="K118" s="19"/>
      <c r="L118" s="19"/>
      <c r="M118" s="19"/>
      <c r="N118" s="19"/>
      <c r="O118" s="19"/>
      <c r="P118" s="19"/>
      <c r="Q118" s="19"/>
      <c r="R118" s="19"/>
      <c r="S118" s="19"/>
      <c r="T118" s="19"/>
      <c r="U118" s="19"/>
      <c r="V118" s="19"/>
      <c r="W118" s="19"/>
      <c r="X118" s="19"/>
      <c r="Y118" s="19"/>
      <c r="Z118" s="285"/>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row>
    <row r="119" spans="1:128" ht="15" customHeight="1">
      <c r="A119" s="15"/>
      <c r="C119" s="18"/>
      <c r="D119" s="9"/>
      <c r="E119" s="9"/>
      <c r="F119" s="9"/>
      <c r="G119" s="9"/>
      <c r="H119" s="9"/>
      <c r="I119" s="19"/>
      <c r="J119" s="19"/>
      <c r="K119" s="19"/>
      <c r="L119" s="19"/>
      <c r="M119" s="19"/>
      <c r="N119" s="19"/>
      <c r="O119" s="19"/>
      <c r="P119" s="19"/>
      <c r="Q119" s="19"/>
      <c r="R119" s="19"/>
      <c r="S119" s="19"/>
      <c r="T119" s="19"/>
      <c r="U119" s="19"/>
      <c r="V119" s="19"/>
      <c r="W119" s="19"/>
      <c r="X119" s="19"/>
      <c r="Y119" s="19"/>
      <c r="Z119" s="285"/>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row>
    <row r="120" spans="1:128" ht="15" customHeight="1">
      <c r="A120" s="15"/>
      <c r="C120" s="18"/>
      <c r="D120" s="9"/>
      <c r="E120" s="9"/>
      <c r="F120" s="9"/>
      <c r="G120" s="9"/>
      <c r="H120" s="9"/>
      <c r="I120" s="19"/>
      <c r="J120" s="19"/>
      <c r="K120" s="19"/>
      <c r="L120" s="19"/>
      <c r="M120" s="19"/>
      <c r="N120" s="19"/>
      <c r="O120" s="19"/>
      <c r="P120" s="19"/>
      <c r="Q120" s="19"/>
      <c r="R120" s="19"/>
      <c r="S120" s="19"/>
      <c r="T120" s="19"/>
      <c r="U120" s="19"/>
      <c r="V120" s="19"/>
      <c r="W120" s="19"/>
      <c r="X120" s="19"/>
      <c r="Y120" s="19"/>
      <c r="Z120" s="285"/>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row>
    <row r="121" spans="1:128" ht="15" customHeight="1">
      <c r="A121" s="15"/>
      <c r="C121" s="18"/>
      <c r="D121" s="9"/>
      <c r="E121" s="9"/>
      <c r="F121" s="9"/>
      <c r="G121" s="9"/>
      <c r="H121" s="9"/>
      <c r="I121" s="19"/>
      <c r="J121" s="19"/>
      <c r="K121" s="19"/>
      <c r="L121" s="19"/>
      <c r="M121" s="19"/>
      <c r="N121" s="19"/>
      <c r="O121" s="19"/>
      <c r="P121" s="19"/>
      <c r="Q121" s="19"/>
      <c r="R121" s="19"/>
      <c r="S121" s="19"/>
      <c r="T121" s="19"/>
      <c r="U121" s="19"/>
      <c r="V121" s="19"/>
      <c r="W121" s="19"/>
      <c r="X121" s="19"/>
      <c r="Y121" s="19"/>
      <c r="Z121" s="285"/>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row>
    <row r="122" spans="1:128" ht="15" customHeight="1">
      <c r="A122" s="15"/>
      <c r="C122" s="18"/>
      <c r="D122" s="9"/>
      <c r="E122" s="9"/>
      <c r="F122" s="9"/>
      <c r="G122" s="9"/>
      <c r="H122" s="9"/>
      <c r="I122" s="19"/>
      <c r="J122" s="19"/>
      <c r="K122" s="19"/>
      <c r="L122" s="19"/>
      <c r="M122" s="19"/>
      <c r="N122" s="19"/>
      <c r="O122" s="19"/>
      <c r="P122" s="19"/>
      <c r="Q122" s="19"/>
      <c r="R122" s="19"/>
      <c r="S122" s="19"/>
      <c r="T122" s="19"/>
      <c r="U122" s="19"/>
      <c r="V122" s="19"/>
      <c r="W122" s="19"/>
      <c r="X122" s="19"/>
      <c r="Y122" s="19"/>
      <c r="Z122" s="285"/>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row>
    <row r="123" spans="1:128" ht="15" customHeight="1">
      <c r="A123" s="15"/>
      <c r="C123" s="18"/>
      <c r="D123" s="9"/>
      <c r="E123" s="9"/>
      <c r="F123" s="9"/>
      <c r="G123" s="9"/>
      <c r="H123" s="9"/>
      <c r="I123" s="19"/>
      <c r="J123" s="19"/>
      <c r="K123" s="19"/>
      <c r="L123" s="19"/>
      <c r="M123" s="19"/>
      <c r="N123" s="19"/>
      <c r="O123" s="19"/>
      <c r="P123" s="19"/>
      <c r="Q123" s="19"/>
      <c r="R123" s="19"/>
      <c r="S123" s="19"/>
      <c r="T123" s="19"/>
      <c r="U123" s="19"/>
      <c r="V123" s="19"/>
      <c r="W123" s="19"/>
      <c r="X123" s="19"/>
      <c r="Y123" s="19"/>
      <c r="Z123" s="285"/>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row>
    <row r="124" spans="1:128" ht="15" customHeight="1">
      <c r="A124" s="15"/>
      <c r="C124" s="18"/>
      <c r="D124" s="9"/>
      <c r="E124" s="9"/>
      <c r="F124" s="9"/>
      <c r="G124" s="9"/>
      <c r="H124" s="9"/>
      <c r="I124" s="19"/>
      <c r="J124" s="19"/>
      <c r="K124" s="19"/>
      <c r="L124" s="19"/>
      <c r="M124" s="19"/>
      <c r="N124" s="19"/>
      <c r="O124" s="19"/>
      <c r="P124" s="19"/>
      <c r="Q124" s="19"/>
      <c r="R124" s="19"/>
      <c r="S124" s="19"/>
      <c r="T124" s="19"/>
      <c r="U124" s="19"/>
      <c r="V124" s="19"/>
      <c r="W124" s="19"/>
      <c r="X124" s="19"/>
      <c r="Y124" s="19"/>
      <c r="Z124" s="285"/>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row>
    <row r="125" spans="1:128" ht="15" customHeight="1">
      <c r="A125" s="15"/>
      <c r="C125" s="18"/>
      <c r="D125" s="9"/>
      <c r="E125" s="9"/>
      <c r="F125" s="9"/>
      <c r="G125" s="9"/>
      <c r="H125" s="9"/>
      <c r="I125" s="19"/>
      <c r="J125" s="19"/>
      <c r="K125" s="19"/>
      <c r="L125" s="19"/>
      <c r="M125" s="19"/>
      <c r="N125" s="19"/>
      <c r="O125" s="19"/>
      <c r="P125" s="19"/>
      <c r="Q125" s="19"/>
      <c r="R125" s="19"/>
      <c r="S125" s="19"/>
      <c r="T125" s="19"/>
      <c r="U125" s="19"/>
      <c r="V125" s="19"/>
      <c r="W125" s="19"/>
      <c r="X125" s="19"/>
      <c r="Y125" s="19"/>
      <c r="Z125" s="285"/>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row>
    <row r="126" spans="1:128" ht="15" customHeight="1">
      <c r="A126" s="15"/>
      <c r="C126" s="18"/>
      <c r="D126" s="9"/>
      <c r="E126" s="9"/>
      <c r="F126" s="9"/>
      <c r="G126" s="9"/>
      <c r="H126" s="9"/>
      <c r="I126" s="19"/>
      <c r="J126" s="19"/>
      <c r="K126" s="19"/>
      <c r="L126" s="19"/>
      <c r="M126" s="19"/>
      <c r="N126" s="19"/>
      <c r="O126" s="19"/>
      <c r="P126" s="19"/>
      <c r="Q126" s="19"/>
      <c r="R126" s="19"/>
      <c r="S126" s="19"/>
      <c r="T126" s="19"/>
      <c r="U126" s="19"/>
      <c r="V126" s="19"/>
      <c r="W126" s="19"/>
      <c r="X126" s="19"/>
      <c r="Y126" s="19"/>
      <c r="Z126" s="285"/>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row>
    <row r="127" spans="1:128" ht="15" customHeight="1">
      <c r="A127" s="15"/>
      <c r="C127" s="18"/>
      <c r="D127" s="9"/>
      <c r="E127" s="9"/>
      <c r="F127" s="9"/>
      <c r="G127" s="9"/>
      <c r="H127" s="9"/>
      <c r="I127" s="19"/>
      <c r="J127" s="19"/>
      <c r="K127" s="19"/>
      <c r="L127" s="19"/>
      <c r="M127" s="19"/>
      <c r="N127" s="19"/>
      <c r="O127" s="19"/>
      <c r="P127" s="19"/>
      <c r="Q127" s="19"/>
      <c r="R127" s="19"/>
      <c r="S127" s="19"/>
      <c r="T127" s="19"/>
      <c r="U127" s="19"/>
      <c r="V127" s="19"/>
      <c r="W127" s="19"/>
      <c r="X127" s="19"/>
      <c r="Y127" s="19"/>
      <c r="Z127" s="285"/>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row>
    <row r="128" spans="1:128" ht="15" customHeight="1">
      <c r="A128" s="15"/>
      <c r="C128" s="18"/>
      <c r="D128" s="9"/>
      <c r="E128" s="9"/>
      <c r="F128" s="9"/>
      <c r="G128" s="9"/>
      <c r="H128" s="9"/>
      <c r="I128" s="19"/>
      <c r="J128" s="19"/>
      <c r="K128" s="19"/>
      <c r="L128" s="19"/>
      <c r="M128" s="19"/>
      <c r="N128" s="19"/>
      <c r="O128" s="19"/>
      <c r="P128" s="19"/>
      <c r="Q128" s="19"/>
      <c r="R128" s="19"/>
      <c r="S128" s="19"/>
      <c r="T128" s="19"/>
      <c r="U128" s="19"/>
      <c r="V128" s="19"/>
      <c r="W128" s="19"/>
      <c r="X128" s="19"/>
      <c r="Y128" s="19"/>
      <c r="Z128" s="285"/>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row>
    <row r="129" spans="1:128" ht="15" customHeight="1">
      <c r="A129" s="15"/>
      <c r="C129" s="18"/>
      <c r="D129" s="9"/>
      <c r="E129" s="9"/>
      <c r="F129" s="9"/>
      <c r="G129" s="9"/>
      <c r="H129" s="9"/>
      <c r="I129" s="19"/>
      <c r="J129" s="19"/>
      <c r="K129" s="19"/>
      <c r="L129" s="19"/>
      <c r="M129" s="19"/>
      <c r="N129" s="19"/>
      <c r="O129" s="19"/>
      <c r="P129" s="19"/>
      <c r="Q129" s="19"/>
      <c r="R129" s="19"/>
      <c r="S129" s="19"/>
      <c r="T129" s="19"/>
      <c r="U129" s="19"/>
      <c r="V129" s="19"/>
      <c r="W129" s="19"/>
      <c r="X129" s="19"/>
      <c r="Y129" s="19"/>
      <c r="Z129" s="285"/>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row>
    <row r="130" spans="1:128" ht="15" customHeight="1">
      <c r="A130" s="15"/>
      <c r="C130" s="18"/>
      <c r="D130" s="9"/>
      <c r="E130" s="9"/>
      <c r="F130" s="9"/>
      <c r="G130" s="9"/>
      <c r="H130" s="9"/>
      <c r="I130" s="19"/>
      <c r="J130" s="19"/>
      <c r="K130" s="19"/>
      <c r="L130" s="19"/>
      <c r="M130" s="19"/>
      <c r="N130" s="19"/>
      <c r="O130" s="19"/>
      <c r="P130" s="19"/>
      <c r="Q130" s="19"/>
      <c r="R130" s="19"/>
      <c r="S130" s="19"/>
      <c r="T130" s="19"/>
      <c r="U130" s="19"/>
      <c r="V130" s="19"/>
      <c r="W130" s="19"/>
      <c r="X130" s="19"/>
      <c r="Y130" s="19"/>
      <c r="Z130" s="285"/>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row>
    <row r="131" spans="1:128" ht="15" customHeight="1">
      <c r="A131" s="15"/>
      <c r="C131" s="18"/>
      <c r="D131" s="9"/>
      <c r="E131" s="9"/>
      <c r="F131" s="9"/>
      <c r="G131" s="9"/>
      <c r="H131" s="9"/>
      <c r="I131" s="19"/>
      <c r="J131" s="19"/>
      <c r="K131" s="19"/>
      <c r="L131" s="19"/>
      <c r="M131" s="19"/>
      <c r="N131" s="19"/>
      <c r="O131" s="19"/>
      <c r="P131" s="19"/>
      <c r="Q131" s="19"/>
      <c r="R131" s="19"/>
      <c r="S131" s="19"/>
      <c r="T131" s="19"/>
      <c r="U131" s="19"/>
      <c r="V131" s="19"/>
      <c r="W131" s="19"/>
      <c r="X131" s="19"/>
      <c r="Y131" s="19"/>
      <c r="Z131" s="285"/>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row>
    <row r="132" spans="1:128" ht="15" customHeight="1">
      <c r="A132" s="15"/>
      <c r="C132" s="18"/>
      <c r="D132" s="9"/>
      <c r="E132" s="9"/>
      <c r="F132" s="9"/>
      <c r="G132" s="9"/>
      <c r="H132" s="9"/>
      <c r="I132" s="19"/>
      <c r="J132" s="19"/>
      <c r="K132" s="19"/>
      <c r="L132" s="19"/>
      <c r="M132" s="19"/>
      <c r="N132" s="19"/>
      <c r="O132" s="19"/>
      <c r="P132" s="19"/>
      <c r="Q132" s="19"/>
      <c r="R132" s="19"/>
      <c r="S132" s="19"/>
      <c r="T132" s="19"/>
      <c r="U132" s="19"/>
      <c r="V132" s="19"/>
      <c r="W132" s="19"/>
      <c r="X132" s="19"/>
      <c r="Y132" s="19"/>
      <c r="Z132" s="285"/>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row>
    <row r="133" spans="1:128" ht="15" customHeight="1">
      <c r="A133" s="15"/>
      <c r="C133" s="18"/>
      <c r="D133" s="9"/>
      <c r="E133" s="9"/>
      <c r="F133" s="9"/>
      <c r="G133" s="9"/>
      <c r="H133" s="9"/>
      <c r="I133" s="19"/>
      <c r="J133" s="19"/>
      <c r="K133" s="19"/>
      <c r="L133" s="19"/>
      <c r="M133" s="19"/>
      <c r="N133" s="19"/>
      <c r="O133" s="19"/>
      <c r="P133" s="19"/>
      <c r="Q133" s="19"/>
      <c r="R133" s="19"/>
      <c r="S133" s="19"/>
      <c r="T133" s="19"/>
      <c r="U133" s="19"/>
      <c r="V133" s="19"/>
      <c r="W133" s="19"/>
      <c r="X133" s="19"/>
      <c r="Y133" s="19"/>
      <c r="Z133" s="285"/>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row>
    <row r="134" spans="1:128" ht="15" customHeight="1">
      <c r="A134" s="15"/>
      <c r="C134" s="18"/>
      <c r="D134" s="9"/>
      <c r="E134" s="9"/>
      <c r="F134" s="9"/>
      <c r="G134" s="9"/>
      <c r="H134" s="9"/>
      <c r="I134" s="19"/>
      <c r="J134" s="19"/>
      <c r="K134" s="19"/>
      <c r="L134" s="19"/>
      <c r="M134" s="19"/>
      <c r="N134" s="19"/>
      <c r="O134" s="19"/>
      <c r="P134" s="19"/>
      <c r="Q134" s="19"/>
      <c r="R134" s="19"/>
      <c r="S134" s="19"/>
      <c r="T134" s="19"/>
      <c r="U134" s="19"/>
      <c r="V134" s="19"/>
      <c r="W134" s="19"/>
      <c r="X134" s="19"/>
      <c r="Y134" s="19"/>
      <c r="Z134" s="285"/>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row>
    <row r="135" spans="1:128" ht="15" customHeight="1">
      <c r="A135" s="15"/>
      <c r="C135" s="18"/>
      <c r="D135" s="9"/>
      <c r="E135" s="9"/>
      <c r="F135" s="9"/>
      <c r="G135" s="9"/>
      <c r="H135" s="9"/>
      <c r="I135" s="19"/>
      <c r="J135" s="19"/>
      <c r="K135" s="19"/>
      <c r="L135" s="19"/>
      <c r="M135" s="19"/>
      <c r="N135" s="19"/>
      <c r="O135" s="19"/>
      <c r="P135" s="19"/>
      <c r="Q135" s="19"/>
      <c r="R135" s="19"/>
      <c r="S135" s="19"/>
      <c r="T135" s="19"/>
      <c r="U135" s="19"/>
      <c r="V135" s="19"/>
      <c r="W135" s="19"/>
      <c r="X135" s="19"/>
      <c r="Y135" s="19"/>
      <c r="Z135" s="285"/>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row>
    <row r="136" spans="1:128" ht="15" customHeight="1">
      <c r="A136" s="15"/>
      <c r="C136" s="18"/>
      <c r="D136" s="9"/>
      <c r="E136" s="9"/>
      <c r="F136" s="9"/>
      <c r="G136" s="9"/>
      <c r="H136" s="9"/>
      <c r="I136" s="19"/>
      <c r="J136" s="19"/>
      <c r="K136" s="19"/>
      <c r="L136" s="19"/>
      <c r="M136" s="19"/>
      <c r="N136" s="19"/>
      <c r="O136" s="19"/>
      <c r="P136" s="19"/>
      <c r="Q136" s="19"/>
      <c r="R136" s="19"/>
      <c r="S136" s="19"/>
      <c r="T136" s="19"/>
      <c r="U136" s="19"/>
      <c r="V136" s="19"/>
      <c r="W136" s="19"/>
      <c r="X136" s="19"/>
      <c r="Y136" s="19"/>
      <c r="Z136" s="285"/>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row>
    <row r="137" spans="1:128" ht="15" customHeight="1">
      <c r="A137" s="15"/>
      <c r="C137" s="18"/>
      <c r="D137" s="9"/>
      <c r="E137" s="9"/>
      <c r="F137" s="9"/>
      <c r="G137" s="9"/>
      <c r="H137" s="9"/>
      <c r="I137" s="19"/>
      <c r="J137" s="19"/>
      <c r="K137" s="19"/>
      <c r="L137" s="19"/>
      <c r="M137" s="19"/>
      <c r="N137" s="19"/>
      <c r="O137" s="19"/>
      <c r="P137" s="19"/>
      <c r="Q137" s="19"/>
      <c r="R137" s="19"/>
      <c r="S137" s="19"/>
      <c r="T137" s="19"/>
      <c r="U137" s="19"/>
      <c r="V137" s="19"/>
      <c r="W137" s="19"/>
      <c r="X137" s="19"/>
      <c r="Y137" s="19"/>
      <c r="Z137" s="285"/>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row>
    <row r="138" spans="1:128" ht="15" customHeight="1">
      <c r="A138" s="15"/>
      <c r="C138" s="18"/>
      <c r="D138" s="9"/>
      <c r="E138" s="9"/>
      <c r="F138" s="9"/>
      <c r="G138" s="9"/>
      <c r="H138" s="9"/>
      <c r="I138" s="19"/>
      <c r="J138" s="19"/>
      <c r="K138" s="19"/>
      <c r="L138" s="19"/>
      <c r="M138" s="19"/>
      <c r="N138" s="19"/>
      <c r="O138" s="19"/>
      <c r="P138" s="19"/>
      <c r="Q138" s="19"/>
      <c r="R138" s="19"/>
      <c r="S138" s="19"/>
      <c r="T138" s="19"/>
      <c r="U138" s="19"/>
      <c r="V138" s="19"/>
      <c r="W138" s="19"/>
      <c r="X138" s="19"/>
      <c r="Y138" s="19"/>
      <c r="Z138" s="285"/>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row>
    <row r="139" spans="1:128" ht="15" customHeight="1">
      <c r="A139" s="15"/>
      <c r="C139" s="18"/>
      <c r="D139" s="9"/>
      <c r="E139" s="9"/>
      <c r="F139" s="9"/>
      <c r="G139" s="9"/>
      <c r="H139" s="9"/>
      <c r="I139" s="19"/>
      <c r="J139" s="19"/>
      <c r="K139" s="19"/>
      <c r="L139" s="19"/>
      <c r="M139" s="19"/>
      <c r="N139" s="19"/>
      <c r="O139" s="19"/>
      <c r="P139" s="19"/>
      <c r="Q139" s="19"/>
      <c r="R139" s="19"/>
      <c r="S139" s="19"/>
      <c r="T139" s="19"/>
      <c r="U139" s="19"/>
      <c r="V139" s="19"/>
      <c r="W139" s="19"/>
      <c r="X139" s="19"/>
      <c r="Y139" s="19"/>
      <c r="Z139" s="285"/>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row>
    <row r="140" spans="1:128" ht="15" customHeight="1">
      <c r="A140" s="15"/>
      <c r="C140" s="18"/>
      <c r="D140" s="9"/>
      <c r="E140" s="9"/>
      <c r="F140" s="9"/>
      <c r="G140" s="9"/>
      <c r="H140" s="9"/>
      <c r="I140" s="19"/>
      <c r="J140" s="19"/>
      <c r="K140" s="19"/>
      <c r="L140" s="19"/>
      <c r="M140" s="19"/>
      <c r="N140" s="19"/>
      <c r="O140" s="19"/>
      <c r="P140" s="19"/>
      <c r="Q140" s="19"/>
      <c r="R140" s="19"/>
      <c r="S140" s="19"/>
      <c r="T140" s="19"/>
      <c r="U140" s="19"/>
      <c r="V140" s="19"/>
      <c r="W140" s="19"/>
      <c r="X140" s="19"/>
      <c r="Y140" s="19"/>
      <c r="Z140" s="285"/>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row>
    <row r="141" spans="1:128" ht="15" customHeight="1">
      <c r="A141" s="15"/>
      <c r="C141" s="18"/>
      <c r="D141" s="9"/>
      <c r="E141" s="9"/>
      <c r="F141" s="9"/>
      <c r="G141" s="9"/>
      <c r="H141" s="9"/>
      <c r="I141" s="19"/>
      <c r="J141" s="19"/>
      <c r="K141" s="19"/>
      <c r="L141" s="19"/>
      <c r="M141" s="19"/>
      <c r="N141" s="19"/>
      <c r="O141" s="19"/>
      <c r="P141" s="19"/>
      <c r="Q141" s="19"/>
      <c r="R141" s="19"/>
      <c r="S141" s="19"/>
      <c r="T141" s="19"/>
      <c r="U141" s="19"/>
      <c r="V141" s="19"/>
      <c r="W141" s="19"/>
      <c r="X141" s="19"/>
      <c r="Y141" s="19"/>
      <c r="Z141" s="285"/>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row>
    <row r="142" spans="1:128" ht="15" customHeight="1">
      <c r="A142" s="15"/>
      <c r="C142" s="18"/>
      <c r="D142" s="9"/>
      <c r="E142" s="9"/>
      <c r="F142" s="9"/>
      <c r="G142" s="9"/>
      <c r="H142" s="9"/>
      <c r="I142" s="19"/>
      <c r="J142" s="19"/>
      <c r="K142" s="19"/>
      <c r="L142" s="19"/>
      <c r="M142" s="19"/>
      <c r="N142" s="19"/>
      <c r="O142" s="19"/>
      <c r="P142" s="19"/>
      <c r="Q142" s="19"/>
      <c r="R142" s="19"/>
      <c r="S142" s="19"/>
      <c r="T142" s="19"/>
      <c r="U142" s="19"/>
      <c r="V142" s="19"/>
      <c r="W142" s="19"/>
      <c r="X142" s="19"/>
      <c r="Y142" s="19"/>
      <c r="Z142" s="285"/>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row>
    <row r="143" spans="1:128" ht="15" customHeight="1">
      <c r="A143" s="15"/>
      <c r="C143" s="18"/>
      <c r="D143" s="9"/>
      <c r="E143" s="9"/>
      <c r="F143" s="9"/>
      <c r="G143" s="9"/>
      <c r="H143" s="9"/>
      <c r="I143" s="19"/>
      <c r="J143" s="19"/>
      <c r="K143" s="19"/>
      <c r="L143" s="19"/>
      <c r="M143" s="19"/>
      <c r="N143" s="19"/>
      <c r="O143" s="19"/>
      <c r="P143" s="19"/>
      <c r="Q143" s="19"/>
      <c r="R143" s="19"/>
      <c r="S143" s="19"/>
      <c r="T143" s="19"/>
      <c r="U143" s="19"/>
      <c r="V143" s="19"/>
      <c r="W143" s="19"/>
      <c r="X143" s="19"/>
      <c r="Y143" s="19"/>
      <c r="Z143" s="285"/>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row>
    <row r="144" spans="1:128" ht="15" customHeight="1">
      <c r="A144" s="15"/>
      <c r="C144" s="18"/>
      <c r="D144" s="9"/>
      <c r="E144" s="9"/>
      <c r="F144" s="9"/>
      <c r="G144" s="9"/>
      <c r="H144" s="9"/>
      <c r="I144" s="19"/>
      <c r="J144" s="19"/>
      <c r="K144" s="19"/>
      <c r="L144" s="19"/>
      <c r="M144" s="19"/>
      <c r="N144" s="19"/>
      <c r="O144" s="19"/>
      <c r="P144" s="19"/>
      <c r="Q144" s="19"/>
      <c r="R144" s="19"/>
      <c r="S144" s="19"/>
      <c r="T144" s="19"/>
      <c r="U144" s="19"/>
      <c r="V144" s="19"/>
      <c r="W144" s="19"/>
      <c r="X144" s="19"/>
      <c r="Y144" s="19"/>
      <c r="Z144" s="285"/>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row>
    <row r="145" spans="1:128" ht="15" customHeight="1">
      <c r="A145" s="15"/>
      <c r="C145" s="18"/>
      <c r="D145" s="9"/>
      <c r="E145" s="9"/>
      <c r="F145" s="9"/>
      <c r="G145" s="9"/>
      <c r="H145" s="9"/>
      <c r="I145" s="19"/>
      <c r="J145" s="19"/>
      <c r="K145" s="19"/>
      <c r="L145" s="19"/>
      <c r="M145" s="19"/>
      <c r="N145" s="19"/>
      <c r="O145" s="19"/>
      <c r="P145" s="19"/>
      <c r="Q145" s="19"/>
      <c r="R145" s="19"/>
      <c r="S145" s="19"/>
      <c r="T145" s="19"/>
      <c r="U145" s="19"/>
      <c r="V145" s="19"/>
      <c r="W145" s="19"/>
      <c r="X145" s="19"/>
      <c r="Y145" s="19"/>
      <c r="Z145" s="285"/>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row>
    <row r="146" spans="1:128" ht="15" customHeight="1">
      <c r="A146" s="15"/>
      <c r="C146" s="18"/>
      <c r="D146" s="9"/>
      <c r="E146" s="9"/>
      <c r="F146" s="9"/>
      <c r="G146" s="9"/>
      <c r="H146" s="9"/>
      <c r="I146" s="19"/>
      <c r="J146" s="19"/>
      <c r="K146" s="19"/>
      <c r="L146" s="19"/>
      <c r="M146" s="19"/>
      <c r="N146" s="19"/>
      <c r="O146" s="19"/>
      <c r="P146" s="19"/>
      <c r="Q146" s="19"/>
      <c r="R146" s="19"/>
      <c r="S146" s="19"/>
      <c r="T146" s="19"/>
      <c r="U146" s="19"/>
      <c r="V146" s="19"/>
      <c r="W146" s="19"/>
      <c r="X146" s="19"/>
      <c r="Y146" s="19"/>
      <c r="Z146" s="285"/>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row>
    <row r="147" spans="1:128" ht="15" customHeight="1">
      <c r="A147" s="15"/>
      <c r="C147" s="18"/>
      <c r="D147" s="9"/>
      <c r="E147" s="9"/>
      <c r="F147" s="9"/>
      <c r="G147" s="9"/>
      <c r="H147" s="9"/>
      <c r="I147" s="19"/>
      <c r="J147" s="19"/>
      <c r="K147" s="19"/>
      <c r="L147" s="19"/>
      <c r="M147" s="19"/>
      <c r="N147" s="19"/>
      <c r="O147" s="19"/>
      <c r="P147" s="19"/>
      <c r="Q147" s="19"/>
      <c r="R147" s="19"/>
      <c r="S147" s="19"/>
      <c r="T147" s="19"/>
      <c r="U147" s="19"/>
      <c r="V147" s="19"/>
      <c r="W147" s="19"/>
      <c r="X147" s="19"/>
      <c r="Y147" s="19"/>
      <c r="Z147" s="285"/>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row>
    <row r="148" spans="1:128" ht="15" customHeight="1">
      <c r="A148" s="15"/>
      <c r="C148" s="18"/>
      <c r="D148" s="9"/>
      <c r="E148" s="9"/>
      <c r="F148" s="9"/>
      <c r="G148" s="9"/>
      <c r="H148" s="9"/>
      <c r="I148" s="19"/>
      <c r="J148" s="19"/>
      <c r="K148" s="19"/>
      <c r="L148" s="19"/>
      <c r="M148" s="19"/>
      <c r="N148" s="19"/>
      <c r="O148" s="19"/>
      <c r="P148" s="19"/>
      <c r="Q148" s="19"/>
      <c r="R148" s="19"/>
      <c r="S148" s="19"/>
      <c r="T148" s="19"/>
      <c r="U148" s="19"/>
      <c r="V148" s="19"/>
      <c r="W148" s="19"/>
      <c r="X148" s="19"/>
      <c r="Y148" s="19"/>
      <c r="Z148" s="285"/>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row>
    <row r="149" spans="1:128" ht="15" customHeight="1">
      <c r="A149" s="15"/>
      <c r="C149" s="18"/>
      <c r="D149" s="9"/>
      <c r="E149" s="9"/>
      <c r="F149" s="9"/>
      <c r="G149" s="9"/>
      <c r="H149" s="9"/>
      <c r="I149" s="19"/>
      <c r="J149" s="19"/>
      <c r="K149" s="19"/>
      <c r="L149" s="19"/>
      <c r="M149" s="19"/>
      <c r="N149" s="19"/>
      <c r="O149" s="19"/>
      <c r="P149" s="19"/>
      <c r="Q149" s="19"/>
      <c r="R149" s="19"/>
      <c r="S149" s="19"/>
      <c r="T149" s="19"/>
      <c r="U149" s="19"/>
      <c r="V149" s="19"/>
      <c r="W149" s="19"/>
      <c r="X149" s="19"/>
      <c r="Y149" s="19"/>
      <c r="Z149" s="285"/>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row>
    <row r="150" spans="1:128" ht="15" customHeight="1">
      <c r="A150" s="15"/>
      <c r="C150" s="18"/>
      <c r="D150" s="9"/>
      <c r="E150" s="9"/>
      <c r="F150" s="9"/>
      <c r="G150" s="9"/>
      <c r="H150" s="9"/>
      <c r="I150" s="19"/>
      <c r="J150" s="19"/>
      <c r="K150" s="19"/>
      <c r="L150" s="19"/>
      <c r="M150" s="19"/>
      <c r="N150" s="19"/>
      <c r="O150" s="19"/>
      <c r="P150" s="19"/>
      <c r="Q150" s="19"/>
      <c r="R150" s="19"/>
      <c r="S150" s="19"/>
      <c r="T150" s="19"/>
      <c r="U150" s="19"/>
      <c r="V150" s="19"/>
      <c r="W150" s="19"/>
      <c r="X150" s="19"/>
      <c r="Y150" s="19"/>
      <c r="Z150" s="285"/>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row>
    <row r="151" spans="1:128" ht="15" customHeight="1">
      <c r="A151" s="15"/>
      <c r="C151" s="18"/>
      <c r="D151" s="9"/>
      <c r="E151" s="9"/>
      <c r="F151" s="9"/>
      <c r="G151" s="9"/>
      <c r="H151" s="9"/>
      <c r="I151" s="19"/>
      <c r="J151" s="19"/>
      <c r="K151" s="19"/>
      <c r="L151" s="19"/>
      <c r="M151" s="19"/>
      <c r="N151" s="19"/>
      <c r="O151" s="19"/>
      <c r="P151" s="19"/>
      <c r="Q151" s="19"/>
      <c r="R151" s="19"/>
      <c r="S151" s="19"/>
      <c r="T151" s="19"/>
      <c r="U151" s="19"/>
      <c r="V151" s="19"/>
      <c r="W151" s="19"/>
      <c r="X151" s="19"/>
      <c r="Y151" s="19"/>
      <c r="Z151" s="285"/>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row>
    <row r="152" spans="1:128" ht="15" customHeight="1">
      <c r="A152" s="15"/>
      <c r="C152" s="18"/>
      <c r="D152" s="9"/>
      <c r="E152" s="9"/>
      <c r="F152" s="9"/>
      <c r="G152" s="9"/>
      <c r="H152" s="9"/>
      <c r="I152" s="19"/>
      <c r="J152" s="19"/>
      <c r="K152" s="19"/>
      <c r="L152" s="19"/>
      <c r="M152" s="19"/>
      <c r="N152" s="19"/>
      <c r="O152" s="19"/>
      <c r="P152" s="19"/>
      <c r="Q152" s="19"/>
      <c r="R152" s="19"/>
      <c r="S152" s="19"/>
      <c r="T152" s="19"/>
      <c r="U152" s="19"/>
      <c r="V152" s="19"/>
      <c r="W152" s="19"/>
      <c r="X152" s="19"/>
      <c r="Y152" s="19"/>
      <c r="Z152" s="285"/>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row>
    <row r="153" spans="1:128" ht="15" customHeight="1">
      <c r="A153" s="15"/>
      <c r="C153" s="18"/>
      <c r="D153" s="9"/>
      <c r="E153" s="9"/>
      <c r="F153" s="9"/>
      <c r="G153" s="9"/>
      <c r="H153" s="9"/>
      <c r="I153" s="19"/>
      <c r="J153" s="19"/>
      <c r="K153" s="19"/>
      <c r="L153" s="19"/>
      <c r="M153" s="19"/>
      <c r="N153" s="19"/>
      <c r="O153" s="19"/>
      <c r="P153" s="19"/>
      <c r="Q153" s="19"/>
      <c r="R153" s="19"/>
      <c r="S153" s="19"/>
      <c r="T153" s="19"/>
      <c r="U153" s="19"/>
      <c r="V153" s="19"/>
      <c r="W153" s="19"/>
      <c r="X153" s="19"/>
      <c r="Y153" s="19"/>
      <c r="Z153" s="285"/>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row>
    <row r="154" spans="1:128" ht="15" customHeight="1">
      <c r="A154" s="15"/>
      <c r="C154" s="18"/>
      <c r="D154" s="9"/>
      <c r="E154" s="9"/>
      <c r="F154" s="9"/>
      <c r="G154" s="9"/>
      <c r="H154" s="9"/>
      <c r="I154" s="19"/>
      <c r="J154" s="19"/>
      <c r="K154" s="19"/>
      <c r="L154" s="19"/>
      <c r="M154" s="19"/>
      <c r="N154" s="19"/>
      <c r="O154" s="19"/>
      <c r="P154" s="19"/>
      <c r="Q154" s="19"/>
      <c r="R154" s="19"/>
      <c r="S154" s="19"/>
      <c r="T154" s="19"/>
      <c r="U154" s="19"/>
      <c r="V154" s="19"/>
      <c r="W154" s="19"/>
      <c r="X154" s="19"/>
      <c r="Y154" s="19"/>
      <c r="Z154" s="285"/>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row>
    <row r="155" spans="1:128" ht="15" customHeight="1">
      <c r="A155" s="15"/>
      <c r="C155" s="18"/>
      <c r="D155" s="9"/>
      <c r="E155" s="9"/>
      <c r="F155" s="9"/>
      <c r="G155" s="9"/>
      <c r="H155" s="9"/>
      <c r="I155" s="19"/>
      <c r="J155" s="19"/>
      <c r="K155" s="19"/>
      <c r="L155" s="19"/>
      <c r="M155" s="19"/>
      <c r="N155" s="19"/>
      <c r="O155" s="19"/>
      <c r="P155" s="19"/>
      <c r="Q155" s="19"/>
      <c r="R155" s="19"/>
      <c r="S155" s="19"/>
      <c r="T155" s="19"/>
      <c r="U155" s="19"/>
      <c r="V155" s="19"/>
      <c r="W155" s="19"/>
      <c r="X155" s="19"/>
      <c r="Y155" s="19"/>
      <c r="Z155" s="285"/>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row>
    <row r="156" spans="1:128" ht="15" customHeight="1">
      <c r="A156" s="15"/>
      <c r="C156" s="18"/>
      <c r="D156" s="9"/>
      <c r="E156" s="9"/>
      <c r="F156" s="9"/>
      <c r="G156" s="9"/>
      <c r="H156" s="9"/>
      <c r="I156" s="19"/>
      <c r="J156" s="19"/>
      <c r="K156" s="19"/>
      <c r="L156" s="19"/>
      <c r="M156" s="19"/>
      <c r="N156" s="19"/>
      <c r="O156" s="19"/>
      <c r="P156" s="19"/>
      <c r="Q156" s="19"/>
      <c r="R156" s="19"/>
      <c r="S156" s="19"/>
      <c r="T156" s="19"/>
      <c r="U156" s="19"/>
      <c r="V156" s="19"/>
      <c r="W156" s="19"/>
      <c r="X156" s="19"/>
      <c r="Y156" s="19"/>
      <c r="Z156" s="285"/>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row>
    <row r="157" spans="1:128" ht="15" customHeight="1">
      <c r="A157" s="15"/>
      <c r="C157" s="18"/>
      <c r="D157" s="9"/>
      <c r="E157" s="9"/>
      <c r="F157" s="9"/>
      <c r="G157" s="9"/>
      <c r="H157" s="9"/>
      <c r="I157" s="19"/>
      <c r="J157" s="19"/>
      <c r="K157" s="19"/>
      <c r="L157" s="19"/>
      <c r="M157" s="19"/>
      <c r="N157" s="19"/>
      <c r="O157" s="19"/>
      <c r="P157" s="19"/>
      <c r="Q157" s="19"/>
      <c r="R157" s="19"/>
      <c r="S157" s="19"/>
      <c r="T157" s="19"/>
      <c r="U157" s="19"/>
      <c r="V157" s="19"/>
      <c r="W157" s="19"/>
      <c r="X157" s="19"/>
      <c r="Y157" s="19"/>
      <c r="Z157" s="285"/>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row>
    <row r="158" spans="1:128" ht="15" customHeight="1">
      <c r="A158" s="15"/>
      <c r="C158" s="18"/>
      <c r="D158" s="9"/>
      <c r="E158" s="9"/>
      <c r="F158" s="9"/>
      <c r="G158" s="9"/>
      <c r="H158" s="9"/>
      <c r="I158" s="19"/>
      <c r="J158" s="19"/>
      <c r="K158" s="19"/>
      <c r="L158" s="19"/>
      <c r="M158" s="19"/>
      <c r="N158" s="19"/>
      <c r="O158" s="19"/>
      <c r="P158" s="19"/>
      <c r="Q158" s="19"/>
      <c r="R158" s="19"/>
      <c r="S158" s="19"/>
      <c r="T158" s="19"/>
      <c r="U158" s="19"/>
      <c r="V158" s="19"/>
      <c r="W158" s="19"/>
      <c r="X158" s="19"/>
      <c r="Y158" s="19"/>
      <c r="Z158" s="285"/>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row>
    <row r="159" spans="1:128" ht="15" customHeight="1">
      <c r="A159" s="15"/>
      <c r="C159" s="18"/>
      <c r="D159" s="9"/>
      <c r="E159" s="9"/>
      <c r="F159" s="9"/>
      <c r="G159" s="9"/>
      <c r="H159" s="9"/>
      <c r="I159" s="19"/>
      <c r="J159" s="19"/>
      <c r="K159" s="19"/>
      <c r="L159" s="19"/>
      <c r="M159" s="19"/>
      <c r="N159" s="19"/>
      <c r="O159" s="19"/>
      <c r="P159" s="19"/>
      <c r="Q159" s="19"/>
      <c r="R159" s="19"/>
      <c r="S159" s="19"/>
      <c r="T159" s="19"/>
      <c r="U159" s="19"/>
      <c r="V159" s="19"/>
      <c r="W159" s="19"/>
      <c r="X159" s="19"/>
      <c r="Y159" s="19"/>
      <c r="Z159" s="285"/>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row>
    <row r="160" spans="1:128" ht="15" customHeight="1">
      <c r="A160" s="15"/>
      <c r="C160" s="18"/>
      <c r="D160" s="9"/>
      <c r="E160" s="9"/>
      <c r="F160" s="9"/>
      <c r="G160" s="9"/>
      <c r="H160" s="9"/>
      <c r="I160" s="19"/>
      <c r="J160" s="19"/>
      <c r="K160" s="19"/>
      <c r="L160" s="19"/>
      <c r="M160" s="19"/>
      <c r="N160" s="19"/>
      <c r="O160" s="19"/>
      <c r="P160" s="19"/>
      <c r="Q160" s="19"/>
      <c r="R160" s="19"/>
      <c r="S160" s="19"/>
      <c r="T160" s="19"/>
      <c r="U160" s="19"/>
      <c r="V160" s="19"/>
      <c r="W160" s="19"/>
      <c r="X160" s="19"/>
      <c r="Y160" s="19"/>
      <c r="Z160" s="285"/>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row>
    <row r="161" spans="1:128" ht="15" customHeight="1">
      <c r="A161" s="15"/>
      <c r="C161" s="18"/>
      <c r="D161" s="9"/>
      <c r="E161" s="9"/>
      <c r="F161" s="9"/>
      <c r="G161" s="9"/>
      <c r="H161" s="9"/>
      <c r="I161" s="19"/>
      <c r="J161" s="19"/>
      <c r="K161" s="19"/>
      <c r="L161" s="19"/>
      <c r="M161" s="19"/>
      <c r="N161" s="19"/>
      <c r="O161" s="19"/>
      <c r="P161" s="19"/>
      <c r="Q161" s="19"/>
      <c r="R161" s="19"/>
      <c r="S161" s="19"/>
      <c r="T161" s="19"/>
      <c r="U161" s="19"/>
      <c r="V161" s="19"/>
      <c r="W161" s="19"/>
      <c r="X161" s="19"/>
      <c r="Y161" s="19"/>
      <c r="Z161" s="285"/>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row>
    <row r="162" spans="1:128" ht="15" customHeight="1">
      <c r="A162" s="15"/>
      <c r="C162" s="18"/>
      <c r="D162" s="9"/>
      <c r="E162" s="9"/>
      <c r="F162" s="9"/>
      <c r="G162" s="9"/>
      <c r="H162" s="9"/>
      <c r="I162" s="19"/>
      <c r="J162" s="19"/>
      <c r="K162" s="19"/>
      <c r="L162" s="19"/>
      <c r="M162" s="19"/>
      <c r="N162" s="19"/>
      <c r="O162" s="19"/>
      <c r="P162" s="19"/>
      <c r="Q162" s="19"/>
      <c r="R162" s="19"/>
      <c r="S162" s="19"/>
      <c r="T162" s="19"/>
      <c r="U162" s="19"/>
      <c r="V162" s="19"/>
      <c r="W162" s="19"/>
      <c r="X162" s="19"/>
      <c r="Y162" s="19"/>
      <c r="Z162" s="285"/>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row>
    <row r="163" spans="1:128" ht="15" customHeight="1">
      <c r="A163" s="15"/>
      <c r="C163" s="18"/>
      <c r="D163" s="9"/>
      <c r="E163" s="9"/>
      <c r="F163" s="9"/>
      <c r="G163" s="9"/>
      <c r="H163" s="9"/>
      <c r="I163" s="19"/>
      <c r="J163" s="19"/>
      <c r="K163" s="19"/>
      <c r="L163" s="19"/>
      <c r="M163" s="19"/>
      <c r="N163" s="19"/>
      <c r="O163" s="19"/>
      <c r="P163" s="19"/>
      <c r="Q163" s="19"/>
      <c r="R163" s="19"/>
      <c r="S163" s="19"/>
      <c r="T163" s="19"/>
      <c r="U163" s="19"/>
      <c r="V163" s="19"/>
      <c r="W163" s="19"/>
      <c r="X163" s="19"/>
      <c r="Y163" s="19"/>
      <c r="Z163" s="285"/>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row>
    <row r="164" spans="1:128" ht="15" customHeight="1">
      <c r="A164" s="15"/>
      <c r="C164" s="18"/>
      <c r="D164" s="9"/>
      <c r="E164" s="9"/>
      <c r="F164" s="9"/>
      <c r="G164" s="9"/>
      <c r="H164" s="9"/>
      <c r="I164" s="19"/>
      <c r="J164" s="19"/>
      <c r="K164" s="19"/>
      <c r="L164" s="19"/>
      <c r="M164" s="19"/>
      <c r="N164" s="19"/>
      <c r="O164" s="19"/>
      <c r="P164" s="19"/>
      <c r="Q164" s="19"/>
      <c r="R164" s="19"/>
      <c r="S164" s="19"/>
      <c r="T164" s="19"/>
      <c r="U164" s="19"/>
      <c r="V164" s="19"/>
      <c r="W164" s="19"/>
      <c r="X164" s="19"/>
      <c r="Y164" s="19"/>
      <c r="Z164" s="285"/>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row>
    <row r="165" spans="1:128" ht="15" customHeight="1">
      <c r="A165" s="15"/>
      <c r="C165" s="18"/>
      <c r="D165" s="9"/>
      <c r="E165" s="9"/>
      <c r="F165" s="9"/>
      <c r="G165" s="9"/>
      <c r="H165" s="9"/>
      <c r="I165" s="19"/>
      <c r="J165" s="19"/>
      <c r="K165" s="19"/>
      <c r="L165" s="19"/>
      <c r="M165" s="19"/>
      <c r="N165" s="19"/>
      <c r="O165" s="19"/>
      <c r="P165" s="19"/>
      <c r="Q165" s="19"/>
      <c r="R165" s="19"/>
      <c r="S165" s="19"/>
      <c r="T165" s="19"/>
      <c r="U165" s="19"/>
      <c r="V165" s="19"/>
      <c r="W165" s="19"/>
      <c r="X165" s="19"/>
      <c r="Y165" s="19"/>
      <c r="Z165" s="285"/>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row>
    <row r="166" spans="1:128" ht="15" customHeight="1">
      <c r="A166" s="15"/>
      <c r="C166" s="18"/>
      <c r="D166" s="9"/>
      <c r="E166" s="9"/>
      <c r="F166" s="9"/>
      <c r="G166" s="9"/>
      <c r="H166" s="9"/>
      <c r="I166" s="19"/>
      <c r="J166" s="19"/>
      <c r="K166" s="19"/>
      <c r="L166" s="19"/>
      <c r="M166" s="19"/>
      <c r="N166" s="19"/>
      <c r="O166" s="19"/>
      <c r="P166" s="19"/>
      <c r="Q166" s="19"/>
      <c r="R166" s="19"/>
      <c r="S166" s="19"/>
      <c r="T166" s="19"/>
      <c r="U166" s="19"/>
      <c r="V166" s="19"/>
      <c r="W166" s="19"/>
      <c r="X166" s="19"/>
      <c r="Y166" s="19"/>
      <c r="Z166" s="285"/>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row>
    <row r="167" spans="1:128" ht="15" customHeight="1">
      <c r="A167" s="15"/>
      <c r="C167" s="18"/>
      <c r="D167" s="9"/>
      <c r="E167" s="9"/>
      <c r="F167" s="9"/>
      <c r="G167" s="9"/>
      <c r="H167" s="9"/>
      <c r="I167" s="19"/>
      <c r="J167" s="19"/>
      <c r="K167" s="19"/>
      <c r="L167" s="19"/>
      <c r="M167" s="19"/>
      <c r="N167" s="19"/>
      <c r="O167" s="19"/>
      <c r="P167" s="19"/>
      <c r="Q167" s="19"/>
      <c r="R167" s="19"/>
      <c r="S167" s="19"/>
      <c r="T167" s="19"/>
      <c r="U167" s="19"/>
      <c r="V167" s="19"/>
      <c r="W167" s="19"/>
      <c r="X167" s="19"/>
      <c r="Y167" s="19"/>
      <c r="Z167" s="285"/>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row>
    <row r="168" spans="1:128" ht="15" customHeight="1">
      <c r="A168" s="15"/>
      <c r="C168" s="18"/>
      <c r="D168" s="9"/>
      <c r="E168" s="9"/>
      <c r="F168" s="9"/>
      <c r="G168" s="9"/>
      <c r="H168" s="9"/>
      <c r="I168" s="19"/>
      <c r="J168" s="19"/>
      <c r="K168" s="19"/>
      <c r="L168" s="19"/>
      <c r="M168" s="19"/>
      <c r="N168" s="19"/>
      <c r="O168" s="19"/>
      <c r="P168" s="19"/>
      <c r="Q168" s="19"/>
      <c r="R168" s="19"/>
      <c r="S168" s="19"/>
      <c r="T168" s="19"/>
      <c r="U168" s="19"/>
      <c r="V168" s="19"/>
      <c r="W168" s="19"/>
      <c r="X168" s="19"/>
      <c r="Y168" s="19"/>
      <c r="Z168" s="285"/>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row>
    <row r="169" spans="1:128" ht="15" customHeight="1">
      <c r="A169" s="15"/>
      <c r="C169" s="18"/>
      <c r="D169" s="9"/>
      <c r="E169" s="9"/>
      <c r="F169" s="9"/>
      <c r="G169" s="9"/>
      <c r="H169" s="9"/>
      <c r="I169" s="19"/>
      <c r="J169" s="19"/>
      <c r="K169" s="19"/>
      <c r="L169" s="19"/>
      <c r="M169" s="19"/>
      <c r="N169" s="19"/>
      <c r="O169" s="19"/>
      <c r="P169" s="19"/>
      <c r="Q169" s="19"/>
      <c r="R169" s="19"/>
      <c r="S169" s="19"/>
      <c r="T169" s="19"/>
      <c r="U169" s="19"/>
      <c r="V169" s="19"/>
      <c r="W169" s="19"/>
      <c r="X169" s="19"/>
      <c r="Y169" s="19"/>
      <c r="Z169" s="285"/>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row>
    <row r="170" spans="1:128" ht="15" customHeight="1">
      <c r="A170" s="15"/>
      <c r="C170" s="18"/>
      <c r="D170" s="9"/>
      <c r="E170" s="9"/>
      <c r="F170" s="9"/>
      <c r="G170" s="9"/>
      <c r="H170" s="9"/>
      <c r="I170" s="19"/>
      <c r="J170" s="19"/>
      <c r="K170" s="19"/>
      <c r="L170" s="19"/>
      <c r="M170" s="19"/>
      <c r="N170" s="19"/>
      <c r="O170" s="19"/>
      <c r="P170" s="19"/>
      <c r="Q170" s="19"/>
      <c r="R170" s="19"/>
      <c r="S170" s="19"/>
      <c r="T170" s="19"/>
      <c r="U170" s="19"/>
      <c r="V170" s="19"/>
      <c r="W170" s="19"/>
      <c r="X170" s="19"/>
      <c r="Y170" s="19"/>
      <c r="Z170" s="285"/>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row>
    <row r="171" spans="1:128" ht="15" customHeight="1">
      <c r="A171" s="15"/>
      <c r="C171" s="18"/>
      <c r="D171" s="9"/>
      <c r="E171" s="9"/>
      <c r="F171" s="9"/>
      <c r="G171" s="9"/>
      <c r="H171" s="9"/>
      <c r="I171" s="19"/>
      <c r="J171" s="19"/>
      <c r="K171" s="19"/>
      <c r="L171" s="19"/>
      <c r="M171" s="19"/>
      <c r="N171" s="19"/>
      <c r="O171" s="19"/>
      <c r="P171" s="19"/>
      <c r="Q171" s="19"/>
      <c r="R171" s="19"/>
      <c r="S171" s="19"/>
      <c r="T171" s="19"/>
      <c r="U171" s="19"/>
      <c r="V171" s="19"/>
      <c r="W171" s="19"/>
      <c r="X171" s="19"/>
      <c r="Y171" s="19"/>
      <c r="Z171" s="285"/>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row>
    <row r="172" spans="1:128" ht="15" customHeight="1">
      <c r="A172" s="15"/>
      <c r="C172" s="18"/>
      <c r="D172" s="9"/>
      <c r="E172" s="9"/>
      <c r="F172" s="9"/>
      <c r="G172" s="9"/>
      <c r="H172" s="9"/>
      <c r="I172" s="19"/>
      <c r="J172" s="19"/>
      <c r="K172" s="19"/>
      <c r="L172" s="19"/>
      <c r="M172" s="19"/>
      <c r="N172" s="19"/>
      <c r="O172" s="19"/>
      <c r="P172" s="19"/>
      <c r="Q172" s="19"/>
      <c r="R172" s="19"/>
      <c r="S172" s="19"/>
      <c r="T172" s="19"/>
      <c r="U172" s="19"/>
      <c r="V172" s="19"/>
      <c r="W172" s="19"/>
      <c r="X172" s="19"/>
      <c r="Y172" s="19"/>
      <c r="Z172" s="285"/>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row>
    <row r="173" spans="1:128" ht="15" customHeight="1">
      <c r="A173" s="15"/>
      <c r="C173" s="18"/>
      <c r="D173" s="9"/>
      <c r="E173" s="9"/>
      <c r="F173" s="9"/>
      <c r="G173" s="9"/>
      <c r="H173" s="9"/>
      <c r="I173" s="19"/>
      <c r="J173" s="19"/>
      <c r="K173" s="19"/>
      <c r="L173" s="19"/>
      <c r="M173" s="19"/>
      <c r="N173" s="19"/>
      <c r="O173" s="19"/>
      <c r="P173" s="19"/>
      <c r="Q173" s="19"/>
      <c r="R173" s="19"/>
      <c r="S173" s="19"/>
      <c r="T173" s="19"/>
      <c r="U173" s="19"/>
      <c r="V173" s="19"/>
      <c r="W173" s="19"/>
      <c r="X173" s="19"/>
      <c r="Y173" s="19"/>
      <c r="Z173" s="285"/>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row>
    <row r="174" spans="1:128" ht="15" customHeight="1">
      <c r="A174" s="15"/>
      <c r="C174" s="18"/>
      <c r="D174" s="9"/>
      <c r="E174" s="9"/>
      <c r="F174" s="9"/>
      <c r="G174" s="9"/>
      <c r="H174" s="9"/>
      <c r="I174" s="19"/>
      <c r="J174" s="19"/>
      <c r="K174" s="19"/>
      <c r="L174" s="19"/>
      <c r="M174" s="19"/>
      <c r="N174" s="19"/>
      <c r="O174" s="19"/>
      <c r="P174" s="19"/>
      <c r="Q174" s="19"/>
      <c r="R174" s="19"/>
      <c r="S174" s="19"/>
      <c r="T174" s="19"/>
      <c r="U174" s="19"/>
      <c r="V174" s="19"/>
      <c r="W174" s="19"/>
      <c r="X174" s="19"/>
      <c r="Y174" s="19"/>
      <c r="Z174" s="285"/>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row>
    <row r="175" spans="1:128" ht="15" customHeight="1">
      <c r="A175" s="15"/>
      <c r="C175" s="18"/>
      <c r="D175" s="9"/>
      <c r="E175" s="9"/>
      <c r="F175" s="9"/>
      <c r="G175" s="9"/>
      <c r="H175" s="9"/>
      <c r="I175" s="19"/>
      <c r="J175" s="19"/>
      <c r="K175" s="19"/>
      <c r="L175" s="19"/>
      <c r="M175" s="19"/>
      <c r="N175" s="19"/>
      <c r="O175" s="19"/>
      <c r="P175" s="19"/>
      <c r="Q175" s="19"/>
      <c r="R175" s="19"/>
      <c r="S175" s="19"/>
      <c r="T175" s="19"/>
      <c r="U175" s="19"/>
      <c r="V175" s="19"/>
      <c r="W175" s="19"/>
      <c r="X175" s="19"/>
      <c r="Y175" s="19"/>
      <c r="Z175" s="285"/>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row>
    <row r="176" spans="1:128" ht="15" customHeight="1">
      <c r="A176" s="15"/>
      <c r="C176" s="18"/>
      <c r="D176" s="9"/>
      <c r="E176" s="9"/>
      <c r="F176" s="9"/>
      <c r="G176" s="9"/>
      <c r="H176" s="9"/>
      <c r="I176" s="19"/>
      <c r="J176" s="19"/>
      <c r="K176" s="19"/>
      <c r="L176" s="19"/>
      <c r="M176" s="19"/>
      <c r="N176" s="19"/>
      <c r="O176" s="19"/>
      <c r="P176" s="19"/>
      <c r="Q176" s="19"/>
      <c r="R176" s="19"/>
      <c r="S176" s="19"/>
      <c r="T176" s="19"/>
      <c r="U176" s="19"/>
      <c r="V176" s="19"/>
      <c r="W176" s="19"/>
      <c r="X176" s="19"/>
      <c r="Y176" s="19"/>
      <c r="Z176" s="285"/>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row>
    <row r="177" spans="1:128" ht="15" customHeight="1">
      <c r="A177" s="15"/>
      <c r="C177" s="18"/>
      <c r="D177" s="9"/>
      <c r="E177" s="9"/>
      <c r="F177" s="9"/>
      <c r="G177" s="9"/>
      <c r="H177" s="9"/>
      <c r="I177" s="19"/>
      <c r="J177" s="19"/>
      <c r="K177" s="19"/>
      <c r="L177" s="19"/>
      <c r="M177" s="19"/>
      <c r="N177" s="19"/>
      <c r="O177" s="19"/>
      <c r="P177" s="19"/>
      <c r="Q177" s="19"/>
      <c r="R177" s="19"/>
      <c r="S177" s="19"/>
      <c r="T177" s="19"/>
      <c r="U177" s="19"/>
      <c r="V177" s="19"/>
      <c r="W177" s="19"/>
      <c r="X177" s="19"/>
      <c r="Y177" s="19"/>
      <c r="Z177" s="285"/>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row>
    <row r="178" spans="1:128" ht="15" customHeight="1">
      <c r="A178" s="15"/>
      <c r="C178" s="18"/>
      <c r="D178" s="9"/>
      <c r="E178" s="9"/>
      <c r="F178" s="9"/>
      <c r="G178" s="9"/>
      <c r="H178" s="9"/>
      <c r="I178" s="19"/>
      <c r="J178" s="19"/>
      <c r="K178" s="19"/>
      <c r="L178" s="19"/>
      <c r="M178" s="19"/>
      <c r="N178" s="19"/>
      <c r="O178" s="19"/>
      <c r="P178" s="19"/>
      <c r="Q178" s="19"/>
      <c r="R178" s="19"/>
      <c r="S178" s="19"/>
      <c r="T178" s="19"/>
      <c r="U178" s="19"/>
      <c r="V178" s="19"/>
      <c r="W178" s="19"/>
      <c r="X178" s="19"/>
      <c r="Y178" s="19"/>
      <c r="Z178" s="285"/>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row>
    <row r="179" spans="1:128" ht="15" customHeight="1">
      <c r="A179" s="15"/>
      <c r="C179" s="18"/>
      <c r="D179" s="9"/>
      <c r="E179" s="9"/>
      <c r="F179" s="9"/>
      <c r="G179" s="9"/>
      <c r="H179" s="9"/>
      <c r="I179" s="19"/>
      <c r="J179" s="19"/>
      <c r="K179" s="19"/>
      <c r="L179" s="19"/>
      <c r="M179" s="19"/>
      <c r="N179" s="19"/>
      <c r="O179" s="19"/>
      <c r="P179" s="19"/>
      <c r="Q179" s="19"/>
      <c r="R179" s="19"/>
      <c r="S179" s="19"/>
      <c r="T179" s="19"/>
      <c r="U179" s="19"/>
      <c r="V179" s="19"/>
      <c r="W179" s="19"/>
      <c r="X179" s="19"/>
      <c r="Y179" s="19"/>
      <c r="Z179" s="285"/>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row>
    <row r="180" spans="1:128" ht="15" customHeight="1">
      <c r="A180" s="15"/>
      <c r="C180" s="18"/>
      <c r="D180" s="9"/>
      <c r="E180" s="9"/>
      <c r="F180" s="9"/>
      <c r="G180" s="9"/>
      <c r="H180" s="9"/>
      <c r="I180" s="19"/>
      <c r="J180" s="19"/>
      <c r="K180" s="19"/>
      <c r="L180" s="19"/>
      <c r="M180" s="19"/>
      <c r="N180" s="19"/>
      <c r="O180" s="19"/>
      <c r="P180" s="19"/>
      <c r="Q180" s="19"/>
      <c r="R180" s="19"/>
      <c r="S180" s="19"/>
      <c r="T180" s="19"/>
      <c r="U180" s="19"/>
      <c r="V180" s="19"/>
      <c r="W180" s="19"/>
      <c r="X180" s="19"/>
      <c r="Y180" s="19"/>
      <c r="Z180" s="285"/>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row>
    <row r="181" spans="1:128" ht="15" customHeight="1">
      <c r="A181" s="15"/>
      <c r="C181" s="18"/>
      <c r="D181" s="9"/>
      <c r="E181" s="9"/>
      <c r="F181" s="9"/>
      <c r="G181" s="9"/>
      <c r="H181" s="9"/>
      <c r="I181" s="19"/>
      <c r="J181" s="19"/>
      <c r="K181" s="19"/>
      <c r="L181" s="19"/>
      <c r="M181" s="19"/>
      <c r="N181" s="19"/>
      <c r="O181" s="19"/>
      <c r="P181" s="19"/>
      <c r="Q181" s="19"/>
      <c r="R181" s="19"/>
      <c r="S181" s="19"/>
      <c r="T181" s="19"/>
      <c r="U181" s="19"/>
      <c r="V181" s="19"/>
      <c r="W181" s="19"/>
      <c r="X181" s="19"/>
      <c r="Y181" s="19"/>
      <c r="Z181" s="285"/>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row>
    <row r="182" spans="1:128" ht="15" customHeight="1">
      <c r="A182" s="15"/>
      <c r="C182" s="18"/>
      <c r="D182" s="9"/>
      <c r="E182" s="9"/>
      <c r="F182" s="9"/>
      <c r="G182" s="9"/>
      <c r="H182" s="9"/>
      <c r="I182" s="19"/>
      <c r="J182" s="19"/>
      <c r="K182" s="19"/>
      <c r="L182" s="19"/>
      <c r="M182" s="19"/>
      <c r="N182" s="19"/>
      <c r="O182" s="19"/>
      <c r="P182" s="19"/>
      <c r="Q182" s="19"/>
      <c r="R182" s="19"/>
      <c r="S182" s="19"/>
      <c r="T182" s="19"/>
      <c r="U182" s="19"/>
      <c r="V182" s="19"/>
      <c r="W182" s="19"/>
      <c r="X182" s="19"/>
      <c r="Y182" s="19"/>
      <c r="Z182" s="285"/>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row>
    <row r="183" spans="1:128" ht="15" customHeight="1">
      <c r="A183" s="15"/>
      <c r="C183" s="18"/>
      <c r="D183" s="9"/>
      <c r="E183" s="9"/>
      <c r="F183" s="9"/>
      <c r="G183" s="9"/>
      <c r="H183" s="9"/>
      <c r="I183" s="19"/>
      <c r="J183" s="19"/>
      <c r="K183" s="19"/>
      <c r="L183" s="19"/>
      <c r="M183" s="19"/>
      <c r="N183" s="19"/>
      <c r="O183" s="19"/>
      <c r="P183" s="19"/>
      <c r="Q183" s="19"/>
      <c r="R183" s="19"/>
      <c r="S183" s="19"/>
      <c r="T183" s="19"/>
      <c r="U183" s="19"/>
      <c r="V183" s="19"/>
      <c r="W183" s="19"/>
      <c r="X183" s="19"/>
      <c r="Y183" s="19"/>
      <c r="Z183" s="285"/>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row>
    <row r="184" spans="1:128" ht="15" customHeight="1">
      <c r="A184" s="15"/>
      <c r="C184" s="18"/>
      <c r="D184" s="9"/>
      <c r="E184" s="9"/>
      <c r="F184" s="9"/>
      <c r="G184" s="9"/>
      <c r="H184" s="9"/>
      <c r="I184" s="19"/>
      <c r="J184" s="19"/>
      <c r="K184" s="19"/>
      <c r="L184" s="19"/>
      <c r="M184" s="19"/>
      <c r="N184" s="19"/>
      <c r="O184" s="19"/>
      <c r="P184" s="19"/>
      <c r="Q184" s="19"/>
      <c r="R184" s="19"/>
      <c r="S184" s="19"/>
      <c r="T184" s="19"/>
      <c r="U184" s="19"/>
      <c r="V184" s="19"/>
      <c r="W184" s="19"/>
      <c r="X184" s="19"/>
      <c r="Y184" s="19"/>
      <c r="Z184" s="285"/>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row>
    <row r="185" spans="1:128" ht="15" customHeight="1">
      <c r="A185" s="15"/>
      <c r="C185" s="18"/>
      <c r="D185" s="9"/>
      <c r="E185" s="9"/>
      <c r="F185" s="9"/>
      <c r="G185" s="9"/>
      <c r="H185" s="9"/>
      <c r="I185" s="19"/>
      <c r="J185" s="19"/>
      <c r="K185" s="19"/>
      <c r="L185" s="19"/>
      <c r="M185" s="19"/>
      <c r="N185" s="19"/>
      <c r="O185" s="19"/>
      <c r="P185" s="19"/>
      <c r="Q185" s="19"/>
      <c r="R185" s="19"/>
      <c r="S185" s="19"/>
      <c r="T185" s="19"/>
      <c r="U185" s="19"/>
      <c r="V185" s="19"/>
      <c r="W185" s="19"/>
      <c r="X185" s="19"/>
      <c r="Y185" s="19"/>
      <c r="Z185" s="285"/>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row>
    <row r="186" spans="1:128" ht="15" customHeight="1">
      <c r="A186" s="15"/>
      <c r="C186" s="18"/>
      <c r="D186" s="9"/>
      <c r="E186" s="9"/>
      <c r="F186" s="9"/>
      <c r="G186" s="9"/>
      <c r="H186" s="9"/>
      <c r="I186" s="19"/>
      <c r="J186" s="19"/>
      <c r="K186" s="19"/>
      <c r="L186" s="19"/>
      <c r="M186" s="19"/>
      <c r="N186" s="19"/>
      <c r="O186" s="19"/>
      <c r="P186" s="19"/>
      <c r="Q186" s="19"/>
      <c r="R186" s="19"/>
      <c r="S186" s="19"/>
      <c r="T186" s="19"/>
      <c r="U186" s="19"/>
      <c r="V186" s="19"/>
      <c r="W186" s="19"/>
      <c r="X186" s="19"/>
      <c r="Y186" s="19"/>
      <c r="Z186" s="285"/>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row>
    <row r="187" spans="1:128" ht="15" customHeight="1">
      <c r="A187" s="15"/>
      <c r="C187" s="18"/>
      <c r="D187" s="9"/>
      <c r="E187" s="9"/>
      <c r="F187" s="9"/>
      <c r="G187" s="9"/>
      <c r="H187" s="9"/>
      <c r="I187" s="19"/>
      <c r="J187" s="19"/>
      <c r="K187" s="19"/>
      <c r="L187" s="19"/>
      <c r="M187" s="19"/>
      <c r="N187" s="19"/>
      <c r="O187" s="19"/>
      <c r="P187" s="19"/>
      <c r="Q187" s="19"/>
      <c r="R187" s="19"/>
      <c r="S187" s="19"/>
      <c r="T187" s="19"/>
      <c r="U187" s="19"/>
      <c r="V187" s="19"/>
      <c r="W187" s="19"/>
      <c r="X187" s="19"/>
      <c r="Y187" s="19"/>
      <c r="Z187" s="285"/>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row>
    <row r="188" spans="1:128" ht="15" customHeight="1">
      <c r="A188" s="15"/>
      <c r="C188" s="18"/>
      <c r="D188" s="9"/>
      <c r="E188" s="9"/>
      <c r="F188" s="9"/>
      <c r="G188" s="9"/>
      <c r="H188" s="9"/>
      <c r="I188" s="19"/>
      <c r="J188" s="19"/>
      <c r="K188" s="19"/>
      <c r="L188" s="19"/>
      <c r="M188" s="19"/>
      <c r="N188" s="19"/>
      <c r="O188" s="19"/>
      <c r="P188" s="19"/>
      <c r="Q188" s="19"/>
      <c r="R188" s="19"/>
      <c r="S188" s="19"/>
      <c r="T188" s="19"/>
      <c r="U188" s="19"/>
      <c r="V188" s="19"/>
      <c r="W188" s="19"/>
      <c r="X188" s="19"/>
      <c r="Y188" s="19"/>
      <c r="Z188" s="285"/>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row>
    <row r="189" spans="1:128" ht="15" customHeight="1">
      <c r="A189" s="15"/>
      <c r="C189" s="18"/>
      <c r="D189" s="9"/>
      <c r="E189" s="9"/>
      <c r="F189" s="9"/>
      <c r="G189" s="9"/>
      <c r="H189" s="9"/>
      <c r="I189" s="19"/>
      <c r="J189" s="19"/>
      <c r="K189" s="19"/>
      <c r="L189" s="19"/>
      <c r="M189" s="19"/>
      <c r="N189" s="19"/>
      <c r="O189" s="19"/>
      <c r="P189" s="19"/>
      <c r="Q189" s="19"/>
      <c r="R189" s="19"/>
      <c r="S189" s="19"/>
      <c r="T189" s="19"/>
      <c r="U189" s="19"/>
      <c r="V189" s="19"/>
      <c r="W189" s="19"/>
      <c r="X189" s="19"/>
      <c r="Y189" s="19"/>
      <c r="Z189" s="285"/>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row>
    <row r="190" spans="1:128" ht="15" customHeight="1">
      <c r="A190" s="15"/>
      <c r="C190" s="18"/>
      <c r="D190" s="9"/>
      <c r="E190" s="9"/>
      <c r="F190" s="9"/>
      <c r="G190" s="9"/>
      <c r="H190" s="9"/>
      <c r="I190" s="19"/>
      <c r="J190" s="19"/>
      <c r="K190" s="19"/>
      <c r="L190" s="19"/>
      <c r="M190" s="19"/>
      <c r="N190" s="19"/>
      <c r="O190" s="19"/>
      <c r="P190" s="19"/>
      <c r="Q190" s="19"/>
      <c r="R190" s="19"/>
      <c r="S190" s="19"/>
      <c r="T190" s="19"/>
      <c r="U190" s="19"/>
      <c r="V190" s="19"/>
      <c r="W190" s="19"/>
      <c r="X190" s="19"/>
      <c r="Y190" s="19"/>
      <c r="Z190" s="285"/>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row>
    <row r="191" spans="1:128" ht="15" customHeight="1">
      <c r="A191" s="15"/>
      <c r="C191" s="18"/>
      <c r="D191" s="9"/>
      <c r="E191" s="9"/>
      <c r="F191" s="9"/>
      <c r="G191" s="9"/>
      <c r="H191" s="9"/>
      <c r="I191" s="19"/>
      <c r="J191" s="19"/>
      <c r="K191" s="19"/>
      <c r="L191" s="19"/>
      <c r="M191" s="19"/>
      <c r="N191" s="19"/>
      <c r="O191" s="19"/>
      <c r="P191" s="19"/>
      <c r="Q191" s="19"/>
      <c r="R191" s="19"/>
      <c r="S191" s="19"/>
      <c r="T191" s="19"/>
      <c r="U191" s="19"/>
      <c r="V191" s="19"/>
      <c r="W191" s="19"/>
      <c r="X191" s="19"/>
      <c r="Y191" s="19"/>
      <c r="Z191" s="285"/>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row>
    <row r="192" spans="1:128" ht="15" customHeight="1">
      <c r="A192" s="15"/>
      <c r="C192" s="18"/>
      <c r="D192" s="9"/>
      <c r="E192" s="9"/>
      <c r="F192" s="9"/>
      <c r="G192" s="9"/>
      <c r="H192" s="9"/>
      <c r="I192" s="19"/>
      <c r="J192" s="19"/>
      <c r="K192" s="19"/>
      <c r="L192" s="19"/>
      <c r="M192" s="19"/>
      <c r="N192" s="19"/>
      <c r="O192" s="19"/>
      <c r="P192" s="19"/>
      <c r="Q192" s="19"/>
      <c r="R192" s="19"/>
      <c r="S192" s="19"/>
      <c r="T192" s="19"/>
      <c r="U192" s="19"/>
      <c r="V192" s="19"/>
      <c r="W192" s="19"/>
      <c r="X192" s="19"/>
      <c r="Y192" s="19"/>
      <c r="Z192" s="285"/>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row>
    <row r="193" spans="1:128" ht="15" customHeight="1">
      <c r="A193" s="15"/>
      <c r="C193" s="18"/>
      <c r="D193" s="9"/>
      <c r="E193" s="9"/>
      <c r="F193" s="9"/>
      <c r="G193" s="9"/>
      <c r="H193" s="9"/>
      <c r="I193" s="19"/>
      <c r="J193" s="19"/>
      <c r="K193" s="19"/>
      <c r="L193" s="19"/>
      <c r="M193" s="19"/>
      <c r="N193" s="19"/>
      <c r="O193" s="19"/>
      <c r="P193" s="19"/>
      <c r="Q193" s="19"/>
      <c r="R193" s="19"/>
      <c r="S193" s="19"/>
      <c r="T193" s="19"/>
      <c r="U193" s="19"/>
      <c r="V193" s="19"/>
      <c r="W193" s="19"/>
      <c r="X193" s="19"/>
      <c r="Y193" s="19"/>
      <c r="Z193" s="285"/>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row>
    <row r="194" spans="1:128" ht="15" customHeight="1">
      <c r="A194" s="15"/>
      <c r="C194" s="18"/>
      <c r="D194" s="9"/>
      <c r="E194" s="9"/>
      <c r="F194" s="9"/>
      <c r="G194" s="9"/>
      <c r="H194" s="9"/>
      <c r="I194" s="19"/>
      <c r="J194" s="19"/>
      <c r="K194" s="19"/>
      <c r="L194" s="19"/>
      <c r="M194" s="19"/>
      <c r="N194" s="19"/>
      <c r="O194" s="19"/>
      <c r="P194" s="19"/>
      <c r="Q194" s="19"/>
      <c r="R194" s="19"/>
      <c r="S194" s="19"/>
      <c r="T194" s="19"/>
      <c r="U194" s="19"/>
      <c r="V194" s="19"/>
      <c r="W194" s="19"/>
      <c r="X194" s="19"/>
      <c r="Y194" s="19"/>
      <c r="Z194" s="285"/>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row>
    <row r="195" spans="1:128" ht="15" customHeight="1">
      <c r="A195" s="15"/>
      <c r="C195" s="18"/>
      <c r="D195" s="9"/>
      <c r="E195" s="9"/>
      <c r="F195" s="9"/>
      <c r="G195" s="9"/>
      <c r="H195" s="9"/>
      <c r="I195" s="19"/>
      <c r="J195" s="19"/>
      <c r="K195" s="19"/>
      <c r="L195" s="19"/>
      <c r="M195" s="19"/>
      <c r="N195" s="19"/>
      <c r="O195" s="19"/>
      <c r="P195" s="19"/>
      <c r="Q195" s="19"/>
      <c r="R195" s="19"/>
      <c r="S195" s="19"/>
      <c r="T195" s="19"/>
      <c r="U195" s="19"/>
      <c r="V195" s="19"/>
      <c r="W195" s="19"/>
      <c r="X195" s="19"/>
      <c r="Y195" s="19"/>
      <c r="Z195" s="285"/>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row>
    <row r="196" spans="1:128" ht="15" customHeight="1">
      <c r="A196" s="15"/>
      <c r="C196" s="18"/>
      <c r="D196" s="9"/>
      <c r="E196" s="9"/>
      <c r="F196" s="9"/>
      <c r="G196" s="9"/>
      <c r="H196" s="9"/>
      <c r="I196" s="19"/>
      <c r="J196" s="19"/>
      <c r="K196" s="19"/>
      <c r="L196" s="19"/>
      <c r="M196" s="19"/>
      <c r="N196" s="19"/>
      <c r="O196" s="19"/>
      <c r="P196" s="19"/>
      <c r="Q196" s="19"/>
      <c r="R196" s="19"/>
      <c r="S196" s="19"/>
      <c r="T196" s="19"/>
      <c r="U196" s="19"/>
      <c r="V196" s="19"/>
      <c r="W196" s="19"/>
      <c r="X196" s="19"/>
      <c r="Y196" s="19"/>
      <c r="Z196" s="285"/>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row>
    <row r="197" spans="1:128" ht="15" customHeight="1">
      <c r="A197" s="15"/>
      <c r="C197" s="18"/>
      <c r="D197" s="9"/>
      <c r="E197" s="9"/>
      <c r="F197" s="9"/>
      <c r="G197" s="9"/>
      <c r="H197" s="9"/>
      <c r="I197" s="19"/>
      <c r="J197" s="19"/>
      <c r="K197" s="19"/>
      <c r="L197" s="19"/>
      <c r="M197" s="19"/>
      <c r="N197" s="19"/>
      <c r="O197" s="19"/>
      <c r="P197" s="19"/>
      <c r="Q197" s="19"/>
      <c r="R197" s="19"/>
      <c r="S197" s="19"/>
      <c r="T197" s="19"/>
      <c r="U197" s="19"/>
      <c r="V197" s="19"/>
      <c r="W197" s="19"/>
      <c r="X197" s="19"/>
      <c r="Y197" s="19"/>
      <c r="Z197" s="285"/>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row>
    <row r="198" spans="1:128" ht="15" customHeight="1">
      <c r="A198" s="15"/>
      <c r="C198" s="18"/>
      <c r="D198" s="9"/>
      <c r="E198" s="9"/>
      <c r="F198" s="9"/>
      <c r="G198" s="9"/>
      <c r="H198" s="9"/>
      <c r="I198" s="19"/>
      <c r="J198" s="19"/>
      <c r="K198" s="19"/>
      <c r="L198" s="19"/>
      <c r="M198" s="19"/>
      <c r="N198" s="19"/>
      <c r="O198" s="19"/>
      <c r="P198" s="19"/>
      <c r="Q198" s="19"/>
      <c r="R198" s="19"/>
      <c r="S198" s="19"/>
      <c r="T198" s="19"/>
      <c r="U198" s="19"/>
      <c r="V198" s="19"/>
      <c r="W198" s="19"/>
      <c r="X198" s="19"/>
      <c r="Y198" s="19"/>
      <c r="Z198" s="285"/>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row>
    <row r="199" spans="1:128" ht="15" customHeight="1">
      <c r="A199" s="15"/>
      <c r="C199" s="18"/>
      <c r="D199" s="9"/>
      <c r="E199" s="9"/>
      <c r="F199" s="9"/>
      <c r="G199" s="9"/>
      <c r="H199" s="9"/>
      <c r="I199" s="19"/>
      <c r="J199" s="19"/>
      <c r="K199" s="19"/>
      <c r="L199" s="19"/>
      <c r="M199" s="19"/>
      <c r="N199" s="19"/>
      <c r="O199" s="19"/>
      <c r="P199" s="19"/>
      <c r="Q199" s="19"/>
      <c r="R199" s="19"/>
      <c r="S199" s="19"/>
      <c r="T199" s="19"/>
      <c r="U199" s="19"/>
      <c r="V199" s="19"/>
      <c r="W199" s="19"/>
      <c r="X199" s="19"/>
      <c r="Y199" s="19"/>
      <c r="Z199" s="285"/>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row>
    <row r="200" spans="1:128" ht="15" customHeight="1">
      <c r="A200" s="15"/>
      <c r="C200" s="18"/>
      <c r="D200" s="9"/>
      <c r="E200" s="9"/>
      <c r="F200" s="9"/>
      <c r="G200" s="9"/>
      <c r="H200" s="9"/>
      <c r="I200" s="19"/>
      <c r="J200" s="19"/>
      <c r="K200" s="19"/>
      <c r="L200" s="19"/>
      <c r="M200" s="19"/>
      <c r="N200" s="19"/>
      <c r="O200" s="19"/>
      <c r="P200" s="19"/>
      <c r="Q200" s="19"/>
      <c r="R200" s="19"/>
      <c r="S200" s="19"/>
      <c r="T200" s="19"/>
      <c r="U200" s="19"/>
      <c r="V200" s="19"/>
      <c r="W200" s="19"/>
      <c r="X200" s="19"/>
      <c r="Y200" s="19"/>
      <c r="Z200" s="285"/>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row>
    <row r="201" spans="1:128" ht="15" customHeight="1">
      <c r="A201" s="15"/>
      <c r="C201" s="18"/>
      <c r="D201" s="9"/>
      <c r="E201" s="9"/>
      <c r="F201" s="9"/>
      <c r="G201" s="9"/>
      <c r="H201" s="9"/>
      <c r="I201" s="19"/>
      <c r="J201" s="19"/>
      <c r="K201" s="19"/>
      <c r="L201" s="19"/>
      <c r="M201" s="19"/>
      <c r="N201" s="19"/>
      <c r="O201" s="19"/>
      <c r="P201" s="19"/>
      <c r="Q201" s="19"/>
      <c r="R201" s="19"/>
      <c r="S201" s="19"/>
      <c r="T201" s="19"/>
      <c r="U201" s="19"/>
      <c r="V201" s="19"/>
      <c r="W201" s="19"/>
      <c r="X201" s="19"/>
      <c r="Y201" s="19"/>
      <c r="Z201" s="285"/>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row>
    <row r="202" spans="1:128" ht="15" customHeight="1">
      <c r="A202" s="15"/>
      <c r="C202" s="18"/>
      <c r="D202" s="9"/>
      <c r="E202" s="9"/>
      <c r="F202" s="9"/>
      <c r="G202" s="9"/>
      <c r="H202" s="9"/>
      <c r="I202" s="19"/>
      <c r="J202" s="19"/>
      <c r="K202" s="19"/>
      <c r="L202" s="19"/>
      <c r="M202" s="19"/>
      <c r="N202" s="19"/>
      <c r="O202" s="19"/>
      <c r="P202" s="19"/>
      <c r="Q202" s="19"/>
      <c r="R202" s="19"/>
      <c r="S202" s="19"/>
      <c r="T202" s="19"/>
      <c r="U202" s="19"/>
      <c r="V202" s="19"/>
      <c r="W202" s="19"/>
      <c r="X202" s="19"/>
      <c r="Y202" s="19"/>
      <c r="Z202" s="285"/>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row>
    <row r="203" spans="1:128" ht="15" customHeight="1">
      <c r="A203" s="15"/>
      <c r="C203" s="18"/>
      <c r="D203" s="9"/>
      <c r="E203" s="9"/>
      <c r="F203" s="9"/>
      <c r="G203" s="9"/>
      <c r="H203" s="9"/>
      <c r="I203" s="19"/>
      <c r="J203" s="19"/>
      <c r="K203" s="19"/>
      <c r="L203" s="19"/>
      <c r="M203" s="19"/>
      <c r="N203" s="19"/>
      <c r="O203" s="19"/>
      <c r="P203" s="19"/>
      <c r="Q203" s="19"/>
      <c r="R203" s="19"/>
      <c r="S203" s="19"/>
      <c r="T203" s="19"/>
      <c r="U203" s="19"/>
      <c r="V203" s="19"/>
      <c r="W203" s="19"/>
      <c r="X203" s="19"/>
      <c r="Y203" s="19"/>
      <c r="Z203" s="285"/>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row>
    <row r="204" spans="1:128" ht="15" customHeight="1">
      <c r="A204" s="15"/>
      <c r="C204" s="18"/>
      <c r="D204" s="9"/>
      <c r="E204" s="9"/>
      <c r="F204" s="9"/>
      <c r="G204" s="9"/>
      <c r="H204" s="9"/>
      <c r="I204" s="19"/>
      <c r="J204" s="19"/>
      <c r="K204" s="19"/>
      <c r="L204" s="19"/>
      <c r="M204" s="19"/>
      <c r="N204" s="19"/>
      <c r="O204" s="19"/>
      <c r="P204" s="19"/>
      <c r="Q204" s="19"/>
      <c r="R204" s="19"/>
      <c r="S204" s="19"/>
      <c r="T204" s="19"/>
      <c r="U204" s="19"/>
      <c r="V204" s="19"/>
      <c r="W204" s="19"/>
      <c r="X204" s="19"/>
      <c r="Y204" s="19"/>
      <c r="Z204" s="285"/>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row>
    <row r="205" spans="1:128" ht="15" customHeight="1">
      <c r="A205" s="15"/>
      <c r="C205" s="18"/>
      <c r="D205" s="9"/>
      <c r="E205" s="9"/>
      <c r="F205" s="9"/>
      <c r="G205" s="9"/>
      <c r="H205" s="9"/>
      <c r="I205" s="19"/>
      <c r="J205" s="19"/>
      <c r="K205" s="19"/>
      <c r="L205" s="19"/>
      <c r="M205" s="19"/>
      <c r="N205" s="19"/>
      <c r="O205" s="19"/>
      <c r="P205" s="19"/>
      <c r="Q205" s="19"/>
      <c r="R205" s="19"/>
      <c r="S205" s="19"/>
      <c r="T205" s="19"/>
      <c r="U205" s="19"/>
      <c r="V205" s="19"/>
      <c r="W205" s="19"/>
      <c r="X205" s="19"/>
      <c r="Y205" s="19"/>
      <c r="Z205" s="285"/>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row>
    <row r="206" spans="1:128" ht="15" customHeight="1">
      <c r="A206" s="15"/>
      <c r="C206" s="18"/>
      <c r="D206" s="9"/>
      <c r="E206" s="9"/>
      <c r="F206" s="9"/>
      <c r="G206" s="9"/>
      <c r="H206" s="9"/>
      <c r="I206" s="19"/>
      <c r="J206" s="19"/>
      <c r="K206" s="19"/>
      <c r="L206" s="19"/>
      <c r="M206" s="19"/>
      <c r="N206" s="19"/>
      <c r="O206" s="19"/>
      <c r="P206" s="19"/>
      <c r="Q206" s="19"/>
      <c r="R206" s="19"/>
      <c r="S206" s="19"/>
      <c r="T206" s="19"/>
      <c r="U206" s="19"/>
      <c r="V206" s="19"/>
      <c r="W206" s="19"/>
      <c r="X206" s="19"/>
      <c r="Y206" s="19"/>
      <c r="Z206" s="285"/>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row>
    <row r="207" spans="1:128" ht="15" customHeight="1">
      <c r="A207" s="15"/>
      <c r="C207" s="18"/>
      <c r="D207" s="9"/>
      <c r="E207" s="9"/>
      <c r="F207" s="9"/>
      <c r="G207" s="9"/>
      <c r="H207" s="9"/>
      <c r="I207" s="19"/>
      <c r="J207" s="19"/>
      <c r="K207" s="19"/>
      <c r="L207" s="19"/>
      <c r="M207" s="19"/>
      <c r="N207" s="19"/>
      <c r="O207" s="19"/>
      <c r="P207" s="19"/>
      <c r="Q207" s="19"/>
      <c r="R207" s="19"/>
      <c r="S207" s="19"/>
      <c r="T207" s="19"/>
      <c r="U207" s="19"/>
      <c r="V207" s="19"/>
      <c r="W207" s="19"/>
      <c r="X207" s="19"/>
      <c r="Y207" s="19"/>
      <c r="Z207" s="285"/>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row>
    <row r="208" spans="1:128" ht="15" customHeight="1">
      <c r="A208" s="15"/>
      <c r="C208" s="18"/>
      <c r="D208" s="9"/>
      <c r="E208" s="9"/>
      <c r="F208" s="9"/>
      <c r="G208" s="9"/>
      <c r="H208" s="9"/>
      <c r="I208" s="19"/>
      <c r="J208" s="19"/>
      <c r="K208" s="19"/>
      <c r="L208" s="19"/>
      <c r="M208" s="19"/>
      <c r="N208" s="19"/>
      <c r="O208" s="19"/>
      <c r="P208" s="19"/>
      <c r="Q208" s="19"/>
      <c r="R208" s="19"/>
      <c r="S208" s="19"/>
      <c r="T208" s="19"/>
      <c r="U208" s="19"/>
      <c r="V208" s="19"/>
      <c r="W208" s="19"/>
      <c r="X208" s="19"/>
      <c r="Y208" s="19"/>
      <c r="Z208" s="285"/>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row>
    <row r="209" spans="1:128" ht="15" customHeight="1">
      <c r="A209" s="15"/>
      <c r="C209" s="18"/>
      <c r="D209" s="9"/>
      <c r="E209" s="9"/>
      <c r="F209" s="9"/>
      <c r="G209" s="9"/>
      <c r="H209" s="9"/>
      <c r="I209" s="19"/>
      <c r="J209" s="19"/>
      <c r="K209" s="19"/>
      <c r="L209" s="19"/>
      <c r="M209" s="19"/>
      <c r="N209" s="19"/>
      <c r="O209" s="19"/>
      <c r="P209" s="19"/>
      <c r="Q209" s="19"/>
      <c r="R209" s="19"/>
      <c r="S209" s="19"/>
      <c r="T209" s="19"/>
      <c r="U209" s="19"/>
      <c r="V209" s="19"/>
      <c r="W209" s="19"/>
      <c r="X209" s="19"/>
      <c r="Y209" s="19"/>
      <c r="Z209" s="285"/>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row>
    <row r="210" spans="1:128" ht="15" customHeight="1">
      <c r="A210" s="15"/>
      <c r="C210" s="18"/>
      <c r="D210" s="9"/>
      <c r="E210" s="9"/>
      <c r="F210" s="9"/>
      <c r="G210" s="9"/>
      <c r="H210" s="9"/>
      <c r="I210" s="19"/>
      <c r="J210" s="19"/>
      <c r="K210" s="19"/>
      <c r="L210" s="19"/>
      <c r="M210" s="19"/>
      <c r="N210" s="19"/>
      <c r="O210" s="19"/>
      <c r="P210" s="19"/>
      <c r="Q210" s="19"/>
      <c r="R210" s="19"/>
      <c r="S210" s="19"/>
      <c r="T210" s="19"/>
      <c r="U210" s="19"/>
      <c r="V210" s="19"/>
      <c r="W210" s="19"/>
      <c r="X210" s="19"/>
      <c r="Y210" s="19"/>
      <c r="Z210" s="285"/>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row>
    <row r="211" spans="1:128" ht="15" customHeight="1">
      <c r="A211" s="15"/>
      <c r="C211" s="18"/>
      <c r="D211" s="9"/>
      <c r="E211" s="9"/>
      <c r="F211" s="9"/>
      <c r="G211" s="9"/>
      <c r="H211" s="9"/>
      <c r="I211" s="19"/>
      <c r="J211" s="19"/>
      <c r="K211" s="19"/>
      <c r="L211" s="19"/>
      <c r="M211" s="19"/>
      <c r="N211" s="19"/>
      <c r="O211" s="19"/>
      <c r="P211" s="19"/>
      <c r="Q211" s="19"/>
      <c r="R211" s="19"/>
      <c r="S211" s="19"/>
      <c r="T211" s="19"/>
      <c r="U211" s="19"/>
      <c r="V211" s="19"/>
      <c r="W211" s="19"/>
      <c r="X211" s="19"/>
      <c r="Y211" s="19"/>
      <c r="Z211" s="285"/>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row>
    <row r="212" spans="1:128" ht="15" customHeight="1">
      <c r="A212" s="15"/>
      <c r="C212" s="18"/>
      <c r="D212" s="9"/>
      <c r="E212" s="9"/>
      <c r="F212" s="9"/>
      <c r="G212" s="9"/>
      <c r="H212" s="9"/>
      <c r="I212" s="19"/>
      <c r="J212" s="19"/>
      <c r="K212" s="19"/>
      <c r="L212" s="19"/>
      <c r="M212" s="19"/>
      <c r="N212" s="19"/>
      <c r="O212" s="19"/>
      <c r="P212" s="19"/>
      <c r="Q212" s="19"/>
      <c r="R212" s="19"/>
      <c r="S212" s="19"/>
      <c r="T212" s="19"/>
      <c r="U212" s="19"/>
      <c r="V212" s="19"/>
      <c r="W212" s="19"/>
      <c r="X212" s="19"/>
      <c r="Y212" s="19"/>
      <c r="Z212" s="285"/>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row>
    <row r="213" spans="1:128" ht="15" customHeight="1">
      <c r="A213" s="15"/>
      <c r="C213" s="18"/>
      <c r="D213" s="9"/>
      <c r="E213" s="9"/>
      <c r="F213" s="9"/>
      <c r="G213" s="9"/>
      <c r="H213" s="9"/>
      <c r="I213" s="19"/>
      <c r="J213" s="19"/>
      <c r="K213" s="19"/>
      <c r="L213" s="19"/>
      <c r="M213" s="19"/>
      <c r="N213" s="19"/>
      <c r="O213" s="19"/>
      <c r="P213" s="19"/>
      <c r="Q213" s="19"/>
      <c r="R213" s="19"/>
      <c r="S213" s="19"/>
      <c r="T213" s="19"/>
      <c r="U213" s="19"/>
      <c r="V213" s="19"/>
      <c r="W213" s="19"/>
      <c r="X213" s="19"/>
      <c r="Y213" s="19"/>
      <c r="Z213" s="285"/>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row>
    <row r="214" spans="1:128" ht="15" customHeight="1">
      <c r="A214" s="15"/>
      <c r="C214" s="18"/>
      <c r="D214" s="9"/>
      <c r="E214" s="9"/>
      <c r="F214" s="9"/>
      <c r="G214" s="9"/>
      <c r="H214" s="9"/>
      <c r="I214" s="19"/>
      <c r="J214" s="19"/>
      <c r="K214" s="19"/>
      <c r="L214" s="19"/>
      <c r="M214" s="19"/>
      <c r="N214" s="19"/>
      <c r="O214" s="19"/>
      <c r="P214" s="19"/>
      <c r="Q214" s="19"/>
      <c r="R214" s="19"/>
      <c r="S214" s="19"/>
      <c r="T214" s="19"/>
      <c r="U214" s="19"/>
      <c r="V214" s="19"/>
      <c r="W214" s="19"/>
      <c r="X214" s="19"/>
      <c r="Y214" s="19"/>
      <c r="Z214" s="285"/>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row>
    <row r="215" spans="1:128" ht="15" customHeight="1">
      <c r="A215" s="15"/>
      <c r="C215" s="18"/>
      <c r="D215" s="9"/>
      <c r="E215" s="9"/>
      <c r="F215" s="9"/>
      <c r="G215" s="9"/>
      <c r="H215" s="9"/>
      <c r="I215" s="19"/>
      <c r="J215" s="19"/>
      <c r="K215" s="19"/>
      <c r="L215" s="19"/>
      <c r="M215" s="19"/>
      <c r="N215" s="19"/>
      <c r="O215" s="19"/>
      <c r="P215" s="19"/>
      <c r="Q215" s="19"/>
      <c r="R215" s="19"/>
      <c r="S215" s="19"/>
      <c r="T215" s="19"/>
      <c r="U215" s="19"/>
      <c r="V215" s="19"/>
      <c r="W215" s="19"/>
      <c r="X215" s="19"/>
      <c r="Y215" s="19"/>
      <c r="Z215" s="285"/>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row>
    <row r="216" spans="1:128" ht="15" customHeight="1">
      <c r="A216" s="15"/>
      <c r="C216" s="18"/>
      <c r="D216" s="9"/>
      <c r="E216" s="9"/>
      <c r="F216" s="9"/>
      <c r="G216" s="9"/>
      <c r="H216" s="9"/>
      <c r="I216" s="19"/>
      <c r="J216" s="19"/>
      <c r="K216" s="19"/>
      <c r="L216" s="19"/>
      <c r="M216" s="19"/>
      <c r="N216" s="19"/>
      <c r="O216" s="19"/>
      <c r="P216" s="19"/>
      <c r="Q216" s="19"/>
      <c r="R216" s="19"/>
      <c r="S216" s="19"/>
      <c r="T216" s="19"/>
      <c r="U216" s="19"/>
      <c r="V216" s="19"/>
      <c r="W216" s="19"/>
      <c r="X216" s="19"/>
      <c r="Y216" s="19"/>
      <c r="Z216" s="285"/>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row>
    <row r="217" spans="1:128" ht="15" customHeight="1">
      <c r="A217" s="15"/>
      <c r="C217" s="18"/>
      <c r="D217" s="9"/>
      <c r="E217" s="9"/>
      <c r="F217" s="9"/>
      <c r="G217" s="9"/>
      <c r="H217" s="9"/>
      <c r="I217" s="19"/>
      <c r="J217" s="19"/>
      <c r="K217" s="19"/>
      <c r="L217" s="19"/>
      <c r="M217" s="19"/>
      <c r="N217" s="19"/>
      <c r="O217" s="19"/>
      <c r="P217" s="19"/>
      <c r="Q217" s="19"/>
      <c r="R217" s="19"/>
      <c r="S217" s="19"/>
      <c r="T217" s="19"/>
      <c r="U217" s="19"/>
      <c r="V217" s="19"/>
      <c r="W217" s="19"/>
      <c r="X217" s="19"/>
      <c r="Y217" s="19"/>
      <c r="Z217" s="285"/>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row>
    <row r="218" spans="1:128" ht="15" customHeight="1">
      <c r="A218" s="15"/>
      <c r="C218" s="18"/>
      <c r="D218" s="9"/>
      <c r="E218" s="9"/>
      <c r="F218" s="9"/>
      <c r="G218" s="9"/>
      <c r="H218" s="9"/>
      <c r="I218" s="19"/>
      <c r="J218" s="19"/>
      <c r="K218" s="19"/>
      <c r="L218" s="19"/>
      <c r="M218" s="19"/>
      <c r="N218" s="19"/>
      <c r="O218" s="19"/>
      <c r="P218" s="19"/>
      <c r="Q218" s="19"/>
      <c r="R218" s="19"/>
      <c r="S218" s="19"/>
      <c r="T218" s="19"/>
      <c r="U218" s="19"/>
      <c r="V218" s="19"/>
      <c r="W218" s="19"/>
      <c r="X218" s="19"/>
      <c r="Y218" s="19"/>
      <c r="Z218" s="285"/>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row>
    <row r="219" spans="1:128" ht="15" customHeight="1">
      <c r="A219" s="15"/>
      <c r="C219" s="18"/>
      <c r="D219" s="9"/>
      <c r="E219" s="9"/>
      <c r="F219" s="9"/>
      <c r="G219" s="9"/>
      <c r="H219" s="9"/>
      <c r="I219" s="19"/>
      <c r="J219" s="19"/>
      <c r="K219" s="19"/>
      <c r="L219" s="19"/>
      <c r="M219" s="19"/>
      <c r="N219" s="19"/>
      <c r="O219" s="19"/>
      <c r="P219" s="19"/>
      <c r="Q219" s="19"/>
      <c r="R219" s="19"/>
      <c r="S219" s="19"/>
      <c r="T219" s="19"/>
      <c r="U219" s="19"/>
      <c r="V219" s="19"/>
      <c r="W219" s="19"/>
      <c r="X219" s="19"/>
      <c r="Y219" s="19"/>
      <c r="Z219" s="285"/>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row>
    <row r="220" spans="1:128" ht="15" customHeight="1">
      <c r="A220" s="15"/>
      <c r="C220" s="18"/>
      <c r="D220" s="9"/>
      <c r="E220" s="9"/>
      <c r="F220" s="9"/>
      <c r="G220" s="9"/>
      <c r="H220" s="9"/>
      <c r="I220" s="19"/>
      <c r="J220" s="19"/>
      <c r="K220" s="19"/>
      <c r="L220" s="19"/>
      <c r="M220" s="19"/>
      <c r="N220" s="19"/>
      <c r="O220" s="19"/>
      <c r="P220" s="19"/>
      <c r="Q220" s="19"/>
      <c r="R220" s="19"/>
      <c r="S220" s="19"/>
      <c r="T220" s="19"/>
      <c r="U220" s="19"/>
      <c r="V220" s="19"/>
      <c r="W220" s="19"/>
      <c r="X220" s="19"/>
      <c r="Y220" s="19"/>
      <c r="Z220" s="285"/>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row>
    <row r="221" spans="1:128" ht="15" customHeight="1">
      <c r="A221" s="15"/>
      <c r="C221" s="18"/>
      <c r="D221" s="9"/>
      <c r="E221" s="9"/>
      <c r="F221" s="9"/>
      <c r="G221" s="9"/>
      <c r="H221" s="9"/>
      <c r="I221" s="19"/>
      <c r="J221" s="19"/>
      <c r="K221" s="19"/>
      <c r="L221" s="19"/>
      <c r="M221" s="19"/>
      <c r="N221" s="19"/>
      <c r="O221" s="19"/>
      <c r="P221" s="19"/>
      <c r="Q221" s="19"/>
      <c r="R221" s="19"/>
      <c r="S221" s="19"/>
      <c r="T221" s="19"/>
      <c r="U221" s="19"/>
      <c r="V221" s="19"/>
      <c r="W221" s="19"/>
      <c r="X221" s="19"/>
      <c r="Y221" s="19"/>
      <c r="Z221" s="285"/>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row>
    <row r="222" spans="1:128" ht="15" customHeight="1">
      <c r="A222" s="15"/>
      <c r="C222" s="18"/>
      <c r="D222" s="9"/>
      <c r="E222" s="9"/>
      <c r="F222" s="9"/>
      <c r="G222" s="9"/>
      <c r="H222" s="9"/>
      <c r="I222" s="19"/>
      <c r="J222" s="19"/>
      <c r="K222" s="19"/>
      <c r="L222" s="19"/>
      <c r="M222" s="19"/>
      <c r="N222" s="19"/>
      <c r="O222" s="19"/>
      <c r="P222" s="19"/>
      <c r="Q222" s="19"/>
      <c r="R222" s="19"/>
      <c r="S222" s="19"/>
      <c r="T222" s="19"/>
      <c r="U222" s="19"/>
      <c r="V222" s="19"/>
      <c r="W222" s="19"/>
      <c r="X222" s="19"/>
      <c r="Y222" s="19"/>
      <c r="Z222" s="285"/>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row>
    <row r="223" spans="1:128" ht="15" customHeight="1">
      <c r="A223" s="15"/>
      <c r="C223" s="18"/>
      <c r="D223" s="9"/>
      <c r="E223" s="9"/>
      <c r="F223" s="9"/>
      <c r="G223" s="9"/>
      <c r="H223" s="9"/>
      <c r="I223" s="19"/>
      <c r="J223" s="19"/>
      <c r="K223" s="19"/>
      <c r="L223" s="19"/>
      <c r="M223" s="19"/>
      <c r="N223" s="19"/>
      <c r="O223" s="19"/>
      <c r="P223" s="19"/>
      <c r="Q223" s="19"/>
      <c r="R223" s="19"/>
      <c r="S223" s="19"/>
      <c r="T223" s="19"/>
      <c r="U223" s="19"/>
      <c r="V223" s="19"/>
      <c r="W223" s="19"/>
      <c r="X223" s="19"/>
      <c r="Y223" s="19"/>
      <c r="Z223" s="285"/>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row>
    <row r="224" spans="1:128" ht="15" customHeight="1">
      <c r="A224" s="15"/>
      <c r="C224" s="18"/>
      <c r="D224" s="9"/>
      <c r="E224" s="9"/>
      <c r="F224" s="9"/>
      <c r="G224" s="9"/>
      <c r="H224" s="9"/>
      <c r="I224" s="19"/>
      <c r="J224" s="19"/>
      <c r="K224" s="19"/>
      <c r="L224" s="19"/>
      <c r="M224" s="19"/>
      <c r="N224" s="19"/>
      <c r="O224" s="19"/>
      <c r="P224" s="19"/>
      <c r="Q224" s="19"/>
      <c r="R224" s="19"/>
      <c r="S224" s="19"/>
      <c r="T224" s="19"/>
      <c r="U224" s="19"/>
      <c r="V224" s="19"/>
      <c r="W224" s="19"/>
      <c r="X224" s="19"/>
      <c r="Y224" s="19"/>
      <c r="Z224" s="285"/>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row>
    <row r="225" spans="1:128" ht="15" customHeight="1">
      <c r="A225" s="15"/>
      <c r="C225" s="18"/>
      <c r="D225" s="9"/>
      <c r="E225" s="9"/>
      <c r="F225" s="9"/>
      <c r="G225" s="9"/>
      <c r="H225" s="9"/>
      <c r="I225" s="19"/>
      <c r="J225" s="19"/>
      <c r="K225" s="19"/>
      <c r="L225" s="19"/>
      <c r="M225" s="19"/>
      <c r="N225" s="19"/>
      <c r="O225" s="19"/>
      <c r="P225" s="19"/>
      <c r="Q225" s="19"/>
      <c r="R225" s="19"/>
      <c r="S225" s="19"/>
      <c r="T225" s="19"/>
      <c r="U225" s="19"/>
      <c r="V225" s="19"/>
      <c r="W225" s="19"/>
      <c r="X225" s="19"/>
      <c r="Y225" s="19"/>
      <c r="Z225" s="285"/>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row>
    <row r="226" spans="1:128" ht="15" customHeight="1">
      <c r="A226" s="15"/>
      <c r="C226" s="18"/>
      <c r="D226" s="9"/>
      <c r="E226" s="9"/>
      <c r="F226" s="9"/>
      <c r="G226" s="9"/>
      <c r="H226" s="9"/>
      <c r="I226" s="19"/>
      <c r="J226" s="19"/>
      <c r="K226" s="19"/>
      <c r="L226" s="19"/>
      <c r="M226" s="19"/>
      <c r="N226" s="19"/>
      <c r="O226" s="19"/>
      <c r="P226" s="19"/>
      <c r="Q226" s="19"/>
      <c r="R226" s="19"/>
      <c r="S226" s="19"/>
      <c r="T226" s="19"/>
      <c r="U226" s="19"/>
      <c r="V226" s="19"/>
      <c r="W226" s="19"/>
      <c r="X226" s="19"/>
      <c r="Y226" s="19"/>
      <c r="Z226" s="285"/>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row>
    <row r="227" spans="1:128" ht="15" customHeight="1">
      <c r="A227" s="15"/>
      <c r="C227" s="18"/>
      <c r="D227" s="9"/>
      <c r="E227" s="9"/>
      <c r="F227" s="9"/>
      <c r="G227" s="9"/>
      <c r="H227" s="9"/>
      <c r="I227" s="19"/>
      <c r="J227" s="19"/>
      <c r="K227" s="19"/>
      <c r="L227" s="19"/>
      <c r="M227" s="19"/>
      <c r="N227" s="19"/>
      <c r="O227" s="19"/>
      <c r="P227" s="19"/>
      <c r="Q227" s="19"/>
      <c r="R227" s="19"/>
      <c r="S227" s="19"/>
      <c r="T227" s="19"/>
      <c r="U227" s="19"/>
      <c r="V227" s="19"/>
      <c r="W227" s="19"/>
      <c r="X227" s="19"/>
      <c r="Y227" s="19"/>
      <c r="Z227" s="285"/>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row>
    <row r="228" spans="1:128" ht="15" customHeight="1">
      <c r="A228" s="15"/>
      <c r="C228" s="18"/>
      <c r="D228" s="9"/>
      <c r="E228" s="9"/>
      <c r="F228" s="9"/>
      <c r="G228" s="9"/>
      <c r="H228" s="9"/>
      <c r="I228" s="19"/>
      <c r="J228" s="19"/>
      <c r="K228" s="19"/>
      <c r="L228" s="19"/>
      <c r="M228" s="19"/>
      <c r="N228" s="19"/>
      <c r="O228" s="19"/>
      <c r="P228" s="19"/>
      <c r="Q228" s="19"/>
      <c r="R228" s="19"/>
      <c r="S228" s="19"/>
      <c r="T228" s="19"/>
      <c r="U228" s="19"/>
      <c r="V228" s="19"/>
      <c r="W228" s="19"/>
      <c r="X228" s="19"/>
      <c r="Y228" s="19"/>
      <c r="Z228" s="285"/>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row>
    <row r="229" spans="1:128" ht="15" customHeight="1">
      <c r="A229" s="15"/>
      <c r="C229" s="18"/>
      <c r="D229" s="9"/>
      <c r="E229" s="9"/>
      <c r="F229" s="9"/>
      <c r="G229" s="9"/>
      <c r="H229" s="9"/>
      <c r="I229" s="19"/>
      <c r="J229" s="19"/>
      <c r="K229" s="19"/>
      <c r="L229" s="19"/>
      <c r="M229" s="19"/>
      <c r="N229" s="19"/>
      <c r="O229" s="19"/>
      <c r="P229" s="19"/>
      <c r="Q229" s="19"/>
      <c r="R229" s="19"/>
      <c r="S229" s="19"/>
      <c r="T229" s="19"/>
      <c r="U229" s="19"/>
      <c r="V229" s="19"/>
      <c r="W229" s="19"/>
      <c r="X229" s="19"/>
      <c r="Y229" s="19"/>
      <c r="Z229" s="285"/>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row>
    <row r="230" spans="1:128" ht="15" customHeight="1">
      <c r="A230" s="15"/>
      <c r="C230" s="18"/>
      <c r="D230" s="9"/>
      <c r="E230" s="9"/>
      <c r="F230" s="9"/>
      <c r="G230" s="9"/>
      <c r="H230" s="9"/>
      <c r="I230" s="19"/>
      <c r="J230" s="19"/>
      <c r="K230" s="19"/>
      <c r="L230" s="19"/>
      <c r="M230" s="19"/>
      <c r="N230" s="19"/>
      <c r="O230" s="19"/>
      <c r="P230" s="19"/>
      <c r="Q230" s="19"/>
      <c r="R230" s="19"/>
      <c r="S230" s="19"/>
      <c r="T230" s="19"/>
      <c r="U230" s="19"/>
      <c r="V230" s="19"/>
      <c r="W230" s="19"/>
      <c r="X230" s="19"/>
      <c r="Y230" s="19"/>
      <c r="Z230" s="285"/>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row>
    <row r="231" spans="1:128" ht="15" customHeight="1">
      <c r="A231" s="15"/>
      <c r="C231" s="18"/>
      <c r="D231" s="9"/>
      <c r="E231" s="9"/>
      <c r="F231" s="9"/>
      <c r="G231" s="9"/>
      <c r="H231" s="9"/>
      <c r="I231" s="19"/>
      <c r="J231" s="19"/>
      <c r="K231" s="19"/>
      <c r="L231" s="19"/>
      <c r="M231" s="19"/>
      <c r="N231" s="19"/>
      <c r="O231" s="19"/>
      <c r="P231" s="19"/>
      <c r="Q231" s="19"/>
      <c r="R231" s="19"/>
      <c r="S231" s="19"/>
      <c r="T231" s="19"/>
      <c r="U231" s="19"/>
      <c r="V231" s="19"/>
      <c r="W231" s="19"/>
      <c r="X231" s="19"/>
      <c r="Y231" s="19"/>
      <c r="Z231" s="285"/>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row>
    <row r="232" spans="1:128" ht="15" customHeight="1">
      <c r="A232" s="15"/>
      <c r="C232" s="18"/>
      <c r="D232" s="9"/>
      <c r="E232" s="9"/>
      <c r="F232" s="9"/>
      <c r="G232" s="9"/>
      <c r="H232" s="9"/>
      <c r="I232" s="19"/>
      <c r="J232" s="19"/>
      <c r="K232" s="19"/>
      <c r="L232" s="19"/>
      <c r="M232" s="19"/>
      <c r="N232" s="19"/>
      <c r="O232" s="19"/>
      <c r="P232" s="19"/>
      <c r="Q232" s="19"/>
      <c r="R232" s="19"/>
      <c r="S232" s="19"/>
      <c r="T232" s="19"/>
      <c r="U232" s="19"/>
      <c r="V232" s="19"/>
      <c r="W232" s="19"/>
      <c r="X232" s="19"/>
      <c r="Y232" s="19"/>
      <c r="Z232" s="285"/>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row>
    <row r="233" spans="1:128" ht="15" customHeight="1">
      <c r="A233" s="15"/>
      <c r="C233" s="18"/>
      <c r="D233" s="9"/>
      <c r="E233" s="9"/>
      <c r="F233" s="9"/>
      <c r="G233" s="9"/>
      <c r="H233" s="9"/>
      <c r="I233" s="19"/>
      <c r="J233" s="19"/>
      <c r="K233" s="19"/>
      <c r="L233" s="19"/>
      <c r="M233" s="19"/>
      <c r="N233" s="19"/>
      <c r="O233" s="19"/>
      <c r="P233" s="19"/>
      <c r="Q233" s="19"/>
      <c r="R233" s="19"/>
      <c r="S233" s="19"/>
      <c r="T233" s="19"/>
      <c r="U233" s="19"/>
      <c r="V233" s="19"/>
      <c r="W233" s="19"/>
      <c r="X233" s="19"/>
      <c r="Y233" s="19"/>
      <c r="Z233" s="285"/>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row>
    <row r="234" spans="1:128" ht="15" customHeight="1">
      <c r="A234" s="15"/>
      <c r="C234" s="18"/>
      <c r="D234" s="9"/>
      <c r="E234" s="9"/>
      <c r="F234" s="9"/>
      <c r="G234" s="9"/>
      <c r="H234" s="9"/>
      <c r="I234" s="19"/>
      <c r="J234" s="19"/>
      <c r="K234" s="19"/>
      <c r="L234" s="19"/>
      <c r="M234" s="19"/>
      <c r="N234" s="19"/>
      <c r="O234" s="19"/>
      <c r="P234" s="19"/>
      <c r="Q234" s="19"/>
      <c r="R234" s="19"/>
      <c r="S234" s="19"/>
      <c r="T234" s="19"/>
      <c r="U234" s="19"/>
      <c r="V234" s="19"/>
      <c r="W234" s="19"/>
      <c r="X234" s="19"/>
      <c r="Y234" s="19"/>
      <c r="Z234" s="285"/>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row>
    <row r="235" spans="1:128" ht="15" customHeight="1">
      <c r="A235" s="15"/>
      <c r="C235" s="18"/>
      <c r="D235" s="9"/>
      <c r="E235" s="9"/>
      <c r="F235" s="9"/>
      <c r="G235" s="9"/>
      <c r="H235" s="9"/>
      <c r="I235" s="19"/>
      <c r="J235" s="19"/>
      <c r="K235" s="19"/>
      <c r="L235" s="19"/>
      <c r="M235" s="19"/>
      <c r="N235" s="19"/>
      <c r="O235" s="19"/>
      <c r="P235" s="19"/>
      <c r="Q235" s="19"/>
      <c r="R235" s="19"/>
      <c r="S235" s="19"/>
      <c r="T235" s="19"/>
      <c r="U235" s="19"/>
      <c r="V235" s="19"/>
      <c r="W235" s="19"/>
      <c r="X235" s="19"/>
      <c r="Y235" s="19"/>
      <c r="Z235" s="285"/>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row>
    <row r="236" spans="1:128" ht="15" customHeight="1">
      <c r="A236" s="15"/>
      <c r="C236" s="18"/>
      <c r="D236" s="9"/>
      <c r="E236" s="9"/>
      <c r="F236" s="9"/>
      <c r="G236" s="9"/>
      <c r="H236" s="9"/>
      <c r="I236" s="19"/>
      <c r="J236" s="19"/>
      <c r="K236" s="19"/>
      <c r="L236" s="19"/>
      <c r="M236" s="19"/>
      <c r="N236" s="19"/>
      <c r="O236" s="19"/>
      <c r="P236" s="19"/>
      <c r="Q236" s="19"/>
      <c r="R236" s="19"/>
      <c r="S236" s="19"/>
      <c r="T236" s="19"/>
      <c r="U236" s="19"/>
      <c r="V236" s="19"/>
      <c r="W236" s="19"/>
      <c r="X236" s="19"/>
      <c r="Y236" s="19"/>
      <c r="Z236" s="285"/>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row>
    <row r="237" spans="1:128" ht="15" customHeight="1">
      <c r="A237" s="15"/>
      <c r="C237" s="18"/>
      <c r="D237" s="9"/>
      <c r="E237" s="9"/>
      <c r="F237" s="9"/>
      <c r="G237" s="9"/>
      <c r="H237" s="9"/>
      <c r="I237" s="19"/>
      <c r="J237" s="19"/>
      <c r="K237" s="19"/>
      <c r="L237" s="19"/>
      <c r="M237" s="19"/>
      <c r="N237" s="19"/>
      <c r="O237" s="19"/>
      <c r="P237" s="19"/>
      <c r="Q237" s="19"/>
      <c r="R237" s="19"/>
      <c r="S237" s="19"/>
      <c r="T237" s="19"/>
      <c r="U237" s="19"/>
      <c r="V237" s="19"/>
      <c r="W237" s="19"/>
      <c r="X237" s="19"/>
      <c r="Y237" s="19"/>
      <c r="Z237" s="285"/>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row>
    <row r="238" spans="1:128" ht="15" customHeight="1">
      <c r="A238" s="15"/>
      <c r="C238" s="18"/>
      <c r="D238" s="9"/>
      <c r="E238" s="9"/>
      <c r="F238" s="9"/>
      <c r="G238" s="9"/>
      <c r="H238" s="9"/>
      <c r="I238" s="19"/>
      <c r="J238" s="19"/>
      <c r="K238" s="19"/>
      <c r="L238" s="19"/>
      <c r="M238" s="19"/>
      <c r="N238" s="19"/>
      <c r="O238" s="19"/>
      <c r="P238" s="19"/>
      <c r="Q238" s="19"/>
      <c r="R238" s="19"/>
      <c r="S238" s="19"/>
      <c r="T238" s="19"/>
      <c r="U238" s="19"/>
      <c r="V238" s="19"/>
      <c r="W238" s="19"/>
      <c r="X238" s="19"/>
      <c r="Y238" s="19"/>
      <c r="Z238" s="285"/>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row>
    <row r="239" spans="1:128" ht="15" customHeight="1">
      <c r="A239" s="15"/>
      <c r="C239" s="18"/>
      <c r="D239" s="9"/>
      <c r="E239" s="9"/>
      <c r="F239" s="9"/>
      <c r="G239" s="9"/>
      <c r="H239" s="9"/>
      <c r="I239" s="19"/>
      <c r="J239" s="19"/>
      <c r="K239" s="19"/>
      <c r="L239" s="19"/>
      <c r="M239" s="19"/>
      <c r="N239" s="19"/>
      <c r="O239" s="19"/>
      <c r="P239" s="19"/>
      <c r="Q239" s="19"/>
      <c r="R239" s="19"/>
      <c r="S239" s="19"/>
      <c r="T239" s="19"/>
      <c r="U239" s="19"/>
      <c r="V239" s="19"/>
      <c r="W239" s="19"/>
      <c r="X239" s="19"/>
      <c r="Y239" s="19"/>
      <c r="Z239" s="285"/>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row>
    <row r="240" spans="1:128" ht="15" customHeight="1">
      <c r="A240" s="15"/>
      <c r="C240" s="18"/>
      <c r="D240" s="9"/>
      <c r="E240" s="9"/>
      <c r="F240" s="9"/>
      <c r="G240" s="9"/>
      <c r="H240" s="9"/>
      <c r="I240" s="19"/>
      <c r="J240" s="19"/>
      <c r="K240" s="19"/>
      <c r="L240" s="19"/>
      <c r="M240" s="19"/>
      <c r="N240" s="19"/>
      <c r="O240" s="19"/>
      <c r="P240" s="19"/>
      <c r="Q240" s="19"/>
      <c r="R240" s="19"/>
      <c r="S240" s="19"/>
      <c r="T240" s="19"/>
      <c r="U240" s="19"/>
      <c r="V240" s="19"/>
      <c r="W240" s="19"/>
      <c r="X240" s="19"/>
      <c r="Y240" s="19"/>
      <c r="Z240" s="285"/>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row>
    <row r="241" spans="1:128" ht="15" customHeight="1">
      <c r="A241" s="15"/>
      <c r="C241" s="18"/>
      <c r="D241" s="9"/>
      <c r="E241" s="9"/>
      <c r="F241" s="9"/>
      <c r="G241" s="9"/>
      <c r="H241" s="9"/>
      <c r="I241" s="19"/>
      <c r="J241" s="19"/>
      <c r="K241" s="19"/>
      <c r="L241" s="19"/>
      <c r="M241" s="19"/>
      <c r="N241" s="19"/>
      <c r="O241" s="19"/>
      <c r="P241" s="19"/>
      <c r="Q241" s="19"/>
      <c r="R241" s="19"/>
      <c r="S241" s="19"/>
      <c r="T241" s="19"/>
      <c r="U241" s="19"/>
      <c r="V241" s="19"/>
      <c r="W241" s="19"/>
      <c r="X241" s="19"/>
      <c r="Y241" s="19"/>
      <c r="Z241" s="285"/>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row>
    <row r="242" spans="1:128" ht="15" customHeight="1">
      <c r="A242" s="15"/>
      <c r="C242" s="18"/>
      <c r="D242" s="9"/>
      <c r="E242" s="9"/>
      <c r="F242" s="9"/>
      <c r="G242" s="9"/>
      <c r="H242" s="9"/>
      <c r="I242" s="19"/>
      <c r="J242" s="19"/>
      <c r="K242" s="19"/>
      <c r="L242" s="19"/>
      <c r="M242" s="19"/>
      <c r="N242" s="19"/>
      <c r="O242" s="19"/>
      <c r="P242" s="19"/>
      <c r="Q242" s="19"/>
      <c r="R242" s="19"/>
      <c r="S242" s="19"/>
      <c r="T242" s="19"/>
      <c r="U242" s="19"/>
      <c r="V242" s="19"/>
      <c r="W242" s="19"/>
      <c r="X242" s="19"/>
      <c r="Y242" s="19"/>
      <c r="Z242" s="285"/>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row>
    <row r="243" spans="1:128" ht="15" customHeight="1">
      <c r="A243" s="15"/>
      <c r="C243" s="18"/>
      <c r="D243" s="9"/>
      <c r="E243" s="9"/>
      <c r="F243" s="9"/>
      <c r="G243" s="9"/>
      <c r="H243" s="9"/>
      <c r="I243" s="19"/>
      <c r="J243" s="19"/>
      <c r="K243" s="19"/>
      <c r="L243" s="19"/>
      <c r="M243" s="19"/>
      <c r="N243" s="19"/>
      <c r="O243" s="19"/>
      <c r="P243" s="19"/>
      <c r="Q243" s="19"/>
      <c r="R243" s="19"/>
      <c r="S243" s="19"/>
      <c r="T243" s="19"/>
      <c r="U243" s="19"/>
      <c r="V243" s="19"/>
      <c r="W243" s="19"/>
      <c r="X243" s="19"/>
      <c r="Y243" s="19"/>
      <c r="Z243" s="285"/>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row>
    <row r="244" spans="1:128" ht="15" customHeight="1">
      <c r="A244" s="15"/>
      <c r="C244" s="18"/>
      <c r="D244" s="9"/>
      <c r="E244" s="9"/>
      <c r="F244" s="9"/>
      <c r="G244" s="9"/>
      <c r="H244" s="9"/>
      <c r="I244" s="19"/>
      <c r="J244" s="19"/>
      <c r="K244" s="19"/>
      <c r="L244" s="19"/>
      <c r="M244" s="19"/>
      <c r="N244" s="19"/>
      <c r="O244" s="19"/>
      <c r="P244" s="19"/>
      <c r="Q244" s="19"/>
      <c r="R244" s="19"/>
      <c r="S244" s="19"/>
      <c r="T244" s="19"/>
      <c r="U244" s="19"/>
      <c r="V244" s="19"/>
      <c r="W244" s="19"/>
      <c r="X244" s="19"/>
      <c r="Y244" s="19"/>
      <c r="Z244" s="285"/>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row>
    <row r="245" spans="1:128" ht="15" customHeight="1">
      <c r="A245" s="15"/>
      <c r="C245" s="18"/>
      <c r="D245" s="9"/>
      <c r="E245" s="9"/>
      <c r="F245" s="9"/>
      <c r="G245" s="9"/>
      <c r="H245" s="9"/>
      <c r="I245" s="19"/>
      <c r="J245" s="19"/>
      <c r="K245" s="19"/>
      <c r="L245" s="19"/>
      <c r="M245" s="19"/>
      <c r="N245" s="19"/>
      <c r="O245" s="19"/>
      <c r="P245" s="19"/>
      <c r="Q245" s="19"/>
      <c r="R245" s="19"/>
      <c r="S245" s="19"/>
      <c r="T245" s="19"/>
      <c r="U245" s="19"/>
      <c r="V245" s="19"/>
      <c r="W245" s="19"/>
      <c r="X245" s="19"/>
      <c r="Y245" s="19"/>
      <c r="Z245" s="285"/>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row>
    <row r="246" spans="1:128" ht="15" customHeight="1">
      <c r="A246" s="15"/>
      <c r="C246" s="18"/>
      <c r="D246" s="9"/>
      <c r="E246" s="9"/>
      <c r="F246" s="9"/>
      <c r="G246" s="9"/>
      <c r="H246" s="9"/>
      <c r="I246" s="19"/>
      <c r="J246" s="19"/>
      <c r="K246" s="19"/>
      <c r="L246" s="19"/>
      <c r="M246" s="19"/>
      <c r="N246" s="19"/>
      <c r="O246" s="19"/>
      <c r="P246" s="19"/>
      <c r="Q246" s="19"/>
      <c r="R246" s="19"/>
      <c r="S246" s="19"/>
      <c r="T246" s="19"/>
      <c r="U246" s="19"/>
      <c r="V246" s="19"/>
      <c r="W246" s="19"/>
      <c r="X246" s="19"/>
      <c r="Y246" s="19"/>
      <c r="Z246" s="285"/>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row>
    <row r="247" spans="1:128" ht="15" customHeight="1">
      <c r="A247" s="15"/>
      <c r="C247" s="18"/>
      <c r="D247" s="9"/>
      <c r="E247" s="9"/>
      <c r="F247" s="9"/>
      <c r="G247" s="9"/>
      <c r="H247" s="9"/>
      <c r="I247" s="19"/>
      <c r="J247" s="19"/>
      <c r="K247" s="19"/>
      <c r="L247" s="19"/>
      <c r="M247" s="19"/>
      <c r="N247" s="19"/>
      <c r="O247" s="19"/>
      <c r="P247" s="19"/>
      <c r="Q247" s="19"/>
      <c r="R247" s="19"/>
      <c r="S247" s="19"/>
      <c r="T247" s="19"/>
      <c r="U247" s="19"/>
      <c r="V247" s="19"/>
      <c r="W247" s="19"/>
      <c r="X247" s="19"/>
      <c r="Y247" s="19"/>
      <c r="Z247" s="285"/>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row>
    <row r="248" spans="1:128" ht="15" customHeight="1">
      <c r="A248" s="15"/>
      <c r="C248" s="18"/>
      <c r="D248" s="9"/>
      <c r="E248" s="9"/>
      <c r="F248" s="9"/>
      <c r="G248" s="9"/>
      <c r="H248" s="9"/>
      <c r="I248" s="19"/>
      <c r="J248" s="19"/>
      <c r="K248" s="19"/>
      <c r="L248" s="19"/>
      <c r="M248" s="19"/>
      <c r="N248" s="19"/>
      <c r="O248" s="19"/>
      <c r="P248" s="19"/>
      <c r="Q248" s="19"/>
      <c r="R248" s="19"/>
      <c r="S248" s="19"/>
      <c r="T248" s="19"/>
      <c r="U248" s="19"/>
      <c r="V248" s="19"/>
      <c r="W248" s="19"/>
      <c r="X248" s="19"/>
      <c r="Y248" s="19"/>
      <c r="Z248" s="285"/>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row>
    <row r="249" spans="1:128" ht="15" customHeight="1">
      <c r="A249" s="15"/>
      <c r="C249" s="18"/>
      <c r="D249" s="9"/>
      <c r="E249" s="9"/>
      <c r="F249" s="9"/>
      <c r="G249" s="9"/>
      <c r="H249" s="9"/>
      <c r="I249" s="19"/>
      <c r="J249" s="19"/>
      <c r="K249" s="19"/>
      <c r="L249" s="19"/>
      <c r="M249" s="19"/>
      <c r="N249" s="19"/>
      <c r="O249" s="19"/>
      <c r="P249" s="19"/>
      <c r="Q249" s="19"/>
      <c r="R249" s="19"/>
      <c r="S249" s="19"/>
      <c r="T249" s="19"/>
      <c r="U249" s="19"/>
      <c r="V249" s="19"/>
      <c r="W249" s="19"/>
      <c r="X249" s="19"/>
      <c r="Y249" s="19"/>
      <c r="Z249" s="285"/>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row>
    <row r="250" spans="1:128" ht="15" customHeight="1">
      <c r="A250" s="15"/>
      <c r="C250" s="18"/>
      <c r="D250" s="9"/>
      <c r="E250" s="9"/>
      <c r="F250" s="9"/>
      <c r="G250" s="9"/>
      <c r="H250" s="9"/>
      <c r="I250" s="19"/>
      <c r="J250" s="19"/>
      <c r="K250" s="19"/>
      <c r="L250" s="19"/>
      <c r="M250" s="19"/>
      <c r="N250" s="19"/>
      <c r="O250" s="19"/>
      <c r="P250" s="19"/>
      <c r="Q250" s="19"/>
      <c r="R250" s="19"/>
      <c r="S250" s="19"/>
      <c r="T250" s="19"/>
      <c r="U250" s="19"/>
      <c r="V250" s="19"/>
      <c r="W250" s="19"/>
      <c r="X250" s="19"/>
      <c r="Y250" s="19"/>
      <c r="Z250" s="285"/>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row>
    <row r="251" spans="1:128" ht="15" customHeight="1">
      <c r="A251" s="15"/>
      <c r="C251" s="18"/>
      <c r="D251" s="9"/>
      <c r="E251" s="9"/>
      <c r="F251" s="9"/>
      <c r="G251" s="9"/>
      <c r="H251" s="9"/>
      <c r="I251" s="19"/>
      <c r="J251" s="19"/>
      <c r="K251" s="19"/>
      <c r="L251" s="19"/>
      <c r="M251" s="19"/>
      <c r="N251" s="19"/>
      <c r="O251" s="19"/>
      <c r="P251" s="19"/>
      <c r="Q251" s="19"/>
      <c r="R251" s="19"/>
      <c r="S251" s="19"/>
      <c r="T251" s="19"/>
      <c r="U251" s="19"/>
      <c r="V251" s="19"/>
      <c r="W251" s="19"/>
      <c r="X251" s="19"/>
      <c r="Y251" s="19"/>
      <c r="Z251" s="285"/>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row>
    <row r="252" spans="1:128" ht="15" customHeight="1">
      <c r="A252" s="15"/>
      <c r="C252" s="18"/>
      <c r="D252" s="9"/>
      <c r="E252" s="9"/>
      <c r="F252" s="9"/>
      <c r="G252" s="9"/>
      <c r="H252" s="9"/>
      <c r="I252" s="19"/>
      <c r="J252" s="19"/>
      <c r="K252" s="19"/>
      <c r="L252" s="19"/>
      <c r="M252" s="19"/>
      <c r="N252" s="19"/>
      <c r="O252" s="19"/>
      <c r="P252" s="19"/>
      <c r="Q252" s="19"/>
      <c r="R252" s="19"/>
      <c r="S252" s="19"/>
      <c r="T252" s="19"/>
      <c r="U252" s="19"/>
      <c r="V252" s="19"/>
      <c r="W252" s="19"/>
      <c r="X252" s="19"/>
      <c r="Y252" s="19"/>
      <c r="Z252" s="285"/>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row>
    <row r="253" spans="1:128" ht="15" customHeight="1">
      <c r="A253" s="15"/>
      <c r="C253" s="18"/>
      <c r="D253" s="9"/>
      <c r="E253" s="9"/>
      <c r="F253" s="9"/>
      <c r="G253" s="9"/>
      <c r="H253" s="9"/>
      <c r="I253" s="19"/>
      <c r="J253" s="19"/>
      <c r="K253" s="19"/>
      <c r="L253" s="19"/>
      <c r="M253" s="19"/>
      <c r="N253" s="19"/>
      <c r="O253" s="19"/>
      <c r="P253" s="19"/>
      <c r="Q253" s="19"/>
      <c r="R253" s="19"/>
      <c r="S253" s="19"/>
      <c r="T253" s="19"/>
      <c r="U253" s="19"/>
      <c r="V253" s="19"/>
      <c r="W253" s="19"/>
      <c r="X253" s="19"/>
      <c r="Y253" s="19"/>
      <c r="Z253" s="285"/>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row>
    <row r="254" spans="1:128" ht="15" customHeight="1">
      <c r="A254" s="15"/>
      <c r="C254" s="18"/>
      <c r="D254" s="9"/>
      <c r="E254" s="9"/>
      <c r="F254" s="9"/>
      <c r="G254" s="9"/>
      <c r="H254" s="9"/>
      <c r="I254" s="19"/>
      <c r="J254" s="19"/>
      <c r="K254" s="19"/>
      <c r="L254" s="19"/>
      <c r="M254" s="19"/>
      <c r="N254" s="19"/>
      <c r="O254" s="19"/>
      <c r="P254" s="19"/>
      <c r="Q254" s="19"/>
      <c r="R254" s="19"/>
      <c r="S254" s="19"/>
      <c r="T254" s="19"/>
      <c r="U254" s="19"/>
      <c r="V254" s="19"/>
      <c r="W254" s="19"/>
      <c r="X254" s="19"/>
      <c r="Y254" s="19"/>
      <c r="Z254" s="285"/>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row>
    <row r="255" spans="1:128" ht="15" customHeight="1">
      <c r="A255" s="15"/>
      <c r="C255" s="18"/>
      <c r="D255" s="9"/>
      <c r="E255" s="9"/>
      <c r="F255" s="9"/>
      <c r="G255" s="9"/>
      <c r="H255" s="9"/>
      <c r="I255" s="19"/>
      <c r="J255" s="19"/>
      <c r="K255" s="19"/>
      <c r="L255" s="19"/>
      <c r="M255" s="19"/>
      <c r="N255" s="19"/>
      <c r="O255" s="19"/>
      <c r="P255" s="19"/>
      <c r="Q255" s="19"/>
      <c r="R255" s="19"/>
      <c r="S255" s="19"/>
      <c r="T255" s="19"/>
      <c r="U255" s="19"/>
      <c r="V255" s="19"/>
      <c r="W255" s="19"/>
      <c r="X255" s="19"/>
      <c r="Y255" s="19"/>
      <c r="Z255" s="285"/>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row>
    <row r="256" spans="1:128" ht="15" customHeight="1">
      <c r="A256" s="15"/>
      <c r="C256" s="18"/>
      <c r="D256" s="9"/>
      <c r="E256" s="9"/>
      <c r="F256" s="9"/>
      <c r="G256" s="9"/>
      <c r="H256" s="9"/>
      <c r="I256" s="19"/>
      <c r="J256" s="19"/>
      <c r="K256" s="19"/>
      <c r="L256" s="19"/>
      <c r="M256" s="19"/>
      <c r="N256" s="19"/>
      <c r="O256" s="19"/>
      <c r="P256" s="19"/>
      <c r="Q256" s="19"/>
      <c r="R256" s="19"/>
      <c r="S256" s="19"/>
      <c r="T256" s="19"/>
      <c r="U256" s="19"/>
      <c r="V256" s="19"/>
      <c r="W256" s="19"/>
      <c r="X256" s="19"/>
      <c r="Y256" s="19"/>
      <c r="Z256" s="285"/>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row>
    <row r="257" spans="1:128" ht="15" customHeight="1">
      <c r="A257" s="15"/>
      <c r="C257" s="18"/>
      <c r="D257" s="9"/>
      <c r="E257" s="9"/>
      <c r="F257" s="9"/>
      <c r="G257" s="9"/>
      <c r="H257" s="9"/>
      <c r="I257" s="19"/>
      <c r="J257" s="19"/>
      <c r="K257" s="19"/>
      <c r="L257" s="19"/>
      <c r="M257" s="19"/>
      <c r="N257" s="19"/>
      <c r="O257" s="19"/>
      <c r="P257" s="19"/>
      <c r="Q257" s="19"/>
      <c r="R257" s="19"/>
      <c r="S257" s="19"/>
      <c r="T257" s="19"/>
      <c r="U257" s="19"/>
      <c r="V257" s="19"/>
      <c r="W257" s="19"/>
      <c r="X257" s="19"/>
      <c r="Y257" s="19"/>
      <c r="Z257" s="285"/>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row>
    <row r="258" spans="1:128" ht="15" customHeight="1">
      <c r="A258" s="15"/>
      <c r="C258" s="18"/>
      <c r="D258" s="9"/>
      <c r="E258" s="9"/>
      <c r="F258" s="9"/>
      <c r="G258" s="9"/>
      <c r="H258" s="9"/>
      <c r="I258" s="19"/>
      <c r="J258" s="19"/>
      <c r="K258" s="19"/>
      <c r="L258" s="19"/>
      <c r="M258" s="19"/>
      <c r="N258" s="19"/>
      <c r="O258" s="19"/>
      <c r="P258" s="19"/>
      <c r="Q258" s="19"/>
      <c r="R258" s="19"/>
      <c r="S258" s="19"/>
      <c r="T258" s="19"/>
      <c r="U258" s="19"/>
      <c r="V258" s="19"/>
      <c r="W258" s="19"/>
      <c r="X258" s="19"/>
      <c r="Y258" s="19"/>
      <c r="Z258" s="285"/>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row>
    <row r="259" spans="1:128" ht="15" customHeight="1">
      <c r="A259" s="15"/>
      <c r="C259" s="18"/>
      <c r="D259" s="9"/>
      <c r="E259" s="9"/>
      <c r="F259" s="9"/>
      <c r="G259" s="9"/>
      <c r="H259" s="9"/>
      <c r="I259" s="19"/>
      <c r="J259" s="19"/>
      <c r="K259" s="19"/>
      <c r="L259" s="19"/>
      <c r="M259" s="19"/>
      <c r="N259" s="19"/>
      <c r="O259" s="19"/>
      <c r="P259" s="19"/>
      <c r="Q259" s="19"/>
      <c r="R259" s="19"/>
      <c r="S259" s="19"/>
      <c r="T259" s="19"/>
      <c r="U259" s="19"/>
      <c r="V259" s="19"/>
      <c r="W259" s="19"/>
      <c r="X259" s="19"/>
      <c r="Y259" s="19"/>
      <c r="Z259" s="285"/>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row>
    <row r="260" spans="1:128" ht="15" customHeight="1">
      <c r="A260" s="15"/>
      <c r="C260" s="18"/>
      <c r="D260" s="9"/>
      <c r="E260" s="9"/>
      <c r="F260" s="9"/>
      <c r="G260" s="9"/>
      <c r="H260" s="9"/>
      <c r="I260" s="19"/>
      <c r="J260" s="19"/>
      <c r="K260" s="19"/>
      <c r="L260" s="19"/>
      <c r="M260" s="19"/>
      <c r="N260" s="19"/>
      <c r="O260" s="19"/>
      <c r="P260" s="19"/>
      <c r="Q260" s="19"/>
      <c r="R260" s="19"/>
      <c r="S260" s="19"/>
      <c r="T260" s="19"/>
      <c r="U260" s="19"/>
      <c r="V260" s="19"/>
      <c r="W260" s="19"/>
      <c r="X260" s="19"/>
      <c r="Y260" s="19"/>
      <c r="Z260" s="285"/>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row>
    <row r="261" spans="1:128" ht="15" customHeight="1">
      <c r="A261" s="15"/>
      <c r="C261" s="18"/>
      <c r="D261" s="9"/>
      <c r="E261" s="9"/>
      <c r="F261" s="9"/>
      <c r="G261" s="9"/>
      <c r="H261" s="9"/>
      <c r="I261" s="19"/>
      <c r="J261" s="19"/>
      <c r="K261" s="19"/>
      <c r="L261" s="19"/>
      <c r="M261" s="19"/>
      <c r="N261" s="19"/>
      <c r="O261" s="19"/>
      <c r="P261" s="19"/>
      <c r="Q261" s="19"/>
      <c r="R261" s="19"/>
      <c r="S261" s="19"/>
      <c r="T261" s="19"/>
      <c r="U261" s="19"/>
      <c r="V261" s="19"/>
      <c r="W261" s="19"/>
      <c r="X261" s="19"/>
      <c r="Y261" s="19"/>
      <c r="Z261" s="285"/>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row>
    <row r="262" spans="1:128" ht="15" customHeight="1">
      <c r="A262" s="15"/>
      <c r="C262" s="18"/>
      <c r="D262" s="9"/>
      <c r="E262" s="9"/>
      <c r="F262" s="9"/>
      <c r="G262" s="9"/>
      <c r="H262" s="9"/>
      <c r="I262" s="19"/>
      <c r="J262" s="19"/>
      <c r="K262" s="19"/>
      <c r="L262" s="19"/>
      <c r="M262" s="19"/>
      <c r="N262" s="19"/>
      <c r="O262" s="19"/>
      <c r="P262" s="19"/>
      <c r="Q262" s="19"/>
      <c r="R262" s="19"/>
      <c r="S262" s="19"/>
      <c r="T262" s="19"/>
      <c r="U262" s="19"/>
      <c r="V262" s="19"/>
      <c r="W262" s="19"/>
      <c r="X262" s="19"/>
      <c r="Y262" s="19"/>
      <c r="Z262" s="285"/>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row>
    <row r="263" spans="1:128" ht="15" customHeight="1">
      <c r="A263" s="15"/>
      <c r="C263" s="18"/>
      <c r="D263" s="9"/>
      <c r="E263" s="9"/>
      <c r="F263" s="9"/>
      <c r="G263" s="9"/>
      <c r="H263" s="9"/>
      <c r="I263" s="19"/>
      <c r="J263" s="19"/>
      <c r="K263" s="19"/>
      <c r="L263" s="19"/>
      <c r="M263" s="19"/>
      <c r="N263" s="19"/>
      <c r="O263" s="19"/>
      <c r="P263" s="19"/>
      <c r="Q263" s="19"/>
      <c r="R263" s="19"/>
      <c r="S263" s="19"/>
      <c r="T263" s="19"/>
      <c r="U263" s="19"/>
      <c r="V263" s="19"/>
      <c r="W263" s="19"/>
      <c r="X263" s="19"/>
      <c r="Y263" s="19"/>
      <c r="Z263" s="285"/>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row>
    <row r="264" spans="1:128" ht="15" customHeight="1">
      <c r="A264" s="15"/>
      <c r="C264" s="18"/>
      <c r="D264" s="9"/>
      <c r="E264" s="9"/>
      <c r="F264" s="9"/>
      <c r="G264" s="9"/>
      <c r="H264" s="9"/>
      <c r="I264" s="19"/>
      <c r="J264" s="19"/>
      <c r="K264" s="19"/>
      <c r="L264" s="19"/>
      <c r="M264" s="19"/>
      <c r="N264" s="19"/>
      <c r="O264" s="19"/>
      <c r="P264" s="19"/>
      <c r="Q264" s="19"/>
      <c r="R264" s="19"/>
      <c r="S264" s="19"/>
      <c r="T264" s="19"/>
      <c r="U264" s="19"/>
      <c r="V264" s="19"/>
      <c r="W264" s="19"/>
      <c r="X264" s="19"/>
      <c r="Y264" s="19"/>
      <c r="Z264" s="285"/>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row>
    <row r="265" spans="1:128" ht="15" customHeight="1">
      <c r="A265" s="15"/>
      <c r="C265" s="18"/>
      <c r="D265" s="9"/>
      <c r="E265" s="9"/>
      <c r="F265" s="9"/>
      <c r="G265" s="9"/>
      <c r="H265" s="9"/>
      <c r="I265" s="19"/>
      <c r="J265" s="19"/>
      <c r="K265" s="19"/>
      <c r="L265" s="19"/>
      <c r="M265" s="19"/>
      <c r="N265" s="19"/>
      <c r="O265" s="19"/>
      <c r="P265" s="19"/>
      <c r="Q265" s="19"/>
      <c r="R265" s="19"/>
      <c r="S265" s="19"/>
      <c r="T265" s="19"/>
      <c r="U265" s="19"/>
      <c r="V265" s="19"/>
      <c r="W265" s="19"/>
      <c r="X265" s="19"/>
      <c r="Y265" s="19"/>
      <c r="Z265" s="285"/>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row>
    <row r="266" spans="1:128" ht="15" customHeight="1">
      <c r="A266" s="15"/>
      <c r="C266" s="18"/>
      <c r="D266" s="9"/>
      <c r="E266" s="9"/>
      <c r="F266" s="9"/>
      <c r="G266" s="9"/>
      <c r="H266" s="9"/>
      <c r="I266" s="19"/>
      <c r="J266" s="19"/>
      <c r="K266" s="19"/>
      <c r="L266" s="19"/>
      <c r="M266" s="19"/>
      <c r="N266" s="19"/>
      <c r="O266" s="19"/>
      <c r="P266" s="19"/>
      <c r="Q266" s="19"/>
      <c r="R266" s="19"/>
      <c r="S266" s="19"/>
      <c r="T266" s="19"/>
      <c r="U266" s="19"/>
      <c r="V266" s="19"/>
      <c r="W266" s="19"/>
      <c r="X266" s="19"/>
      <c r="Y266" s="19"/>
      <c r="Z266" s="285"/>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row>
    <row r="267" spans="1:128" ht="15" customHeight="1">
      <c r="A267" s="15"/>
      <c r="C267" s="18"/>
      <c r="D267" s="9"/>
      <c r="E267" s="9"/>
      <c r="F267" s="9"/>
      <c r="G267" s="9"/>
      <c r="H267" s="9"/>
      <c r="I267" s="19"/>
      <c r="J267" s="19"/>
      <c r="K267" s="19"/>
      <c r="L267" s="19"/>
      <c r="M267" s="19"/>
      <c r="N267" s="19"/>
      <c r="O267" s="19"/>
      <c r="P267" s="19"/>
      <c r="Q267" s="19"/>
      <c r="R267" s="19"/>
      <c r="S267" s="19"/>
      <c r="T267" s="19"/>
      <c r="U267" s="19"/>
      <c r="V267" s="19"/>
      <c r="W267" s="19"/>
      <c r="X267" s="19"/>
      <c r="Y267" s="19"/>
      <c r="Z267" s="285"/>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row>
    <row r="268" spans="1:128" ht="15" customHeight="1">
      <c r="A268" s="15"/>
      <c r="C268" s="18"/>
      <c r="D268" s="9"/>
      <c r="E268" s="9"/>
      <c r="F268" s="9"/>
      <c r="G268" s="9"/>
      <c r="H268" s="9"/>
      <c r="I268" s="19"/>
      <c r="J268" s="19"/>
      <c r="K268" s="19"/>
      <c r="L268" s="19"/>
      <c r="M268" s="19"/>
      <c r="N268" s="19"/>
      <c r="O268" s="19"/>
      <c r="P268" s="19"/>
      <c r="Q268" s="19"/>
      <c r="R268" s="19"/>
      <c r="S268" s="19"/>
      <c r="T268" s="19"/>
      <c r="U268" s="19"/>
      <c r="V268" s="19"/>
      <c r="W268" s="19"/>
      <c r="X268" s="19"/>
      <c r="Y268" s="19"/>
      <c r="Z268" s="285"/>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row>
    <row r="269" spans="1:128" ht="15" customHeight="1">
      <c r="A269" s="15"/>
      <c r="C269" s="18"/>
      <c r="D269" s="9"/>
      <c r="E269" s="9"/>
      <c r="F269" s="9"/>
      <c r="G269" s="9"/>
      <c r="H269" s="9"/>
      <c r="I269" s="19"/>
      <c r="J269" s="19"/>
      <c r="K269" s="19"/>
      <c r="L269" s="19"/>
      <c r="M269" s="19"/>
      <c r="N269" s="19"/>
      <c r="O269" s="19"/>
      <c r="P269" s="19"/>
      <c r="Q269" s="19"/>
      <c r="R269" s="19"/>
      <c r="S269" s="19"/>
      <c r="T269" s="19"/>
      <c r="U269" s="19"/>
      <c r="V269" s="19"/>
      <c r="W269" s="19"/>
      <c r="X269" s="19"/>
      <c r="Y269" s="19"/>
      <c r="Z269" s="285"/>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row>
    <row r="270" spans="1:128" ht="15" customHeight="1">
      <c r="A270" s="15"/>
      <c r="C270" s="18"/>
      <c r="D270" s="9"/>
      <c r="E270" s="9"/>
      <c r="F270" s="9"/>
      <c r="G270" s="9"/>
      <c r="H270" s="9"/>
      <c r="I270" s="19"/>
      <c r="J270" s="19"/>
      <c r="K270" s="19"/>
      <c r="L270" s="19"/>
      <c r="M270" s="19"/>
      <c r="N270" s="19"/>
      <c r="O270" s="19"/>
      <c r="P270" s="19"/>
      <c r="Q270" s="19"/>
      <c r="R270" s="19"/>
      <c r="S270" s="19"/>
      <c r="T270" s="19"/>
      <c r="U270" s="19"/>
      <c r="V270" s="19"/>
      <c r="W270" s="19"/>
      <c r="X270" s="19"/>
      <c r="Y270" s="19"/>
      <c r="Z270" s="285"/>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row>
    <row r="271" spans="1:128" ht="15" customHeight="1">
      <c r="A271" s="15"/>
      <c r="C271" s="18"/>
      <c r="D271" s="9"/>
      <c r="E271" s="9"/>
      <c r="F271" s="9"/>
      <c r="G271" s="9"/>
      <c r="H271" s="9"/>
      <c r="I271" s="19"/>
      <c r="J271" s="19"/>
      <c r="K271" s="19"/>
      <c r="L271" s="19"/>
      <c r="M271" s="19"/>
      <c r="N271" s="19"/>
      <c r="O271" s="19"/>
      <c r="P271" s="19"/>
      <c r="Q271" s="19"/>
      <c r="R271" s="19"/>
      <c r="S271" s="19"/>
      <c r="T271" s="19"/>
      <c r="U271" s="19"/>
      <c r="V271" s="19"/>
      <c r="W271" s="19"/>
      <c r="X271" s="19"/>
      <c r="Y271" s="19"/>
      <c r="Z271" s="285"/>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row>
    <row r="272" spans="1:128" ht="15" customHeight="1">
      <c r="A272" s="15"/>
      <c r="C272" s="18"/>
      <c r="D272" s="9"/>
      <c r="E272" s="9"/>
      <c r="F272" s="9"/>
      <c r="G272" s="9"/>
      <c r="H272" s="9"/>
      <c r="I272" s="19"/>
      <c r="J272" s="19"/>
      <c r="K272" s="19"/>
      <c r="L272" s="19"/>
      <c r="M272" s="19"/>
      <c r="N272" s="19"/>
      <c r="O272" s="19"/>
      <c r="P272" s="19"/>
      <c r="Q272" s="19"/>
      <c r="R272" s="19"/>
      <c r="S272" s="19"/>
      <c r="T272" s="19"/>
      <c r="U272" s="19"/>
      <c r="V272" s="19"/>
      <c r="W272" s="19"/>
      <c r="X272" s="19"/>
      <c r="Y272" s="19"/>
      <c r="Z272" s="285"/>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row>
    <row r="273" spans="1:128" ht="15" customHeight="1">
      <c r="A273" s="15"/>
      <c r="C273" s="18"/>
      <c r="D273" s="9"/>
      <c r="E273" s="9"/>
      <c r="F273" s="9"/>
      <c r="G273" s="9"/>
      <c r="H273" s="9"/>
      <c r="I273" s="19"/>
      <c r="J273" s="19"/>
      <c r="K273" s="19"/>
      <c r="L273" s="19"/>
      <c r="M273" s="19"/>
      <c r="N273" s="19"/>
      <c r="O273" s="19"/>
      <c r="P273" s="19"/>
      <c r="Q273" s="19"/>
      <c r="R273" s="19"/>
      <c r="S273" s="19"/>
      <c r="T273" s="19"/>
      <c r="U273" s="19"/>
      <c r="V273" s="19"/>
      <c r="W273" s="19"/>
      <c r="X273" s="19"/>
      <c r="Y273" s="19"/>
      <c r="Z273" s="285"/>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row>
    <row r="274" spans="1:128" ht="15" customHeight="1">
      <c r="A274" s="15"/>
      <c r="C274" s="18"/>
      <c r="D274" s="9"/>
      <c r="E274" s="9"/>
      <c r="F274" s="9"/>
      <c r="G274" s="9"/>
      <c r="H274" s="9"/>
      <c r="I274" s="19"/>
      <c r="J274" s="19"/>
      <c r="K274" s="19"/>
      <c r="L274" s="19"/>
      <c r="M274" s="19"/>
      <c r="N274" s="19"/>
      <c r="O274" s="19"/>
      <c r="P274" s="19"/>
      <c r="Q274" s="19"/>
      <c r="R274" s="19"/>
      <c r="S274" s="19"/>
      <c r="T274" s="19"/>
      <c r="U274" s="19"/>
      <c r="V274" s="19"/>
      <c r="W274" s="19"/>
      <c r="X274" s="19"/>
      <c r="Y274" s="19"/>
      <c r="Z274" s="285"/>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row>
    <row r="275" spans="1:128" ht="15" customHeight="1">
      <c r="A275" s="15"/>
      <c r="C275" s="18"/>
      <c r="D275" s="9"/>
      <c r="E275" s="9"/>
      <c r="F275" s="9"/>
      <c r="G275" s="9"/>
      <c r="H275" s="9"/>
      <c r="I275" s="19"/>
      <c r="J275" s="19"/>
      <c r="K275" s="19"/>
      <c r="L275" s="19"/>
      <c r="M275" s="19"/>
      <c r="N275" s="19"/>
      <c r="O275" s="19"/>
      <c r="P275" s="19"/>
      <c r="Q275" s="19"/>
      <c r="R275" s="19"/>
      <c r="S275" s="19"/>
      <c r="T275" s="19"/>
      <c r="U275" s="19"/>
      <c r="V275" s="19"/>
      <c r="W275" s="19"/>
      <c r="X275" s="19"/>
      <c r="Y275" s="19"/>
      <c r="Z275" s="285"/>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row>
    <row r="276" spans="1:128" ht="15" customHeight="1">
      <c r="A276" s="15"/>
      <c r="C276" s="18"/>
      <c r="D276" s="9"/>
      <c r="E276" s="9"/>
      <c r="F276" s="9"/>
      <c r="G276" s="9"/>
      <c r="H276" s="9"/>
      <c r="I276" s="19"/>
      <c r="J276" s="19"/>
      <c r="K276" s="19"/>
      <c r="L276" s="19"/>
      <c r="M276" s="19"/>
      <c r="N276" s="19"/>
      <c r="O276" s="19"/>
      <c r="P276" s="19"/>
      <c r="Q276" s="19"/>
      <c r="R276" s="19"/>
      <c r="S276" s="19"/>
      <c r="T276" s="19"/>
      <c r="U276" s="19"/>
      <c r="V276" s="19"/>
      <c r="W276" s="19"/>
      <c r="X276" s="19"/>
      <c r="Y276" s="19"/>
      <c r="Z276" s="285"/>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row>
    <row r="277" spans="1:128" ht="15" customHeight="1">
      <c r="A277" s="15"/>
      <c r="C277" s="18"/>
      <c r="D277" s="9"/>
      <c r="E277" s="9"/>
      <c r="F277" s="9"/>
      <c r="G277" s="9"/>
      <c r="H277" s="9"/>
      <c r="I277" s="9"/>
      <c r="J277" s="9"/>
      <c r="K277" s="9"/>
      <c r="L277" s="9"/>
      <c r="M277" s="9"/>
      <c r="N277" s="9"/>
      <c r="O277" s="9"/>
      <c r="P277" s="9"/>
      <c r="Q277" s="9"/>
      <c r="R277" s="9"/>
      <c r="S277" s="9"/>
      <c r="T277" s="9"/>
      <c r="U277" s="9"/>
      <c r="V277" s="9"/>
      <c r="W277" s="9"/>
      <c r="X277" s="9"/>
      <c r="Y277" s="9"/>
      <c r="Z277" s="284"/>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row>
    <row r="278" spans="1:128" ht="15" customHeight="1">
      <c r="A278" s="15"/>
      <c r="C278" s="18"/>
      <c r="D278" s="9"/>
      <c r="E278" s="9"/>
      <c r="F278" s="9"/>
      <c r="G278" s="9"/>
      <c r="H278" s="9"/>
      <c r="I278" s="9"/>
      <c r="J278" s="9"/>
      <c r="K278" s="9"/>
      <c r="L278" s="9"/>
      <c r="M278" s="9"/>
      <c r="N278" s="9"/>
      <c r="O278" s="9"/>
      <c r="P278" s="9"/>
      <c r="Q278" s="9"/>
      <c r="R278" s="9"/>
      <c r="S278" s="9"/>
      <c r="T278" s="9"/>
      <c r="U278" s="9"/>
      <c r="V278" s="9"/>
      <c r="W278" s="9"/>
      <c r="X278" s="9"/>
      <c r="Y278" s="9"/>
      <c r="Z278" s="284"/>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row>
    <row r="279" spans="1:128" ht="15" customHeight="1">
      <c r="A279" s="15"/>
      <c r="C279" s="18"/>
      <c r="D279" s="9"/>
      <c r="E279" s="9"/>
      <c r="F279" s="9"/>
      <c r="G279" s="9"/>
      <c r="H279" s="9"/>
      <c r="I279" s="9"/>
      <c r="J279" s="9"/>
      <c r="K279" s="9"/>
      <c r="L279" s="9"/>
      <c r="M279" s="9"/>
      <c r="N279" s="9"/>
      <c r="O279" s="9"/>
      <c r="P279" s="9"/>
      <c r="Q279" s="9"/>
      <c r="R279" s="9"/>
      <c r="S279" s="9"/>
      <c r="T279" s="9"/>
      <c r="U279" s="9"/>
      <c r="V279" s="9"/>
      <c r="W279" s="9"/>
      <c r="X279" s="9"/>
      <c r="Y279" s="9"/>
      <c r="Z279" s="284"/>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row>
    <row r="280" spans="1:128" ht="15" customHeight="1">
      <c r="A280" s="15"/>
      <c r="C280" s="18"/>
      <c r="D280" s="9"/>
      <c r="E280" s="9"/>
      <c r="F280" s="9"/>
      <c r="G280" s="9"/>
      <c r="H280" s="9"/>
      <c r="I280" s="9"/>
      <c r="J280" s="9"/>
      <c r="K280" s="9"/>
      <c r="L280" s="9"/>
      <c r="M280" s="9"/>
      <c r="N280" s="9"/>
      <c r="O280" s="9"/>
      <c r="P280" s="9"/>
      <c r="Q280" s="9"/>
      <c r="R280" s="9"/>
      <c r="S280" s="9"/>
      <c r="T280" s="9"/>
      <c r="U280" s="9"/>
      <c r="V280" s="9"/>
      <c r="W280" s="9"/>
      <c r="X280" s="9"/>
      <c r="Y280" s="9"/>
      <c r="Z280" s="284"/>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row>
    <row r="281" spans="1:128" ht="15" customHeight="1">
      <c r="A281" s="15"/>
      <c r="C281" s="18"/>
      <c r="D281" s="9"/>
      <c r="E281" s="9"/>
      <c r="F281" s="9"/>
      <c r="G281" s="9"/>
      <c r="H281" s="9"/>
      <c r="I281" s="9"/>
      <c r="J281" s="9"/>
      <c r="K281" s="9"/>
      <c r="L281" s="9"/>
      <c r="M281" s="9"/>
      <c r="N281" s="9"/>
      <c r="O281" s="9"/>
      <c r="P281" s="9"/>
      <c r="Q281" s="9"/>
      <c r="R281" s="9"/>
      <c r="S281" s="9"/>
      <c r="T281" s="9"/>
      <c r="U281" s="9"/>
      <c r="V281" s="9"/>
      <c r="W281" s="9"/>
      <c r="X281" s="9"/>
      <c r="Y281" s="9"/>
      <c r="Z281" s="284"/>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c r="DX281" s="9"/>
    </row>
    <row r="282" spans="1:128" ht="15" customHeight="1">
      <c r="A282" s="15"/>
      <c r="C282" s="18"/>
      <c r="D282" s="9"/>
      <c r="E282" s="9"/>
      <c r="F282" s="9"/>
      <c r="G282" s="9"/>
      <c r="H282" s="9"/>
      <c r="I282" s="9"/>
      <c r="J282" s="9"/>
      <c r="K282" s="9"/>
      <c r="L282" s="9"/>
      <c r="M282" s="9"/>
      <c r="N282" s="9"/>
      <c r="O282" s="9"/>
      <c r="P282" s="9"/>
      <c r="Q282" s="9"/>
      <c r="R282" s="9"/>
      <c r="S282" s="9"/>
      <c r="T282" s="9"/>
      <c r="U282" s="9"/>
      <c r="V282" s="9"/>
      <c r="W282" s="9"/>
      <c r="X282" s="9"/>
      <c r="Y282" s="9"/>
      <c r="Z282" s="284"/>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row>
    <row r="283" spans="1:128" ht="15" customHeight="1">
      <c r="A283" s="15"/>
      <c r="C283" s="18"/>
      <c r="D283" s="9"/>
      <c r="E283" s="9"/>
      <c r="F283" s="9"/>
      <c r="G283" s="9"/>
      <c r="H283" s="9"/>
      <c r="I283" s="9"/>
      <c r="J283" s="9"/>
      <c r="K283" s="9"/>
      <c r="L283" s="9"/>
      <c r="M283" s="9"/>
      <c r="N283" s="9"/>
      <c r="O283" s="9"/>
      <c r="P283" s="9"/>
      <c r="Q283" s="9"/>
      <c r="R283" s="9"/>
      <c r="S283" s="9"/>
      <c r="T283" s="9"/>
      <c r="U283" s="9"/>
      <c r="V283" s="9"/>
      <c r="W283" s="9"/>
      <c r="X283" s="9"/>
      <c r="Y283" s="9"/>
      <c r="Z283" s="284"/>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row>
    <row r="284" spans="1:128" ht="15" customHeight="1">
      <c r="A284" s="15"/>
      <c r="C284" s="18"/>
      <c r="D284" s="9"/>
      <c r="E284" s="9"/>
      <c r="F284" s="9"/>
      <c r="G284" s="9"/>
      <c r="H284" s="9"/>
      <c r="I284" s="9"/>
      <c r="J284" s="9"/>
      <c r="K284" s="9"/>
      <c r="L284" s="9"/>
      <c r="M284" s="9"/>
      <c r="N284" s="9"/>
      <c r="O284" s="9"/>
      <c r="P284" s="9"/>
      <c r="Q284" s="9"/>
      <c r="R284" s="9"/>
      <c r="S284" s="9"/>
      <c r="T284" s="9"/>
      <c r="U284" s="9"/>
      <c r="V284" s="9"/>
      <c r="W284" s="9"/>
      <c r="X284" s="9"/>
      <c r="Y284" s="9"/>
      <c r="Z284" s="284"/>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row>
    <row r="285" spans="1:128" ht="15" customHeight="1">
      <c r="A285" s="15"/>
      <c r="C285" s="18"/>
      <c r="D285" s="9"/>
      <c r="E285" s="9"/>
      <c r="F285" s="9"/>
      <c r="G285" s="9"/>
      <c r="H285" s="9"/>
      <c r="I285" s="9"/>
      <c r="J285" s="9"/>
      <c r="K285" s="9"/>
      <c r="L285" s="9"/>
      <c r="M285" s="9"/>
      <c r="N285" s="9"/>
      <c r="O285" s="9"/>
      <c r="P285" s="9"/>
      <c r="Q285" s="9"/>
      <c r="R285" s="9"/>
      <c r="S285" s="9"/>
      <c r="T285" s="9"/>
      <c r="U285" s="9"/>
      <c r="V285" s="9"/>
      <c r="W285" s="9"/>
      <c r="X285" s="9"/>
      <c r="Y285" s="9"/>
      <c r="Z285" s="284"/>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row>
    <row r="286" spans="1:128" ht="15" customHeight="1">
      <c r="A286" s="15"/>
      <c r="C286" s="18"/>
      <c r="D286" s="9"/>
      <c r="E286" s="9"/>
      <c r="F286" s="9"/>
      <c r="G286" s="9"/>
      <c r="H286" s="9"/>
      <c r="I286" s="9"/>
      <c r="J286" s="9"/>
      <c r="K286" s="9"/>
      <c r="L286" s="9"/>
      <c r="M286" s="9"/>
      <c r="N286" s="9"/>
      <c r="O286" s="9"/>
      <c r="P286" s="9"/>
      <c r="Q286" s="9"/>
      <c r="R286" s="9"/>
      <c r="S286" s="9"/>
      <c r="T286" s="9"/>
      <c r="U286" s="9"/>
      <c r="V286" s="9"/>
      <c r="W286" s="9"/>
      <c r="X286" s="9"/>
      <c r="Y286" s="9"/>
      <c r="Z286" s="284"/>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row>
    <row r="287" spans="1:128" ht="15" customHeight="1">
      <c r="A287" s="15"/>
      <c r="C287" s="18"/>
      <c r="D287" s="9"/>
      <c r="E287" s="9"/>
      <c r="F287" s="9"/>
      <c r="G287" s="9"/>
      <c r="H287" s="9"/>
      <c r="I287" s="9"/>
      <c r="J287" s="9"/>
      <c r="K287" s="9"/>
      <c r="L287" s="9"/>
      <c r="M287" s="9"/>
      <c r="N287" s="9"/>
      <c r="O287" s="9"/>
      <c r="P287" s="9"/>
      <c r="Q287" s="9"/>
      <c r="R287" s="9"/>
      <c r="S287" s="9"/>
      <c r="T287" s="9"/>
      <c r="U287" s="9"/>
      <c r="V287" s="9"/>
      <c r="W287" s="9"/>
      <c r="X287" s="9"/>
      <c r="Y287" s="9"/>
      <c r="Z287" s="284"/>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row>
    <row r="288" spans="1:128" ht="15" customHeight="1">
      <c r="A288" s="15"/>
      <c r="C288" s="18"/>
      <c r="D288" s="9"/>
      <c r="E288" s="9"/>
      <c r="F288" s="9"/>
      <c r="G288" s="9"/>
      <c r="H288" s="9"/>
      <c r="I288" s="9"/>
      <c r="J288" s="9"/>
      <c r="K288" s="9"/>
      <c r="L288" s="9"/>
      <c r="M288" s="9"/>
      <c r="N288" s="9"/>
      <c r="O288" s="9"/>
      <c r="P288" s="9"/>
      <c r="Q288" s="9"/>
      <c r="R288" s="9"/>
      <c r="S288" s="9"/>
      <c r="T288" s="9"/>
      <c r="U288" s="9"/>
      <c r="V288" s="9"/>
      <c r="W288" s="9"/>
      <c r="X288" s="9"/>
      <c r="Y288" s="9"/>
      <c r="Z288" s="284"/>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row>
    <row r="289" spans="1:128" ht="15" customHeight="1">
      <c r="A289" s="15"/>
      <c r="C289" s="18"/>
      <c r="D289" s="9"/>
      <c r="E289" s="9"/>
      <c r="F289" s="9"/>
      <c r="G289" s="9"/>
      <c r="H289" s="9"/>
      <c r="I289" s="9"/>
      <c r="J289" s="9"/>
      <c r="K289" s="9"/>
      <c r="L289" s="9"/>
      <c r="M289" s="9"/>
      <c r="N289" s="9"/>
      <c r="O289" s="9"/>
      <c r="P289" s="9"/>
      <c r="Q289" s="9"/>
      <c r="R289" s="9"/>
      <c r="S289" s="9"/>
      <c r="T289" s="9"/>
      <c r="U289" s="9"/>
      <c r="V289" s="9"/>
      <c r="W289" s="9"/>
      <c r="X289" s="9"/>
      <c r="Y289" s="9"/>
      <c r="Z289" s="284"/>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row>
    <row r="290" spans="1:128" ht="15" customHeight="1">
      <c r="A290" s="15"/>
      <c r="C290" s="18"/>
      <c r="D290" s="9"/>
      <c r="E290" s="9"/>
      <c r="F290" s="9"/>
      <c r="G290" s="9"/>
      <c r="H290" s="9"/>
      <c r="I290" s="9"/>
      <c r="J290" s="9"/>
      <c r="K290" s="9"/>
      <c r="L290" s="9"/>
      <c r="M290" s="9"/>
      <c r="N290" s="9"/>
      <c r="O290" s="9"/>
      <c r="P290" s="9"/>
      <c r="Q290" s="9"/>
      <c r="R290" s="9"/>
      <c r="S290" s="9"/>
      <c r="T290" s="9"/>
      <c r="U290" s="9"/>
      <c r="V290" s="9"/>
      <c r="W290" s="9"/>
      <c r="X290" s="9"/>
      <c r="Y290" s="9"/>
      <c r="Z290" s="284"/>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c r="DX290" s="9"/>
    </row>
    <row r="291" spans="1:128" ht="15" customHeight="1">
      <c r="A291" s="15"/>
      <c r="C291" s="18"/>
      <c r="D291" s="9"/>
      <c r="E291" s="9"/>
      <c r="F291" s="9"/>
      <c r="G291" s="9"/>
      <c r="H291" s="9"/>
      <c r="I291" s="9"/>
      <c r="J291" s="9"/>
      <c r="K291" s="9"/>
      <c r="L291" s="9"/>
      <c r="M291" s="9"/>
      <c r="N291" s="9"/>
      <c r="O291" s="9"/>
      <c r="P291" s="9"/>
      <c r="Q291" s="9"/>
      <c r="R291" s="9"/>
      <c r="S291" s="9"/>
      <c r="T291" s="9"/>
      <c r="U291" s="9"/>
      <c r="V291" s="9"/>
      <c r="W291" s="9"/>
      <c r="X291" s="9"/>
      <c r="Y291" s="9"/>
      <c r="Z291" s="284"/>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row>
    <row r="292" spans="1:128" ht="15" customHeight="1">
      <c r="A292" s="15"/>
      <c r="C292" s="18"/>
      <c r="D292" s="9"/>
      <c r="E292" s="9"/>
      <c r="F292" s="9"/>
      <c r="G292" s="9"/>
      <c r="H292" s="9"/>
      <c r="I292" s="9"/>
      <c r="J292" s="9"/>
      <c r="K292" s="9"/>
      <c r="L292" s="9"/>
      <c r="M292" s="9"/>
      <c r="N292" s="9"/>
      <c r="O292" s="9"/>
      <c r="P292" s="9"/>
      <c r="Q292" s="9"/>
      <c r="R292" s="9"/>
      <c r="S292" s="9"/>
      <c r="T292" s="9"/>
      <c r="U292" s="9"/>
      <c r="V292" s="9"/>
      <c r="W292" s="9"/>
      <c r="X292" s="9"/>
      <c r="Y292" s="9"/>
      <c r="Z292" s="284"/>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row>
    <row r="293" spans="1:128" ht="15" customHeight="1">
      <c r="A293" s="15"/>
      <c r="C293" s="18"/>
      <c r="D293" s="9"/>
      <c r="E293" s="9"/>
      <c r="F293" s="9"/>
      <c r="G293" s="9"/>
      <c r="H293" s="9"/>
      <c r="I293" s="9"/>
      <c r="J293" s="9"/>
      <c r="K293" s="9"/>
      <c r="L293" s="9"/>
      <c r="M293" s="9"/>
      <c r="N293" s="9"/>
      <c r="O293" s="9"/>
      <c r="P293" s="9"/>
      <c r="Q293" s="9"/>
      <c r="R293" s="9"/>
      <c r="S293" s="9"/>
      <c r="T293" s="9"/>
      <c r="U293" s="9"/>
      <c r="V293" s="9"/>
      <c r="W293" s="9"/>
      <c r="X293" s="9"/>
      <c r="Y293" s="9"/>
      <c r="Z293" s="284"/>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row>
    <row r="294" spans="1:128" ht="15" customHeight="1">
      <c r="A294" s="15"/>
      <c r="C294" s="18"/>
      <c r="D294" s="9"/>
      <c r="E294" s="9"/>
      <c r="F294" s="9"/>
      <c r="G294" s="9"/>
      <c r="H294" s="9"/>
      <c r="I294" s="9"/>
      <c r="J294" s="9"/>
      <c r="K294" s="9"/>
      <c r="L294" s="9"/>
      <c r="M294" s="9"/>
      <c r="N294" s="9"/>
      <c r="O294" s="9"/>
      <c r="P294" s="9"/>
      <c r="Q294" s="9"/>
      <c r="R294" s="9"/>
      <c r="S294" s="9"/>
      <c r="T294" s="9"/>
      <c r="U294" s="9"/>
      <c r="V294" s="9"/>
      <c r="W294" s="9"/>
      <c r="X294" s="9"/>
      <c r="Y294" s="9"/>
      <c r="Z294" s="284"/>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row>
    <row r="295" spans="1:128" ht="15" customHeight="1">
      <c r="A295" s="15"/>
      <c r="C295" s="18"/>
      <c r="D295" s="9"/>
      <c r="E295" s="9"/>
      <c r="F295" s="9"/>
      <c r="G295" s="9"/>
      <c r="H295" s="9"/>
      <c r="I295" s="9"/>
      <c r="J295" s="9"/>
      <c r="K295" s="9"/>
      <c r="L295" s="9"/>
      <c r="M295" s="9"/>
      <c r="N295" s="9"/>
      <c r="O295" s="9"/>
      <c r="P295" s="9"/>
      <c r="Q295" s="9"/>
      <c r="R295" s="9"/>
      <c r="S295" s="9"/>
      <c r="T295" s="9"/>
      <c r="U295" s="9"/>
      <c r="V295" s="9"/>
      <c r="W295" s="9"/>
      <c r="X295" s="9"/>
      <c r="Y295" s="9"/>
      <c r="Z295" s="284"/>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row>
    <row r="296" spans="1:128" ht="15" customHeight="1">
      <c r="A296" s="15"/>
      <c r="C296" s="18"/>
      <c r="D296" s="9"/>
      <c r="E296" s="9"/>
      <c r="F296" s="9"/>
      <c r="G296" s="9"/>
      <c r="H296" s="9"/>
      <c r="I296" s="9"/>
      <c r="J296" s="9"/>
      <c r="K296" s="9"/>
      <c r="L296" s="9"/>
      <c r="M296" s="9"/>
      <c r="N296" s="9"/>
      <c r="O296" s="9"/>
      <c r="P296" s="9"/>
      <c r="Q296" s="9"/>
      <c r="R296" s="9"/>
      <c r="S296" s="9"/>
      <c r="T296" s="9"/>
      <c r="U296" s="9"/>
      <c r="V296" s="9"/>
      <c r="W296" s="9"/>
      <c r="X296" s="9"/>
      <c r="Y296" s="9"/>
      <c r="Z296" s="284"/>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row>
    <row r="297" spans="1:128" ht="15" customHeight="1">
      <c r="A297" s="15"/>
      <c r="C297" s="18"/>
      <c r="D297" s="9"/>
      <c r="E297" s="9"/>
      <c r="F297" s="9"/>
      <c r="G297" s="9"/>
      <c r="H297" s="9"/>
      <c r="I297" s="9"/>
      <c r="J297" s="9"/>
      <c r="K297" s="9"/>
      <c r="L297" s="9"/>
      <c r="M297" s="9"/>
      <c r="N297" s="9"/>
      <c r="O297" s="9"/>
      <c r="P297" s="9"/>
      <c r="Q297" s="9"/>
      <c r="R297" s="9"/>
      <c r="S297" s="9"/>
      <c r="T297" s="9"/>
      <c r="U297" s="9"/>
      <c r="V297" s="9"/>
      <c r="W297" s="9"/>
      <c r="X297" s="9"/>
      <c r="Y297" s="9"/>
      <c r="Z297" s="284"/>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row>
    <row r="298" spans="1:128" ht="15" customHeight="1">
      <c r="A298" s="15"/>
      <c r="C298" s="18"/>
      <c r="D298" s="9"/>
      <c r="E298" s="9"/>
      <c r="F298" s="9"/>
      <c r="G298" s="9"/>
      <c r="H298" s="9"/>
      <c r="I298" s="9"/>
      <c r="J298" s="9"/>
      <c r="K298" s="9"/>
      <c r="L298" s="9"/>
      <c r="M298" s="9"/>
      <c r="N298" s="9"/>
      <c r="O298" s="9"/>
      <c r="P298" s="9"/>
      <c r="Q298" s="9"/>
      <c r="R298" s="9"/>
      <c r="S298" s="9"/>
      <c r="T298" s="9"/>
      <c r="U298" s="9"/>
      <c r="V298" s="9"/>
      <c r="W298" s="9"/>
      <c r="X298" s="9"/>
      <c r="Y298" s="9"/>
      <c r="Z298" s="284"/>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row>
    <row r="299" spans="1:128" ht="15" customHeight="1">
      <c r="A299" s="15"/>
      <c r="C299" s="18"/>
      <c r="D299" s="9"/>
      <c r="E299" s="9"/>
      <c r="F299" s="9"/>
      <c r="G299" s="9"/>
      <c r="H299" s="9"/>
      <c r="I299" s="9"/>
      <c r="J299" s="9"/>
      <c r="K299" s="9"/>
      <c r="L299" s="9"/>
      <c r="M299" s="9"/>
      <c r="N299" s="9"/>
      <c r="O299" s="9"/>
      <c r="P299" s="9"/>
      <c r="Q299" s="9"/>
      <c r="R299" s="9"/>
      <c r="S299" s="9"/>
      <c r="T299" s="9"/>
      <c r="U299" s="9"/>
      <c r="V299" s="9"/>
      <c r="W299" s="9"/>
      <c r="X299" s="9"/>
      <c r="Y299" s="9"/>
      <c r="Z299" s="284"/>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row>
    <row r="300" spans="1:128" ht="15" customHeight="1">
      <c r="A300" s="15"/>
      <c r="C300" s="18"/>
      <c r="D300" s="9"/>
      <c r="E300" s="9"/>
      <c r="F300" s="9"/>
      <c r="G300" s="9"/>
      <c r="H300" s="9"/>
      <c r="I300" s="9"/>
      <c r="J300" s="9"/>
      <c r="K300" s="9"/>
      <c r="L300" s="9"/>
      <c r="M300" s="9"/>
      <c r="N300" s="9"/>
      <c r="O300" s="9"/>
      <c r="P300" s="9"/>
      <c r="Q300" s="9"/>
      <c r="R300" s="9"/>
      <c r="S300" s="9"/>
      <c r="T300" s="9"/>
      <c r="U300" s="9"/>
      <c r="V300" s="9"/>
      <c r="W300" s="9"/>
      <c r="X300" s="9"/>
      <c r="Y300" s="9"/>
      <c r="Z300" s="284"/>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row>
    <row r="301" spans="1:128" ht="15" customHeight="1">
      <c r="A301" s="15"/>
      <c r="C301" s="18"/>
      <c r="D301" s="9"/>
      <c r="E301" s="9"/>
      <c r="F301" s="9"/>
      <c r="G301" s="9"/>
      <c r="H301" s="9"/>
      <c r="I301" s="9"/>
      <c r="J301" s="9"/>
      <c r="K301" s="9"/>
      <c r="L301" s="9"/>
      <c r="M301" s="9"/>
      <c r="N301" s="9"/>
      <c r="O301" s="9"/>
      <c r="P301" s="9"/>
      <c r="Q301" s="9"/>
      <c r="R301" s="9"/>
      <c r="S301" s="9"/>
      <c r="T301" s="9"/>
      <c r="U301" s="9"/>
      <c r="V301" s="9"/>
      <c r="W301" s="9"/>
      <c r="X301" s="9"/>
      <c r="Y301" s="9"/>
      <c r="Z301" s="284"/>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row>
    <row r="302" spans="1:128" ht="15" customHeight="1">
      <c r="A302" s="15"/>
      <c r="C302" s="18"/>
      <c r="D302" s="9"/>
      <c r="E302" s="9"/>
      <c r="F302" s="9"/>
      <c r="G302" s="9"/>
      <c r="H302" s="9"/>
      <c r="I302" s="9"/>
      <c r="J302" s="9"/>
      <c r="K302" s="9"/>
      <c r="L302" s="9"/>
      <c r="M302" s="9"/>
      <c r="N302" s="9"/>
      <c r="O302" s="9"/>
      <c r="P302" s="9"/>
      <c r="Q302" s="9"/>
      <c r="R302" s="9"/>
      <c r="S302" s="9"/>
      <c r="T302" s="9"/>
      <c r="U302" s="9"/>
      <c r="V302" s="9"/>
      <c r="W302" s="9"/>
      <c r="X302" s="9"/>
      <c r="Y302" s="9"/>
      <c r="Z302" s="284"/>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row>
    <row r="303" spans="1:128" ht="15" customHeight="1">
      <c r="A303" s="15"/>
      <c r="C303" s="18"/>
      <c r="D303" s="9"/>
      <c r="E303" s="9"/>
      <c r="F303" s="9"/>
      <c r="G303" s="9"/>
      <c r="H303" s="9"/>
      <c r="I303" s="9"/>
      <c r="J303" s="9"/>
      <c r="K303" s="9"/>
      <c r="L303" s="9"/>
      <c r="M303" s="9"/>
      <c r="N303" s="9"/>
      <c r="O303" s="9"/>
      <c r="P303" s="9"/>
      <c r="Q303" s="9"/>
      <c r="R303" s="9"/>
      <c r="S303" s="9"/>
      <c r="T303" s="9"/>
      <c r="U303" s="9"/>
      <c r="V303" s="9"/>
      <c r="W303" s="9"/>
      <c r="X303" s="9"/>
      <c r="Y303" s="9"/>
      <c r="Z303" s="284"/>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row>
    <row r="304" spans="1:128" ht="15" customHeight="1">
      <c r="A304" s="15"/>
      <c r="C304" s="18"/>
      <c r="D304" s="9"/>
      <c r="E304" s="9"/>
      <c r="F304" s="9"/>
      <c r="G304" s="9"/>
      <c r="H304" s="9"/>
      <c r="I304" s="9"/>
      <c r="J304" s="9"/>
      <c r="K304" s="9"/>
      <c r="L304" s="9"/>
      <c r="M304" s="9"/>
      <c r="N304" s="9"/>
      <c r="O304" s="9"/>
      <c r="P304" s="9"/>
      <c r="Q304" s="9"/>
      <c r="R304" s="9"/>
      <c r="S304" s="9"/>
      <c r="T304" s="9"/>
      <c r="U304" s="9"/>
      <c r="V304" s="9"/>
      <c r="W304" s="9"/>
      <c r="X304" s="9"/>
      <c r="Y304" s="9"/>
      <c r="Z304" s="284"/>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row>
    <row r="305" spans="1:128" ht="15" customHeight="1">
      <c r="A305" s="15"/>
      <c r="C305" s="18"/>
      <c r="D305" s="9"/>
      <c r="E305" s="9"/>
      <c r="F305" s="9"/>
      <c r="G305" s="9"/>
      <c r="H305" s="9"/>
      <c r="I305" s="9"/>
      <c r="J305" s="9"/>
      <c r="K305" s="9"/>
      <c r="L305" s="9"/>
      <c r="M305" s="9"/>
      <c r="N305" s="9"/>
      <c r="O305" s="9"/>
      <c r="P305" s="9"/>
      <c r="Q305" s="9"/>
      <c r="R305" s="9"/>
      <c r="S305" s="9"/>
      <c r="T305" s="9"/>
      <c r="U305" s="9"/>
      <c r="V305" s="9"/>
      <c r="W305" s="9"/>
      <c r="X305" s="9"/>
      <c r="Y305" s="9"/>
      <c r="Z305" s="284"/>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row>
    <row r="306" spans="1:128" ht="15" customHeight="1">
      <c r="A306" s="15"/>
      <c r="C306" s="18"/>
      <c r="D306" s="9"/>
      <c r="E306" s="9"/>
      <c r="F306" s="9"/>
      <c r="G306" s="9"/>
      <c r="H306" s="9"/>
      <c r="I306" s="9"/>
      <c r="J306" s="9"/>
      <c r="K306" s="9"/>
      <c r="L306" s="9"/>
      <c r="M306" s="9"/>
      <c r="N306" s="9"/>
      <c r="O306" s="9"/>
      <c r="P306" s="9"/>
      <c r="Q306" s="9"/>
      <c r="R306" s="9"/>
      <c r="S306" s="9"/>
      <c r="T306" s="9"/>
      <c r="U306" s="9"/>
      <c r="V306" s="9"/>
      <c r="W306" s="9"/>
      <c r="X306" s="9"/>
      <c r="Y306" s="9"/>
      <c r="Z306" s="284"/>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row>
    <row r="307" spans="1:128" ht="15" customHeight="1">
      <c r="A307" s="15"/>
      <c r="C307" s="18"/>
      <c r="D307" s="9"/>
      <c r="E307" s="9"/>
      <c r="F307" s="9"/>
      <c r="G307" s="9"/>
      <c r="H307" s="9"/>
      <c r="I307" s="9"/>
      <c r="J307" s="9"/>
      <c r="K307" s="9"/>
      <c r="L307" s="9"/>
      <c r="M307" s="9"/>
      <c r="N307" s="9"/>
      <c r="O307" s="9"/>
      <c r="P307" s="9"/>
      <c r="Q307" s="9"/>
      <c r="R307" s="9"/>
      <c r="S307" s="9"/>
      <c r="T307" s="9"/>
      <c r="U307" s="9"/>
      <c r="V307" s="9"/>
      <c r="W307" s="9"/>
      <c r="X307" s="9"/>
      <c r="Y307" s="9"/>
      <c r="Z307" s="284"/>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row>
    <row r="308" spans="1:128" ht="15" customHeight="1">
      <c r="A308" s="15"/>
      <c r="C308" s="18"/>
      <c r="D308" s="9"/>
      <c r="E308" s="9"/>
      <c r="F308" s="9"/>
      <c r="G308" s="9"/>
      <c r="H308" s="9"/>
      <c r="I308" s="9"/>
      <c r="J308" s="9"/>
      <c r="K308" s="9"/>
      <c r="L308" s="9"/>
      <c r="M308" s="9"/>
      <c r="N308" s="9"/>
      <c r="O308" s="9"/>
      <c r="P308" s="9"/>
      <c r="Q308" s="9"/>
      <c r="R308" s="9"/>
      <c r="S308" s="9"/>
      <c r="T308" s="9"/>
      <c r="U308" s="9"/>
      <c r="V308" s="9"/>
      <c r="W308" s="9"/>
      <c r="X308" s="9"/>
      <c r="Y308" s="9"/>
      <c r="Z308" s="284"/>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row>
    <row r="309" spans="1:128" ht="15" customHeight="1">
      <c r="A309" s="15"/>
      <c r="C309" s="18"/>
      <c r="D309" s="9"/>
      <c r="E309" s="9"/>
      <c r="F309" s="9"/>
      <c r="G309" s="9"/>
      <c r="H309" s="9"/>
      <c r="I309" s="9"/>
      <c r="J309" s="9"/>
      <c r="K309" s="9"/>
      <c r="L309" s="9"/>
      <c r="M309" s="9"/>
      <c r="N309" s="9"/>
      <c r="O309" s="9"/>
      <c r="P309" s="9"/>
      <c r="Q309" s="9"/>
      <c r="R309" s="9"/>
      <c r="S309" s="9"/>
      <c r="T309" s="9"/>
      <c r="U309" s="9"/>
      <c r="V309" s="9"/>
      <c r="W309" s="9"/>
      <c r="X309" s="9"/>
      <c r="Y309" s="9"/>
      <c r="Z309" s="284"/>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row>
    <row r="310" spans="1:128" ht="15" customHeight="1">
      <c r="A310" s="15"/>
      <c r="C310" s="18"/>
      <c r="D310" s="9"/>
      <c r="E310" s="9"/>
      <c r="F310" s="9"/>
      <c r="G310" s="9"/>
      <c r="H310" s="9"/>
      <c r="I310" s="9"/>
      <c r="J310" s="9"/>
      <c r="K310" s="9"/>
      <c r="L310" s="9"/>
      <c r="M310" s="9"/>
      <c r="N310" s="9"/>
      <c r="O310" s="9"/>
      <c r="P310" s="9"/>
      <c r="Q310" s="9"/>
      <c r="R310" s="9"/>
      <c r="S310" s="9"/>
      <c r="T310" s="9"/>
      <c r="U310" s="9"/>
      <c r="V310" s="9"/>
      <c r="W310" s="9"/>
      <c r="X310" s="9"/>
      <c r="Y310" s="9"/>
      <c r="Z310" s="284"/>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row>
    <row r="311" spans="1:128" ht="15" customHeight="1">
      <c r="A311" s="15"/>
      <c r="C311" s="18"/>
      <c r="D311" s="9"/>
      <c r="E311" s="9"/>
      <c r="F311" s="9"/>
      <c r="G311" s="9"/>
      <c r="H311" s="9"/>
      <c r="I311" s="9"/>
      <c r="J311" s="9"/>
      <c r="K311" s="9"/>
      <c r="L311" s="9"/>
      <c r="M311" s="9"/>
      <c r="N311" s="9"/>
      <c r="O311" s="9"/>
      <c r="P311" s="9"/>
      <c r="Q311" s="9"/>
      <c r="R311" s="9"/>
      <c r="S311" s="9"/>
      <c r="T311" s="9"/>
      <c r="U311" s="9"/>
      <c r="V311" s="9"/>
      <c r="W311" s="9"/>
      <c r="X311" s="9"/>
      <c r="Y311" s="9"/>
      <c r="Z311" s="284"/>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row>
    <row r="312" spans="1:128" ht="15" customHeight="1">
      <c r="A312" s="15"/>
      <c r="C312" s="18"/>
      <c r="D312" s="9"/>
      <c r="E312" s="9"/>
      <c r="F312" s="9"/>
      <c r="G312" s="9"/>
      <c r="H312" s="9"/>
      <c r="I312" s="9"/>
      <c r="J312" s="9"/>
      <c r="K312" s="9"/>
      <c r="L312" s="9"/>
      <c r="M312" s="9"/>
      <c r="N312" s="9"/>
      <c r="O312" s="9"/>
      <c r="P312" s="9"/>
      <c r="Q312" s="9"/>
      <c r="R312" s="9"/>
      <c r="S312" s="9"/>
      <c r="T312" s="9"/>
      <c r="U312" s="9"/>
      <c r="V312" s="9"/>
      <c r="W312" s="9"/>
      <c r="X312" s="9"/>
      <c r="Y312" s="9"/>
      <c r="Z312" s="284"/>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row>
    <row r="313" spans="1:128" ht="15" customHeight="1">
      <c r="A313" s="15"/>
      <c r="C313" s="18"/>
      <c r="D313" s="9"/>
      <c r="E313" s="9"/>
      <c r="F313" s="9"/>
      <c r="G313" s="9"/>
      <c r="H313" s="9"/>
      <c r="I313" s="9"/>
      <c r="J313" s="9"/>
      <c r="K313" s="9"/>
      <c r="L313" s="9"/>
      <c r="M313" s="9"/>
      <c r="N313" s="9"/>
      <c r="O313" s="9"/>
      <c r="P313" s="9"/>
      <c r="Q313" s="9"/>
      <c r="R313" s="9"/>
      <c r="S313" s="9"/>
      <c r="T313" s="9"/>
      <c r="U313" s="9"/>
      <c r="V313" s="9"/>
      <c r="W313" s="9"/>
      <c r="X313" s="9"/>
      <c r="Y313" s="9"/>
      <c r="Z313" s="284"/>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row>
    <row r="314" spans="1:128" ht="15" customHeight="1">
      <c r="A314" s="15"/>
      <c r="C314" s="18"/>
      <c r="D314" s="9"/>
      <c r="E314" s="9"/>
      <c r="F314" s="9"/>
      <c r="G314" s="9"/>
      <c r="H314" s="9"/>
      <c r="I314" s="9"/>
      <c r="J314" s="9"/>
      <c r="K314" s="9"/>
      <c r="L314" s="9"/>
      <c r="M314" s="9"/>
      <c r="N314" s="9"/>
      <c r="O314" s="9"/>
      <c r="P314" s="9"/>
      <c r="Q314" s="9"/>
      <c r="R314" s="9"/>
      <c r="S314" s="9"/>
      <c r="T314" s="9"/>
      <c r="U314" s="9"/>
      <c r="V314" s="9"/>
      <c r="W314" s="9"/>
      <c r="X314" s="9"/>
      <c r="Y314" s="9"/>
      <c r="Z314" s="284"/>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row>
    <row r="315" spans="1:128" ht="15" customHeight="1">
      <c r="A315" s="15"/>
      <c r="C315" s="18"/>
      <c r="D315" s="9"/>
      <c r="E315" s="9"/>
      <c r="F315" s="9"/>
      <c r="G315" s="9"/>
      <c r="H315" s="9"/>
      <c r="I315" s="9"/>
      <c r="J315" s="9"/>
      <c r="K315" s="9"/>
      <c r="L315" s="9"/>
      <c r="M315" s="9"/>
      <c r="N315" s="9"/>
      <c r="O315" s="9"/>
      <c r="P315" s="9"/>
      <c r="Q315" s="9"/>
      <c r="R315" s="9"/>
      <c r="S315" s="9"/>
      <c r="T315" s="9"/>
      <c r="U315" s="9"/>
      <c r="V315" s="9"/>
      <c r="W315" s="9"/>
      <c r="X315" s="9"/>
      <c r="Y315" s="9"/>
      <c r="Z315" s="284"/>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row>
    <row r="316" spans="1:128" ht="15" customHeight="1">
      <c r="A316" s="15"/>
      <c r="C316" s="18"/>
      <c r="D316" s="9"/>
      <c r="E316" s="9"/>
      <c r="F316" s="9"/>
      <c r="G316" s="9"/>
      <c r="H316" s="9"/>
      <c r="I316" s="9"/>
      <c r="J316" s="9"/>
      <c r="K316" s="9"/>
      <c r="L316" s="9"/>
      <c r="M316" s="9"/>
      <c r="N316" s="9"/>
      <c r="O316" s="9"/>
      <c r="P316" s="9"/>
      <c r="Q316" s="9"/>
      <c r="R316" s="9"/>
      <c r="S316" s="9"/>
      <c r="T316" s="9"/>
      <c r="U316" s="9"/>
      <c r="V316" s="9"/>
      <c r="W316" s="9"/>
      <c r="X316" s="9"/>
      <c r="Y316" s="9"/>
      <c r="Z316" s="284"/>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row>
    <row r="317" spans="1:128" ht="15" customHeight="1">
      <c r="A317" s="15"/>
      <c r="C317" s="18"/>
      <c r="D317" s="9"/>
      <c r="E317" s="9"/>
      <c r="F317" s="9"/>
      <c r="G317" s="9"/>
      <c r="H317" s="9"/>
      <c r="I317" s="9"/>
      <c r="J317" s="9"/>
      <c r="K317" s="9"/>
      <c r="L317" s="9"/>
      <c r="M317" s="9"/>
      <c r="N317" s="9"/>
      <c r="O317" s="9"/>
      <c r="P317" s="9"/>
      <c r="Q317" s="9"/>
      <c r="R317" s="9"/>
      <c r="S317" s="9"/>
      <c r="T317" s="9"/>
      <c r="U317" s="9"/>
      <c r="V317" s="9"/>
      <c r="W317" s="9"/>
      <c r="X317" s="9"/>
      <c r="Y317" s="9"/>
      <c r="Z317" s="284"/>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row>
    <row r="318" spans="1:128" ht="15" customHeight="1">
      <c r="A318" s="15"/>
      <c r="C318" s="18"/>
      <c r="D318" s="9"/>
      <c r="E318" s="9"/>
      <c r="F318" s="9"/>
      <c r="G318" s="9"/>
      <c r="H318" s="9"/>
      <c r="I318" s="9"/>
      <c r="J318" s="9"/>
      <c r="K318" s="9"/>
      <c r="L318" s="9"/>
      <c r="M318" s="9"/>
      <c r="N318" s="9"/>
      <c r="O318" s="9"/>
      <c r="P318" s="9"/>
      <c r="Q318" s="9"/>
      <c r="R318" s="9"/>
      <c r="S318" s="9"/>
      <c r="T318" s="9"/>
      <c r="U318" s="9"/>
      <c r="V318" s="9"/>
      <c r="W318" s="9"/>
      <c r="X318" s="9"/>
      <c r="Y318" s="9"/>
      <c r="Z318" s="284"/>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row>
    <row r="319" spans="1:128" ht="15" customHeight="1">
      <c r="A319" s="15"/>
      <c r="C319" s="18"/>
      <c r="D319" s="9"/>
      <c r="E319" s="9"/>
      <c r="F319" s="9"/>
      <c r="G319" s="9"/>
      <c r="H319" s="9"/>
      <c r="I319" s="9"/>
      <c r="J319" s="9"/>
      <c r="K319" s="9"/>
      <c r="L319" s="9"/>
      <c r="M319" s="9"/>
      <c r="N319" s="9"/>
      <c r="O319" s="9"/>
      <c r="P319" s="9"/>
      <c r="Q319" s="9"/>
      <c r="R319" s="9"/>
      <c r="S319" s="9"/>
      <c r="T319" s="9"/>
      <c r="U319" s="9"/>
      <c r="V319" s="9"/>
      <c r="W319" s="9"/>
      <c r="X319" s="9"/>
      <c r="Y319" s="9"/>
      <c r="Z319" s="284"/>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c r="DX319" s="9"/>
    </row>
    <row r="320" spans="1:128" ht="15" customHeight="1">
      <c r="A320" s="15"/>
      <c r="C320" s="18"/>
      <c r="D320" s="9"/>
      <c r="E320" s="9"/>
      <c r="F320" s="9"/>
      <c r="G320" s="9"/>
      <c r="H320" s="9"/>
      <c r="I320" s="9"/>
      <c r="J320" s="9"/>
      <c r="K320" s="9"/>
      <c r="L320" s="9"/>
      <c r="M320" s="9"/>
      <c r="N320" s="9"/>
      <c r="O320" s="9"/>
      <c r="P320" s="9"/>
      <c r="Q320" s="9"/>
      <c r="R320" s="9"/>
      <c r="S320" s="9"/>
      <c r="T320" s="9"/>
      <c r="U320" s="9"/>
      <c r="V320" s="9"/>
      <c r="W320" s="9"/>
      <c r="X320" s="9"/>
      <c r="Y320" s="9"/>
      <c r="Z320" s="284"/>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c r="DX320" s="9"/>
    </row>
    <row r="321" spans="1:128" ht="15" customHeight="1">
      <c r="A321" s="15"/>
      <c r="C321" s="18"/>
      <c r="D321" s="9"/>
      <c r="E321" s="9"/>
      <c r="F321" s="9"/>
      <c r="G321" s="9"/>
      <c r="H321" s="9"/>
      <c r="I321" s="9"/>
      <c r="J321" s="9"/>
      <c r="K321" s="9"/>
      <c r="L321" s="9"/>
      <c r="M321" s="9"/>
      <c r="N321" s="9"/>
      <c r="O321" s="9"/>
      <c r="P321" s="9"/>
      <c r="Q321" s="9"/>
      <c r="R321" s="9"/>
      <c r="S321" s="9"/>
      <c r="T321" s="9"/>
      <c r="U321" s="9"/>
      <c r="V321" s="9"/>
      <c r="W321" s="9"/>
      <c r="X321" s="9"/>
      <c r="Y321" s="9"/>
      <c r="Z321" s="284"/>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c r="DX321" s="9"/>
    </row>
    <row r="322" spans="1:128" ht="15" customHeight="1">
      <c r="A322" s="15"/>
      <c r="C322" s="18"/>
      <c r="D322" s="9"/>
      <c r="E322" s="9"/>
      <c r="F322" s="9"/>
      <c r="G322" s="9"/>
      <c r="H322" s="9"/>
      <c r="I322" s="9"/>
      <c r="J322" s="9"/>
      <c r="K322" s="9"/>
      <c r="L322" s="9"/>
      <c r="M322" s="9"/>
      <c r="N322" s="9"/>
      <c r="O322" s="9"/>
      <c r="P322" s="9"/>
      <c r="Q322" s="9"/>
      <c r="R322" s="9"/>
      <c r="S322" s="9"/>
      <c r="T322" s="9"/>
      <c r="U322" s="9"/>
      <c r="V322" s="9"/>
      <c r="W322" s="9"/>
      <c r="X322" s="9"/>
      <c r="Y322" s="9"/>
      <c r="Z322" s="284"/>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row>
    <row r="323" spans="1:128" ht="15" customHeight="1">
      <c r="A323" s="15"/>
      <c r="C323" s="18"/>
      <c r="D323" s="9"/>
      <c r="E323" s="9"/>
      <c r="F323" s="9"/>
      <c r="G323" s="9"/>
      <c r="H323" s="9"/>
      <c r="I323" s="9"/>
      <c r="J323" s="9"/>
      <c r="K323" s="9"/>
      <c r="L323" s="9"/>
      <c r="M323" s="9"/>
      <c r="N323" s="9"/>
      <c r="O323" s="9"/>
      <c r="P323" s="9"/>
      <c r="Q323" s="9"/>
      <c r="R323" s="9"/>
      <c r="S323" s="9"/>
      <c r="T323" s="9"/>
      <c r="U323" s="9"/>
      <c r="V323" s="9"/>
      <c r="W323" s="9"/>
      <c r="X323" s="9"/>
      <c r="Y323" s="9"/>
      <c r="Z323" s="284"/>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row>
    <row r="324" spans="1:128" ht="15" customHeight="1">
      <c r="A324" s="15"/>
      <c r="C324" s="18"/>
      <c r="D324" s="9"/>
      <c r="E324" s="9"/>
      <c r="F324" s="9"/>
      <c r="G324" s="9"/>
      <c r="H324" s="9"/>
      <c r="I324" s="9"/>
      <c r="J324" s="9"/>
      <c r="K324" s="9"/>
      <c r="L324" s="9"/>
      <c r="M324" s="9"/>
      <c r="N324" s="9"/>
      <c r="O324" s="9"/>
      <c r="P324" s="9"/>
      <c r="Q324" s="9"/>
      <c r="R324" s="9"/>
      <c r="S324" s="9"/>
      <c r="T324" s="9"/>
      <c r="U324" s="9"/>
      <c r="V324" s="9"/>
      <c r="W324" s="9"/>
      <c r="X324" s="9"/>
      <c r="Y324" s="9"/>
      <c r="Z324" s="284"/>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row>
    <row r="325" spans="1:128" ht="15" customHeight="1">
      <c r="A325" s="15"/>
      <c r="C325" s="18"/>
      <c r="D325" s="9"/>
      <c r="E325" s="9"/>
      <c r="F325" s="9"/>
      <c r="G325" s="9"/>
      <c r="H325" s="9"/>
      <c r="I325" s="9"/>
      <c r="J325" s="9"/>
      <c r="K325" s="9"/>
      <c r="L325" s="9"/>
      <c r="M325" s="9"/>
      <c r="N325" s="9"/>
      <c r="O325" s="9"/>
      <c r="P325" s="9"/>
      <c r="Q325" s="9"/>
      <c r="R325" s="9"/>
      <c r="S325" s="9"/>
      <c r="T325" s="9"/>
      <c r="U325" s="9"/>
      <c r="V325" s="9"/>
      <c r="W325" s="9"/>
      <c r="X325" s="9"/>
      <c r="Y325" s="9"/>
      <c r="Z325" s="284"/>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row>
    <row r="326" spans="1:128" ht="15" customHeight="1">
      <c r="A326" s="15"/>
      <c r="C326" s="18"/>
      <c r="D326" s="9"/>
      <c r="E326" s="9"/>
      <c r="F326" s="9"/>
      <c r="G326" s="9"/>
      <c r="H326" s="9"/>
      <c r="I326" s="9"/>
      <c r="J326" s="9"/>
      <c r="K326" s="9"/>
      <c r="L326" s="9"/>
      <c r="M326" s="9"/>
      <c r="N326" s="9"/>
      <c r="O326" s="9"/>
      <c r="P326" s="9"/>
      <c r="Q326" s="9"/>
      <c r="R326" s="9"/>
      <c r="S326" s="9"/>
      <c r="T326" s="9"/>
      <c r="U326" s="9"/>
      <c r="V326" s="9"/>
      <c r="W326" s="9"/>
      <c r="X326" s="9"/>
      <c r="Y326" s="9"/>
      <c r="Z326" s="284"/>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row>
    <row r="327" spans="1:128" ht="15" customHeight="1">
      <c r="A327" s="15"/>
      <c r="C327" s="18"/>
      <c r="D327" s="9"/>
      <c r="E327" s="9"/>
      <c r="F327" s="9"/>
      <c r="G327" s="9"/>
      <c r="H327" s="9"/>
      <c r="I327" s="9"/>
      <c r="J327" s="9"/>
      <c r="K327" s="9"/>
      <c r="L327" s="9"/>
      <c r="M327" s="9"/>
      <c r="N327" s="9"/>
      <c r="O327" s="9"/>
      <c r="P327" s="9"/>
      <c r="Q327" s="9"/>
      <c r="R327" s="9"/>
      <c r="S327" s="9"/>
      <c r="T327" s="9"/>
      <c r="U327" s="9"/>
      <c r="V327" s="9"/>
      <c r="W327" s="9"/>
      <c r="X327" s="9"/>
      <c r="Y327" s="9"/>
      <c r="Z327" s="284"/>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row>
    <row r="328" spans="1:128" ht="15" customHeight="1">
      <c r="A328" s="15"/>
      <c r="C328" s="18"/>
      <c r="D328" s="9"/>
      <c r="E328" s="9"/>
      <c r="F328" s="9"/>
      <c r="G328" s="9"/>
      <c r="H328" s="9"/>
      <c r="I328" s="9"/>
      <c r="J328" s="9"/>
      <c r="K328" s="9"/>
      <c r="L328" s="9"/>
      <c r="M328" s="9"/>
      <c r="N328" s="9"/>
      <c r="O328" s="9"/>
      <c r="P328" s="9"/>
      <c r="Q328" s="9"/>
      <c r="R328" s="9"/>
      <c r="S328" s="9"/>
      <c r="T328" s="9"/>
      <c r="U328" s="9"/>
      <c r="V328" s="9"/>
      <c r="W328" s="9"/>
      <c r="X328" s="9"/>
      <c r="Y328" s="9"/>
      <c r="Z328" s="284"/>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row>
    <row r="329" spans="1:128" ht="15" customHeight="1">
      <c r="A329" s="15"/>
      <c r="C329" s="18"/>
      <c r="D329" s="9"/>
      <c r="E329" s="9"/>
      <c r="F329" s="9"/>
      <c r="G329" s="9"/>
      <c r="H329" s="9"/>
      <c r="I329" s="9"/>
      <c r="J329" s="9"/>
      <c r="K329" s="9"/>
      <c r="L329" s="9"/>
      <c r="M329" s="9"/>
      <c r="N329" s="9"/>
      <c r="O329" s="9"/>
      <c r="P329" s="9"/>
      <c r="Q329" s="9"/>
      <c r="R329" s="9"/>
      <c r="S329" s="9"/>
      <c r="T329" s="9"/>
      <c r="U329" s="9"/>
      <c r="V329" s="9"/>
      <c r="W329" s="9"/>
      <c r="X329" s="9"/>
      <c r="Y329" s="9"/>
      <c r="Z329" s="284"/>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row>
    <row r="330" spans="1:128" ht="15" customHeight="1">
      <c r="A330" s="15"/>
      <c r="C330" s="18"/>
      <c r="D330" s="9"/>
      <c r="E330" s="9"/>
      <c r="F330" s="9"/>
      <c r="G330" s="9"/>
      <c r="H330" s="9"/>
      <c r="I330" s="9"/>
      <c r="J330" s="9"/>
      <c r="K330" s="9"/>
      <c r="L330" s="9"/>
      <c r="M330" s="9"/>
      <c r="N330" s="9"/>
      <c r="O330" s="9"/>
      <c r="P330" s="9"/>
      <c r="Q330" s="9"/>
      <c r="R330" s="9"/>
      <c r="S330" s="9"/>
      <c r="T330" s="9"/>
      <c r="U330" s="9"/>
      <c r="V330" s="9"/>
      <c r="W330" s="9"/>
      <c r="X330" s="9"/>
      <c r="Y330" s="9"/>
      <c r="Z330" s="284"/>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row>
    <row r="331" spans="1:128" ht="15" customHeight="1">
      <c r="A331" s="15"/>
      <c r="C331" s="18"/>
      <c r="D331" s="9"/>
      <c r="E331" s="9"/>
      <c r="F331" s="9"/>
      <c r="G331" s="9"/>
      <c r="H331" s="9"/>
      <c r="I331" s="9"/>
      <c r="J331" s="9"/>
      <c r="K331" s="9"/>
      <c r="L331" s="9"/>
      <c r="M331" s="9"/>
      <c r="N331" s="9"/>
      <c r="O331" s="9"/>
      <c r="P331" s="9"/>
      <c r="Q331" s="9"/>
      <c r="R331" s="9"/>
      <c r="S331" s="9"/>
      <c r="T331" s="9"/>
      <c r="U331" s="9"/>
      <c r="V331" s="9"/>
      <c r="W331" s="9"/>
      <c r="X331" s="9"/>
      <c r="Y331" s="9"/>
      <c r="Z331" s="284"/>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row>
    <row r="332" spans="1:128" ht="15" customHeight="1">
      <c r="A332" s="15"/>
      <c r="C332" s="18"/>
      <c r="D332" s="9"/>
      <c r="E332" s="9"/>
      <c r="F332" s="9"/>
      <c r="G332" s="9"/>
      <c r="H332" s="9"/>
      <c r="I332" s="9"/>
      <c r="J332" s="9"/>
      <c r="K332" s="9"/>
      <c r="L332" s="9"/>
      <c r="M332" s="9"/>
      <c r="N332" s="9"/>
      <c r="O332" s="9"/>
      <c r="P332" s="9"/>
      <c r="Q332" s="9"/>
      <c r="R332" s="9"/>
      <c r="S332" s="9"/>
      <c r="T332" s="9"/>
      <c r="U332" s="9"/>
      <c r="V332" s="9"/>
      <c r="W332" s="9"/>
      <c r="X332" s="9"/>
      <c r="Y332" s="9"/>
      <c r="Z332" s="284"/>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row>
    <row r="333" spans="1:128" ht="15" customHeight="1">
      <c r="A333" s="15"/>
      <c r="C333" s="18"/>
      <c r="D333" s="9"/>
      <c r="E333" s="9"/>
      <c r="F333" s="9"/>
      <c r="G333" s="9"/>
      <c r="H333" s="9"/>
      <c r="I333" s="9"/>
      <c r="J333" s="9"/>
      <c r="K333" s="9"/>
      <c r="L333" s="9"/>
      <c r="M333" s="9"/>
      <c r="N333" s="9"/>
      <c r="O333" s="9"/>
      <c r="P333" s="9"/>
      <c r="Q333" s="9"/>
      <c r="R333" s="9"/>
      <c r="S333" s="9"/>
      <c r="T333" s="9"/>
      <c r="U333" s="9"/>
      <c r="V333" s="9"/>
      <c r="W333" s="9"/>
      <c r="X333" s="9"/>
      <c r="Y333" s="9"/>
      <c r="Z333" s="284"/>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row>
    <row r="334" spans="1:128" ht="15" customHeight="1">
      <c r="A334" s="15"/>
      <c r="C334" s="18"/>
      <c r="D334" s="9"/>
      <c r="E334" s="9"/>
      <c r="F334" s="9"/>
      <c r="G334" s="9"/>
      <c r="H334" s="9"/>
      <c r="I334" s="9"/>
      <c r="J334" s="9"/>
      <c r="K334" s="9"/>
      <c r="L334" s="9"/>
      <c r="M334" s="9"/>
      <c r="N334" s="9"/>
      <c r="O334" s="9"/>
      <c r="P334" s="9"/>
      <c r="Q334" s="9"/>
      <c r="R334" s="9"/>
      <c r="S334" s="9"/>
      <c r="T334" s="9"/>
      <c r="U334" s="9"/>
      <c r="V334" s="9"/>
      <c r="W334" s="9"/>
      <c r="X334" s="9"/>
      <c r="Y334" s="9"/>
      <c r="Z334" s="284"/>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row>
    <row r="335" spans="1:128" ht="15" customHeight="1">
      <c r="A335" s="15"/>
      <c r="C335" s="18"/>
      <c r="D335" s="9"/>
      <c r="E335" s="9"/>
      <c r="F335" s="9"/>
      <c r="G335" s="9"/>
      <c r="H335" s="9"/>
      <c r="I335" s="9"/>
      <c r="J335" s="9"/>
      <c r="K335" s="9"/>
      <c r="L335" s="9"/>
      <c r="M335" s="9"/>
      <c r="N335" s="9"/>
      <c r="O335" s="9"/>
      <c r="P335" s="9"/>
      <c r="Q335" s="9"/>
      <c r="R335" s="9"/>
      <c r="S335" s="9"/>
      <c r="T335" s="9"/>
      <c r="U335" s="9"/>
      <c r="V335" s="9"/>
      <c r="W335" s="9"/>
      <c r="X335" s="9"/>
      <c r="Y335" s="9"/>
      <c r="Z335" s="284"/>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row>
    <row r="336" spans="1:128" ht="15" customHeight="1">
      <c r="A336" s="15"/>
      <c r="C336" s="18"/>
      <c r="D336" s="9"/>
      <c r="E336" s="9"/>
      <c r="F336" s="9"/>
      <c r="G336" s="9"/>
      <c r="H336" s="9"/>
      <c r="I336" s="9"/>
      <c r="J336" s="9"/>
      <c r="K336" s="9"/>
      <c r="L336" s="9"/>
      <c r="M336" s="9"/>
      <c r="N336" s="9"/>
      <c r="O336" s="9"/>
      <c r="P336" s="9"/>
      <c r="Q336" s="9"/>
      <c r="R336" s="9"/>
      <c r="S336" s="9"/>
      <c r="T336" s="9"/>
      <c r="U336" s="9"/>
      <c r="V336" s="9"/>
      <c r="W336" s="9"/>
      <c r="X336" s="9"/>
      <c r="Y336" s="9"/>
      <c r="Z336" s="284"/>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row>
    <row r="337" spans="1:128" ht="15" customHeight="1">
      <c r="A337" s="15"/>
      <c r="C337" s="18"/>
      <c r="D337" s="9"/>
      <c r="E337" s="9"/>
      <c r="F337" s="9"/>
      <c r="G337" s="9"/>
      <c r="H337" s="9"/>
      <c r="I337" s="9"/>
      <c r="J337" s="9"/>
      <c r="K337" s="9"/>
      <c r="L337" s="9"/>
      <c r="M337" s="9"/>
      <c r="N337" s="9"/>
      <c r="O337" s="9"/>
      <c r="P337" s="9"/>
      <c r="Q337" s="9"/>
      <c r="R337" s="9"/>
      <c r="S337" s="9"/>
      <c r="T337" s="9"/>
      <c r="U337" s="9"/>
      <c r="V337" s="9"/>
      <c r="W337" s="9"/>
      <c r="X337" s="9"/>
      <c r="Y337" s="9"/>
      <c r="Z337" s="284"/>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row>
    <row r="338" spans="1:128" ht="15" customHeight="1">
      <c r="A338" s="15"/>
      <c r="C338" s="18"/>
      <c r="D338" s="9"/>
      <c r="E338" s="9"/>
      <c r="F338" s="9"/>
      <c r="G338" s="9"/>
      <c r="H338" s="9"/>
      <c r="I338" s="9"/>
      <c r="J338" s="9"/>
      <c r="K338" s="9"/>
      <c r="L338" s="9"/>
      <c r="M338" s="9"/>
      <c r="N338" s="9"/>
      <c r="O338" s="9"/>
      <c r="P338" s="9"/>
      <c r="Q338" s="9"/>
      <c r="R338" s="9"/>
      <c r="S338" s="9"/>
      <c r="T338" s="9"/>
      <c r="U338" s="9"/>
      <c r="V338" s="9"/>
      <c r="W338" s="9"/>
      <c r="X338" s="9"/>
      <c r="Y338" s="9"/>
      <c r="Z338" s="284"/>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row>
    <row r="339" spans="1:128" ht="15" customHeight="1">
      <c r="A339" s="15"/>
      <c r="C339" s="18"/>
      <c r="D339" s="9"/>
      <c r="E339" s="9"/>
      <c r="F339" s="9"/>
      <c r="G339" s="9"/>
      <c r="H339" s="9"/>
      <c r="I339" s="9"/>
      <c r="J339" s="9"/>
      <c r="K339" s="9"/>
      <c r="L339" s="9"/>
      <c r="M339" s="9"/>
      <c r="N339" s="9"/>
      <c r="O339" s="9"/>
      <c r="P339" s="9"/>
      <c r="Q339" s="9"/>
      <c r="R339" s="9"/>
      <c r="S339" s="9"/>
      <c r="T339" s="9"/>
      <c r="U339" s="9"/>
      <c r="V339" s="9"/>
      <c r="W339" s="9"/>
      <c r="X339" s="9"/>
      <c r="Y339" s="9"/>
      <c r="Z339" s="284"/>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row>
    <row r="340" spans="1:128" ht="15" customHeight="1">
      <c r="A340" s="15"/>
      <c r="C340" s="18"/>
      <c r="D340" s="9"/>
      <c r="E340" s="9"/>
      <c r="F340" s="9"/>
      <c r="G340" s="9"/>
      <c r="H340" s="9"/>
      <c r="I340" s="9"/>
      <c r="J340" s="9"/>
      <c r="K340" s="9"/>
      <c r="L340" s="9"/>
      <c r="M340" s="9"/>
      <c r="N340" s="9"/>
      <c r="O340" s="9"/>
      <c r="P340" s="9"/>
      <c r="Q340" s="9"/>
      <c r="R340" s="9"/>
      <c r="S340" s="9"/>
      <c r="T340" s="9"/>
      <c r="U340" s="9"/>
      <c r="V340" s="9"/>
      <c r="W340" s="9"/>
      <c r="X340" s="9"/>
      <c r="Y340" s="9"/>
      <c r="Z340" s="284"/>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row>
    <row r="341" spans="1:128" ht="15" customHeight="1">
      <c r="A341" s="15"/>
      <c r="C341" s="18"/>
      <c r="D341" s="9"/>
      <c r="E341" s="9"/>
      <c r="F341" s="9"/>
      <c r="G341" s="9"/>
      <c r="H341" s="9"/>
      <c r="I341" s="9"/>
      <c r="J341" s="9"/>
      <c r="K341" s="9"/>
      <c r="L341" s="9"/>
      <c r="M341" s="9"/>
      <c r="N341" s="9"/>
      <c r="O341" s="9"/>
      <c r="P341" s="9"/>
      <c r="Q341" s="9"/>
      <c r="R341" s="9"/>
      <c r="S341" s="9"/>
      <c r="T341" s="9"/>
      <c r="U341" s="9"/>
      <c r="V341" s="9"/>
      <c r="W341" s="9"/>
      <c r="X341" s="9"/>
      <c r="Y341" s="9"/>
      <c r="Z341" s="284"/>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row>
    <row r="342" spans="1:128" ht="15" customHeight="1">
      <c r="A342" s="15"/>
      <c r="C342" s="18"/>
      <c r="D342" s="9"/>
      <c r="E342" s="9"/>
      <c r="F342" s="9"/>
      <c r="G342" s="9"/>
      <c r="H342" s="9"/>
      <c r="I342" s="9"/>
      <c r="J342" s="9"/>
      <c r="K342" s="9"/>
      <c r="L342" s="9"/>
      <c r="M342" s="9"/>
      <c r="N342" s="9"/>
      <c r="O342" s="9"/>
      <c r="P342" s="9"/>
      <c r="Q342" s="9"/>
      <c r="R342" s="9"/>
      <c r="S342" s="9"/>
      <c r="T342" s="9"/>
      <c r="U342" s="9"/>
      <c r="V342" s="9"/>
      <c r="W342" s="9"/>
      <c r="X342" s="9"/>
      <c r="Y342" s="9"/>
      <c r="Z342" s="284"/>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row>
    <row r="343" spans="1:128" ht="15" customHeight="1">
      <c r="A343" s="15"/>
      <c r="C343" s="18"/>
      <c r="D343" s="9"/>
      <c r="E343" s="9"/>
      <c r="F343" s="9"/>
      <c r="G343" s="9"/>
      <c r="H343" s="9"/>
      <c r="I343" s="9"/>
      <c r="J343" s="9"/>
      <c r="K343" s="9"/>
      <c r="L343" s="9"/>
      <c r="M343" s="9"/>
      <c r="N343" s="9"/>
      <c r="O343" s="9"/>
      <c r="P343" s="9"/>
      <c r="Q343" s="9"/>
      <c r="R343" s="9"/>
      <c r="S343" s="9"/>
      <c r="T343" s="9"/>
      <c r="U343" s="9"/>
      <c r="V343" s="9"/>
      <c r="W343" s="9"/>
      <c r="X343" s="9"/>
      <c r="Y343" s="9"/>
      <c r="Z343" s="284"/>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row>
    <row r="344" spans="1:128" ht="15" customHeight="1">
      <c r="A344" s="15"/>
      <c r="C344" s="18"/>
      <c r="D344" s="9"/>
      <c r="E344" s="9"/>
      <c r="F344" s="9"/>
      <c r="G344" s="9"/>
      <c r="H344" s="9"/>
      <c r="I344" s="9"/>
      <c r="J344" s="9"/>
      <c r="K344" s="9"/>
      <c r="L344" s="9"/>
      <c r="M344" s="9"/>
      <c r="N344" s="9"/>
      <c r="O344" s="9"/>
      <c r="P344" s="9"/>
      <c r="Q344" s="9"/>
      <c r="R344" s="9"/>
      <c r="S344" s="9"/>
      <c r="T344" s="9"/>
      <c r="U344" s="9"/>
      <c r="V344" s="9"/>
      <c r="W344" s="9"/>
      <c r="X344" s="9"/>
      <c r="Y344" s="9"/>
      <c r="Z344" s="284"/>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row>
    <row r="345" spans="1:128" ht="15" customHeight="1">
      <c r="A345" s="15"/>
      <c r="C345" s="18"/>
      <c r="D345" s="9"/>
      <c r="E345" s="9"/>
      <c r="F345" s="9"/>
      <c r="G345" s="9"/>
      <c r="H345" s="9"/>
      <c r="I345" s="9"/>
      <c r="J345" s="9"/>
      <c r="K345" s="9"/>
      <c r="L345" s="9"/>
      <c r="M345" s="9"/>
      <c r="N345" s="9"/>
      <c r="O345" s="9"/>
      <c r="P345" s="9"/>
      <c r="Q345" s="9"/>
      <c r="R345" s="9"/>
      <c r="S345" s="9"/>
      <c r="T345" s="9"/>
      <c r="U345" s="9"/>
      <c r="V345" s="9"/>
      <c r="W345" s="9"/>
      <c r="X345" s="9"/>
      <c r="Y345" s="9"/>
      <c r="Z345" s="284"/>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row>
    <row r="346" spans="1:128" ht="15" customHeight="1">
      <c r="A346" s="15"/>
      <c r="C346" s="18"/>
      <c r="D346" s="9"/>
      <c r="E346" s="9"/>
      <c r="F346" s="9"/>
      <c r="G346" s="9"/>
      <c r="H346" s="9"/>
      <c r="I346" s="9"/>
      <c r="J346" s="9"/>
      <c r="K346" s="9"/>
      <c r="L346" s="9"/>
      <c r="M346" s="9"/>
      <c r="N346" s="9"/>
      <c r="O346" s="9"/>
      <c r="P346" s="9"/>
      <c r="Q346" s="9"/>
      <c r="R346" s="9"/>
      <c r="S346" s="9"/>
      <c r="T346" s="9"/>
      <c r="U346" s="9"/>
      <c r="V346" s="9"/>
      <c r="W346" s="9"/>
      <c r="X346" s="9"/>
      <c r="Y346" s="9"/>
      <c r="Z346" s="284"/>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row>
    <row r="347" spans="1:128" ht="15" customHeight="1">
      <c r="A347" s="15"/>
      <c r="C347" s="18"/>
      <c r="D347" s="9"/>
      <c r="E347" s="9"/>
      <c r="F347" s="9"/>
      <c r="G347" s="9"/>
      <c r="H347" s="9"/>
      <c r="I347" s="9"/>
      <c r="J347" s="9"/>
      <c r="K347" s="9"/>
      <c r="L347" s="9"/>
      <c r="M347" s="9"/>
      <c r="N347" s="9"/>
      <c r="O347" s="9"/>
      <c r="P347" s="9"/>
      <c r="Q347" s="9"/>
      <c r="R347" s="9"/>
      <c r="S347" s="9"/>
      <c r="T347" s="9"/>
      <c r="U347" s="9"/>
      <c r="V347" s="9"/>
      <c r="W347" s="9"/>
      <c r="X347" s="9"/>
      <c r="Y347" s="9"/>
      <c r="Z347" s="284"/>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row>
    <row r="348" spans="1:128" ht="15" customHeight="1">
      <c r="A348" s="15"/>
      <c r="C348" s="18"/>
      <c r="D348" s="9"/>
      <c r="E348" s="9"/>
      <c r="F348" s="9"/>
      <c r="G348" s="9"/>
      <c r="H348" s="9"/>
      <c r="I348" s="9"/>
      <c r="J348" s="9"/>
      <c r="K348" s="9"/>
      <c r="L348" s="9"/>
      <c r="M348" s="9"/>
      <c r="N348" s="9"/>
      <c r="O348" s="9"/>
      <c r="P348" s="9"/>
      <c r="Q348" s="9"/>
      <c r="R348" s="9"/>
      <c r="S348" s="9"/>
      <c r="T348" s="9"/>
      <c r="U348" s="9"/>
      <c r="V348" s="9"/>
      <c r="W348" s="9"/>
      <c r="X348" s="9"/>
      <c r="Y348" s="9"/>
      <c r="Z348" s="284"/>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row>
    <row r="349" spans="1:128" ht="15" customHeight="1">
      <c r="A349" s="15"/>
      <c r="C349" s="18"/>
      <c r="D349" s="9"/>
      <c r="E349" s="9"/>
      <c r="F349" s="9"/>
      <c r="G349" s="9"/>
      <c r="H349" s="9"/>
      <c r="I349" s="9"/>
      <c r="J349" s="9"/>
      <c r="K349" s="9"/>
      <c r="L349" s="9"/>
      <c r="M349" s="9"/>
      <c r="N349" s="9"/>
      <c r="O349" s="9"/>
      <c r="P349" s="9"/>
      <c r="Q349" s="9"/>
      <c r="R349" s="9"/>
      <c r="S349" s="9"/>
      <c r="T349" s="9"/>
      <c r="U349" s="9"/>
      <c r="V349" s="9"/>
      <c r="W349" s="9"/>
      <c r="X349" s="9"/>
      <c r="Y349" s="9"/>
      <c r="Z349" s="284"/>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row>
    <row r="350" spans="1:128" ht="15" customHeight="1">
      <c r="A350" s="15"/>
      <c r="C350" s="18"/>
      <c r="D350" s="9"/>
      <c r="E350" s="9"/>
      <c r="F350" s="9"/>
      <c r="G350" s="9"/>
      <c r="H350" s="9"/>
      <c r="I350" s="9"/>
      <c r="J350" s="9"/>
      <c r="K350" s="9"/>
      <c r="L350" s="9"/>
      <c r="M350" s="9"/>
      <c r="N350" s="9"/>
      <c r="O350" s="9"/>
      <c r="P350" s="9"/>
      <c r="Q350" s="9"/>
      <c r="R350" s="9"/>
      <c r="S350" s="9"/>
      <c r="T350" s="9"/>
      <c r="U350" s="9"/>
      <c r="V350" s="9"/>
      <c r="W350" s="9"/>
      <c r="X350" s="9"/>
      <c r="Y350" s="9"/>
      <c r="Z350" s="284"/>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row>
    <row r="351" spans="1:128" ht="15" customHeight="1">
      <c r="A351" s="15"/>
      <c r="C351" s="18"/>
      <c r="D351" s="9"/>
      <c r="E351" s="9"/>
      <c r="F351" s="9"/>
      <c r="G351" s="9"/>
      <c r="H351" s="9"/>
      <c r="I351" s="9"/>
      <c r="J351" s="9"/>
      <c r="K351" s="9"/>
      <c r="L351" s="9"/>
      <c r="M351" s="9"/>
      <c r="N351" s="9"/>
      <c r="O351" s="9"/>
      <c r="P351" s="9"/>
      <c r="Q351" s="9"/>
      <c r="R351" s="9"/>
      <c r="S351" s="9"/>
      <c r="T351" s="9"/>
      <c r="U351" s="9"/>
      <c r="V351" s="9"/>
      <c r="W351" s="9"/>
      <c r="X351" s="9"/>
      <c r="Y351" s="9"/>
      <c r="Z351" s="284"/>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row>
    <row r="352" spans="1:128" ht="15" customHeight="1">
      <c r="A352" s="15"/>
      <c r="C352" s="18"/>
      <c r="D352" s="9"/>
      <c r="E352" s="9"/>
      <c r="F352" s="9"/>
      <c r="G352" s="9"/>
      <c r="H352" s="9"/>
      <c r="I352" s="9"/>
      <c r="J352" s="9"/>
      <c r="K352" s="9"/>
      <c r="L352" s="9"/>
      <c r="M352" s="9"/>
      <c r="N352" s="9"/>
      <c r="O352" s="9"/>
      <c r="P352" s="9"/>
      <c r="Q352" s="9"/>
      <c r="R352" s="9"/>
      <c r="S352" s="9"/>
      <c r="T352" s="9"/>
      <c r="U352" s="9"/>
      <c r="V352" s="9"/>
      <c r="W352" s="9"/>
      <c r="X352" s="9"/>
      <c r="Y352" s="9"/>
      <c r="Z352" s="284"/>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row>
    <row r="353" spans="1:128" ht="15" customHeight="1">
      <c r="A353" s="15"/>
      <c r="C353" s="18"/>
      <c r="D353" s="9"/>
      <c r="E353" s="9"/>
      <c r="F353" s="9"/>
      <c r="G353" s="9"/>
      <c r="H353" s="9"/>
      <c r="I353" s="9"/>
      <c r="J353" s="9"/>
      <c r="K353" s="9"/>
      <c r="L353" s="9"/>
      <c r="M353" s="9"/>
      <c r="N353" s="9"/>
      <c r="O353" s="9"/>
      <c r="P353" s="9"/>
      <c r="Q353" s="9"/>
      <c r="R353" s="9"/>
      <c r="S353" s="9"/>
      <c r="T353" s="9"/>
      <c r="U353" s="9"/>
      <c r="V353" s="9"/>
      <c r="W353" s="9"/>
      <c r="X353" s="9"/>
      <c r="Y353" s="9"/>
      <c r="Z353" s="284"/>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row>
    <row r="354" spans="1:128" ht="15" customHeight="1">
      <c r="A354" s="15"/>
      <c r="C354" s="18"/>
      <c r="D354" s="9"/>
      <c r="E354" s="9"/>
      <c r="F354" s="9"/>
      <c r="G354" s="9"/>
      <c r="H354" s="9"/>
      <c r="I354" s="9"/>
      <c r="J354" s="9"/>
      <c r="K354" s="9"/>
      <c r="L354" s="9"/>
      <c r="M354" s="9"/>
      <c r="N354" s="9"/>
      <c r="O354" s="9"/>
      <c r="P354" s="9"/>
      <c r="Q354" s="9"/>
      <c r="R354" s="9"/>
      <c r="S354" s="9"/>
      <c r="T354" s="9"/>
      <c r="U354" s="9"/>
      <c r="V354" s="9"/>
      <c r="W354" s="9"/>
      <c r="X354" s="9"/>
      <c r="Y354" s="9"/>
      <c r="Z354" s="284"/>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row>
    <row r="355" spans="1:128" ht="15" customHeight="1">
      <c r="A355" s="15"/>
      <c r="C355" s="18"/>
      <c r="D355" s="9"/>
      <c r="E355" s="9"/>
      <c r="F355" s="9"/>
      <c r="G355" s="9"/>
      <c r="H355" s="9"/>
      <c r="I355" s="9"/>
      <c r="J355" s="9"/>
      <c r="K355" s="9"/>
      <c r="L355" s="9"/>
      <c r="M355" s="9"/>
      <c r="N355" s="9"/>
      <c r="O355" s="9"/>
      <c r="P355" s="9"/>
      <c r="Q355" s="9"/>
      <c r="R355" s="9"/>
      <c r="S355" s="9"/>
      <c r="T355" s="9"/>
      <c r="U355" s="9"/>
      <c r="V355" s="9"/>
      <c r="W355" s="9"/>
      <c r="X355" s="9"/>
      <c r="Y355" s="9"/>
      <c r="Z355" s="284"/>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row>
    <row r="356" spans="1:128" ht="15" customHeight="1">
      <c r="A356" s="15"/>
      <c r="C356" s="18"/>
      <c r="D356" s="9"/>
      <c r="E356" s="9"/>
      <c r="F356" s="9"/>
      <c r="G356" s="9"/>
      <c r="H356" s="9"/>
      <c r="I356" s="9"/>
      <c r="J356" s="9"/>
      <c r="K356" s="9"/>
      <c r="L356" s="9"/>
      <c r="M356" s="9"/>
      <c r="N356" s="9"/>
      <c r="O356" s="9"/>
      <c r="P356" s="9"/>
      <c r="Q356" s="9"/>
      <c r="R356" s="9"/>
      <c r="S356" s="9"/>
      <c r="T356" s="9"/>
      <c r="U356" s="9"/>
      <c r="V356" s="9"/>
      <c r="W356" s="9"/>
      <c r="X356" s="9"/>
      <c r="Y356" s="9"/>
      <c r="Z356" s="284"/>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row>
    <row r="357" spans="1:128" ht="15" customHeight="1">
      <c r="A357" s="15"/>
      <c r="C357" s="18"/>
      <c r="D357" s="9"/>
      <c r="E357" s="9"/>
      <c r="F357" s="9"/>
      <c r="G357" s="9"/>
      <c r="H357" s="9"/>
      <c r="I357" s="9"/>
      <c r="J357" s="9"/>
      <c r="K357" s="9"/>
      <c r="L357" s="9"/>
      <c r="M357" s="9"/>
      <c r="N357" s="9"/>
      <c r="O357" s="9"/>
      <c r="P357" s="9"/>
      <c r="Q357" s="9"/>
      <c r="R357" s="9"/>
      <c r="S357" s="9"/>
      <c r="T357" s="9"/>
      <c r="U357" s="9"/>
      <c r="V357" s="9"/>
      <c r="W357" s="9"/>
      <c r="X357" s="9"/>
      <c r="Y357" s="9"/>
      <c r="Z357" s="284"/>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row>
    <row r="358" spans="1:128" ht="15" customHeight="1">
      <c r="A358" s="15"/>
      <c r="C358" s="18"/>
      <c r="D358" s="9"/>
      <c r="E358" s="9"/>
      <c r="F358" s="9"/>
      <c r="G358" s="9"/>
      <c r="H358" s="9"/>
      <c r="I358" s="9"/>
      <c r="J358" s="9"/>
      <c r="K358" s="9"/>
      <c r="L358" s="9"/>
      <c r="M358" s="9"/>
      <c r="N358" s="9"/>
      <c r="O358" s="9"/>
      <c r="P358" s="9"/>
      <c r="Q358" s="9"/>
      <c r="R358" s="9"/>
      <c r="S358" s="9"/>
      <c r="T358" s="9"/>
      <c r="U358" s="9"/>
      <c r="V358" s="9"/>
      <c r="W358" s="9"/>
      <c r="X358" s="9"/>
      <c r="Y358" s="9"/>
      <c r="Z358" s="284"/>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row>
    <row r="359" spans="1:128" ht="15" customHeight="1">
      <c r="A359" s="15"/>
      <c r="C359" s="18"/>
      <c r="D359" s="9"/>
      <c r="E359" s="9"/>
      <c r="F359" s="9"/>
      <c r="G359" s="9"/>
      <c r="H359" s="9"/>
      <c r="I359" s="9"/>
      <c r="J359" s="9"/>
      <c r="K359" s="9"/>
      <c r="L359" s="9"/>
      <c r="M359" s="9"/>
      <c r="N359" s="9"/>
      <c r="O359" s="9"/>
      <c r="P359" s="9"/>
      <c r="Q359" s="9"/>
      <c r="R359" s="9"/>
      <c r="S359" s="9"/>
      <c r="T359" s="9"/>
      <c r="U359" s="9"/>
      <c r="V359" s="9"/>
      <c r="W359" s="9"/>
      <c r="X359" s="9"/>
      <c r="Y359" s="9"/>
      <c r="Z359" s="284"/>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row>
    <row r="360" spans="1:128" ht="15" customHeight="1">
      <c r="A360" s="15"/>
      <c r="C360" s="18"/>
      <c r="D360" s="9"/>
      <c r="E360" s="9"/>
      <c r="F360" s="9"/>
      <c r="G360" s="9"/>
      <c r="H360" s="9"/>
      <c r="I360" s="9"/>
      <c r="J360" s="9"/>
      <c r="K360" s="9"/>
      <c r="L360" s="9"/>
      <c r="M360" s="9"/>
      <c r="N360" s="9"/>
      <c r="O360" s="9"/>
      <c r="P360" s="9"/>
      <c r="Q360" s="9"/>
      <c r="R360" s="9"/>
      <c r="S360" s="9"/>
      <c r="T360" s="9"/>
      <c r="U360" s="9"/>
      <c r="V360" s="9"/>
      <c r="W360" s="9"/>
      <c r="X360" s="9"/>
      <c r="Y360" s="9"/>
      <c r="Z360" s="284"/>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row>
    <row r="361" spans="1:128" ht="15" customHeight="1">
      <c r="A361" s="15"/>
      <c r="C361" s="18"/>
      <c r="D361" s="9"/>
      <c r="E361" s="9"/>
      <c r="F361" s="9"/>
      <c r="G361" s="9"/>
      <c r="H361" s="9"/>
      <c r="I361" s="9"/>
      <c r="J361" s="9"/>
      <c r="K361" s="9"/>
      <c r="L361" s="9"/>
      <c r="M361" s="9"/>
      <c r="N361" s="9"/>
      <c r="O361" s="9"/>
      <c r="P361" s="9"/>
      <c r="Q361" s="9"/>
      <c r="R361" s="9"/>
      <c r="S361" s="9"/>
      <c r="T361" s="9"/>
      <c r="U361" s="9"/>
      <c r="V361" s="9"/>
      <c r="W361" s="9"/>
      <c r="X361" s="9"/>
      <c r="Y361" s="9"/>
      <c r="Z361" s="284"/>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row>
    <row r="362" spans="1:128" ht="15" customHeight="1">
      <c r="A362" s="15"/>
      <c r="C362" s="18"/>
      <c r="D362" s="9"/>
      <c r="E362" s="9"/>
      <c r="F362" s="9"/>
      <c r="G362" s="9"/>
      <c r="H362" s="9"/>
      <c r="I362" s="9"/>
      <c r="J362" s="9"/>
      <c r="K362" s="9"/>
      <c r="L362" s="9"/>
      <c r="M362" s="9"/>
      <c r="N362" s="9"/>
      <c r="O362" s="9"/>
      <c r="P362" s="9"/>
      <c r="Q362" s="9"/>
      <c r="R362" s="9"/>
      <c r="S362" s="9"/>
      <c r="T362" s="9"/>
      <c r="U362" s="9"/>
      <c r="V362" s="9"/>
      <c r="W362" s="9"/>
      <c r="X362" s="9"/>
      <c r="Y362" s="9"/>
      <c r="Z362" s="284"/>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row>
    <row r="363" spans="1:128" ht="15" customHeight="1">
      <c r="A363" s="15"/>
      <c r="C363" s="18"/>
      <c r="D363" s="9"/>
      <c r="E363" s="9"/>
      <c r="F363" s="9"/>
      <c r="G363" s="9"/>
      <c r="H363" s="9"/>
      <c r="I363" s="9"/>
      <c r="J363" s="9"/>
      <c r="K363" s="9"/>
      <c r="L363" s="9"/>
      <c r="M363" s="9"/>
      <c r="N363" s="9"/>
      <c r="O363" s="9"/>
      <c r="P363" s="9"/>
      <c r="Q363" s="9"/>
      <c r="R363" s="9"/>
      <c r="S363" s="9"/>
      <c r="T363" s="9"/>
      <c r="U363" s="9"/>
      <c r="V363" s="9"/>
      <c r="W363" s="9"/>
      <c r="X363" s="9"/>
      <c r="Y363" s="9"/>
      <c r="Z363" s="284"/>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row>
    <row r="364" spans="1:128" ht="15" customHeight="1">
      <c r="A364" s="15"/>
      <c r="C364" s="18"/>
      <c r="D364" s="9"/>
      <c r="E364" s="9"/>
      <c r="F364" s="9"/>
      <c r="G364" s="9"/>
      <c r="H364" s="9"/>
      <c r="I364" s="9"/>
      <c r="J364" s="9"/>
      <c r="K364" s="9"/>
      <c r="L364" s="9"/>
      <c r="M364" s="9"/>
      <c r="N364" s="9"/>
      <c r="O364" s="9"/>
      <c r="P364" s="9"/>
      <c r="Q364" s="9"/>
      <c r="R364" s="9"/>
      <c r="S364" s="9"/>
      <c r="T364" s="9"/>
      <c r="U364" s="9"/>
      <c r="V364" s="9"/>
      <c r="W364" s="9"/>
      <c r="X364" s="9"/>
      <c r="Y364" s="9"/>
      <c r="Z364" s="284"/>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row>
    <row r="365" spans="1:128" ht="15" customHeight="1">
      <c r="A365" s="15"/>
      <c r="C365" s="18"/>
      <c r="D365" s="9"/>
      <c r="E365" s="9"/>
      <c r="F365" s="9"/>
      <c r="G365" s="9"/>
      <c r="H365" s="9"/>
      <c r="I365" s="9"/>
      <c r="J365" s="9"/>
      <c r="K365" s="9"/>
      <c r="L365" s="9"/>
      <c r="M365" s="9"/>
      <c r="N365" s="9"/>
      <c r="O365" s="9"/>
      <c r="P365" s="9"/>
      <c r="Q365" s="9"/>
      <c r="R365" s="9"/>
      <c r="S365" s="9"/>
      <c r="T365" s="9"/>
      <c r="U365" s="9"/>
      <c r="V365" s="9"/>
      <c r="W365" s="9"/>
      <c r="X365" s="9"/>
      <c r="Y365" s="9"/>
      <c r="Z365" s="284"/>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row>
    <row r="366" spans="1:128" ht="15" customHeight="1">
      <c r="A366" s="15"/>
      <c r="C366" s="18"/>
      <c r="D366" s="9"/>
      <c r="E366" s="9"/>
      <c r="F366" s="9"/>
      <c r="G366" s="9"/>
      <c r="H366" s="9"/>
      <c r="I366" s="9"/>
      <c r="J366" s="9"/>
      <c r="K366" s="9"/>
      <c r="L366" s="9"/>
      <c r="M366" s="9"/>
      <c r="N366" s="9"/>
      <c r="O366" s="9"/>
      <c r="P366" s="9"/>
      <c r="Q366" s="9"/>
      <c r="R366" s="9"/>
      <c r="S366" s="9"/>
      <c r="T366" s="9"/>
      <c r="U366" s="9"/>
      <c r="V366" s="9"/>
      <c r="W366" s="9"/>
      <c r="X366" s="9"/>
      <c r="Y366" s="9"/>
      <c r="Z366" s="284"/>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row>
    <row r="367" spans="1:128" ht="15" customHeight="1">
      <c r="A367" s="15"/>
      <c r="C367" s="18"/>
      <c r="D367" s="9"/>
      <c r="E367" s="9"/>
      <c r="F367" s="9"/>
      <c r="G367" s="9"/>
      <c r="H367" s="9"/>
      <c r="I367" s="9"/>
      <c r="J367" s="9"/>
      <c r="K367" s="9"/>
      <c r="L367" s="9"/>
      <c r="M367" s="9"/>
      <c r="N367" s="9"/>
      <c r="O367" s="9"/>
      <c r="P367" s="9"/>
      <c r="Q367" s="9"/>
      <c r="R367" s="9"/>
      <c r="S367" s="9"/>
      <c r="T367" s="9"/>
      <c r="U367" s="9"/>
      <c r="V367" s="9"/>
      <c r="W367" s="9"/>
      <c r="X367" s="9"/>
      <c r="Y367" s="9"/>
      <c r="Z367" s="284"/>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row>
    <row r="368" spans="1:128" ht="15" customHeight="1">
      <c r="A368" s="15"/>
      <c r="C368" s="18"/>
      <c r="D368" s="9"/>
      <c r="E368" s="9"/>
      <c r="F368" s="9"/>
      <c r="G368" s="9"/>
      <c r="H368" s="9"/>
      <c r="I368" s="9"/>
      <c r="J368" s="9"/>
      <c r="K368" s="9"/>
      <c r="L368" s="9"/>
      <c r="M368" s="9"/>
      <c r="N368" s="9"/>
      <c r="O368" s="9"/>
      <c r="P368" s="9"/>
      <c r="Q368" s="9"/>
      <c r="R368" s="9"/>
      <c r="S368" s="9"/>
      <c r="T368" s="9"/>
      <c r="U368" s="9"/>
      <c r="V368" s="9"/>
      <c r="W368" s="9"/>
      <c r="X368" s="9"/>
      <c r="Y368" s="9"/>
      <c r="Z368" s="284"/>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row>
    <row r="369" spans="1:128" ht="15" customHeight="1">
      <c r="A369" s="15"/>
      <c r="C369" s="18"/>
      <c r="D369" s="9"/>
      <c r="E369" s="9"/>
      <c r="F369" s="9"/>
      <c r="G369" s="9"/>
      <c r="H369" s="9"/>
      <c r="I369" s="9"/>
      <c r="J369" s="9"/>
      <c r="K369" s="9"/>
      <c r="L369" s="9"/>
      <c r="M369" s="9"/>
      <c r="N369" s="9"/>
      <c r="O369" s="9"/>
      <c r="P369" s="9"/>
      <c r="Q369" s="9"/>
      <c r="R369" s="9"/>
      <c r="S369" s="9"/>
      <c r="T369" s="9"/>
      <c r="U369" s="9"/>
      <c r="V369" s="9"/>
      <c r="W369" s="9"/>
      <c r="X369" s="9"/>
      <c r="Y369" s="9"/>
      <c r="Z369" s="284"/>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row>
    <row r="370" spans="1:128" ht="15" customHeight="1">
      <c r="A370" s="15"/>
      <c r="C370" s="18"/>
      <c r="D370" s="9"/>
      <c r="E370" s="9"/>
      <c r="F370" s="9"/>
      <c r="G370" s="9"/>
      <c r="H370" s="9"/>
      <c r="I370" s="9"/>
      <c r="J370" s="9"/>
      <c r="K370" s="9"/>
      <c r="L370" s="9"/>
      <c r="M370" s="9"/>
      <c r="N370" s="9"/>
      <c r="O370" s="9"/>
      <c r="P370" s="9"/>
      <c r="Q370" s="9"/>
      <c r="R370" s="9"/>
      <c r="S370" s="9"/>
      <c r="T370" s="9"/>
      <c r="U370" s="9"/>
      <c r="V370" s="9"/>
      <c r="W370" s="9"/>
      <c r="X370" s="9"/>
      <c r="Y370" s="9"/>
      <c r="Z370" s="284"/>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row>
    <row r="371" spans="1:128" ht="15" customHeight="1">
      <c r="A371" s="15"/>
      <c r="C371" s="18"/>
      <c r="D371" s="9"/>
      <c r="E371" s="9"/>
      <c r="F371" s="9"/>
      <c r="G371" s="9"/>
      <c r="H371" s="9"/>
      <c r="I371" s="9"/>
      <c r="J371" s="9"/>
      <c r="K371" s="9"/>
      <c r="L371" s="9"/>
      <c r="M371" s="9"/>
      <c r="N371" s="9"/>
      <c r="O371" s="9"/>
      <c r="P371" s="9"/>
      <c r="Q371" s="9"/>
      <c r="R371" s="9"/>
      <c r="S371" s="9"/>
      <c r="T371" s="9"/>
      <c r="U371" s="9"/>
      <c r="V371" s="9"/>
      <c r="W371" s="9"/>
      <c r="X371" s="9"/>
      <c r="Y371" s="9"/>
      <c r="Z371" s="284"/>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row>
    <row r="372" spans="1:128" ht="15" customHeight="1">
      <c r="A372" s="15"/>
      <c r="C372" s="18"/>
      <c r="D372" s="9"/>
      <c r="E372" s="9"/>
      <c r="F372" s="9"/>
      <c r="G372" s="9"/>
      <c r="H372" s="9"/>
      <c r="I372" s="9"/>
      <c r="J372" s="9"/>
      <c r="K372" s="9"/>
      <c r="L372" s="9"/>
      <c r="M372" s="9"/>
      <c r="N372" s="9"/>
      <c r="O372" s="9"/>
      <c r="P372" s="9"/>
      <c r="Q372" s="9"/>
      <c r="R372" s="9"/>
      <c r="S372" s="9"/>
      <c r="T372" s="9"/>
      <c r="U372" s="9"/>
      <c r="V372" s="9"/>
      <c r="W372" s="9"/>
      <c r="X372" s="9"/>
      <c r="Y372" s="9"/>
      <c r="Z372" s="284"/>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row>
    <row r="373" spans="1:128" ht="15" customHeight="1">
      <c r="A373" s="15"/>
      <c r="C373" s="18"/>
      <c r="D373" s="9"/>
      <c r="E373" s="9"/>
      <c r="F373" s="9"/>
      <c r="G373" s="9"/>
      <c r="H373" s="9"/>
      <c r="I373" s="9"/>
      <c r="J373" s="9"/>
      <c r="K373" s="9"/>
      <c r="L373" s="9"/>
      <c r="M373" s="9"/>
      <c r="N373" s="9"/>
      <c r="O373" s="9"/>
      <c r="P373" s="9"/>
      <c r="Q373" s="9"/>
      <c r="R373" s="9"/>
      <c r="S373" s="9"/>
      <c r="T373" s="9"/>
      <c r="U373" s="9"/>
      <c r="V373" s="9"/>
      <c r="W373" s="9"/>
      <c r="X373" s="9"/>
      <c r="Y373" s="9"/>
      <c r="Z373" s="284"/>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row>
    <row r="374" spans="1:128" ht="15" customHeight="1">
      <c r="A374" s="15"/>
      <c r="C374" s="18"/>
      <c r="D374" s="9"/>
      <c r="E374" s="9"/>
      <c r="F374" s="9"/>
      <c r="G374" s="9"/>
      <c r="H374" s="9"/>
      <c r="I374" s="9"/>
      <c r="J374" s="9"/>
      <c r="K374" s="9"/>
      <c r="L374" s="9"/>
      <c r="M374" s="9"/>
      <c r="N374" s="9"/>
      <c r="O374" s="9"/>
      <c r="P374" s="9"/>
      <c r="Q374" s="9"/>
      <c r="R374" s="9"/>
      <c r="S374" s="9"/>
      <c r="T374" s="9"/>
      <c r="U374" s="9"/>
      <c r="V374" s="9"/>
      <c r="W374" s="9"/>
      <c r="X374" s="9"/>
      <c r="Y374" s="9"/>
      <c r="Z374" s="284"/>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row>
    <row r="375" spans="1:128" ht="15" customHeight="1">
      <c r="A375" s="15"/>
      <c r="C375" s="18"/>
      <c r="D375" s="9"/>
      <c r="E375" s="9"/>
      <c r="F375" s="9"/>
      <c r="G375" s="9"/>
      <c r="H375" s="9"/>
      <c r="I375" s="9"/>
      <c r="J375" s="9"/>
      <c r="K375" s="9"/>
      <c r="L375" s="9"/>
      <c r="M375" s="9"/>
      <c r="N375" s="9"/>
      <c r="O375" s="9"/>
      <c r="P375" s="9"/>
      <c r="Q375" s="9"/>
      <c r="R375" s="9"/>
      <c r="S375" s="9"/>
      <c r="T375" s="9"/>
      <c r="U375" s="9"/>
      <c r="V375" s="9"/>
      <c r="W375" s="9"/>
      <c r="X375" s="9"/>
      <c r="Y375" s="9"/>
      <c r="Z375" s="284"/>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row>
    <row r="376" spans="1:128" ht="15" customHeight="1">
      <c r="A376" s="15"/>
      <c r="C376" s="18"/>
      <c r="D376" s="9"/>
      <c r="E376" s="9"/>
      <c r="F376" s="9"/>
      <c r="G376" s="9"/>
      <c r="H376" s="9"/>
      <c r="I376" s="9"/>
      <c r="J376" s="9"/>
      <c r="K376" s="9"/>
      <c r="L376" s="9"/>
      <c r="M376" s="9"/>
      <c r="N376" s="9"/>
      <c r="O376" s="9"/>
      <c r="P376" s="9"/>
      <c r="Q376" s="9"/>
      <c r="R376" s="9"/>
      <c r="S376" s="9"/>
      <c r="T376" s="9"/>
      <c r="U376" s="9"/>
      <c r="V376" s="9"/>
      <c r="W376" s="9"/>
      <c r="X376" s="9"/>
      <c r="Y376" s="9"/>
      <c r="Z376" s="284"/>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row>
    <row r="377" spans="1:128" ht="15" customHeight="1">
      <c r="A377" s="15"/>
      <c r="C377" s="18"/>
      <c r="D377" s="9"/>
      <c r="E377" s="9"/>
      <c r="F377" s="9"/>
      <c r="G377" s="9"/>
      <c r="H377" s="9"/>
      <c r="I377" s="9"/>
      <c r="J377" s="9"/>
      <c r="K377" s="9"/>
      <c r="L377" s="9"/>
      <c r="M377" s="9"/>
      <c r="N377" s="9"/>
      <c r="O377" s="9"/>
      <c r="P377" s="9"/>
      <c r="Q377" s="9"/>
      <c r="R377" s="9"/>
      <c r="S377" s="9"/>
      <c r="T377" s="9"/>
      <c r="U377" s="9"/>
      <c r="V377" s="9"/>
      <c r="W377" s="9"/>
      <c r="X377" s="9"/>
      <c r="Y377" s="9"/>
      <c r="Z377" s="284"/>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row>
    <row r="378" spans="1:128" ht="15" customHeight="1">
      <c r="A378" s="15"/>
      <c r="C378" s="18"/>
      <c r="D378" s="9"/>
      <c r="E378" s="9"/>
      <c r="F378" s="9"/>
      <c r="G378" s="9"/>
      <c r="H378" s="9"/>
      <c r="I378" s="9"/>
      <c r="J378" s="9"/>
      <c r="K378" s="9"/>
      <c r="L378" s="9"/>
      <c r="M378" s="9"/>
      <c r="N378" s="9"/>
      <c r="O378" s="9"/>
      <c r="P378" s="9"/>
      <c r="Q378" s="9"/>
      <c r="R378" s="9"/>
      <c r="S378" s="9"/>
      <c r="T378" s="9"/>
      <c r="U378" s="9"/>
      <c r="V378" s="9"/>
      <c r="W378" s="9"/>
      <c r="X378" s="9"/>
      <c r="Y378" s="9"/>
      <c r="Z378" s="284"/>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row>
    <row r="379" spans="1:128" ht="15" customHeight="1">
      <c r="A379" s="15"/>
      <c r="C379" s="18"/>
      <c r="D379" s="9"/>
      <c r="E379" s="9"/>
      <c r="F379" s="9"/>
      <c r="G379" s="9"/>
      <c r="H379" s="9"/>
      <c r="I379" s="9"/>
      <c r="J379" s="9"/>
      <c r="K379" s="9"/>
      <c r="L379" s="9"/>
      <c r="M379" s="9"/>
      <c r="N379" s="9"/>
      <c r="O379" s="9"/>
      <c r="P379" s="9"/>
      <c r="Q379" s="9"/>
      <c r="R379" s="9"/>
      <c r="S379" s="9"/>
      <c r="T379" s="9"/>
      <c r="U379" s="9"/>
      <c r="V379" s="9"/>
      <c r="W379" s="9"/>
      <c r="X379" s="9"/>
      <c r="Y379" s="9"/>
      <c r="Z379" s="284"/>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row>
    <row r="380" spans="1:128" ht="15" customHeight="1">
      <c r="A380" s="15"/>
      <c r="C380" s="18"/>
      <c r="D380" s="9"/>
      <c r="E380" s="9"/>
      <c r="F380" s="9"/>
      <c r="G380" s="9"/>
      <c r="H380" s="9"/>
      <c r="I380" s="9"/>
      <c r="J380" s="9"/>
      <c r="K380" s="9"/>
      <c r="L380" s="9"/>
      <c r="M380" s="9"/>
      <c r="N380" s="9"/>
      <c r="O380" s="9"/>
      <c r="P380" s="9"/>
      <c r="Q380" s="9"/>
      <c r="R380" s="9"/>
      <c r="S380" s="9"/>
      <c r="T380" s="9"/>
      <c r="U380" s="9"/>
      <c r="V380" s="9"/>
      <c r="W380" s="9"/>
      <c r="X380" s="9"/>
      <c r="Y380" s="9"/>
      <c r="Z380" s="284"/>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row>
    <row r="381" spans="1:128" ht="15" customHeight="1">
      <c r="A381" s="15"/>
      <c r="C381" s="18"/>
      <c r="D381" s="9"/>
      <c r="E381" s="9"/>
      <c r="F381" s="9"/>
      <c r="G381" s="9"/>
      <c r="H381" s="9"/>
      <c r="I381" s="9"/>
      <c r="J381" s="9"/>
      <c r="K381" s="9"/>
      <c r="L381" s="9"/>
      <c r="M381" s="9"/>
      <c r="N381" s="9"/>
      <c r="O381" s="9"/>
      <c r="P381" s="9"/>
      <c r="Q381" s="9"/>
      <c r="R381" s="9"/>
      <c r="S381" s="9"/>
      <c r="T381" s="9"/>
      <c r="U381" s="9"/>
      <c r="V381" s="9"/>
      <c r="W381" s="9"/>
      <c r="X381" s="9"/>
      <c r="Y381" s="9"/>
      <c r="Z381" s="284"/>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row>
    <row r="382" spans="1:128" ht="15" customHeight="1">
      <c r="A382" s="15"/>
      <c r="C382" s="18"/>
      <c r="D382" s="9"/>
      <c r="E382" s="9"/>
      <c r="F382" s="9"/>
      <c r="G382" s="9"/>
      <c r="H382" s="9"/>
      <c r="I382" s="9"/>
      <c r="J382" s="9"/>
      <c r="K382" s="9"/>
      <c r="L382" s="9"/>
      <c r="M382" s="9"/>
      <c r="N382" s="9"/>
      <c r="O382" s="9"/>
      <c r="P382" s="9"/>
      <c r="Q382" s="9"/>
      <c r="R382" s="9"/>
      <c r="S382" s="9"/>
      <c r="T382" s="9"/>
      <c r="U382" s="9"/>
      <c r="V382" s="9"/>
      <c r="W382" s="9"/>
      <c r="X382" s="9"/>
      <c r="Y382" s="9"/>
      <c r="Z382" s="284"/>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row>
    <row r="383" spans="1:128" ht="15" customHeight="1">
      <c r="A383" s="15"/>
      <c r="C383" s="18"/>
      <c r="D383" s="9"/>
      <c r="E383" s="9"/>
      <c r="F383" s="9"/>
      <c r="G383" s="9"/>
      <c r="H383" s="9"/>
      <c r="I383" s="9"/>
      <c r="J383" s="9"/>
      <c r="K383" s="9"/>
      <c r="L383" s="9"/>
      <c r="M383" s="9"/>
      <c r="N383" s="9"/>
      <c r="O383" s="9"/>
      <c r="P383" s="9"/>
      <c r="Q383" s="9"/>
      <c r="R383" s="9"/>
      <c r="S383" s="9"/>
      <c r="T383" s="9"/>
      <c r="U383" s="9"/>
      <c r="V383" s="9"/>
      <c r="W383" s="9"/>
      <c r="X383" s="9"/>
      <c r="Y383" s="9"/>
      <c r="Z383" s="284"/>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c r="DX383" s="9"/>
    </row>
    <row r="384" spans="1:128" ht="15" customHeight="1">
      <c r="A384" s="15"/>
      <c r="C384" s="18"/>
      <c r="D384" s="9"/>
      <c r="E384" s="9"/>
      <c r="F384" s="9"/>
      <c r="G384" s="9"/>
      <c r="H384" s="9"/>
      <c r="I384" s="9"/>
      <c r="J384" s="9"/>
      <c r="K384" s="9"/>
      <c r="L384" s="9"/>
      <c r="M384" s="9"/>
      <c r="N384" s="9"/>
      <c r="O384" s="9"/>
      <c r="P384" s="9"/>
      <c r="Q384" s="9"/>
      <c r="R384" s="9"/>
      <c r="S384" s="9"/>
      <c r="T384" s="9"/>
      <c r="U384" s="9"/>
      <c r="V384" s="9"/>
      <c r="W384" s="9"/>
      <c r="X384" s="9"/>
      <c r="Y384" s="9"/>
      <c r="Z384" s="284"/>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c r="DX384" s="9"/>
    </row>
    <row r="385" spans="1:128" ht="15" customHeight="1">
      <c r="A385" s="15"/>
      <c r="C385" s="18"/>
      <c r="D385" s="9"/>
      <c r="E385" s="9"/>
      <c r="F385" s="9"/>
      <c r="G385" s="9"/>
      <c r="H385" s="9"/>
      <c r="I385" s="9"/>
      <c r="J385" s="9"/>
      <c r="K385" s="9"/>
      <c r="L385" s="9"/>
      <c r="M385" s="9"/>
      <c r="N385" s="9"/>
      <c r="O385" s="9"/>
      <c r="P385" s="9"/>
      <c r="Q385" s="9"/>
      <c r="R385" s="9"/>
      <c r="S385" s="9"/>
      <c r="T385" s="9"/>
      <c r="U385" s="9"/>
      <c r="V385" s="9"/>
      <c r="W385" s="9"/>
      <c r="X385" s="9"/>
      <c r="Y385" s="9"/>
      <c r="Z385" s="284"/>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c r="DX385" s="9"/>
    </row>
    <row r="386" spans="1:128" ht="15" customHeight="1">
      <c r="A386" s="15"/>
      <c r="C386" s="18"/>
      <c r="D386" s="9"/>
      <c r="E386" s="9"/>
      <c r="F386" s="9"/>
      <c r="G386" s="9"/>
      <c r="H386" s="9"/>
      <c r="I386" s="9"/>
      <c r="J386" s="9"/>
      <c r="K386" s="9"/>
      <c r="L386" s="9"/>
      <c r="M386" s="9"/>
      <c r="N386" s="9"/>
      <c r="O386" s="9"/>
      <c r="P386" s="9"/>
      <c r="Q386" s="9"/>
      <c r="R386" s="9"/>
      <c r="S386" s="9"/>
      <c r="T386" s="9"/>
      <c r="U386" s="9"/>
      <c r="V386" s="9"/>
      <c r="W386" s="9"/>
      <c r="X386" s="9"/>
      <c r="Y386" s="9"/>
      <c r="Z386" s="284"/>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c r="DX386" s="9"/>
    </row>
    <row r="387" spans="1:128" ht="15" customHeight="1">
      <c r="A387" s="15"/>
      <c r="C387" s="18"/>
      <c r="D387" s="9"/>
      <c r="E387" s="9"/>
      <c r="F387" s="9"/>
      <c r="G387" s="9"/>
      <c r="H387" s="9"/>
      <c r="I387" s="9"/>
      <c r="J387" s="9"/>
      <c r="K387" s="9"/>
      <c r="L387" s="9"/>
      <c r="M387" s="9"/>
      <c r="N387" s="9"/>
      <c r="O387" s="9"/>
      <c r="P387" s="9"/>
      <c r="Q387" s="9"/>
      <c r="R387" s="9"/>
      <c r="S387" s="9"/>
      <c r="T387" s="9"/>
      <c r="U387" s="9"/>
      <c r="V387" s="9"/>
      <c r="W387" s="9"/>
      <c r="X387" s="9"/>
      <c r="Y387" s="9"/>
      <c r="Z387" s="284"/>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c r="DX387" s="9"/>
    </row>
    <row r="388" spans="1:128" ht="15" customHeight="1">
      <c r="A388" s="15"/>
      <c r="C388" s="18"/>
      <c r="D388" s="9"/>
      <c r="E388" s="9"/>
      <c r="F388" s="9"/>
      <c r="G388" s="9"/>
      <c r="H388" s="9"/>
      <c r="I388" s="9"/>
      <c r="J388" s="9"/>
      <c r="K388" s="9"/>
      <c r="L388" s="9"/>
      <c r="M388" s="9"/>
      <c r="N388" s="9"/>
      <c r="O388" s="9"/>
      <c r="P388" s="9"/>
      <c r="Q388" s="9"/>
      <c r="R388" s="9"/>
      <c r="S388" s="9"/>
      <c r="T388" s="9"/>
      <c r="U388" s="9"/>
      <c r="V388" s="9"/>
      <c r="W388" s="9"/>
      <c r="X388" s="9"/>
      <c r="Y388" s="9"/>
      <c r="Z388" s="284"/>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row>
    <row r="389" spans="1:128" ht="15" customHeight="1">
      <c r="A389" s="15"/>
      <c r="C389" s="18"/>
      <c r="D389" s="9"/>
      <c r="E389" s="9"/>
      <c r="F389" s="9"/>
      <c r="G389" s="9"/>
      <c r="H389" s="9"/>
      <c r="I389" s="9"/>
      <c r="J389" s="9"/>
      <c r="K389" s="9"/>
      <c r="L389" s="9"/>
      <c r="M389" s="9"/>
      <c r="N389" s="9"/>
      <c r="O389" s="9"/>
      <c r="P389" s="9"/>
      <c r="Q389" s="9"/>
      <c r="R389" s="9"/>
      <c r="S389" s="9"/>
      <c r="T389" s="9"/>
      <c r="U389" s="9"/>
      <c r="V389" s="9"/>
      <c r="W389" s="9"/>
      <c r="X389" s="9"/>
      <c r="Y389" s="9"/>
      <c r="Z389" s="284"/>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c r="DX389" s="9"/>
    </row>
    <row r="390" spans="1:128" ht="15" customHeight="1">
      <c r="A390" s="15"/>
      <c r="C390" s="18"/>
      <c r="D390" s="9"/>
      <c r="E390" s="9"/>
      <c r="F390" s="9"/>
      <c r="G390" s="9"/>
      <c r="H390" s="9"/>
      <c r="I390" s="9"/>
      <c r="J390" s="9"/>
      <c r="K390" s="9"/>
      <c r="L390" s="9"/>
      <c r="M390" s="9"/>
      <c r="N390" s="9"/>
      <c r="O390" s="9"/>
      <c r="P390" s="9"/>
      <c r="Q390" s="9"/>
      <c r="R390" s="9"/>
      <c r="S390" s="9"/>
      <c r="T390" s="9"/>
      <c r="U390" s="9"/>
      <c r="V390" s="9"/>
      <c r="W390" s="9"/>
      <c r="X390" s="9"/>
      <c r="Y390" s="9"/>
      <c r="Z390" s="284"/>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row>
    <row r="391" spans="1:128" ht="15" customHeight="1">
      <c r="A391" s="15"/>
      <c r="C391" s="18"/>
      <c r="D391" s="9"/>
      <c r="E391" s="9"/>
      <c r="F391" s="9"/>
      <c r="G391" s="9"/>
      <c r="H391" s="9"/>
      <c r="I391" s="9"/>
      <c r="J391" s="9"/>
      <c r="K391" s="9"/>
      <c r="L391" s="9"/>
      <c r="M391" s="9"/>
      <c r="N391" s="9"/>
      <c r="O391" s="9"/>
      <c r="P391" s="9"/>
      <c r="Q391" s="9"/>
      <c r="R391" s="9"/>
      <c r="S391" s="9"/>
      <c r="T391" s="9"/>
      <c r="U391" s="9"/>
      <c r="V391" s="9"/>
      <c r="W391" s="9"/>
      <c r="X391" s="9"/>
      <c r="Y391" s="9"/>
      <c r="Z391" s="284"/>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c r="DX391" s="9"/>
    </row>
    <row r="392" spans="1:128" ht="15" customHeight="1">
      <c r="A392" s="15"/>
      <c r="C392" s="18"/>
      <c r="D392" s="9"/>
      <c r="E392" s="9"/>
      <c r="F392" s="9"/>
      <c r="G392" s="9"/>
      <c r="H392" s="9"/>
      <c r="I392" s="9"/>
      <c r="J392" s="9"/>
      <c r="K392" s="9"/>
      <c r="L392" s="9"/>
      <c r="M392" s="9"/>
      <c r="N392" s="9"/>
      <c r="O392" s="9"/>
      <c r="P392" s="9"/>
      <c r="Q392" s="9"/>
      <c r="R392" s="9"/>
      <c r="S392" s="9"/>
      <c r="T392" s="9"/>
      <c r="U392" s="9"/>
      <c r="V392" s="9"/>
      <c r="W392" s="9"/>
      <c r="X392" s="9"/>
      <c r="Y392" s="9"/>
      <c r="Z392" s="284"/>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c r="DX392" s="9"/>
    </row>
    <row r="393" spans="1:128" ht="15" customHeight="1">
      <c r="A393" s="15"/>
      <c r="C393" s="18"/>
      <c r="D393" s="9"/>
      <c r="E393" s="9"/>
      <c r="F393" s="9"/>
      <c r="G393" s="9"/>
      <c r="H393" s="9"/>
      <c r="I393" s="9"/>
      <c r="J393" s="9"/>
      <c r="K393" s="9"/>
      <c r="L393" s="9"/>
      <c r="M393" s="9"/>
      <c r="N393" s="9"/>
      <c r="O393" s="9"/>
      <c r="P393" s="9"/>
      <c r="Q393" s="9"/>
      <c r="R393" s="9"/>
      <c r="S393" s="9"/>
      <c r="T393" s="9"/>
      <c r="U393" s="9"/>
      <c r="V393" s="9"/>
      <c r="W393" s="9"/>
      <c r="X393" s="9"/>
      <c r="Y393" s="9"/>
      <c r="Z393" s="284"/>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c r="DX393" s="9"/>
    </row>
    <row r="394" spans="1:128" ht="15" customHeight="1">
      <c r="A394" s="15"/>
      <c r="C394" s="18"/>
      <c r="D394" s="9"/>
      <c r="E394" s="9"/>
      <c r="F394" s="9"/>
      <c r="G394" s="9"/>
      <c r="H394" s="9"/>
      <c r="I394" s="9"/>
      <c r="J394" s="9"/>
      <c r="K394" s="9"/>
      <c r="L394" s="9"/>
      <c r="M394" s="9"/>
      <c r="N394" s="9"/>
      <c r="O394" s="9"/>
      <c r="P394" s="9"/>
      <c r="Q394" s="9"/>
      <c r="R394" s="9"/>
      <c r="S394" s="9"/>
      <c r="T394" s="9"/>
      <c r="U394" s="9"/>
      <c r="V394" s="9"/>
      <c r="W394" s="9"/>
      <c r="X394" s="9"/>
      <c r="Y394" s="9"/>
      <c r="Z394" s="284"/>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row>
    <row r="395" spans="1:128" ht="15" customHeight="1">
      <c r="A395" s="15"/>
      <c r="C395" s="18"/>
      <c r="D395" s="9"/>
      <c r="E395" s="9"/>
      <c r="F395" s="9"/>
      <c r="G395" s="9"/>
      <c r="H395" s="9"/>
      <c r="I395" s="9"/>
      <c r="J395" s="9"/>
      <c r="K395" s="9"/>
      <c r="L395" s="9"/>
      <c r="M395" s="9"/>
      <c r="N395" s="9"/>
      <c r="O395" s="9"/>
      <c r="P395" s="9"/>
      <c r="Q395" s="9"/>
      <c r="R395" s="9"/>
      <c r="S395" s="9"/>
      <c r="T395" s="9"/>
      <c r="U395" s="9"/>
      <c r="V395" s="9"/>
      <c r="W395" s="9"/>
      <c r="X395" s="9"/>
      <c r="Y395" s="9"/>
      <c r="Z395" s="284"/>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c r="DX395" s="9"/>
    </row>
    <row r="396" spans="1:128" ht="15" customHeight="1">
      <c r="A396" s="15"/>
      <c r="C396" s="18"/>
      <c r="D396" s="9"/>
      <c r="E396" s="9"/>
      <c r="F396" s="9"/>
      <c r="G396" s="9"/>
      <c r="H396" s="9"/>
      <c r="I396" s="9"/>
      <c r="J396" s="9"/>
      <c r="K396" s="9"/>
      <c r="L396" s="9"/>
      <c r="M396" s="9"/>
      <c r="N396" s="9"/>
      <c r="O396" s="9"/>
      <c r="P396" s="9"/>
      <c r="Q396" s="9"/>
      <c r="R396" s="9"/>
      <c r="S396" s="9"/>
      <c r="T396" s="9"/>
      <c r="U396" s="9"/>
      <c r="V396" s="9"/>
      <c r="W396" s="9"/>
      <c r="X396" s="9"/>
      <c r="Y396" s="9"/>
      <c r="Z396" s="284"/>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row>
    <row r="397" spans="1:128" ht="15" customHeight="1">
      <c r="A397" s="15"/>
      <c r="C397" s="18"/>
      <c r="D397" s="9"/>
      <c r="E397" s="9"/>
      <c r="F397" s="9"/>
      <c r="G397" s="9"/>
      <c r="H397" s="9"/>
      <c r="I397" s="9"/>
      <c r="J397" s="9"/>
      <c r="K397" s="9"/>
      <c r="L397" s="9"/>
      <c r="M397" s="9"/>
      <c r="N397" s="9"/>
      <c r="O397" s="9"/>
      <c r="P397" s="9"/>
      <c r="Q397" s="9"/>
      <c r="R397" s="9"/>
      <c r="S397" s="9"/>
      <c r="T397" s="9"/>
      <c r="U397" s="9"/>
      <c r="V397" s="9"/>
      <c r="W397" s="9"/>
      <c r="X397" s="9"/>
      <c r="Y397" s="9"/>
      <c r="Z397" s="284"/>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row>
    <row r="398" spans="1:128" ht="15" customHeight="1">
      <c r="A398" s="15"/>
      <c r="C398" s="18"/>
      <c r="D398" s="9"/>
      <c r="E398" s="9"/>
      <c r="F398" s="9"/>
      <c r="G398" s="9"/>
      <c r="H398" s="9"/>
      <c r="I398" s="9"/>
      <c r="J398" s="9"/>
      <c r="K398" s="9"/>
      <c r="L398" s="9"/>
      <c r="M398" s="9"/>
      <c r="N398" s="9"/>
      <c r="O398" s="9"/>
      <c r="P398" s="9"/>
      <c r="Q398" s="9"/>
      <c r="R398" s="9"/>
      <c r="S398" s="9"/>
      <c r="T398" s="9"/>
      <c r="U398" s="9"/>
      <c r="V398" s="9"/>
      <c r="W398" s="9"/>
      <c r="X398" s="9"/>
      <c r="Y398" s="9"/>
      <c r="Z398" s="284"/>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row>
    <row r="399" spans="1:128" ht="15" customHeight="1">
      <c r="A399" s="15"/>
      <c r="C399" s="18"/>
      <c r="D399" s="9"/>
      <c r="E399" s="9"/>
      <c r="F399" s="9"/>
      <c r="G399" s="9"/>
      <c r="H399" s="9"/>
      <c r="I399" s="9"/>
      <c r="J399" s="9"/>
      <c r="K399" s="9"/>
      <c r="L399" s="9"/>
      <c r="M399" s="9"/>
      <c r="N399" s="9"/>
      <c r="O399" s="9"/>
      <c r="P399" s="9"/>
      <c r="Q399" s="9"/>
      <c r="R399" s="9"/>
      <c r="S399" s="9"/>
      <c r="T399" s="9"/>
      <c r="U399" s="9"/>
      <c r="V399" s="9"/>
      <c r="W399" s="9"/>
      <c r="X399" s="9"/>
      <c r="Y399" s="9"/>
      <c r="Z399" s="284"/>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row>
    <row r="400" spans="1:128" ht="15" customHeight="1">
      <c r="A400" s="15"/>
      <c r="C400" s="18"/>
      <c r="D400" s="9"/>
      <c r="E400" s="9"/>
      <c r="F400" s="9"/>
      <c r="G400" s="9"/>
      <c r="H400" s="9"/>
      <c r="I400" s="9"/>
      <c r="J400" s="9"/>
      <c r="K400" s="9"/>
      <c r="L400" s="9"/>
      <c r="M400" s="9"/>
      <c r="N400" s="9"/>
      <c r="O400" s="9"/>
      <c r="P400" s="9"/>
      <c r="Q400" s="9"/>
      <c r="R400" s="9"/>
      <c r="S400" s="9"/>
      <c r="T400" s="9"/>
      <c r="U400" s="9"/>
      <c r="V400" s="9"/>
      <c r="W400" s="9"/>
      <c r="X400" s="9"/>
      <c r="Y400" s="9"/>
      <c r="Z400" s="284"/>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row>
    <row r="401" spans="1:128" ht="15" customHeight="1">
      <c r="A401" s="15"/>
      <c r="C401" s="18"/>
      <c r="D401" s="9"/>
      <c r="E401" s="9"/>
      <c r="F401" s="9"/>
      <c r="G401" s="9"/>
      <c r="H401" s="9"/>
      <c r="I401" s="9"/>
      <c r="J401" s="9"/>
      <c r="K401" s="9"/>
      <c r="L401" s="9"/>
      <c r="M401" s="9"/>
      <c r="N401" s="9"/>
      <c r="O401" s="9"/>
      <c r="P401" s="9"/>
      <c r="Q401" s="9"/>
      <c r="R401" s="9"/>
      <c r="S401" s="9"/>
      <c r="T401" s="9"/>
      <c r="U401" s="9"/>
      <c r="V401" s="9"/>
      <c r="W401" s="9"/>
      <c r="X401" s="9"/>
      <c r="Y401" s="9"/>
      <c r="Z401" s="284"/>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row>
    <row r="402" spans="1:128" ht="15" customHeight="1">
      <c r="A402" s="15"/>
      <c r="C402" s="18"/>
      <c r="D402" s="9"/>
      <c r="E402" s="9"/>
      <c r="F402" s="9"/>
      <c r="G402" s="9"/>
      <c r="H402" s="9"/>
      <c r="I402" s="9"/>
      <c r="J402" s="9"/>
      <c r="K402" s="9"/>
      <c r="L402" s="9"/>
      <c r="M402" s="9"/>
      <c r="N402" s="9"/>
      <c r="O402" s="9"/>
      <c r="P402" s="9"/>
      <c r="Q402" s="9"/>
      <c r="R402" s="9"/>
      <c r="S402" s="9"/>
      <c r="T402" s="9"/>
      <c r="U402" s="9"/>
      <c r="V402" s="9"/>
      <c r="W402" s="9"/>
      <c r="X402" s="9"/>
      <c r="Y402" s="9"/>
      <c r="Z402" s="284"/>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row>
    <row r="403" spans="1:128" ht="15" customHeight="1">
      <c r="A403" s="15"/>
      <c r="C403" s="18"/>
      <c r="D403" s="9"/>
      <c r="E403" s="9"/>
      <c r="F403" s="9"/>
      <c r="G403" s="9"/>
      <c r="H403" s="9"/>
      <c r="I403" s="9"/>
      <c r="J403" s="9"/>
      <c r="K403" s="9"/>
      <c r="L403" s="9"/>
      <c r="M403" s="9"/>
      <c r="N403" s="9"/>
      <c r="O403" s="9"/>
      <c r="P403" s="9"/>
      <c r="Q403" s="9"/>
      <c r="R403" s="9"/>
      <c r="S403" s="9"/>
      <c r="T403" s="9"/>
      <c r="U403" s="9"/>
      <c r="V403" s="9"/>
      <c r="W403" s="9"/>
      <c r="X403" s="9"/>
      <c r="Y403" s="9"/>
      <c r="Z403" s="284"/>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row>
    <row r="404" spans="1:128" ht="15" customHeight="1">
      <c r="A404" s="15"/>
      <c r="C404" s="18"/>
      <c r="D404" s="9"/>
      <c r="E404" s="9"/>
      <c r="F404" s="9"/>
      <c r="G404" s="9"/>
      <c r="H404" s="9"/>
      <c r="I404" s="9"/>
      <c r="J404" s="9"/>
      <c r="K404" s="9"/>
      <c r="L404" s="9"/>
      <c r="M404" s="9"/>
      <c r="N404" s="9"/>
      <c r="O404" s="9"/>
      <c r="P404" s="9"/>
      <c r="Q404" s="9"/>
      <c r="R404" s="9"/>
      <c r="S404" s="9"/>
      <c r="T404" s="9"/>
      <c r="U404" s="9"/>
      <c r="V404" s="9"/>
      <c r="W404" s="9"/>
      <c r="X404" s="9"/>
      <c r="Y404" s="9"/>
      <c r="Z404" s="284"/>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row>
    <row r="405" spans="1:128" ht="15" customHeight="1">
      <c r="A405" s="15"/>
      <c r="C405" s="18"/>
      <c r="D405" s="9"/>
      <c r="E405" s="9"/>
      <c r="F405" s="9"/>
      <c r="G405" s="9"/>
      <c r="H405" s="9"/>
      <c r="I405" s="9"/>
      <c r="J405" s="9"/>
      <c r="K405" s="9"/>
      <c r="L405" s="9"/>
      <c r="M405" s="9"/>
      <c r="N405" s="9"/>
      <c r="O405" s="9"/>
      <c r="P405" s="9"/>
      <c r="Q405" s="9"/>
      <c r="R405" s="9"/>
      <c r="S405" s="9"/>
      <c r="T405" s="9"/>
      <c r="U405" s="9"/>
      <c r="V405" s="9"/>
      <c r="W405" s="9"/>
      <c r="X405" s="9"/>
      <c r="Y405" s="9"/>
      <c r="Z405" s="284"/>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row>
    <row r="406" spans="1:128" ht="15" customHeight="1">
      <c r="A406" s="15"/>
      <c r="C406" s="18"/>
      <c r="D406" s="9"/>
      <c r="E406" s="9"/>
      <c r="F406" s="9"/>
      <c r="G406" s="9"/>
      <c r="H406" s="9"/>
      <c r="I406" s="9"/>
      <c r="J406" s="9"/>
      <c r="K406" s="9"/>
      <c r="L406" s="9"/>
      <c r="M406" s="9"/>
      <c r="N406" s="9"/>
      <c r="O406" s="9"/>
      <c r="P406" s="9"/>
      <c r="Q406" s="9"/>
      <c r="R406" s="9"/>
      <c r="S406" s="9"/>
      <c r="T406" s="9"/>
      <c r="U406" s="9"/>
      <c r="V406" s="9"/>
      <c r="W406" s="9"/>
      <c r="X406" s="9"/>
      <c r="Y406" s="9"/>
      <c r="Z406" s="284"/>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row>
    <row r="407" spans="1:128" ht="15" customHeight="1">
      <c r="A407" s="15"/>
      <c r="C407" s="18"/>
      <c r="D407" s="9"/>
      <c r="E407" s="9"/>
      <c r="F407" s="9"/>
      <c r="G407" s="9"/>
      <c r="H407" s="9"/>
      <c r="I407" s="9"/>
      <c r="J407" s="9"/>
      <c r="K407" s="9"/>
      <c r="L407" s="9"/>
      <c r="M407" s="9"/>
      <c r="N407" s="9"/>
      <c r="O407" s="9"/>
      <c r="P407" s="9"/>
      <c r="Q407" s="9"/>
      <c r="R407" s="9"/>
      <c r="S407" s="9"/>
      <c r="T407" s="9"/>
      <c r="U407" s="9"/>
      <c r="V407" s="9"/>
      <c r="W407" s="9"/>
      <c r="X407" s="9"/>
      <c r="Y407" s="9"/>
      <c r="Z407" s="284"/>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row>
    <row r="408" spans="1:128" ht="15" customHeight="1">
      <c r="A408" s="15"/>
      <c r="C408" s="18"/>
      <c r="D408" s="9"/>
      <c r="E408" s="9"/>
      <c r="F408" s="9"/>
      <c r="G408" s="9"/>
      <c r="H408" s="9"/>
      <c r="I408" s="9"/>
      <c r="J408" s="9"/>
      <c r="K408" s="9"/>
      <c r="L408" s="9"/>
      <c r="M408" s="9"/>
      <c r="N408" s="9"/>
      <c r="O408" s="9"/>
      <c r="P408" s="9"/>
      <c r="Q408" s="9"/>
      <c r="R408" s="9"/>
      <c r="S408" s="9"/>
      <c r="T408" s="9"/>
      <c r="U408" s="9"/>
      <c r="V408" s="9"/>
      <c r="W408" s="9"/>
      <c r="X408" s="9"/>
      <c r="Y408" s="9"/>
      <c r="Z408" s="284"/>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row>
    <row r="409" spans="1:128" ht="15" customHeight="1">
      <c r="A409" s="15"/>
      <c r="C409" s="18"/>
      <c r="D409" s="9"/>
      <c r="E409" s="9"/>
      <c r="F409" s="9"/>
      <c r="G409" s="9"/>
      <c r="H409" s="9"/>
      <c r="I409" s="9"/>
      <c r="J409" s="9"/>
      <c r="K409" s="9"/>
      <c r="L409" s="9"/>
      <c r="M409" s="9"/>
      <c r="N409" s="9"/>
      <c r="O409" s="9"/>
      <c r="P409" s="9"/>
      <c r="Q409" s="9"/>
      <c r="R409" s="9"/>
      <c r="S409" s="9"/>
      <c r="T409" s="9"/>
      <c r="U409" s="9"/>
      <c r="V409" s="9"/>
      <c r="W409" s="9"/>
      <c r="X409" s="9"/>
      <c r="Y409" s="9"/>
      <c r="Z409" s="284"/>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row>
    <row r="410" spans="1:128" ht="15" customHeight="1">
      <c r="A410" s="15"/>
      <c r="C410" s="18"/>
      <c r="D410" s="9"/>
      <c r="E410" s="9"/>
      <c r="F410" s="9"/>
      <c r="G410" s="9"/>
      <c r="H410" s="9"/>
      <c r="I410" s="9"/>
      <c r="J410" s="9"/>
      <c r="K410" s="9"/>
      <c r="L410" s="9"/>
      <c r="M410" s="9"/>
      <c r="N410" s="9"/>
      <c r="O410" s="9"/>
      <c r="P410" s="9"/>
      <c r="Q410" s="9"/>
      <c r="R410" s="9"/>
      <c r="S410" s="9"/>
      <c r="T410" s="9"/>
      <c r="U410" s="9"/>
      <c r="V410" s="9"/>
      <c r="W410" s="9"/>
      <c r="X410" s="9"/>
      <c r="Y410" s="9"/>
      <c r="Z410" s="284"/>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row>
    <row r="411" spans="1:128" ht="15" customHeight="1">
      <c r="A411" s="15"/>
      <c r="C411" s="18"/>
      <c r="D411" s="9"/>
      <c r="E411" s="9"/>
      <c r="F411" s="9"/>
      <c r="G411" s="9"/>
      <c r="H411" s="9"/>
      <c r="I411" s="9"/>
      <c r="J411" s="9"/>
      <c r="K411" s="9"/>
      <c r="L411" s="9"/>
      <c r="M411" s="9"/>
      <c r="N411" s="9"/>
      <c r="O411" s="9"/>
      <c r="P411" s="9"/>
      <c r="Q411" s="9"/>
      <c r="R411" s="9"/>
      <c r="S411" s="9"/>
      <c r="T411" s="9"/>
      <c r="U411" s="9"/>
      <c r="V411" s="9"/>
      <c r="W411" s="9"/>
      <c r="X411" s="9"/>
      <c r="Y411" s="9"/>
      <c r="Z411" s="284"/>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c r="DX411" s="9"/>
    </row>
    <row r="412" spans="1:128" ht="15" customHeight="1">
      <c r="A412" s="15"/>
      <c r="C412" s="18"/>
      <c r="D412" s="9"/>
      <c r="E412" s="9"/>
      <c r="F412" s="9"/>
      <c r="G412" s="9"/>
      <c r="H412" s="9"/>
      <c r="I412" s="9"/>
      <c r="J412" s="9"/>
      <c r="K412" s="9"/>
      <c r="L412" s="9"/>
      <c r="M412" s="9"/>
      <c r="N412" s="9"/>
      <c r="O412" s="9"/>
      <c r="P412" s="9"/>
      <c r="Q412" s="9"/>
      <c r="R412" s="9"/>
      <c r="S412" s="9"/>
      <c r="T412" s="9"/>
      <c r="U412" s="9"/>
      <c r="V412" s="9"/>
      <c r="W412" s="9"/>
      <c r="X412" s="9"/>
      <c r="Y412" s="9"/>
      <c r="Z412" s="284"/>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c r="DX412" s="9"/>
    </row>
    <row r="413" spans="1:128" ht="15" customHeight="1">
      <c r="A413" s="15"/>
      <c r="C413" s="18"/>
      <c r="D413" s="9"/>
      <c r="E413" s="9"/>
      <c r="F413" s="9"/>
      <c r="G413" s="9"/>
      <c r="H413" s="9"/>
      <c r="I413" s="9"/>
      <c r="J413" s="9"/>
      <c r="K413" s="9"/>
      <c r="L413" s="9"/>
      <c r="M413" s="9"/>
      <c r="N413" s="9"/>
      <c r="O413" s="9"/>
      <c r="P413" s="9"/>
      <c r="Q413" s="9"/>
      <c r="R413" s="9"/>
      <c r="S413" s="9"/>
      <c r="T413" s="9"/>
      <c r="U413" s="9"/>
      <c r="V413" s="9"/>
      <c r="W413" s="9"/>
      <c r="X413" s="9"/>
      <c r="Y413" s="9"/>
      <c r="Z413" s="284"/>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row>
    <row r="414" spans="1:128" ht="15" customHeight="1">
      <c r="A414" s="15"/>
      <c r="C414" s="18"/>
      <c r="D414" s="9"/>
      <c r="E414" s="9"/>
      <c r="F414" s="9"/>
      <c r="G414" s="9"/>
      <c r="H414" s="9"/>
      <c r="I414" s="9"/>
      <c r="J414" s="9"/>
      <c r="K414" s="9"/>
      <c r="L414" s="9"/>
      <c r="M414" s="9"/>
      <c r="N414" s="9"/>
      <c r="O414" s="9"/>
      <c r="P414" s="9"/>
      <c r="Q414" s="9"/>
      <c r="R414" s="9"/>
      <c r="S414" s="9"/>
      <c r="T414" s="9"/>
      <c r="U414" s="9"/>
      <c r="V414" s="9"/>
      <c r="W414" s="9"/>
      <c r="X414" s="9"/>
      <c r="Y414" s="9"/>
      <c r="Z414" s="284"/>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row>
    <row r="415" spans="1:128" ht="15" customHeight="1">
      <c r="A415" s="15"/>
      <c r="C415" s="18"/>
      <c r="D415" s="9"/>
      <c r="E415" s="9"/>
      <c r="F415" s="9"/>
      <c r="G415" s="9"/>
      <c r="H415" s="9"/>
      <c r="I415" s="9"/>
      <c r="J415" s="9"/>
      <c r="K415" s="9"/>
      <c r="L415" s="9"/>
      <c r="M415" s="9"/>
      <c r="N415" s="9"/>
      <c r="O415" s="9"/>
      <c r="P415" s="9"/>
      <c r="Q415" s="9"/>
      <c r="R415" s="9"/>
      <c r="S415" s="9"/>
      <c r="T415" s="9"/>
      <c r="U415" s="9"/>
      <c r="V415" s="9"/>
      <c r="W415" s="9"/>
      <c r="X415" s="9"/>
      <c r="Y415" s="9"/>
      <c r="Z415" s="284"/>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c r="DX415" s="9"/>
    </row>
    <row r="416" spans="1:128" ht="15" customHeight="1">
      <c r="A416" s="15"/>
      <c r="C416" s="18"/>
      <c r="D416" s="9"/>
      <c r="E416" s="9"/>
      <c r="F416" s="9"/>
      <c r="G416" s="9"/>
      <c r="H416" s="9"/>
      <c r="I416" s="9"/>
      <c r="J416" s="9"/>
      <c r="K416" s="9"/>
      <c r="L416" s="9"/>
      <c r="M416" s="9"/>
      <c r="N416" s="9"/>
      <c r="O416" s="9"/>
      <c r="P416" s="9"/>
      <c r="Q416" s="9"/>
      <c r="R416" s="9"/>
      <c r="S416" s="9"/>
      <c r="T416" s="9"/>
      <c r="U416" s="9"/>
      <c r="V416" s="9"/>
      <c r="W416" s="9"/>
      <c r="X416" s="9"/>
      <c r="Y416" s="9"/>
      <c r="Z416" s="284"/>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c r="DX416" s="9"/>
    </row>
    <row r="417" spans="1:128" ht="15" customHeight="1">
      <c r="A417" s="15"/>
      <c r="C417" s="18"/>
      <c r="D417" s="9"/>
      <c r="E417" s="9"/>
      <c r="F417" s="9"/>
      <c r="G417" s="9"/>
      <c r="H417" s="9"/>
      <c r="I417" s="9"/>
      <c r="J417" s="9"/>
      <c r="K417" s="9"/>
      <c r="L417" s="9"/>
      <c r="M417" s="9"/>
      <c r="N417" s="9"/>
      <c r="O417" s="9"/>
      <c r="P417" s="9"/>
      <c r="Q417" s="9"/>
      <c r="R417" s="9"/>
      <c r="S417" s="9"/>
      <c r="T417" s="9"/>
      <c r="U417" s="9"/>
      <c r="V417" s="9"/>
      <c r="W417" s="9"/>
      <c r="X417" s="9"/>
      <c r="Y417" s="9"/>
      <c r="Z417" s="284"/>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row>
    <row r="418" spans="1:128" ht="15" customHeight="1">
      <c r="A418" s="15"/>
      <c r="C418" s="18"/>
      <c r="D418" s="9"/>
      <c r="E418" s="9"/>
      <c r="F418" s="9"/>
      <c r="G418" s="9"/>
      <c r="H418" s="9"/>
      <c r="I418" s="9"/>
      <c r="J418" s="9"/>
      <c r="K418" s="9"/>
      <c r="L418" s="9"/>
      <c r="M418" s="9"/>
      <c r="N418" s="9"/>
      <c r="O418" s="9"/>
      <c r="P418" s="9"/>
      <c r="Q418" s="9"/>
      <c r="R418" s="9"/>
      <c r="S418" s="9"/>
      <c r="T418" s="9"/>
      <c r="U418" s="9"/>
      <c r="V418" s="9"/>
      <c r="W418" s="9"/>
      <c r="X418" s="9"/>
      <c r="Y418" s="9"/>
      <c r="Z418" s="284"/>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row>
    <row r="419" spans="1:128" ht="15" customHeight="1">
      <c r="A419" s="15"/>
      <c r="C419" s="18"/>
      <c r="D419" s="9"/>
      <c r="E419" s="9"/>
      <c r="F419" s="9"/>
      <c r="G419" s="9"/>
      <c r="H419" s="9"/>
      <c r="I419" s="9"/>
      <c r="J419" s="9"/>
      <c r="K419" s="9"/>
      <c r="L419" s="9"/>
      <c r="M419" s="9"/>
      <c r="N419" s="9"/>
      <c r="O419" s="9"/>
      <c r="P419" s="9"/>
      <c r="Q419" s="9"/>
      <c r="R419" s="9"/>
      <c r="S419" s="9"/>
      <c r="T419" s="9"/>
      <c r="U419" s="9"/>
      <c r="V419" s="9"/>
      <c r="W419" s="9"/>
      <c r="X419" s="9"/>
      <c r="Y419" s="9"/>
      <c r="Z419" s="284"/>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row>
    <row r="420" spans="1:128" ht="15" customHeight="1">
      <c r="A420" s="15"/>
      <c r="C420" s="18"/>
      <c r="D420" s="9"/>
      <c r="E420" s="9"/>
      <c r="F420" s="9"/>
      <c r="G420" s="9"/>
      <c r="H420" s="9"/>
      <c r="I420" s="9"/>
      <c r="J420" s="9"/>
      <c r="K420" s="9"/>
      <c r="L420" s="9"/>
      <c r="M420" s="9"/>
      <c r="N420" s="9"/>
      <c r="O420" s="9"/>
      <c r="P420" s="9"/>
      <c r="Q420" s="9"/>
      <c r="R420" s="9"/>
      <c r="S420" s="9"/>
      <c r="T420" s="9"/>
      <c r="U420" s="9"/>
      <c r="V420" s="9"/>
      <c r="W420" s="9"/>
      <c r="X420" s="9"/>
      <c r="Y420" s="9"/>
      <c r="Z420" s="284"/>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row>
    <row r="421" spans="1:128" ht="15" customHeight="1">
      <c r="A421" s="15"/>
      <c r="C421" s="18"/>
      <c r="D421" s="9"/>
      <c r="E421" s="9"/>
      <c r="F421" s="9"/>
      <c r="G421" s="9"/>
      <c r="H421" s="9"/>
      <c r="I421" s="9"/>
      <c r="J421" s="9"/>
      <c r="K421" s="9"/>
      <c r="L421" s="9"/>
      <c r="M421" s="9"/>
      <c r="N421" s="9"/>
      <c r="O421" s="9"/>
      <c r="P421" s="9"/>
      <c r="Q421" s="9"/>
      <c r="R421" s="9"/>
      <c r="S421" s="9"/>
      <c r="T421" s="9"/>
      <c r="U421" s="9"/>
      <c r="V421" s="9"/>
      <c r="W421" s="9"/>
      <c r="X421" s="9"/>
      <c r="Y421" s="9"/>
      <c r="Z421" s="284"/>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row>
    <row r="422" spans="1:128" ht="15" customHeight="1">
      <c r="A422" s="15"/>
      <c r="C422" s="18"/>
      <c r="D422" s="9"/>
      <c r="E422" s="9"/>
      <c r="F422" s="9"/>
      <c r="G422" s="9"/>
      <c r="H422" s="9"/>
      <c r="I422" s="9"/>
      <c r="J422" s="9"/>
      <c r="K422" s="9"/>
      <c r="L422" s="9"/>
      <c r="M422" s="9"/>
      <c r="N422" s="9"/>
      <c r="O422" s="9"/>
      <c r="P422" s="9"/>
      <c r="Q422" s="9"/>
      <c r="R422" s="9"/>
      <c r="S422" s="9"/>
      <c r="T422" s="9"/>
      <c r="U422" s="9"/>
      <c r="V422" s="9"/>
      <c r="W422" s="9"/>
      <c r="X422" s="9"/>
      <c r="Y422" s="9"/>
      <c r="Z422" s="284"/>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row>
    <row r="423" spans="1:128" ht="15" customHeight="1">
      <c r="A423" s="15"/>
      <c r="C423" s="18"/>
      <c r="D423" s="9"/>
      <c r="E423" s="9"/>
      <c r="F423" s="9"/>
      <c r="G423" s="9"/>
      <c r="H423" s="9"/>
      <c r="I423" s="9"/>
      <c r="J423" s="9"/>
      <c r="K423" s="9"/>
      <c r="L423" s="9"/>
      <c r="M423" s="9"/>
      <c r="N423" s="9"/>
      <c r="O423" s="9"/>
      <c r="P423" s="9"/>
      <c r="Q423" s="9"/>
      <c r="R423" s="9"/>
      <c r="S423" s="9"/>
      <c r="T423" s="9"/>
      <c r="U423" s="9"/>
      <c r="V423" s="9"/>
      <c r="W423" s="9"/>
      <c r="X423" s="9"/>
      <c r="Y423" s="9"/>
      <c r="Z423" s="284"/>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row>
    <row r="424" spans="1:128" ht="15" customHeight="1">
      <c r="A424" s="15"/>
      <c r="C424" s="18"/>
      <c r="D424" s="9"/>
      <c r="E424" s="9"/>
      <c r="F424" s="9"/>
      <c r="G424" s="9"/>
      <c r="H424" s="9"/>
      <c r="I424" s="9"/>
      <c r="J424" s="9"/>
      <c r="K424" s="9"/>
      <c r="L424" s="9"/>
      <c r="M424" s="9"/>
      <c r="N424" s="9"/>
      <c r="O424" s="9"/>
      <c r="P424" s="9"/>
      <c r="Q424" s="9"/>
      <c r="R424" s="9"/>
      <c r="S424" s="9"/>
      <c r="T424" s="9"/>
      <c r="U424" s="9"/>
      <c r="V424" s="9"/>
      <c r="W424" s="9"/>
      <c r="X424" s="9"/>
      <c r="Y424" s="9"/>
      <c r="Z424" s="284"/>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row>
    <row r="425" spans="1:128" ht="15" customHeight="1">
      <c r="A425" s="15"/>
      <c r="C425" s="18"/>
      <c r="D425" s="9"/>
      <c r="E425" s="9"/>
      <c r="F425" s="9"/>
      <c r="G425" s="9"/>
      <c r="H425" s="9"/>
      <c r="I425" s="9"/>
      <c r="J425" s="9"/>
      <c r="K425" s="9"/>
      <c r="L425" s="9"/>
      <c r="M425" s="9"/>
      <c r="N425" s="9"/>
      <c r="O425" s="9"/>
      <c r="P425" s="9"/>
      <c r="Q425" s="9"/>
      <c r="R425" s="9"/>
      <c r="S425" s="9"/>
      <c r="T425" s="9"/>
      <c r="U425" s="9"/>
      <c r="V425" s="9"/>
      <c r="W425" s="9"/>
      <c r="X425" s="9"/>
      <c r="Y425" s="9"/>
      <c r="Z425" s="284"/>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row>
    <row r="426" spans="1:128" ht="15" customHeight="1">
      <c r="A426" s="15"/>
      <c r="C426" s="18"/>
      <c r="D426" s="9"/>
      <c r="E426" s="9"/>
      <c r="F426" s="9"/>
      <c r="G426" s="9"/>
      <c r="H426" s="9"/>
      <c r="I426" s="9"/>
      <c r="J426" s="9"/>
      <c r="K426" s="9"/>
      <c r="L426" s="9"/>
      <c r="M426" s="9"/>
      <c r="N426" s="9"/>
      <c r="O426" s="9"/>
      <c r="P426" s="9"/>
      <c r="Q426" s="9"/>
      <c r="R426" s="9"/>
      <c r="S426" s="9"/>
      <c r="T426" s="9"/>
      <c r="U426" s="9"/>
      <c r="V426" s="9"/>
      <c r="W426" s="9"/>
      <c r="X426" s="9"/>
      <c r="Y426" s="9"/>
      <c r="Z426" s="284"/>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row>
    <row r="427" spans="1:128" ht="15" customHeight="1">
      <c r="A427" s="15"/>
      <c r="C427" s="18"/>
      <c r="D427" s="9"/>
      <c r="E427" s="9"/>
      <c r="F427" s="9"/>
      <c r="G427" s="9"/>
      <c r="H427" s="9"/>
      <c r="I427" s="9"/>
      <c r="J427" s="9"/>
      <c r="K427" s="9"/>
      <c r="L427" s="9"/>
      <c r="M427" s="9"/>
      <c r="N427" s="9"/>
      <c r="O427" s="9"/>
      <c r="P427" s="9"/>
      <c r="Q427" s="9"/>
      <c r="R427" s="9"/>
      <c r="S427" s="9"/>
      <c r="T427" s="9"/>
      <c r="U427" s="9"/>
      <c r="V427" s="9"/>
      <c r="W427" s="9"/>
      <c r="X427" s="9"/>
      <c r="Y427" s="9"/>
      <c r="Z427" s="284"/>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c r="DX427" s="9"/>
    </row>
    <row r="428" spans="1:128" ht="15" customHeight="1">
      <c r="A428" s="15"/>
      <c r="C428" s="18"/>
      <c r="D428" s="9"/>
      <c r="E428" s="9"/>
      <c r="F428" s="9"/>
      <c r="G428" s="9"/>
      <c r="H428" s="9"/>
      <c r="I428" s="9"/>
      <c r="J428" s="9"/>
      <c r="K428" s="9"/>
      <c r="L428" s="9"/>
      <c r="M428" s="9"/>
      <c r="N428" s="9"/>
      <c r="O428" s="9"/>
      <c r="P428" s="9"/>
      <c r="Q428" s="9"/>
      <c r="R428" s="9"/>
      <c r="S428" s="9"/>
      <c r="T428" s="9"/>
      <c r="U428" s="9"/>
      <c r="V428" s="9"/>
      <c r="W428" s="9"/>
      <c r="X428" s="9"/>
      <c r="Y428" s="9"/>
      <c r="Z428" s="284"/>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c r="DX428" s="9"/>
    </row>
    <row r="429" spans="1:128" ht="15" customHeight="1">
      <c r="A429" s="15"/>
      <c r="C429" s="18"/>
      <c r="D429" s="9"/>
      <c r="E429" s="9"/>
      <c r="F429" s="9"/>
      <c r="G429" s="9"/>
      <c r="H429" s="9"/>
      <c r="I429" s="9"/>
      <c r="J429" s="9"/>
      <c r="K429" s="9"/>
      <c r="L429" s="9"/>
      <c r="M429" s="9"/>
      <c r="N429" s="9"/>
      <c r="O429" s="9"/>
      <c r="P429" s="9"/>
      <c r="Q429" s="9"/>
      <c r="R429" s="9"/>
      <c r="S429" s="9"/>
      <c r="T429" s="9"/>
      <c r="U429" s="9"/>
      <c r="V429" s="9"/>
      <c r="W429" s="9"/>
      <c r="X429" s="9"/>
      <c r="Y429" s="9"/>
      <c r="Z429" s="284"/>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c r="DX429" s="9"/>
    </row>
    <row r="430" spans="1:128" ht="15" customHeight="1">
      <c r="A430" s="15"/>
      <c r="C430" s="18"/>
      <c r="D430" s="9"/>
      <c r="E430" s="9"/>
      <c r="F430" s="9"/>
      <c r="G430" s="9"/>
      <c r="H430" s="9"/>
      <c r="I430" s="9"/>
      <c r="J430" s="9"/>
      <c r="K430" s="9"/>
      <c r="L430" s="9"/>
      <c r="M430" s="9"/>
      <c r="N430" s="9"/>
      <c r="O430" s="9"/>
      <c r="P430" s="9"/>
      <c r="Q430" s="9"/>
      <c r="R430" s="9"/>
      <c r="S430" s="9"/>
      <c r="T430" s="9"/>
      <c r="U430" s="9"/>
      <c r="V430" s="9"/>
      <c r="W430" s="9"/>
      <c r="X430" s="9"/>
      <c r="Y430" s="9"/>
      <c r="Z430" s="284"/>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row>
    <row r="431" spans="1:128" ht="15" customHeight="1">
      <c r="A431" s="15"/>
      <c r="C431" s="18"/>
      <c r="D431" s="9"/>
      <c r="E431" s="9"/>
      <c r="F431" s="9"/>
      <c r="G431" s="9"/>
      <c r="H431" s="9"/>
      <c r="I431" s="9"/>
      <c r="J431" s="9"/>
      <c r="K431" s="9"/>
      <c r="L431" s="9"/>
      <c r="M431" s="9"/>
      <c r="N431" s="9"/>
      <c r="O431" s="9"/>
      <c r="P431" s="9"/>
      <c r="Q431" s="9"/>
      <c r="R431" s="9"/>
      <c r="S431" s="9"/>
      <c r="T431" s="9"/>
      <c r="U431" s="9"/>
      <c r="V431" s="9"/>
      <c r="W431" s="9"/>
      <c r="X431" s="9"/>
      <c r="Y431" s="9"/>
      <c r="Z431" s="284"/>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c r="DX431" s="9"/>
    </row>
    <row r="432" spans="1:128" ht="15" customHeight="1">
      <c r="A432" s="15"/>
      <c r="C432" s="18"/>
      <c r="D432" s="9"/>
      <c r="E432" s="9"/>
      <c r="F432" s="9"/>
      <c r="G432" s="9"/>
      <c r="H432" s="9"/>
      <c r="I432" s="9"/>
      <c r="J432" s="9"/>
      <c r="K432" s="9"/>
      <c r="L432" s="9"/>
      <c r="M432" s="9"/>
      <c r="N432" s="9"/>
      <c r="O432" s="9"/>
      <c r="P432" s="9"/>
      <c r="Q432" s="9"/>
      <c r="R432" s="9"/>
      <c r="S432" s="9"/>
      <c r="T432" s="9"/>
      <c r="U432" s="9"/>
      <c r="V432" s="9"/>
      <c r="W432" s="9"/>
      <c r="X432" s="9"/>
      <c r="Y432" s="9"/>
      <c r="Z432" s="284"/>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c r="DX432" s="9"/>
    </row>
    <row r="433" spans="1:128" ht="15" customHeight="1">
      <c r="A433" s="15"/>
      <c r="C433" s="18"/>
      <c r="D433" s="9"/>
      <c r="E433" s="9"/>
      <c r="F433" s="9"/>
      <c r="G433" s="9"/>
      <c r="H433" s="9"/>
      <c r="I433" s="9"/>
      <c r="J433" s="9"/>
      <c r="K433" s="9"/>
      <c r="L433" s="9"/>
      <c r="M433" s="9"/>
      <c r="N433" s="9"/>
      <c r="O433" s="9"/>
      <c r="P433" s="9"/>
      <c r="Q433" s="9"/>
      <c r="R433" s="9"/>
      <c r="S433" s="9"/>
      <c r="T433" s="9"/>
      <c r="U433" s="9"/>
      <c r="V433" s="9"/>
      <c r="W433" s="9"/>
      <c r="X433" s="9"/>
      <c r="Y433" s="9"/>
      <c r="Z433" s="284"/>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c r="DX433" s="9"/>
    </row>
    <row r="434" spans="1:128" ht="15" customHeight="1">
      <c r="A434" s="15"/>
      <c r="C434" s="18"/>
      <c r="D434" s="9"/>
      <c r="E434" s="9"/>
      <c r="F434" s="9"/>
      <c r="G434" s="9"/>
      <c r="H434" s="9"/>
      <c r="I434" s="9"/>
      <c r="J434" s="9"/>
      <c r="K434" s="9"/>
      <c r="L434" s="9"/>
      <c r="M434" s="9"/>
      <c r="N434" s="9"/>
      <c r="O434" s="9"/>
      <c r="P434" s="9"/>
      <c r="Q434" s="9"/>
      <c r="R434" s="9"/>
      <c r="S434" s="9"/>
      <c r="T434" s="9"/>
      <c r="U434" s="9"/>
      <c r="V434" s="9"/>
      <c r="W434" s="9"/>
      <c r="X434" s="9"/>
      <c r="Y434" s="9"/>
      <c r="Z434" s="284"/>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c r="DX434" s="9"/>
    </row>
    <row r="435" spans="1:128" ht="15" customHeight="1">
      <c r="A435" s="15"/>
      <c r="C435" s="18"/>
      <c r="D435" s="9"/>
      <c r="E435" s="9"/>
      <c r="F435" s="9"/>
      <c r="G435" s="9"/>
      <c r="H435" s="9"/>
      <c r="I435" s="9"/>
      <c r="J435" s="9"/>
      <c r="K435" s="9"/>
      <c r="L435" s="9"/>
      <c r="M435" s="9"/>
      <c r="N435" s="9"/>
      <c r="O435" s="9"/>
      <c r="P435" s="9"/>
      <c r="Q435" s="9"/>
      <c r="R435" s="9"/>
      <c r="S435" s="9"/>
      <c r="T435" s="9"/>
      <c r="U435" s="9"/>
      <c r="V435" s="9"/>
      <c r="W435" s="9"/>
      <c r="X435" s="9"/>
      <c r="Y435" s="9"/>
      <c r="Z435" s="284"/>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c r="DX435" s="9"/>
    </row>
    <row r="436" spans="1:128" ht="15" customHeight="1">
      <c r="A436" s="15"/>
      <c r="C436" s="18"/>
      <c r="D436" s="9"/>
      <c r="E436" s="9"/>
      <c r="F436" s="9"/>
      <c r="G436" s="9"/>
      <c r="H436" s="9"/>
      <c r="I436" s="9"/>
      <c r="J436" s="9"/>
      <c r="K436" s="9"/>
      <c r="L436" s="9"/>
      <c r="M436" s="9"/>
      <c r="N436" s="9"/>
      <c r="O436" s="9"/>
      <c r="P436" s="9"/>
      <c r="Q436" s="9"/>
      <c r="R436" s="9"/>
      <c r="S436" s="9"/>
      <c r="T436" s="9"/>
      <c r="U436" s="9"/>
      <c r="V436" s="9"/>
      <c r="W436" s="9"/>
      <c r="X436" s="9"/>
      <c r="Y436" s="9"/>
      <c r="Z436" s="284"/>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c r="DX436" s="9"/>
    </row>
    <row r="437" spans="1:128" ht="15" customHeight="1">
      <c r="A437" s="15"/>
      <c r="C437" s="18"/>
      <c r="D437" s="9"/>
      <c r="E437" s="9"/>
      <c r="F437" s="9"/>
      <c r="G437" s="9"/>
      <c r="H437" s="9"/>
      <c r="I437" s="9"/>
      <c r="J437" s="9"/>
      <c r="K437" s="9"/>
      <c r="L437" s="9"/>
      <c r="M437" s="9"/>
      <c r="N437" s="9"/>
      <c r="O437" s="9"/>
      <c r="P437" s="9"/>
      <c r="Q437" s="9"/>
      <c r="R437" s="9"/>
      <c r="S437" s="9"/>
      <c r="T437" s="9"/>
      <c r="U437" s="9"/>
      <c r="V437" s="9"/>
      <c r="W437" s="9"/>
      <c r="X437" s="9"/>
      <c r="Y437" s="9"/>
      <c r="Z437" s="284"/>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row>
    <row r="438" spans="1:128" ht="15" customHeight="1">
      <c r="A438" s="15"/>
      <c r="C438" s="18"/>
      <c r="D438" s="9"/>
      <c r="E438" s="9"/>
      <c r="F438" s="9"/>
      <c r="G438" s="9"/>
      <c r="H438" s="9"/>
      <c r="I438" s="9"/>
      <c r="J438" s="9"/>
      <c r="K438" s="9"/>
      <c r="L438" s="9"/>
      <c r="M438" s="9"/>
      <c r="N438" s="9"/>
      <c r="O438" s="9"/>
      <c r="P438" s="9"/>
      <c r="Q438" s="9"/>
      <c r="R438" s="9"/>
      <c r="S438" s="9"/>
      <c r="T438" s="9"/>
      <c r="U438" s="9"/>
      <c r="V438" s="9"/>
      <c r="W438" s="9"/>
      <c r="X438" s="9"/>
      <c r="Y438" s="9"/>
      <c r="Z438" s="284"/>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row>
    <row r="439" spans="1:128" ht="15" customHeight="1">
      <c r="A439" s="15"/>
      <c r="C439" s="18"/>
      <c r="D439" s="9"/>
      <c r="E439" s="9"/>
      <c r="F439" s="9"/>
      <c r="G439" s="9"/>
      <c r="H439" s="9"/>
      <c r="I439" s="9"/>
      <c r="J439" s="9"/>
      <c r="K439" s="9"/>
      <c r="L439" s="9"/>
      <c r="M439" s="9"/>
      <c r="N439" s="9"/>
      <c r="O439" s="9"/>
      <c r="P439" s="9"/>
      <c r="Q439" s="9"/>
      <c r="R439" s="9"/>
      <c r="S439" s="9"/>
      <c r="T439" s="9"/>
      <c r="U439" s="9"/>
      <c r="V439" s="9"/>
      <c r="W439" s="9"/>
      <c r="X439" s="9"/>
      <c r="Y439" s="9"/>
      <c r="Z439" s="284"/>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row>
    <row r="440" spans="1:128" ht="15" customHeight="1">
      <c r="A440" s="15"/>
      <c r="C440" s="18"/>
      <c r="D440" s="9"/>
      <c r="E440" s="9"/>
      <c r="F440" s="9"/>
      <c r="G440" s="9"/>
      <c r="H440" s="9"/>
      <c r="I440" s="9"/>
      <c r="J440" s="9"/>
      <c r="K440" s="9"/>
      <c r="L440" s="9"/>
      <c r="M440" s="9"/>
      <c r="N440" s="9"/>
      <c r="O440" s="9"/>
      <c r="P440" s="9"/>
      <c r="Q440" s="9"/>
      <c r="R440" s="9"/>
      <c r="S440" s="9"/>
      <c r="T440" s="9"/>
      <c r="U440" s="9"/>
      <c r="V440" s="9"/>
      <c r="W440" s="9"/>
      <c r="X440" s="9"/>
      <c r="Y440" s="9"/>
      <c r="Z440" s="284"/>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row>
    <row r="441" spans="1:128" ht="15" customHeight="1">
      <c r="A441" s="15"/>
      <c r="C441" s="18"/>
      <c r="D441" s="9"/>
      <c r="E441" s="9"/>
      <c r="F441" s="9"/>
      <c r="G441" s="9"/>
      <c r="H441" s="9"/>
      <c r="I441" s="9"/>
      <c r="J441" s="9"/>
      <c r="K441" s="9"/>
      <c r="L441" s="9"/>
      <c r="M441" s="9"/>
      <c r="N441" s="9"/>
      <c r="O441" s="9"/>
      <c r="P441" s="9"/>
      <c r="Q441" s="9"/>
      <c r="R441" s="9"/>
      <c r="S441" s="9"/>
      <c r="T441" s="9"/>
      <c r="U441" s="9"/>
      <c r="V441" s="9"/>
      <c r="W441" s="9"/>
      <c r="X441" s="9"/>
      <c r="Y441" s="9"/>
      <c r="Z441" s="284"/>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row>
    <row r="442" spans="1:128" ht="15" customHeight="1">
      <c r="A442" s="15"/>
      <c r="C442" s="18"/>
      <c r="D442" s="9"/>
      <c r="E442" s="9"/>
      <c r="F442" s="9"/>
      <c r="G442" s="9"/>
      <c r="H442" s="9"/>
      <c r="I442" s="9"/>
      <c r="J442" s="9"/>
      <c r="K442" s="9"/>
      <c r="L442" s="9"/>
      <c r="M442" s="9"/>
      <c r="N442" s="9"/>
      <c r="O442" s="9"/>
      <c r="P442" s="9"/>
      <c r="Q442" s="9"/>
      <c r="R442" s="9"/>
      <c r="S442" s="9"/>
      <c r="T442" s="9"/>
      <c r="U442" s="9"/>
      <c r="V442" s="9"/>
      <c r="W442" s="9"/>
      <c r="X442" s="9"/>
      <c r="Y442" s="9"/>
      <c r="Z442" s="284"/>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row>
    <row r="443" spans="1:128" ht="15" customHeight="1">
      <c r="A443" s="15"/>
      <c r="C443" s="18"/>
      <c r="D443" s="9"/>
      <c r="E443" s="9"/>
      <c r="F443" s="9"/>
      <c r="G443" s="9"/>
      <c r="H443" s="9"/>
      <c r="I443" s="9"/>
      <c r="J443" s="9"/>
      <c r="K443" s="9"/>
      <c r="L443" s="9"/>
      <c r="M443" s="9"/>
      <c r="N443" s="9"/>
      <c r="O443" s="9"/>
      <c r="P443" s="9"/>
      <c r="Q443" s="9"/>
      <c r="R443" s="9"/>
      <c r="S443" s="9"/>
      <c r="T443" s="9"/>
      <c r="U443" s="9"/>
      <c r="V443" s="9"/>
      <c r="W443" s="9"/>
      <c r="X443" s="9"/>
      <c r="Y443" s="9"/>
      <c r="Z443" s="284"/>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row>
    <row r="444" spans="1:128" ht="15" customHeight="1">
      <c r="A444" s="15"/>
      <c r="C444" s="18"/>
      <c r="D444" s="9"/>
      <c r="E444" s="9"/>
      <c r="F444" s="9"/>
      <c r="G444" s="9"/>
      <c r="H444" s="9"/>
      <c r="I444" s="9"/>
      <c r="J444" s="9"/>
      <c r="K444" s="9"/>
      <c r="L444" s="9"/>
      <c r="M444" s="9"/>
      <c r="N444" s="9"/>
      <c r="O444" s="9"/>
      <c r="P444" s="9"/>
      <c r="Q444" s="9"/>
      <c r="R444" s="9"/>
      <c r="S444" s="9"/>
      <c r="T444" s="9"/>
      <c r="U444" s="9"/>
      <c r="V444" s="9"/>
      <c r="W444" s="9"/>
      <c r="X444" s="9"/>
      <c r="Y444" s="9"/>
      <c r="Z444" s="284"/>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row>
    <row r="445" spans="1:128" ht="15" customHeight="1">
      <c r="A445" s="15"/>
      <c r="C445" s="18"/>
      <c r="D445" s="9"/>
      <c r="E445" s="9"/>
      <c r="F445" s="9"/>
      <c r="G445" s="9"/>
      <c r="H445" s="9"/>
      <c r="I445" s="9"/>
      <c r="J445" s="9"/>
      <c r="K445" s="9"/>
      <c r="L445" s="9"/>
      <c r="M445" s="9"/>
      <c r="N445" s="9"/>
      <c r="O445" s="9"/>
      <c r="P445" s="9"/>
      <c r="Q445" s="9"/>
      <c r="R445" s="9"/>
      <c r="S445" s="9"/>
      <c r="T445" s="9"/>
      <c r="U445" s="9"/>
      <c r="V445" s="9"/>
      <c r="W445" s="9"/>
      <c r="X445" s="9"/>
      <c r="Y445" s="9"/>
      <c r="Z445" s="284"/>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row>
    <row r="446" spans="1:128" ht="15" customHeight="1">
      <c r="A446" s="15"/>
      <c r="C446" s="18"/>
      <c r="D446" s="9"/>
      <c r="E446" s="9"/>
      <c r="F446" s="9"/>
      <c r="G446" s="9"/>
      <c r="H446" s="9"/>
      <c r="I446" s="9"/>
      <c r="J446" s="9"/>
      <c r="K446" s="9"/>
      <c r="L446" s="9"/>
      <c r="M446" s="9"/>
      <c r="N446" s="9"/>
      <c r="O446" s="9"/>
      <c r="P446" s="9"/>
      <c r="Q446" s="9"/>
      <c r="R446" s="9"/>
      <c r="S446" s="9"/>
      <c r="T446" s="9"/>
      <c r="U446" s="9"/>
      <c r="V446" s="9"/>
      <c r="W446" s="9"/>
      <c r="X446" s="9"/>
      <c r="Y446" s="9"/>
      <c r="Z446" s="284"/>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row>
    <row r="447" spans="1:128" ht="15" customHeight="1">
      <c r="A447" s="15"/>
      <c r="C447" s="18"/>
      <c r="D447" s="9"/>
      <c r="E447" s="9"/>
      <c r="F447" s="9"/>
      <c r="G447" s="9"/>
      <c r="H447" s="9"/>
      <c r="I447" s="9"/>
      <c r="J447" s="9"/>
      <c r="K447" s="9"/>
      <c r="L447" s="9"/>
      <c r="M447" s="9"/>
      <c r="N447" s="9"/>
      <c r="O447" s="9"/>
      <c r="P447" s="9"/>
      <c r="Q447" s="9"/>
      <c r="R447" s="9"/>
      <c r="S447" s="9"/>
      <c r="T447" s="9"/>
      <c r="U447" s="9"/>
      <c r="V447" s="9"/>
      <c r="W447" s="9"/>
      <c r="X447" s="9"/>
      <c r="Y447" s="9"/>
      <c r="Z447" s="284"/>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c r="DX447" s="9"/>
    </row>
    <row r="448" spans="1:128" ht="15" customHeight="1">
      <c r="A448" s="15"/>
      <c r="C448" s="18"/>
      <c r="D448" s="9"/>
      <c r="E448" s="9"/>
      <c r="F448" s="9"/>
      <c r="G448" s="9"/>
      <c r="H448" s="9"/>
      <c r="I448" s="9"/>
      <c r="J448" s="9"/>
      <c r="K448" s="9"/>
      <c r="L448" s="9"/>
      <c r="M448" s="9"/>
      <c r="N448" s="9"/>
      <c r="O448" s="9"/>
      <c r="P448" s="9"/>
      <c r="Q448" s="9"/>
      <c r="R448" s="9"/>
      <c r="S448" s="9"/>
      <c r="T448" s="9"/>
      <c r="U448" s="9"/>
      <c r="V448" s="9"/>
      <c r="W448" s="9"/>
      <c r="X448" s="9"/>
      <c r="Y448" s="9"/>
      <c r="Z448" s="284"/>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c r="DX448" s="9"/>
    </row>
    <row r="449" spans="1:128" ht="15" customHeight="1">
      <c r="A449" s="15"/>
      <c r="C449" s="18"/>
      <c r="D449" s="9"/>
      <c r="E449" s="9"/>
      <c r="F449" s="9"/>
      <c r="G449" s="9"/>
      <c r="H449" s="9"/>
      <c r="I449" s="9"/>
      <c r="J449" s="9"/>
      <c r="K449" s="9"/>
      <c r="L449" s="9"/>
      <c r="M449" s="9"/>
      <c r="N449" s="9"/>
      <c r="O449" s="9"/>
      <c r="P449" s="9"/>
      <c r="Q449" s="9"/>
      <c r="R449" s="9"/>
      <c r="S449" s="9"/>
      <c r="T449" s="9"/>
      <c r="U449" s="9"/>
      <c r="V449" s="9"/>
      <c r="W449" s="9"/>
      <c r="X449" s="9"/>
      <c r="Y449" s="9"/>
      <c r="Z449" s="284"/>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c r="DX449" s="9"/>
    </row>
    <row r="450" spans="1:128" ht="15" customHeight="1">
      <c r="A450" s="15"/>
      <c r="C450" s="18"/>
      <c r="D450" s="9"/>
      <c r="E450" s="9"/>
      <c r="F450" s="9"/>
      <c r="G450" s="9"/>
      <c r="H450" s="9"/>
      <c r="I450" s="9"/>
      <c r="J450" s="9"/>
      <c r="K450" s="9"/>
      <c r="L450" s="9"/>
      <c r="M450" s="9"/>
      <c r="N450" s="9"/>
      <c r="O450" s="9"/>
      <c r="P450" s="9"/>
      <c r="Q450" s="9"/>
      <c r="R450" s="9"/>
      <c r="S450" s="9"/>
      <c r="T450" s="9"/>
      <c r="U450" s="9"/>
      <c r="V450" s="9"/>
      <c r="W450" s="9"/>
      <c r="X450" s="9"/>
      <c r="Y450" s="9"/>
      <c r="Z450" s="284"/>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c r="DX450" s="9"/>
    </row>
    <row r="451" spans="1:128" ht="15" customHeight="1">
      <c r="A451" s="15"/>
      <c r="C451" s="18"/>
      <c r="D451" s="9"/>
      <c r="E451" s="9"/>
      <c r="F451" s="9"/>
      <c r="G451" s="9"/>
      <c r="H451" s="9"/>
      <c r="I451" s="9"/>
      <c r="J451" s="9"/>
      <c r="K451" s="9"/>
      <c r="L451" s="9"/>
      <c r="M451" s="9"/>
      <c r="N451" s="9"/>
      <c r="O451" s="9"/>
      <c r="P451" s="9"/>
      <c r="Q451" s="9"/>
      <c r="R451" s="9"/>
      <c r="S451" s="9"/>
      <c r="T451" s="9"/>
      <c r="U451" s="9"/>
      <c r="V451" s="9"/>
      <c r="W451" s="9"/>
      <c r="X451" s="9"/>
      <c r="Y451" s="9"/>
      <c r="Z451" s="284"/>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c r="DX451" s="9"/>
    </row>
    <row r="452" spans="1:128" ht="15" customHeight="1">
      <c r="A452" s="15"/>
      <c r="C452" s="18"/>
      <c r="D452" s="9"/>
      <c r="E452" s="9"/>
      <c r="F452" s="9"/>
      <c r="G452" s="9"/>
      <c r="H452" s="9"/>
      <c r="I452" s="9"/>
      <c r="J452" s="9"/>
      <c r="K452" s="9"/>
      <c r="L452" s="9"/>
      <c r="M452" s="9"/>
      <c r="N452" s="9"/>
      <c r="O452" s="9"/>
      <c r="P452" s="9"/>
      <c r="Q452" s="9"/>
      <c r="R452" s="9"/>
      <c r="S452" s="9"/>
      <c r="T452" s="9"/>
      <c r="U452" s="9"/>
      <c r="V452" s="9"/>
      <c r="W452" s="9"/>
      <c r="X452" s="9"/>
      <c r="Y452" s="9"/>
      <c r="Z452" s="284"/>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c r="DX452" s="9"/>
    </row>
    <row r="453" spans="1:128" ht="15" customHeight="1">
      <c r="A453" s="15"/>
      <c r="C453" s="18"/>
      <c r="D453" s="9"/>
      <c r="E453" s="9"/>
      <c r="F453" s="9"/>
      <c r="G453" s="9"/>
      <c r="H453" s="9"/>
      <c r="I453" s="9"/>
      <c r="J453" s="9"/>
      <c r="K453" s="9"/>
      <c r="L453" s="9"/>
      <c r="M453" s="9"/>
      <c r="N453" s="9"/>
      <c r="O453" s="9"/>
      <c r="P453" s="9"/>
      <c r="Q453" s="9"/>
      <c r="R453" s="9"/>
      <c r="S453" s="9"/>
      <c r="T453" s="9"/>
      <c r="U453" s="9"/>
      <c r="V453" s="9"/>
      <c r="W453" s="9"/>
      <c r="X453" s="9"/>
      <c r="Y453" s="9"/>
      <c r="Z453" s="284"/>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c r="DA453" s="9"/>
      <c r="DB453" s="9"/>
      <c r="DC453" s="9"/>
      <c r="DD453" s="9"/>
      <c r="DE453" s="9"/>
      <c r="DF453" s="9"/>
      <c r="DG453" s="9"/>
      <c r="DH453" s="9"/>
      <c r="DI453" s="9"/>
      <c r="DJ453" s="9"/>
      <c r="DK453" s="9"/>
      <c r="DL453" s="9"/>
      <c r="DM453" s="9"/>
      <c r="DN453" s="9"/>
      <c r="DO453" s="9"/>
      <c r="DP453" s="9"/>
      <c r="DQ453" s="9"/>
      <c r="DR453" s="9"/>
      <c r="DS453" s="9"/>
      <c r="DT453" s="9"/>
      <c r="DU453" s="9"/>
      <c r="DV453" s="9"/>
      <c r="DW453" s="9"/>
      <c r="DX453" s="9"/>
    </row>
    <row r="454" spans="1:128" ht="15" customHeight="1">
      <c r="A454" s="15"/>
      <c r="C454" s="18"/>
      <c r="D454" s="9"/>
      <c r="E454" s="9"/>
      <c r="F454" s="9"/>
      <c r="G454" s="9"/>
      <c r="H454" s="9"/>
      <c r="I454" s="9"/>
      <c r="J454" s="9"/>
      <c r="K454" s="9"/>
      <c r="L454" s="9"/>
      <c r="M454" s="9"/>
      <c r="N454" s="9"/>
      <c r="O454" s="9"/>
      <c r="P454" s="9"/>
      <c r="Q454" s="9"/>
      <c r="R454" s="9"/>
      <c r="S454" s="9"/>
      <c r="T454" s="9"/>
      <c r="U454" s="9"/>
      <c r="V454" s="9"/>
      <c r="W454" s="9"/>
      <c r="X454" s="9"/>
      <c r="Y454" s="9"/>
      <c r="Z454" s="284"/>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row>
    <row r="455" spans="1:128" ht="15" customHeight="1">
      <c r="A455" s="15"/>
      <c r="C455" s="18"/>
      <c r="D455" s="9"/>
      <c r="E455" s="9"/>
      <c r="F455" s="9"/>
      <c r="G455" s="9"/>
      <c r="H455" s="9"/>
      <c r="I455" s="9"/>
      <c r="J455" s="9"/>
      <c r="K455" s="9"/>
      <c r="L455" s="9"/>
      <c r="M455" s="9"/>
      <c r="N455" s="9"/>
      <c r="O455" s="9"/>
      <c r="P455" s="9"/>
      <c r="Q455" s="9"/>
      <c r="R455" s="9"/>
      <c r="S455" s="9"/>
      <c r="T455" s="9"/>
      <c r="U455" s="9"/>
      <c r="V455" s="9"/>
      <c r="W455" s="9"/>
      <c r="X455" s="9"/>
      <c r="Y455" s="9"/>
      <c r="Z455" s="284"/>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c r="DX455" s="9"/>
    </row>
    <row r="456" spans="1:128" ht="15" customHeight="1">
      <c r="A456" s="15"/>
      <c r="C456" s="18"/>
      <c r="D456" s="9"/>
      <c r="E456" s="9"/>
      <c r="F456" s="9"/>
      <c r="G456" s="9"/>
      <c r="H456" s="9"/>
      <c r="I456" s="9"/>
      <c r="J456" s="9"/>
      <c r="K456" s="9"/>
      <c r="L456" s="9"/>
      <c r="M456" s="9"/>
      <c r="N456" s="9"/>
      <c r="O456" s="9"/>
      <c r="P456" s="9"/>
      <c r="Q456" s="9"/>
      <c r="R456" s="9"/>
      <c r="S456" s="9"/>
      <c r="T456" s="9"/>
      <c r="U456" s="9"/>
      <c r="V456" s="9"/>
      <c r="W456" s="9"/>
      <c r="X456" s="9"/>
      <c r="Y456" s="9"/>
      <c r="Z456" s="284"/>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row>
    <row r="457" spans="1:128" ht="15" customHeight="1">
      <c r="A457" s="15"/>
      <c r="C457" s="18"/>
      <c r="D457" s="9"/>
      <c r="E457" s="9"/>
      <c r="F457" s="9"/>
      <c r="G457" s="9"/>
      <c r="H457" s="9"/>
      <c r="I457" s="9"/>
      <c r="J457" s="9"/>
      <c r="K457" s="9"/>
      <c r="L457" s="9"/>
      <c r="M457" s="9"/>
      <c r="N457" s="9"/>
      <c r="O457" s="9"/>
      <c r="P457" s="9"/>
      <c r="Q457" s="9"/>
      <c r="R457" s="9"/>
      <c r="S457" s="9"/>
      <c r="T457" s="9"/>
      <c r="U457" s="9"/>
      <c r="V457" s="9"/>
      <c r="W457" s="9"/>
      <c r="X457" s="9"/>
      <c r="Y457" s="9"/>
      <c r="Z457" s="284"/>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row>
    <row r="458" spans="1:128" ht="15" customHeight="1">
      <c r="A458" s="15"/>
      <c r="C458" s="18"/>
      <c r="D458" s="9"/>
      <c r="E458" s="9"/>
      <c r="F458" s="9"/>
      <c r="G458" s="9"/>
      <c r="H458" s="9"/>
      <c r="I458" s="9"/>
      <c r="J458" s="9"/>
      <c r="K458" s="9"/>
      <c r="L458" s="9"/>
      <c r="M458" s="9"/>
      <c r="N458" s="9"/>
      <c r="O458" s="9"/>
      <c r="P458" s="9"/>
      <c r="Q458" s="9"/>
      <c r="R458" s="9"/>
      <c r="S458" s="9"/>
      <c r="T458" s="9"/>
      <c r="U458" s="9"/>
      <c r="V458" s="9"/>
      <c r="W458" s="9"/>
      <c r="X458" s="9"/>
      <c r="Y458" s="9"/>
      <c r="Z458" s="284"/>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row>
    <row r="459" spans="1:128" ht="15" customHeight="1">
      <c r="A459" s="15"/>
      <c r="C459" s="18"/>
      <c r="D459" s="9"/>
      <c r="E459" s="9"/>
      <c r="F459" s="9"/>
      <c r="G459" s="9"/>
      <c r="H459" s="9"/>
      <c r="I459" s="9"/>
      <c r="J459" s="9"/>
      <c r="K459" s="9"/>
      <c r="L459" s="9"/>
      <c r="M459" s="9"/>
      <c r="N459" s="9"/>
      <c r="O459" s="9"/>
      <c r="P459" s="9"/>
      <c r="Q459" s="9"/>
      <c r="R459" s="9"/>
      <c r="S459" s="9"/>
      <c r="T459" s="9"/>
      <c r="U459" s="9"/>
      <c r="V459" s="9"/>
      <c r="W459" s="9"/>
      <c r="X459" s="9"/>
      <c r="Y459" s="9"/>
      <c r="Z459" s="284"/>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row>
    <row r="460" spans="1:128" ht="15" customHeight="1">
      <c r="A460" s="15"/>
      <c r="C460" s="18"/>
      <c r="D460" s="9"/>
      <c r="E460" s="9"/>
      <c r="F460" s="9"/>
      <c r="G460" s="9"/>
      <c r="H460" s="9"/>
      <c r="I460" s="9"/>
      <c r="J460" s="9"/>
      <c r="K460" s="9"/>
      <c r="L460" s="9"/>
      <c r="M460" s="9"/>
      <c r="N460" s="9"/>
      <c r="O460" s="9"/>
      <c r="P460" s="9"/>
      <c r="Q460" s="9"/>
      <c r="R460" s="9"/>
      <c r="S460" s="9"/>
      <c r="T460" s="9"/>
      <c r="U460" s="9"/>
      <c r="V460" s="9"/>
      <c r="W460" s="9"/>
      <c r="X460" s="9"/>
      <c r="Y460" s="9"/>
      <c r="Z460" s="284"/>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row>
    <row r="461" spans="1:128" ht="15" customHeight="1">
      <c r="A461" s="15"/>
      <c r="C461" s="18"/>
      <c r="D461" s="9"/>
      <c r="E461" s="9"/>
      <c r="F461" s="9"/>
      <c r="G461" s="9"/>
      <c r="H461" s="9"/>
      <c r="I461" s="9"/>
      <c r="J461" s="9"/>
      <c r="K461" s="9"/>
      <c r="L461" s="9"/>
      <c r="M461" s="9"/>
      <c r="N461" s="9"/>
      <c r="O461" s="9"/>
      <c r="P461" s="9"/>
      <c r="Q461" s="9"/>
      <c r="R461" s="9"/>
      <c r="S461" s="9"/>
      <c r="T461" s="9"/>
      <c r="U461" s="9"/>
      <c r="V461" s="9"/>
      <c r="W461" s="9"/>
      <c r="X461" s="9"/>
      <c r="Y461" s="9"/>
      <c r="Z461" s="284"/>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c r="DX461" s="9"/>
    </row>
    <row r="462" spans="1:128" ht="15" customHeight="1">
      <c r="A462" s="15"/>
      <c r="C462" s="18"/>
      <c r="D462" s="9"/>
      <c r="E462" s="9"/>
      <c r="F462" s="9"/>
      <c r="G462" s="9"/>
      <c r="H462" s="9"/>
      <c r="I462" s="9"/>
      <c r="J462" s="9"/>
      <c r="K462" s="9"/>
      <c r="L462" s="9"/>
      <c r="M462" s="9"/>
      <c r="N462" s="9"/>
      <c r="O462" s="9"/>
      <c r="P462" s="9"/>
      <c r="Q462" s="9"/>
      <c r="R462" s="9"/>
      <c r="S462" s="9"/>
      <c r="T462" s="9"/>
      <c r="U462" s="9"/>
      <c r="V462" s="9"/>
      <c r="W462" s="9"/>
      <c r="X462" s="9"/>
      <c r="Y462" s="9"/>
      <c r="Z462" s="284"/>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row>
    <row r="463" spans="1:128" ht="15" customHeight="1">
      <c r="A463" s="15"/>
      <c r="C463" s="18"/>
      <c r="D463" s="9"/>
      <c r="E463" s="9"/>
      <c r="F463" s="9"/>
      <c r="G463" s="9"/>
      <c r="H463" s="9"/>
      <c r="I463" s="9"/>
      <c r="J463" s="9"/>
      <c r="K463" s="9"/>
      <c r="L463" s="9"/>
      <c r="M463" s="9"/>
      <c r="N463" s="9"/>
      <c r="O463" s="9"/>
      <c r="P463" s="9"/>
      <c r="Q463" s="9"/>
      <c r="R463" s="9"/>
      <c r="S463" s="9"/>
      <c r="T463" s="9"/>
      <c r="U463" s="9"/>
      <c r="V463" s="9"/>
      <c r="W463" s="9"/>
      <c r="X463" s="9"/>
      <c r="Y463" s="9"/>
      <c r="Z463" s="284"/>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c r="DX463" s="9"/>
    </row>
    <row r="464" spans="1:128" ht="15" customHeight="1">
      <c r="A464" s="15"/>
      <c r="C464" s="18"/>
      <c r="D464" s="9"/>
      <c r="E464" s="9"/>
      <c r="F464" s="9"/>
      <c r="G464" s="9"/>
      <c r="H464" s="9"/>
      <c r="I464" s="9"/>
      <c r="J464" s="9"/>
      <c r="K464" s="9"/>
      <c r="L464" s="9"/>
      <c r="M464" s="9"/>
      <c r="N464" s="9"/>
      <c r="O464" s="9"/>
      <c r="P464" s="9"/>
      <c r="Q464" s="9"/>
      <c r="R464" s="9"/>
      <c r="S464" s="9"/>
      <c r="T464" s="9"/>
      <c r="U464" s="9"/>
      <c r="V464" s="9"/>
      <c r="W464" s="9"/>
      <c r="X464" s="9"/>
      <c r="Y464" s="9"/>
      <c r="Z464" s="284"/>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c r="DX464" s="9"/>
    </row>
    <row r="465" spans="1:128" ht="15" customHeight="1">
      <c r="A465" s="15"/>
      <c r="C465" s="18"/>
      <c r="D465" s="9"/>
      <c r="E465" s="9"/>
      <c r="F465" s="9"/>
      <c r="G465" s="9"/>
      <c r="H465" s="9"/>
      <c r="I465" s="9"/>
      <c r="J465" s="9"/>
      <c r="K465" s="9"/>
      <c r="L465" s="9"/>
      <c r="M465" s="9"/>
      <c r="N465" s="9"/>
      <c r="O465" s="9"/>
      <c r="P465" s="9"/>
      <c r="Q465" s="9"/>
      <c r="R465" s="9"/>
      <c r="S465" s="9"/>
      <c r="T465" s="9"/>
      <c r="U465" s="9"/>
      <c r="V465" s="9"/>
      <c r="W465" s="9"/>
      <c r="X465" s="9"/>
      <c r="Y465" s="9"/>
      <c r="Z465" s="284"/>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c r="DX465" s="9"/>
    </row>
    <row r="466" spans="1:128" ht="15" customHeight="1">
      <c r="A466" s="15"/>
      <c r="C466" s="18"/>
      <c r="D466" s="9"/>
      <c r="E466" s="9"/>
      <c r="F466" s="9"/>
      <c r="G466" s="9"/>
      <c r="H466" s="9"/>
      <c r="I466" s="9"/>
      <c r="J466" s="9"/>
      <c r="K466" s="9"/>
      <c r="L466" s="9"/>
      <c r="M466" s="9"/>
      <c r="N466" s="9"/>
      <c r="O466" s="9"/>
      <c r="P466" s="9"/>
      <c r="Q466" s="9"/>
      <c r="R466" s="9"/>
      <c r="S466" s="9"/>
      <c r="T466" s="9"/>
      <c r="U466" s="9"/>
      <c r="V466" s="9"/>
      <c r="W466" s="9"/>
      <c r="X466" s="9"/>
      <c r="Y466" s="9"/>
      <c r="Z466" s="284"/>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c r="DX466" s="9"/>
    </row>
    <row r="467" spans="1:128" ht="15" customHeight="1">
      <c r="A467" s="15"/>
      <c r="C467" s="18"/>
      <c r="D467" s="9"/>
      <c r="E467" s="9"/>
      <c r="F467" s="9"/>
      <c r="G467" s="9"/>
      <c r="H467" s="9"/>
      <c r="I467" s="9"/>
      <c r="J467" s="9"/>
      <c r="K467" s="9"/>
      <c r="L467" s="9"/>
      <c r="M467" s="9"/>
      <c r="N467" s="9"/>
      <c r="O467" s="9"/>
      <c r="P467" s="9"/>
      <c r="Q467" s="9"/>
      <c r="R467" s="9"/>
      <c r="S467" s="9"/>
      <c r="T467" s="9"/>
      <c r="U467" s="9"/>
      <c r="V467" s="9"/>
      <c r="W467" s="9"/>
      <c r="X467" s="9"/>
      <c r="Y467" s="9"/>
      <c r="Z467" s="284"/>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c r="DX467" s="9"/>
    </row>
    <row r="468" spans="1:128" ht="15" customHeight="1">
      <c r="A468" s="15"/>
      <c r="C468" s="18"/>
      <c r="D468" s="9"/>
      <c r="E468" s="9"/>
      <c r="F468" s="9"/>
      <c r="G468" s="9"/>
      <c r="H468" s="9"/>
      <c r="I468" s="9"/>
      <c r="J468" s="9"/>
      <c r="K468" s="9"/>
      <c r="L468" s="9"/>
      <c r="M468" s="9"/>
      <c r="N468" s="9"/>
      <c r="O468" s="9"/>
      <c r="P468" s="9"/>
      <c r="Q468" s="9"/>
      <c r="R468" s="9"/>
      <c r="S468" s="9"/>
      <c r="T468" s="9"/>
      <c r="U468" s="9"/>
      <c r="V468" s="9"/>
      <c r="W468" s="9"/>
      <c r="X468" s="9"/>
      <c r="Y468" s="9"/>
      <c r="Z468" s="284"/>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row>
    <row r="469" spans="1:128" ht="15" customHeight="1">
      <c r="A469" s="15"/>
      <c r="C469" s="18"/>
      <c r="D469" s="9"/>
      <c r="E469" s="9"/>
      <c r="F469" s="9"/>
      <c r="G469" s="9"/>
      <c r="H469" s="9"/>
      <c r="I469" s="9"/>
      <c r="J469" s="9"/>
      <c r="K469" s="9"/>
      <c r="L469" s="9"/>
      <c r="M469" s="9"/>
      <c r="N469" s="9"/>
      <c r="O469" s="9"/>
      <c r="P469" s="9"/>
      <c r="Q469" s="9"/>
      <c r="R469" s="9"/>
      <c r="S469" s="9"/>
      <c r="T469" s="9"/>
      <c r="U469" s="9"/>
      <c r="V469" s="9"/>
      <c r="W469" s="9"/>
      <c r="X469" s="9"/>
      <c r="Y469" s="9"/>
      <c r="Z469" s="284"/>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row>
    <row r="470" spans="1:128" ht="15" customHeight="1">
      <c r="A470" s="15"/>
      <c r="C470" s="18"/>
      <c r="D470" s="9"/>
      <c r="E470" s="9"/>
      <c r="F470" s="9"/>
      <c r="G470" s="9"/>
      <c r="H470" s="9"/>
      <c r="I470" s="9"/>
      <c r="J470" s="9"/>
      <c r="K470" s="9"/>
      <c r="L470" s="9"/>
      <c r="M470" s="9"/>
      <c r="N470" s="9"/>
      <c r="O470" s="9"/>
      <c r="P470" s="9"/>
      <c r="Q470" s="9"/>
      <c r="R470" s="9"/>
      <c r="S470" s="9"/>
      <c r="T470" s="9"/>
      <c r="U470" s="9"/>
      <c r="V470" s="9"/>
      <c r="W470" s="9"/>
      <c r="X470" s="9"/>
      <c r="Y470" s="9"/>
      <c r="Z470" s="284"/>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row>
    <row r="471" spans="1:128" ht="15" customHeight="1">
      <c r="A471" s="15"/>
      <c r="C471" s="18"/>
      <c r="D471" s="9"/>
      <c r="E471" s="9"/>
      <c r="F471" s="9"/>
      <c r="G471" s="9"/>
      <c r="H471" s="9"/>
      <c r="I471" s="9"/>
      <c r="J471" s="9"/>
      <c r="K471" s="9"/>
      <c r="L471" s="9"/>
      <c r="M471" s="9"/>
      <c r="N471" s="9"/>
      <c r="O471" s="9"/>
      <c r="P471" s="9"/>
      <c r="Q471" s="9"/>
      <c r="R471" s="9"/>
      <c r="S471" s="9"/>
      <c r="T471" s="9"/>
      <c r="U471" s="9"/>
      <c r="V471" s="9"/>
      <c r="W471" s="9"/>
      <c r="X471" s="9"/>
      <c r="Y471" s="9"/>
      <c r="Z471" s="284"/>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c r="DX471" s="9"/>
    </row>
    <row r="472" spans="1:128" ht="15" customHeight="1">
      <c r="A472" s="15"/>
      <c r="C472" s="18"/>
      <c r="D472" s="9"/>
      <c r="E472" s="9"/>
      <c r="F472" s="9"/>
      <c r="G472" s="9"/>
      <c r="H472" s="9"/>
      <c r="I472" s="9"/>
      <c r="J472" s="9"/>
      <c r="K472" s="9"/>
      <c r="L472" s="9"/>
      <c r="M472" s="9"/>
      <c r="N472" s="9"/>
      <c r="O472" s="9"/>
      <c r="P472" s="9"/>
      <c r="Q472" s="9"/>
      <c r="R472" s="9"/>
      <c r="S472" s="9"/>
      <c r="T472" s="9"/>
      <c r="U472" s="9"/>
      <c r="V472" s="9"/>
      <c r="W472" s="9"/>
      <c r="X472" s="9"/>
      <c r="Y472" s="9"/>
      <c r="Z472" s="284"/>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c r="DX472" s="9"/>
    </row>
    <row r="473" spans="1:128" ht="15" customHeight="1">
      <c r="A473" s="15"/>
      <c r="C473" s="18"/>
      <c r="D473" s="9"/>
      <c r="E473" s="9"/>
      <c r="F473" s="9"/>
      <c r="G473" s="9"/>
      <c r="H473" s="9"/>
      <c r="I473" s="9"/>
      <c r="J473" s="9"/>
      <c r="K473" s="9"/>
      <c r="L473" s="9"/>
      <c r="M473" s="9"/>
      <c r="N473" s="9"/>
      <c r="O473" s="9"/>
      <c r="P473" s="9"/>
      <c r="Q473" s="9"/>
      <c r="R473" s="9"/>
      <c r="S473" s="9"/>
      <c r="T473" s="9"/>
      <c r="U473" s="9"/>
      <c r="V473" s="9"/>
      <c r="W473" s="9"/>
      <c r="X473" s="9"/>
      <c r="Y473" s="9"/>
      <c r="Z473" s="284"/>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c r="DX473" s="9"/>
    </row>
    <row r="474" spans="1:128" ht="15" customHeight="1">
      <c r="A474" s="15"/>
      <c r="C474" s="18"/>
      <c r="D474" s="9"/>
      <c r="E474" s="9"/>
      <c r="F474" s="9"/>
      <c r="G474" s="9"/>
      <c r="H474" s="9"/>
      <c r="I474" s="9"/>
      <c r="J474" s="9"/>
      <c r="K474" s="9"/>
      <c r="L474" s="9"/>
      <c r="M474" s="9"/>
      <c r="N474" s="9"/>
      <c r="O474" s="9"/>
      <c r="P474" s="9"/>
      <c r="Q474" s="9"/>
      <c r="R474" s="9"/>
      <c r="S474" s="9"/>
      <c r="T474" s="9"/>
      <c r="U474" s="9"/>
      <c r="V474" s="9"/>
      <c r="W474" s="9"/>
      <c r="X474" s="9"/>
      <c r="Y474" s="9"/>
      <c r="Z474" s="284"/>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c r="DX474" s="9"/>
    </row>
    <row r="475" spans="1:128" ht="15" customHeight="1">
      <c r="A475" s="15"/>
      <c r="C475" s="18"/>
      <c r="D475" s="9"/>
      <c r="E475" s="9"/>
      <c r="F475" s="9"/>
      <c r="G475" s="9"/>
      <c r="H475" s="9"/>
      <c r="I475" s="9"/>
      <c r="J475" s="9"/>
      <c r="K475" s="9"/>
      <c r="L475" s="9"/>
      <c r="M475" s="9"/>
      <c r="N475" s="9"/>
      <c r="O475" s="9"/>
      <c r="P475" s="9"/>
      <c r="Q475" s="9"/>
      <c r="R475" s="9"/>
      <c r="S475" s="9"/>
      <c r="T475" s="9"/>
      <c r="U475" s="9"/>
      <c r="V475" s="9"/>
      <c r="W475" s="9"/>
      <c r="X475" s="9"/>
      <c r="Y475" s="9"/>
      <c r="Z475" s="284"/>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c r="DX475" s="9"/>
    </row>
    <row r="476" spans="1:128" ht="15" customHeight="1">
      <c r="A476" s="15"/>
      <c r="C476" s="18"/>
      <c r="D476" s="9"/>
      <c r="E476" s="9"/>
      <c r="F476" s="9"/>
      <c r="G476" s="9"/>
      <c r="H476" s="9"/>
      <c r="I476" s="9"/>
      <c r="J476" s="9"/>
      <c r="K476" s="9"/>
      <c r="L476" s="9"/>
      <c r="M476" s="9"/>
      <c r="N476" s="9"/>
      <c r="O476" s="9"/>
      <c r="P476" s="9"/>
      <c r="Q476" s="9"/>
      <c r="R476" s="9"/>
      <c r="S476" s="9"/>
      <c r="T476" s="9"/>
      <c r="U476" s="9"/>
      <c r="V476" s="9"/>
      <c r="W476" s="9"/>
      <c r="X476" s="9"/>
      <c r="Y476" s="9"/>
      <c r="Z476" s="284"/>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row>
    <row r="477" spans="1:128" ht="15" customHeight="1">
      <c r="A477" s="15"/>
      <c r="C477" s="18"/>
      <c r="D477" s="9"/>
      <c r="E477" s="9"/>
      <c r="F477" s="9"/>
      <c r="G477" s="9"/>
      <c r="H477" s="9"/>
      <c r="I477" s="9"/>
      <c r="J477" s="9"/>
      <c r="K477" s="9"/>
      <c r="L477" s="9"/>
      <c r="M477" s="9"/>
      <c r="N477" s="9"/>
      <c r="O477" s="9"/>
      <c r="P477" s="9"/>
      <c r="Q477" s="9"/>
      <c r="R477" s="9"/>
      <c r="S477" s="9"/>
      <c r="T477" s="9"/>
      <c r="U477" s="9"/>
      <c r="V477" s="9"/>
      <c r="W477" s="9"/>
      <c r="X477" s="9"/>
      <c r="Y477" s="9"/>
      <c r="Z477" s="284"/>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c r="DX477" s="9"/>
    </row>
    <row r="478" spans="1:128" ht="15" customHeight="1">
      <c r="A478" s="15"/>
      <c r="C478" s="18"/>
      <c r="D478" s="9"/>
      <c r="E478" s="9"/>
      <c r="F478" s="9"/>
      <c r="G478" s="9"/>
      <c r="H478" s="9"/>
      <c r="I478" s="9"/>
      <c r="J478" s="9"/>
      <c r="K478" s="9"/>
      <c r="L478" s="9"/>
      <c r="M478" s="9"/>
      <c r="N478" s="9"/>
      <c r="O478" s="9"/>
      <c r="P478" s="9"/>
      <c r="Q478" s="9"/>
      <c r="R478" s="9"/>
      <c r="S478" s="9"/>
      <c r="T478" s="9"/>
      <c r="U478" s="9"/>
      <c r="V478" s="9"/>
      <c r="W478" s="9"/>
      <c r="X478" s="9"/>
      <c r="Y478" s="9"/>
      <c r="Z478" s="284"/>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row>
    <row r="479" spans="1:128" ht="15" customHeight="1">
      <c r="A479" s="15"/>
      <c r="C479" s="18"/>
      <c r="D479" s="9"/>
      <c r="E479" s="9"/>
      <c r="F479" s="9"/>
      <c r="G479" s="9"/>
      <c r="H479" s="9"/>
      <c r="I479" s="9"/>
      <c r="J479" s="9"/>
      <c r="K479" s="9"/>
      <c r="L479" s="9"/>
      <c r="M479" s="9"/>
      <c r="N479" s="9"/>
      <c r="O479" s="9"/>
      <c r="P479" s="9"/>
      <c r="Q479" s="9"/>
      <c r="R479" s="9"/>
      <c r="S479" s="9"/>
      <c r="T479" s="9"/>
      <c r="U479" s="9"/>
      <c r="V479" s="9"/>
      <c r="W479" s="9"/>
      <c r="X479" s="9"/>
      <c r="Y479" s="9"/>
      <c r="Z479" s="284"/>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c r="DX479" s="9"/>
    </row>
    <row r="480" spans="1:128" ht="15" customHeight="1">
      <c r="A480" s="15"/>
      <c r="C480" s="18"/>
      <c r="D480" s="9"/>
      <c r="E480" s="9"/>
      <c r="F480" s="9"/>
      <c r="G480" s="9"/>
      <c r="H480" s="9"/>
      <c r="I480" s="9"/>
      <c r="J480" s="9"/>
      <c r="K480" s="9"/>
      <c r="L480" s="9"/>
      <c r="M480" s="9"/>
      <c r="N480" s="9"/>
      <c r="O480" s="9"/>
      <c r="P480" s="9"/>
      <c r="Q480" s="9"/>
      <c r="R480" s="9"/>
      <c r="S480" s="9"/>
      <c r="T480" s="9"/>
      <c r="U480" s="9"/>
      <c r="V480" s="9"/>
      <c r="W480" s="9"/>
      <c r="X480" s="9"/>
      <c r="Y480" s="9"/>
      <c r="Z480" s="284"/>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c r="DX480" s="9"/>
    </row>
    <row r="481" spans="1:128" ht="15" customHeight="1">
      <c r="A481" s="15"/>
      <c r="C481" s="18"/>
      <c r="D481" s="9"/>
      <c r="E481" s="9"/>
      <c r="F481" s="9"/>
      <c r="G481" s="9"/>
      <c r="H481" s="9"/>
      <c r="I481" s="9"/>
      <c r="J481" s="9"/>
      <c r="K481" s="9"/>
      <c r="L481" s="9"/>
      <c r="M481" s="9"/>
      <c r="N481" s="9"/>
      <c r="O481" s="9"/>
      <c r="P481" s="9"/>
      <c r="Q481" s="9"/>
      <c r="R481" s="9"/>
      <c r="S481" s="9"/>
      <c r="T481" s="9"/>
      <c r="U481" s="9"/>
      <c r="V481" s="9"/>
      <c r="W481" s="9"/>
      <c r="X481" s="9"/>
      <c r="Y481" s="9"/>
      <c r="Z481" s="284"/>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c r="DX481" s="9"/>
    </row>
    <row r="482" spans="1:128" ht="15" customHeight="1">
      <c r="A482" s="15"/>
      <c r="C482" s="18"/>
      <c r="D482" s="9"/>
      <c r="E482" s="9"/>
      <c r="F482" s="9"/>
      <c r="G482" s="9"/>
      <c r="H482" s="9"/>
      <c r="I482" s="9"/>
      <c r="J482" s="9"/>
      <c r="K482" s="9"/>
      <c r="L482" s="9"/>
      <c r="M482" s="9"/>
      <c r="N482" s="9"/>
      <c r="O482" s="9"/>
      <c r="P482" s="9"/>
      <c r="Q482" s="9"/>
      <c r="R482" s="9"/>
      <c r="S482" s="9"/>
      <c r="T482" s="9"/>
      <c r="U482" s="9"/>
      <c r="V482" s="9"/>
      <c r="W482" s="9"/>
      <c r="X482" s="9"/>
      <c r="Y482" s="9"/>
      <c r="Z482" s="284"/>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c r="DX482" s="9"/>
    </row>
    <row r="483" spans="1:128" ht="15" customHeight="1">
      <c r="A483" s="15"/>
      <c r="C483" s="18"/>
      <c r="D483" s="9"/>
      <c r="E483" s="9"/>
      <c r="F483" s="9"/>
      <c r="G483" s="9"/>
      <c r="H483" s="9"/>
      <c r="I483" s="9"/>
      <c r="J483" s="9"/>
      <c r="K483" s="9"/>
      <c r="L483" s="9"/>
      <c r="M483" s="9"/>
      <c r="N483" s="9"/>
      <c r="O483" s="9"/>
      <c r="P483" s="9"/>
      <c r="Q483" s="9"/>
      <c r="R483" s="9"/>
      <c r="S483" s="9"/>
      <c r="T483" s="9"/>
      <c r="U483" s="9"/>
      <c r="V483" s="9"/>
      <c r="W483" s="9"/>
      <c r="X483" s="9"/>
      <c r="Y483" s="9"/>
      <c r="Z483" s="284"/>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c r="DX483" s="9"/>
    </row>
    <row r="484" spans="1:128" ht="15" customHeight="1">
      <c r="A484" s="15"/>
      <c r="C484" s="18"/>
      <c r="D484" s="9"/>
      <c r="E484" s="9"/>
      <c r="F484" s="9"/>
      <c r="G484" s="9"/>
      <c r="H484" s="9"/>
      <c r="I484" s="9"/>
      <c r="J484" s="9"/>
      <c r="K484" s="9"/>
      <c r="L484" s="9"/>
      <c r="M484" s="9"/>
      <c r="N484" s="9"/>
      <c r="O484" s="9"/>
      <c r="P484" s="9"/>
      <c r="Q484" s="9"/>
      <c r="R484" s="9"/>
      <c r="S484" s="9"/>
      <c r="T484" s="9"/>
      <c r="U484" s="9"/>
      <c r="V484" s="9"/>
      <c r="W484" s="9"/>
      <c r="X484" s="9"/>
      <c r="Y484" s="9"/>
      <c r="Z484" s="284"/>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c r="DX484" s="9"/>
    </row>
    <row r="485" spans="1:128" ht="15" customHeight="1">
      <c r="A485" s="15"/>
      <c r="C485" s="18"/>
      <c r="D485" s="9"/>
      <c r="E485" s="9"/>
      <c r="F485" s="9"/>
      <c r="G485" s="9"/>
      <c r="H485" s="9"/>
      <c r="I485" s="9"/>
      <c r="J485" s="9"/>
      <c r="K485" s="9"/>
      <c r="L485" s="9"/>
      <c r="M485" s="9"/>
      <c r="N485" s="9"/>
      <c r="O485" s="9"/>
      <c r="P485" s="9"/>
      <c r="Q485" s="9"/>
      <c r="R485" s="9"/>
      <c r="S485" s="9"/>
      <c r="T485" s="9"/>
      <c r="U485" s="9"/>
      <c r="V485" s="9"/>
      <c r="W485" s="9"/>
      <c r="X485" s="9"/>
      <c r="Y485" s="9"/>
      <c r="Z485" s="284"/>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c r="DX485" s="9"/>
    </row>
    <row r="486" spans="1:128" ht="15" customHeight="1">
      <c r="A486" s="15"/>
      <c r="C486" s="18"/>
      <c r="D486" s="9"/>
      <c r="E486" s="9"/>
      <c r="F486" s="9"/>
      <c r="G486" s="9"/>
      <c r="H486" s="9"/>
      <c r="I486" s="9"/>
      <c r="J486" s="9"/>
      <c r="K486" s="9"/>
      <c r="L486" s="9"/>
      <c r="M486" s="9"/>
      <c r="N486" s="9"/>
      <c r="O486" s="9"/>
      <c r="P486" s="9"/>
      <c r="Q486" s="9"/>
      <c r="R486" s="9"/>
      <c r="S486" s="9"/>
      <c r="T486" s="9"/>
      <c r="U486" s="9"/>
      <c r="V486" s="9"/>
      <c r="W486" s="9"/>
      <c r="X486" s="9"/>
      <c r="Y486" s="9"/>
      <c r="Z486" s="284"/>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row>
    <row r="487" spans="1:128" ht="15" customHeight="1">
      <c r="A487" s="15"/>
      <c r="C487" s="18"/>
      <c r="D487" s="9"/>
      <c r="E487" s="9"/>
      <c r="F487" s="9"/>
      <c r="G487" s="9"/>
      <c r="H487" s="9"/>
      <c r="I487" s="9"/>
      <c r="J487" s="9"/>
      <c r="K487" s="9"/>
      <c r="L487" s="9"/>
      <c r="M487" s="9"/>
      <c r="N487" s="9"/>
      <c r="O487" s="9"/>
      <c r="P487" s="9"/>
      <c r="Q487" s="9"/>
      <c r="R487" s="9"/>
      <c r="S487" s="9"/>
      <c r="T487" s="9"/>
      <c r="U487" s="9"/>
      <c r="V487" s="9"/>
      <c r="W487" s="9"/>
      <c r="X487" s="9"/>
      <c r="Y487" s="9"/>
      <c r="Z487" s="284"/>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row>
    <row r="488" spans="1:128" ht="15" customHeight="1">
      <c r="A488" s="15"/>
      <c r="C488" s="18"/>
      <c r="D488" s="9"/>
      <c r="E488" s="9"/>
      <c r="F488" s="9"/>
      <c r="G488" s="9"/>
      <c r="H488" s="9"/>
      <c r="I488" s="9"/>
      <c r="J488" s="9"/>
      <c r="K488" s="9"/>
      <c r="L488" s="9"/>
      <c r="M488" s="9"/>
      <c r="N488" s="9"/>
      <c r="O488" s="9"/>
      <c r="P488" s="9"/>
      <c r="Q488" s="9"/>
      <c r="R488" s="9"/>
      <c r="S488" s="9"/>
      <c r="T488" s="9"/>
      <c r="U488" s="9"/>
      <c r="V488" s="9"/>
      <c r="W488" s="9"/>
      <c r="X488" s="9"/>
      <c r="Y488" s="9"/>
      <c r="Z488" s="284"/>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row>
    <row r="489" spans="1:128" ht="15" customHeight="1">
      <c r="A489" s="15"/>
      <c r="C489" s="18"/>
      <c r="D489" s="9"/>
      <c r="E489" s="9"/>
      <c r="F489" s="9"/>
      <c r="G489" s="9"/>
      <c r="H489" s="9"/>
      <c r="I489" s="9"/>
      <c r="J489" s="9"/>
      <c r="K489" s="9"/>
      <c r="L489" s="9"/>
      <c r="M489" s="9"/>
      <c r="N489" s="9"/>
      <c r="O489" s="9"/>
      <c r="P489" s="9"/>
      <c r="Q489" s="9"/>
      <c r="R489" s="9"/>
      <c r="S489" s="9"/>
      <c r="T489" s="9"/>
      <c r="U489" s="9"/>
      <c r="V489" s="9"/>
      <c r="W489" s="9"/>
      <c r="X489" s="9"/>
      <c r="Y489" s="9"/>
      <c r="Z489" s="284"/>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row>
    <row r="490" spans="1:128" ht="15" customHeight="1">
      <c r="A490" s="15"/>
      <c r="C490" s="18"/>
      <c r="D490" s="9"/>
      <c r="E490" s="9"/>
      <c r="F490" s="9"/>
      <c r="G490" s="9"/>
      <c r="H490" s="9"/>
      <c r="I490" s="9"/>
      <c r="J490" s="9"/>
      <c r="K490" s="9"/>
      <c r="L490" s="9"/>
      <c r="M490" s="9"/>
      <c r="N490" s="9"/>
      <c r="O490" s="9"/>
      <c r="P490" s="9"/>
      <c r="Q490" s="9"/>
      <c r="R490" s="9"/>
      <c r="S490" s="9"/>
      <c r="T490" s="9"/>
      <c r="U490" s="9"/>
      <c r="V490" s="9"/>
      <c r="W490" s="9"/>
      <c r="X490" s="9"/>
      <c r="Y490" s="9"/>
      <c r="Z490" s="284"/>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row>
    <row r="491" spans="1:128" ht="15" customHeight="1">
      <c r="A491" s="15"/>
      <c r="C491" s="18"/>
      <c r="D491" s="9"/>
      <c r="E491" s="9"/>
      <c r="F491" s="9"/>
      <c r="G491" s="9"/>
      <c r="H491" s="9"/>
      <c r="I491" s="9"/>
      <c r="J491" s="9"/>
      <c r="K491" s="9"/>
      <c r="L491" s="9"/>
      <c r="M491" s="9"/>
      <c r="N491" s="9"/>
      <c r="O491" s="9"/>
      <c r="P491" s="9"/>
      <c r="Q491" s="9"/>
      <c r="R491" s="9"/>
      <c r="S491" s="9"/>
      <c r="T491" s="9"/>
      <c r="U491" s="9"/>
      <c r="V491" s="9"/>
      <c r="W491" s="9"/>
      <c r="X491" s="9"/>
      <c r="Y491" s="9"/>
      <c r="Z491" s="284"/>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row>
    <row r="492" spans="1:128" ht="15" customHeight="1">
      <c r="A492" s="15"/>
      <c r="C492" s="18"/>
      <c r="D492" s="9"/>
      <c r="E492" s="9"/>
      <c r="F492" s="9"/>
      <c r="G492" s="9"/>
      <c r="H492" s="9"/>
      <c r="I492" s="9"/>
      <c r="J492" s="9"/>
      <c r="K492" s="9"/>
      <c r="L492" s="9"/>
      <c r="M492" s="9"/>
      <c r="N492" s="9"/>
      <c r="O492" s="9"/>
      <c r="P492" s="9"/>
      <c r="Q492" s="9"/>
      <c r="R492" s="9"/>
      <c r="S492" s="9"/>
      <c r="T492" s="9"/>
      <c r="U492" s="9"/>
      <c r="V492" s="9"/>
      <c r="W492" s="9"/>
      <c r="X492" s="9"/>
      <c r="Y492" s="9"/>
      <c r="Z492" s="284"/>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row>
    <row r="493" spans="1:128" ht="15" customHeight="1">
      <c r="A493" s="15"/>
      <c r="C493" s="18"/>
      <c r="D493" s="9"/>
      <c r="E493" s="9"/>
      <c r="F493" s="9"/>
      <c r="G493" s="9"/>
      <c r="H493" s="9"/>
      <c r="I493" s="9"/>
      <c r="J493" s="9"/>
      <c r="K493" s="9"/>
      <c r="L493" s="9"/>
      <c r="M493" s="9"/>
      <c r="N493" s="9"/>
      <c r="O493" s="9"/>
      <c r="P493" s="9"/>
      <c r="Q493" s="9"/>
      <c r="R493" s="9"/>
      <c r="S493" s="9"/>
      <c r="T493" s="9"/>
      <c r="U493" s="9"/>
      <c r="V493" s="9"/>
      <c r="W493" s="9"/>
      <c r="X493" s="9"/>
      <c r="Y493" s="9"/>
      <c r="Z493" s="284"/>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row>
    <row r="494" spans="1:128" ht="15" customHeight="1">
      <c r="A494" s="15"/>
      <c r="C494" s="18"/>
      <c r="D494" s="9"/>
      <c r="E494" s="9"/>
      <c r="F494" s="9"/>
      <c r="G494" s="9"/>
      <c r="H494" s="9"/>
      <c r="I494" s="9"/>
      <c r="J494" s="9"/>
      <c r="K494" s="9"/>
      <c r="L494" s="9"/>
      <c r="M494" s="9"/>
      <c r="N494" s="9"/>
      <c r="O494" s="9"/>
      <c r="P494" s="9"/>
      <c r="Q494" s="9"/>
      <c r="R494" s="9"/>
      <c r="S494" s="9"/>
      <c r="T494" s="9"/>
      <c r="U494" s="9"/>
      <c r="V494" s="9"/>
      <c r="W494" s="9"/>
      <c r="X494" s="9"/>
      <c r="Y494" s="9"/>
      <c r="Z494" s="284"/>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row>
    <row r="495" spans="1:128" ht="15" customHeight="1">
      <c r="A495" s="15"/>
      <c r="C495" s="18"/>
      <c r="D495" s="9"/>
      <c r="E495" s="9"/>
      <c r="F495" s="9"/>
      <c r="G495" s="9"/>
      <c r="H495" s="9"/>
      <c r="I495" s="9"/>
      <c r="J495" s="9"/>
      <c r="K495" s="9"/>
      <c r="L495" s="9"/>
      <c r="M495" s="9"/>
      <c r="N495" s="9"/>
      <c r="O495" s="9"/>
      <c r="P495" s="9"/>
      <c r="Q495" s="9"/>
      <c r="R495" s="9"/>
      <c r="S495" s="9"/>
      <c r="T495" s="9"/>
      <c r="U495" s="9"/>
      <c r="V495" s="9"/>
      <c r="W495" s="9"/>
      <c r="X495" s="9"/>
      <c r="Y495" s="9"/>
      <c r="Z495" s="284"/>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row>
    <row r="496" spans="1:128" ht="15" customHeight="1">
      <c r="A496" s="15"/>
      <c r="C496" s="18"/>
      <c r="D496" s="9"/>
      <c r="E496" s="9"/>
      <c r="F496" s="9"/>
      <c r="G496" s="9"/>
      <c r="H496" s="9"/>
      <c r="I496" s="9"/>
      <c r="J496" s="9"/>
      <c r="K496" s="9"/>
      <c r="L496" s="9"/>
      <c r="M496" s="9"/>
      <c r="N496" s="9"/>
      <c r="O496" s="9"/>
      <c r="P496" s="9"/>
      <c r="Q496" s="9"/>
      <c r="R496" s="9"/>
      <c r="S496" s="9"/>
      <c r="T496" s="9"/>
      <c r="U496" s="9"/>
      <c r="V496" s="9"/>
      <c r="W496" s="9"/>
      <c r="X496" s="9"/>
      <c r="Y496" s="9"/>
      <c r="Z496" s="284"/>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row>
    <row r="497" spans="1:128" ht="15" customHeight="1">
      <c r="A497" s="15"/>
      <c r="C497" s="18"/>
      <c r="D497" s="9"/>
      <c r="E497" s="9"/>
      <c r="F497" s="9"/>
      <c r="G497" s="9"/>
      <c r="H497" s="9"/>
      <c r="I497" s="9"/>
      <c r="J497" s="9"/>
      <c r="K497" s="9"/>
      <c r="L497" s="9"/>
      <c r="M497" s="9"/>
      <c r="N497" s="9"/>
      <c r="O497" s="9"/>
      <c r="P497" s="9"/>
      <c r="Q497" s="9"/>
      <c r="R497" s="9"/>
      <c r="S497" s="9"/>
      <c r="T497" s="9"/>
      <c r="U497" s="9"/>
      <c r="V497" s="9"/>
      <c r="W497" s="9"/>
      <c r="X497" s="9"/>
      <c r="Y497" s="9"/>
      <c r="Z497" s="284"/>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row>
    <row r="498" spans="1:128" ht="15" customHeight="1">
      <c r="A498" s="15"/>
      <c r="C498" s="18"/>
      <c r="D498" s="9"/>
      <c r="E498" s="9"/>
      <c r="F498" s="9"/>
      <c r="G498" s="9"/>
      <c r="H498" s="9"/>
      <c r="I498" s="9"/>
      <c r="J498" s="9"/>
      <c r="K498" s="9"/>
      <c r="L498" s="9"/>
      <c r="M498" s="9"/>
      <c r="N498" s="9"/>
      <c r="O498" s="9"/>
      <c r="P498" s="9"/>
      <c r="Q498" s="9"/>
      <c r="R498" s="9"/>
      <c r="S498" s="9"/>
      <c r="T498" s="9"/>
      <c r="U498" s="9"/>
      <c r="V498" s="9"/>
      <c r="W498" s="9"/>
      <c r="X498" s="9"/>
      <c r="Y498" s="9"/>
      <c r="Z498" s="284"/>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row>
    <row r="499" spans="1:128" ht="15" customHeight="1">
      <c r="A499" s="15"/>
      <c r="C499" s="18"/>
      <c r="D499" s="9"/>
      <c r="E499" s="9"/>
      <c r="F499" s="9"/>
      <c r="G499" s="9"/>
      <c r="H499" s="9"/>
      <c r="I499" s="9"/>
      <c r="J499" s="9"/>
      <c r="K499" s="9"/>
      <c r="L499" s="9"/>
      <c r="M499" s="9"/>
      <c r="N499" s="9"/>
      <c r="O499" s="9"/>
      <c r="P499" s="9"/>
      <c r="Q499" s="9"/>
      <c r="R499" s="9"/>
      <c r="S499" s="9"/>
      <c r="T499" s="9"/>
      <c r="U499" s="9"/>
      <c r="V499" s="9"/>
      <c r="W499" s="9"/>
      <c r="X499" s="9"/>
      <c r="Y499" s="9"/>
      <c r="Z499" s="284"/>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row>
    <row r="500" spans="1:128" ht="15" customHeight="1">
      <c r="A500" s="15"/>
      <c r="C500" s="18"/>
      <c r="D500" s="9"/>
      <c r="E500" s="9"/>
      <c r="F500" s="9"/>
      <c r="G500" s="9"/>
      <c r="H500" s="9"/>
      <c r="I500" s="9"/>
      <c r="J500" s="9"/>
      <c r="K500" s="9"/>
      <c r="L500" s="9"/>
      <c r="M500" s="9"/>
      <c r="N500" s="9"/>
      <c r="O500" s="9"/>
      <c r="P500" s="9"/>
      <c r="Q500" s="9"/>
      <c r="R500" s="9"/>
      <c r="S500" s="9"/>
      <c r="T500" s="9"/>
      <c r="U500" s="9"/>
      <c r="V500" s="9"/>
      <c r="W500" s="9"/>
      <c r="X500" s="9"/>
      <c r="Y500" s="9"/>
      <c r="Z500" s="284"/>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row>
    <row r="501" spans="1:128" ht="15" customHeight="1">
      <c r="A501" s="15"/>
      <c r="C501" s="18"/>
      <c r="D501" s="9"/>
      <c r="E501" s="9"/>
      <c r="F501" s="9"/>
      <c r="G501" s="9"/>
      <c r="H501" s="9"/>
      <c r="I501" s="9"/>
      <c r="J501" s="9"/>
      <c r="K501" s="9"/>
      <c r="L501" s="9"/>
      <c r="M501" s="9"/>
      <c r="N501" s="9"/>
      <c r="O501" s="9"/>
      <c r="P501" s="9"/>
      <c r="Q501" s="9"/>
      <c r="R501" s="9"/>
      <c r="S501" s="9"/>
      <c r="T501" s="9"/>
      <c r="U501" s="9"/>
      <c r="V501" s="9"/>
      <c r="W501" s="9"/>
      <c r="X501" s="9"/>
      <c r="Y501" s="9"/>
      <c r="Z501" s="284"/>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row>
    <row r="502" spans="1:128" ht="15" customHeight="1">
      <c r="A502" s="15"/>
      <c r="C502" s="18"/>
      <c r="D502" s="9"/>
      <c r="E502" s="9"/>
      <c r="F502" s="9"/>
      <c r="G502" s="9"/>
      <c r="H502" s="9"/>
      <c r="I502" s="9"/>
      <c r="J502" s="9"/>
      <c r="K502" s="9"/>
      <c r="L502" s="9"/>
      <c r="M502" s="9"/>
      <c r="N502" s="9"/>
      <c r="O502" s="9"/>
      <c r="P502" s="9"/>
      <c r="Q502" s="9"/>
      <c r="R502" s="9"/>
      <c r="S502" s="9"/>
      <c r="T502" s="9"/>
      <c r="U502" s="9"/>
      <c r="V502" s="9"/>
      <c r="W502" s="9"/>
      <c r="X502" s="9"/>
      <c r="Y502" s="9"/>
      <c r="Z502" s="284"/>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row>
    <row r="503" spans="1:128" ht="15" customHeight="1">
      <c r="A503" s="15"/>
      <c r="C503" s="18"/>
      <c r="D503" s="9"/>
      <c r="E503" s="9"/>
      <c r="F503" s="9"/>
      <c r="G503" s="9"/>
      <c r="H503" s="9"/>
      <c r="I503" s="9"/>
      <c r="J503" s="9"/>
      <c r="K503" s="9"/>
      <c r="L503" s="9"/>
      <c r="M503" s="9"/>
      <c r="N503" s="9"/>
      <c r="O503" s="9"/>
      <c r="P503" s="9"/>
      <c r="Q503" s="9"/>
      <c r="R503" s="9"/>
      <c r="S503" s="9"/>
      <c r="T503" s="9"/>
      <c r="U503" s="9"/>
      <c r="V503" s="9"/>
      <c r="W503" s="9"/>
      <c r="X503" s="9"/>
      <c r="Y503" s="9"/>
      <c r="Z503" s="284"/>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row>
    <row r="504" spans="1:128" ht="15" customHeight="1">
      <c r="A504" s="15"/>
      <c r="C504" s="18"/>
      <c r="D504" s="9"/>
      <c r="E504" s="9"/>
      <c r="F504" s="9"/>
      <c r="G504" s="9"/>
      <c r="H504" s="9"/>
      <c r="I504" s="9"/>
      <c r="J504" s="9"/>
      <c r="K504" s="9"/>
      <c r="L504" s="9"/>
      <c r="M504" s="9"/>
      <c r="N504" s="9"/>
      <c r="O504" s="9"/>
      <c r="P504" s="9"/>
      <c r="Q504" s="9"/>
      <c r="R504" s="9"/>
      <c r="S504" s="9"/>
      <c r="T504" s="9"/>
      <c r="U504" s="9"/>
      <c r="V504" s="9"/>
      <c r="W504" s="9"/>
      <c r="X504" s="9"/>
      <c r="Y504" s="9"/>
      <c r="Z504" s="284"/>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c r="DX504" s="9"/>
    </row>
    <row r="505" spans="1:128" ht="15" customHeight="1">
      <c r="A505" s="15"/>
      <c r="C505" s="18"/>
      <c r="D505" s="9"/>
      <c r="E505" s="9"/>
      <c r="F505" s="9"/>
      <c r="G505" s="9"/>
      <c r="H505" s="9"/>
      <c r="I505" s="9"/>
      <c r="J505" s="9"/>
      <c r="K505" s="9"/>
      <c r="L505" s="9"/>
      <c r="M505" s="9"/>
      <c r="N505" s="9"/>
      <c r="O505" s="9"/>
      <c r="P505" s="9"/>
      <c r="Q505" s="9"/>
      <c r="R505" s="9"/>
      <c r="S505" s="9"/>
      <c r="T505" s="9"/>
      <c r="U505" s="9"/>
      <c r="V505" s="9"/>
      <c r="W505" s="9"/>
      <c r="X505" s="9"/>
      <c r="Y505" s="9"/>
      <c r="Z505" s="284"/>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c r="DX505" s="9"/>
    </row>
    <row r="506" spans="1:128" ht="15" customHeight="1">
      <c r="A506" s="15"/>
      <c r="C506" s="18"/>
      <c r="D506" s="9"/>
      <c r="E506" s="9"/>
      <c r="F506" s="9"/>
      <c r="G506" s="9"/>
      <c r="H506" s="9"/>
      <c r="I506" s="9"/>
      <c r="J506" s="9"/>
      <c r="K506" s="9"/>
      <c r="L506" s="9"/>
      <c r="M506" s="9"/>
      <c r="N506" s="9"/>
      <c r="O506" s="9"/>
      <c r="P506" s="9"/>
      <c r="Q506" s="9"/>
      <c r="R506" s="9"/>
      <c r="S506" s="9"/>
      <c r="T506" s="9"/>
      <c r="U506" s="9"/>
      <c r="V506" s="9"/>
      <c r="W506" s="9"/>
      <c r="X506" s="9"/>
      <c r="Y506" s="9"/>
      <c r="Z506" s="284"/>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c r="DX506" s="9"/>
    </row>
    <row r="507" spans="1:128" ht="15" customHeight="1">
      <c r="A507" s="15"/>
      <c r="C507" s="18"/>
      <c r="D507" s="9"/>
      <c r="E507" s="9"/>
      <c r="F507" s="9"/>
      <c r="G507" s="9"/>
      <c r="H507" s="9"/>
      <c r="I507" s="9"/>
      <c r="J507" s="9"/>
      <c r="K507" s="9"/>
      <c r="L507" s="9"/>
      <c r="M507" s="9"/>
      <c r="N507" s="9"/>
      <c r="O507" s="9"/>
      <c r="P507" s="9"/>
      <c r="Q507" s="9"/>
      <c r="R507" s="9"/>
      <c r="S507" s="9"/>
      <c r="T507" s="9"/>
      <c r="U507" s="9"/>
      <c r="V507" s="9"/>
      <c r="W507" s="9"/>
      <c r="X507" s="9"/>
      <c r="Y507" s="9"/>
      <c r="Z507" s="284"/>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c r="DX507" s="9"/>
    </row>
    <row r="508" spans="1:128" ht="15" customHeight="1">
      <c r="A508" s="15"/>
      <c r="C508" s="18"/>
      <c r="D508" s="9"/>
      <c r="E508" s="9"/>
      <c r="F508" s="9"/>
      <c r="G508" s="9"/>
      <c r="H508" s="9"/>
      <c r="I508" s="9"/>
      <c r="J508" s="9"/>
      <c r="K508" s="9"/>
      <c r="L508" s="9"/>
      <c r="M508" s="9"/>
      <c r="N508" s="9"/>
      <c r="O508" s="9"/>
      <c r="P508" s="9"/>
      <c r="Q508" s="9"/>
      <c r="R508" s="9"/>
      <c r="S508" s="9"/>
      <c r="T508" s="9"/>
      <c r="U508" s="9"/>
      <c r="V508" s="9"/>
      <c r="W508" s="9"/>
      <c r="X508" s="9"/>
      <c r="Y508" s="9"/>
      <c r="Z508" s="284"/>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c r="DX508" s="9"/>
    </row>
    <row r="509" spans="1:128" ht="15" customHeight="1">
      <c r="A509" s="15"/>
      <c r="C509" s="18"/>
      <c r="D509" s="9"/>
      <c r="E509" s="9"/>
      <c r="F509" s="9"/>
      <c r="G509" s="9"/>
      <c r="H509" s="9"/>
      <c r="I509" s="9"/>
      <c r="J509" s="9"/>
      <c r="K509" s="9"/>
      <c r="L509" s="9"/>
      <c r="M509" s="9"/>
      <c r="N509" s="9"/>
      <c r="O509" s="9"/>
      <c r="P509" s="9"/>
      <c r="Q509" s="9"/>
      <c r="R509" s="9"/>
      <c r="S509" s="9"/>
      <c r="T509" s="9"/>
      <c r="U509" s="9"/>
      <c r="V509" s="9"/>
      <c r="W509" s="9"/>
      <c r="X509" s="9"/>
      <c r="Y509" s="9"/>
      <c r="Z509" s="284"/>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c r="DX509" s="9"/>
    </row>
    <row r="510" spans="1:128" ht="15" customHeight="1">
      <c r="A510" s="15"/>
      <c r="C510" s="18"/>
      <c r="D510" s="9"/>
      <c r="E510" s="9"/>
      <c r="F510" s="9"/>
      <c r="G510" s="9"/>
      <c r="H510" s="9"/>
      <c r="I510" s="9"/>
      <c r="J510" s="9"/>
      <c r="K510" s="9"/>
      <c r="L510" s="9"/>
      <c r="M510" s="9"/>
      <c r="N510" s="9"/>
      <c r="O510" s="9"/>
      <c r="P510" s="9"/>
      <c r="Q510" s="9"/>
      <c r="R510" s="9"/>
      <c r="S510" s="9"/>
      <c r="T510" s="9"/>
      <c r="U510" s="9"/>
      <c r="V510" s="9"/>
      <c r="W510" s="9"/>
      <c r="X510" s="9"/>
      <c r="Y510" s="9"/>
      <c r="Z510" s="284"/>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row>
    <row r="511" spans="1:128" ht="15" customHeight="1">
      <c r="A511" s="15"/>
      <c r="C511" s="18"/>
      <c r="D511" s="9"/>
      <c r="E511" s="9"/>
      <c r="F511" s="9"/>
      <c r="G511" s="9"/>
      <c r="H511" s="9"/>
      <c r="I511" s="9"/>
      <c r="J511" s="9"/>
      <c r="K511" s="9"/>
      <c r="L511" s="9"/>
      <c r="M511" s="9"/>
      <c r="N511" s="9"/>
      <c r="O511" s="9"/>
      <c r="P511" s="9"/>
      <c r="Q511" s="9"/>
      <c r="R511" s="9"/>
      <c r="S511" s="9"/>
      <c r="T511" s="9"/>
      <c r="U511" s="9"/>
      <c r="V511" s="9"/>
      <c r="W511" s="9"/>
      <c r="X511" s="9"/>
      <c r="Y511" s="9"/>
      <c r="Z511" s="284"/>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c r="DX511" s="9"/>
    </row>
    <row r="512" spans="1:128" ht="15" customHeight="1">
      <c r="A512" s="15"/>
      <c r="C512" s="18"/>
      <c r="D512" s="9"/>
      <c r="E512" s="9"/>
      <c r="F512" s="9"/>
      <c r="G512" s="9"/>
      <c r="H512" s="9"/>
      <c r="I512" s="9"/>
      <c r="J512" s="9"/>
      <c r="K512" s="9"/>
      <c r="L512" s="9"/>
      <c r="M512" s="9"/>
      <c r="N512" s="9"/>
      <c r="O512" s="9"/>
      <c r="P512" s="9"/>
      <c r="Q512" s="9"/>
      <c r="R512" s="9"/>
      <c r="S512" s="9"/>
      <c r="T512" s="9"/>
      <c r="U512" s="9"/>
      <c r="V512" s="9"/>
      <c r="W512" s="9"/>
      <c r="X512" s="9"/>
      <c r="Y512" s="9"/>
      <c r="Z512" s="284"/>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c r="DX512" s="9"/>
    </row>
    <row r="513" spans="1:128" ht="15" customHeight="1">
      <c r="A513" s="15"/>
      <c r="C513" s="18"/>
      <c r="D513" s="9"/>
      <c r="E513" s="9"/>
      <c r="F513" s="9"/>
      <c r="G513" s="9"/>
      <c r="H513" s="9"/>
      <c r="I513" s="9"/>
      <c r="J513" s="9"/>
      <c r="K513" s="9"/>
      <c r="L513" s="9"/>
      <c r="M513" s="9"/>
      <c r="N513" s="9"/>
      <c r="O513" s="9"/>
      <c r="P513" s="9"/>
      <c r="Q513" s="9"/>
      <c r="R513" s="9"/>
      <c r="S513" s="9"/>
      <c r="T513" s="9"/>
      <c r="U513" s="9"/>
      <c r="V513" s="9"/>
      <c r="W513" s="9"/>
      <c r="X513" s="9"/>
      <c r="Y513" s="9"/>
      <c r="Z513" s="284"/>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c r="DX513" s="9"/>
    </row>
    <row r="514" spans="1:128" ht="15" customHeight="1">
      <c r="A514" s="15"/>
      <c r="C514" s="18"/>
      <c r="D514" s="9"/>
      <c r="E514" s="9"/>
      <c r="F514" s="9"/>
      <c r="G514" s="9"/>
      <c r="H514" s="9"/>
      <c r="I514" s="9"/>
      <c r="J514" s="9"/>
      <c r="K514" s="9"/>
      <c r="L514" s="9"/>
      <c r="M514" s="9"/>
      <c r="N514" s="9"/>
      <c r="O514" s="9"/>
      <c r="P514" s="9"/>
      <c r="Q514" s="9"/>
      <c r="R514" s="9"/>
      <c r="S514" s="9"/>
      <c r="T514" s="9"/>
      <c r="U514" s="9"/>
      <c r="V514" s="9"/>
      <c r="W514" s="9"/>
      <c r="X514" s="9"/>
      <c r="Y514" s="9"/>
      <c r="Z514" s="284"/>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c r="DX514" s="9"/>
    </row>
    <row r="515" spans="1:128" ht="15" customHeight="1">
      <c r="A515" s="15"/>
      <c r="C515" s="18"/>
      <c r="D515" s="9"/>
      <c r="E515" s="9"/>
      <c r="F515" s="9"/>
      <c r="G515" s="9"/>
      <c r="H515" s="9"/>
      <c r="I515" s="9"/>
      <c r="J515" s="9"/>
      <c r="K515" s="9"/>
      <c r="L515" s="9"/>
      <c r="M515" s="9"/>
      <c r="N515" s="9"/>
      <c r="O515" s="9"/>
      <c r="P515" s="9"/>
      <c r="Q515" s="9"/>
      <c r="R515" s="9"/>
      <c r="S515" s="9"/>
      <c r="T515" s="9"/>
      <c r="U515" s="9"/>
      <c r="V515" s="9"/>
      <c r="W515" s="9"/>
      <c r="X515" s="9"/>
      <c r="Y515" s="9"/>
      <c r="Z515" s="284"/>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c r="DX515" s="9"/>
    </row>
    <row r="516" spans="1:128" ht="15" customHeight="1">
      <c r="A516" s="15"/>
      <c r="C516" s="18"/>
      <c r="D516" s="9"/>
      <c r="E516" s="9"/>
      <c r="F516" s="9"/>
      <c r="G516" s="9"/>
      <c r="H516" s="9"/>
      <c r="I516" s="9"/>
      <c r="J516" s="9"/>
      <c r="K516" s="9"/>
      <c r="L516" s="9"/>
      <c r="M516" s="9"/>
      <c r="N516" s="9"/>
      <c r="O516" s="9"/>
      <c r="P516" s="9"/>
      <c r="Q516" s="9"/>
      <c r="R516" s="9"/>
      <c r="S516" s="9"/>
      <c r="T516" s="9"/>
      <c r="U516" s="9"/>
      <c r="V516" s="9"/>
      <c r="W516" s="9"/>
      <c r="X516" s="9"/>
      <c r="Y516" s="9"/>
      <c r="Z516" s="284"/>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c r="CJ516" s="9"/>
      <c r="CK516" s="9"/>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c r="DX516" s="9"/>
    </row>
    <row r="517" spans="1:128" ht="15" customHeight="1">
      <c r="A517" s="15"/>
      <c r="C517" s="18"/>
      <c r="D517" s="9"/>
      <c r="E517" s="9"/>
      <c r="F517" s="9"/>
      <c r="G517" s="9"/>
      <c r="H517" s="9"/>
      <c r="I517" s="9"/>
      <c r="J517" s="9"/>
      <c r="K517" s="9"/>
      <c r="L517" s="9"/>
      <c r="M517" s="9"/>
      <c r="N517" s="9"/>
      <c r="O517" s="9"/>
      <c r="P517" s="9"/>
      <c r="Q517" s="9"/>
      <c r="R517" s="9"/>
      <c r="S517" s="9"/>
      <c r="T517" s="9"/>
      <c r="U517" s="9"/>
      <c r="V517" s="9"/>
      <c r="W517" s="9"/>
      <c r="X517" s="9"/>
      <c r="Y517" s="9"/>
      <c r="Z517" s="284"/>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c r="DX517" s="9"/>
    </row>
    <row r="518" spans="1:128" ht="15" customHeight="1">
      <c r="A518" s="15"/>
      <c r="C518" s="18"/>
      <c r="D518" s="9"/>
      <c r="E518" s="9"/>
      <c r="F518" s="9"/>
      <c r="G518" s="9"/>
      <c r="H518" s="9"/>
      <c r="I518" s="9"/>
      <c r="J518" s="9"/>
      <c r="K518" s="9"/>
      <c r="L518" s="9"/>
      <c r="M518" s="9"/>
      <c r="N518" s="9"/>
      <c r="O518" s="9"/>
      <c r="P518" s="9"/>
      <c r="Q518" s="9"/>
      <c r="R518" s="9"/>
      <c r="S518" s="9"/>
      <c r="T518" s="9"/>
      <c r="U518" s="9"/>
      <c r="V518" s="9"/>
      <c r="W518" s="9"/>
      <c r="X518" s="9"/>
      <c r="Y518" s="9"/>
      <c r="Z518" s="284"/>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row>
    <row r="519" spans="1:128" ht="15" customHeight="1">
      <c r="A519" s="15"/>
      <c r="C519" s="18"/>
      <c r="D519" s="9"/>
      <c r="E519" s="9"/>
      <c r="F519" s="9"/>
      <c r="G519" s="9"/>
      <c r="H519" s="9"/>
      <c r="I519" s="9"/>
      <c r="J519" s="9"/>
      <c r="K519" s="9"/>
      <c r="L519" s="9"/>
      <c r="M519" s="9"/>
      <c r="N519" s="9"/>
      <c r="O519" s="9"/>
      <c r="P519" s="9"/>
      <c r="Q519" s="9"/>
      <c r="R519" s="9"/>
      <c r="S519" s="9"/>
      <c r="T519" s="9"/>
      <c r="U519" s="9"/>
      <c r="V519" s="9"/>
      <c r="W519" s="9"/>
      <c r="X519" s="9"/>
      <c r="Y519" s="9"/>
      <c r="Z519" s="284"/>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c r="DX519" s="9"/>
    </row>
    <row r="520" spans="1:128" ht="15" customHeight="1">
      <c r="A520" s="15"/>
      <c r="C520" s="18"/>
      <c r="D520" s="9"/>
      <c r="E520" s="9"/>
      <c r="F520" s="9"/>
      <c r="G520" s="9"/>
      <c r="H520" s="9"/>
      <c r="I520" s="9"/>
      <c r="J520" s="9"/>
      <c r="K520" s="9"/>
      <c r="L520" s="9"/>
      <c r="M520" s="9"/>
      <c r="N520" s="9"/>
      <c r="O520" s="9"/>
      <c r="P520" s="9"/>
      <c r="Q520" s="9"/>
      <c r="R520" s="9"/>
      <c r="S520" s="9"/>
      <c r="T520" s="9"/>
      <c r="U520" s="9"/>
      <c r="V520" s="9"/>
      <c r="W520" s="9"/>
      <c r="X520" s="9"/>
      <c r="Y520" s="9"/>
      <c r="Z520" s="284"/>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c r="DX520" s="9"/>
    </row>
    <row r="521" spans="1:128" ht="15" customHeight="1">
      <c r="A521" s="15"/>
      <c r="C521" s="18"/>
      <c r="D521" s="9"/>
      <c r="E521" s="9"/>
      <c r="F521" s="9"/>
      <c r="G521" s="9"/>
      <c r="H521" s="9"/>
      <c r="I521" s="9"/>
      <c r="J521" s="9"/>
      <c r="K521" s="9"/>
      <c r="L521" s="9"/>
      <c r="M521" s="9"/>
      <c r="N521" s="9"/>
      <c r="O521" s="9"/>
      <c r="P521" s="9"/>
      <c r="Q521" s="9"/>
      <c r="R521" s="9"/>
      <c r="S521" s="9"/>
      <c r="T521" s="9"/>
      <c r="U521" s="9"/>
      <c r="V521" s="9"/>
      <c r="W521" s="9"/>
      <c r="X521" s="9"/>
      <c r="Y521" s="9"/>
      <c r="Z521" s="284"/>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c r="DX521" s="9"/>
    </row>
    <row r="522" spans="1:128" ht="15" customHeight="1">
      <c r="A522" s="15"/>
      <c r="C522" s="18"/>
      <c r="D522" s="9"/>
      <c r="E522" s="9"/>
      <c r="F522" s="9"/>
      <c r="G522" s="9"/>
      <c r="H522" s="9"/>
      <c r="I522" s="9"/>
      <c r="J522" s="9"/>
      <c r="K522" s="9"/>
      <c r="L522" s="9"/>
      <c r="M522" s="9"/>
      <c r="N522" s="9"/>
      <c r="O522" s="9"/>
      <c r="P522" s="9"/>
      <c r="Q522" s="9"/>
      <c r="R522" s="9"/>
      <c r="S522" s="9"/>
      <c r="T522" s="9"/>
      <c r="U522" s="9"/>
      <c r="V522" s="9"/>
      <c r="W522" s="9"/>
      <c r="X522" s="9"/>
      <c r="Y522" s="9"/>
      <c r="Z522" s="284"/>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c r="DX522" s="9"/>
    </row>
    <row r="523" spans="1:128" ht="15" customHeight="1">
      <c r="A523" s="15"/>
      <c r="C523" s="18"/>
      <c r="D523" s="9"/>
      <c r="E523" s="9"/>
      <c r="F523" s="9"/>
      <c r="G523" s="9"/>
      <c r="H523" s="9"/>
      <c r="I523" s="9"/>
      <c r="J523" s="9"/>
      <c r="K523" s="9"/>
      <c r="L523" s="9"/>
      <c r="M523" s="9"/>
      <c r="N523" s="9"/>
      <c r="O523" s="9"/>
      <c r="P523" s="9"/>
      <c r="Q523" s="9"/>
      <c r="R523" s="9"/>
      <c r="S523" s="9"/>
      <c r="T523" s="9"/>
      <c r="U523" s="9"/>
      <c r="V523" s="9"/>
      <c r="W523" s="9"/>
      <c r="X523" s="9"/>
      <c r="Y523" s="9"/>
      <c r="Z523" s="284"/>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c r="DX523" s="9"/>
    </row>
    <row r="524" spans="1:128" ht="15" customHeight="1">
      <c r="A524" s="15"/>
      <c r="C524" s="18"/>
      <c r="D524" s="9"/>
      <c r="E524" s="9"/>
      <c r="F524" s="9"/>
      <c r="G524" s="9"/>
      <c r="H524" s="9"/>
      <c r="I524" s="9"/>
      <c r="J524" s="9"/>
      <c r="K524" s="9"/>
      <c r="L524" s="9"/>
      <c r="M524" s="9"/>
      <c r="N524" s="9"/>
      <c r="O524" s="9"/>
      <c r="P524" s="9"/>
      <c r="Q524" s="9"/>
      <c r="R524" s="9"/>
      <c r="S524" s="9"/>
      <c r="T524" s="9"/>
      <c r="U524" s="9"/>
      <c r="V524" s="9"/>
      <c r="W524" s="9"/>
      <c r="X524" s="9"/>
      <c r="Y524" s="9"/>
      <c r="Z524" s="284"/>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c r="DX524" s="9"/>
    </row>
    <row r="525" spans="1:128" ht="15" customHeight="1">
      <c r="A525" s="15"/>
      <c r="C525" s="18"/>
      <c r="D525" s="9"/>
      <c r="E525" s="9"/>
      <c r="F525" s="9"/>
      <c r="G525" s="9"/>
      <c r="H525" s="9"/>
      <c r="I525" s="9"/>
      <c r="J525" s="9"/>
      <c r="K525" s="9"/>
      <c r="L525" s="9"/>
      <c r="M525" s="9"/>
      <c r="N525" s="9"/>
      <c r="O525" s="9"/>
      <c r="P525" s="9"/>
      <c r="Q525" s="9"/>
      <c r="R525" s="9"/>
      <c r="S525" s="9"/>
      <c r="T525" s="9"/>
      <c r="U525" s="9"/>
      <c r="V525" s="9"/>
      <c r="W525" s="9"/>
      <c r="X525" s="9"/>
      <c r="Y525" s="9"/>
      <c r="Z525" s="284"/>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c r="DX525" s="9"/>
    </row>
    <row r="526" spans="1:128" ht="15" customHeight="1">
      <c r="A526" s="15"/>
      <c r="C526" s="18"/>
      <c r="D526" s="9"/>
      <c r="E526" s="9"/>
      <c r="F526" s="9"/>
      <c r="G526" s="9"/>
      <c r="H526" s="9"/>
      <c r="I526" s="9"/>
      <c r="J526" s="9"/>
      <c r="K526" s="9"/>
      <c r="L526" s="9"/>
      <c r="M526" s="9"/>
      <c r="N526" s="9"/>
      <c r="O526" s="9"/>
      <c r="P526" s="9"/>
      <c r="Q526" s="9"/>
      <c r="R526" s="9"/>
      <c r="S526" s="9"/>
      <c r="T526" s="9"/>
      <c r="U526" s="9"/>
      <c r="V526" s="9"/>
      <c r="W526" s="9"/>
      <c r="X526" s="9"/>
      <c r="Y526" s="9"/>
      <c r="Z526" s="284"/>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row>
    <row r="527" spans="1:128" ht="15" customHeight="1">
      <c r="A527" s="15"/>
      <c r="C527" s="18"/>
      <c r="D527" s="9"/>
      <c r="E527" s="9"/>
      <c r="F527" s="9"/>
      <c r="G527" s="9"/>
      <c r="H527" s="9"/>
      <c r="I527" s="9"/>
      <c r="J527" s="9"/>
      <c r="K527" s="9"/>
      <c r="L527" s="9"/>
      <c r="M527" s="9"/>
      <c r="N527" s="9"/>
      <c r="O527" s="9"/>
      <c r="P527" s="9"/>
      <c r="Q527" s="9"/>
      <c r="R527" s="9"/>
      <c r="S527" s="9"/>
      <c r="T527" s="9"/>
      <c r="U527" s="9"/>
      <c r="V527" s="9"/>
      <c r="W527" s="9"/>
      <c r="X527" s="9"/>
      <c r="Y527" s="9"/>
      <c r="Z527" s="284"/>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c r="DX527" s="9"/>
    </row>
    <row r="528" spans="1:128" ht="15" customHeight="1">
      <c r="A528" s="15"/>
      <c r="C528" s="18"/>
      <c r="D528" s="9"/>
      <c r="E528" s="9"/>
      <c r="F528" s="9"/>
      <c r="G528" s="9"/>
      <c r="H528" s="9"/>
      <c r="I528" s="9"/>
      <c r="J528" s="9"/>
      <c r="K528" s="9"/>
      <c r="L528" s="9"/>
      <c r="M528" s="9"/>
      <c r="N528" s="9"/>
      <c r="O528" s="9"/>
      <c r="P528" s="9"/>
      <c r="Q528" s="9"/>
      <c r="R528" s="9"/>
      <c r="S528" s="9"/>
      <c r="T528" s="9"/>
      <c r="U528" s="9"/>
      <c r="V528" s="9"/>
      <c r="W528" s="9"/>
      <c r="X528" s="9"/>
      <c r="Y528" s="9"/>
      <c r="Z528" s="284"/>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c r="DX528" s="9"/>
    </row>
    <row r="529" spans="1:128" ht="15" customHeight="1">
      <c r="A529" s="15"/>
      <c r="C529" s="18"/>
      <c r="D529" s="9"/>
      <c r="E529" s="9"/>
      <c r="F529" s="9"/>
      <c r="G529" s="9"/>
      <c r="H529" s="9"/>
      <c r="I529" s="9"/>
      <c r="J529" s="9"/>
      <c r="K529" s="9"/>
      <c r="L529" s="9"/>
      <c r="M529" s="9"/>
      <c r="N529" s="9"/>
      <c r="O529" s="9"/>
      <c r="P529" s="9"/>
      <c r="Q529" s="9"/>
      <c r="R529" s="9"/>
      <c r="S529" s="9"/>
      <c r="T529" s="9"/>
      <c r="U529" s="9"/>
      <c r="V529" s="9"/>
      <c r="W529" s="9"/>
      <c r="X529" s="9"/>
      <c r="Y529" s="9"/>
      <c r="Z529" s="284"/>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c r="DX529" s="9"/>
    </row>
    <row r="530" spans="1:128" ht="15" customHeight="1">
      <c r="A530" s="15"/>
      <c r="C530" s="18"/>
      <c r="D530" s="9"/>
      <c r="E530" s="9"/>
      <c r="F530" s="9"/>
      <c r="G530" s="9"/>
      <c r="H530" s="9"/>
      <c r="I530" s="9"/>
      <c r="J530" s="9"/>
      <c r="K530" s="9"/>
      <c r="L530" s="9"/>
      <c r="M530" s="9"/>
      <c r="N530" s="9"/>
      <c r="O530" s="9"/>
      <c r="P530" s="9"/>
      <c r="Q530" s="9"/>
      <c r="R530" s="9"/>
      <c r="S530" s="9"/>
      <c r="T530" s="9"/>
      <c r="U530" s="9"/>
      <c r="V530" s="9"/>
      <c r="W530" s="9"/>
      <c r="X530" s="9"/>
      <c r="Y530" s="9"/>
      <c r="Z530" s="284"/>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c r="DX530" s="9"/>
    </row>
    <row r="531" spans="1:128" ht="15" customHeight="1">
      <c r="A531" s="15"/>
      <c r="C531" s="18"/>
      <c r="D531" s="9"/>
      <c r="E531" s="9"/>
      <c r="F531" s="9"/>
      <c r="G531" s="9"/>
      <c r="H531" s="9"/>
      <c r="I531" s="9"/>
      <c r="J531" s="9"/>
      <c r="K531" s="9"/>
      <c r="L531" s="9"/>
      <c r="M531" s="9"/>
      <c r="N531" s="9"/>
      <c r="O531" s="9"/>
      <c r="P531" s="9"/>
      <c r="Q531" s="9"/>
      <c r="R531" s="9"/>
      <c r="S531" s="9"/>
      <c r="T531" s="9"/>
      <c r="U531" s="9"/>
      <c r="V531" s="9"/>
      <c r="W531" s="9"/>
      <c r="X531" s="9"/>
      <c r="Y531" s="9"/>
      <c r="Z531" s="284"/>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c r="DX531" s="9"/>
    </row>
    <row r="532" spans="1:128" ht="15" customHeight="1">
      <c r="A532" s="15"/>
      <c r="C532" s="18"/>
      <c r="D532" s="9"/>
      <c r="E532" s="9"/>
      <c r="F532" s="9"/>
      <c r="G532" s="9"/>
      <c r="H532" s="9"/>
      <c r="I532" s="9"/>
      <c r="J532" s="9"/>
      <c r="K532" s="9"/>
      <c r="L532" s="9"/>
      <c r="M532" s="9"/>
      <c r="N532" s="9"/>
      <c r="O532" s="9"/>
      <c r="P532" s="9"/>
      <c r="Q532" s="9"/>
      <c r="R532" s="9"/>
      <c r="S532" s="9"/>
      <c r="T532" s="9"/>
      <c r="U532" s="9"/>
      <c r="V532" s="9"/>
      <c r="W532" s="9"/>
      <c r="X532" s="9"/>
      <c r="Y532" s="9"/>
      <c r="Z532" s="284"/>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c r="DX532" s="9"/>
    </row>
    <row r="533" spans="1:128" ht="15" customHeight="1">
      <c r="A533" s="15"/>
      <c r="C533" s="18"/>
      <c r="D533" s="9"/>
      <c r="E533" s="9"/>
      <c r="F533" s="9"/>
      <c r="G533" s="9"/>
      <c r="H533" s="9"/>
      <c r="I533" s="9"/>
      <c r="J533" s="9"/>
      <c r="K533" s="9"/>
      <c r="L533" s="9"/>
      <c r="M533" s="9"/>
      <c r="N533" s="9"/>
      <c r="O533" s="9"/>
      <c r="P533" s="9"/>
      <c r="Q533" s="9"/>
      <c r="R533" s="9"/>
      <c r="S533" s="9"/>
      <c r="T533" s="9"/>
      <c r="U533" s="9"/>
      <c r="V533" s="9"/>
      <c r="W533" s="9"/>
      <c r="X533" s="9"/>
      <c r="Y533" s="9"/>
      <c r="Z533" s="284"/>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c r="DX533" s="9"/>
    </row>
    <row r="534" spans="1:128" ht="15" customHeight="1">
      <c r="A534" s="15"/>
      <c r="C534" s="18"/>
      <c r="D534" s="9"/>
      <c r="E534" s="9"/>
      <c r="F534" s="9"/>
      <c r="G534" s="9"/>
      <c r="H534" s="9"/>
      <c r="I534" s="9"/>
      <c r="J534" s="9"/>
      <c r="K534" s="9"/>
      <c r="L534" s="9"/>
      <c r="M534" s="9"/>
      <c r="N534" s="9"/>
      <c r="O534" s="9"/>
      <c r="P534" s="9"/>
      <c r="Q534" s="9"/>
      <c r="R534" s="9"/>
      <c r="S534" s="9"/>
      <c r="T534" s="9"/>
      <c r="U534" s="9"/>
      <c r="V534" s="9"/>
      <c r="W534" s="9"/>
      <c r="X534" s="9"/>
      <c r="Y534" s="9"/>
      <c r="Z534" s="284"/>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row>
    <row r="535" spans="1:128" ht="15" customHeight="1">
      <c r="A535" s="15"/>
      <c r="C535" s="18"/>
      <c r="D535" s="9"/>
      <c r="E535" s="9"/>
      <c r="F535" s="9"/>
      <c r="G535" s="9"/>
      <c r="H535" s="9"/>
      <c r="I535" s="9"/>
      <c r="J535" s="9"/>
      <c r="K535" s="9"/>
      <c r="L535" s="9"/>
      <c r="M535" s="9"/>
      <c r="N535" s="9"/>
      <c r="O535" s="9"/>
      <c r="P535" s="9"/>
      <c r="Q535" s="9"/>
      <c r="R535" s="9"/>
      <c r="S535" s="9"/>
      <c r="T535" s="9"/>
      <c r="U535" s="9"/>
      <c r="V535" s="9"/>
      <c r="W535" s="9"/>
      <c r="X535" s="9"/>
      <c r="Y535" s="9"/>
      <c r="Z535" s="284"/>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c r="DX535" s="9"/>
    </row>
    <row r="536" spans="1:128" ht="15" customHeight="1">
      <c r="A536" s="15"/>
      <c r="C536" s="18"/>
      <c r="D536" s="9"/>
      <c r="E536" s="9"/>
      <c r="F536" s="9"/>
      <c r="G536" s="9"/>
      <c r="H536" s="9"/>
      <c r="I536" s="9"/>
      <c r="J536" s="9"/>
      <c r="K536" s="9"/>
      <c r="L536" s="9"/>
      <c r="M536" s="9"/>
      <c r="N536" s="9"/>
      <c r="O536" s="9"/>
      <c r="P536" s="9"/>
      <c r="Q536" s="9"/>
      <c r="R536" s="9"/>
      <c r="S536" s="9"/>
      <c r="T536" s="9"/>
      <c r="U536" s="9"/>
      <c r="V536" s="9"/>
      <c r="W536" s="9"/>
      <c r="X536" s="9"/>
      <c r="Y536" s="9"/>
      <c r="Z536" s="284"/>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c r="DX536" s="9"/>
    </row>
    <row r="537" spans="1:128" ht="15" customHeight="1">
      <c r="A537" s="15"/>
      <c r="C537" s="18"/>
      <c r="D537" s="9"/>
      <c r="E537" s="9"/>
      <c r="F537" s="9"/>
      <c r="G537" s="9"/>
      <c r="H537" s="9"/>
      <c r="I537" s="9"/>
      <c r="J537" s="9"/>
      <c r="K537" s="9"/>
      <c r="L537" s="9"/>
      <c r="M537" s="9"/>
      <c r="N537" s="9"/>
      <c r="O537" s="9"/>
      <c r="P537" s="9"/>
      <c r="Q537" s="9"/>
      <c r="R537" s="9"/>
      <c r="S537" s="9"/>
      <c r="T537" s="9"/>
      <c r="U537" s="9"/>
      <c r="V537" s="9"/>
      <c r="W537" s="9"/>
      <c r="X537" s="9"/>
      <c r="Y537" s="9"/>
      <c r="Z537" s="284"/>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c r="DX537" s="9"/>
    </row>
    <row r="538" spans="1:128" ht="15" customHeight="1">
      <c r="A538" s="15"/>
      <c r="C538" s="18"/>
      <c r="D538" s="9"/>
      <c r="E538" s="9"/>
      <c r="F538" s="9"/>
      <c r="G538" s="9"/>
      <c r="H538" s="9"/>
      <c r="I538" s="9"/>
      <c r="J538" s="9"/>
      <c r="K538" s="9"/>
      <c r="L538" s="9"/>
      <c r="M538" s="9"/>
      <c r="N538" s="9"/>
      <c r="O538" s="9"/>
      <c r="P538" s="9"/>
      <c r="Q538" s="9"/>
      <c r="R538" s="9"/>
      <c r="S538" s="9"/>
      <c r="T538" s="9"/>
      <c r="U538" s="9"/>
      <c r="V538" s="9"/>
      <c r="W538" s="9"/>
      <c r="X538" s="9"/>
      <c r="Y538" s="9"/>
      <c r="Z538" s="284"/>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c r="DX538" s="9"/>
    </row>
    <row r="539" spans="1:128" ht="15" customHeight="1">
      <c r="A539" s="15"/>
      <c r="C539" s="18"/>
      <c r="D539" s="9"/>
      <c r="E539" s="9"/>
      <c r="F539" s="9"/>
      <c r="G539" s="9"/>
      <c r="H539" s="9"/>
      <c r="I539" s="9"/>
      <c r="J539" s="9"/>
      <c r="K539" s="9"/>
      <c r="L539" s="9"/>
      <c r="M539" s="9"/>
      <c r="N539" s="9"/>
      <c r="O539" s="9"/>
      <c r="P539" s="9"/>
      <c r="Q539" s="9"/>
      <c r="R539" s="9"/>
      <c r="S539" s="9"/>
      <c r="T539" s="9"/>
      <c r="U539" s="9"/>
      <c r="V539" s="9"/>
      <c r="W539" s="9"/>
      <c r="X539" s="9"/>
      <c r="Y539" s="9"/>
      <c r="Z539" s="284"/>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c r="CJ539" s="9"/>
      <c r="CK539" s="9"/>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c r="DX539" s="9"/>
    </row>
    <row r="540" spans="1:128" ht="15" customHeight="1">
      <c r="A540" s="15"/>
      <c r="C540" s="18"/>
      <c r="D540" s="9"/>
      <c r="E540" s="9"/>
      <c r="F540" s="9"/>
      <c r="G540" s="9"/>
      <c r="H540" s="9"/>
      <c r="I540" s="9"/>
      <c r="J540" s="9"/>
      <c r="K540" s="9"/>
      <c r="L540" s="9"/>
      <c r="M540" s="9"/>
      <c r="N540" s="9"/>
      <c r="O540" s="9"/>
      <c r="P540" s="9"/>
      <c r="Q540" s="9"/>
      <c r="R540" s="9"/>
      <c r="S540" s="9"/>
      <c r="T540" s="9"/>
      <c r="U540" s="9"/>
      <c r="V540" s="9"/>
      <c r="W540" s="9"/>
      <c r="X540" s="9"/>
      <c r="Y540" s="9"/>
      <c r="Z540" s="284"/>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row>
    <row r="541" spans="1:128" ht="15" customHeight="1">
      <c r="A541" s="15"/>
      <c r="C541" s="18"/>
      <c r="D541" s="9"/>
      <c r="E541" s="9"/>
      <c r="F541" s="9"/>
      <c r="G541" s="9"/>
      <c r="H541" s="9"/>
      <c r="I541" s="9"/>
      <c r="J541" s="9"/>
      <c r="K541" s="9"/>
      <c r="L541" s="9"/>
      <c r="M541" s="9"/>
      <c r="N541" s="9"/>
      <c r="O541" s="9"/>
      <c r="P541" s="9"/>
      <c r="Q541" s="9"/>
      <c r="R541" s="9"/>
      <c r="S541" s="9"/>
      <c r="T541" s="9"/>
      <c r="U541" s="9"/>
      <c r="V541" s="9"/>
      <c r="W541" s="9"/>
      <c r="X541" s="9"/>
      <c r="Y541" s="9"/>
      <c r="Z541" s="284"/>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c r="CJ541" s="9"/>
      <c r="CK541" s="9"/>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c r="DX541" s="9"/>
    </row>
    <row r="542" spans="1:128" ht="15" customHeight="1">
      <c r="A542" s="15"/>
      <c r="C542" s="18"/>
      <c r="D542" s="9"/>
      <c r="E542" s="9"/>
      <c r="F542" s="9"/>
      <c r="G542" s="9"/>
      <c r="H542" s="9"/>
      <c r="I542" s="9"/>
      <c r="J542" s="9"/>
      <c r="K542" s="9"/>
      <c r="L542" s="9"/>
      <c r="M542" s="9"/>
      <c r="N542" s="9"/>
      <c r="O542" s="9"/>
      <c r="P542" s="9"/>
      <c r="Q542" s="9"/>
      <c r="R542" s="9"/>
      <c r="S542" s="9"/>
      <c r="T542" s="9"/>
      <c r="U542" s="9"/>
      <c r="V542" s="9"/>
      <c r="W542" s="9"/>
      <c r="X542" s="9"/>
      <c r="Y542" s="9"/>
      <c r="Z542" s="284"/>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row>
    <row r="543" spans="1:128" ht="15" customHeight="1">
      <c r="A543" s="15"/>
      <c r="C543" s="18"/>
      <c r="D543" s="9"/>
      <c r="E543" s="9"/>
      <c r="F543" s="9"/>
      <c r="G543" s="9"/>
      <c r="H543" s="9"/>
      <c r="I543" s="9"/>
      <c r="J543" s="9"/>
      <c r="K543" s="9"/>
      <c r="L543" s="9"/>
      <c r="M543" s="9"/>
      <c r="N543" s="9"/>
      <c r="O543" s="9"/>
      <c r="P543" s="9"/>
      <c r="Q543" s="9"/>
      <c r="R543" s="9"/>
      <c r="S543" s="9"/>
      <c r="T543" s="9"/>
      <c r="U543" s="9"/>
      <c r="V543" s="9"/>
      <c r="W543" s="9"/>
      <c r="X543" s="9"/>
      <c r="Y543" s="9"/>
      <c r="Z543" s="284"/>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c r="CJ543" s="9"/>
      <c r="CK543" s="9"/>
      <c r="CL543" s="9"/>
      <c r="CM543" s="9"/>
      <c r="CN543" s="9"/>
      <c r="CO543" s="9"/>
      <c r="CP543" s="9"/>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c r="DX543" s="9"/>
    </row>
    <row r="544" spans="1:128" ht="15" customHeight="1">
      <c r="A544" s="15"/>
      <c r="C544" s="18"/>
      <c r="D544" s="9"/>
      <c r="E544" s="9"/>
      <c r="F544" s="9"/>
      <c r="G544" s="9"/>
      <c r="H544" s="9"/>
      <c r="I544" s="9"/>
      <c r="J544" s="9"/>
      <c r="K544" s="9"/>
      <c r="L544" s="9"/>
      <c r="M544" s="9"/>
      <c r="N544" s="9"/>
      <c r="O544" s="9"/>
      <c r="P544" s="9"/>
      <c r="Q544" s="9"/>
      <c r="R544" s="9"/>
      <c r="S544" s="9"/>
      <c r="T544" s="9"/>
      <c r="U544" s="9"/>
      <c r="V544" s="9"/>
      <c r="W544" s="9"/>
      <c r="X544" s="9"/>
      <c r="Y544" s="9"/>
      <c r="Z544" s="284"/>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c r="DX544" s="9"/>
    </row>
    <row r="545" spans="1:128" ht="15" customHeight="1">
      <c r="A545" s="15"/>
      <c r="C545" s="18"/>
      <c r="D545" s="9"/>
      <c r="E545" s="9"/>
      <c r="F545" s="9"/>
      <c r="G545" s="9"/>
      <c r="H545" s="9"/>
      <c r="I545" s="9"/>
      <c r="J545" s="9"/>
      <c r="K545" s="9"/>
      <c r="L545" s="9"/>
      <c r="M545" s="9"/>
      <c r="N545" s="9"/>
      <c r="O545" s="9"/>
      <c r="P545" s="9"/>
      <c r="Q545" s="9"/>
      <c r="R545" s="9"/>
      <c r="S545" s="9"/>
      <c r="T545" s="9"/>
      <c r="U545" s="9"/>
      <c r="V545" s="9"/>
      <c r="W545" s="9"/>
      <c r="X545" s="9"/>
      <c r="Y545" s="9"/>
      <c r="Z545" s="284"/>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c r="DX545" s="9"/>
    </row>
    <row r="546" spans="1:128" ht="15" customHeight="1">
      <c r="A546" s="15"/>
      <c r="C546" s="18"/>
      <c r="D546" s="9"/>
      <c r="E546" s="9"/>
      <c r="F546" s="9"/>
      <c r="G546" s="9"/>
      <c r="H546" s="9"/>
      <c r="I546" s="9"/>
      <c r="J546" s="9"/>
      <c r="K546" s="9"/>
      <c r="L546" s="9"/>
      <c r="M546" s="9"/>
      <c r="N546" s="9"/>
      <c r="O546" s="9"/>
      <c r="P546" s="9"/>
      <c r="Q546" s="9"/>
      <c r="R546" s="9"/>
      <c r="S546" s="9"/>
      <c r="T546" s="9"/>
      <c r="U546" s="9"/>
      <c r="V546" s="9"/>
      <c r="W546" s="9"/>
      <c r="X546" s="9"/>
      <c r="Y546" s="9"/>
      <c r="Z546" s="284"/>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c r="DX546" s="9"/>
    </row>
    <row r="547" spans="1:128" ht="15" customHeight="1">
      <c r="A547" s="15"/>
      <c r="C547" s="18"/>
      <c r="D547" s="9"/>
      <c r="E547" s="9"/>
      <c r="F547" s="9"/>
      <c r="G547" s="9"/>
      <c r="H547" s="9"/>
      <c r="I547" s="9"/>
      <c r="J547" s="9"/>
      <c r="K547" s="9"/>
      <c r="L547" s="9"/>
      <c r="M547" s="9"/>
      <c r="N547" s="9"/>
      <c r="O547" s="9"/>
      <c r="P547" s="9"/>
      <c r="Q547" s="9"/>
      <c r="R547" s="9"/>
      <c r="S547" s="9"/>
      <c r="T547" s="9"/>
      <c r="U547" s="9"/>
      <c r="V547" s="9"/>
      <c r="W547" s="9"/>
      <c r="X547" s="9"/>
      <c r="Y547" s="9"/>
      <c r="Z547" s="284"/>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c r="DX547" s="9"/>
    </row>
    <row r="548" spans="1:128" ht="15" customHeight="1">
      <c r="A548" s="15"/>
      <c r="C548" s="18"/>
      <c r="D548" s="9"/>
      <c r="E548" s="9"/>
      <c r="F548" s="9"/>
      <c r="G548" s="9"/>
      <c r="H548" s="9"/>
      <c r="I548" s="9"/>
      <c r="J548" s="9"/>
      <c r="K548" s="9"/>
      <c r="L548" s="9"/>
      <c r="M548" s="9"/>
      <c r="N548" s="9"/>
      <c r="O548" s="9"/>
      <c r="P548" s="9"/>
      <c r="Q548" s="9"/>
      <c r="R548" s="9"/>
      <c r="S548" s="9"/>
      <c r="T548" s="9"/>
      <c r="U548" s="9"/>
      <c r="V548" s="9"/>
      <c r="W548" s="9"/>
      <c r="X548" s="9"/>
      <c r="Y548" s="9"/>
      <c r="Z548" s="284"/>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c r="DX548" s="9"/>
    </row>
    <row r="549" spans="1:128" ht="15" customHeight="1">
      <c r="A549" s="15"/>
      <c r="C549" s="18"/>
      <c r="D549" s="9"/>
      <c r="E549" s="9"/>
      <c r="F549" s="9"/>
      <c r="G549" s="9"/>
      <c r="H549" s="9"/>
      <c r="I549" s="9"/>
      <c r="J549" s="9"/>
      <c r="K549" s="9"/>
      <c r="L549" s="9"/>
      <c r="M549" s="9"/>
      <c r="N549" s="9"/>
      <c r="O549" s="9"/>
      <c r="P549" s="9"/>
      <c r="Q549" s="9"/>
      <c r="R549" s="9"/>
      <c r="S549" s="9"/>
      <c r="T549" s="9"/>
      <c r="U549" s="9"/>
      <c r="V549" s="9"/>
      <c r="W549" s="9"/>
      <c r="X549" s="9"/>
      <c r="Y549" s="9"/>
      <c r="Z549" s="284"/>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c r="DX549" s="9"/>
    </row>
    <row r="550" spans="1:128" ht="15" customHeight="1">
      <c r="A550" s="15"/>
      <c r="C550" s="18"/>
      <c r="D550" s="9"/>
      <c r="E550" s="9"/>
      <c r="F550" s="9"/>
      <c r="G550" s="9"/>
      <c r="H550" s="9"/>
      <c r="I550" s="9"/>
      <c r="J550" s="9"/>
      <c r="K550" s="9"/>
      <c r="L550" s="9"/>
      <c r="M550" s="9"/>
      <c r="N550" s="9"/>
      <c r="O550" s="9"/>
      <c r="P550" s="9"/>
      <c r="Q550" s="9"/>
      <c r="R550" s="9"/>
      <c r="S550" s="9"/>
      <c r="T550" s="9"/>
      <c r="U550" s="9"/>
      <c r="V550" s="9"/>
      <c r="W550" s="9"/>
      <c r="X550" s="9"/>
      <c r="Y550" s="9"/>
      <c r="Z550" s="284"/>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row>
    <row r="551" spans="1:128" ht="15" customHeight="1">
      <c r="A551" s="15"/>
      <c r="C551" s="18"/>
      <c r="D551" s="9"/>
      <c r="E551" s="9"/>
      <c r="F551" s="9"/>
      <c r="G551" s="9"/>
      <c r="H551" s="9"/>
      <c r="I551" s="9"/>
      <c r="J551" s="9"/>
      <c r="K551" s="9"/>
      <c r="L551" s="9"/>
      <c r="M551" s="9"/>
      <c r="N551" s="9"/>
      <c r="O551" s="9"/>
      <c r="P551" s="9"/>
      <c r="Q551" s="9"/>
      <c r="R551" s="9"/>
      <c r="S551" s="9"/>
      <c r="T551" s="9"/>
      <c r="U551" s="9"/>
      <c r="V551" s="9"/>
      <c r="W551" s="9"/>
      <c r="X551" s="9"/>
      <c r="Y551" s="9"/>
      <c r="Z551" s="284"/>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c r="CP551" s="9"/>
      <c r="CQ551" s="9"/>
      <c r="CR551" s="9"/>
      <c r="CS551" s="9"/>
      <c r="CT551" s="9"/>
      <c r="CU551" s="9"/>
      <c r="CV551" s="9"/>
      <c r="CW551" s="9"/>
      <c r="CX551" s="9"/>
      <c r="CY551" s="9"/>
      <c r="CZ551" s="9"/>
      <c r="DA551" s="9"/>
      <c r="DB551" s="9"/>
      <c r="DC551" s="9"/>
      <c r="DD551" s="9"/>
      <c r="DE551" s="9"/>
      <c r="DF551" s="9"/>
      <c r="DG551" s="9"/>
      <c r="DH551" s="9"/>
      <c r="DI551" s="9"/>
      <c r="DJ551" s="9"/>
      <c r="DK551" s="9"/>
      <c r="DL551" s="9"/>
      <c r="DM551" s="9"/>
      <c r="DN551" s="9"/>
      <c r="DO551" s="9"/>
      <c r="DP551" s="9"/>
      <c r="DQ551" s="9"/>
      <c r="DR551" s="9"/>
      <c r="DS551" s="9"/>
      <c r="DT551" s="9"/>
      <c r="DU551" s="9"/>
      <c r="DV551" s="9"/>
      <c r="DW551" s="9"/>
      <c r="DX551" s="9"/>
    </row>
    <row r="552" spans="1:128" ht="15" customHeight="1">
      <c r="A552" s="15"/>
      <c r="C552" s="18"/>
      <c r="D552" s="9"/>
      <c r="E552" s="9"/>
      <c r="F552" s="9"/>
      <c r="G552" s="9"/>
      <c r="H552" s="9"/>
      <c r="I552" s="9"/>
      <c r="J552" s="9"/>
      <c r="K552" s="9"/>
      <c r="L552" s="9"/>
      <c r="M552" s="9"/>
      <c r="N552" s="9"/>
      <c r="O552" s="9"/>
      <c r="P552" s="9"/>
      <c r="Q552" s="9"/>
      <c r="R552" s="9"/>
      <c r="S552" s="9"/>
      <c r="T552" s="9"/>
      <c r="U552" s="9"/>
      <c r="V552" s="9"/>
      <c r="W552" s="9"/>
      <c r="X552" s="9"/>
      <c r="Y552" s="9"/>
      <c r="Z552" s="284"/>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c r="DX552" s="9"/>
    </row>
    <row r="553" spans="1:128" ht="15" customHeight="1">
      <c r="A553" s="15"/>
      <c r="C553" s="18"/>
      <c r="D553" s="9"/>
      <c r="E553" s="9"/>
      <c r="F553" s="9"/>
      <c r="G553" s="9"/>
      <c r="H553" s="9"/>
      <c r="I553" s="9"/>
      <c r="J553" s="9"/>
      <c r="K553" s="9"/>
      <c r="L553" s="9"/>
      <c r="M553" s="9"/>
      <c r="N553" s="9"/>
      <c r="O553" s="9"/>
      <c r="P553" s="9"/>
      <c r="Q553" s="9"/>
      <c r="R553" s="9"/>
      <c r="S553" s="9"/>
      <c r="T553" s="9"/>
      <c r="U553" s="9"/>
      <c r="V553" s="9"/>
      <c r="W553" s="9"/>
      <c r="X553" s="9"/>
      <c r="Y553" s="9"/>
      <c r="Z553" s="284"/>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row>
    <row r="554" spans="1:128" ht="15" customHeight="1">
      <c r="A554" s="15"/>
      <c r="C554" s="18"/>
      <c r="D554" s="9"/>
      <c r="E554" s="9"/>
      <c r="F554" s="9"/>
      <c r="G554" s="9"/>
      <c r="H554" s="9"/>
      <c r="I554" s="9"/>
      <c r="J554" s="9"/>
      <c r="K554" s="9"/>
      <c r="L554" s="9"/>
      <c r="M554" s="9"/>
      <c r="N554" s="9"/>
      <c r="O554" s="9"/>
      <c r="P554" s="9"/>
      <c r="Q554" s="9"/>
      <c r="R554" s="9"/>
      <c r="S554" s="9"/>
      <c r="T554" s="9"/>
      <c r="U554" s="9"/>
      <c r="V554" s="9"/>
      <c r="W554" s="9"/>
      <c r="X554" s="9"/>
      <c r="Y554" s="9"/>
      <c r="Z554" s="284"/>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c r="DX554" s="9"/>
    </row>
    <row r="555" spans="1:128" ht="15" customHeight="1">
      <c r="A555" s="15"/>
      <c r="C555" s="18"/>
      <c r="D555" s="9"/>
      <c r="E555" s="9"/>
      <c r="F555" s="9"/>
      <c r="G555" s="9"/>
      <c r="H555" s="9"/>
      <c r="I555" s="9"/>
      <c r="J555" s="9"/>
      <c r="K555" s="9"/>
      <c r="L555" s="9"/>
      <c r="M555" s="9"/>
      <c r="N555" s="9"/>
      <c r="O555" s="9"/>
      <c r="P555" s="9"/>
      <c r="Q555" s="9"/>
      <c r="R555" s="9"/>
      <c r="S555" s="9"/>
      <c r="T555" s="9"/>
      <c r="U555" s="9"/>
      <c r="V555" s="9"/>
      <c r="W555" s="9"/>
      <c r="X555" s="9"/>
      <c r="Y555" s="9"/>
      <c r="Z555" s="284"/>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c r="DX555" s="9"/>
    </row>
    <row r="556" spans="1:128" ht="15" customHeight="1">
      <c r="A556" s="15"/>
      <c r="C556" s="18"/>
      <c r="D556" s="9"/>
      <c r="E556" s="9"/>
      <c r="F556" s="9"/>
      <c r="G556" s="9"/>
      <c r="H556" s="9"/>
      <c r="I556" s="9"/>
      <c r="J556" s="9"/>
      <c r="K556" s="9"/>
      <c r="L556" s="9"/>
      <c r="M556" s="9"/>
      <c r="N556" s="9"/>
      <c r="O556" s="9"/>
      <c r="P556" s="9"/>
      <c r="Q556" s="9"/>
      <c r="R556" s="9"/>
      <c r="S556" s="9"/>
      <c r="T556" s="9"/>
      <c r="U556" s="9"/>
      <c r="V556" s="9"/>
      <c r="W556" s="9"/>
      <c r="X556" s="9"/>
      <c r="Y556" s="9"/>
      <c r="Z556" s="284"/>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c r="CJ556" s="9"/>
      <c r="CK556" s="9"/>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c r="DX556" s="9"/>
    </row>
    <row r="557" spans="1:128" ht="15" customHeight="1">
      <c r="A557" s="15"/>
      <c r="C557" s="18"/>
      <c r="D557" s="9"/>
      <c r="E557" s="9"/>
      <c r="F557" s="9"/>
      <c r="G557" s="9"/>
      <c r="H557" s="9"/>
      <c r="I557" s="9"/>
      <c r="J557" s="9"/>
      <c r="K557" s="9"/>
      <c r="L557" s="9"/>
      <c r="M557" s="9"/>
      <c r="N557" s="9"/>
      <c r="O557" s="9"/>
      <c r="P557" s="9"/>
      <c r="Q557" s="9"/>
      <c r="R557" s="9"/>
      <c r="S557" s="9"/>
      <c r="T557" s="9"/>
      <c r="U557" s="9"/>
      <c r="V557" s="9"/>
      <c r="W557" s="9"/>
      <c r="X557" s="9"/>
      <c r="Y557" s="9"/>
      <c r="Z557" s="284"/>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c r="DX557" s="9"/>
    </row>
    <row r="558" spans="1:128" ht="15" customHeight="1">
      <c r="A558" s="15"/>
      <c r="C558" s="18"/>
      <c r="D558" s="9"/>
      <c r="E558" s="9"/>
      <c r="F558" s="9"/>
      <c r="G558" s="9"/>
      <c r="H558" s="9"/>
      <c r="I558" s="9"/>
      <c r="J558" s="9"/>
      <c r="K558" s="9"/>
      <c r="L558" s="9"/>
      <c r="M558" s="9"/>
      <c r="N558" s="9"/>
      <c r="O558" s="9"/>
      <c r="P558" s="9"/>
      <c r="Q558" s="9"/>
      <c r="R558" s="9"/>
      <c r="S558" s="9"/>
      <c r="T558" s="9"/>
      <c r="U558" s="9"/>
      <c r="V558" s="9"/>
      <c r="W558" s="9"/>
      <c r="X558" s="9"/>
      <c r="Y558" s="9"/>
      <c r="Z558" s="284"/>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row>
    <row r="559" spans="1:128" ht="15" customHeight="1">
      <c r="A559" s="15"/>
      <c r="C559" s="18"/>
      <c r="D559" s="9"/>
      <c r="E559" s="9"/>
      <c r="F559" s="9"/>
      <c r="G559" s="9"/>
      <c r="H559" s="9"/>
      <c r="I559" s="9"/>
      <c r="J559" s="9"/>
      <c r="K559" s="9"/>
      <c r="L559" s="9"/>
      <c r="M559" s="9"/>
      <c r="N559" s="9"/>
      <c r="O559" s="9"/>
      <c r="P559" s="9"/>
      <c r="Q559" s="9"/>
      <c r="R559" s="9"/>
      <c r="S559" s="9"/>
      <c r="T559" s="9"/>
      <c r="U559" s="9"/>
      <c r="V559" s="9"/>
      <c r="W559" s="9"/>
      <c r="X559" s="9"/>
      <c r="Y559" s="9"/>
      <c r="Z559" s="284"/>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c r="DX559" s="9"/>
    </row>
    <row r="560" spans="1:128" ht="15" customHeight="1">
      <c r="A560" s="15"/>
      <c r="C560" s="18"/>
      <c r="D560" s="9"/>
      <c r="E560" s="9"/>
      <c r="F560" s="9"/>
      <c r="G560" s="9"/>
      <c r="H560" s="9"/>
      <c r="I560" s="9"/>
      <c r="J560" s="9"/>
      <c r="K560" s="9"/>
      <c r="L560" s="9"/>
      <c r="M560" s="9"/>
      <c r="N560" s="9"/>
      <c r="O560" s="9"/>
      <c r="P560" s="9"/>
      <c r="Q560" s="9"/>
      <c r="R560" s="9"/>
      <c r="S560" s="9"/>
      <c r="T560" s="9"/>
      <c r="U560" s="9"/>
      <c r="V560" s="9"/>
      <c r="W560" s="9"/>
      <c r="X560" s="9"/>
      <c r="Y560" s="9"/>
      <c r="Z560" s="284"/>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c r="DX560" s="9"/>
    </row>
    <row r="561" spans="1:128" ht="15" customHeight="1">
      <c r="A561" s="15"/>
      <c r="C561" s="18"/>
      <c r="D561" s="9"/>
      <c r="E561" s="9"/>
      <c r="F561" s="9"/>
      <c r="G561" s="9"/>
      <c r="H561" s="9"/>
      <c r="I561" s="9"/>
      <c r="J561" s="9"/>
      <c r="K561" s="9"/>
      <c r="L561" s="9"/>
      <c r="M561" s="9"/>
      <c r="N561" s="9"/>
      <c r="O561" s="9"/>
      <c r="P561" s="9"/>
      <c r="Q561" s="9"/>
      <c r="R561" s="9"/>
      <c r="S561" s="9"/>
      <c r="T561" s="9"/>
      <c r="U561" s="9"/>
      <c r="V561" s="9"/>
      <c r="W561" s="9"/>
      <c r="X561" s="9"/>
      <c r="Y561" s="9"/>
      <c r="Z561" s="284"/>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c r="DX561" s="9"/>
    </row>
    <row r="562" spans="1:128" ht="15" customHeight="1">
      <c r="A562" s="15"/>
      <c r="C562" s="18"/>
      <c r="D562" s="9"/>
      <c r="E562" s="9"/>
      <c r="F562" s="9"/>
      <c r="G562" s="9"/>
      <c r="H562" s="9"/>
      <c r="I562" s="9"/>
      <c r="J562" s="9"/>
      <c r="K562" s="9"/>
      <c r="L562" s="9"/>
      <c r="M562" s="9"/>
      <c r="N562" s="9"/>
      <c r="O562" s="9"/>
      <c r="P562" s="9"/>
      <c r="Q562" s="9"/>
      <c r="R562" s="9"/>
      <c r="S562" s="9"/>
      <c r="T562" s="9"/>
      <c r="U562" s="9"/>
      <c r="V562" s="9"/>
      <c r="W562" s="9"/>
      <c r="X562" s="9"/>
      <c r="Y562" s="9"/>
      <c r="Z562" s="284"/>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c r="CP562" s="9"/>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c r="DX562" s="9"/>
    </row>
    <row r="563" spans="1:128" ht="15" customHeight="1">
      <c r="A563" s="15"/>
      <c r="C563" s="18"/>
      <c r="D563" s="9"/>
      <c r="E563" s="9"/>
      <c r="F563" s="9"/>
      <c r="G563" s="9"/>
      <c r="H563" s="9"/>
      <c r="I563" s="9"/>
      <c r="J563" s="9"/>
      <c r="K563" s="9"/>
      <c r="L563" s="9"/>
      <c r="M563" s="9"/>
      <c r="N563" s="9"/>
      <c r="O563" s="9"/>
      <c r="P563" s="9"/>
      <c r="Q563" s="9"/>
      <c r="R563" s="9"/>
      <c r="S563" s="9"/>
      <c r="T563" s="9"/>
      <c r="U563" s="9"/>
      <c r="V563" s="9"/>
      <c r="W563" s="9"/>
      <c r="X563" s="9"/>
      <c r="Y563" s="9"/>
      <c r="Z563" s="284"/>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c r="DX563" s="9"/>
    </row>
    <row r="564" spans="1:128" ht="15" customHeight="1">
      <c r="A564" s="15"/>
      <c r="C564" s="18"/>
      <c r="D564" s="9"/>
      <c r="E564" s="9"/>
      <c r="F564" s="9"/>
      <c r="G564" s="9"/>
      <c r="H564" s="9"/>
      <c r="I564" s="9"/>
      <c r="J564" s="9"/>
      <c r="K564" s="9"/>
      <c r="L564" s="9"/>
      <c r="M564" s="9"/>
      <c r="N564" s="9"/>
      <c r="O564" s="9"/>
      <c r="P564" s="9"/>
      <c r="Q564" s="9"/>
      <c r="R564" s="9"/>
      <c r="S564" s="9"/>
      <c r="T564" s="9"/>
      <c r="U564" s="9"/>
      <c r="V564" s="9"/>
      <c r="W564" s="9"/>
      <c r="X564" s="9"/>
      <c r="Y564" s="9"/>
      <c r="Z564" s="284"/>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c r="DX564" s="9"/>
    </row>
    <row r="565" spans="1:128" ht="15" customHeight="1">
      <c r="A565" s="15"/>
      <c r="C565" s="18"/>
      <c r="D565" s="9"/>
      <c r="E565" s="9"/>
      <c r="F565" s="9"/>
      <c r="G565" s="9"/>
      <c r="H565" s="9"/>
      <c r="I565" s="9"/>
      <c r="J565" s="9"/>
      <c r="K565" s="9"/>
      <c r="L565" s="9"/>
      <c r="M565" s="9"/>
      <c r="N565" s="9"/>
      <c r="O565" s="9"/>
      <c r="P565" s="9"/>
      <c r="Q565" s="9"/>
      <c r="R565" s="9"/>
      <c r="S565" s="9"/>
      <c r="T565" s="9"/>
      <c r="U565" s="9"/>
      <c r="V565" s="9"/>
      <c r="W565" s="9"/>
      <c r="X565" s="9"/>
      <c r="Y565" s="9"/>
      <c r="Z565" s="284"/>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c r="DX565" s="9"/>
    </row>
    <row r="566" spans="1:128" ht="15" customHeight="1">
      <c r="A566" s="15"/>
      <c r="C566" s="18"/>
      <c r="D566" s="9"/>
      <c r="E566" s="9"/>
      <c r="F566" s="9"/>
      <c r="G566" s="9"/>
      <c r="H566" s="9"/>
      <c r="I566" s="9"/>
      <c r="J566" s="9"/>
      <c r="K566" s="9"/>
      <c r="L566" s="9"/>
      <c r="M566" s="9"/>
      <c r="N566" s="9"/>
      <c r="O566" s="9"/>
      <c r="P566" s="9"/>
      <c r="Q566" s="9"/>
      <c r="R566" s="9"/>
      <c r="S566" s="9"/>
      <c r="T566" s="9"/>
      <c r="U566" s="9"/>
      <c r="V566" s="9"/>
      <c r="W566" s="9"/>
      <c r="X566" s="9"/>
      <c r="Y566" s="9"/>
      <c r="Z566" s="284"/>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row>
    <row r="567" spans="1:128" ht="15" customHeight="1">
      <c r="A567" s="15"/>
      <c r="C567" s="18"/>
      <c r="D567" s="9"/>
      <c r="E567" s="9"/>
      <c r="F567" s="9"/>
      <c r="G567" s="9"/>
      <c r="H567" s="9"/>
      <c r="I567" s="9"/>
      <c r="J567" s="9"/>
      <c r="K567" s="9"/>
      <c r="L567" s="9"/>
      <c r="M567" s="9"/>
      <c r="N567" s="9"/>
      <c r="O567" s="9"/>
      <c r="P567" s="9"/>
      <c r="Q567" s="9"/>
      <c r="R567" s="9"/>
      <c r="S567" s="9"/>
      <c r="T567" s="9"/>
      <c r="U567" s="9"/>
      <c r="V567" s="9"/>
      <c r="W567" s="9"/>
      <c r="X567" s="9"/>
      <c r="Y567" s="9"/>
      <c r="Z567" s="284"/>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c r="DX567" s="9"/>
    </row>
    <row r="568" spans="1:128" ht="15" customHeight="1">
      <c r="A568" s="15"/>
      <c r="C568" s="18"/>
      <c r="D568" s="9"/>
      <c r="E568" s="9"/>
      <c r="F568" s="9"/>
      <c r="G568" s="9"/>
      <c r="H568" s="9"/>
      <c r="I568" s="9"/>
      <c r="J568" s="9"/>
      <c r="K568" s="9"/>
      <c r="L568" s="9"/>
      <c r="M568" s="9"/>
      <c r="N568" s="9"/>
      <c r="O568" s="9"/>
      <c r="P568" s="9"/>
      <c r="Q568" s="9"/>
      <c r="R568" s="9"/>
      <c r="S568" s="9"/>
      <c r="T568" s="9"/>
      <c r="U568" s="9"/>
      <c r="V568" s="9"/>
      <c r="W568" s="9"/>
      <c r="X568" s="9"/>
      <c r="Y568" s="9"/>
      <c r="Z568" s="284"/>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c r="DX568" s="9"/>
    </row>
    <row r="569" spans="1:128" ht="15" customHeight="1">
      <c r="A569" s="15"/>
      <c r="C569" s="18"/>
      <c r="D569" s="9"/>
      <c r="E569" s="9"/>
      <c r="F569" s="9"/>
      <c r="G569" s="9"/>
      <c r="H569" s="9"/>
      <c r="I569" s="9"/>
      <c r="J569" s="9"/>
      <c r="K569" s="9"/>
      <c r="L569" s="9"/>
      <c r="M569" s="9"/>
      <c r="N569" s="9"/>
      <c r="O569" s="9"/>
      <c r="P569" s="9"/>
      <c r="Q569" s="9"/>
      <c r="R569" s="9"/>
      <c r="S569" s="9"/>
      <c r="T569" s="9"/>
      <c r="U569" s="9"/>
      <c r="V569" s="9"/>
      <c r="W569" s="9"/>
      <c r="X569" s="9"/>
      <c r="Y569" s="9"/>
      <c r="Z569" s="284"/>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c r="DX569" s="9"/>
    </row>
    <row r="570" spans="1:128" ht="15" customHeight="1">
      <c r="A570" s="15"/>
      <c r="C570" s="18"/>
      <c r="D570" s="9"/>
      <c r="E570" s="9"/>
      <c r="F570" s="9"/>
      <c r="G570" s="9"/>
      <c r="H570" s="9"/>
      <c r="I570" s="9"/>
      <c r="J570" s="9"/>
      <c r="K570" s="9"/>
      <c r="L570" s="9"/>
      <c r="M570" s="9"/>
      <c r="N570" s="9"/>
      <c r="O570" s="9"/>
      <c r="P570" s="9"/>
      <c r="Q570" s="9"/>
      <c r="R570" s="9"/>
      <c r="S570" s="9"/>
      <c r="T570" s="9"/>
      <c r="U570" s="9"/>
      <c r="V570" s="9"/>
      <c r="W570" s="9"/>
      <c r="X570" s="9"/>
      <c r="Y570" s="9"/>
      <c r="Z570" s="284"/>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c r="DX570" s="9"/>
    </row>
    <row r="571" spans="1:128" ht="15" customHeight="1">
      <c r="A571" s="15"/>
      <c r="C571" s="18"/>
      <c r="D571" s="9"/>
      <c r="E571" s="9"/>
      <c r="F571" s="9"/>
      <c r="G571" s="9"/>
      <c r="H571" s="9"/>
      <c r="I571" s="9"/>
      <c r="J571" s="9"/>
      <c r="K571" s="9"/>
      <c r="L571" s="9"/>
      <c r="M571" s="9"/>
      <c r="N571" s="9"/>
      <c r="O571" s="9"/>
      <c r="P571" s="9"/>
      <c r="Q571" s="9"/>
      <c r="R571" s="9"/>
      <c r="S571" s="9"/>
      <c r="T571" s="9"/>
      <c r="U571" s="9"/>
      <c r="V571" s="9"/>
      <c r="W571" s="9"/>
      <c r="X571" s="9"/>
      <c r="Y571" s="9"/>
      <c r="Z571" s="284"/>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c r="DX571" s="9"/>
    </row>
    <row r="572" spans="1:128" ht="15" customHeight="1">
      <c r="A572" s="15"/>
      <c r="C572" s="18"/>
      <c r="D572" s="9"/>
      <c r="E572" s="9"/>
      <c r="F572" s="9"/>
      <c r="G572" s="9"/>
      <c r="H572" s="9"/>
      <c r="I572" s="9"/>
      <c r="J572" s="9"/>
      <c r="K572" s="9"/>
      <c r="L572" s="9"/>
      <c r="M572" s="9"/>
      <c r="N572" s="9"/>
      <c r="O572" s="9"/>
      <c r="P572" s="9"/>
      <c r="Q572" s="9"/>
      <c r="R572" s="9"/>
      <c r="S572" s="9"/>
      <c r="T572" s="9"/>
      <c r="U572" s="9"/>
      <c r="V572" s="9"/>
      <c r="W572" s="9"/>
      <c r="X572" s="9"/>
      <c r="Y572" s="9"/>
      <c r="Z572" s="284"/>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c r="DX572" s="9"/>
    </row>
    <row r="573" spans="1:128" ht="15" customHeight="1">
      <c r="A573" s="15"/>
      <c r="C573" s="18"/>
      <c r="D573" s="9"/>
      <c r="E573" s="9"/>
      <c r="F573" s="9"/>
      <c r="G573" s="9"/>
      <c r="H573" s="9"/>
      <c r="I573" s="9"/>
      <c r="J573" s="9"/>
      <c r="K573" s="9"/>
      <c r="L573" s="9"/>
      <c r="M573" s="9"/>
      <c r="N573" s="9"/>
      <c r="O573" s="9"/>
      <c r="P573" s="9"/>
      <c r="Q573" s="9"/>
      <c r="R573" s="9"/>
      <c r="S573" s="9"/>
      <c r="T573" s="9"/>
      <c r="U573" s="9"/>
      <c r="V573" s="9"/>
      <c r="W573" s="9"/>
      <c r="X573" s="9"/>
      <c r="Y573" s="9"/>
      <c r="Z573" s="284"/>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c r="CJ573" s="9"/>
      <c r="CK573" s="9"/>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c r="DX573" s="9"/>
    </row>
    <row r="574" spans="1:128" ht="15" customHeight="1">
      <c r="A574" s="15"/>
      <c r="C574" s="18"/>
      <c r="D574" s="9"/>
      <c r="E574" s="9"/>
      <c r="F574" s="9"/>
      <c r="G574" s="9"/>
      <c r="H574" s="9"/>
      <c r="I574" s="9"/>
      <c r="J574" s="9"/>
      <c r="K574" s="9"/>
      <c r="L574" s="9"/>
      <c r="M574" s="9"/>
      <c r="N574" s="9"/>
      <c r="O574" s="9"/>
      <c r="P574" s="9"/>
      <c r="Q574" s="9"/>
      <c r="R574" s="9"/>
      <c r="S574" s="9"/>
      <c r="T574" s="9"/>
      <c r="U574" s="9"/>
      <c r="V574" s="9"/>
      <c r="W574" s="9"/>
      <c r="X574" s="9"/>
      <c r="Y574" s="9"/>
      <c r="Z574" s="284"/>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row>
    <row r="575" spans="1:128" ht="15" customHeight="1">
      <c r="A575" s="15"/>
      <c r="C575" s="18"/>
      <c r="D575" s="9"/>
      <c r="E575" s="9"/>
      <c r="F575" s="9"/>
      <c r="G575" s="9"/>
      <c r="H575" s="9"/>
      <c r="I575" s="9"/>
      <c r="J575" s="9"/>
      <c r="K575" s="9"/>
      <c r="L575" s="9"/>
      <c r="M575" s="9"/>
      <c r="N575" s="9"/>
      <c r="O575" s="9"/>
      <c r="P575" s="9"/>
      <c r="Q575" s="9"/>
      <c r="R575" s="9"/>
      <c r="S575" s="9"/>
      <c r="T575" s="9"/>
      <c r="U575" s="9"/>
      <c r="V575" s="9"/>
      <c r="W575" s="9"/>
      <c r="X575" s="9"/>
      <c r="Y575" s="9"/>
      <c r="Z575" s="284"/>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c r="DX575" s="9"/>
    </row>
    <row r="576" spans="1:128" ht="15" customHeight="1">
      <c r="A576" s="15"/>
      <c r="C576" s="18"/>
      <c r="D576" s="9"/>
      <c r="E576" s="9"/>
      <c r="F576" s="9"/>
      <c r="G576" s="9"/>
      <c r="H576" s="9"/>
      <c r="I576" s="9"/>
      <c r="J576" s="9"/>
      <c r="K576" s="9"/>
      <c r="L576" s="9"/>
      <c r="M576" s="9"/>
      <c r="N576" s="9"/>
      <c r="O576" s="9"/>
      <c r="P576" s="9"/>
      <c r="Q576" s="9"/>
      <c r="R576" s="9"/>
      <c r="S576" s="9"/>
      <c r="T576" s="9"/>
      <c r="U576" s="9"/>
      <c r="V576" s="9"/>
      <c r="W576" s="9"/>
      <c r="X576" s="9"/>
      <c r="Y576" s="9"/>
      <c r="Z576" s="284"/>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c r="DX576" s="9"/>
    </row>
    <row r="577" spans="1:128" ht="15" customHeight="1">
      <c r="A577" s="15"/>
      <c r="C577" s="18"/>
      <c r="D577" s="9"/>
      <c r="E577" s="9"/>
      <c r="F577" s="9"/>
      <c r="G577" s="9"/>
      <c r="H577" s="9"/>
      <c r="I577" s="9"/>
      <c r="J577" s="9"/>
      <c r="K577" s="9"/>
      <c r="L577" s="9"/>
      <c r="M577" s="9"/>
      <c r="N577" s="9"/>
      <c r="O577" s="9"/>
      <c r="P577" s="9"/>
      <c r="Q577" s="9"/>
      <c r="R577" s="9"/>
      <c r="S577" s="9"/>
      <c r="T577" s="9"/>
      <c r="U577" s="9"/>
      <c r="V577" s="9"/>
      <c r="W577" s="9"/>
      <c r="X577" s="9"/>
      <c r="Y577" s="9"/>
      <c r="Z577" s="284"/>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c r="DX577" s="9"/>
    </row>
    <row r="578" spans="1:128" ht="15" customHeight="1">
      <c r="A578" s="15"/>
      <c r="C578" s="18"/>
      <c r="D578" s="9"/>
      <c r="E578" s="9"/>
      <c r="F578" s="9"/>
      <c r="G578" s="9"/>
      <c r="H578" s="9"/>
      <c r="I578" s="9"/>
      <c r="J578" s="9"/>
      <c r="K578" s="9"/>
      <c r="L578" s="9"/>
      <c r="M578" s="9"/>
      <c r="N578" s="9"/>
      <c r="O578" s="9"/>
      <c r="P578" s="9"/>
      <c r="Q578" s="9"/>
      <c r="R578" s="9"/>
      <c r="S578" s="9"/>
      <c r="T578" s="9"/>
      <c r="U578" s="9"/>
      <c r="V578" s="9"/>
      <c r="W578" s="9"/>
      <c r="X578" s="9"/>
      <c r="Y578" s="9"/>
      <c r="Z578" s="284"/>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c r="DX578" s="9"/>
    </row>
    <row r="579" spans="1:128" ht="15" customHeight="1">
      <c r="A579" s="15"/>
      <c r="C579" s="18"/>
      <c r="D579" s="9"/>
      <c r="E579" s="9"/>
      <c r="F579" s="9"/>
      <c r="G579" s="9"/>
      <c r="H579" s="9"/>
      <c r="I579" s="9"/>
      <c r="J579" s="9"/>
      <c r="K579" s="9"/>
      <c r="L579" s="9"/>
      <c r="M579" s="9"/>
      <c r="N579" s="9"/>
      <c r="O579" s="9"/>
      <c r="P579" s="9"/>
      <c r="Q579" s="9"/>
      <c r="R579" s="9"/>
      <c r="S579" s="9"/>
      <c r="T579" s="9"/>
      <c r="U579" s="9"/>
      <c r="V579" s="9"/>
      <c r="W579" s="9"/>
      <c r="X579" s="9"/>
      <c r="Y579" s="9"/>
      <c r="Z579" s="284"/>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c r="DX579" s="9"/>
    </row>
    <row r="580" spans="1:128" ht="15" customHeight="1">
      <c r="A580" s="15"/>
      <c r="C580" s="18"/>
      <c r="D580" s="9"/>
      <c r="E580" s="9"/>
      <c r="F580" s="9"/>
      <c r="G580" s="9"/>
      <c r="H580" s="9"/>
      <c r="I580" s="9"/>
      <c r="J580" s="9"/>
      <c r="K580" s="9"/>
      <c r="L580" s="9"/>
      <c r="M580" s="9"/>
      <c r="N580" s="9"/>
      <c r="O580" s="9"/>
      <c r="P580" s="9"/>
      <c r="Q580" s="9"/>
      <c r="R580" s="9"/>
      <c r="S580" s="9"/>
      <c r="T580" s="9"/>
      <c r="U580" s="9"/>
      <c r="V580" s="9"/>
      <c r="W580" s="9"/>
      <c r="X580" s="9"/>
      <c r="Y580" s="9"/>
      <c r="Z580" s="284"/>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c r="DX580" s="9"/>
    </row>
    <row r="581" spans="1:128" ht="15" customHeight="1">
      <c r="A581" s="15"/>
      <c r="C581" s="18"/>
      <c r="D581" s="9"/>
      <c r="E581" s="9"/>
      <c r="F581" s="9"/>
      <c r="G581" s="9"/>
      <c r="H581" s="9"/>
      <c r="I581" s="9"/>
      <c r="J581" s="9"/>
      <c r="K581" s="9"/>
      <c r="L581" s="9"/>
      <c r="M581" s="9"/>
      <c r="N581" s="9"/>
      <c r="O581" s="9"/>
      <c r="P581" s="9"/>
      <c r="Q581" s="9"/>
      <c r="R581" s="9"/>
      <c r="S581" s="9"/>
      <c r="T581" s="9"/>
      <c r="U581" s="9"/>
      <c r="V581" s="9"/>
      <c r="W581" s="9"/>
      <c r="X581" s="9"/>
      <c r="Y581" s="9"/>
      <c r="Z581" s="284"/>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c r="DX581" s="9"/>
    </row>
    <row r="582" spans="1:128" ht="15" customHeight="1">
      <c r="A582" s="15"/>
      <c r="C582" s="18"/>
      <c r="D582" s="9"/>
      <c r="E582" s="9"/>
      <c r="F582" s="9"/>
      <c r="G582" s="9"/>
      <c r="H582" s="9"/>
      <c r="I582" s="9"/>
      <c r="J582" s="9"/>
      <c r="K582" s="9"/>
      <c r="L582" s="9"/>
      <c r="M582" s="9"/>
      <c r="N582" s="9"/>
      <c r="O582" s="9"/>
      <c r="P582" s="9"/>
      <c r="Q582" s="9"/>
      <c r="R582" s="9"/>
      <c r="S582" s="9"/>
      <c r="T582" s="9"/>
      <c r="U582" s="9"/>
      <c r="V582" s="9"/>
      <c r="W582" s="9"/>
      <c r="X582" s="9"/>
      <c r="Y582" s="9"/>
      <c r="Z582" s="284"/>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c r="DX582" s="9"/>
    </row>
    <row r="583" spans="1:128" ht="15" customHeight="1">
      <c r="A583" s="15"/>
      <c r="C583" s="18"/>
      <c r="D583" s="9"/>
      <c r="E583" s="9"/>
      <c r="F583" s="9"/>
      <c r="G583" s="9"/>
      <c r="H583" s="9"/>
      <c r="I583" s="9"/>
      <c r="J583" s="9"/>
      <c r="K583" s="9"/>
      <c r="L583" s="9"/>
      <c r="M583" s="9"/>
      <c r="N583" s="9"/>
      <c r="O583" s="9"/>
      <c r="P583" s="9"/>
      <c r="Q583" s="9"/>
      <c r="R583" s="9"/>
      <c r="S583" s="9"/>
      <c r="T583" s="9"/>
      <c r="U583" s="9"/>
      <c r="V583" s="9"/>
      <c r="W583" s="9"/>
      <c r="X583" s="9"/>
      <c r="Y583" s="9"/>
      <c r="Z583" s="284"/>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c r="DX583" s="9"/>
    </row>
    <row r="584" spans="1:128" ht="15" customHeight="1">
      <c r="A584" s="15"/>
      <c r="C584" s="18"/>
      <c r="D584" s="9"/>
      <c r="E584" s="9"/>
      <c r="F584" s="9"/>
      <c r="G584" s="9"/>
      <c r="H584" s="9"/>
      <c r="I584" s="9"/>
      <c r="J584" s="9"/>
      <c r="K584" s="9"/>
      <c r="L584" s="9"/>
      <c r="M584" s="9"/>
      <c r="N584" s="9"/>
      <c r="O584" s="9"/>
      <c r="P584" s="9"/>
      <c r="Q584" s="9"/>
      <c r="R584" s="9"/>
      <c r="S584" s="9"/>
      <c r="T584" s="9"/>
      <c r="U584" s="9"/>
      <c r="V584" s="9"/>
      <c r="W584" s="9"/>
      <c r="X584" s="9"/>
      <c r="Y584" s="9"/>
      <c r="Z584" s="284"/>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c r="DX584" s="9"/>
    </row>
    <row r="585" spans="1:128" ht="15" customHeight="1">
      <c r="A585" s="15"/>
      <c r="C585" s="18"/>
      <c r="D585" s="9"/>
      <c r="E585" s="9"/>
      <c r="F585" s="9"/>
      <c r="G585" s="9"/>
      <c r="H585" s="9"/>
      <c r="I585" s="9"/>
      <c r="J585" s="9"/>
      <c r="K585" s="9"/>
      <c r="L585" s="9"/>
      <c r="M585" s="9"/>
      <c r="N585" s="9"/>
      <c r="O585" s="9"/>
      <c r="P585" s="9"/>
      <c r="Q585" s="9"/>
      <c r="R585" s="9"/>
      <c r="S585" s="9"/>
      <c r="T585" s="9"/>
      <c r="U585" s="9"/>
      <c r="V585" s="9"/>
      <c r="W585" s="9"/>
      <c r="X585" s="9"/>
      <c r="Y585" s="9"/>
      <c r="Z585" s="284"/>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c r="DX585" s="9"/>
    </row>
    <row r="586" spans="1:128" ht="15" customHeight="1">
      <c r="A586" s="15"/>
      <c r="C586" s="18"/>
      <c r="D586" s="9"/>
      <c r="E586" s="9"/>
      <c r="F586" s="9"/>
      <c r="G586" s="9"/>
      <c r="H586" s="9"/>
      <c r="I586" s="9"/>
      <c r="J586" s="9"/>
      <c r="K586" s="9"/>
      <c r="L586" s="9"/>
      <c r="M586" s="9"/>
      <c r="N586" s="9"/>
      <c r="O586" s="9"/>
      <c r="P586" s="9"/>
      <c r="Q586" s="9"/>
      <c r="R586" s="9"/>
      <c r="S586" s="9"/>
      <c r="T586" s="9"/>
      <c r="U586" s="9"/>
      <c r="V586" s="9"/>
      <c r="W586" s="9"/>
      <c r="X586" s="9"/>
      <c r="Y586" s="9"/>
      <c r="Z586" s="284"/>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row>
    <row r="587" spans="1:128" ht="15" customHeight="1">
      <c r="A587" s="15"/>
      <c r="C587" s="18"/>
      <c r="D587" s="9"/>
      <c r="E587" s="9"/>
      <c r="F587" s="9"/>
      <c r="G587" s="9"/>
      <c r="H587" s="9"/>
      <c r="I587" s="9"/>
      <c r="J587" s="9"/>
      <c r="K587" s="9"/>
      <c r="L587" s="9"/>
      <c r="M587" s="9"/>
      <c r="N587" s="9"/>
      <c r="O587" s="9"/>
      <c r="P587" s="9"/>
      <c r="Q587" s="9"/>
      <c r="R587" s="9"/>
      <c r="S587" s="9"/>
      <c r="T587" s="9"/>
      <c r="U587" s="9"/>
      <c r="V587" s="9"/>
      <c r="W587" s="9"/>
      <c r="X587" s="9"/>
      <c r="Y587" s="9"/>
      <c r="Z587" s="284"/>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row>
    <row r="588" spans="1:128" ht="15" customHeight="1">
      <c r="A588" s="15"/>
      <c r="C588" s="18"/>
      <c r="D588" s="9"/>
      <c r="E588" s="9"/>
      <c r="F588" s="9"/>
      <c r="G588" s="9"/>
      <c r="H588" s="9"/>
      <c r="I588" s="9"/>
      <c r="J588" s="9"/>
      <c r="K588" s="9"/>
      <c r="L588" s="9"/>
      <c r="M588" s="9"/>
      <c r="N588" s="9"/>
      <c r="O588" s="9"/>
      <c r="P588" s="9"/>
      <c r="Q588" s="9"/>
      <c r="R588" s="9"/>
      <c r="S588" s="9"/>
      <c r="T588" s="9"/>
      <c r="U588" s="9"/>
      <c r="V588" s="9"/>
      <c r="W588" s="9"/>
      <c r="X588" s="9"/>
      <c r="Y588" s="9"/>
      <c r="Z588" s="284"/>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row>
    <row r="589" spans="1:128" ht="15" customHeight="1">
      <c r="A589" s="15"/>
      <c r="C589" s="18"/>
      <c r="D589" s="9"/>
      <c r="E589" s="9"/>
      <c r="F589" s="9"/>
      <c r="G589" s="9"/>
      <c r="H589" s="9"/>
      <c r="I589" s="9"/>
      <c r="J589" s="9"/>
      <c r="K589" s="9"/>
      <c r="L589" s="9"/>
      <c r="M589" s="9"/>
      <c r="N589" s="9"/>
      <c r="O589" s="9"/>
      <c r="P589" s="9"/>
      <c r="Q589" s="9"/>
      <c r="R589" s="9"/>
      <c r="S589" s="9"/>
      <c r="T589" s="9"/>
      <c r="U589" s="9"/>
      <c r="V589" s="9"/>
      <c r="W589" s="9"/>
      <c r="X589" s="9"/>
      <c r="Y589" s="9"/>
      <c r="Z589" s="284"/>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row>
    <row r="590" spans="1:128" ht="15" customHeight="1">
      <c r="A590" s="15"/>
      <c r="C590" s="18"/>
      <c r="D590" s="9"/>
      <c r="E590" s="9"/>
      <c r="F590" s="9"/>
      <c r="G590" s="9"/>
      <c r="H590" s="9"/>
      <c r="I590" s="9"/>
      <c r="J590" s="9"/>
      <c r="K590" s="9"/>
      <c r="L590" s="9"/>
      <c r="M590" s="9"/>
      <c r="N590" s="9"/>
      <c r="O590" s="9"/>
      <c r="P590" s="9"/>
      <c r="Q590" s="9"/>
      <c r="R590" s="9"/>
      <c r="S590" s="9"/>
      <c r="T590" s="9"/>
      <c r="U590" s="9"/>
      <c r="V590" s="9"/>
      <c r="W590" s="9"/>
      <c r="X590" s="9"/>
      <c r="Y590" s="9"/>
      <c r="Z590" s="284"/>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row>
    <row r="591" spans="1:128" ht="15" customHeight="1">
      <c r="A591" s="15"/>
      <c r="C591" s="18"/>
      <c r="D591" s="9"/>
      <c r="E591" s="9"/>
      <c r="F591" s="9"/>
      <c r="G591" s="9"/>
      <c r="H591" s="9"/>
      <c r="I591" s="9"/>
      <c r="J591" s="9"/>
      <c r="K591" s="9"/>
      <c r="L591" s="9"/>
      <c r="M591" s="9"/>
      <c r="N591" s="9"/>
      <c r="O591" s="9"/>
      <c r="P591" s="9"/>
      <c r="Q591" s="9"/>
      <c r="R591" s="9"/>
      <c r="S591" s="9"/>
      <c r="T591" s="9"/>
      <c r="U591" s="9"/>
      <c r="V591" s="9"/>
      <c r="W591" s="9"/>
      <c r="X591" s="9"/>
      <c r="Y591" s="9"/>
      <c r="Z591" s="284"/>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row>
    <row r="592" spans="1:128" ht="15" customHeight="1">
      <c r="A592" s="15"/>
      <c r="C592" s="18"/>
      <c r="D592" s="9"/>
      <c r="E592" s="9"/>
      <c r="F592" s="9"/>
      <c r="G592" s="9"/>
      <c r="H592" s="9"/>
      <c r="I592" s="9"/>
      <c r="J592" s="9"/>
      <c r="K592" s="9"/>
      <c r="L592" s="9"/>
      <c r="M592" s="9"/>
      <c r="N592" s="9"/>
      <c r="O592" s="9"/>
      <c r="P592" s="9"/>
      <c r="Q592" s="9"/>
      <c r="R592" s="9"/>
      <c r="S592" s="9"/>
      <c r="T592" s="9"/>
      <c r="U592" s="9"/>
      <c r="V592" s="9"/>
      <c r="W592" s="9"/>
      <c r="X592" s="9"/>
      <c r="Y592" s="9"/>
      <c r="Z592" s="284"/>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c r="DX592" s="9"/>
    </row>
    <row r="593" spans="1:128" ht="15" customHeight="1">
      <c r="A593" s="15"/>
      <c r="C593" s="18"/>
      <c r="D593" s="9"/>
      <c r="E593" s="9"/>
      <c r="F593" s="9"/>
      <c r="G593" s="9"/>
      <c r="H593" s="9"/>
      <c r="I593" s="9"/>
      <c r="J593" s="9"/>
      <c r="K593" s="9"/>
      <c r="L593" s="9"/>
      <c r="M593" s="9"/>
      <c r="N593" s="9"/>
      <c r="O593" s="9"/>
      <c r="P593" s="9"/>
      <c r="Q593" s="9"/>
      <c r="R593" s="9"/>
      <c r="S593" s="9"/>
      <c r="T593" s="9"/>
      <c r="U593" s="9"/>
      <c r="V593" s="9"/>
      <c r="W593" s="9"/>
      <c r="X593" s="9"/>
      <c r="Y593" s="9"/>
      <c r="Z593" s="284"/>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c r="DX593" s="9"/>
    </row>
    <row r="594" spans="1:128" ht="15" customHeight="1">
      <c r="A594" s="15"/>
      <c r="C594" s="18"/>
      <c r="D594" s="9"/>
      <c r="E594" s="9"/>
      <c r="F594" s="9"/>
      <c r="G594" s="9"/>
      <c r="H594" s="9"/>
      <c r="I594" s="9"/>
      <c r="J594" s="9"/>
      <c r="K594" s="9"/>
      <c r="L594" s="9"/>
      <c r="M594" s="9"/>
      <c r="N594" s="9"/>
      <c r="O594" s="9"/>
      <c r="P594" s="9"/>
      <c r="Q594" s="9"/>
      <c r="R594" s="9"/>
      <c r="S594" s="9"/>
      <c r="T594" s="9"/>
      <c r="U594" s="9"/>
      <c r="V594" s="9"/>
      <c r="W594" s="9"/>
      <c r="X594" s="9"/>
      <c r="Y594" s="9"/>
      <c r="Z594" s="284"/>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c r="DX594" s="9"/>
    </row>
    <row r="595" spans="1:128" ht="15" customHeight="1">
      <c r="A595" s="15"/>
      <c r="C595" s="18"/>
      <c r="D595" s="9"/>
      <c r="E595" s="9"/>
      <c r="F595" s="9"/>
      <c r="G595" s="9"/>
      <c r="H595" s="9"/>
      <c r="I595" s="9"/>
      <c r="J595" s="9"/>
      <c r="K595" s="9"/>
      <c r="L595" s="9"/>
      <c r="M595" s="9"/>
      <c r="N595" s="9"/>
      <c r="O595" s="9"/>
      <c r="P595" s="9"/>
      <c r="Q595" s="9"/>
      <c r="R595" s="9"/>
      <c r="S595" s="9"/>
      <c r="T595" s="9"/>
      <c r="U595" s="9"/>
      <c r="V595" s="9"/>
      <c r="W595" s="9"/>
      <c r="X595" s="9"/>
      <c r="Y595" s="9"/>
      <c r="Z595" s="284"/>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c r="DX595" s="9"/>
    </row>
    <row r="596" spans="1:128" ht="15" customHeight="1">
      <c r="A596" s="15"/>
      <c r="C596" s="18"/>
      <c r="D596" s="9"/>
      <c r="E596" s="9"/>
      <c r="F596" s="9"/>
      <c r="G596" s="9"/>
      <c r="H596" s="9"/>
      <c r="I596" s="9"/>
      <c r="J596" s="9"/>
      <c r="K596" s="9"/>
      <c r="L596" s="9"/>
      <c r="M596" s="9"/>
      <c r="N596" s="9"/>
      <c r="O596" s="9"/>
      <c r="P596" s="9"/>
      <c r="Q596" s="9"/>
      <c r="R596" s="9"/>
      <c r="S596" s="9"/>
      <c r="T596" s="9"/>
      <c r="U596" s="9"/>
      <c r="V596" s="9"/>
      <c r="W596" s="9"/>
      <c r="X596" s="9"/>
      <c r="Y596" s="9"/>
      <c r="Z596" s="284"/>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c r="DX596" s="9"/>
    </row>
    <row r="597" spans="1:128" ht="15" customHeight="1">
      <c r="A597" s="15"/>
      <c r="C597" s="18"/>
      <c r="D597" s="9"/>
      <c r="E597" s="9"/>
      <c r="F597" s="9"/>
      <c r="G597" s="9"/>
      <c r="H597" s="9"/>
      <c r="I597" s="9"/>
      <c r="J597" s="9"/>
      <c r="K597" s="9"/>
      <c r="L597" s="9"/>
      <c r="M597" s="9"/>
      <c r="N597" s="9"/>
      <c r="O597" s="9"/>
      <c r="P597" s="9"/>
      <c r="Q597" s="9"/>
      <c r="R597" s="9"/>
      <c r="S597" s="9"/>
      <c r="T597" s="9"/>
      <c r="U597" s="9"/>
      <c r="V597" s="9"/>
      <c r="W597" s="9"/>
      <c r="X597" s="9"/>
      <c r="Y597" s="9"/>
      <c r="Z597" s="284"/>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c r="DX597" s="9"/>
    </row>
    <row r="598" spans="1:128" ht="15" customHeight="1">
      <c r="A598" s="15"/>
      <c r="C598" s="18"/>
      <c r="D598" s="9"/>
      <c r="E598" s="9"/>
      <c r="F598" s="9"/>
      <c r="G598" s="9"/>
      <c r="H598" s="9"/>
      <c r="I598" s="9"/>
      <c r="J598" s="9"/>
      <c r="K598" s="9"/>
      <c r="L598" s="9"/>
      <c r="M598" s="9"/>
      <c r="N598" s="9"/>
      <c r="O598" s="9"/>
      <c r="P598" s="9"/>
      <c r="Q598" s="9"/>
      <c r="R598" s="9"/>
      <c r="S598" s="9"/>
      <c r="T598" s="9"/>
      <c r="U598" s="9"/>
      <c r="V598" s="9"/>
      <c r="W598" s="9"/>
      <c r="X598" s="9"/>
      <c r="Y598" s="9"/>
      <c r="Z598" s="284"/>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c r="DX598" s="9"/>
    </row>
    <row r="599" spans="1:128" ht="15" customHeight="1">
      <c r="A599" s="15"/>
      <c r="C599" s="18"/>
      <c r="D599" s="9"/>
      <c r="E599" s="9"/>
      <c r="F599" s="9"/>
      <c r="G599" s="9"/>
      <c r="H599" s="9"/>
      <c r="I599" s="9"/>
      <c r="J599" s="9"/>
      <c r="K599" s="9"/>
      <c r="L599" s="9"/>
      <c r="M599" s="9"/>
      <c r="N599" s="9"/>
      <c r="O599" s="9"/>
      <c r="P599" s="9"/>
      <c r="Q599" s="9"/>
      <c r="R599" s="9"/>
      <c r="S599" s="9"/>
      <c r="T599" s="9"/>
      <c r="U599" s="9"/>
      <c r="V599" s="9"/>
      <c r="W599" s="9"/>
      <c r="X599" s="9"/>
      <c r="Y599" s="9"/>
      <c r="Z599" s="284"/>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c r="DX599" s="9"/>
    </row>
    <row r="600" spans="1:128" ht="15" customHeight="1">
      <c r="A600" s="15"/>
      <c r="C600" s="18"/>
      <c r="D600" s="9"/>
      <c r="E600" s="9"/>
      <c r="F600" s="9"/>
      <c r="G600" s="9"/>
      <c r="H600" s="9"/>
      <c r="I600" s="9"/>
      <c r="J600" s="9"/>
      <c r="K600" s="9"/>
      <c r="L600" s="9"/>
      <c r="M600" s="9"/>
      <c r="N600" s="9"/>
      <c r="O600" s="9"/>
      <c r="P600" s="9"/>
      <c r="Q600" s="9"/>
      <c r="R600" s="9"/>
      <c r="S600" s="9"/>
      <c r="T600" s="9"/>
      <c r="U600" s="9"/>
      <c r="V600" s="9"/>
      <c r="W600" s="9"/>
      <c r="X600" s="9"/>
      <c r="Y600" s="9"/>
      <c r="Z600" s="284"/>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c r="DX600" s="9"/>
    </row>
    <row r="601" spans="1:128" ht="15" customHeight="1">
      <c r="A601" s="15"/>
      <c r="C601" s="18"/>
      <c r="D601" s="9"/>
      <c r="E601" s="9"/>
      <c r="F601" s="9"/>
      <c r="G601" s="9"/>
      <c r="H601" s="9"/>
      <c r="I601" s="9"/>
      <c r="J601" s="9"/>
      <c r="K601" s="9"/>
      <c r="L601" s="9"/>
      <c r="M601" s="9"/>
      <c r="N601" s="9"/>
      <c r="O601" s="9"/>
      <c r="P601" s="9"/>
      <c r="Q601" s="9"/>
      <c r="R601" s="9"/>
      <c r="S601" s="9"/>
      <c r="T601" s="9"/>
      <c r="U601" s="9"/>
      <c r="V601" s="9"/>
      <c r="W601" s="9"/>
      <c r="X601" s="9"/>
      <c r="Y601" s="9"/>
      <c r="Z601" s="284"/>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c r="DX601" s="9"/>
    </row>
    <row r="602" spans="1:128" ht="15" customHeight="1">
      <c r="A602" s="15"/>
      <c r="C602" s="18"/>
      <c r="D602" s="9"/>
      <c r="E602" s="9"/>
      <c r="F602" s="9"/>
      <c r="G602" s="9"/>
      <c r="H602" s="9"/>
      <c r="I602" s="9"/>
      <c r="J602" s="9"/>
      <c r="K602" s="9"/>
      <c r="L602" s="9"/>
      <c r="M602" s="9"/>
      <c r="N602" s="9"/>
      <c r="O602" s="9"/>
      <c r="P602" s="9"/>
      <c r="Q602" s="9"/>
      <c r="R602" s="9"/>
      <c r="S602" s="9"/>
      <c r="T602" s="9"/>
      <c r="U602" s="9"/>
      <c r="V602" s="9"/>
      <c r="W602" s="9"/>
      <c r="X602" s="9"/>
      <c r="Y602" s="9"/>
      <c r="Z602" s="284"/>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row>
    <row r="603" spans="1:128" ht="15" customHeight="1">
      <c r="A603" s="15"/>
      <c r="C603" s="18"/>
      <c r="D603" s="9"/>
      <c r="E603" s="9"/>
      <c r="F603" s="9"/>
      <c r="G603" s="9"/>
      <c r="H603" s="9"/>
      <c r="I603" s="9"/>
      <c r="J603" s="9"/>
      <c r="K603" s="9"/>
      <c r="L603" s="9"/>
      <c r="M603" s="9"/>
      <c r="N603" s="9"/>
      <c r="O603" s="9"/>
      <c r="P603" s="9"/>
      <c r="Q603" s="9"/>
      <c r="R603" s="9"/>
      <c r="S603" s="9"/>
      <c r="T603" s="9"/>
      <c r="U603" s="9"/>
      <c r="V603" s="9"/>
      <c r="W603" s="9"/>
      <c r="X603" s="9"/>
      <c r="Y603" s="9"/>
      <c r="Z603" s="284"/>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c r="DX603" s="9"/>
    </row>
    <row r="604" spans="1:128" ht="15" customHeight="1">
      <c r="A604" s="15"/>
      <c r="C604" s="18"/>
      <c r="D604" s="9"/>
      <c r="E604" s="9"/>
      <c r="F604" s="9"/>
      <c r="G604" s="9"/>
      <c r="H604" s="9"/>
      <c r="I604" s="9"/>
      <c r="J604" s="9"/>
      <c r="K604" s="9"/>
      <c r="L604" s="9"/>
      <c r="M604" s="9"/>
      <c r="N604" s="9"/>
      <c r="O604" s="9"/>
      <c r="P604" s="9"/>
      <c r="Q604" s="9"/>
      <c r="R604" s="9"/>
      <c r="S604" s="9"/>
      <c r="T604" s="9"/>
      <c r="U604" s="9"/>
      <c r="V604" s="9"/>
      <c r="W604" s="9"/>
      <c r="X604" s="9"/>
      <c r="Y604" s="9"/>
      <c r="Z604" s="284"/>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c r="DX604" s="9"/>
    </row>
    <row r="605" spans="1:128" ht="15" customHeight="1">
      <c r="A605" s="15"/>
      <c r="C605" s="18"/>
      <c r="D605" s="9"/>
      <c r="E605" s="9"/>
      <c r="F605" s="9"/>
      <c r="G605" s="9"/>
      <c r="H605" s="9"/>
      <c r="I605" s="9"/>
      <c r="J605" s="9"/>
      <c r="K605" s="9"/>
      <c r="L605" s="9"/>
      <c r="M605" s="9"/>
      <c r="N605" s="9"/>
      <c r="O605" s="9"/>
      <c r="P605" s="9"/>
      <c r="Q605" s="9"/>
      <c r="R605" s="9"/>
      <c r="S605" s="9"/>
      <c r="T605" s="9"/>
      <c r="U605" s="9"/>
      <c r="V605" s="9"/>
      <c r="W605" s="9"/>
      <c r="X605" s="9"/>
      <c r="Y605" s="9"/>
      <c r="Z605" s="284"/>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c r="DX605" s="9"/>
    </row>
    <row r="606" spans="1:128" ht="15" customHeight="1">
      <c r="A606" s="15"/>
      <c r="C606" s="18"/>
      <c r="D606" s="9"/>
      <c r="E606" s="9"/>
      <c r="F606" s="9"/>
      <c r="G606" s="9"/>
      <c r="H606" s="9"/>
      <c r="I606" s="9"/>
      <c r="J606" s="9"/>
      <c r="K606" s="9"/>
      <c r="L606" s="9"/>
      <c r="M606" s="9"/>
      <c r="N606" s="9"/>
      <c r="O606" s="9"/>
      <c r="P606" s="9"/>
      <c r="Q606" s="9"/>
      <c r="R606" s="9"/>
      <c r="S606" s="9"/>
      <c r="T606" s="9"/>
      <c r="U606" s="9"/>
      <c r="V606" s="9"/>
      <c r="W606" s="9"/>
      <c r="X606" s="9"/>
      <c r="Y606" s="9"/>
      <c r="Z606" s="284"/>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c r="DX606" s="9"/>
    </row>
    <row r="607" spans="1:128" ht="15" customHeight="1">
      <c r="A607" s="15"/>
      <c r="C607" s="18"/>
      <c r="D607" s="9"/>
      <c r="E607" s="9"/>
      <c r="F607" s="9"/>
      <c r="G607" s="9"/>
      <c r="H607" s="9"/>
      <c r="I607" s="9"/>
      <c r="J607" s="9"/>
      <c r="K607" s="9"/>
      <c r="L607" s="9"/>
      <c r="M607" s="9"/>
      <c r="N607" s="9"/>
      <c r="O607" s="9"/>
      <c r="P607" s="9"/>
      <c r="Q607" s="9"/>
      <c r="R607" s="9"/>
      <c r="S607" s="9"/>
      <c r="T607" s="9"/>
      <c r="U607" s="9"/>
      <c r="V607" s="9"/>
      <c r="W607" s="9"/>
      <c r="X607" s="9"/>
      <c r="Y607" s="9"/>
      <c r="Z607" s="284"/>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c r="DX607" s="9"/>
    </row>
    <row r="608" spans="1:128" ht="15" customHeight="1">
      <c r="A608" s="15"/>
      <c r="C608" s="18"/>
      <c r="D608" s="9"/>
      <c r="E608" s="9"/>
      <c r="F608" s="9"/>
      <c r="G608" s="9"/>
      <c r="H608" s="9"/>
      <c r="I608" s="9"/>
      <c r="J608" s="9"/>
      <c r="K608" s="9"/>
      <c r="L608" s="9"/>
      <c r="M608" s="9"/>
      <c r="N608" s="9"/>
      <c r="O608" s="9"/>
      <c r="P608" s="9"/>
      <c r="Q608" s="9"/>
      <c r="R608" s="9"/>
      <c r="S608" s="9"/>
      <c r="T608" s="9"/>
      <c r="U608" s="9"/>
      <c r="V608" s="9"/>
      <c r="W608" s="9"/>
      <c r="X608" s="9"/>
      <c r="Y608" s="9"/>
      <c r="Z608" s="284"/>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c r="DX608" s="9"/>
    </row>
    <row r="609" spans="1:128" ht="15" customHeight="1">
      <c r="A609" s="15"/>
      <c r="C609" s="18"/>
      <c r="D609" s="9"/>
      <c r="E609" s="9"/>
      <c r="F609" s="9"/>
      <c r="G609" s="9"/>
      <c r="H609" s="9"/>
      <c r="I609" s="9"/>
      <c r="J609" s="9"/>
      <c r="K609" s="9"/>
      <c r="L609" s="9"/>
      <c r="M609" s="9"/>
      <c r="N609" s="9"/>
      <c r="O609" s="9"/>
      <c r="P609" s="9"/>
      <c r="Q609" s="9"/>
      <c r="R609" s="9"/>
      <c r="S609" s="9"/>
      <c r="T609" s="9"/>
      <c r="U609" s="9"/>
      <c r="V609" s="9"/>
      <c r="W609" s="9"/>
      <c r="X609" s="9"/>
      <c r="Y609" s="9"/>
      <c r="Z609" s="284"/>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c r="DX609" s="9"/>
    </row>
    <row r="610" spans="1:128" ht="15" customHeight="1">
      <c r="A610" s="15"/>
      <c r="C610" s="18"/>
      <c r="D610" s="9"/>
      <c r="E610" s="9"/>
      <c r="F610" s="9"/>
      <c r="G610" s="9"/>
      <c r="H610" s="9"/>
      <c r="I610" s="9"/>
      <c r="J610" s="9"/>
      <c r="K610" s="9"/>
      <c r="L610" s="9"/>
      <c r="M610" s="9"/>
      <c r="N610" s="9"/>
      <c r="O610" s="9"/>
      <c r="P610" s="9"/>
      <c r="Q610" s="9"/>
      <c r="R610" s="9"/>
      <c r="S610" s="9"/>
      <c r="T610" s="9"/>
      <c r="U610" s="9"/>
      <c r="V610" s="9"/>
      <c r="W610" s="9"/>
      <c r="X610" s="9"/>
      <c r="Y610" s="9"/>
      <c r="Z610" s="284"/>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c r="DX610" s="9"/>
    </row>
    <row r="611" spans="1:128" ht="15" customHeight="1">
      <c r="A611" s="15"/>
      <c r="C611" s="18"/>
      <c r="D611" s="9"/>
      <c r="E611" s="9"/>
      <c r="F611" s="9"/>
      <c r="G611" s="9"/>
      <c r="H611" s="9"/>
      <c r="I611" s="9"/>
      <c r="J611" s="9"/>
      <c r="K611" s="9"/>
      <c r="L611" s="9"/>
      <c r="M611" s="9"/>
      <c r="N611" s="9"/>
      <c r="O611" s="9"/>
      <c r="P611" s="9"/>
      <c r="Q611" s="9"/>
      <c r="R611" s="9"/>
      <c r="S611" s="9"/>
      <c r="T611" s="9"/>
      <c r="U611" s="9"/>
      <c r="V611" s="9"/>
      <c r="W611" s="9"/>
      <c r="X611" s="9"/>
      <c r="Y611" s="9"/>
      <c r="Z611" s="284"/>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c r="DX611" s="9"/>
    </row>
    <row r="612" spans="1:128" ht="15" customHeight="1">
      <c r="A612" s="15"/>
      <c r="C612" s="18"/>
      <c r="D612" s="9"/>
      <c r="E612" s="9"/>
      <c r="F612" s="9"/>
      <c r="G612" s="9"/>
      <c r="H612" s="9"/>
      <c r="I612" s="9"/>
      <c r="J612" s="9"/>
      <c r="K612" s="9"/>
      <c r="L612" s="9"/>
      <c r="M612" s="9"/>
      <c r="N612" s="9"/>
      <c r="O612" s="9"/>
      <c r="P612" s="9"/>
      <c r="Q612" s="9"/>
      <c r="R612" s="9"/>
      <c r="S612" s="9"/>
      <c r="T612" s="9"/>
      <c r="U612" s="9"/>
      <c r="V612" s="9"/>
      <c r="W612" s="9"/>
      <c r="X612" s="9"/>
      <c r="Y612" s="9"/>
      <c r="Z612" s="284"/>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c r="DX612" s="9"/>
    </row>
    <row r="613" spans="1:128" ht="15" customHeight="1">
      <c r="A613" s="15"/>
      <c r="C613" s="18"/>
      <c r="D613" s="9"/>
      <c r="E613" s="9"/>
      <c r="F613" s="9"/>
      <c r="G613" s="9"/>
      <c r="H613" s="9"/>
      <c r="I613" s="9"/>
      <c r="J613" s="9"/>
      <c r="K613" s="9"/>
      <c r="L613" s="9"/>
      <c r="M613" s="9"/>
      <c r="N613" s="9"/>
      <c r="O613" s="9"/>
      <c r="P613" s="9"/>
      <c r="Q613" s="9"/>
      <c r="R613" s="9"/>
      <c r="S613" s="9"/>
      <c r="T613" s="9"/>
      <c r="U613" s="9"/>
      <c r="V613" s="9"/>
      <c r="W613" s="9"/>
      <c r="X613" s="9"/>
      <c r="Y613" s="9"/>
      <c r="Z613" s="284"/>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c r="DX613" s="9"/>
    </row>
    <row r="614" spans="1:128" ht="15" customHeight="1">
      <c r="A614" s="15"/>
      <c r="C614" s="18"/>
      <c r="D614" s="9"/>
      <c r="E614" s="9"/>
      <c r="F614" s="9"/>
      <c r="G614" s="9"/>
      <c r="H614" s="9"/>
      <c r="I614" s="9"/>
      <c r="J614" s="9"/>
      <c r="K614" s="9"/>
      <c r="L614" s="9"/>
      <c r="M614" s="9"/>
      <c r="N614" s="9"/>
      <c r="O614" s="9"/>
      <c r="P614" s="9"/>
      <c r="Q614" s="9"/>
      <c r="R614" s="9"/>
      <c r="S614" s="9"/>
      <c r="T614" s="9"/>
      <c r="U614" s="9"/>
      <c r="V614" s="9"/>
      <c r="W614" s="9"/>
      <c r="X614" s="9"/>
      <c r="Y614" s="9"/>
      <c r="Z614" s="284"/>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9"/>
      <c r="DP614" s="9"/>
      <c r="DQ614" s="9"/>
      <c r="DR614" s="9"/>
      <c r="DS614" s="9"/>
      <c r="DT614" s="9"/>
      <c r="DU614" s="9"/>
      <c r="DV614" s="9"/>
      <c r="DW614" s="9"/>
      <c r="DX614" s="9"/>
    </row>
    <row r="615" spans="1:128" ht="15" customHeight="1">
      <c r="A615" s="15"/>
      <c r="C615" s="18"/>
      <c r="D615" s="9"/>
      <c r="E615" s="9"/>
      <c r="F615" s="9"/>
      <c r="G615" s="9"/>
      <c r="H615" s="9"/>
      <c r="I615" s="9"/>
      <c r="J615" s="9"/>
      <c r="K615" s="9"/>
      <c r="L615" s="9"/>
      <c r="M615" s="9"/>
      <c r="N615" s="9"/>
      <c r="O615" s="9"/>
      <c r="P615" s="9"/>
      <c r="Q615" s="9"/>
      <c r="R615" s="9"/>
      <c r="S615" s="9"/>
      <c r="T615" s="9"/>
      <c r="U615" s="9"/>
      <c r="V615" s="9"/>
      <c r="W615" s="9"/>
      <c r="X615" s="9"/>
      <c r="Y615" s="9"/>
      <c r="Z615" s="284"/>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row>
    <row r="616" spans="1:128" ht="15" customHeight="1">
      <c r="A616" s="15"/>
      <c r="C616" s="18"/>
      <c r="D616" s="9"/>
      <c r="E616" s="9"/>
      <c r="F616" s="9"/>
      <c r="G616" s="9"/>
      <c r="H616" s="9"/>
      <c r="I616" s="9"/>
      <c r="J616" s="9"/>
      <c r="K616" s="9"/>
      <c r="L616" s="9"/>
      <c r="M616" s="9"/>
      <c r="N616" s="9"/>
      <c r="O616" s="9"/>
      <c r="P616" s="9"/>
      <c r="Q616" s="9"/>
      <c r="R616" s="9"/>
      <c r="S616" s="9"/>
      <c r="T616" s="9"/>
      <c r="U616" s="9"/>
      <c r="V616" s="9"/>
      <c r="W616" s="9"/>
      <c r="X616" s="9"/>
      <c r="Y616" s="9"/>
      <c r="Z616" s="284"/>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c r="DX616" s="9"/>
    </row>
    <row r="617" spans="1:128" ht="15" customHeight="1">
      <c r="A617" s="15"/>
      <c r="C617" s="18"/>
      <c r="D617" s="9"/>
      <c r="E617" s="9"/>
      <c r="F617" s="9"/>
      <c r="G617" s="9"/>
      <c r="H617" s="9"/>
      <c r="I617" s="9"/>
      <c r="J617" s="9"/>
      <c r="K617" s="9"/>
      <c r="L617" s="9"/>
      <c r="M617" s="9"/>
      <c r="N617" s="9"/>
      <c r="O617" s="9"/>
      <c r="P617" s="9"/>
      <c r="Q617" s="9"/>
      <c r="R617" s="9"/>
      <c r="S617" s="9"/>
      <c r="T617" s="9"/>
      <c r="U617" s="9"/>
      <c r="V617" s="9"/>
      <c r="W617" s="9"/>
      <c r="X617" s="9"/>
      <c r="Y617" s="9"/>
      <c r="Z617" s="284"/>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c r="DX617" s="9"/>
    </row>
    <row r="618" spans="1:128" ht="15" customHeight="1">
      <c r="A618" s="15"/>
      <c r="C618" s="18"/>
      <c r="D618" s="9"/>
      <c r="E618" s="9"/>
      <c r="F618" s="9"/>
      <c r="G618" s="9"/>
      <c r="H618" s="9"/>
      <c r="I618" s="9"/>
      <c r="J618" s="9"/>
      <c r="K618" s="9"/>
      <c r="L618" s="9"/>
      <c r="M618" s="9"/>
      <c r="N618" s="9"/>
      <c r="O618" s="9"/>
      <c r="P618" s="9"/>
      <c r="Q618" s="9"/>
      <c r="R618" s="9"/>
      <c r="S618" s="9"/>
      <c r="T618" s="9"/>
      <c r="U618" s="9"/>
      <c r="V618" s="9"/>
      <c r="W618" s="9"/>
      <c r="X618" s="9"/>
      <c r="Y618" s="9"/>
      <c r="Z618" s="284"/>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c r="DX618" s="9"/>
    </row>
    <row r="619" spans="1:128" ht="15" customHeight="1">
      <c r="A619" s="15"/>
      <c r="C619" s="18"/>
      <c r="D619" s="9"/>
      <c r="E619" s="9"/>
      <c r="F619" s="9"/>
      <c r="G619" s="9"/>
      <c r="H619" s="9"/>
      <c r="I619" s="9"/>
      <c r="J619" s="9"/>
      <c r="K619" s="9"/>
      <c r="L619" s="9"/>
      <c r="M619" s="9"/>
      <c r="N619" s="9"/>
      <c r="O619" s="9"/>
      <c r="P619" s="9"/>
      <c r="Q619" s="9"/>
      <c r="R619" s="9"/>
      <c r="S619" s="9"/>
      <c r="T619" s="9"/>
      <c r="U619" s="9"/>
      <c r="V619" s="9"/>
      <c r="W619" s="9"/>
      <c r="X619" s="9"/>
      <c r="Y619" s="9"/>
      <c r="Z619" s="284"/>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c r="DX619" s="9"/>
    </row>
    <row r="620" spans="1:128" ht="15" customHeight="1">
      <c r="A620" s="15"/>
      <c r="C620" s="18"/>
      <c r="D620" s="9"/>
      <c r="E620" s="9"/>
      <c r="F620" s="9"/>
      <c r="G620" s="9"/>
      <c r="H620" s="9"/>
      <c r="I620" s="9"/>
      <c r="J620" s="9"/>
      <c r="K620" s="9"/>
      <c r="L620" s="9"/>
      <c r="M620" s="9"/>
      <c r="N620" s="9"/>
      <c r="O620" s="9"/>
      <c r="P620" s="9"/>
      <c r="Q620" s="9"/>
      <c r="R620" s="9"/>
      <c r="S620" s="9"/>
      <c r="T620" s="9"/>
      <c r="U620" s="9"/>
      <c r="V620" s="9"/>
      <c r="W620" s="9"/>
      <c r="X620" s="9"/>
      <c r="Y620" s="9"/>
      <c r="Z620" s="284"/>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c r="DX620" s="9"/>
    </row>
    <row r="621" spans="1:128" ht="15" customHeight="1">
      <c r="A621" s="15"/>
      <c r="C621" s="18"/>
      <c r="D621" s="9"/>
      <c r="E621" s="9"/>
      <c r="F621" s="9"/>
      <c r="G621" s="9"/>
      <c r="H621" s="9"/>
      <c r="I621" s="9"/>
      <c r="J621" s="9"/>
      <c r="K621" s="9"/>
      <c r="L621" s="9"/>
      <c r="M621" s="9"/>
      <c r="N621" s="9"/>
      <c r="O621" s="9"/>
      <c r="P621" s="9"/>
      <c r="Q621" s="9"/>
      <c r="R621" s="9"/>
      <c r="S621" s="9"/>
      <c r="T621" s="9"/>
      <c r="U621" s="9"/>
      <c r="V621" s="9"/>
      <c r="W621" s="9"/>
      <c r="X621" s="9"/>
      <c r="Y621" s="9"/>
      <c r="Z621" s="284"/>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c r="DX621" s="9"/>
    </row>
    <row r="622" spans="1:128" ht="15" customHeight="1">
      <c r="A622" s="15"/>
      <c r="C622" s="18"/>
      <c r="D622" s="9"/>
      <c r="E622" s="9"/>
      <c r="F622" s="9"/>
      <c r="G622" s="9"/>
      <c r="H622" s="9"/>
      <c r="I622" s="9"/>
      <c r="J622" s="9"/>
      <c r="K622" s="9"/>
      <c r="L622" s="9"/>
      <c r="M622" s="9"/>
      <c r="N622" s="9"/>
      <c r="O622" s="9"/>
      <c r="P622" s="9"/>
      <c r="Q622" s="9"/>
      <c r="R622" s="9"/>
      <c r="S622" s="9"/>
      <c r="T622" s="9"/>
      <c r="U622" s="9"/>
      <c r="V622" s="9"/>
      <c r="W622" s="9"/>
      <c r="X622" s="9"/>
      <c r="Y622" s="9"/>
      <c r="Z622" s="284"/>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c r="DX622" s="9"/>
    </row>
    <row r="623" spans="1:128" ht="15" customHeight="1">
      <c r="A623" s="15"/>
      <c r="C623" s="18"/>
      <c r="D623" s="9"/>
      <c r="E623" s="9"/>
      <c r="F623" s="9"/>
      <c r="G623" s="9"/>
      <c r="H623" s="9"/>
      <c r="I623" s="9"/>
      <c r="J623" s="9"/>
      <c r="K623" s="9"/>
      <c r="L623" s="9"/>
      <c r="M623" s="9"/>
      <c r="N623" s="9"/>
      <c r="O623" s="9"/>
      <c r="P623" s="9"/>
      <c r="Q623" s="9"/>
      <c r="R623" s="9"/>
      <c r="S623" s="9"/>
      <c r="T623" s="9"/>
      <c r="U623" s="9"/>
      <c r="V623" s="9"/>
      <c r="W623" s="9"/>
      <c r="X623" s="9"/>
      <c r="Y623" s="9"/>
      <c r="Z623" s="284"/>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c r="DX623" s="9"/>
    </row>
    <row r="624" spans="1:128" ht="15" customHeight="1">
      <c r="A624" s="15"/>
      <c r="C624" s="18"/>
      <c r="D624" s="9"/>
      <c r="E624" s="9"/>
      <c r="F624" s="9"/>
      <c r="G624" s="9"/>
      <c r="H624" s="9"/>
      <c r="I624" s="9"/>
      <c r="J624" s="9"/>
      <c r="K624" s="9"/>
      <c r="L624" s="9"/>
      <c r="M624" s="9"/>
      <c r="N624" s="9"/>
      <c r="O624" s="9"/>
      <c r="P624" s="9"/>
      <c r="Q624" s="9"/>
      <c r="R624" s="9"/>
      <c r="S624" s="9"/>
      <c r="T624" s="9"/>
      <c r="U624" s="9"/>
      <c r="V624" s="9"/>
      <c r="W624" s="9"/>
      <c r="X624" s="9"/>
      <c r="Y624" s="9"/>
      <c r="Z624" s="284"/>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c r="DX624" s="9"/>
    </row>
    <row r="625" spans="1:128" ht="15" customHeight="1">
      <c r="A625" s="15"/>
      <c r="C625" s="18"/>
      <c r="D625" s="9"/>
      <c r="E625" s="9"/>
      <c r="F625" s="9"/>
      <c r="G625" s="9"/>
      <c r="H625" s="9"/>
      <c r="I625" s="9"/>
      <c r="J625" s="9"/>
      <c r="K625" s="9"/>
      <c r="L625" s="9"/>
      <c r="M625" s="9"/>
      <c r="N625" s="9"/>
      <c r="O625" s="9"/>
      <c r="P625" s="9"/>
      <c r="Q625" s="9"/>
      <c r="R625" s="9"/>
      <c r="S625" s="9"/>
      <c r="T625" s="9"/>
      <c r="U625" s="9"/>
      <c r="V625" s="9"/>
      <c r="W625" s="9"/>
      <c r="X625" s="9"/>
      <c r="Y625" s="9"/>
      <c r="Z625" s="284"/>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c r="DX625" s="9"/>
    </row>
    <row r="626" spans="1:128" ht="15" customHeight="1">
      <c r="A626" s="15"/>
      <c r="C626" s="18"/>
      <c r="D626" s="9"/>
      <c r="E626" s="9"/>
      <c r="F626" s="9"/>
      <c r="G626" s="9"/>
      <c r="H626" s="9"/>
      <c r="I626" s="9"/>
      <c r="J626" s="9"/>
      <c r="K626" s="9"/>
      <c r="L626" s="9"/>
      <c r="M626" s="9"/>
      <c r="N626" s="9"/>
      <c r="O626" s="9"/>
      <c r="P626" s="9"/>
      <c r="Q626" s="9"/>
      <c r="R626" s="9"/>
      <c r="S626" s="9"/>
      <c r="T626" s="9"/>
      <c r="U626" s="9"/>
      <c r="V626" s="9"/>
      <c r="W626" s="9"/>
      <c r="X626" s="9"/>
      <c r="Y626" s="9"/>
      <c r="Z626" s="284"/>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c r="DX626" s="9"/>
    </row>
    <row r="627" spans="1:128" ht="15" customHeight="1">
      <c r="A627" s="15"/>
      <c r="C627" s="18"/>
      <c r="D627" s="9"/>
      <c r="E627" s="9"/>
      <c r="F627" s="9"/>
      <c r="G627" s="9"/>
      <c r="H627" s="9"/>
      <c r="I627" s="9"/>
      <c r="J627" s="9"/>
      <c r="K627" s="9"/>
      <c r="L627" s="9"/>
      <c r="M627" s="9"/>
      <c r="N627" s="9"/>
      <c r="O627" s="9"/>
      <c r="P627" s="9"/>
      <c r="Q627" s="9"/>
      <c r="R627" s="9"/>
      <c r="S627" s="9"/>
      <c r="T627" s="9"/>
      <c r="U627" s="9"/>
      <c r="V627" s="9"/>
      <c r="W627" s="9"/>
      <c r="X627" s="9"/>
      <c r="Y627" s="9"/>
      <c r="Z627" s="284"/>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c r="DX627" s="9"/>
    </row>
    <row r="628" spans="1:128" ht="15" customHeight="1">
      <c r="A628" s="15"/>
      <c r="C628" s="18"/>
      <c r="D628" s="9"/>
      <c r="E628" s="9"/>
      <c r="F628" s="9"/>
      <c r="G628" s="9"/>
      <c r="H628" s="9"/>
      <c r="I628" s="9"/>
      <c r="J628" s="9"/>
      <c r="K628" s="9"/>
      <c r="L628" s="9"/>
      <c r="M628" s="9"/>
      <c r="N628" s="9"/>
      <c r="O628" s="9"/>
      <c r="P628" s="9"/>
      <c r="Q628" s="9"/>
      <c r="R628" s="9"/>
      <c r="S628" s="9"/>
      <c r="T628" s="9"/>
      <c r="U628" s="9"/>
      <c r="V628" s="9"/>
      <c r="W628" s="9"/>
      <c r="X628" s="9"/>
      <c r="Y628" s="9"/>
      <c r="Z628" s="284"/>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c r="DX628" s="9"/>
    </row>
    <row r="629" spans="1:128" ht="15" customHeight="1">
      <c r="A629" s="15"/>
      <c r="C629" s="18"/>
      <c r="D629" s="9"/>
      <c r="E629" s="9"/>
      <c r="F629" s="9"/>
      <c r="G629" s="9"/>
      <c r="H629" s="9"/>
      <c r="I629" s="9"/>
      <c r="J629" s="9"/>
      <c r="K629" s="9"/>
      <c r="L629" s="9"/>
      <c r="M629" s="9"/>
      <c r="N629" s="9"/>
      <c r="O629" s="9"/>
      <c r="P629" s="9"/>
      <c r="Q629" s="9"/>
      <c r="R629" s="9"/>
      <c r="S629" s="9"/>
      <c r="T629" s="9"/>
      <c r="U629" s="9"/>
      <c r="V629" s="9"/>
      <c r="W629" s="9"/>
      <c r="X629" s="9"/>
      <c r="Y629" s="9"/>
      <c r="Z629" s="284"/>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c r="DX629" s="9"/>
    </row>
    <row r="630" spans="1:128" ht="15" customHeight="1">
      <c r="A630" s="15"/>
      <c r="C630" s="18"/>
      <c r="D630" s="9"/>
      <c r="E630" s="9"/>
      <c r="F630" s="9"/>
      <c r="G630" s="9"/>
      <c r="H630" s="9"/>
      <c r="I630" s="9"/>
      <c r="J630" s="9"/>
      <c r="K630" s="9"/>
      <c r="L630" s="9"/>
      <c r="M630" s="9"/>
      <c r="N630" s="9"/>
      <c r="O630" s="9"/>
      <c r="P630" s="9"/>
      <c r="Q630" s="9"/>
      <c r="R630" s="9"/>
      <c r="S630" s="9"/>
      <c r="T630" s="9"/>
      <c r="U630" s="9"/>
      <c r="V630" s="9"/>
      <c r="W630" s="9"/>
      <c r="X630" s="9"/>
      <c r="Y630" s="9"/>
      <c r="Z630" s="284"/>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c r="DX630" s="9"/>
    </row>
    <row r="631" spans="1:128" ht="15" customHeight="1">
      <c r="A631" s="15"/>
      <c r="C631" s="18"/>
      <c r="D631" s="9"/>
      <c r="E631" s="9"/>
      <c r="F631" s="9"/>
      <c r="G631" s="9"/>
      <c r="H631" s="9"/>
      <c r="I631" s="9"/>
      <c r="J631" s="9"/>
      <c r="K631" s="9"/>
      <c r="L631" s="9"/>
      <c r="M631" s="9"/>
      <c r="N631" s="9"/>
      <c r="O631" s="9"/>
      <c r="P631" s="9"/>
      <c r="Q631" s="9"/>
      <c r="R631" s="9"/>
      <c r="S631" s="9"/>
      <c r="T631" s="9"/>
      <c r="U631" s="9"/>
      <c r="V631" s="9"/>
      <c r="W631" s="9"/>
      <c r="X631" s="9"/>
      <c r="Y631" s="9"/>
      <c r="Z631" s="284"/>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c r="DX631" s="9"/>
    </row>
    <row r="632" spans="1:128" ht="15" customHeight="1">
      <c r="A632" s="15"/>
      <c r="C632" s="18"/>
      <c r="D632" s="9"/>
      <c r="E632" s="9"/>
      <c r="F632" s="9"/>
      <c r="G632" s="9"/>
      <c r="H632" s="9"/>
      <c r="I632" s="9"/>
      <c r="J632" s="9"/>
      <c r="K632" s="9"/>
      <c r="L632" s="9"/>
      <c r="M632" s="9"/>
      <c r="N632" s="9"/>
      <c r="O632" s="9"/>
      <c r="P632" s="9"/>
      <c r="Q632" s="9"/>
      <c r="R632" s="9"/>
      <c r="S632" s="9"/>
      <c r="T632" s="9"/>
      <c r="U632" s="9"/>
      <c r="V632" s="9"/>
      <c r="W632" s="9"/>
      <c r="X632" s="9"/>
      <c r="Y632" s="9"/>
      <c r="Z632" s="284"/>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c r="DX632" s="9"/>
    </row>
    <row r="633" spans="1:128" ht="15" customHeight="1">
      <c r="A633" s="15"/>
      <c r="C633" s="18"/>
      <c r="D633" s="9"/>
      <c r="E633" s="9"/>
      <c r="F633" s="9"/>
      <c r="G633" s="9"/>
      <c r="H633" s="9"/>
      <c r="I633" s="9"/>
      <c r="J633" s="9"/>
      <c r="K633" s="9"/>
      <c r="L633" s="9"/>
      <c r="M633" s="9"/>
      <c r="N633" s="9"/>
      <c r="O633" s="9"/>
      <c r="P633" s="9"/>
      <c r="Q633" s="9"/>
      <c r="R633" s="9"/>
      <c r="S633" s="9"/>
      <c r="T633" s="9"/>
      <c r="U633" s="9"/>
      <c r="V633" s="9"/>
      <c r="W633" s="9"/>
      <c r="X633" s="9"/>
      <c r="Y633" s="9"/>
      <c r="Z633" s="284"/>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c r="DX633" s="9"/>
    </row>
    <row r="634" spans="1:128" ht="15" customHeight="1">
      <c r="A634" s="15"/>
      <c r="C634" s="18"/>
      <c r="D634" s="9"/>
      <c r="E634" s="9"/>
      <c r="F634" s="9"/>
      <c r="G634" s="9"/>
      <c r="H634" s="9"/>
      <c r="I634" s="9"/>
      <c r="J634" s="9"/>
      <c r="K634" s="9"/>
      <c r="L634" s="9"/>
      <c r="M634" s="9"/>
      <c r="N634" s="9"/>
      <c r="O634" s="9"/>
      <c r="P634" s="9"/>
      <c r="Q634" s="9"/>
      <c r="R634" s="9"/>
      <c r="S634" s="9"/>
      <c r="T634" s="9"/>
      <c r="U634" s="9"/>
      <c r="V634" s="9"/>
      <c r="W634" s="9"/>
      <c r="X634" s="9"/>
      <c r="Y634" s="9"/>
      <c r="Z634" s="284"/>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c r="DX634" s="9"/>
    </row>
    <row r="635" spans="1:128" ht="15" customHeight="1">
      <c r="A635" s="15"/>
      <c r="C635" s="18"/>
      <c r="D635" s="9"/>
      <c r="E635" s="9"/>
      <c r="F635" s="9"/>
      <c r="G635" s="9"/>
      <c r="H635" s="9"/>
      <c r="I635" s="9"/>
      <c r="J635" s="9"/>
      <c r="K635" s="9"/>
      <c r="L635" s="9"/>
      <c r="M635" s="9"/>
      <c r="N635" s="9"/>
      <c r="O635" s="9"/>
      <c r="P635" s="9"/>
      <c r="Q635" s="9"/>
      <c r="R635" s="9"/>
      <c r="S635" s="9"/>
      <c r="T635" s="9"/>
      <c r="U635" s="9"/>
      <c r="V635" s="9"/>
      <c r="W635" s="9"/>
      <c r="X635" s="9"/>
      <c r="Y635" s="9"/>
      <c r="Z635" s="284"/>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c r="DX635" s="9"/>
    </row>
    <row r="636" spans="1:128" ht="15" customHeight="1">
      <c r="A636" s="15"/>
      <c r="C636" s="18"/>
      <c r="D636" s="9"/>
      <c r="E636" s="9"/>
      <c r="F636" s="9"/>
      <c r="G636" s="9"/>
      <c r="H636" s="9"/>
      <c r="I636" s="9"/>
      <c r="J636" s="9"/>
      <c r="K636" s="9"/>
      <c r="L636" s="9"/>
      <c r="M636" s="9"/>
      <c r="N636" s="9"/>
      <c r="O636" s="9"/>
      <c r="P636" s="9"/>
      <c r="Q636" s="9"/>
      <c r="R636" s="9"/>
      <c r="S636" s="9"/>
      <c r="T636" s="9"/>
      <c r="U636" s="9"/>
      <c r="V636" s="9"/>
      <c r="W636" s="9"/>
      <c r="X636" s="9"/>
      <c r="Y636" s="9"/>
      <c r="Z636" s="284"/>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c r="CP636" s="9"/>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c r="DX636" s="9"/>
    </row>
    <row r="637" spans="1:128" ht="15" customHeight="1">
      <c r="A637" s="15"/>
      <c r="C637" s="18"/>
      <c r="D637" s="9"/>
      <c r="E637" s="9"/>
      <c r="F637" s="9"/>
      <c r="G637" s="9"/>
      <c r="H637" s="9"/>
      <c r="I637" s="9"/>
      <c r="J637" s="9"/>
      <c r="K637" s="9"/>
      <c r="L637" s="9"/>
      <c r="M637" s="9"/>
      <c r="N637" s="9"/>
      <c r="O637" s="9"/>
      <c r="P637" s="9"/>
      <c r="Q637" s="9"/>
      <c r="R637" s="9"/>
      <c r="S637" s="9"/>
      <c r="T637" s="9"/>
      <c r="U637" s="9"/>
      <c r="V637" s="9"/>
      <c r="W637" s="9"/>
      <c r="X637" s="9"/>
      <c r="Y637" s="9"/>
      <c r="Z637" s="284"/>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c r="DX637" s="9"/>
    </row>
    <row r="638" spans="1:128" ht="15" customHeight="1">
      <c r="A638" s="15"/>
      <c r="C638" s="18"/>
      <c r="D638" s="9"/>
      <c r="E638" s="9"/>
      <c r="F638" s="9"/>
      <c r="G638" s="9"/>
      <c r="H638" s="9"/>
      <c r="I638" s="9"/>
      <c r="J638" s="9"/>
      <c r="K638" s="9"/>
      <c r="L638" s="9"/>
      <c r="M638" s="9"/>
      <c r="N638" s="9"/>
      <c r="O638" s="9"/>
      <c r="P638" s="9"/>
      <c r="Q638" s="9"/>
      <c r="R638" s="9"/>
      <c r="S638" s="9"/>
      <c r="T638" s="9"/>
      <c r="U638" s="9"/>
      <c r="V638" s="9"/>
      <c r="W638" s="9"/>
      <c r="X638" s="9"/>
      <c r="Y638" s="9"/>
      <c r="Z638" s="284"/>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c r="DX638" s="9"/>
    </row>
    <row r="639" spans="1:128" ht="15" customHeight="1">
      <c r="A639" s="15"/>
      <c r="C639" s="18"/>
      <c r="D639" s="9"/>
      <c r="E639" s="9"/>
      <c r="F639" s="9"/>
      <c r="G639" s="9"/>
      <c r="H639" s="9"/>
      <c r="I639" s="9"/>
      <c r="J639" s="9"/>
      <c r="K639" s="9"/>
      <c r="L639" s="9"/>
      <c r="M639" s="9"/>
      <c r="N639" s="9"/>
      <c r="O639" s="9"/>
      <c r="P639" s="9"/>
      <c r="Q639" s="9"/>
      <c r="R639" s="9"/>
      <c r="S639" s="9"/>
      <c r="T639" s="9"/>
      <c r="U639" s="9"/>
      <c r="V639" s="9"/>
      <c r="W639" s="9"/>
      <c r="X639" s="9"/>
      <c r="Y639" s="9"/>
      <c r="Z639" s="284"/>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c r="DX639" s="9"/>
    </row>
    <row r="640" spans="1:128" ht="15" customHeight="1">
      <c r="A640" s="15"/>
      <c r="C640" s="18"/>
      <c r="D640" s="9"/>
      <c r="E640" s="9"/>
      <c r="F640" s="9"/>
      <c r="G640" s="9"/>
      <c r="H640" s="9"/>
      <c r="I640" s="9"/>
      <c r="J640" s="9"/>
      <c r="K640" s="9"/>
      <c r="L640" s="9"/>
      <c r="M640" s="9"/>
      <c r="N640" s="9"/>
      <c r="O640" s="9"/>
      <c r="P640" s="9"/>
      <c r="Q640" s="9"/>
      <c r="R640" s="9"/>
      <c r="S640" s="9"/>
      <c r="T640" s="9"/>
      <c r="U640" s="9"/>
      <c r="V640" s="9"/>
      <c r="W640" s="9"/>
      <c r="X640" s="9"/>
      <c r="Y640" s="9"/>
      <c r="Z640" s="284"/>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c r="DX640" s="9"/>
    </row>
    <row r="641" spans="1:128" ht="15" customHeight="1">
      <c r="A641" s="15"/>
      <c r="C641" s="18"/>
      <c r="D641" s="9"/>
      <c r="E641" s="9"/>
      <c r="F641" s="9"/>
      <c r="G641" s="9"/>
      <c r="H641" s="9"/>
      <c r="I641" s="9"/>
      <c r="J641" s="9"/>
      <c r="K641" s="9"/>
      <c r="L641" s="9"/>
      <c r="M641" s="9"/>
      <c r="N641" s="9"/>
      <c r="O641" s="9"/>
      <c r="P641" s="9"/>
      <c r="Q641" s="9"/>
      <c r="R641" s="9"/>
      <c r="S641" s="9"/>
      <c r="T641" s="9"/>
      <c r="U641" s="9"/>
      <c r="V641" s="9"/>
      <c r="W641" s="9"/>
      <c r="X641" s="9"/>
      <c r="Y641" s="9"/>
      <c r="Z641" s="284"/>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c r="DX641" s="9"/>
    </row>
    <row r="642" spans="1:128" ht="15" customHeight="1">
      <c r="A642" s="15"/>
      <c r="C642" s="18"/>
      <c r="D642" s="9"/>
      <c r="E642" s="9"/>
      <c r="F642" s="9"/>
      <c r="G642" s="9"/>
      <c r="H642" s="9"/>
      <c r="I642" s="9"/>
      <c r="J642" s="9"/>
      <c r="K642" s="9"/>
      <c r="L642" s="9"/>
      <c r="M642" s="9"/>
      <c r="N642" s="9"/>
      <c r="O642" s="9"/>
      <c r="P642" s="9"/>
      <c r="Q642" s="9"/>
      <c r="R642" s="9"/>
      <c r="S642" s="9"/>
      <c r="T642" s="9"/>
      <c r="U642" s="9"/>
      <c r="V642" s="9"/>
      <c r="W642" s="9"/>
      <c r="X642" s="9"/>
      <c r="Y642" s="9"/>
      <c r="Z642" s="284"/>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c r="DX642" s="9"/>
    </row>
    <row r="643" spans="1:128" ht="15" customHeight="1">
      <c r="A643" s="15"/>
      <c r="C643" s="18"/>
      <c r="D643" s="9"/>
      <c r="E643" s="9"/>
      <c r="F643" s="9"/>
      <c r="G643" s="9"/>
      <c r="H643" s="9"/>
      <c r="I643" s="9"/>
      <c r="J643" s="9"/>
      <c r="K643" s="9"/>
      <c r="L643" s="9"/>
      <c r="M643" s="9"/>
      <c r="N643" s="9"/>
      <c r="O643" s="9"/>
      <c r="P643" s="9"/>
      <c r="Q643" s="9"/>
      <c r="R643" s="9"/>
      <c r="S643" s="9"/>
      <c r="T643" s="9"/>
      <c r="U643" s="9"/>
      <c r="V643" s="9"/>
      <c r="W643" s="9"/>
      <c r="X643" s="9"/>
      <c r="Y643" s="9"/>
      <c r="Z643" s="284"/>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c r="DX643" s="9"/>
    </row>
    <row r="644" spans="1:128" ht="15" customHeight="1">
      <c r="A644" s="15"/>
      <c r="C644" s="18"/>
      <c r="D644" s="9"/>
      <c r="E644" s="9"/>
      <c r="F644" s="9"/>
      <c r="G644" s="9"/>
      <c r="H644" s="9"/>
      <c r="I644" s="9"/>
      <c r="J644" s="9"/>
      <c r="K644" s="9"/>
      <c r="L644" s="9"/>
      <c r="M644" s="9"/>
      <c r="N644" s="9"/>
      <c r="O644" s="9"/>
      <c r="P644" s="9"/>
      <c r="Q644" s="9"/>
      <c r="R644" s="9"/>
      <c r="S644" s="9"/>
      <c r="T644" s="9"/>
      <c r="U644" s="9"/>
      <c r="V644" s="9"/>
      <c r="W644" s="9"/>
      <c r="X644" s="9"/>
      <c r="Y644" s="9"/>
      <c r="Z644" s="284"/>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c r="DX644" s="9"/>
    </row>
    <row r="645" spans="1:128" ht="15" customHeight="1">
      <c r="A645" s="15"/>
      <c r="C645" s="18"/>
      <c r="D645" s="9"/>
      <c r="E645" s="9"/>
      <c r="F645" s="9"/>
      <c r="G645" s="9"/>
      <c r="H645" s="9"/>
      <c r="I645" s="9"/>
      <c r="J645" s="9"/>
      <c r="K645" s="9"/>
      <c r="L645" s="9"/>
      <c r="M645" s="9"/>
      <c r="N645" s="9"/>
      <c r="O645" s="9"/>
      <c r="P645" s="9"/>
      <c r="Q645" s="9"/>
      <c r="R645" s="9"/>
      <c r="S645" s="9"/>
      <c r="T645" s="9"/>
      <c r="U645" s="9"/>
      <c r="V645" s="9"/>
      <c r="W645" s="9"/>
      <c r="X645" s="9"/>
      <c r="Y645" s="9"/>
      <c r="Z645" s="284"/>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c r="DX645" s="9"/>
    </row>
    <row r="646" spans="1:128" ht="15" customHeight="1">
      <c r="A646" s="15"/>
      <c r="C646" s="18"/>
      <c r="D646" s="9"/>
      <c r="E646" s="9"/>
      <c r="F646" s="9"/>
      <c r="G646" s="9"/>
      <c r="H646" s="9"/>
      <c r="I646" s="9"/>
      <c r="J646" s="9"/>
      <c r="K646" s="9"/>
      <c r="L646" s="9"/>
      <c r="M646" s="9"/>
      <c r="N646" s="9"/>
      <c r="O646" s="9"/>
      <c r="P646" s="9"/>
      <c r="Q646" s="9"/>
      <c r="R646" s="9"/>
      <c r="S646" s="9"/>
      <c r="T646" s="9"/>
      <c r="U646" s="9"/>
      <c r="V646" s="9"/>
      <c r="W646" s="9"/>
      <c r="X646" s="9"/>
      <c r="Y646" s="9"/>
      <c r="Z646" s="284"/>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9"/>
      <c r="DP646" s="9"/>
      <c r="DQ646" s="9"/>
      <c r="DR646" s="9"/>
      <c r="DS646" s="9"/>
      <c r="DT646" s="9"/>
      <c r="DU646" s="9"/>
      <c r="DV646" s="9"/>
      <c r="DW646" s="9"/>
      <c r="DX646" s="9"/>
    </row>
    <row r="647" spans="1:128" ht="15" customHeight="1">
      <c r="A647" s="15"/>
      <c r="C647" s="18"/>
      <c r="D647" s="9"/>
      <c r="E647" s="9"/>
      <c r="F647" s="9"/>
      <c r="G647" s="9"/>
      <c r="H647" s="9"/>
      <c r="I647" s="9"/>
      <c r="J647" s="9"/>
      <c r="K647" s="9"/>
      <c r="L647" s="9"/>
      <c r="M647" s="9"/>
      <c r="N647" s="9"/>
      <c r="O647" s="9"/>
      <c r="P647" s="9"/>
      <c r="Q647" s="9"/>
      <c r="R647" s="9"/>
      <c r="S647" s="9"/>
      <c r="T647" s="9"/>
      <c r="U647" s="9"/>
      <c r="V647" s="9"/>
      <c r="W647" s="9"/>
      <c r="X647" s="9"/>
      <c r="Y647" s="9"/>
      <c r="Z647" s="284"/>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9"/>
      <c r="DP647" s="9"/>
      <c r="DQ647" s="9"/>
      <c r="DR647" s="9"/>
      <c r="DS647" s="9"/>
      <c r="DT647" s="9"/>
      <c r="DU647" s="9"/>
      <c r="DV647" s="9"/>
      <c r="DW647" s="9"/>
      <c r="DX647" s="9"/>
    </row>
    <row r="648" spans="1:128" ht="15" customHeight="1">
      <c r="A648" s="15"/>
      <c r="C648" s="18"/>
      <c r="D648" s="9"/>
      <c r="E648" s="9"/>
      <c r="F648" s="9"/>
      <c r="G648" s="9"/>
      <c r="H648" s="9"/>
      <c r="I648" s="9"/>
      <c r="J648" s="9"/>
      <c r="K648" s="9"/>
      <c r="L648" s="9"/>
      <c r="M648" s="9"/>
      <c r="N648" s="9"/>
      <c r="O648" s="9"/>
      <c r="P648" s="9"/>
      <c r="Q648" s="9"/>
      <c r="R648" s="9"/>
      <c r="S648" s="9"/>
      <c r="T648" s="9"/>
      <c r="U648" s="9"/>
      <c r="V648" s="9"/>
      <c r="W648" s="9"/>
      <c r="X648" s="9"/>
      <c r="Y648" s="9"/>
      <c r="Z648" s="284"/>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c r="CJ648" s="9"/>
      <c r="CK648" s="9"/>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9"/>
      <c r="DP648" s="9"/>
      <c r="DQ648" s="9"/>
      <c r="DR648" s="9"/>
      <c r="DS648" s="9"/>
      <c r="DT648" s="9"/>
      <c r="DU648" s="9"/>
      <c r="DV648" s="9"/>
      <c r="DW648" s="9"/>
      <c r="DX648" s="9"/>
    </row>
    <row r="649" spans="1:128" ht="15" customHeight="1">
      <c r="A649" s="15"/>
      <c r="C649" s="18"/>
      <c r="D649" s="9"/>
      <c r="E649" s="9"/>
      <c r="F649" s="9"/>
      <c r="G649" s="9"/>
      <c r="H649" s="9"/>
      <c r="I649" s="9"/>
      <c r="J649" s="9"/>
      <c r="K649" s="9"/>
      <c r="L649" s="9"/>
      <c r="M649" s="9"/>
      <c r="N649" s="9"/>
      <c r="O649" s="9"/>
      <c r="P649" s="9"/>
      <c r="Q649" s="9"/>
      <c r="R649" s="9"/>
      <c r="S649" s="9"/>
      <c r="T649" s="9"/>
      <c r="U649" s="9"/>
      <c r="V649" s="9"/>
      <c r="W649" s="9"/>
      <c r="X649" s="9"/>
      <c r="Y649" s="9"/>
      <c r="Z649" s="284"/>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c r="CJ649" s="9"/>
      <c r="CK649" s="9"/>
      <c r="CL649" s="9"/>
      <c r="CM649" s="9"/>
      <c r="CN649" s="9"/>
      <c r="CO649" s="9"/>
      <c r="CP649" s="9"/>
      <c r="CQ649" s="9"/>
      <c r="CR649" s="9"/>
      <c r="CS649" s="9"/>
      <c r="CT649" s="9"/>
      <c r="CU649" s="9"/>
      <c r="CV649" s="9"/>
      <c r="CW649" s="9"/>
      <c r="CX649" s="9"/>
      <c r="CY649" s="9"/>
      <c r="CZ649" s="9"/>
      <c r="DA649" s="9"/>
      <c r="DB649" s="9"/>
      <c r="DC649" s="9"/>
      <c r="DD649" s="9"/>
      <c r="DE649" s="9"/>
      <c r="DF649" s="9"/>
      <c r="DG649" s="9"/>
      <c r="DH649" s="9"/>
      <c r="DI649" s="9"/>
      <c r="DJ649" s="9"/>
      <c r="DK649" s="9"/>
      <c r="DL649" s="9"/>
      <c r="DM649" s="9"/>
      <c r="DN649" s="9"/>
      <c r="DO649" s="9"/>
      <c r="DP649" s="9"/>
      <c r="DQ649" s="9"/>
      <c r="DR649" s="9"/>
      <c r="DS649" s="9"/>
      <c r="DT649" s="9"/>
      <c r="DU649" s="9"/>
      <c r="DV649" s="9"/>
      <c r="DW649" s="9"/>
      <c r="DX649" s="9"/>
    </row>
    <row r="650" spans="1:128" ht="15" customHeight="1">
      <c r="A650" s="15"/>
      <c r="C650" s="18"/>
      <c r="D650" s="9"/>
      <c r="E650" s="9"/>
      <c r="F650" s="9"/>
      <c r="G650" s="9"/>
      <c r="H650" s="9"/>
      <c r="I650" s="9"/>
      <c r="J650" s="9"/>
      <c r="K650" s="9"/>
      <c r="L650" s="9"/>
      <c r="M650" s="9"/>
      <c r="N650" s="9"/>
      <c r="O650" s="9"/>
      <c r="P650" s="9"/>
      <c r="Q650" s="9"/>
      <c r="R650" s="9"/>
      <c r="S650" s="9"/>
      <c r="T650" s="9"/>
      <c r="U650" s="9"/>
      <c r="V650" s="9"/>
      <c r="W650" s="9"/>
      <c r="X650" s="9"/>
      <c r="Y650" s="9"/>
      <c r="Z650" s="284"/>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c r="CJ650" s="9"/>
      <c r="CK650" s="9"/>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9"/>
      <c r="DP650" s="9"/>
      <c r="DQ650" s="9"/>
      <c r="DR650" s="9"/>
      <c r="DS650" s="9"/>
      <c r="DT650" s="9"/>
      <c r="DU650" s="9"/>
      <c r="DV650" s="9"/>
      <c r="DW650" s="9"/>
      <c r="DX650" s="9"/>
    </row>
    <row r="651" spans="1:128" ht="15" customHeight="1">
      <c r="A651" s="15"/>
      <c r="C651" s="18"/>
      <c r="D651" s="9"/>
      <c r="E651" s="9"/>
      <c r="F651" s="9"/>
      <c r="G651" s="9"/>
      <c r="H651" s="9"/>
      <c r="I651" s="9"/>
      <c r="J651" s="9"/>
      <c r="K651" s="9"/>
      <c r="L651" s="9"/>
      <c r="M651" s="9"/>
      <c r="N651" s="9"/>
      <c r="O651" s="9"/>
      <c r="P651" s="9"/>
      <c r="Q651" s="9"/>
      <c r="R651" s="9"/>
      <c r="S651" s="9"/>
      <c r="T651" s="9"/>
      <c r="U651" s="9"/>
      <c r="V651" s="9"/>
      <c r="W651" s="9"/>
      <c r="X651" s="9"/>
      <c r="Y651" s="9"/>
      <c r="Z651" s="284"/>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c r="CJ651" s="9"/>
      <c r="CK651" s="9"/>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9"/>
      <c r="DP651" s="9"/>
      <c r="DQ651" s="9"/>
      <c r="DR651" s="9"/>
      <c r="DS651" s="9"/>
      <c r="DT651" s="9"/>
      <c r="DU651" s="9"/>
      <c r="DV651" s="9"/>
      <c r="DW651" s="9"/>
      <c r="DX651" s="9"/>
    </row>
    <row r="652" spans="1:128" ht="15" customHeight="1">
      <c r="A652" s="15"/>
      <c r="C652" s="18"/>
      <c r="D652" s="9"/>
      <c r="E652" s="9"/>
      <c r="F652" s="9"/>
      <c r="G652" s="9"/>
      <c r="H652" s="9"/>
      <c r="I652" s="9"/>
      <c r="J652" s="9"/>
      <c r="K652" s="9"/>
      <c r="L652" s="9"/>
      <c r="M652" s="9"/>
      <c r="N652" s="9"/>
      <c r="O652" s="9"/>
      <c r="P652" s="9"/>
      <c r="Q652" s="9"/>
      <c r="R652" s="9"/>
      <c r="S652" s="9"/>
      <c r="T652" s="9"/>
      <c r="U652" s="9"/>
      <c r="V652" s="9"/>
      <c r="W652" s="9"/>
      <c r="X652" s="9"/>
      <c r="Y652" s="9"/>
      <c r="Z652" s="284"/>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9"/>
      <c r="DP652" s="9"/>
      <c r="DQ652" s="9"/>
      <c r="DR652" s="9"/>
      <c r="DS652" s="9"/>
      <c r="DT652" s="9"/>
      <c r="DU652" s="9"/>
      <c r="DV652" s="9"/>
      <c r="DW652" s="9"/>
      <c r="DX652" s="9"/>
    </row>
    <row r="653" spans="1:128" ht="15" customHeight="1">
      <c r="A653" s="15"/>
      <c r="C653" s="18"/>
      <c r="D653" s="9"/>
      <c r="E653" s="9"/>
      <c r="F653" s="9"/>
      <c r="G653" s="9"/>
      <c r="H653" s="9"/>
      <c r="I653" s="9"/>
      <c r="J653" s="9"/>
      <c r="K653" s="9"/>
      <c r="L653" s="9"/>
      <c r="M653" s="9"/>
      <c r="N653" s="9"/>
      <c r="O653" s="9"/>
      <c r="P653" s="9"/>
      <c r="Q653" s="9"/>
      <c r="R653" s="9"/>
      <c r="S653" s="9"/>
      <c r="T653" s="9"/>
      <c r="U653" s="9"/>
      <c r="V653" s="9"/>
      <c r="W653" s="9"/>
      <c r="X653" s="9"/>
      <c r="Y653" s="9"/>
      <c r="Z653" s="284"/>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9"/>
      <c r="DP653" s="9"/>
      <c r="DQ653" s="9"/>
      <c r="DR653" s="9"/>
      <c r="DS653" s="9"/>
      <c r="DT653" s="9"/>
      <c r="DU653" s="9"/>
      <c r="DV653" s="9"/>
      <c r="DW653" s="9"/>
      <c r="DX653" s="9"/>
    </row>
    <row r="654" spans="1:128" ht="15" customHeight="1">
      <c r="A654" s="15"/>
      <c r="C654" s="18"/>
      <c r="D654" s="9"/>
      <c r="E654" s="9"/>
      <c r="F654" s="9"/>
      <c r="G654" s="9"/>
      <c r="H654" s="9"/>
      <c r="I654" s="9"/>
      <c r="J654" s="9"/>
      <c r="K654" s="9"/>
      <c r="L654" s="9"/>
      <c r="M654" s="9"/>
      <c r="N654" s="9"/>
      <c r="O654" s="9"/>
      <c r="P654" s="9"/>
      <c r="Q654" s="9"/>
      <c r="R654" s="9"/>
      <c r="S654" s="9"/>
      <c r="T654" s="9"/>
      <c r="U654" s="9"/>
      <c r="V654" s="9"/>
      <c r="W654" s="9"/>
      <c r="X654" s="9"/>
      <c r="Y654" s="9"/>
      <c r="Z654" s="284"/>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9"/>
      <c r="DP654" s="9"/>
      <c r="DQ654" s="9"/>
      <c r="DR654" s="9"/>
      <c r="DS654" s="9"/>
      <c r="DT654" s="9"/>
      <c r="DU654" s="9"/>
      <c r="DV654" s="9"/>
      <c r="DW654" s="9"/>
      <c r="DX654" s="9"/>
    </row>
    <row r="655" spans="1:128" ht="15" customHeight="1">
      <c r="A655" s="15"/>
      <c r="C655" s="18"/>
      <c r="D655" s="9"/>
      <c r="E655" s="9"/>
      <c r="F655" s="9"/>
      <c r="G655" s="9"/>
      <c r="H655" s="9"/>
      <c r="I655" s="9"/>
      <c r="J655" s="9"/>
      <c r="K655" s="9"/>
      <c r="L655" s="9"/>
      <c r="M655" s="9"/>
      <c r="N655" s="9"/>
      <c r="O655" s="9"/>
      <c r="P655" s="9"/>
      <c r="Q655" s="9"/>
      <c r="R655" s="9"/>
      <c r="S655" s="9"/>
      <c r="T655" s="9"/>
      <c r="U655" s="9"/>
      <c r="V655" s="9"/>
      <c r="W655" s="9"/>
      <c r="X655" s="9"/>
      <c r="Y655" s="9"/>
      <c r="Z655" s="284"/>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9"/>
      <c r="DP655" s="9"/>
      <c r="DQ655" s="9"/>
      <c r="DR655" s="9"/>
      <c r="DS655" s="9"/>
      <c r="DT655" s="9"/>
      <c r="DU655" s="9"/>
      <c r="DV655" s="9"/>
      <c r="DW655" s="9"/>
      <c r="DX655" s="9"/>
    </row>
    <row r="656" spans="1:128" ht="15" customHeight="1">
      <c r="A656" s="15"/>
      <c r="C656" s="18"/>
      <c r="D656" s="9"/>
      <c r="E656" s="9"/>
      <c r="F656" s="9"/>
      <c r="G656" s="9"/>
      <c r="H656" s="9"/>
      <c r="I656" s="9"/>
      <c r="J656" s="9"/>
      <c r="K656" s="9"/>
      <c r="L656" s="9"/>
      <c r="M656" s="9"/>
      <c r="N656" s="9"/>
      <c r="O656" s="9"/>
      <c r="P656" s="9"/>
      <c r="Q656" s="9"/>
      <c r="R656" s="9"/>
      <c r="S656" s="9"/>
      <c r="T656" s="9"/>
      <c r="U656" s="9"/>
      <c r="V656" s="9"/>
      <c r="W656" s="9"/>
      <c r="X656" s="9"/>
      <c r="Y656" s="9"/>
      <c r="Z656" s="284"/>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c r="CJ656" s="9"/>
      <c r="CK656" s="9"/>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9"/>
      <c r="DP656" s="9"/>
      <c r="DQ656" s="9"/>
      <c r="DR656" s="9"/>
      <c r="DS656" s="9"/>
      <c r="DT656" s="9"/>
      <c r="DU656" s="9"/>
      <c r="DV656" s="9"/>
      <c r="DW656" s="9"/>
      <c r="DX656" s="9"/>
    </row>
    <row r="657" spans="1:128" ht="15" customHeight="1">
      <c r="A657" s="15"/>
      <c r="C657" s="18"/>
      <c r="D657" s="9"/>
      <c r="E657" s="9"/>
      <c r="F657" s="9"/>
      <c r="G657" s="9"/>
      <c r="H657" s="9"/>
      <c r="I657" s="9"/>
      <c r="J657" s="9"/>
      <c r="K657" s="9"/>
      <c r="L657" s="9"/>
      <c r="M657" s="9"/>
      <c r="N657" s="9"/>
      <c r="O657" s="9"/>
      <c r="P657" s="9"/>
      <c r="Q657" s="9"/>
      <c r="R657" s="9"/>
      <c r="S657" s="9"/>
      <c r="T657" s="9"/>
      <c r="U657" s="9"/>
      <c r="V657" s="9"/>
      <c r="W657" s="9"/>
      <c r="X657" s="9"/>
      <c r="Y657" s="9"/>
      <c r="Z657" s="284"/>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c r="CJ657" s="9"/>
      <c r="CK657" s="9"/>
      <c r="CL657" s="9"/>
      <c r="CM657" s="9"/>
      <c r="CN657" s="9"/>
      <c r="CO657" s="9"/>
      <c r="CP657" s="9"/>
      <c r="CQ657" s="9"/>
      <c r="CR657" s="9"/>
      <c r="CS657" s="9"/>
      <c r="CT657" s="9"/>
      <c r="CU657" s="9"/>
      <c r="CV657" s="9"/>
      <c r="CW657" s="9"/>
      <c r="CX657" s="9"/>
      <c r="CY657" s="9"/>
      <c r="CZ657" s="9"/>
      <c r="DA657" s="9"/>
      <c r="DB657" s="9"/>
      <c r="DC657" s="9"/>
      <c r="DD657" s="9"/>
      <c r="DE657" s="9"/>
      <c r="DF657" s="9"/>
      <c r="DG657" s="9"/>
      <c r="DH657" s="9"/>
      <c r="DI657" s="9"/>
      <c r="DJ657" s="9"/>
      <c r="DK657" s="9"/>
      <c r="DL657" s="9"/>
      <c r="DM657" s="9"/>
      <c r="DN657" s="9"/>
      <c r="DO657" s="9"/>
      <c r="DP657" s="9"/>
      <c r="DQ657" s="9"/>
      <c r="DR657" s="9"/>
      <c r="DS657" s="9"/>
      <c r="DT657" s="9"/>
      <c r="DU657" s="9"/>
      <c r="DV657" s="9"/>
      <c r="DW657" s="9"/>
      <c r="DX657" s="9"/>
    </row>
    <row r="658" spans="1:128" ht="15" customHeight="1">
      <c r="A658" s="15"/>
      <c r="C658" s="18"/>
      <c r="D658" s="9"/>
      <c r="E658" s="9"/>
      <c r="F658" s="9"/>
      <c r="G658" s="9"/>
      <c r="H658" s="9"/>
      <c r="I658" s="9"/>
      <c r="J658" s="9"/>
      <c r="K658" s="9"/>
      <c r="L658" s="9"/>
      <c r="M658" s="9"/>
      <c r="N658" s="9"/>
      <c r="O658" s="9"/>
      <c r="P658" s="9"/>
      <c r="Q658" s="9"/>
      <c r="R658" s="9"/>
      <c r="S658" s="9"/>
      <c r="T658" s="9"/>
      <c r="U658" s="9"/>
      <c r="V658" s="9"/>
      <c r="W658" s="9"/>
      <c r="X658" s="9"/>
      <c r="Y658" s="9"/>
      <c r="Z658" s="284"/>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c r="CJ658" s="9"/>
      <c r="CK658" s="9"/>
      <c r="CL658" s="9"/>
      <c r="CM658" s="9"/>
      <c r="CN658" s="9"/>
      <c r="CO658" s="9"/>
      <c r="CP658" s="9"/>
      <c r="CQ658" s="9"/>
      <c r="CR658" s="9"/>
      <c r="CS658" s="9"/>
      <c r="CT658" s="9"/>
      <c r="CU658" s="9"/>
      <c r="CV658" s="9"/>
      <c r="CW658" s="9"/>
      <c r="CX658" s="9"/>
      <c r="CY658" s="9"/>
      <c r="CZ658" s="9"/>
      <c r="DA658" s="9"/>
      <c r="DB658" s="9"/>
      <c r="DC658" s="9"/>
      <c r="DD658" s="9"/>
      <c r="DE658" s="9"/>
      <c r="DF658" s="9"/>
      <c r="DG658" s="9"/>
      <c r="DH658" s="9"/>
      <c r="DI658" s="9"/>
      <c r="DJ658" s="9"/>
      <c r="DK658" s="9"/>
      <c r="DL658" s="9"/>
      <c r="DM658" s="9"/>
      <c r="DN658" s="9"/>
      <c r="DO658" s="9"/>
      <c r="DP658" s="9"/>
      <c r="DQ658" s="9"/>
      <c r="DR658" s="9"/>
      <c r="DS658" s="9"/>
      <c r="DT658" s="9"/>
      <c r="DU658" s="9"/>
      <c r="DV658" s="9"/>
      <c r="DW658" s="9"/>
      <c r="DX658" s="9"/>
    </row>
    <row r="659" spans="1:128" ht="15" customHeight="1">
      <c r="A659" s="15"/>
      <c r="C659" s="18"/>
      <c r="D659" s="9"/>
      <c r="E659" s="9"/>
      <c r="F659" s="9"/>
      <c r="G659" s="9"/>
      <c r="H659" s="9"/>
      <c r="I659" s="9"/>
      <c r="J659" s="9"/>
      <c r="K659" s="9"/>
      <c r="L659" s="9"/>
      <c r="M659" s="9"/>
      <c r="N659" s="9"/>
      <c r="O659" s="9"/>
      <c r="P659" s="9"/>
      <c r="Q659" s="9"/>
      <c r="R659" s="9"/>
      <c r="S659" s="9"/>
      <c r="T659" s="9"/>
      <c r="U659" s="9"/>
      <c r="V659" s="9"/>
      <c r="W659" s="9"/>
      <c r="X659" s="9"/>
      <c r="Y659" s="9"/>
      <c r="Z659" s="284"/>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c r="CJ659" s="9"/>
      <c r="CK659" s="9"/>
      <c r="CL659" s="9"/>
      <c r="CM659" s="9"/>
      <c r="CN659" s="9"/>
      <c r="CO659" s="9"/>
      <c r="CP659" s="9"/>
      <c r="CQ659" s="9"/>
      <c r="CR659" s="9"/>
      <c r="CS659" s="9"/>
      <c r="CT659" s="9"/>
      <c r="CU659" s="9"/>
      <c r="CV659" s="9"/>
      <c r="CW659" s="9"/>
      <c r="CX659" s="9"/>
      <c r="CY659" s="9"/>
      <c r="CZ659" s="9"/>
      <c r="DA659" s="9"/>
      <c r="DB659" s="9"/>
      <c r="DC659" s="9"/>
      <c r="DD659" s="9"/>
      <c r="DE659" s="9"/>
      <c r="DF659" s="9"/>
      <c r="DG659" s="9"/>
      <c r="DH659" s="9"/>
      <c r="DI659" s="9"/>
      <c r="DJ659" s="9"/>
      <c r="DK659" s="9"/>
      <c r="DL659" s="9"/>
      <c r="DM659" s="9"/>
      <c r="DN659" s="9"/>
      <c r="DO659" s="9"/>
      <c r="DP659" s="9"/>
      <c r="DQ659" s="9"/>
      <c r="DR659" s="9"/>
      <c r="DS659" s="9"/>
      <c r="DT659" s="9"/>
      <c r="DU659" s="9"/>
      <c r="DV659" s="9"/>
      <c r="DW659" s="9"/>
      <c r="DX659" s="9"/>
    </row>
    <row r="660" spans="1:128" ht="15" customHeight="1">
      <c r="A660" s="15"/>
      <c r="C660" s="18"/>
      <c r="D660" s="9"/>
      <c r="E660" s="9"/>
      <c r="F660" s="9"/>
      <c r="G660" s="9"/>
      <c r="H660" s="9"/>
      <c r="I660" s="9"/>
      <c r="J660" s="9"/>
      <c r="K660" s="9"/>
      <c r="L660" s="9"/>
      <c r="M660" s="9"/>
      <c r="N660" s="9"/>
      <c r="O660" s="9"/>
      <c r="P660" s="9"/>
      <c r="Q660" s="9"/>
      <c r="R660" s="9"/>
      <c r="S660" s="9"/>
      <c r="T660" s="9"/>
      <c r="U660" s="9"/>
      <c r="V660" s="9"/>
      <c r="W660" s="9"/>
      <c r="X660" s="9"/>
      <c r="Y660" s="9"/>
      <c r="Z660" s="284"/>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c r="CJ660" s="9"/>
      <c r="CK660" s="9"/>
      <c r="CL660" s="9"/>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9"/>
      <c r="DP660" s="9"/>
      <c r="DQ660" s="9"/>
      <c r="DR660" s="9"/>
      <c r="DS660" s="9"/>
      <c r="DT660" s="9"/>
      <c r="DU660" s="9"/>
      <c r="DV660" s="9"/>
      <c r="DW660" s="9"/>
      <c r="DX660" s="9"/>
    </row>
    <row r="661" spans="1:128" ht="15" customHeight="1">
      <c r="A661" s="15"/>
      <c r="C661" s="18"/>
      <c r="D661" s="9"/>
      <c r="E661" s="9"/>
      <c r="F661" s="9"/>
      <c r="G661" s="9"/>
      <c r="H661" s="9"/>
      <c r="I661" s="9"/>
      <c r="J661" s="9"/>
      <c r="K661" s="9"/>
      <c r="L661" s="9"/>
      <c r="M661" s="9"/>
      <c r="N661" s="9"/>
      <c r="O661" s="9"/>
      <c r="P661" s="9"/>
      <c r="Q661" s="9"/>
      <c r="R661" s="9"/>
      <c r="S661" s="9"/>
      <c r="T661" s="9"/>
      <c r="U661" s="9"/>
      <c r="V661" s="9"/>
      <c r="W661" s="9"/>
      <c r="X661" s="9"/>
      <c r="Y661" s="9"/>
      <c r="Z661" s="284"/>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9"/>
      <c r="DP661" s="9"/>
      <c r="DQ661" s="9"/>
      <c r="DR661" s="9"/>
      <c r="DS661" s="9"/>
      <c r="DT661" s="9"/>
      <c r="DU661" s="9"/>
      <c r="DV661" s="9"/>
      <c r="DW661" s="9"/>
      <c r="DX661" s="9"/>
    </row>
    <row r="662" spans="1:128" ht="15" customHeight="1">
      <c r="A662" s="15"/>
      <c r="C662" s="18"/>
      <c r="D662" s="9"/>
      <c r="E662" s="9"/>
      <c r="F662" s="9"/>
      <c r="G662" s="9"/>
      <c r="H662" s="9"/>
      <c r="I662" s="9"/>
      <c r="J662" s="9"/>
      <c r="K662" s="9"/>
      <c r="L662" s="9"/>
      <c r="M662" s="9"/>
      <c r="N662" s="9"/>
      <c r="O662" s="9"/>
      <c r="P662" s="9"/>
      <c r="Q662" s="9"/>
      <c r="R662" s="9"/>
      <c r="S662" s="9"/>
      <c r="T662" s="9"/>
      <c r="U662" s="9"/>
      <c r="V662" s="9"/>
      <c r="W662" s="9"/>
      <c r="X662" s="9"/>
      <c r="Y662" s="9"/>
      <c r="Z662" s="284"/>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c r="CJ662" s="9"/>
      <c r="CK662" s="9"/>
      <c r="CL662" s="9"/>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9"/>
      <c r="DP662" s="9"/>
      <c r="DQ662" s="9"/>
      <c r="DR662" s="9"/>
      <c r="DS662" s="9"/>
      <c r="DT662" s="9"/>
      <c r="DU662" s="9"/>
      <c r="DV662" s="9"/>
      <c r="DW662" s="9"/>
      <c r="DX662" s="9"/>
    </row>
    <row r="663" spans="1:128" ht="15" customHeight="1">
      <c r="A663" s="15"/>
      <c r="C663" s="18"/>
      <c r="D663" s="9"/>
      <c r="E663" s="9"/>
      <c r="F663" s="9"/>
      <c r="G663" s="9"/>
      <c r="H663" s="9"/>
      <c r="I663" s="9"/>
      <c r="J663" s="9"/>
      <c r="K663" s="9"/>
      <c r="L663" s="9"/>
      <c r="M663" s="9"/>
      <c r="N663" s="9"/>
      <c r="O663" s="9"/>
      <c r="P663" s="9"/>
      <c r="Q663" s="9"/>
      <c r="R663" s="9"/>
      <c r="S663" s="9"/>
      <c r="T663" s="9"/>
      <c r="U663" s="9"/>
      <c r="V663" s="9"/>
      <c r="W663" s="9"/>
      <c r="X663" s="9"/>
      <c r="Y663" s="9"/>
      <c r="Z663" s="284"/>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c r="CJ663" s="9"/>
      <c r="CK663" s="9"/>
      <c r="CL663" s="9"/>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9"/>
      <c r="DP663" s="9"/>
      <c r="DQ663" s="9"/>
      <c r="DR663" s="9"/>
      <c r="DS663" s="9"/>
      <c r="DT663" s="9"/>
      <c r="DU663" s="9"/>
      <c r="DV663" s="9"/>
      <c r="DW663" s="9"/>
      <c r="DX663" s="9"/>
    </row>
    <row r="664" spans="1:128" ht="15" customHeight="1">
      <c r="A664" s="15"/>
      <c r="C664" s="18"/>
      <c r="D664" s="9"/>
      <c r="E664" s="9"/>
      <c r="F664" s="9"/>
      <c r="G664" s="9"/>
      <c r="H664" s="9"/>
      <c r="I664" s="9"/>
      <c r="J664" s="9"/>
      <c r="K664" s="9"/>
      <c r="L664" s="9"/>
      <c r="M664" s="9"/>
      <c r="N664" s="9"/>
      <c r="O664" s="9"/>
      <c r="P664" s="9"/>
      <c r="Q664" s="9"/>
      <c r="R664" s="9"/>
      <c r="S664" s="9"/>
      <c r="T664" s="9"/>
      <c r="U664" s="9"/>
      <c r="V664" s="9"/>
      <c r="W664" s="9"/>
      <c r="X664" s="9"/>
      <c r="Y664" s="9"/>
      <c r="Z664" s="284"/>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9"/>
      <c r="DP664" s="9"/>
      <c r="DQ664" s="9"/>
      <c r="DR664" s="9"/>
      <c r="DS664" s="9"/>
      <c r="DT664" s="9"/>
      <c r="DU664" s="9"/>
      <c r="DV664" s="9"/>
      <c r="DW664" s="9"/>
      <c r="DX664" s="9"/>
    </row>
    <row r="665" spans="1:128" ht="15" customHeight="1">
      <c r="A665" s="15"/>
      <c r="C665" s="18"/>
      <c r="D665" s="9"/>
      <c r="E665" s="9"/>
      <c r="F665" s="9"/>
      <c r="G665" s="9"/>
      <c r="H665" s="9"/>
      <c r="I665" s="9"/>
      <c r="J665" s="9"/>
      <c r="K665" s="9"/>
      <c r="L665" s="9"/>
      <c r="M665" s="9"/>
      <c r="N665" s="9"/>
      <c r="O665" s="9"/>
      <c r="P665" s="9"/>
      <c r="Q665" s="9"/>
      <c r="R665" s="9"/>
      <c r="S665" s="9"/>
      <c r="T665" s="9"/>
      <c r="U665" s="9"/>
      <c r="V665" s="9"/>
      <c r="W665" s="9"/>
      <c r="X665" s="9"/>
      <c r="Y665" s="9"/>
      <c r="Z665" s="284"/>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c r="CJ665" s="9"/>
      <c r="CK665" s="9"/>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9"/>
      <c r="DP665" s="9"/>
      <c r="DQ665" s="9"/>
      <c r="DR665" s="9"/>
      <c r="DS665" s="9"/>
      <c r="DT665" s="9"/>
      <c r="DU665" s="9"/>
      <c r="DV665" s="9"/>
      <c r="DW665" s="9"/>
      <c r="DX665" s="9"/>
    </row>
    <row r="666" spans="1:128" ht="15" customHeight="1">
      <c r="A666" s="15"/>
      <c r="C666" s="18"/>
      <c r="D666" s="9"/>
      <c r="E666" s="9"/>
      <c r="F666" s="9"/>
      <c r="G666" s="9"/>
      <c r="H666" s="9"/>
      <c r="I666" s="9"/>
      <c r="J666" s="9"/>
      <c r="K666" s="9"/>
      <c r="L666" s="9"/>
      <c r="M666" s="9"/>
      <c r="N666" s="9"/>
      <c r="O666" s="9"/>
      <c r="P666" s="9"/>
      <c r="Q666" s="9"/>
      <c r="R666" s="9"/>
      <c r="S666" s="9"/>
      <c r="T666" s="9"/>
      <c r="U666" s="9"/>
      <c r="V666" s="9"/>
      <c r="W666" s="9"/>
      <c r="X666" s="9"/>
      <c r="Y666" s="9"/>
      <c r="Z666" s="284"/>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9"/>
      <c r="DP666" s="9"/>
      <c r="DQ666" s="9"/>
      <c r="DR666" s="9"/>
      <c r="DS666" s="9"/>
      <c r="DT666" s="9"/>
      <c r="DU666" s="9"/>
      <c r="DV666" s="9"/>
      <c r="DW666" s="9"/>
      <c r="DX666" s="9"/>
    </row>
    <row r="667" spans="1:128" ht="15" customHeight="1">
      <c r="A667" s="15"/>
      <c r="C667" s="18"/>
      <c r="D667" s="9"/>
      <c r="E667" s="9"/>
      <c r="F667" s="9"/>
      <c r="G667" s="9"/>
      <c r="H667" s="9"/>
      <c r="I667" s="9"/>
      <c r="J667" s="9"/>
      <c r="K667" s="9"/>
      <c r="L667" s="9"/>
      <c r="M667" s="9"/>
      <c r="N667" s="9"/>
      <c r="O667" s="9"/>
      <c r="P667" s="9"/>
      <c r="Q667" s="9"/>
      <c r="R667" s="9"/>
      <c r="S667" s="9"/>
      <c r="T667" s="9"/>
      <c r="U667" s="9"/>
      <c r="V667" s="9"/>
      <c r="W667" s="9"/>
      <c r="X667" s="9"/>
      <c r="Y667" s="9"/>
      <c r="Z667" s="284"/>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9"/>
      <c r="DP667" s="9"/>
      <c r="DQ667" s="9"/>
      <c r="DR667" s="9"/>
      <c r="DS667" s="9"/>
      <c r="DT667" s="9"/>
      <c r="DU667" s="9"/>
      <c r="DV667" s="9"/>
      <c r="DW667" s="9"/>
      <c r="DX667" s="9"/>
    </row>
    <row r="668" spans="1:128" ht="15" customHeight="1">
      <c r="A668" s="15"/>
      <c r="C668" s="18"/>
      <c r="D668" s="9"/>
      <c r="E668" s="9"/>
      <c r="F668" s="9"/>
      <c r="G668" s="9"/>
      <c r="H668" s="9"/>
      <c r="I668" s="9"/>
      <c r="J668" s="9"/>
      <c r="K668" s="9"/>
      <c r="L668" s="9"/>
      <c r="M668" s="9"/>
      <c r="N668" s="9"/>
      <c r="O668" s="9"/>
      <c r="P668" s="9"/>
      <c r="Q668" s="9"/>
      <c r="R668" s="9"/>
      <c r="S668" s="9"/>
      <c r="T668" s="9"/>
      <c r="U668" s="9"/>
      <c r="V668" s="9"/>
      <c r="W668" s="9"/>
      <c r="X668" s="9"/>
      <c r="Y668" s="9"/>
      <c r="Z668" s="284"/>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9"/>
      <c r="DP668" s="9"/>
      <c r="DQ668" s="9"/>
      <c r="DR668" s="9"/>
      <c r="DS668" s="9"/>
      <c r="DT668" s="9"/>
      <c r="DU668" s="9"/>
      <c r="DV668" s="9"/>
      <c r="DW668" s="9"/>
      <c r="DX668" s="9"/>
    </row>
    <row r="669" spans="1:128" ht="15" customHeight="1">
      <c r="A669" s="15"/>
      <c r="C669" s="18"/>
      <c r="D669" s="9"/>
      <c r="E669" s="9"/>
      <c r="F669" s="9"/>
      <c r="G669" s="9"/>
      <c r="H669" s="9"/>
      <c r="I669" s="9"/>
      <c r="J669" s="9"/>
      <c r="K669" s="9"/>
      <c r="L669" s="9"/>
      <c r="M669" s="9"/>
      <c r="N669" s="9"/>
      <c r="O669" s="9"/>
      <c r="P669" s="9"/>
      <c r="Q669" s="9"/>
      <c r="R669" s="9"/>
      <c r="S669" s="9"/>
      <c r="T669" s="9"/>
      <c r="U669" s="9"/>
      <c r="V669" s="9"/>
      <c r="W669" s="9"/>
      <c r="X669" s="9"/>
      <c r="Y669" s="9"/>
      <c r="Z669" s="284"/>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9"/>
      <c r="DP669" s="9"/>
      <c r="DQ669" s="9"/>
      <c r="DR669" s="9"/>
      <c r="DS669" s="9"/>
      <c r="DT669" s="9"/>
      <c r="DU669" s="9"/>
      <c r="DV669" s="9"/>
      <c r="DW669" s="9"/>
      <c r="DX669" s="9"/>
    </row>
    <row r="670" spans="1:128" ht="15" customHeight="1">
      <c r="A670" s="15"/>
      <c r="C670" s="18"/>
      <c r="D670" s="9"/>
      <c r="E670" s="9"/>
      <c r="F670" s="9"/>
      <c r="G670" s="9"/>
      <c r="H670" s="9"/>
      <c r="I670" s="9"/>
      <c r="J670" s="9"/>
      <c r="K670" s="9"/>
      <c r="L670" s="9"/>
      <c r="M670" s="9"/>
      <c r="N670" s="9"/>
      <c r="O670" s="9"/>
      <c r="P670" s="9"/>
      <c r="Q670" s="9"/>
      <c r="R670" s="9"/>
      <c r="S670" s="9"/>
      <c r="T670" s="9"/>
      <c r="U670" s="9"/>
      <c r="V670" s="9"/>
      <c r="W670" s="9"/>
      <c r="X670" s="9"/>
      <c r="Y670" s="9"/>
      <c r="Z670" s="284"/>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9"/>
    </row>
    <row r="671" spans="1:128" ht="15" customHeight="1">
      <c r="A671" s="15"/>
      <c r="C671" s="18"/>
      <c r="D671" s="9"/>
      <c r="E671" s="9"/>
      <c r="F671" s="9"/>
      <c r="G671" s="9"/>
      <c r="H671" s="9"/>
      <c r="I671" s="9"/>
      <c r="J671" s="9"/>
      <c r="K671" s="9"/>
      <c r="L671" s="9"/>
      <c r="M671" s="9"/>
      <c r="N671" s="9"/>
      <c r="O671" s="9"/>
      <c r="P671" s="9"/>
      <c r="Q671" s="9"/>
      <c r="R671" s="9"/>
      <c r="S671" s="9"/>
      <c r="T671" s="9"/>
      <c r="U671" s="9"/>
      <c r="V671" s="9"/>
      <c r="W671" s="9"/>
      <c r="X671" s="9"/>
      <c r="Y671" s="9"/>
      <c r="Z671" s="284"/>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c r="DX671" s="9"/>
    </row>
    <row r="672" spans="1:128" ht="15" customHeight="1">
      <c r="A672" s="15"/>
      <c r="C672" s="18"/>
      <c r="D672" s="9"/>
      <c r="E672" s="9"/>
      <c r="F672" s="9"/>
      <c r="G672" s="9"/>
      <c r="H672" s="9"/>
      <c r="I672" s="9"/>
      <c r="J672" s="9"/>
      <c r="K672" s="9"/>
      <c r="L672" s="9"/>
      <c r="M672" s="9"/>
      <c r="N672" s="9"/>
      <c r="O672" s="9"/>
      <c r="P672" s="9"/>
      <c r="Q672" s="9"/>
      <c r="R672" s="9"/>
      <c r="S672" s="9"/>
      <c r="T672" s="9"/>
      <c r="U672" s="9"/>
      <c r="V672" s="9"/>
      <c r="W672" s="9"/>
      <c r="X672" s="9"/>
      <c r="Y672" s="9"/>
      <c r="Z672" s="284"/>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9"/>
    </row>
    <row r="673" spans="1:128" ht="15" customHeight="1">
      <c r="A673" s="15"/>
      <c r="C673" s="18"/>
      <c r="D673" s="9"/>
      <c r="E673" s="9"/>
      <c r="F673" s="9"/>
      <c r="G673" s="9"/>
      <c r="H673" s="9"/>
      <c r="I673" s="9"/>
      <c r="J673" s="9"/>
      <c r="K673" s="9"/>
      <c r="L673" s="9"/>
      <c r="M673" s="9"/>
      <c r="N673" s="9"/>
      <c r="O673" s="9"/>
      <c r="P673" s="9"/>
      <c r="Q673" s="9"/>
      <c r="R673" s="9"/>
      <c r="S673" s="9"/>
      <c r="T673" s="9"/>
      <c r="U673" s="9"/>
      <c r="V673" s="9"/>
      <c r="W673" s="9"/>
      <c r="X673" s="9"/>
      <c r="Y673" s="9"/>
      <c r="Z673" s="284"/>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9"/>
    </row>
    <row r="674" spans="1:128" ht="15" customHeight="1">
      <c r="A674" s="15"/>
      <c r="C674" s="18"/>
      <c r="D674" s="9"/>
      <c r="E674" s="9"/>
      <c r="F674" s="9"/>
      <c r="G674" s="9"/>
      <c r="H674" s="9"/>
      <c r="I674" s="9"/>
      <c r="J674" s="9"/>
      <c r="K674" s="9"/>
      <c r="L674" s="9"/>
      <c r="M674" s="9"/>
      <c r="N674" s="9"/>
      <c r="O674" s="9"/>
      <c r="P674" s="9"/>
      <c r="Q674" s="9"/>
      <c r="R674" s="9"/>
      <c r="S674" s="9"/>
      <c r="T674" s="9"/>
      <c r="U674" s="9"/>
      <c r="V674" s="9"/>
      <c r="W674" s="9"/>
      <c r="X674" s="9"/>
      <c r="Y674" s="9"/>
      <c r="Z674" s="284"/>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c r="CJ674" s="9"/>
      <c r="CK674" s="9"/>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9"/>
      <c r="DP674" s="9"/>
      <c r="DQ674" s="9"/>
      <c r="DR674" s="9"/>
      <c r="DS674" s="9"/>
      <c r="DT674" s="9"/>
      <c r="DU674" s="9"/>
      <c r="DV674" s="9"/>
      <c r="DW674" s="9"/>
      <c r="DX674" s="9"/>
    </row>
    <row r="675" spans="1:128" ht="15" customHeight="1">
      <c r="A675" s="15"/>
      <c r="C675" s="18"/>
      <c r="D675" s="9"/>
      <c r="E675" s="9"/>
      <c r="F675" s="9"/>
      <c r="G675" s="9"/>
      <c r="H675" s="9"/>
      <c r="I675" s="9"/>
      <c r="J675" s="9"/>
      <c r="K675" s="9"/>
      <c r="L675" s="9"/>
      <c r="M675" s="9"/>
      <c r="N675" s="9"/>
      <c r="O675" s="9"/>
      <c r="P675" s="9"/>
      <c r="Q675" s="9"/>
      <c r="R675" s="9"/>
      <c r="S675" s="9"/>
      <c r="T675" s="9"/>
      <c r="U675" s="9"/>
      <c r="V675" s="9"/>
      <c r="W675" s="9"/>
      <c r="X675" s="9"/>
      <c r="Y675" s="9"/>
      <c r="Z675" s="284"/>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9"/>
      <c r="DP675" s="9"/>
      <c r="DQ675" s="9"/>
      <c r="DR675" s="9"/>
      <c r="DS675" s="9"/>
      <c r="DT675" s="9"/>
      <c r="DU675" s="9"/>
      <c r="DV675" s="9"/>
      <c r="DW675" s="9"/>
      <c r="DX675" s="9"/>
    </row>
    <row r="676" spans="1:128" ht="15" customHeight="1">
      <c r="A676" s="15"/>
      <c r="C676" s="18"/>
      <c r="D676" s="9"/>
      <c r="E676" s="9"/>
      <c r="F676" s="9"/>
      <c r="G676" s="9"/>
      <c r="H676" s="9"/>
      <c r="I676" s="9"/>
      <c r="J676" s="9"/>
      <c r="K676" s="9"/>
      <c r="L676" s="9"/>
      <c r="M676" s="9"/>
      <c r="N676" s="9"/>
      <c r="O676" s="9"/>
      <c r="P676" s="9"/>
      <c r="Q676" s="9"/>
      <c r="R676" s="9"/>
      <c r="S676" s="9"/>
      <c r="T676" s="9"/>
      <c r="U676" s="9"/>
      <c r="V676" s="9"/>
      <c r="W676" s="9"/>
      <c r="X676" s="9"/>
      <c r="Y676" s="9"/>
      <c r="Z676" s="284"/>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9"/>
      <c r="DX676" s="9"/>
    </row>
    <row r="677" spans="1:128" ht="15" customHeight="1">
      <c r="A677" s="15"/>
      <c r="C677" s="18"/>
      <c r="D677" s="9"/>
      <c r="E677" s="9"/>
      <c r="F677" s="9"/>
      <c r="G677" s="9"/>
      <c r="H677" s="9"/>
      <c r="I677" s="9"/>
      <c r="J677" s="9"/>
      <c r="K677" s="9"/>
      <c r="L677" s="9"/>
      <c r="M677" s="9"/>
      <c r="N677" s="9"/>
      <c r="O677" s="9"/>
      <c r="P677" s="9"/>
      <c r="Q677" s="9"/>
      <c r="R677" s="9"/>
      <c r="S677" s="9"/>
      <c r="T677" s="9"/>
      <c r="U677" s="9"/>
      <c r="V677" s="9"/>
      <c r="W677" s="9"/>
      <c r="X677" s="9"/>
      <c r="Y677" s="9"/>
      <c r="Z677" s="284"/>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9"/>
      <c r="DX677" s="9"/>
    </row>
    <row r="678" spans="1:128" ht="15" customHeight="1">
      <c r="A678" s="15"/>
      <c r="C678" s="18"/>
      <c r="D678" s="9"/>
      <c r="E678" s="9"/>
      <c r="F678" s="9"/>
      <c r="G678" s="9"/>
      <c r="H678" s="9"/>
      <c r="I678" s="9"/>
      <c r="J678" s="9"/>
      <c r="K678" s="9"/>
      <c r="L678" s="9"/>
      <c r="M678" s="9"/>
      <c r="N678" s="9"/>
      <c r="O678" s="9"/>
      <c r="P678" s="9"/>
      <c r="Q678" s="9"/>
      <c r="R678" s="9"/>
      <c r="S678" s="9"/>
      <c r="T678" s="9"/>
      <c r="U678" s="9"/>
      <c r="V678" s="9"/>
      <c r="W678" s="9"/>
      <c r="X678" s="9"/>
      <c r="Y678" s="9"/>
      <c r="Z678" s="284"/>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c r="CJ678" s="9"/>
      <c r="CK678" s="9"/>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9"/>
      <c r="DP678" s="9"/>
      <c r="DQ678" s="9"/>
      <c r="DR678" s="9"/>
      <c r="DS678" s="9"/>
      <c r="DT678" s="9"/>
      <c r="DU678" s="9"/>
      <c r="DV678" s="9"/>
      <c r="DW678" s="9"/>
      <c r="DX678" s="9"/>
    </row>
    <row r="679" spans="1:128" ht="15" customHeight="1">
      <c r="A679" s="15"/>
      <c r="C679" s="18"/>
      <c r="D679" s="9"/>
      <c r="E679" s="9"/>
      <c r="F679" s="9"/>
      <c r="G679" s="9"/>
      <c r="H679" s="9"/>
      <c r="I679" s="9"/>
      <c r="J679" s="9"/>
      <c r="K679" s="9"/>
      <c r="L679" s="9"/>
      <c r="M679" s="9"/>
      <c r="N679" s="9"/>
      <c r="O679" s="9"/>
      <c r="P679" s="9"/>
      <c r="Q679" s="9"/>
      <c r="R679" s="9"/>
      <c r="S679" s="9"/>
      <c r="T679" s="9"/>
      <c r="U679" s="9"/>
      <c r="V679" s="9"/>
      <c r="W679" s="9"/>
      <c r="X679" s="9"/>
      <c r="Y679" s="9"/>
      <c r="Z679" s="284"/>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c r="CJ679" s="9"/>
      <c r="CK679" s="9"/>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9"/>
      <c r="DP679" s="9"/>
      <c r="DQ679" s="9"/>
      <c r="DR679" s="9"/>
      <c r="DS679" s="9"/>
      <c r="DT679" s="9"/>
      <c r="DU679" s="9"/>
      <c r="DV679" s="9"/>
      <c r="DW679" s="9"/>
      <c r="DX679" s="9"/>
    </row>
    <row r="680" spans="1:128" ht="15" customHeight="1">
      <c r="A680" s="15"/>
      <c r="C680" s="18"/>
      <c r="D680" s="9"/>
      <c r="E680" s="9"/>
      <c r="F680" s="9"/>
      <c r="G680" s="9"/>
      <c r="H680" s="9"/>
      <c r="I680" s="9"/>
      <c r="J680" s="9"/>
      <c r="K680" s="9"/>
      <c r="L680" s="9"/>
      <c r="M680" s="9"/>
      <c r="N680" s="9"/>
      <c r="O680" s="9"/>
      <c r="P680" s="9"/>
      <c r="Q680" s="9"/>
      <c r="R680" s="9"/>
      <c r="S680" s="9"/>
      <c r="T680" s="9"/>
      <c r="U680" s="9"/>
      <c r="V680" s="9"/>
      <c r="W680" s="9"/>
      <c r="X680" s="9"/>
      <c r="Y680" s="9"/>
      <c r="Z680" s="284"/>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9"/>
      <c r="DP680" s="9"/>
      <c r="DQ680" s="9"/>
      <c r="DR680" s="9"/>
      <c r="DS680" s="9"/>
      <c r="DT680" s="9"/>
      <c r="DU680" s="9"/>
      <c r="DV680" s="9"/>
      <c r="DW680" s="9"/>
      <c r="DX680" s="9"/>
    </row>
    <row r="681" spans="1:128" ht="15" customHeight="1">
      <c r="A681" s="15"/>
      <c r="C681" s="18"/>
      <c r="D681" s="9"/>
      <c r="E681" s="9"/>
      <c r="F681" s="9"/>
      <c r="G681" s="9"/>
      <c r="H681" s="9"/>
      <c r="I681" s="9"/>
      <c r="J681" s="9"/>
      <c r="K681" s="9"/>
      <c r="L681" s="9"/>
      <c r="M681" s="9"/>
      <c r="N681" s="9"/>
      <c r="O681" s="9"/>
      <c r="P681" s="9"/>
      <c r="Q681" s="9"/>
      <c r="R681" s="9"/>
      <c r="S681" s="9"/>
      <c r="T681" s="9"/>
      <c r="U681" s="9"/>
      <c r="V681" s="9"/>
      <c r="W681" s="9"/>
      <c r="X681" s="9"/>
      <c r="Y681" s="9"/>
      <c r="Z681" s="284"/>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9"/>
      <c r="DP681" s="9"/>
      <c r="DQ681" s="9"/>
      <c r="DR681" s="9"/>
      <c r="DS681" s="9"/>
      <c r="DT681" s="9"/>
      <c r="DU681" s="9"/>
      <c r="DV681" s="9"/>
      <c r="DW681" s="9"/>
      <c r="DX681" s="9"/>
    </row>
    <row r="682" spans="1:128" ht="15" customHeight="1">
      <c r="A682" s="15"/>
      <c r="C682" s="18"/>
      <c r="D682" s="9"/>
      <c r="E682" s="9"/>
      <c r="F682" s="9"/>
      <c r="G682" s="9"/>
      <c r="H682" s="9"/>
      <c r="I682" s="9"/>
      <c r="J682" s="9"/>
      <c r="K682" s="9"/>
      <c r="L682" s="9"/>
      <c r="M682" s="9"/>
      <c r="N682" s="9"/>
      <c r="O682" s="9"/>
      <c r="P682" s="9"/>
      <c r="Q682" s="9"/>
      <c r="R682" s="9"/>
      <c r="S682" s="9"/>
      <c r="T682" s="9"/>
      <c r="U682" s="9"/>
      <c r="V682" s="9"/>
      <c r="W682" s="9"/>
      <c r="X682" s="9"/>
      <c r="Y682" s="9"/>
      <c r="Z682" s="284"/>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9"/>
      <c r="DX682" s="9"/>
    </row>
    <row r="683" spans="1:128" ht="15" customHeight="1">
      <c r="A683" s="15"/>
      <c r="C683" s="18"/>
      <c r="D683" s="9"/>
      <c r="E683" s="9"/>
      <c r="F683" s="9"/>
      <c r="G683" s="9"/>
      <c r="H683" s="9"/>
      <c r="I683" s="9"/>
      <c r="J683" s="9"/>
      <c r="K683" s="9"/>
      <c r="L683" s="9"/>
      <c r="M683" s="9"/>
      <c r="N683" s="9"/>
      <c r="O683" s="9"/>
      <c r="P683" s="9"/>
      <c r="Q683" s="9"/>
      <c r="R683" s="9"/>
      <c r="S683" s="9"/>
      <c r="T683" s="9"/>
      <c r="U683" s="9"/>
      <c r="V683" s="9"/>
      <c r="W683" s="9"/>
      <c r="X683" s="9"/>
      <c r="Y683" s="9"/>
      <c r="Z683" s="284"/>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9"/>
      <c r="DP683" s="9"/>
      <c r="DQ683" s="9"/>
      <c r="DR683" s="9"/>
      <c r="DS683" s="9"/>
      <c r="DT683" s="9"/>
      <c r="DU683" s="9"/>
      <c r="DV683" s="9"/>
      <c r="DW683" s="9"/>
      <c r="DX683" s="9"/>
    </row>
    <row r="684" spans="1:128" ht="15" customHeight="1">
      <c r="A684" s="15"/>
      <c r="C684" s="18"/>
      <c r="D684" s="9"/>
      <c r="E684" s="9"/>
      <c r="F684" s="9"/>
      <c r="G684" s="9"/>
      <c r="H684" s="9"/>
      <c r="I684" s="9"/>
      <c r="J684" s="9"/>
      <c r="K684" s="9"/>
      <c r="L684" s="9"/>
      <c r="M684" s="9"/>
      <c r="N684" s="9"/>
      <c r="O684" s="9"/>
      <c r="P684" s="9"/>
      <c r="Q684" s="9"/>
      <c r="R684" s="9"/>
      <c r="S684" s="9"/>
      <c r="T684" s="9"/>
      <c r="U684" s="9"/>
      <c r="V684" s="9"/>
      <c r="W684" s="9"/>
      <c r="X684" s="9"/>
      <c r="Y684" s="9"/>
      <c r="Z684" s="284"/>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9"/>
      <c r="DX684" s="9"/>
    </row>
    <row r="685" spans="1:128" ht="15" customHeight="1">
      <c r="A685" s="15"/>
      <c r="C685" s="18"/>
      <c r="D685" s="9"/>
      <c r="E685" s="9"/>
      <c r="F685" s="9"/>
      <c r="G685" s="9"/>
      <c r="H685" s="9"/>
      <c r="I685" s="9"/>
      <c r="J685" s="9"/>
      <c r="K685" s="9"/>
      <c r="L685" s="9"/>
      <c r="M685" s="9"/>
      <c r="N685" s="9"/>
      <c r="O685" s="9"/>
      <c r="P685" s="9"/>
      <c r="Q685" s="9"/>
      <c r="R685" s="9"/>
      <c r="S685" s="9"/>
      <c r="T685" s="9"/>
      <c r="U685" s="9"/>
      <c r="V685" s="9"/>
      <c r="W685" s="9"/>
      <c r="X685" s="9"/>
      <c r="Y685" s="9"/>
      <c r="Z685" s="284"/>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9"/>
      <c r="DP685" s="9"/>
      <c r="DQ685" s="9"/>
      <c r="DR685" s="9"/>
      <c r="DS685" s="9"/>
      <c r="DT685" s="9"/>
      <c r="DU685" s="9"/>
      <c r="DV685" s="9"/>
      <c r="DW685" s="9"/>
      <c r="DX685" s="9"/>
    </row>
    <row r="686" spans="1:128" ht="15" customHeight="1">
      <c r="A686" s="15"/>
      <c r="C686" s="18"/>
      <c r="D686" s="9"/>
      <c r="E686" s="9"/>
      <c r="F686" s="9"/>
      <c r="G686" s="9"/>
      <c r="H686" s="9"/>
      <c r="I686" s="9"/>
      <c r="J686" s="9"/>
      <c r="K686" s="9"/>
      <c r="L686" s="9"/>
      <c r="M686" s="9"/>
      <c r="N686" s="9"/>
      <c r="O686" s="9"/>
      <c r="P686" s="9"/>
      <c r="Q686" s="9"/>
      <c r="R686" s="9"/>
      <c r="S686" s="9"/>
      <c r="T686" s="9"/>
      <c r="U686" s="9"/>
      <c r="V686" s="9"/>
      <c r="W686" s="9"/>
      <c r="X686" s="9"/>
      <c r="Y686" s="9"/>
      <c r="Z686" s="284"/>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9"/>
      <c r="DP686" s="9"/>
      <c r="DQ686" s="9"/>
      <c r="DR686" s="9"/>
      <c r="DS686" s="9"/>
      <c r="DT686" s="9"/>
      <c r="DU686" s="9"/>
      <c r="DV686" s="9"/>
      <c r="DW686" s="9"/>
      <c r="DX686" s="9"/>
    </row>
    <row r="687" spans="1:128" ht="15" customHeight="1">
      <c r="A687" s="15"/>
      <c r="C687" s="18"/>
      <c r="D687" s="9"/>
      <c r="E687" s="9"/>
      <c r="F687" s="9"/>
      <c r="G687" s="9"/>
      <c r="H687" s="9"/>
      <c r="I687" s="9"/>
      <c r="J687" s="9"/>
      <c r="K687" s="9"/>
      <c r="L687" s="9"/>
      <c r="M687" s="9"/>
      <c r="N687" s="9"/>
      <c r="O687" s="9"/>
      <c r="P687" s="9"/>
      <c r="Q687" s="9"/>
      <c r="R687" s="9"/>
      <c r="S687" s="9"/>
      <c r="T687" s="9"/>
      <c r="U687" s="9"/>
      <c r="V687" s="9"/>
      <c r="W687" s="9"/>
      <c r="X687" s="9"/>
      <c r="Y687" s="9"/>
      <c r="Z687" s="284"/>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9"/>
      <c r="DX687" s="9"/>
    </row>
    <row r="688" spans="1:128" ht="15" customHeight="1">
      <c r="A688" s="15"/>
      <c r="C688" s="18"/>
      <c r="D688" s="9"/>
      <c r="E688" s="9"/>
      <c r="F688" s="9"/>
      <c r="G688" s="9"/>
      <c r="H688" s="9"/>
      <c r="I688" s="9"/>
      <c r="J688" s="9"/>
      <c r="K688" s="9"/>
      <c r="L688" s="9"/>
      <c r="M688" s="9"/>
      <c r="N688" s="9"/>
      <c r="O688" s="9"/>
      <c r="P688" s="9"/>
      <c r="Q688" s="9"/>
      <c r="R688" s="9"/>
      <c r="S688" s="9"/>
      <c r="T688" s="9"/>
      <c r="U688" s="9"/>
      <c r="V688" s="9"/>
      <c r="W688" s="9"/>
      <c r="X688" s="9"/>
      <c r="Y688" s="9"/>
      <c r="Z688" s="284"/>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c r="CI688" s="9"/>
      <c r="CJ688" s="9"/>
      <c r="CK688" s="9"/>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9"/>
      <c r="DP688" s="9"/>
      <c r="DQ688" s="9"/>
      <c r="DR688" s="9"/>
      <c r="DS688" s="9"/>
      <c r="DT688" s="9"/>
      <c r="DU688" s="9"/>
      <c r="DV688" s="9"/>
      <c r="DW688" s="9"/>
      <c r="DX688" s="9"/>
    </row>
    <row r="689" spans="1:128" ht="15" customHeight="1">
      <c r="A689" s="15"/>
      <c r="C689" s="18"/>
      <c r="D689" s="9"/>
      <c r="E689" s="9"/>
      <c r="F689" s="9"/>
      <c r="G689" s="9"/>
      <c r="H689" s="9"/>
      <c r="I689" s="9"/>
      <c r="J689" s="9"/>
      <c r="K689" s="9"/>
      <c r="L689" s="9"/>
      <c r="M689" s="9"/>
      <c r="N689" s="9"/>
      <c r="O689" s="9"/>
      <c r="P689" s="9"/>
      <c r="Q689" s="9"/>
      <c r="R689" s="9"/>
      <c r="S689" s="9"/>
      <c r="T689" s="9"/>
      <c r="U689" s="9"/>
      <c r="V689" s="9"/>
      <c r="W689" s="9"/>
      <c r="X689" s="9"/>
      <c r="Y689" s="9"/>
      <c r="Z689" s="284"/>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c r="CJ689" s="9"/>
      <c r="CK689" s="9"/>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9"/>
      <c r="DP689" s="9"/>
      <c r="DQ689" s="9"/>
      <c r="DR689" s="9"/>
      <c r="DS689" s="9"/>
      <c r="DT689" s="9"/>
      <c r="DU689" s="9"/>
      <c r="DV689" s="9"/>
      <c r="DW689" s="9"/>
      <c r="DX689" s="9"/>
    </row>
    <row r="690" spans="1:128" ht="15" customHeight="1">
      <c r="A690" s="15"/>
      <c r="C690" s="18"/>
      <c r="D690" s="9"/>
      <c r="E690" s="9"/>
      <c r="F690" s="9"/>
      <c r="G690" s="9"/>
      <c r="H690" s="9"/>
      <c r="I690" s="9"/>
      <c r="J690" s="9"/>
      <c r="K690" s="9"/>
      <c r="L690" s="9"/>
      <c r="M690" s="9"/>
      <c r="N690" s="9"/>
      <c r="O690" s="9"/>
      <c r="P690" s="9"/>
      <c r="Q690" s="9"/>
      <c r="R690" s="9"/>
      <c r="S690" s="9"/>
      <c r="T690" s="9"/>
      <c r="U690" s="9"/>
      <c r="V690" s="9"/>
      <c r="W690" s="9"/>
      <c r="X690" s="9"/>
      <c r="Y690" s="9"/>
      <c r="Z690" s="284"/>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9"/>
      <c r="DP690" s="9"/>
      <c r="DQ690" s="9"/>
      <c r="DR690" s="9"/>
      <c r="DS690" s="9"/>
      <c r="DT690" s="9"/>
      <c r="DU690" s="9"/>
      <c r="DV690" s="9"/>
      <c r="DW690" s="9"/>
      <c r="DX690" s="9"/>
    </row>
    <row r="691" spans="1:128" ht="15" customHeight="1">
      <c r="A691" s="15"/>
      <c r="C691" s="18"/>
      <c r="D691" s="9"/>
      <c r="E691" s="9"/>
      <c r="F691" s="9"/>
      <c r="G691" s="9"/>
      <c r="H691" s="9"/>
      <c r="I691" s="9"/>
      <c r="J691" s="9"/>
      <c r="K691" s="9"/>
      <c r="L691" s="9"/>
      <c r="M691" s="9"/>
      <c r="N691" s="9"/>
      <c r="O691" s="9"/>
      <c r="P691" s="9"/>
      <c r="Q691" s="9"/>
      <c r="R691" s="9"/>
      <c r="S691" s="9"/>
      <c r="T691" s="9"/>
      <c r="U691" s="9"/>
      <c r="V691" s="9"/>
      <c r="W691" s="9"/>
      <c r="X691" s="9"/>
      <c r="Y691" s="9"/>
      <c r="Z691" s="284"/>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9"/>
      <c r="DP691" s="9"/>
      <c r="DQ691" s="9"/>
      <c r="DR691" s="9"/>
      <c r="DS691" s="9"/>
      <c r="DT691" s="9"/>
      <c r="DU691" s="9"/>
      <c r="DV691" s="9"/>
      <c r="DW691" s="9"/>
      <c r="DX691" s="9"/>
    </row>
    <row r="692" spans="1:128" ht="15" customHeight="1">
      <c r="A692" s="15"/>
      <c r="C692" s="18"/>
      <c r="D692" s="9"/>
      <c r="E692" s="9"/>
      <c r="F692" s="9"/>
      <c r="G692" s="9"/>
      <c r="H692" s="9"/>
      <c r="I692" s="9"/>
      <c r="J692" s="9"/>
      <c r="K692" s="9"/>
      <c r="L692" s="9"/>
      <c r="M692" s="9"/>
      <c r="N692" s="9"/>
      <c r="O692" s="9"/>
      <c r="P692" s="9"/>
      <c r="Q692" s="9"/>
      <c r="R692" s="9"/>
      <c r="S692" s="9"/>
      <c r="T692" s="9"/>
      <c r="U692" s="9"/>
      <c r="V692" s="9"/>
      <c r="W692" s="9"/>
      <c r="X692" s="9"/>
      <c r="Y692" s="9"/>
      <c r="Z692" s="284"/>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c r="CJ692" s="9"/>
      <c r="CK692" s="9"/>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9"/>
      <c r="DP692" s="9"/>
      <c r="DQ692" s="9"/>
      <c r="DR692" s="9"/>
      <c r="DS692" s="9"/>
      <c r="DT692" s="9"/>
      <c r="DU692" s="9"/>
      <c r="DV692" s="9"/>
      <c r="DW692" s="9"/>
      <c r="DX692" s="9"/>
    </row>
    <row r="693" spans="1:128" ht="15" customHeight="1">
      <c r="A693" s="15"/>
      <c r="C693" s="18"/>
      <c r="D693" s="9"/>
      <c r="E693" s="9"/>
      <c r="F693" s="9"/>
      <c r="G693" s="9"/>
      <c r="H693" s="9"/>
      <c r="I693" s="9"/>
      <c r="J693" s="9"/>
      <c r="K693" s="9"/>
      <c r="L693" s="9"/>
      <c r="M693" s="9"/>
      <c r="N693" s="9"/>
      <c r="O693" s="9"/>
      <c r="P693" s="9"/>
      <c r="Q693" s="9"/>
      <c r="R693" s="9"/>
      <c r="S693" s="9"/>
      <c r="T693" s="9"/>
      <c r="U693" s="9"/>
      <c r="V693" s="9"/>
      <c r="W693" s="9"/>
      <c r="X693" s="9"/>
      <c r="Y693" s="9"/>
      <c r="Z693" s="284"/>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c r="CP693" s="9"/>
      <c r="CQ693" s="9"/>
      <c r="CR693" s="9"/>
      <c r="CS693" s="9"/>
      <c r="CT693" s="9"/>
      <c r="CU693" s="9"/>
      <c r="CV693" s="9"/>
      <c r="CW693" s="9"/>
      <c r="CX693" s="9"/>
      <c r="CY693" s="9"/>
      <c r="CZ693" s="9"/>
      <c r="DA693" s="9"/>
      <c r="DB693" s="9"/>
      <c r="DC693" s="9"/>
      <c r="DD693" s="9"/>
      <c r="DE693" s="9"/>
      <c r="DF693" s="9"/>
      <c r="DG693" s="9"/>
      <c r="DH693" s="9"/>
      <c r="DI693" s="9"/>
      <c r="DJ693" s="9"/>
      <c r="DK693" s="9"/>
      <c r="DL693" s="9"/>
      <c r="DM693" s="9"/>
      <c r="DN693" s="9"/>
      <c r="DO693" s="9"/>
      <c r="DP693" s="9"/>
      <c r="DQ693" s="9"/>
      <c r="DR693" s="9"/>
      <c r="DS693" s="9"/>
      <c r="DT693" s="9"/>
      <c r="DU693" s="9"/>
      <c r="DV693" s="9"/>
      <c r="DW693" s="9"/>
      <c r="DX693" s="9"/>
    </row>
    <row r="694" spans="1:128" ht="15" customHeight="1">
      <c r="A694" s="15"/>
      <c r="C694" s="18"/>
      <c r="D694" s="9"/>
      <c r="E694" s="9"/>
      <c r="F694" s="9"/>
      <c r="G694" s="9"/>
      <c r="H694" s="9"/>
      <c r="I694" s="9"/>
      <c r="J694" s="9"/>
      <c r="K694" s="9"/>
      <c r="L694" s="9"/>
      <c r="M694" s="9"/>
      <c r="N694" s="9"/>
      <c r="O694" s="9"/>
      <c r="P694" s="9"/>
      <c r="Q694" s="9"/>
      <c r="R694" s="9"/>
      <c r="S694" s="9"/>
      <c r="T694" s="9"/>
      <c r="U694" s="9"/>
      <c r="V694" s="9"/>
      <c r="W694" s="9"/>
      <c r="X694" s="9"/>
      <c r="Y694" s="9"/>
      <c r="Z694" s="284"/>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c r="CJ694" s="9"/>
      <c r="CK694" s="9"/>
      <c r="CL694" s="9"/>
      <c r="CM694" s="9"/>
      <c r="CN694" s="9"/>
      <c r="CO694" s="9"/>
      <c r="CP694" s="9"/>
      <c r="CQ694" s="9"/>
      <c r="CR694" s="9"/>
      <c r="CS694" s="9"/>
      <c r="CT694" s="9"/>
      <c r="CU694" s="9"/>
      <c r="CV694" s="9"/>
      <c r="CW694" s="9"/>
      <c r="CX694" s="9"/>
      <c r="CY694" s="9"/>
      <c r="CZ694" s="9"/>
      <c r="DA694" s="9"/>
      <c r="DB694" s="9"/>
      <c r="DC694" s="9"/>
      <c r="DD694" s="9"/>
      <c r="DE694" s="9"/>
      <c r="DF694" s="9"/>
      <c r="DG694" s="9"/>
      <c r="DH694" s="9"/>
      <c r="DI694" s="9"/>
      <c r="DJ694" s="9"/>
      <c r="DK694" s="9"/>
      <c r="DL694" s="9"/>
      <c r="DM694" s="9"/>
      <c r="DN694" s="9"/>
      <c r="DO694" s="9"/>
      <c r="DP694" s="9"/>
      <c r="DQ694" s="9"/>
      <c r="DR694" s="9"/>
      <c r="DS694" s="9"/>
      <c r="DT694" s="9"/>
      <c r="DU694" s="9"/>
      <c r="DV694" s="9"/>
      <c r="DW694" s="9"/>
      <c r="DX694" s="9"/>
    </row>
    <row r="695" spans="1:128" ht="15" customHeight="1">
      <c r="A695" s="15"/>
      <c r="C695" s="18"/>
      <c r="D695" s="9"/>
      <c r="E695" s="9"/>
      <c r="F695" s="9"/>
      <c r="G695" s="9"/>
      <c r="H695" s="9"/>
      <c r="I695" s="9"/>
      <c r="J695" s="9"/>
      <c r="K695" s="9"/>
      <c r="L695" s="9"/>
      <c r="M695" s="9"/>
      <c r="N695" s="9"/>
      <c r="O695" s="9"/>
      <c r="P695" s="9"/>
      <c r="Q695" s="9"/>
      <c r="R695" s="9"/>
      <c r="S695" s="9"/>
      <c r="T695" s="9"/>
      <c r="U695" s="9"/>
      <c r="V695" s="9"/>
      <c r="W695" s="9"/>
      <c r="X695" s="9"/>
      <c r="Y695" s="9"/>
      <c r="Z695" s="284"/>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c r="CP695" s="9"/>
      <c r="CQ695" s="9"/>
      <c r="CR695" s="9"/>
      <c r="CS695" s="9"/>
      <c r="CT695" s="9"/>
      <c r="CU695" s="9"/>
      <c r="CV695" s="9"/>
      <c r="CW695" s="9"/>
      <c r="CX695" s="9"/>
      <c r="CY695" s="9"/>
      <c r="CZ695" s="9"/>
      <c r="DA695" s="9"/>
      <c r="DB695" s="9"/>
      <c r="DC695" s="9"/>
      <c r="DD695" s="9"/>
      <c r="DE695" s="9"/>
      <c r="DF695" s="9"/>
      <c r="DG695" s="9"/>
      <c r="DH695" s="9"/>
      <c r="DI695" s="9"/>
      <c r="DJ695" s="9"/>
      <c r="DK695" s="9"/>
      <c r="DL695" s="9"/>
      <c r="DM695" s="9"/>
      <c r="DN695" s="9"/>
      <c r="DO695" s="9"/>
      <c r="DP695" s="9"/>
      <c r="DQ695" s="9"/>
      <c r="DR695" s="9"/>
      <c r="DS695" s="9"/>
      <c r="DT695" s="9"/>
      <c r="DU695" s="9"/>
      <c r="DV695" s="9"/>
      <c r="DW695" s="9"/>
      <c r="DX695" s="9"/>
    </row>
    <row r="696" spans="1:128" ht="15" customHeight="1">
      <c r="A696" s="15"/>
      <c r="C696" s="18"/>
      <c r="D696" s="9"/>
      <c r="E696" s="9"/>
      <c r="F696" s="9"/>
      <c r="G696" s="9"/>
      <c r="H696" s="9"/>
      <c r="I696" s="9"/>
      <c r="J696" s="9"/>
      <c r="K696" s="9"/>
      <c r="L696" s="9"/>
      <c r="M696" s="9"/>
      <c r="N696" s="9"/>
      <c r="O696" s="9"/>
      <c r="P696" s="9"/>
      <c r="Q696" s="9"/>
      <c r="R696" s="9"/>
      <c r="S696" s="9"/>
      <c r="T696" s="9"/>
      <c r="U696" s="9"/>
      <c r="V696" s="9"/>
      <c r="W696" s="9"/>
      <c r="X696" s="9"/>
      <c r="Y696" s="9"/>
      <c r="Z696" s="284"/>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c r="CJ696" s="9"/>
      <c r="CK696" s="9"/>
      <c r="CL696" s="9"/>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9"/>
      <c r="DP696" s="9"/>
      <c r="DQ696" s="9"/>
      <c r="DR696" s="9"/>
      <c r="DS696" s="9"/>
      <c r="DT696" s="9"/>
      <c r="DU696" s="9"/>
      <c r="DV696" s="9"/>
      <c r="DW696" s="9"/>
      <c r="DX696" s="9"/>
    </row>
    <row r="697" spans="1:128" ht="15" customHeight="1">
      <c r="A697" s="15"/>
      <c r="C697" s="18"/>
      <c r="D697" s="9"/>
      <c r="E697" s="9"/>
      <c r="F697" s="9"/>
      <c r="G697" s="9"/>
      <c r="H697" s="9"/>
      <c r="I697" s="9"/>
      <c r="J697" s="9"/>
      <c r="K697" s="9"/>
      <c r="L697" s="9"/>
      <c r="M697" s="9"/>
      <c r="N697" s="9"/>
      <c r="O697" s="9"/>
      <c r="P697" s="9"/>
      <c r="Q697" s="9"/>
      <c r="R697" s="9"/>
      <c r="S697" s="9"/>
      <c r="T697" s="9"/>
      <c r="U697" s="9"/>
      <c r="V697" s="9"/>
      <c r="W697" s="9"/>
      <c r="X697" s="9"/>
      <c r="Y697" s="9"/>
      <c r="Z697" s="284"/>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9"/>
      <c r="DP697" s="9"/>
      <c r="DQ697" s="9"/>
      <c r="DR697" s="9"/>
      <c r="DS697" s="9"/>
      <c r="DT697" s="9"/>
      <c r="DU697" s="9"/>
      <c r="DV697" s="9"/>
      <c r="DW697" s="9"/>
      <c r="DX697" s="9"/>
    </row>
    <row r="698" spans="1:128" ht="15" customHeight="1">
      <c r="A698" s="15"/>
      <c r="C698" s="18"/>
      <c r="D698" s="9"/>
      <c r="E698" s="9"/>
      <c r="F698" s="9"/>
      <c r="G698" s="9"/>
      <c r="H698" s="9"/>
      <c r="I698" s="9"/>
      <c r="J698" s="9"/>
      <c r="K698" s="9"/>
      <c r="L698" s="9"/>
      <c r="M698" s="9"/>
      <c r="N698" s="9"/>
      <c r="O698" s="9"/>
      <c r="P698" s="9"/>
      <c r="Q698" s="9"/>
      <c r="R698" s="9"/>
      <c r="S698" s="9"/>
      <c r="T698" s="9"/>
      <c r="U698" s="9"/>
      <c r="V698" s="9"/>
      <c r="W698" s="9"/>
      <c r="X698" s="9"/>
      <c r="Y698" s="9"/>
      <c r="Z698" s="284"/>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9"/>
      <c r="DP698" s="9"/>
      <c r="DQ698" s="9"/>
      <c r="DR698" s="9"/>
      <c r="DS698" s="9"/>
      <c r="DT698" s="9"/>
      <c r="DU698" s="9"/>
      <c r="DV698" s="9"/>
      <c r="DW698" s="9"/>
      <c r="DX698" s="9"/>
    </row>
    <row r="699" spans="1:128" ht="15" customHeight="1">
      <c r="A699" s="15"/>
      <c r="C699" s="18"/>
      <c r="D699" s="9"/>
      <c r="E699" s="9"/>
      <c r="F699" s="9"/>
      <c r="G699" s="9"/>
      <c r="H699" s="9"/>
      <c r="I699" s="9"/>
      <c r="J699" s="9"/>
      <c r="K699" s="9"/>
      <c r="L699" s="9"/>
      <c r="M699" s="9"/>
      <c r="N699" s="9"/>
      <c r="O699" s="9"/>
      <c r="P699" s="9"/>
      <c r="Q699" s="9"/>
      <c r="R699" s="9"/>
      <c r="S699" s="9"/>
      <c r="T699" s="9"/>
      <c r="U699" s="9"/>
      <c r="V699" s="9"/>
      <c r="W699" s="9"/>
      <c r="X699" s="9"/>
      <c r="Y699" s="9"/>
      <c r="Z699" s="284"/>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c r="CJ699" s="9"/>
      <c r="CK699" s="9"/>
      <c r="CL699" s="9"/>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9"/>
      <c r="DP699" s="9"/>
      <c r="DQ699" s="9"/>
      <c r="DR699" s="9"/>
      <c r="DS699" s="9"/>
      <c r="DT699" s="9"/>
      <c r="DU699" s="9"/>
      <c r="DV699" s="9"/>
      <c r="DW699" s="9"/>
      <c r="DX699" s="9"/>
    </row>
    <row r="700" spans="1:128" ht="15" customHeight="1">
      <c r="A700" s="15"/>
      <c r="C700" s="18"/>
      <c r="D700" s="9"/>
      <c r="E700" s="9"/>
      <c r="F700" s="9"/>
      <c r="G700" s="9"/>
      <c r="H700" s="9"/>
      <c r="I700" s="9"/>
      <c r="J700" s="9"/>
      <c r="K700" s="9"/>
      <c r="L700" s="9"/>
      <c r="M700" s="9"/>
      <c r="N700" s="9"/>
      <c r="O700" s="9"/>
      <c r="P700" s="9"/>
      <c r="Q700" s="9"/>
      <c r="R700" s="9"/>
      <c r="S700" s="9"/>
      <c r="T700" s="9"/>
      <c r="U700" s="9"/>
      <c r="V700" s="9"/>
      <c r="W700" s="9"/>
      <c r="X700" s="9"/>
      <c r="Y700" s="9"/>
      <c r="Z700" s="284"/>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9"/>
      <c r="DP700" s="9"/>
      <c r="DQ700" s="9"/>
      <c r="DR700" s="9"/>
      <c r="DS700" s="9"/>
      <c r="DT700" s="9"/>
      <c r="DU700" s="9"/>
      <c r="DV700" s="9"/>
      <c r="DW700" s="9"/>
      <c r="DX700" s="9"/>
    </row>
    <row r="701" spans="1:128" ht="15" customHeight="1">
      <c r="A701" s="15"/>
      <c r="C701" s="18"/>
      <c r="D701" s="9"/>
      <c r="E701" s="9"/>
      <c r="F701" s="9"/>
      <c r="G701" s="9"/>
      <c r="H701" s="9"/>
      <c r="I701" s="9"/>
      <c r="J701" s="9"/>
      <c r="K701" s="9"/>
      <c r="L701" s="9"/>
      <c r="M701" s="9"/>
      <c r="N701" s="9"/>
      <c r="O701" s="9"/>
      <c r="P701" s="9"/>
      <c r="Q701" s="9"/>
      <c r="R701" s="9"/>
      <c r="S701" s="9"/>
      <c r="T701" s="9"/>
      <c r="U701" s="9"/>
      <c r="V701" s="9"/>
      <c r="W701" s="9"/>
      <c r="X701" s="9"/>
      <c r="Y701" s="9"/>
      <c r="Z701" s="284"/>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c r="CH701" s="9"/>
      <c r="CI701" s="9"/>
      <c r="CJ701" s="9"/>
      <c r="CK701" s="9"/>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9"/>
      <c r="DP701" s="9"/>
      <c r="DQ701" s="9"/>
      <c r="DR701" s="9"/>
      <c r="DS701" s="9"/>
      <c r="DT701" s="9"/>
      <c r="DU701" s="9"/>
      <c r="DV701" s="9"/>
      <c r="DW701" s="9"/>
      <c r="DX701" s="9"/>
    </row>
    <row r="702" spans="1:128" ht="15" customHeight="1">
      <c r="A702" s="15"/>
      <c r="C702" s="18"/>
      <c r="D702" s="9"/>
      <c r="E702" s="9"/>
      <c r="F702" s="9"/>
      <c r="G702" s="9"/>
      <c r="H702" s="9"/>
      <c r="I702" s="9"/>
      <c r="J702" s="9"/>
      <c r="K702" s="9"/>
      <c r="L702" s="9"/>
      <c r="M702" s="9"/>
      <c r="N702" s="9"/>
      <c r="O702" s="9"/>
      <c r="P702" s="9"/>
      <c r="Q702" s="9"/>
      <c r="R702" s="9"/>
      <c r="S702" s="9"/>
      <c r="T702" s="9"/>
      <c r="U702" s="9"/>
      <c r="V702" s="9"/>
      <c r="W702" s="9"/>
      <c r="X702" s="9"/>
      <c r="Y702" s="9"/>
      <c r="Z702" s="284"/>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9"/>
      <c r="DP702" s="9"/>
      <c r="DQ702" s="9"/>
      <c r="DR702" s="9"/>
      <c r="DS702" s="9"/>
      <c r="DT702" s="9"/>
      <c r="DU702" s="9"/>
      <c r="DV702" s="9"/>
      <c r="DW702" s="9"/>
      <c r="DX702" s="9"/>
    </row>
    <row r="703" spans="1:128" ht="15" customHeight="1">
      <c r="A703" s="15"/>
      <c r="C703" s="18"/>
      <c r="D703" s="9"/>
      <c r="E703" s="9"/>
      <c r="F703" s="9"/>
      <c r="G703" s="9"/>
      <c r="H703" s="9"/>
      <c r="I703" s="9"/>
      <c r="J703" s="9"/>
      <c r="K703" s="9"/>
      <c r="L703" s="9"/>
      <c r="M703" s="9"/>
      <c r="N703" s="9"/>
      <c r="O703" s="9"/>
      <c r="P703" s="9"/>
      <c r="Q703" s="9"/>
      <c r="R703" s="9"/>
      <c r="S703" s="9"/>
      <c r="T703" s="9"/>
      <c r="U703" s="9"/>
      <c r="V703" s="9"/>
      <c r="W703" s="9"/>
      <c r="X703" s="9"/>
      <c r="Y703" s="9"/>
      <c r="Z703" s="284"/>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c r="CJ703" s="9"/>
      <c r="CK703" s="9"/>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9"/>
      <c r="DP703" s="9"/>
      <c r="DQ703" s="9"/>
      <c r="DR703" s="9"/>
      <c r="DS703" s="9"/>
      <c r="DT703" s="9"/>
      <c r="DU703" s="9"/>
      <c r="DV703" s="9"/>
      <c r="DW703" s="9"/>
      <c r="DX703" s="9"/>
    </row>
    <row r="704" spans="1:128" ht="15" customHeight="1">
      <c r="A704" s="15"/>
      <c r="C704" s="18"/>
      <c r="D704" s="9"/>
      <c r="E704" s="9"/>
      <c r="F704" s="9"/>
      <c r="G704" s="9"/>
      <c r="H704" s="9"/>
      <c r="I704" s="9"/>
      <c r="J704" s="9"/>
      <c r="K704" s="9"/>
      <c r="L704" s="9"/>
      <c r="M704" s="9"/>
      <c r="N704" s="9"/>
      <c r="O704" s="9"/>
      <c r="P704" s="9"/>
      <c r="Q704" s="9"/>
      <c r="R704" s="9"/>
      <c r="S704" s="9"/>
      <c r="T704" s="9"/>
      <c r="U704" s="9"/>
      <c r="V704" s="9"/>
      <c r="W704" s="9"/>
      <c r="X704" s="9"/>
      <c r="Y704" s="9"/>
      <c r="Z704" s="284"/>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c r="CH704" s="9"/>
      <c r="CI704" s="9"/>
      <c r="CJ704" s="9"/>
      <c r="CK704" s="9"/>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9"/>
      <c r="DP704" s="9"/>
      <c r="DQ704" s="9"/>
      <c r="DR704" s="9"/>
      <c r="DS704" s="9"/>
      <c r="DT704" s="9"/>
      <c r="DU704" s="9"/>
      <c r="DV704" s="9"/>
      <c r="DW704" s="9"/>
      <c r="DX704" s="9"/>
    </row>
    <row r="705" spans="1:128" ht="15" customHeight="1">
      <c r="A705" s="15"/>
      <c r="C705" s="18"/>
      <c r="D705" s="9"/>
      <c r="E705" s="9"/>
      <c r="F705" s="9"/>
      <c r="G705" s="9"/>
      <c r="H705" s="9"/>
      <c r="I705" s="9"/>
      <c r="J705" s="9"/>
      <c r="K705" s="9"/>
      <c r="L705" s="9"/>
      <c r="M705" s="9"/>
      <c r="N705" s="9"/>
      <c r="O705" s="9"/>
      <c r="P705" s="9"/>
      <c r="Q705" s="9"/>
      <c r="R705" s="9"/>
      <c r="S705" s="9"/>
      <c r="T705" s="9"/>
      <c r="U705" s="9"/>
      <c r="V705" s="9"/>
      <c r="W705" s="9"/>
      <c r="X705" s="9"/>
      <c r="Y705" s="9"/>
      <c r="Z705" s="284"/>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c r="CH705" s="9"/>
      <c r="CI705" s="9"/>
      <c r="CJ705" s="9"/>
      <c r="CK705" s="9"/>
      <c r="CL705" s="9"/>
      <c r="CM705" s="9"/>
      <c r="CN705" s="9"/>
      <c r="CO705" s="9"/>
      <c r="CP705" s="9"/>
      <c r="CQ705" s="9"/>
      <c r="CR705" s="9"/>
      <c r="CS705" s="9"/>
      <c r="CT705" s="9"/>
      <c r="CU705" s="9"/>
      <c r="CV705" s="9"/>
      <c r="CW705" s="9"/>
      <c r="CX705" s="9"/>
      <c r="CY705" s="9"/>
      <c r="CZ705" s="9"/>
      <c r="DA705" s="9"/>
      <c r="DB705" s="9"/>
      <c r="DC705" s="9"/>
      <c r="DD705" s="9"/>
      <c r="DE705" s="9"/>
      <c r="DF705" s="9"/>
      <c r="DG705" s="9"/>
      <c r="DH705" s="9"/>
      <c r="DI705" s="9"/>
      <c r="DJ705" s="9"/>
      <c r="DK705" s="9"/>
      <c r="DL705" s="9"/>
      <c r="DM705" s="9"/>
      <c r="DN705" s="9"/>
      <c r="DO705" s="9"/>
      <c r="DP705" s="9"/>
      <c r="DQ705" s="9"/>
      <c r="DR705" s="9"/>
      <c r="DS705" s="9"/>
      <c r="DT705" s="9"/>
      <c r="DU705" s="9"/>
      <c r="DV705" s="9"/>
      <c r="DW705" s="9"/>
      <c r="DX705" s="9"/>
    </row>
    <row r="706" spans="1:128" ht="15" customHeight="1">
      <c r="A706" s="15"/>
      <c r="C706" s="18"/>
      <c r="D706" s="9"/>
      <c r="E706" s="9"/>
      <c r="F706" s="9"/>
      <c r="G706" s="9"/>
      <c r="H706" s="9"/>
      <c r="I706" s="9"/>
      <c r="J706" s="9"/>
      <c r="K706" s="9"/>
      <c r="L706" s="9"/>
      <c r="M706" s="9"/>
      <c r="N706" s="9"/>
      <c r="O706" s="9"/>
      <c r="P706" s="9"/>
      <c r="Q706" s="9"/>
      <c r="R706" s="9"/>
      <c r="S706" s="9"/>
      <c r="T706" s="9"/>
      <c r="U706" s="9"/>
      <c r="V706" s="9"/>
      <c r="W706" s="9"/>
      <c r="X706" s="9"/>
      <c r="Y706" s="9"/>
      <c r="Z706" s="284"/>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c r="CP706" s="9"/>
      <c r="CQ706" s="9"/>
      <c r="CR706" s="9"/>
      <c r="CS706" s="9"/>
      <c r="CT706" s="9"/>
      <c r="CU706" s="9"/>
      <c r="CV706" s="9"/>
      <c r="CW706" s="9"/>
      <c r="CX706" s="9"/>
      <c r="CY706" s="9"/>
      <c r="CZ706" s="9"/>
      <c r="DA706" s="9"/>
      <c r="DB706" s="9"/>
      <c r="DC706" s="9"/>
      <c r="DD706" s="9"/>
      <c r="DE706" s="9"/>
      <c r="DF706" s="9"/>
      <c r="DG706" s="9"/>
      <c r="DH706" s="9"/>
      <c r="DI706" s="9"/>
      <c r="DJ706" s="9"/>
      <c r="DK706" s="9"/>
      <c r="DL706" s="9"/>
      <c r="DM706" s="9"/>
      <c r="DN706" s="9"/>
      <c r="DO706" s="9"/>
      <c r="DP706" s="9"/>
      <c r="DQ706" s="9"/>
      <c r="DR706" s="9"/>
      <c r="DS706" s="9"/>
      <c r="DT706" s="9"/>
      <c r="DU706" s="9"/>
      <c r="DV706" s="9"/>
      <c r="DW706" s="9"/>
      <c r="DX706" s="9"/>
    </row>
    <row r="707" spans="1:128" ht="15" customHeight="1">
      <c r="A707" s="15"/>
      <c r="C707" s="18"/>
      <c r="D707" s="9"/>
      <c r="E707" s="9"/>
      <c r="F707" s="9"/>
      <c r="G707" s="9"/>
      <c r="H707" s="9"/>
      <c r="I707" s="9"/>
      <c r="J707" s="9"/>
      <c r="K707" s="9"/>
      <c r="L707" s="9"/>
      <c r="M707" s="9"/>
      <c r="N707" s="9"/>
      <c r="O707" s="9"/>
      <c r="P707" s="9"/>
      <c r="Q707" s="9"/>
      <c r="R707" s="9"/>
      <c r="S707" s="9"/>
      <c r="T707" s="9"/>
      <c r="U707" s="9"/>
      <c r="V707" s="9"/>
      <c r="W707" s="9"/>
      <c r="X707" s="9"/>
      <c r="Y707" s="9"/>
      <c r="Z707" s="284"/>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9"/>
      <c r="DP707" s="9"/>
      <c r="DQ707" s="9"/>
      <c r="DR707" s="9"/>
      <c r="DS707" s="9"/>
      <c r="DT707" s="9"/>
      <c r="DU707" s="9"/>
      <c r="DV707" s="9"/>
      <c r="DW707" s="9"/>
      <c r="DX707" s="9"/>
    </row>
    <row r="708" spans="1:128" ht="15" customHeight="1">
      <c r="A708" s="15"/>
      <c r="C708" s="18"/>
      <c r="D708" s="9"/>
      <c r="E708" s="9"/>
      <c r="F708" s="9"/>
      <c r="G708" s="9"/>
      <c r="H708" s="9"/>
      <c r="I708" s="9"/>
      <c r="J708" s="9"/>
      <c r="K708" s="9"/>
      <c r="L708" s="9"/>
      <c r="M708" s="9"/>
      <c r="N708" s="9"/>
      <c r="O708" s="9"/>
      <c r="P708" s="9"/>
      <c r="Q708" s="9"/>
      <c r="R708" s="9"/>
      <c r="S708" s="9"/>
      <c r="T708" s="9"/>
      <c r="U708" s="9"/>
      <c r="V708" s="9"/>
      <c r="W708" s="9"/>
      <c r="X708" s="9"/>
      <c r="Y708" s="9"/>
      <c r="Z708" s="284"/>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c r="CJ708" s="9"/>
      <c r="CK708" s="9"/>
      <c r="CL708" s="9"/>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9"/>
      <c r="DP708" s="9"/>
      <c r="DQ708" s="9"/>
      <c r="DR708" s="9"/>
      <c r="DS708" s="9"/>
      <c r="DT708" s="9"/>
      <c r="DU708" s="9"/>
      <c r="DV708" s="9"/>
      <c r="DW708" s="9"/>
      <c r="DX708" s="9"/>
    </row>
    <row r="709" spans="1:128" ht="15" customHeight="1">
      <c r="A709" s="15"/>
      <c r="C709" s="18"/>
      <c r="D709" s="9"/>
      <c r="E709" s="9"/>
      <c r="F709" s="9"/>
      <c r="G709" s="9"/>
      <c r="H709" s="9"/>
      <c r="I709" s="9"/>
      <c r="J709" s="9"/>
      <c r="K709" s="9"/>
      <c r="L709" s="9"/>
      <c r="M709" s="9"/>
      <c r="N709" s="9"/>
      <c r="O709" s="9"/>
      <c r="P709" s="9"/>
      <c r="Q709" s="9"/>
      <c r="R709" s="9"/>
      <c r="S709" s="9"/>
      <c r="T709" s="9"/>
      <c r="U709" s="9"/>
      <c r="V709" s="9"/>
      <c r="W709" s="9"/>
      <c r="X709" s="9"/>
      <c r="Y709" s="9"/>
      <c r="Z709" s="284"/>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9"/>
      <c r="DP709" s="9"/>
      <c r="DQ709" s="9"/>
      <c r="DR709" s="9"/>
      <c r="DS709" s="9"/>
      <c r="DT709" s="9"/>
      <c r="DU709" s="9"/>
      <c r="DV709" s="9"/>
      <c r="DW709" s="9"/>
      <c r="DX709" s="9"/>
    </row>
    <row r="710" spans="1:128" ht="15" customHeight="1">
      <c r="A710" s="15"/>
      <c r="C710" s="18"/>
      <c r="D710" s="9"/>
      <c r="E710" s="9"/>
      <c r="F710" s="9"/>
      <c r="G710" s="9"/>
      <c r="H710" s="9"/>
      <c r="I710" s="9"/>
      <c r="J710" s="9"/>
      <c r="K710" s="9"/>
      <c r="L710" s="9"/>
      <c r="M710" s="9"/>
      <c r="N710" s="9"/>
      <c r="O710" s="9"/>
      <c r="P710" s="9"/>
      <c r="Q710" s="9"/>
      <c r="R710" s="9"/>
      <c r="S710" s="9"/>
      <c r="T710" s="9"/>
      <c r="U710" s="9"/>
      <c r="V710" s="9"/>
      <c r="W710" s="9"/>
      <c r="X710" s="9"/>
      <c r="Y710" s="9"/>
      <c r="Z710" s="284"/>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c r="CJ710" s="9"/>
      <c r="CK710" s="9"/>
      <c r="CL710" s="9"/>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9"/>
      <c r="DP710" s="9"/>
      <c r="DQ710" s="9"/>
      <c r="DR710" s="9"/>
      <c r="DS710" s="9"/>
      <c r="DT710" s="9"/>
      <c r="DU710" s="9"/>
      <c r="DV710" s="9"/>
      <c r="DW710" s="9"/>
      <c r="DX710" s="9"/>
    </row>
    <row r="711" spans="1:128" ht="15" customHeight="1">
      <c r="A711" s="15"/>
      <c r="C711" s="18"/>
      <c r="D711" s="9"/>
      <c r="E711" s="9"/>
      <c r="F711" s="9"/>
      <c r="G711" s="9"/>
      <c r="H711" s="9"/>
      <c r="I711" s="9"/>
      <c r="J711" s="9"/>
      <c r="K711" s="9"/>
      <c r="L711" s="9"/>
      <c r="M711" s="9"/>
      <c r="N711" s="9"/>
      <c r="O711" s="9"/>
      <c r="P711" s="9"/>
      <c r="Q711" s="9"/>
      <c r="R711" s="9"/>
      <c r="S711" s="9"/>
      <c r="T711" s="9"/>
      <c r="U711" s="9"/>
      <c r="V711" s="9"/>
      <c r="W711" s="9"/>
      <c r="X711" s="9"/>
      <c r="Y711" s="9"/>
      <c r="Z711" s="284"/>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c r="CJ711" s="9"/>
      <c r="CK711" s="9"/>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9"/>
      <c r="DP711" s="9"/>
      <c r="DQ711" s="9"/>
      <c r="DR711" s="9"/>
      <c r="DS711" s="9"/>
      <c r="DT711" s="9"/>
      <c r="DU711" s="9"/>
      <c r="DV711" s="9"/>
      <c r="DW711" s="9"/>
      <c r="DX711" s="9"/>
    </row>
    <row r="712" spans="1:128" ht="15" customHeight="1">
      <c r="A712" s="15"/>
      <c r="C712" s="18"/>
      <c r="D712" s="9"/>
      <c r="E712" s="9"/>
      <c r="F712" s="9"/>
      <c r="G712" s="9"/>
      <c r="H712" s="9"/>
      <c r="I712" s="9"/>
      <c r="J712" s="9"/>
      <c r="K712" s="9"/>
      <c r="L712" s="9"/>
      <c r="M712" s="9"/>
      <c r="N712" s="9"/>
      <c r="O712" s="9"/>
      <c r="P712" s="9"/>
      <c r="Q712" s="9"/>
      <c r="R712" s="9"/>
      <c r="S712" s="9"/>
      <c r="T712" s="9"/>
      <c r="U712" s="9"/>
      <c r="V712" s="9"/>
      <c r="W712" s="9"/>
      <c r="X712" s="9"/>
      <c r="Y712" s="9"/>
      <c r="Z712" s="284"/>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c r="CJ712" s="9"/>
      <c r="CK712" s="9"/>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9"/>
      <c r="DP712" s="9"/>
      <c r="DQ712" s="9"/>
      <c r="DR712" s="9"/>
      <c r="DS712" s="9"/>
      <c r="DT712" s="9"/>
      <c r="DU712" s="9"/>
      <c r="DV712" s="9"/>
      <c r="DW712" s="9"/>
      <c r="DX712" s="9"/>
    </row>
    <row r="713" spans="1:128" ht="15" customHeight="1">
      <c r="A713" s="15"/>
      <c r="C713" s="18"/>
      <c r="D713" s="9"/>
      <c r="E713" s="9"/>
      <c r="F713" s="9"/>
      <c r="G713" s="9"/>
      <c r="H713" s="9"/>
      <c r="I713" s="9"/>
      <c r="J713" s="9"/>
      <c r="K713" s="9"/>
      <c r="L713" s="9"/>
      <c r="M713" s="9"/>
      <c r="N713" s="9"/>
      <c r="O713" s="9"/>
      <c r="P713" s="9"/>
      <c r="Q713" s="9"/>
      <c r="R713" s="9"/>
      <c r="S713" s="9"/>
      <c r="T713" s="9"/>
      <c r="U713" s="9"/>
      <c r="V713" s="9"/>
      <c r="W713" s="9"/>
      <c r="X713" s="9"/>
      <c r="Y713" s="9"/>
      <c r="Z713" s="284"/>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9"/>
      <c r="DP713" s="9"/>
      <c r="DQ713" s="9"/>
      <c r="DR713" s="9"/>
      <c r="DS713" s="9"/>
      <c r="DT713" s="9"/>
      <c r="DU713" s="9"/>
      <c r="DV713" s="9"/>
      <c r="DW713" s="9"/>
      <c r="DX713" s="9"/>
    </row>
    <row r="714" spans="1:128" ht="15" customHeight="1">
      <c r="A714" s="15"/>
      <c r="C714" s="18"/>
      <c r="D714" s="9"/>
      <c r="E714" s="9"/>
      <c r="F714" s="9"/>
      <c r="G714" s="9"/>
      <c r="H714" s="9"/>
      <c r="I714" s="9"/>
      <c r="J714" s="9"/>
      <c r="K714" s="9"/>
      <c r="L714" s="9"/>
      <c r="M714" s="9"/>
      <c r="N714" s="9"/>
      <c r="O714" s="9"/>
      <c r="P714" s="9"/>
      <c r="Q714" s="9"/>
      <c r="R714" s="9"/>
      <c r="S714" s="9"/>
      <c r="T714" s="9"/>
      <c r="U714" s="9"/>
      <c r="V714" s="9"/>
      <c r="W714" s="9"/>
      <c r="X714" s="9"/>
      <c r="Y714" s="9"/>
      <c r="Z714" s="284"/>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c r="CP714" s="9"/>
      <c r="CQ714" s="9"/>
      <c r="CR714" s="9"/>
      <c r="CS714" s="9"/>
      <c r="CT714" s="9"/>
      <c r="CU714" s="9"/>
      <c r="CV714" s="9"/>
      <c r="CW714" s="9"/>
      <c r="CX714" s="9"/>
      <c r="CY714" s="9"/>
      <c r="CZ714" s="9"/>
      <c r="DA714" s="9"/>
      <c r="DB714" s="9"/>
      <c r="DC714" s="9"/>
      <c r="DD714" s="9"/>
      <c r="DE714" s="9"/>
      <c r="DF714" s="9"/>
      <c r="DG714" s="9"/>
      <c r="DH714" s="9"/>
      <c r="DI714" s="9"/>
      <c r="DJ714" s="9"/>
      <c r="DK714" s="9"/>
      <c r="DL714" s="9"/>
      <c r="DM714" s="9"/>
      <c r="DN714" s="9"/>
      <c r="DO714" s="9"/>
      <c r="DP714" s="9"/>
      <c r="DQ714" s="9"/>
      <c r="DR714" s="9"/>
      <c r="DS714" s="9"/>
      <c r="DT714" s="9"/>
      <c r="DU714" s="9"/>
      <c r="DV714" s="9"/>
      <c r="DW714" s="9"/>
      <c r="DX714" s="9"/>
    </row>
    <row r="715" spans="1:128" ht="15" customHeight="1">
      <c r="A715" s="15"/>
      <c r="C715" s="18"/>
      <c r="D715" s="9"/>
      <c r="E715" s="9"/>
      <c r="F715" s="9"/>
      <c r="G715" s="9"/>
      <c r="H715" s="9"/>
      <c r="I715" s="9"/>
      <c r="J715" s="9"/>
      <c r="K715" s="9"/>
      <c r="L715" s="9"/>
      <c r="M715" s="9"/>
      <c r="N715" s="9"/>
      <c r="O715" s="9"/>
      <c r="P715" s="9"/>
      <c r="Q715" s="9"/>
      <c r="R715" s="9"/>
      <c r="S715" s="9"/>
      <c r="T715" s="9"/>
      <c r="U715" s="9"/>
      <c r="V715" s="9"/>
      <c r="W715" s="9"/>
      <c r="X715" s="9"/>
      <c r="Y715" s="9"/>
      <c r="Z715" s="284"/>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c r="CJ715" s="9"/>
      <c r="CK715" s="9"/>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9"/>
      <c r="DP715" s="9"/>
      <c r="DQ715" s="9"/>
      <c r="DR715" s="9"/>
      <c r="DS715" s="9"/>
      <c r="DT715" s="9"/>
      <c r="DU715" s="9"/>
      <c r="DV715" s="9"/>
      <c r="DW715" s="9"/>
      <c r="DX715" s="9"/>
    </row>
    <row r="716" spans="1:128" ht="15" customHeight="1">
      <c r="A716" s="15"/>
      <c r="C716" s="18"/>
      <c r="D716" s="9"/>
      <c r="E716" s="9"/>
      <c r="F716" s="9"/>
      <c r="G716" s="9"/>
      <c r="H716" s="9"/>
      <c r="I716" s="9"/>
      <c r="J716" s="9"/>
      <c r="K716" s="9"/>
      <c r="L716" s="9"/>
      <c r="M716" s="9"/>
      <c r="N716" s="9"/>
      <c r="O716" s="9"/>
      <c r="P716" s="9"/>
      <c r="Q716" s="9"/>
      <c r="R716" s="9"/>
      <c r="S716" s="9"/>
      <c r="T716" s="9"/>
      <c r="U716" s="9"/>
      <c r="V716" s="9"/>
      <c r="W716" s="9"/>
      <c r="X716" s="9"/>
      <c r="Y716" s="9"/>
      <c r="Z716" s="284"/>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9"/>
      <c r="DP716" s="9"/>
      <c r="DQ716" s="9"/>
      <c r="DR716" s="9"/>
      <c r="DS716" s="9"/>
      <c r="DT716" s="9"/>
      <c r="DU716" s="9"/>
      <c r="DV716" s="9"/>
      <c r="DW716" s="9"/>
      <c r="DX716" s="9"/>
    </row>
    <row r="717" spans="1:128" ht="15" customHeight="1">
      <c r="A717" s="15"/>
      <c r="C717" s="18"/>
      <c r="D717" s="9"/>
      <c r="E717" s="9"/>
      <c r="F717" s="9"/>
      <c r="G717" s="9"/>
      <c r="H717" s="9"/>
      <c r="I717" s="9"/>
      <c r="J717" s="9"/>
      <c r="K717" s="9"/>
      <c r="L717" s="9"/>
      <c r="M717" s="9"/>
      <c r="N717" s="9"/>
      <c r="O717" s="9"/>
      <c r="P717" s="9"/>
      <c r="Q717" s="9"/>
      <c r="R717" s="9"/>
      <c r="S717" s="9"/>
      <c r="T717" s="9"/>
      <c r="U717" s="9"/>
      <c r="V717" s="9"/>
      <c r="W717" s="9"/>
      <c r="X717" s="9"/>
      <c r="Y717" s="9"/>
      <c r="Z717" s="284"/>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9"/>
      <c r="DP717" s="9"/>
      <c r="DQ717" s="9"/>
      <c r="DR717" s="9"/>
      <c r="DS717" s="9"/>
      <c r="DT717" s="9"/>
      <c r="DU717" s="9"/>
      <c r="DV717" s="9"/>
      <c r="DW717" s="9"/>
      <c r="DX717" s="9"/>
    </row>
    <row r="718" spans="1:128" ht="15" customHeight="1">
      <c r="A718" s="15"/>
      <c r="C718" s="18"/>
      <c r="D718" s="9"/>
      <c r="E718" s="9"/>
      <c r="F718" s="9"/>
      <c r="G718" s="9"/>
      <c r="H718" s="9"/>
      <c r="I718" s="9"/>
      <c r="J718" s="9"/>
      <c r="K718" s="9"/>
      <c r="L718" s="9"/>
      <c r="M718" s="9"/>
      <c r="N718" s="9"/>
      <c r="O718" s="9"/>
      <c r="P718" s="9"/>
      <c r="Q718" s="9"/>
      <c r="R718" s="9"/>
      <c r="S718" s="9"/>
      <c r="T718" s="9"/>
      <c r="U718" s="9"/>
      <c r="V718" s="9"/>
      <c r="W718" s="9"/>
      <c r="X718" s="9"/>
      <c r="Y718" s="9"/>
      <c r="Z718" s="284"/>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c r="CJ718" s="9"/>
      <c r="CK718" s="9"/>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9"/>
      <c r="DP718" s="9"/>
      <c r="DQ718" s="9"/>
      <c r="DR718" s="9"/>
      <c r="DS718" s="9"/>
      <c r="DT718" s="9"/>
      <c r="DU718" s="9"/>
      <c r="DV718" s="9"/>
      <c r="DW718" s="9"/>
      <c r="DX718" s="9"/>
    </row>
    <row r="719" spans="1:128" ht="15" customHeight="1">
      <c r="A719" s="15"/>
      <c r="C719" s="18"/>
      <c r="D719" s="9"/>
      <c r="E719" s="9"/>
      <c r="F719" s="9"/>
      <c r="G719" s="9"/>
      <c r="H719" s="9"/>
      <c r="I719" s="9"/>
      <c r="J719" s="9"/>
      <c r="K719" s="9"/>
      <c r="L719" s="9"/>
      <c r="M719" s="9"/>
      <c r="N719" s="9"/>
      <c r="O719" s="9"/>
      <c r="P719" s="9"/>
      <c r="Q719" s="9"/>
      <c r="R719" s="9"/>
      <c r="S719" s="9"/>
      <c r="T719" s="9"/>
      <c r="U719" s="9"/>
      <c r="V719" s="9"/>
      <c r="W719" s="9"/>
      <c r="X719" s="9"/>
      <c r="Y719" s="9"/>
      <c r="Z719" s="284"/>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9"/>
      <c r="DP719" s="9"/>
      <c r="DQ719" s="9"/>
      <c r="DR719" s="9"/>
      <c r="DS719" s="9"/>
      <c r="DT719" s="9"/>
      <c r="DU719" s="9"/>
      <c r="DV719" s="9"/>
      <c r="DW719" s="9"/>
      <c r="DX719" s="9"/>
    </row>
    <row r="720" spans="1:128" ht="15" customHeight="1">
      <c r="A720" s="15"/>
      <c r="C720" s="18"/>
      <c r="D720" s="9"/>
      <c r="E720" s="9"/>
      <c r="F720" s="9"/>
      <c r="G720" s="9"/>
      <c r="H720" s="9"/>
      <c r="I720" s="9"/>
      <c r="J720" s="9"/>
      <c r="K720" s="9"/>
      <c r="L720" s="9"/>
      <c r="M720" s="9"/>
      <c r="N720" s="9"/>
      <c r="O720" s="9"/>
      <c r="P720" s="9"/>
      <c r="Q720" s="9"/>
      <c r="R720" s="9"/>
      <c r="S720" s="9"/>
      <c r="T720" s="9"/>
      <c r="U720" s="9"/>
      <c r="V720" s="9"/>
      <c r="W720" s="9"/>
      <c r="X720" s="9"/>
      <c r="Y720" s="9"/>
      <c r="Z720" s="284"/>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c r="CJ720" s="9"/>
      <c r="CK720" s="9"/>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9"/>
      <c r="DP720" s="9"/>
      <c r="DQ720" s="9"/>
      <c r="DR720" s="9"/>
      <c r="DS720" s="9"/>
      <c r="DT720" s="9"/>
      <c r="DU720" s="9"/>
      <c r="DV720" s="9"/>
      <c r="DW720" s="9"/>
      <c r="DX720" s="9"/>
    </row>
    <row r="721" spans="1:128" ht="15" customHeight="1">
      <c r="A721" s="15"/>
      <c r="C721" s="18"/>
      <c r="D721" s="9"/>
      <c r="E721" s="9"/>
      <c r="F721" s="9"/>
      <c r="G721" s="9"/>
      <c r="H721" s="9"/>
      <c r="I721" s="9"/>
      <c r="J721" s="9"/>
      <c r="K721" s="9"/>
      <c r="L721" s="9"/>
      <c r="M721" s="9"/>
      <c r="N721" s="9"/>
      <c r="O721" s="9"/>
      <c r="P721" s="9"/>
      <c r="Q721" s="9"/>
      <c r="R721" s="9"/>
      <c r="S721" s="9"/>
      <c r="T721" s="9"/>
      <c r="U721" s="9"/>
      <c r="V721" s="9"/>
      <c r="W721" s="9"/>
      <c r="X721" s="9"/>
      <c r="Y721" s="9"/>
      <c r="Z721" s="284"/>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9"/>
      <c r="DP721" s="9"/>
      <c r="DQ721" s="9"/>
      <c r="DR721" s="9"/>
      <c r="DS721" s="9"/>
      <c r="DT721" s="9"/>
      <c r="DU721" s="9"/>
      <c r="DV721" s="9"/>
      <c r="DW721" s="9"/>
      <c r="DX721" s="9"/>
    </row>
    <row r="722" spans="1:128" ht="15" customHeight="1">
      <c r="A722" s="15"/>
      <c r="C722" s="18"/>
      <c r="D722" s="9"/>
      <c r="E722" s="9"/>
      <c r="F722" s="9"/>
      <c r="G722" s="9"/>
      <c r="H722" s="9"/>
      <c r="I722" s="9"/>
      <c r="J722" s="9"/>
      <c r="K722" s="9"/>
      <c r="L722" s="9"/>
      <c r="M722" s="9"/>
      <c r="N722" s="9"/>
      <c r="O722" s="9"/>
      <c r="P722" s="9"/>
      <c r="Q722" s="9"/>
      <c r="R722" s="9"/>
      <c r="S722" s="9"/>
      <c r="T722" s="9"/>
      <c r="U722" s="9"/>
      <c r="V722" s="9"/>
      <c r="W722" s="9"/>
      <c r="X722" s="9"/>
      <c r="Y722" s="9"/>
      <c r="Z722" s="284"/>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c r="CJ722" s="9"/>
      <c r="CK722" s="9"/>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9"/>
      <c r="DP722" s="9"/>
      <c r="DQ722" s="9"/>
      <c r="DR722" s="9"/>
      <c r="DS722" s="9"/>
      <c r="DT722" s="9"/>
      <c r="DU722" s="9"/>
      <c r="DV722" s="9"/>
      <c r="DW722" s="9"/>
      <c r="DX722" s="9"/>
    </row>
    <row r="723" spans="1:128" ht="15" customHeight="1">
      <c r="A723" s="15"/>
      <c r="C723" s="18"/>
      <c r="D723" s="9"/>
      <c r="E723" s="9"/>
      <c r="F723" s="9"/>
      <c r="G723" s="9"/>
      <c r="H723" s="9"/>
      <c r="I723" s="9"/>
      <c r="J723" s="9"/>
      <c r="K723" s="9"/>
      <c r="L723" s="9"/>
      <c r="M723" s="9"/>
      <c r="N723" s="9"/>
      <c r="O723" s="9"/>
      <c r="P723" s="9"/>
      <c r="Q723" s="9"/>
      <c r="R723" s="9"/>
      <c r="S723" s="9"/>
      <c r="T723" s="9"/>
      <c r="U723" s="9"/>
      <c r="V723" s="9"/>
      <c r="W723" s="9"/>
      <c r="X723" s="9"/>
      <c r="Y723" s="9"/>
      <c r="Z723" s="284"/>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c r="CJ723" s="9"/>
      <c r="CK723" s="9"/>
      <c r="CL723" s="9"/>
      <c r="CM723" s="9"/>
      <c r="CN723" s="9"/>
      <c r="CO723" s="9"/>
      <c r="CP723" s="9"/>
      <c r="CQ723" s="9"/>
      <c r="CR723" s="9"/>
      <c r="CS723" s="9"/>
      <c r="CT723" s="9"/>
      <c r="CU723" s="9"/>
      <c r="CV723" s="9"/>
      <c r="CW723" s="9"/>
      <c r="CX723" s="9"/>
      <c r="CY723" s="9"/>
      <c r="CZ723" s="9"/>
      <c r="DA723" s="9"/>
      <c r="DB723" s="9"/>
      <c r="DC723" s="9"/>
      <c r="DD723" s="9"/>
      <c r="DE723" s="9"/>
      <c r="DF723" s="9"/>
      <c r="DG723" s="9"/>
      <c r="DH723" s="9"/>
      <c r="DI723" s="9"/>
      <c r="DJ723" s="9"/>
      <c r="DK723" s="9"/>
      <c r="DL723" s="9"/>
      <c r="DM723" s="9"/>
      <c r="DN723" s="9"/>
      <c r="DO723" s="9"/>
      <c r="DP723" s="9"/>
      <c r="DQ723" s="9"/>
      <c r="DR723" s="9"/>
      <c r="DS723" s="9"/>
      <c r="DT723" s="9"/>
      <c r="DU723" s="9"/>
      <c r="DV723" s="9"/>
      <c r="DW723" s="9"/>
      <c r="DX723" s="9"/>
    </row>
    <row r="724" spans="1:128" ht="15" customHeight="1">
      <c r="A724" s="15"/>
      <c r="C724" s="18"/>
      <c r="D724" s="9"/>
      <c r="E724" s="9"/>
      <c r="F724" s="9"/>
      <c r="G724" s="9"/>
      <c r="H724" s="9"/>
      <c r="I724" s="9"/>
      <c r="J724" s="9"/>
      <c r="K724" s="9"/>
      <c r="L724" s="9"/>
      <c r="M724" s="9"/>
      <c r="N724" s="9"/>
      <c r="O724" s="9"/>
      <c r="P724" s="9"/>
      <c r="Q724" s="9"/>
      <c r="R724" s="9"/>
      <c r="S724" s="9"/>
      <c r="T724" s="9"/>
      <c r="U724" s="9"/>
      <c r="V724" s="9"/>
      <c r="W724" s="9"/>
      <c r="X724" s="9"/>
      <c r="Y724" s="9"/>
      <c r="Z724" s="284"/>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9"/>
      <c r="DP724" s="9"/>
      <c r="DQ724" s="9"/>
      <c r="DR724" s="9"/>
      <c r="DS724" s="9"/>
      <c r="DT724" s="9"/>
      <c r="DU724" s="9"/>
      <c r="DV724" s="9"/>
      <c r="DW724" s="9"/>
      <c r="DX724" s="9"/>
    </row>
    <row r="725" spans="1:128" ht="15" customHeight="1">
      <c r="A725" s="15"/>
      <c r="C725" s="18"/>
      <c r="D725" s="9"/>
      <c r="E725" s="9"/>
      <c r="F725" s="9"/>
      <c r="G725" s="9"/>
      <c r="H725" s="9"/>
      <c r="I725" s="9"/>
      <c r="J725" s="9"/>
      <c r="K725" s="9"/>
      <c r="L725" s="9"/>
      <c r="M725" s="9"/>
      <c r="N725" s="9"/>
      <c r="O725" s="9"/>
      <c r="P725" s="9"/>
      <c r="Q725" s="9"/>
      <c r="R725" s="9"/>
      <c r="S725" s="9"/>
      <c r="T725" s="9"/>
      <c r="U725" s="9"/>
      <c r="V725" s="9"/>
      <c r="W725" s="9"/>
      <c r="X725" s="9"/>
      <c r="Y725" s="9"/>
      <c r="Z725" s="284"/>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9"/>
      <c r="DP725" s="9"/>
      <c r="DQ725" s="9"/>
      <c r="DR725" s="9"/>
      <c r="DS725" s="9"/>
      <c r="DT725" s="9"/>
      <c r="DU725" s="9"/>
      <c r="DV725" s="9"/>
      <c r="DW725" s="9"/>
      <c r="DX725" s="9"/>
    </row>
    <row r="726" spans="1:128" ht="15" customHeight="1">
      <c r="A726" s="15"/>
      <c r="C726" s="18"/>
      <c r="D726" s="9"/>
      <c r="E726" s="9"/>
      <c r="F726" s="9"/>
      <c r="G726" s="9"/>
      <c r="H726" s="9"/>
      <c r="I726" s="9"/>
      <c r="J726" s="9"/>
      <c r="K726" s="9"/>
      <c r="L726" s="9"/>
      <c r="M726" s="9"/>
      <c r="N726" s="9"/>
      <c r="O726" s="9"/>
      <c r="P726" s="9"/>
      <c r="Q726" s="9"/>
      <c r="R726" s="9"/>
      <c r="S726" s="9"/>
      <c r="T726" s="9"/>
      <c r="U726" s="9"/>
      <c r="V726" s="9"/>
      <c r="W726" s="9"/>
      <c r="X726" s="9"/>
      <c r="Y726" s="9"/>
      <c r="Z726" s="284"/>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c r="CJ726" s="9"/>
      <c r="CK726" s="9"/>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9"/>
      <c r="DP726" s="9"/>
      <c r="DQ726" s="9"/>
      <c r="DR726" s="9"/>
      <c r="DS726" s="9"/>
      <c r="DT726" s="9"/>
      <c r="DU726" s="9"/>
      <c r="DV726" s="9"/>
      <c r="DW726" s="9"/>
      <c r="DX726" s="9"/>
    </row>
    <row r="727" spans="1:128" ht="15" customHeight="1">
      <c r="A727" s="15"/>
      <c r="C727" s="18"/>
      <c r="D727" s="9"/>
      <c r="E727" s="9"/>
      <c r="F727" s="9"/>
      <c r="G727" s="9"/>
      <c r="H727" s="9"/>
      <c r="I727" s="9"/>
      <c r="J727" s="9"/>
      <c r="K727" s="9"/>
      <c r="L727" s="9"/>
      <c r="M727" s="9"/>
      <c r="N727" s="9"/>
      <c r="O727" s="9"/>
      <c r="P727" s="9"/>
      <c r="Q727" s="9"/>
      <c r="R727" s="9"/>
      <c r="S727" s="9"/>
      <c r="T727" s="9"/>
      <c r="U727" s="9"/>
      <c r="V727" s="9"/>
      <c r="W727" s="9"/>
      <c r="X727" s="9"/>
      <c r="Y727" s="9"/>
      <c r="Z727" s="284"/>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9"/>
      <c r="DP727" s="9"/>
      <c r="DQ727" s="9"/>
      <c r="DR727" s="9"/>
      <c r="DS727" s="9"/>
      <c r="DT727" s="9"/>
      <c r="DU727" s="9"/>
      <c r="DV727" s="9"/>
      <c r="DW727" s="9"/>
      <c r="DX727" s="9"/>
    </row>
    <row r="728" spans="1:128" ht="15" customHeight="1">
      <c r="A728" s="15"/>
      <c r="C728" s="18"/>
      <c r="D728" s="9"/>
      <c r="E728" s="9"/>
      <c r="F728" s="9"/>
      <c r="G728" s="9"/>
      <c r="H728" s="9"/>
      <c r="I728" s="9"/>
      <c r="J728" s="9"/>
      <c r="K728" s="9"/>
      <c r="L728" s="9"/>
      <c r="M728" s="9"/>
      <c r="N728" s="9"/>
      <c r="O728" s="9"/>
      <c r="P728" s="9"/>
      <c r="Q728" s="9"/>
      <c r="R728" s="9"/>
      <c r="S728" s="9"/>
      <c r="T728" s="9"/>
      <c r="U728" s="9"/>
      <c r="V728" s="9"/>
      <c r="W728" s="9"/>
      <c r="X728" s="9"/>
      <c r="Y728" s="9"/>
      <c r="Z728" s="284"/>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c r="CJ728" s="9"/>
      <c r="CK728" s="9"/>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9"/>
      <c r="DP728" s="9"/>
      <c r="DQ728" s="9"/>
      <c r="DR728" s="9"/>
      <c r="DS728" s="9"/>
      <c r="DT728" s="9"/>
      <c r="DU728" s="9"/>
      <c r="DV728" s="9"/>
      <c r="DW728" s="9"/>
      <c r="DX728" s="9"/>
    </row>
    <row r="729" spans="1:128" ht="15" customHeight="1">
      <c r="A729" s="15"/>
      <c r="C729" s="18"/>
      <c r="D729" s="9"/>
      <c r="E729" s="9"/>
      <c r="F729" s="9"/>
      <c r="G729" s="9"/>
      <c r="H729" s="9"/>
      <c r="I729" s="9"/>
      <c r="J729" s="9"/>
      <c r="K729" s="9"/>
      <c r="L729" s="9"/>
      <c r="M729" s="9"/>
      <c r="N729" s="9"/>
      <c r="O729" s="9"/>
      <c r="P729" s="9"/>
      <c r="Q729" s="9"/>
      <c r="R729" s="9"/>
      <c r="S729" s="9"/>
      <c r="T729" s="9"/>
      <c r="U729" s="9"/>
      <c r="V729" s="9"/>
      <c r="W729" s="9"/>
      <c r="X729" s="9"/>
      <c r="Y729" s="9"/>
      <c r="Z729" s="284"/>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9"/>
      <c r="DP729" s="9"/>
      <c r="DQ729" s="9"/>
      <c r="DR729" s="9"/>
      <c r="DS729" s="9"/>
      <c r="DT729" s="9"/>
      <c r="DU729" s="9"/>
      <c r="DV729" s="9"/>
      <c r="DW729" s="9"/>
      <c r="DX729" s="9"/>
    </row>
    <row r="730" spans="1:128" ht="15" customHeight="1">
      <c r="A730" s="15"/>
      <c r="C730" s="18"/>
      <c r="D730" s="9"/>
      <c r="E730" s="9"/>
      <c r="F730" s="9"/>
      <c r="G730" s="9"/>
      <c r="H730" s="9"/>
      <c r="I730" s="9"/>
      <c r="J730" s="9"/>
      <c r="K730" s="9"/>
      <c r="L730" s="9"/>
      <c r="M730" s="9"/>
      <c r="N730" s="9"/>
      <c r="O730" s="9"/>
      <c r="P730" s="9"/>
      <c r="Q730" s="9"/>
      <c r="R730" s="9"/>
      <c r="S730" s="9"/>
      <c r="T730" s="9"/>
      <c r="U730" s="9"/>
      <c r="V730" s="9"/>
      <c r="W730" s="9"/>
      <c r="X730" s="9"/>
      <c r="Y730" s="9"/>
      <c r="Z730" s="284"/>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9"/>
      <c r="DP730" s="9"/>
      <c r="DQ730" s="9"/>
      <c r="DR730" s="9"/>
      <c r="DS730" s="9"/>
      <c r="DT730" s="9"/>
      <c r="DU730" s="9"/>
      <c r="DV730" s="9"/>
      <c r="DW730" s="9"/>
      <c r="DX730" s="9"/>
    </row>
    <row r="731" spans="1:128" ht="15" customHeight="1">
      <c r="A731" s="15"/>
      <c r="C731" s="18"/>
      <c r="D731" s="9"/>
      <c r="E731" s="9"/>
      <c r="F731" s="9"/>
      <c r="G731" s="9"/>
      <c r="H731" s="9"/>
      <c r="I731" s="9"/>
      <c r="J731" s="9"/>
      <c r="K731" s="9"/>
      <c r="L731" s="9"/>
      <c r="M731" s="9"/>
      <c r="N731" s="9"/>
      <c r="O731" s="9"/>
      <c r="P731" s="9"/>
      <c r="Q731" s="9"/>
      <c r="R731" s="9"/>
      <c r="S731" s="9"/>
      <c r="T731" s="9"/>
      <c r="U731" s="9"/>
      <c r="V731" s="9"/>
      <c r="W731" s="9"/>
      <c r="X731" s="9"/>
      <c r="Y731" s="9"/>
      <c r="Z731" s="284"/>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c r="CJ731" s="9"/>
      <c r="CK731" s="9"/>
      <c r="CL731" s="9"/>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9"/>
      <c r="DP731" s="9"/>
      <c r="DQ731" s="9"/>
      <c r="DR731" s="9"/>
      <c r="DS731" s="9"/>
      <c r="DT731" s="9"/>
      <c r="DU731" s="9"/>
      <c r="DV731" s="9"/>
      <c r="DW731" s="9"/>
      <c r="DX731" s="9"/>
    </row>
    <row r="732" spans="1:128" ht="15" customHeight="1">
      <c r="A732" s="15"/>
      <c r="C732" s="18"/>
      <c r="D732" s="9"/>
      <c r="E732" s="9"/>
      <c r="F732" s="9"/>
      <c r="G732" s="9"/>
      <c r="H732" s="9"/>
      <c r="I732" s="9"/>
      <c r="J732" s="9"/>
      <c r="K732" s="9"/>
      <c r="L732" s="9"/>
      <c r="M732" s="9"/>
      <c r="N732" s="9"/>
      <c r="O732" s="9"/>
      <c r="P732" s="9"/>
      <c r="Q732" s="9"/>
      <c r="R732" s="9"/>
      <c r="S732" s="9"/>
      <c r="T732" s="9"/>
      <c r="U732" s="9"/>
      <c r="V732" s="9"/>
      <c r="W732" s="9"/>
      <c r="X732" s="9"/>
      <c r="Y732" s="9"/>
      <c r="Z732" s="284"/>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9"/>
      <c r="DP732" s="9"/>
      <c r="DQ732" s="9"/>
      <c r="DR732" s="9"/>
      <c r="DS732" s="9"/>
      <c r="DT732" s="9"/>
      <c r="DU732" s="9"/>
      <c r="DV732" s="9"/>
      <c r="DW732" s="9"/>
      <c r="DX732" s="9"/>
    </row>
    <row r="733" spans="1:128" ht="15" customHeight="1">
      <c r="A733" s="15"/>
      <c r="C733" s="18"/>
      <c r="D733" s="9"/>
      <c r="E733" s="9"/>
      <c r="F733" s="9"/>
      <c r="G733" s="9"/>
      <c r="H733" s="9"/>
      <c r="I733" s="9"/>
      <c r="J733" s="9"/>
      <c r="K733" s="9"/>
      <c r="L733" s="9"/>
      <c r="M733" s="9"/>
      <c r="N733" s="9"/>
      <c r="O733" s="9"/>
      <c r="P733" s="9"/>
      <c r="Q733" s="9"/>
      <c r="R733" s="9"/>
      <c r="S733" s="9"/>
      <c r="T733" s="9"/>
      <c r="U733" s="9"/>
      <c r="V733" s="9"/>
      <c r="W733" s="9"/>
      <c r="X733" s="9"/>
      <c r="Y733" s="9"/>
      <c r="Z733" s="284"/>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9"/>
      <c r="DP733" s="9"/>
      <c r="DQ733" s="9"/>
      <c r="DR733" s="9"/>
      <c r="DS733" s="9"/>
      <c r="DT733" s="9"/>
      <c r="DU733" s="9"/>
      <c r="DV733" s="9"/>
      <c r="DW733" s="9"/>
      <c r="DX733" s="9"/>
    </row>
    <row r="734" spans="1:128" ht="15" customHeight="1">
      <c r="A734" s="15"/>
      <c r="C734" s="18"/>
      <c r="D734" s="9"/>
      <c r="E734" s="9"/>
      <c r="F734" s="9"/>
      <c r="G734" s="9"/>
      <c r="H734" s="9"/>
      <c r="I734" s="9"/>
      <c r="J734" s="9"/>
      <c r="K734" s="9"/>
      <c r="L734" s="9"/>
      <c r="M734" s="9"/>
      <c r="N734" s="9"/>
      <c r="O734" s="9"/>
      <c r="P734" s="9"/>
      <c r="Q734" s="9"/>
      <c r="R734" s="9"/>
      <c r="S734" s="9"/>
      <c r="T734" s="9"/>
      <c r="U734" s="9"/>
      <c r="V734" s="9"/>
      <c r="W734" s="9"/>
      <c r="X734" s="9"/>
      <c r="Y734" s="9"/>
      <c r="Z734" s="284"/>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9"/>
      <c r="DP734" s="9"/>
      <c r="DQ734" s="9"/>
      <c r="DR734" s="9"/>
      <c r="DS734" s="9"/>
      <c r="DT734" s="9"/>
      <c r="DU734" s="9"/>
      <c r="DV734" s="9"/>
      <c r="DW734" s="9"/>
      <c r="DX734" s="9"/>
    </row>
    <row r="735" spans="1:128" ht="15" customHeight="1">
      <c r="A735" s="15"/>
      <c r="C735" s="18"/>
      <c r="D735" s="9"/>
      <c r="E735" s="9"/>
      <c r="F735" s="9"/>
      <c r="G735" s="9"/>
      <c r="H735" s="9"/>
      <c r="I735" s="9"/>
      <c r="J735" s="9"/>
      <c r="K735" s="9"/>
      <c r="L735" s="9"/>
      <c r="M735" s="9"/>
      <c r="N735" s="9"/>
      <c r="O735" s="9"/>
      <c r="P735" s="9"/>
      <c r="Q735" s="9"/>
      <c r="R735" s="9"/>
      <c r="S735" s="9"/>
      <c r="T735" s="9"/>
      <c r="U735" s="9"/>
      <c r="V735" s="9"/>
      <c r="W735" s="9"/>
      <c r="X735" s="9"/>
      <c r="Y735" s="9"/>
      <c r="Z735" s="284"/>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c r="CJ735" s="9"/>
      <c r="CK735" s="9"/>
      <c r="CL735" s="9"/>
      <c r="CM735" s="9"/>
      <c r="CN735" s="9"/>
      <c r="CO735" s="9"/>
      <c r="CP735" s="9"/>
      <c r="CQ735" s="9"/>
      <c r="CR735" s="9"/>
      <c r="CS735" s="9"/>
      <c r="CT735" s="9"/>
      <c r="CU735" s="9"/>
      <c r="CV735" s="9"/>
      <c r="CW735" s="9"/>
      <c r="CX735" s="9"/>
      <c r="CY735" s="9"/>
      <c r="CZ735" s="9"/>
      <c r="DA735" s="9"/>
      <c r="DB735" s="9"/>
      <c r="DC735" s="9"/>
      <c r="DD735" s="9"/>
      <c r="DE735" s="9"/>
      <c r="DF735" s="9"/>
      <c r="DG735" s="9"/>
      <c r="DH735" s="9"/>
      <c r="DI735" s="9"/>
      <c r="DJ735" s="9"/>
      <c r="DK735" s="9"/>
      <c r="DL735" s="9"/>
      <c r="DM735" s="9"/>
      <c r="DN735" s="9"/>
      <c r="DO735" s="9"/>
      <c r="DP735" s="9"/>
      <c r="DQ735" s="9"/>
      <c r="DR735" s="9"/>
      <c r="DS735" s="9"/>
      <c r="DT735" s="9"/>
      <c r="DU735" s="9"/>
      <c r="DV735" s="9"/>
      <c r="DW735" s="9"/>
      <c r="DX735" s="9"/>
    </row>
    <row r="736" spans="1:128" ht="15" customHeight="1">
      <c r="A736" s="15"/>
      <c r="C736" s="18"/>
      <c r="D736" s="9"/>
      <c r="E736" s="9"/>
      <c r="F736" s="9"/>
      <c r="G736" s="9"/>
      <c r="H736" s="9"/>
      <c r="I736" s="9"/>
      <c r="J736" s="9"/>
      <c r="K736" s="9"/>
      <c r="L736" s="9"/>
      <c r="M736" s="9"/>
      <c r="N736" s="9"/>
      <c r="O736" s="9"/>
      <c r="P736" s="9"/>
      <c r="Q736" s="9"/>
      <c r="R736" s="9"/>
      <c r="S736" s="9"/>
      <c r="T736" s="9"/>
      <c r="U736" s="9"/>
      <c r="V736" s="9"/>
      <c r="W736" s="9"/>
      <c r="X736" s="9"/>
      <c r="Y736" s="9"/>
      <c r="Z736" s="284"/>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9"/>
      <c r="DP736" s="9"/>
      <c r="DQ736" s="9"/>
      <c r="DR736" s="9"/>
      <c r="DS736" s="9"/>
      <c r="DT736" s="9"/>
      <c r="DU736" s="9"/>
      <c r="DV736" s="9"/>
      <c r="DW736" s="9"/>
      <c r="DX736" s="9"/>
    </row>
    <row r="737" spans="1:128" ht="15" customHeight="1">
      <c r="A737" s="15"/>
      <c r="C737" s="18"/>
      <c r="D737" s="9"/>
      <c r="E737" s="9"/>
      <c r="F737" s="9"/>
      <c r="G737" s="9"/>
      <c r="H737" s="9"/>
      <c r="I737" s="9"/>
      <c r="J737" s="9"/>
      <c r="K737" s="9"/>
      <c r="L737" s="9"/>
      <c r="M737" s="9"/>
      <c r="N737" s="9"/>
      <c r="O737" s="9"/>
      <c r="P737" s="9"/>
      <c r="Q737" s="9"/>
      <c r="R737" s="9"/>
      <c r="S737" s="9"/>
      <c r="T737" s="9"/>
      <c r="U737" s="9"/>
      <c r="V737" s="9"/>
      <c r="W737" s="9"/>
      <c r="X737" s="9"/>
      <c r="Y737" s="9"/>
      <c r="Z737" s="284"/>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c r="CJ737" s="9"/>
      <c r="CK737" s="9"/>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9"/>
      <c r="DP737" s="9"/>
      <c r="DQ737" s="9"/>
      <c r="DR737" s="9"/>
      <c r="DS737" s="9"/>
      <c r="DT737" s="9"/>
      <c r="DU737" s="9"/>
      <c r="DV737" s="9"/>
      <c r="DW737" s="9"/>
      <c r="DX737" s="9"/>
    </row>
    <row r="738" spans="1:128" ht="15" customHeight="1">
      <c r="A738" s="15"/>
      <c r="C738" s="18"/>
      <c r="D738" s="9"/>
      <c r="E738" s="9"/>
      <c r="F738" s="9"/>
      <c r="G738" s="9"/>
      <c r="H738" s="9"/>
      <c r="I738" s="9"/>
      <c r="J738" s="9"/>
      <c r="K738" s="9"/>
      <c r="L738" s="9"/>
      <c r="M738" s="9"/>
      <c r="N738" s="9"/>
      <c r="O738" s="9"/>
      <c r="P738" s="9"/>
      <c r="Q738" s="9"/>
      <c r="R738" s="9"/>
      <c r="S738" s="9"/>
      <c r="T738" s="9"/>
      <c r="U738" s="9"/>
      <c r="V738" s="9"/>
      <c r="W738" s="9"/>
      <c r="X738" s="9"/>
      <c r="Y738" s="9"/>
      <c r="Z738" s="284"/>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c r="CJ738" s="9"/>
      <c r="CK738" s="9"/>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9"/>
      <c r="DP738" s="9"/>
      <c r="DQ738" s="9"/>
      <c r="DR738" s="9"/>
      <c r="DS738" s="9"/>
      <c r="DT738" s="9"/>
      <c r="DU738" s="9"/>
      <c r="DV738" s="9"/>
      <c r="DW738" s="9"/>
      <c r="DX738" s="9"/>
    </row>
    <row r="739" spans="1:128" ht="15" customHeight="1">
      <c r="A739" s="15"/>
      <c r="C739" s="18"/>
      <c r="D739" s="9"/>
      <c r="E739" s="9"/>
      <c r="F739" s="9"/>
      <c r="G739" s="9"/>
      <c r="H739" s="9"/>
      <c r="I739" s="9"/>
      <c r="J739" s="9"/>
      <c r="K739" s="9"/>
      <c r="L739" s="9"/>
      <c r="M739" s="9"/>
      <c r="N739" s="9"/>
      <c r="O739" s="9"/>
      <c r="P739" s="9"/>
      <c r="Q739" s="9"/>
      <c r="R739" s="9"/>
      <c r="S739" s="9"/>
      <c r="T739" s="9"/>
      <c r="U739" s="9"/>
      <c r="V739" s="9"/>
      <c r="W739" s="9"/>
      <c r="X739" s="9"/>
      <c r="Y739" s="9"/>
      <c r="Z739" s="284"/>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c r="CJ739" s="9"/>
      <c r="CK739" s="9"/>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9"/>
      <c r="DP739" s="9"/>
      <c r="DQ739" s="9"/>
      <c r="DR739" s="9"/>
      <c r="DS739" s="9"/>
      <c r="DT739" s="9"/>
      <c r="DU739" s="9"/>
      <c r="DV739" s="9"/>
      <c r="DW739" s="9"/>
      <c r="DX739" s="9"/>
    </row>
    <row r="740" spans="1:128" ht="15" customHeight="1">
      <c r="A740" s="15"/>
      <c r="C740" s="18"/>
      <c r="D740" s="9"/>
      <c r="E740" s="9"/>
      <c r="F740" s="9"/>
      <c r="G740" s="9"/>
      <c r="H740" s="9"/>
      <c r="I740" s="9"/>
      <c r="J740" s="9"/>
      <c r="K740" s="9"/>
      <c r="L740" s="9"/>
      <c r="M740" s="9"/>
      <c r="N740" s="9"/>
      <c r="O740" s="9"/>
      <c r="P740" s="9"/>
      <c r="Q740" s="9"/>
      <c r="R740" s="9"/>
      <c r="S740" s="9"/>
      <c r="T740" s="9"/>
      <c r="U740" s="9"/>
      <c r="V740" s="9"/>
      <c r="W740" s="9"/>
      <c r="X740" s="9"/>
      <c r="Y740" s="9"/>
      <c r="Z740" s="284"/>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9"/>
      <c r="DP740" s="9"/>
      <c r="DQ740" s="9"/>
      <c r="DR740" s="9"/>
      <c r="DS740" s="9"/>
      <c r="DT740" s="9"/>
      <c r="DU740" s="9"/>
      <c r="DV740" s="9"/>
      <c r="DW740" s="9"/>
      <c r="DX740" s="9"/>
    </row>
    <row r="741" spans="1:128" ht="15" customHeight="1">
      <c r="A741" s="15"/>
      <c r="C741" s="18"/>
      <c r="D741" s="9"/>
      <c r="E741" s="9"/>
      <c r="F741" s="9"/>
      <c r="G741" s="9"/>
      <c r="H741" s="9"/>
      <c r="I741" s="9"/>
      <c r="J741" s="9"/>
      <c r="K741" s="9"/>
      <c r="L741" s="9"/>
      <c r="M741" s="9"/>
      <c r="N741" s="9"/>
      <c r="O741" s="9"/>
      <c r="P741" s="9"/>
      <c r="Q741" s="9"/>
      <c r="R741" s="9"/>
      <c r="S741" s="9"/>
      <c r="T741" s="9"/>
      <c r="U741" s="9"/>
      <c r="V741" s="9"/>
      <c r="W741" s="9"/>
      <c r="X741" s="9"/>
      <c r="Y741" s="9"/>
      <c r="Z741" s="284"/>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9"/>
      <c r="DP741" s="9"/>
      <c r="DQ741" s="9"/>
      <c r="DR741" s="9"/>
      <c r="DS741" s="9"/>
      <c r="DT741" s="9"/>
      <c r="DU741" s="9"/>
      <c r="DV741" s="9"/>
      <c r="DW741" s="9"/>
      <c r="DX741" s="9"/>
    </row>
    <row r="742" spans="1:128" ht="15" customHeight="1">
      <c r="A742" s="15"/>
      <c r="C742" s="18"/>
      <c r="D742" s="9"/>
      <c r="E742" s="9"/>
      <c r="F742" s="9"/>
      <c r="G742" s="9"/>
      <c r="H742" s="9"/>
      <c r="I742" s="9"/>
      <c r="J742" s="9"/>
      <c r="K742" s="9"/>
      <c r="L742" s="9"/>
      <c r="M742" s="9"/>
      <c r="N742" s="9"/>
      <c r="O742" s="9"/>
      <c r="P742" s="9"/>
      <c r="Q742" s="9"/>
      <c r="R742" s="9"/>
      <c r="S742" s="9"/>
      <c r="T742" s="9"/>
      <c r="U742" s="9"/>
      <c r="V742" s="9"/>
      <c r="W742" s="9"/>
      <c r="X742" s="9"/>
      <c r="Y742" s="9"/>
      <c r="Z742" s="284"/>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9"/>
      <c r="DP742" s="9"/>
      <c r="DQ742" s="9"/>
      <c r="DR742" s="9"/>
      <c r="DS742" s="9"/>
      <c r="DT742" s="9"/>
      <c r="DU742" s="9"/>
      <c r="DV742" s="9"/>
      <c r="DW742" s="9"/>
      <c r="DX742" s="9"/>
    </row>
    <row r="743" spans="1:128" ht="15" customHeight="1">
      <c r="A743" s="15"/>
      <c r="C743" s="18"/>
      <c r="D743" s="9"/>
      <c r="E743" s="9"/>
      <c r="F743" s="9"/>
      <c r="G743" s="9"/>
      <c r="H743" s="9"/>
      <c r="I743" s="9"/>
      <c r="J743" s="9"/>
      <c r="K743" s="9"/>
      <c r="L743" s="9"/>
      <c r="M743" s="9"/>
      <c r="N743" s="9"/>
      <c r="O743" s="9"/>
      <c r="P743" s="9"/>
      <c r="Q743" s="9"/>
      <c r="R743" s="9"/>
      <c r="S743" s="9"/>
      <c r="T743" s="9"/>
      <c r="U743" s="9"/>
      <c r="V743" s="9"/>
      <c r="W743" s="9"/>
      <c r="X743" s="9"/>
      <c r="Y743" s="9"/>
      <c r="Z743" s="284"/>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9"/>
      <c r="DP743" s="9"/>
      <c r="DQ743" s="9"/>
      <c r="DR743" s="9"/>
      <c r="DS743" s="9"/>
      <c r="DT743" s="9"/>
      <c r="DU743" s="9"/>
      <c r="DV743" s="9"/>
      <c r="DW743" s="9"/>
      <c r="DX743" s="9"/>
    </row>
    <row r="744" spans="1:128" ht="15" customHeight="1">
      <c r="A744" s="15"/>
      <c r="C744" s="18"/>
      <c r="D744" s="9"/>
      <c r="E744" s="9"/>
      <c r="F744" s="9"/>
      <c r="G744" s="9"/>
      <c r="H744" s="9"/>
      <c r="I744" s="9"/>
      <c r="J744" s="9"/>
      <c r="K744" s="9"/>
      <c r="L744" s="9"/>
      <c r="M744" s="9"/>
      <c r="N744" s="9"/>
      <c r="O744" s="9"/>
      <c r="P744" s="9"/>
      <c r="Q744" s="9"/>
      <c r="R744" s="9"/>
      <c r="S744" s="9"/>
      <c r="T744" s="9"/>
      <c r="U744" s="9"/>
      <c r="V744" s="9"/>
      <c r="W744" s="9"/>
      <c r="X744" s="9"/>
      <c r="Y744" s="9"/>
      <c r="Z744" s="284"/>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9"/>
      <c r="DP744" s="9"/>
      <c r="DQ744" s="9"/>
      <c r="DR744" s="9"/>
      <c r="DS744" s="9"/>
      <c r="DT744" s="9"/>
      <c r="DU744" s="9"/>
      <c r="DV744" s="9"/>
      <c r="DW744" s="9"/>
      <c r="DX744" s="9"/>
    </row>
    <row r="745" spans="1:128" ht="15" customHeight="1">
      <c r="A745" s="15"/>
      <c r="C745" s="18"/>
      <c r="D745" s="9"/>
      <c r="E745" s="9"/>
      <c r="F745" s="9"/>
      <c r="G745" s="9"/>
      <c r="H745" s="9"/>
      <c r="I745" s="9"/>
      <c r="J745" s="9"/>
      <c r="K745" s="9"/>
      <c r="L745" s="9"/>
      <c r="M745" s="9"/>
      <c r="N745" s="9"/>
      <c r="O745" s="9"/>
      <c r="P745" s="9"/>
      <c r="Q745" s="9"/>
      <c r="R745" s="9"/>
      <c r="S745" s="9"/>
      <c r="T745" s="9"/>
      <c r="U745" s="9"/>
      <c r="V745" s="9"/>
      <c r="W745" s="9"/>
      <c r="X745" s="9"/>
      <c r="Y745" s="9"/>
      <c r="Z745" s="284"/>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c r="CH745" s="9"/>
      <c r="CI745" s="9"/>
      <c r="CJ745" s="9"/>
      <c r="CK745" s="9"/>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9"/>
      <c r="DP745" s="9"/>
      <c r="DQ745" s="9"/>
      <c r="DR745" s="9"/>
      <c r="DS745" s="9"/>
      <c r="DT745" s="9"/>
      <c r="DU745" s="9"/>
      <c r="DV745" s="9"/>
      <c r="DW745" s="9"/>
      <c r="DX745" s="9"/>
    </row>
    <row r="746" spans="1:128" ht="15" customHeight="1">
      <c r="A746" s="15"/>
      <c r="C746" s="18"/>
      <c r="D746" s="9"/>
      <c r="E746" s="9"/>
      <c r="F746" s="9"/>
      <c r="G746" s="9"/>
      <c r="H746" s="9"/>
      <c r="I746" s="9"/>
      <c r="J746" s="9"/>
      <c r="K746" s="9"/>
      <c r="L746" s="9"/>
      <c r="M746" s="9"/>
      <c r="N746" s="9"/>
      <c r="O746" s="9"/>
      <c r="P746" s="9"/>
      <c r="Q746" s="9"/>
      <c r="R746" s="9"/>
      <c r="S746" s="9"/>
      <c r="T746" s="9"/>
      <c r="U746" s="9"/>
      <c r="V746" s="9"/>
      <c r="W746" s="9"/>
      <c r="X746" s="9"/>
      <c r="Y746" s="9"/>
      <c r="Z746" s="284"/>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9"/>
      <c r="DP746" s="9"/>
      <c r="DQ746" s="9"/>
      <c r="DR746" s="9"/>
      <c r="DS746" s="9"/>
      <c r="DT746" s="9"/>
      <c r="DU746" s="9"/>
      <c r="DV746" s="9"/>
      <c r="DW746" s="9"/>
      <c r="DX746" s="9"/>
    </row>
    <row r="747" spans="1:128" ht="15" customHeight="1">
      <c r="A747" s="15"/>
      <c r="C747" s="18"/>
      <c r="D747" s="9"/>
      <c r="E747" s="9"/>
      <c r="F747" s="9"/>
      <c r="G747" s="9"/>
      <c r="H747" s="9"/>
      <c r="I747" s="9"/>
      <c r="J747" s="9"/>
      <c r="K747" s="9"/>
      <c r="L747" s="9"/>
      <c r="M747" s="9"/>
      <c r="N747" s="9"/>
      <c r="O747" s="9"/>
      <c r="P747" s="9"/>
      <c r="Q747" s="9"/>
      <c r="R747" s="9"/>
      <c r="S747" s="9"/>
      <c r="T747" s="9"/>
      <c r="U747" s="9"/>
      <c r="V747" s="9"/>
      <c r="W747" s="9"/>
      <c r="X747" s="9"/>
      <c r="Y747" s="9"/>
      <c r="Z747" s="284"/>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c r="CP747" s="9"/>
      <c r="CQ747" s="9"/>
      <c r="CR747" s="9"/>
      <c r="CS747" s="9"/>
      <c r="CT747" s="9"/>
      <c r="CU747" s="9"/>
      <c r="CV747" s="9"/>
      <c r="CW747" s="9"/>
      <c r="CX747" s="9"/>
      <c r="CY747" s="9"/>
      <c r="CZ747" s="9"/>
      <c r="DA747" s="9"/>
      <c r="DB747" s="9"/>
      <c r="DC747" s="9"/>
      <c r="DD747" s="9"/>
      <c r="DE747" s="9"/>
      <c r="DF747" s="9"/>
      <c r="DG747" s="9"/>
      <c r="DH747" s="9"/>
      <c r="DI747" s="9"/>
      <c r="DJ747" s="9"/>
      <c r="DK747" s="9"/>
      <c r="DL747" s="9"/>
      <c r="DM747" s="9"/>
      <c r="DN747" s="9"/>
      <c r="DO747" s="9"/>
      <c r="DP747" s="9"/>
      <c r="DQ747" s="9"/>
      <c r="DR747" s="9"/>
      <c r="DS747" s="9"/>
      <c r="DT747" s="9"/>
      <c r="DU747" s="9"/>
      <c r="DV747" s="9"/>
      <c r="DW747" s="9"/>
      <c r="DX747" s="9"/>
    </row>
    <row r="748" spans="1:128" ht="15" customHeight="1">
      <c r="A748" s="15"/>
      <c r="C748" s="18"/>
      <c r="D748" s="9"/>
      <c r="E748" s="9"/>
      <c r="F748" s="9"/>
      <c r="G748" s="9"/>
      <c r="H748" s="9"/>
      <c r="I748" s="9"/>
      <c r="J748" s="9"/>
      <c r="K748" s="9"/>
      <c r="L748" s="9"/>
      <c r="M748" s="9"/>
      <c r="N748" s="9"/>
      <c r="O748" s="9"/>
      <c r="P748" s="9"/>
      <c r="Q748" s="9"/>
      <c r="R748" s="9"/>
      <c r="S748" s="9"/>
      <c r="T748" s="9"/>
      <c r="U748" s="9"/>
      <c r="V748" s="9"/>
      <c r="W748" s="9"/>
      <c r="X748" s="9"/>
      <c r="Y748" s="9"/>
      <c r="Z748" s="284"/>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9"/>
      <c r="DP748" s="9"/>
      <c r="DQ748" s="9"/>
      <c r="DR748" s="9"/>
      <c r="DS748" s="9"/>
      <c r="DT748" s="9"/>
      <c r="DU748" s="9"/>
      <c r="DV748" s="9"/>
      <c r="DW748" s="9"/>
      <c r="DX748" s="9"/>
    </row>
    <row r="749" spans="1:128" ht="15" customHeight="1">
      <c r="A749" s="15"/>
      <c r="C749" s="18"/>
      <c r="D749" s="9"/>
      <c r="E749" s="9"/>
      <c r="F749" s="9"/>
      <c r="G749" s="9"/>
      <c r="H749" s="9"/>
      <c r="I749" s="9"/>
      <c r="J749" s="9"/>
      <c r="K749" s="9"/>
      <c r="L749" s="9"/>
      <c r="M749" s="9"/>
      <c r="N749" s="9"/>
      <c r="O749" s="9"/>
      <c r="P749" s="9"/>
      <c r="Q749" s="9"/>
      <c r="R749" s="9"/>
      <c r="S749" s="9"/>
      <c r="T749" s="9"/>
      <c r="U749" s="9"/>
      <c r="V749" s="9"/>
      <c r="W749" s="9"/>
      <c r="X749" s="9"/>
      <c r="Y749" s="9"/>
      <c r="Z749" s="284"/>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9"/>
      <c r="DP749" s="9"/>
      <c r="DQ749" s="9"/>
      <c r="DR749" s="9"/>
      <c r="DS749" s="9"/>
      <c r="DT749" s="9"/>
      <c r="DU749" s="9"/>
      <c r="DV749" s="9"/>
      <c r="DW749" s="9"/>
      <c r="DX749" s="9"/>
    </row>
    <row r="750" spans="1:128" ht="15" customHeight="1">
      <c r="A750" s="15"/>
      <c r="C750" s="18"/>
      <c r="D750" s="9"/>
      <c r="E750" s="9"/>
      <c r="F750" s="9"/>
      <c r="G750" s="9"/>
      <c r="H750" s="9"/>
      <c r="I750" s="9"/>
      <c r="J750" s="9"/>
      <c r="K750" s="9"/>
      <c r="L750" s="9"/>
      <c r="M750" s="9"/>
      <c r="N750" s="9"/>
      <c r="O750" s="9"/>
      <c r="P750" s="9"/>
      <c r="Q750" s="9"/>
      <c r="R750" s="9"/>
      <c r="S750" s="9"/>
      <c r="T750" s="9"/>
      <c r="U750" s="9"/>
      <c r="V750" s="9"/>
      <c r="W750" s="9"/>
      <c r="X750" s="9"/>
      <c r="Y750" s="9"/>
      <c r="Z750" s="284"/>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c r="CK750" s="9"/>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9"/>
      <c r="DP750" s="9"/>
      <c r="DQ750" s="9"/>
      <c r="DR750" s="9"/>
      <c r="DS750" s="9"/>
      <c r="DT750" s="9"/>
      <c r="DU750" s="9"/>
      <c r="DV750" s="9"/>
      <c r="DW750" s="9"/>
      <c r="DX750" s="9"/>
    </row>
    <row r="751" spans="1:128" ht="15" customHeight="1">
      <c r="A751" s="15"/>
      <c r="C751" s="18"/>
      <c r="D751" s="9"/>
      <c r="E751" s="9"/>
      <c r="F751" s="9"/>
      <c r="G751" s="9"/>
      <c r="H751" s="9"/>
      <c r="I751" s="9"/>
      <c r="J751" s="9"/>
      <c r="K751" s="9"/>
      <c r="L751" s="9"/>
      <c r="M751" s="9"/>
      <c r="N751" s="9"/>
      <c r="O751" s="9"/>
      <c r="P751" s="9"/>
      <c r="Q751" s="9"/>
      <c r="R751" s="9"/>
      <c r="S751" s="9"/>
      <c r="T751" s="9"/>
      <c r="U751" s="9"/>
      <c r="V751" s="9"/>
      <c r="W751" s="9"/>
      <c r="X751" s="9"/>
      <c r="Y751" s="9"/>
      <c r="Z751" s="284"/>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9"/>
      <c r="DP751" s="9"/>
      <c r="DQ751" s="9"/>
      <c r="DR751" s="9"/>
      <c r="DS751" s="9"/>
      <c r="DT751" s="9"/>
      <c r="DU751" s="9"/>
      <c r="DV751" s="9"/>
      <c r="DW751" s="9"/>
      <c r="DX751" s="9"/>
    </row>
    <row r="752" spans="1:128" ht="15" customHeight="1">
      <c r="A752" s="15"/>
      <c r="C752" s="18"/>
      <c r="D752" s="9"/>
      <c r="E752" s="9"/>
      <c r="F752" s="9"/>
      <c r="G752" s="9"/>
      <c r="H752" s="9"/>
      <c r="I752" s="9"/>
      <c r="J752" s="9"/>
      <c r="K752" s="9"/>
      <c r="L752" s="9"/>
      <c r="M752" s="9"/>
      <c r="N752" s="9"/>
      <c r="O752" s="9"/>
      <c r="P752" s="9"/>
      <c r="Q752" s="9"/>
      <c r="R752" s="9"/>
      <c r="S752" s="9"/>
      <c r="T752" s="9"/>
      <c r="U752" s="9"/>
      <c r="V752" s="9"/>
      <c r="W752" s="9"/>
      <c r="X752" s="9"/>
      <c r="Y752" s="9"/>
      <c r="Z752" s="284"/>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9"/>
      <c r="DP752" s="9"/>
      <c r="DQ752" s="9"/>
      <c r="DR752" s="9"/>
      <c r="DS752" s="9"/>
      <c r="DT752" s="9"/>
      <c r="DU752" s="9"/>
      <c r="DV752" s="9"/>
      <c r="DW752" s="9"/>
      <c r="DX752" s="9"/>
    </row>
    <row r="753" spans="1:128" ht="15" customHeight="1">
      <c r="A753" s="15"/>
      <c r="C753" s="18"/>
      <c r="D753" s="9"/>
      <c r="E753" s="9"/>
      <c r="F753" s="9"/>
      <c r="G753" s="9"/>
      <c r="H753" s="9"/>
      <c r="I753" s="9"/>
      <c r="J753" s="9"/>
      <c r="K753" s="9"/>
      <c r="L753" s="9"/>
      <c r="M753" s="9"/>
      <c r="N753" s="9"/>
      <c r="O753" s="9"/>
      <c r="P753" s="9"/>
      <c r="Q753" s="9"/>
      <c r="R753" s="9"/>
      <c r="S753" s="9"/>
      <c r="T753" s="9"/>
      <c r="U753" s="9"/>
      <c r="V753" s="9"/>
      <c r="W753" s="9"/>
      <c r="X753" s="9"/>
      <c r="Y753" s="9"/>
      <c r="Z753" s="284"/>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9"/>
      <c r="DP753" s="9"/>
      <c r="DQ753" s="9"/>
      <c r="DR753" s="9"/>
      <c r="DS753" s="9"/>
      <c r="DT753" s="9"/>
      <c r="DU753" s="9"/>
      <c r="DV753" s="9"/>
      <c r="DW753" s="9"/>
      <c r="DX753" s="9"/>
    </row>
    <row r="754" spans="1:128" ht="15" customHeight="1">
      <c r="A754" s="15"/>
      <c r="C754" s="18"/>
      <c r="D754" s="9"/>
      <c r="E754" s="9"/>
      <c r="F754" s="9"/>
      <c r="G754" s="9"/>
      <c r="H754" s="9"/>
      <c r="I754" s="9"/>
      <c r="J754" s="9"/>
      <c r="K754" s="9"/>
      <c r="L754" s="9"/>
      <c r="M754" s="9"/>
      <c r="N754" s="9"/>
      <c r="O754" s="9"/>
      <c r="P754" s="9"/>
      <c r="Q754" s="9"/>
      <c r="R754" s="9"/>
      <c r="S754" s="9"/>
      <c r="T754" s="9"/>
      <c r="U754" s="9"/>
      <c r="V754" s="9"/>
      <c r="W754" s="9"/>
      <c r="X754" s="9"/>
      <c r="Y754" s="9"/>
      <c r="Z754" s="284"/>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9"/>
      <c r="DP754" s="9"/>
      <c r="DQ754" s="9"/>
      <c r="DR754" s="9"/>
      <c r="DS754" s="9"/>
      <c r="DT754" s="9"/>
      <c r="DU754" s="9"/>
      <c r="DV754" s="9"/>
      <c r="DW754" s="9"/>
      <c r="DX754" s="9"/>
    </row>
    <row r="755" spans="1:128" ht="15" customHeight="1">
      <c r="A755" s="15"/>
      <c r="C755" s="18"/>
      <c r="D755" s="9"/>
      <c r="E755" s="9"/>
      <c r="F755" s="9"/>
      <c r="G755" s="9"/>
      <c r="H755" s="9"/>
      <c r="I755" s="9"/>
      <c r="J755" s="9"/>
      <c r="K755" s="9"/>
      <c r="L755" s="9"/>
      <c r="M755" s="9"/>
      <c r="N755" s="9"/>
      <c r="O755" s="9"/>
      <c r="P755" s="9"/>
      <c r="Q755" s="9"/>
      <c r="R755" s="9"/>
      <c r="S755" s="9"/>
      <c r="T755" s="9"/>
      <c r="U755" s="9"/>
      <c r="V755" s="9"/>
      <c r="W755" s="9"/>
      <c r="X755" s="9"/>
      <c r="Y755" s="9"/>
      <c r="Z755" s="284"/>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9"/>
      <c r="DP755" s="9"/>
      <c r="DQ755" s="9"/>
      <c r="DR755" s="9"/>
      <c r="DS755" s="9"/>
      <c r="DT755" s="9"/>
      <c r="DU755" s="9"/>
      <c r="DV755" s="9"/>
      <c r="DW755" s="9"/>
      <c r="DX755" s="9"/>
    </row>
    <row r="756" spans="1:128" ht="15" customHeight="1">
      <c r="A756" s="15"/>
      <c r="C756" s="18"/>
      <c r="D756" s="9"/>
      <c r="E756" s="9"/>
      <c r="F756" s="9"/>
      <c r="G756" s="9"/>
      <c r="H756" s="9"/>
      <c r="I756" s="9"/>
      <c r="J756" s="9"/>
      <c r="K756" s="9"/>
      <c r="L756" s="9"/>
      <c r="M756" s="9"/>
      <c r="N756" s="9"/>
      <c r="O756" s="9"/>
      <c r="P756" s="9"/>
      <c r="Q756" s="9"/>
      <c r="R756" s="9"/>
      <c r="S756" s="9"/>
      <c r="T756" s="9"/>
      <c r="U756" s="9"/>
      <c r="V756" s="9"/>
      <c r="W756" s="9"/>
      <c r="X756" s="9"/>
      <c r="Y756" s="9"/>
      <c r="Z756" s="284"/>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9"/>
      <c r="DP756" s="9"/>
      <c r="DQ756" s="9"/>
      <c r="DR756" s="9"/>
      <c r="DS756" s="9"/>
      <c r="DT756" s="9"/>
      <c r="DU756" s="9"/>
      <c r="DV756" s="9"/>
      <c r="DW756" s="9"/>
      <c r="DX756" s="9"/>
    </row>
    <row r="757" spans="1:128" ht="15" customHeight="1">
      <c r="A757" s="15"/>
      <c r="C757" s="18"/>
      <c r="D757" s="9"/>
      <c r="E757" s="9"/>
      <c r="F757" s="9"/>
      <c r="G757" s="9"/>
      <c r="H757" s="9"/>
      <c r="I757" s="9"/>
      <c r="J757" s="9"/>
      <c r="K757" s="9"/>
      <c r="L757" s="9"/>
      <c r="M757" s="9"/>
      <c r="N757" s="9"/>
      <c r="O757" s="9"/>
      <c r="P757" s="9"/>
      <c r="Q757" s="9"/>
      <c r="R757" s="9"/>
      <c r="S757" s="9"/>
      <c r="T757" s="9"/>
      <c r="U757" s="9"/>
      <c r="V757" s="9"/>
      <c r="W757" s="9"/>
      <c r="X757" s="9"/>
      <c r="Y757" s="9"/>
      <c r="Z757" s="284"/>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9"/>
      <c r="DP757" s="9"/>
      <c r="DQ757" s="9"/>
      <c r="DR757" s="9"/>
      <c r="DS757" s="9"/>
      <c r="DT757" s="9"/>
      <c r="DU757" s="9"/>
      <c r="DV757" s="9"/>
      <c r="DW757" s="9"/>
      <c r="DX757" s="9"/>
    </row>
    <row r="758" spans="1:128" ht="15" customHeight="1">
      <c r="A758" s="15"/>
      <c r="C758" s="18"/>
      <c r="D758" s="9"/>
      <c r="E758" s="9"/>
      <c r="F758" s="9"/>
      <c r="G758" s="9"/>
      <c r="H758" s="9"/>
      <c r="I758" s="9"/>
      <c r="J758" s="9"/>
      <c r="K758" s="9"/>
      <c r="L758" s="9"/>
      <c r="M758" s="9"/>
      <c r="N758" s="9"/>
      <c r="O758" s="9"/>
      <c r="P758" s="9"/>
      <c r="Q758" s="9"/>
      <c r="R758" s="9"/>
      <c r="S758" s="9"/>
      <c r="T758" s="9"/>
      <c r="U758" s="9"/>
      <c r="V758" s="9"/>
      <c r="W758" s="9"/>
      <c r="X758" s="9"/>
      <c r="Y758" s="9"/>
      <c r="Z758" s="284"/>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9"/>
      <c r="DP758" s="9"/>
      <c r="DQ758" s="9"/>
      <c r="DR758" s="9"/>
      <c r="DS758" s="9"/>
      <c r="DT758" s="9"/>
      <c r="DU758" s="9"/>
      <c r="DV758" s="9"/>
      <c r="DW758" s="9"/>
      <c r="DX758" s="9"/>
    </row>
    <row r="759" spans="1:128" ht="15" customHeight="1">
      <c r="A759" s="15"/>
      <c r="C759" s="18"/>
      <c r="D759" s="9"/>
      <c r="E759" s="9"/>
      <c r="F759" s="9"/>
      <c r="G759" s="9"/>
      <c r="H759" s="9"/>
      <c r="I759" s="9"/>
      <c r="J759" s="9"/>
      <c r="K759" s="9"/>
      <c r="L759" s="9"/>
      <c r="M759" s="9"/>
      <c r="N759" s="9"/>
      <c r="O759" s="9"/>
      <c r="P759" s="9"/>
      <c r="Q759" s="9"/>
      <c r="R759" s="9"/>
      <c r="S759" s="9"/>
      <c r="T759" s="9"/>
      <c r="U759" s="9"/>
      <c r="V759" s="9"/>
      <c r="W759" s="9"/>
      <c r="X759" s="9"/>
      <c r="Y759" s="9"/>
      <c r="Z759" s="284"/>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c r="CJ759" s="9"/>
      <c r="CK759" s="9"/>
      <c r="CL759" s="9"/>
      <c r="CM759" s="9"/>
      <c r="CN759" s="9"/>
      <c r="CO759" s="9"/>
      <c r="CP759" s="9"/>
      <c r="CQ759" s="9"/>
      <c r="CR759" s="9"/>
      <c r="CS759" s="9"/>
      <c r="CT759" s="9"/>
      <c r="CU759" s="9"/>
      <c r="CV759" s="9"/>
      <c r="CW759" s="9"/>
      <c r="CX759" s="9"/>
      <c r="CY759" s="9"/>
      <c r="CZ759" s="9"/>
      <c r="DA759" s="9"/>
      <c r="DB759" s="9"/>
      <c r="DC759" s="9"/>
      <c r="DD759" s="9"/>
      <c r="DE759" s="9"/>
      <c r="DF759" s="9"/>
      <c r="DG759" s="9"/>
      <c r="DH759" s="9"/>
      <c r="DI759" s="9"/>
      <c r="DJ759" s="9"/>
      <c r="DK759" s="9"/>
      <c r="DL759" s="9"/>
      <c r="DM759" s="9"/>
      <c r="DN759" s="9"/>
      <c r="DO759" s="9"/>
      <c r="DP759" s="9"/>
      <c r="DQ759" s="9"/>
      <c r="DR759" s="9"/>
      <c r="DS759" s="9"/>
      <c r="DT759" s="9"/>
      <c r="DU759" s="9"/>
      <c r="DV759" s="9"/>
      <c r="DW759" s="9"/>
      <c r="DX759" s="9"/>
    </row>
    <row r="760" spans="1:128" ht="15" customHeight="1">
      <c r="A760" s="15"/>
      <c r="C760" s="18"/>
      <c r="D760" s="9"/>
      <c r="E760" s="9"/>
      <c r="F760" s="9"/>
      <c r="G760" s="9"/>
      <c r="H760" s="9"/>
      <c r="I760" s="9"/>
      <c r="J760" s="9"/>
      <c r="K760" s="9"/>
      <c r="L760" s="9"/>
      <c r="M760" s="9"/>
      <c r="N760" s="9"/>
      <c r="O760" s="9"/>
      <c r="P760" s="9"/>
      <c r="Q760" s="9"/>
      <c r="R760" s="9"/>
      <c r="S760" s="9"/>
      <c r="T760" s="9"/>
      <c r="U760" s="9"/>
      <c r="V760" s="9"/>
      <c r="W760" s="9"/>
      <c r="X760" s="9"/>
      <c r="Y760" s="9"/>
      <c r="Z760" s="284"/>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9"/>
      <c r="DP760" s="9"/>
      <c r="DQ760" s="9"/>
      <c r="DR760" s="9"/>
      <c r="DS760" s="9"/>
      <c r="DT760" s="9"/>
      <c r="DU760" s="9"/>
      <c r="DV760" s="9"/>
      <c r="DW760" s="9"/>
      <c r="DX760" s="9"/>
    </row>
    <row r="761" spans="1:128" ht="15" customHeight="1">
      <c r="A761" s="15"/>
      <c r="C761" s="18"/>
      <c r="D761" s="9"/>
      <c r="E761" s="9"/>
      <c r="F761" s="9"/>
      <c r="G761" s="9"/>
      <c r="H761" s="9"/>
      <c r="I761" s="9"/>
      <c r="J761" s="9"/>
      <c r="K761" s="9"/>
      <c r="L761" s="9"/>
      <c r="M761" s="9"/>
      <c r="N761" s="9"/>
      <c r="O761" s="9"/>
      <c r="P761" s="9"/>
      <c r="Q761" s="9"/>
      <c r="R761" s="9"/>
      <c r="S761" s="9"/>
      <c r="T761" s="9"/>
      <c r="U761" s="9"/>
      <c r="V761" s="9"/>
      <c r="W761" s="9"/>
      <c r="X761" s="9"/>
      <c r="Y761" s="9"/>
      <c r="Z761" s="284"/>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9"/>
      <c r="DP761" s="9"/>
      <c r="DQ761" s="9"/>
      <c r="DR761" s="9"/>
      <c r="DS761" s="9"/>
      <c r="DT761" s="9"/>
      <c r="DU761" s="9"/>
      <c r="DV761" s="9"/>
      <c r="DW761" s="9"/>
      <c r="DX761" s="9"/>
    </row>
    <row r="762" spans="1:128" ht="15" customHeight="1">
      <c r="A762" s="15"/>
      <c r="C762" s="18"/>
      <c r="D762" s="9"/>
      <c r="E762" s="9"/>
      <c r="F762" s="9"/>
      <c r="G762" s="9"/>
      <c r="H762" s="9"/>
      <c r="I762" s="9"/>
      <c r="J762" s="9"/>
      <c r="K762" s="9"/>
      <c r="L762" s="9"/>
      <c r="M762" s="9"/>
      <c r="N762" s="9"/>
      <c r="O762" s="9"/>
      <c r="P762" s="9"/>
      <c r="Q762" s="9"/>
      <c r="R762" s="9"/>
      <c r="S762" s="9"/>
      <c r="T762" s="9"/>
      <c r="U762" s="9"/>
      <c r="V762" s="9"/>
      <c r="W762" s="9"/>
      <c r="X762" s="9"/>
      <c r="Y762" s="9"/>
      <c r="Z762" s="284"/>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9"/>
    </row>
    <row r="763" spans="1:128" ht="15" customHeight="1">
      <c r="A763" s="15"/>
      <c r="C763" s="18"/>
      <c r="D763" s="9"/>
      <c r="E763" s="9"/>
      <c r="F763" s="9"/>
      <c r="G763" s="9"/>
      <c r="H763" s="9"/>
      <c r="I763" s="9"/>
      <c r="J763" s="9"/>
      <c r="K763" s="9"/>
      <c r="L763" s="9"/>
      <c r="M763" s="9"/>
      <c r="N763" s="9"/>
      <c r="O763" s="9"/>
      <c r="P763" s="9"/>
      <c r="Q763" s="9"/>
      <c r="R763" s="9"/>
      <c r="S763" s="9"/>
      <c r="T763" s="9"/>
      <c r="U763" s="9"/>
      <c r="V763" s="9"/>
      <c r="W763" s="9"/>
      <c r="X763" s="9"/>
      <c r="Y763" s="9"/>
      <c r="Z763" s="284"/>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9"/>
      <c r="DX763" s="9"/>
    </row>
    <row r="764" spans="1:128" ht="15" customHeight="1">
      <c r="A764" s="15"/>
      <c r="C764" s="18"/>
      <c r="D764" s="9"/>
      <c r="E764" s="9"/>
      <c r="F764" s="9"/>
      <c r="G764" s="9"/>
      <c r="H764" s="9"/>
      <c r="I764" s="9"/>
      <c r="J764" s="9"/>
      <c r="K764" s="9"/>
      <c r="L764" s="9"/>
      <c r="M764" s="9"/>
      <c r="N764" s="9"/>
      <c r="O764" s="9"/>
      <c r="P764" s="9"/>
      <c r="Q764" s="9"/>
      <c r="R764" s="9"/>
      <c r="S764" s="9"/>
      <c r="T764" s="9"/>
      <c r="U764" s="9"/>
      <c r="V764" s="9"/>
      <c r="W764" s="9"/>
      <c r="X764" s="9"/>
      <c r="Y764" s="9"/>
      <c r="Z764" s="284"/>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9"/>
      <c r="DP764" s="9"/>
      <c r="DQ764" s="9"/>
      <c r="DR764" s="9"/>
      <c r="DS764" s="9"/>
      <c r="DT764" s="9"/>
      <c r="DU764" s="9"/>
      <c r="DV764" s="9"/>
      <c r="DW764" s="9"/>
      <c r="DX764" s="9"/>
    </row>
    <row r="765" spans="1:128" ht="15" customHeight="1">
      <c r="A765" s="15"/>
      <c r="C765" s="18"/>
      <c r="D765" s="9"/>
      <c r="E765" s="9"/>
      <c r="F765" s="9"/>
      <c r="G765" s="9"/>
      <c r="H765" s="9"/>
      <c r="I765" s="9"/>
      <c r="J765" s="9"/>
      <c r="K765" s="9"/>
      <c r="L765" s="9"/>
      <c r="M765" s="9"/>
      <c r="N765" s="9"/>
      <c r="O765" s="9"/>
      <c r="P765" s="9"/>
      <c r="Q765" s="9"/>
      <c r="R765" s="9"/>
      <c r="S765" s="9"/>
      <c r="T765" s="9"/>
      <c r="U765" s="9"/>
      <c r="V765" s="9"/>
      <c r="W765" s="9"/>
      <c r="X765" s="9"/>
      <c r="Y765" s="9"/>
      <c r="Z765" s="284"/>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c r="CJ765" s="9"/>
      <c r="CK765" s="9"/>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9"/>
      <c r="DP765" s="9"/>
      <c r="DQ765" s="9"/>
      <c r="DR765" s="9"/>
      <c r="DS765" s="9"/>
      <c r="DT765" s="9"/>
      <c r="DU765" s="9"/>
      <c r="DV765" s="9"/>
      <c r="DW765" s="9"/>
      <c r="DX765" s="9"/>
    </row>
    <row r="766" spans="1:128" ht="15" customHeight="1">
      <c r="A766" s="15"/>
      <c r="C766" s="18"/>
      <c r="D766" s="9"/>
      <c r="E766" s="9"/>
      <c r="F766" s="9"/>
      <c r="G766" s="9"/>
      <c r="H766" s="9"/>
      <c r="I766" s="9"/>
      <c r="J766" s="9"/>
      <c r="K766" s="9"/>
      <c r="L766" s="9"/>
      <c r="M766" s="9"/>
      <c r="N766" s="9"/>
      <c r="O766" s="9"/>
      <c r="P766" s="9"/>
      <c r="Q766" s="9"/>
      <c r="R766" s="9"/>
      <c r="S766" s="9"/>
      <c r="T766" s="9"/>
      <c r="U766" s="9"/>
      <c r="V766" s="9"/>
      <c r="W766" s="9"/>
      <c r="X766" s="9"/>
      <c r="Y766" s="9"/>
      <c r="Z766" s="284"/>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9"/>
      <c r="DP766" s="9"/>
      <c r="DQ766" s="9"/>
      <c r="DR766" s="9"/>
      <c r="DS766" s="9"/>
      <c r="DT766" s="9"/>
      <c r="DU766" s="9"/>
      <c r="DV766" s="9"/>
      <c r="DW766" s="9"/>
      <c r="DX766" s="9"/>
    </row>
    <row r="767" spans="1:128" ht="15" customHeight="1">
      <c r="A767" s="15"/>
      <c r="C767" s="18"/>
      <c r="D767" s="9"/>
      <c r="E767" s="9"/>
      <c r="F767" s="9"/>
      <c r="G767" s="9"/>
      <c r="H767" s="9"/>
      <c r="I767" s="9"/>
      <c r="J767" s="9"/>
      <c r="K767" s="9"/>
      <c r="L767" s="9"/>
      <c r="M767" s="9"/>
      <c r="N767" s="9"/>
      <c r="O767" s="9"/>
      <c r="P767" s="9"/>
      <c r="Q767" s="9"/>
      <c r="R767" s="9"/>
      <c r="S767" s="9"/>
      <c r="T767" s="9"/>
      <c r="U767" s="9"/>
      <c r="V767" s="9"/>
      <c r="W767" s="9"/>
      <c r="X767" s="9"/>
      <c r="Y767" s="9"/>
      <c r="Z767" s="284"/>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9"/>
      <c r="DX767" s="9"/>
    </row>
  </sheetData>
  <autoFilter ref="A1:DX71"/>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B1:BZ339"/>
  <sheetViews>
    <sheetView showGridLines="0" zoomScale="70" zoomScaleNormal="70" workbookViewId="0">
      <pane xSplit="5" ySplit="5" topLeftCell="BP287" activePane="bottomRight" state="frozen"/>
      <selection pane="topRight" activeCell="F1" sqref="F1"/>
      <selection pane="bottomLeft" activeCell="A6" sqref="A6"/>
      <selection pane="bottomRight" activeCell="CD287" sqref="CD287"/>
    </sheetView>
  </sheetViews>
  <sheetFormatPr defaultColWidth="9" defaultRowHeight="31.5" customHeight="1"/>
  <cols>
    <col min="1" max="1" width="2.19921875" style="31" customWidth="1"/>
    <col min="2" max="2" width="7.59765625" style="31" customWidth="1"/>
    <col min="3" max="3" width="5.69921875" style="31" customWidth="1"/>
    <col min="4" max="4" width="9.3984375" style="174" customWidth="1"/>
    <col min="5" max="19" width="13.69921875" style="34" customWidth="1"/>
    <col min="20" max="20" width="7.8984375" style="32" customWidth="1"/>
    <col min="21" max="21" width="15.5" style="32" customWidth="1"/>
    <col min="22" max="22" width="25.69921875" style="32" customWidth="1"/>
    <col min="23" max="23" width="7.3984375" style="32" customWidth="1"/>
    <col min="24" max="24" width="14.69921875" style="32" customWidth="1"/>
    <col min="25" max="25" width="7.19921875" style="33" customWidth="1"/>
    <col min="26" max="26" width="64" style="33" customWidth="1"/>
    <col min="27" max="27" width="15.5" style="34" customWidth="1"/>
    <col min="28" max="28" width="6.3984375" style="33" customWidth="1"/>
    <col min="29" max="30" width="9.59765625" style="33" customWidth="1"/>
    <col min="31" max="31" width="8.8984375" style="33" customWidth="1"/>
    <col min="32" max="32" width="9.09765625" style="33" customWidth="1"/>
    <col min="33" max="33" width="12.69921875" style="33" customWidth="1"/>
    <col min="34" max="35" width="9" style="31" customWidth="1"/>
    <col min="36" max="36" width="9.3984375" style="31" customWidth="1"/>
    <col min="37" max="41" width="9" style="31" customWidth="1"/>
    <col min="42" max="42" width="10.09765625" style="31" customWidth="1"/>
    <col min="43" max="43" width="16" style="31" customWidth="1"/>
    <col min="44" max="44" width="11" style="31" customWidth="1"/>
    <col min="45" max="45" width="10.3984375" style="31" customWidth="1"/>
    <col min="46" max="46" width="10.59765625" style="31" customWidth="1"/>
    <col min="47" max="51" width="10.3984375" style="31" customWidth="1"/>
    <col min="52" max="52" width="12.8984375" style="31" customWidth="1"/>
    <col min="53" max="53" width="13.19921875" style="31" customWidth="1"/>
    <col min="54" max="54" width="14.8984375" style="31" customWidth="1"/>
    <col min="55" max="55" width="14.5" style="31" customWidth="1"/>
    <col min="56" max="56" width="13.3984375" style="31" customWidth="1"/>
    <col min="57" max="57" width="23" style="31" customWidth="1"/>
    <col min="58" max="61" width="5.8984375" style="31" customWidth="1"/>
    <col min="62" max="62" width="23" style="31" customWidth="1"/>
    <col min="63" max="63" width="19.19921875" style="31" customWidth="1"/>
    <col min="64" max="65" width="18.19921875" style="31" customWidth="1"/>
    <col min="66" max="66" width="15" style="33" customWidth="1"/>
    <col min="67" max="68" width="14.5" style="31" customWidth="1"/>
    <col min="69" max="69" width="19.5" style="31" customWidth="1"/>
    <col min="70" max="71" width="10.5" style="31" hidden="1" customWidth="1"/>
    <col min="72" max="72" width="9.69921875" style="31" hidden="1" customWidth="1"/>
    <col min="73" max="73" width="21.09765625" style="31" customWidth="1"/>
    <col min="74" max="75" width="9" style="31" customWidth="1"/>
    <col min="76" max="16384" width="9" style="31"/>
  </cols>
  <sheetData>
    <row r="1" spans="2:78" ht="31.5" customHeight="1" thickBot="1">
      <c r="D1" s="421" t="s">
        <v>2632</v>
      </c>
      <c r="E1" s="421"/>
      <c r="F1" s="421"/>
      <c r="G1" s="421"/>
      <c r="H1" s="421"/>
      <c r="I1" s="421"/>
      <c r="J1" s="421"/>
      <c r="K1" s="421"/>
      <c r="L1" s="421"/>
      <c r="M1" s="421"/>
      <c r="N1" s="421"/>
      <c r="O1" s="421"/>
      <c r="P1" s="421"/>
      <c r="Q1" s="421"/>
      <c r="R1" s="421"/>
      <c r="S1" s="421"/>
      <c r="T1" s="421"/>
      <c r="U1" s="421"/>
    </row>
    <row r="2" spans="2:78" ht="31.5" customHeight="1" thickBot="1">
      <c r="D2" s="422" t="s">
        <v>2633</v>
      </c>
      <c r="E2" s="423"/>
      <c r="F2" s="423"/>
      <c r="G2" s="423"/>
      <c r="H2" s="423"/>
      <c r="I2" s="423"/>
      <c r="J2" s="423"/>
      <c r="K2" s="423"/>
      <c r="L2" s="423"/>
      <c r="M2" s="423"/>
      <c r="N2" s="423"/>
      <c r="O2" s="423"/>
      <c r="P2" s="423"/>
      <c r="Q2" s="423"/>
      <c r="R2" s="423"/>
      <c r="S2" s="423"/>
      <c r="T2" s="423"/>
      <c r="U2" s="423"/>
      <c r="V2" s="423"/>
      <c r="W2" s="423"/>
      <c r="X2" s="423"/>
      <c r="Y2" s="423"/>
      <c r="Z2" s="424"/>
    </row>
    <row r="3" spans="2:78" ht="23.25" customHeight="1">
      <c r="D3" s="35"/>
      <c r="E3" s="36"/>
      <c r="F3" s="36"/>
      <c r="G3" s="36"/>
      <c r="H3" s="36"/>
      <c r="I3" s="36"/>
      <c r="J3" s="36"/>
      <c r="K3" s="36"/>
      <c r="L3" s="36"/>
      <c r="M3" s="36"/>
      <c r="N3" s="36"/>
      <c r="O3" s="36"/>
      <c r="P3" s="36"/>
      <c r="Q3" s="36"/>
      <c r="R3" s="36"/>
      <c r="S3" s="36"/>
      <c r="T3" s="36"/>
      <c r="U3" s="36"/>
      <c r="V3" s="36"/>
      <c r="W3" s="36"/>
      <c r="X3" s="36"/>
      <c r="Y3" s="36"/>
      <c r="Z3" s="36"/>
    </row>
    <row r="4" spans="2:78" s="46" customFormat="1" ht="29.25" customHeight="1">
      <c r="B4" s="37" t="s">
        <v>2634</v>
      </c>
      <c r="C4" s="38" t="s">
        <v>2635</v>
      </c>
      <c r="D4" s="39" t="s">
        <v>2636</v>
      </c>
      <c r="E4" s="425" t="s">
        <v>2637</v>
      </c>
      <c r="F4" s="425"/>
      <c r="G4" s="425"/>
      <c r="H4" s="425"/>
      <c r="I4" s="425"/>
      <c r="J4" s="425"/>
      <c r="K4" s="425"/>
      <c r="L4" s="425"/>
      <c r="M4" s="425"/>
      <c r="N4" s="425"/>
      <c r="O4" s="425"/>
      <c r="P4" s="425"/>
      <c r="Q4" s="425"/>
      <c r="R4" s="425"/>
      <c r="S4" s="425"/>
      <c r="T4" s="426"/>
      <c r="U4" s="426"/>
      <c r="V4" s="427" t="s">
        <v>2638</v>
      </c>
      <c r="W4" s="427"/>
      <c r="X4" s="427"/>
      <c r="Y4" s="37"/>
      <c r="Z4" s="37"/>
      <c r="AA4" s="40"/>
      <c r="AB4" s="37"/>
      <c r="AC4" s="420" t="s">
        <v>2639</v>
      </c>
      <c r="AD4" s="420"/>
      <c r="AE4" s="37" t="s">
        <v>2640</v>
      </c>
      <c r="AF4" s="420" t="s">
        <v>2641</v>
      </c>
      <c r="AG4" s="420"/>
      <c r="AH4" s="420" t="s">
        <v>2642</v>
      </c>
      <c r="AI4" s="420"/>
      <c r="AJ4" s="420" t="s">
        <v>2643</v>
      </c>
      <c r="AK4" s="420"/>
      <c r="AL4" s="420"/>
      <c r="AM4" s="420"/>
      <c r="AN4" s="420"/>
      <c r="AO4" s="420"/>
      <c r="AP4" s="420" t="s">
        <v>2644</v>
      </c>
      <c r="AQ4" s="420"/>
      <c r="AR4" s="420"/>
      <c r="AS4" s="420"/>
      <c r="AT4" s="41"/>
      <c r="AU4" s="37" t="s">
        <v>2645</v>
      </c>
      <c r="AV4" s="37" t="s">
        <v>2646</v>
      </c>
      <c r="AW4" s="37" t="s">
        <v>2647</v>
      </c>
      <c r="AX4" s="37" t="s">
        <v>2648</v>
      </c>
      <c r="AY4" s="37" t="s">
        <v>2649</v>
      </c>
      <c r="AZ4" s="420" t="s">
        <v>2650</v>
      </c>
      <c r="BA4" s="420"/>
      <c r="BB4" s="420"/>
      <c r="BC4" s="420"/>
      <c r="BD4" s="428" t="s">
        <v>2651</v>
      </c>
      <c r="BE4" s="429"/>
      <c r="BF4" s="429"/>
      <c r="BG4" s="429"/>
      <c r="BH4" s="429"/>
      <c r="BI4" s="429"/>
      <c r="BJ4" s="430"/>
      <c r="BK4" s="42" t="s">
        <v>2652</v>
      </c>
      <c r="BL4" s="43"/>
      <c r="BM4" s="44"/>
      <c r="BN4" s="420" t="s">
        <v>2653</v>
      </c>
      <c r="BO4" s="420"/>
      <c r="BP4" s="420"/>
      <c r="BQ4" s="45"/>
      <c r="BR4" s="434" t="s">
        <v>2654</v>
      </c>
      <c r="BS4" s="434"/>
      <c r="BT4" s="434"/>
      <c r="BU4" s="434"/>
      <c r="BV4" s="434"/>
      <c r="BW4" s="434"/>
    </row>
    <row r="5" spans="2:78" ht="60.75" customHeight="1" thickBot="1">
      <c r="B5" s="37" t="s">
        <v>2655</v>
      </c>
      <c r="C5" s="38" t="s">
        <v>2656</v>
      </c>
      <c r="D5" s="39" t="s">
        <v>2657</v>
      </c>
      <c r="E5" s="47" t="s">
        <v>2082</v>
      </c>
      <c r="F5" s="48" t="s">
        <v>10879</v>
      </c>
      <c r="G5" s="49" t="s">
        <v>10881</v>
      </c>
      <c r="H5" s="50" t="s">
        <v>2658</v>
      </c>
      <c r="I5" s="50" t="s">
        <v>2659</v>
      </c>
      <c r="J5" s="51" t="s">
        <v>2660</v>
      </c>
      <c r="K5" s="52" t="s">
        <v>2661</v>
      </c>
      <c r="L5" s="52" t="s">
        <v>2662</v>
      </c>
      <c r="M5" s="52" t="s">
        <v>2663</v>
      </c>
      <c r="N5" s="52" t="s">
        <v>2664</v>
      </c>
      <c r="O5" s="52" t="s">
        <v>2665</v>
      </c>
      <c r="P5" s="52" t="s">
        <v>2666</v>
      </c>
      <c r="Q5" s="52" t="s">
        <v>2667</v>
      </c>
      <c r="R5" s="52" t="s">
        <v>2668</v>
      </c>
      <c r="S5" s="52" t="s">
        <v>2669</v>
      </c>
      <c r="T5" s="53" t="s">
        <v>2670</v>
      </c>
      <c r="U5" s="53" t="s">
        <v>2671</v>
      </c>
      <c r="V5" s="40" t="s">
        <v>2082</v>
      </c>
      <c r="W5" s="54" t="s">
        <v>2672</v>
      </c>
      <c r="X5" s="54" t="s">
        <v>2673</v>
      </c>
      <c r="Y5" s="37" t="s">
        <v>2674</v>
      </c>
      <c r="Z5" s="37" t="s">
        <v>2675</v>
      </c>
      <c r="AA5" s="37" t="s">
        <v>2676</v>
      </c>
      <c r="AB5" s="37" t="s">
        <v>2677</v>
      </c>
      <c r="AC5" s="55" t="s">
        <v>2678</v>
      </c>
      <c r="AD5" s="55" t="s">
        <v>2679</v>
      </c>
      <c r="AE5" s="56" t="s">
        <v>2680</v>
      </c>
      <c r="AF5" s="57" t="s">
        <v>2681</v>
      </c>
      <c r="AG5" s="57" t="s">
        <v>2682</v>
      </c>
      <c r="AH5" s="58" t="s">
        <v>2683</v>
      </c>
      <c r="AI5" s="58" t="s">
        <v>2684</v>
      </c>
      <c r="AJ5" s="59" t="s">
        <v>2685</v>
      </c>
      <c r="AK5" s="59" t="s">
        <v>2686</v>
      </c>
      <c r="AL5" s="59" t="s">
        <v>2687</v>
      </c>
      <c r="AM5" s="60" t="s">
        <v>2688</v>
      </c>
      <c r="AN5" s="60" t="s">
        <v>2689</v>
      </c>
      <c r="AO5" s="60" t="s">
        <v>2690</v>
      </c>
      <c r="AP5" s="61" t="s">
        <v>2691</v>
      </c>
      <c r="AQ5" s="61" t="s">
        <v>2692</v>
      </c>
      <c r="AR5" s="61" t="s">
        <v>2693</v>
      </c>
      <c r="AS5" s="61" t="s">
        <v>2694</v>
      </c>
      <c r="AT5" s="62" t="s">
        <v>2695</v>
      </c>
      <c r="AU5" s="63" t="s">
        <v>2696</v>
      </c>
      <c r="AV5" s="63" t="s">
        <v>2696</v>
      </c>
      <c r="AW5" s="63" t="s">
        <v>2696</v>
      </c>
      <c r="AX5" s="63" t="s">
        <v>2696</v>
      </c>
      <c r="AY5" s="63" t="s">
        <v>2696</v>
      </c>
      <c r="AZ5" s="64" t="s">
        <v>2697</v>
      </c>
      <c r="BA5" s="64" t="s">
        <v>2698</v>
      </c>
      <c r="BB5" s="64" t="s">
        <v>2699</v>
      </c>
      <c r="BC5" s="64" t="s">
        <v>2700</v>
      </c>
      <c r="BD5" s="58" t="s">
        <v>2701</v>
      </c>
      <c r="BE5" s="65" t="s">
        <v>2702</v>
      </c>
      <c r="BF5" s="65" t="s">
        <v>2703</v>
      </c>
      <c r="BG5" s="65" t="s">
        <v>2704</v>
      </c>
      <c r="BH5" s="65" t="s">
        <v>2705</v>
      </c>
      <c r="BI5" s="65" t="s">
        <v>2706</v>
      </c>
      <c r="BJ5" s="65" t="s">
        <v>2707</v>
      </c>
      <c r="BK5" s="57" t="s">
        <v>2708</v>
      </c>
      <c r="BL5" s="57" t="s">
        <v>2709</v>
      </c>
      <c r="BM5" s="57" t="s">
        <v>2710</v>
      </c>
      <c r="BN5" s="66" t="s">
        <v>2711</v>
      </c>
      <c r="BO5" s="66" t="s">
        <v>2712</v>
      </c>
      <c r="BP5" s="66" t="s">
        <v>2713</v>
      </c>
      <c r="BQ5" s="67" t="s">
        <v>2714</v>
      </c>
      <c r="BR5" s="68" t="s">
        <v>2715</v>
      </c>
      <c r="BS5" s="68" t="s">
        <v>2716</v>
      </c>
      <c r="BT5" s="68" t="s">
        <v>2717</v>
      </c>
      <c r="BU5" s="69" t="s">
        <v>2718</v>
      </c>
      <c r="BV5" s="70" t="s">
        <v>2719</v>
      </c>
      <c r="BW5" s="71" t="s">
        <v>2720</v>
      </c>
      <c r="BX5" s="31" t="s">
        <v>10907</v>
      </c>
      <c r="BY5" s="31" t="s">
        <v>10908</v>
      </c>
      <c r="BZ5" s="31" t="s">
        <v>10910</v>
      </c>
    </row>
    <row r="6" spans="2:78" ht="31.5" customHeight="1">
      <c r="B6" s="72">
        <v>1</v>
      </c>
      <c r="C6" s="72">
        <v>1</v>
      </c>
      <c r="D6" s="73" t="s">
        <v>2084</v>
      </c>
      <c r="E6" s="74" t="s">
        <v>2721</v>
      </c>
      <c r="F6" s="73">
        <v>30</v>
      </c>
      <c r="G6" s="73">
        <v>2004</v>
      </c>
      <c r="H6" s="73" t="s">
        <v>2722</v>
      </c>
      <c r="I6" s="73" t="s">
        <v>2723</v>
      </c>
      <c r="J6" s="74" t="s">
        <v>2724</v>
      </c>
      <c r="K6" s="74" t="s">
        <v>2725</v>
      </c>
      <c r="L6" s="74" t="s">
        <v>2726</v>
      </c>
      <c r="M6" s="74" t="s">
        <v>2727</v>
      </c>
      <c r="N6" s="74" t="s">
        <v>2728</v>
      </c>
      <c r="O6" s="74" t="s">
        <v>2727</v>
      </c>
      <c r="P6" s="74">
        <v>1000</v>
      </c>
      <c r="Q6" s="74">
        <v>50</v>
      </c>
      <c r="R6" s="75">
        <f>IFERROR(AVERAGE('[1]세부성과(경제&amp;만족도&amp;정성)'!AD6:AE6)/100,"")</f>
        <v>46.030560000000008</v>
      </c>
      <c r="S6" s="75" t="str">
        <f>IF(R6&gt;P6,"대기업",IF(F6&lt;Q6,"소기업","중기업"))</f>
        <v>소기업</v>
      </c>
      <c r="T6" s="73" t="s">
        <v>2729</v>
      </c>
      <c r="U6" s="73" t="s">
        <v>2730</v>
      </c>
      <c r="V6" s="74" t="s">
        <v>2061</v>
      </c>
      <c r="W6" s="73" t="s">
        <v>2729</v>
      </c>
      <c r="X6" s="73" t="s">
        <v>2730</v>
      </c>
      <c r="Y6" s="73" t="s">
        <v>2731</v>
      </c>
      <c r="Z6" s="76" t="s">
        <v>2732</v>
      </c>
      <c r="AA6" s="74" t="s">
        <v>2733</v>
      </c>
      <c r="AB6" s="77" t="s">
        <v>2734</v>
      </c>
      <c r="AC6" s="73" t="s">
        <v>2735</v>
      </c>
      <c r="AD6" s="73" t="s">
        <v>2735</v>
      </c>
      <c r="AE6" s="73" t="s">
        <v>2736</v>
      </c>
      <c r="AF6" s="78" t="s">
        <v>2737</v>
      </c>
      <c r="AG6" s="78"/>
      <c r="AH6" s="79" t="s">
        <v>2738</v>
      </c>
      <c r="AI6" s="79" t="s">
        <v>2739</v>
      </c>
      <c r="AJ6" s="72" t="s">
        <v>2740</v>
      </c>
      <c r="AK6" s="72">
        <v>0</v>
      </c>
      <c r="AL6" s="72">
        <v>0</v>
      </c>
      <c r="AM6" s="80" t="s">
        <v>2740</v>
      </c>
      <c r="AN6" s="80" t="s">
        <v>2741</v>
      </c>
      <c r="AO6" s="80"/>
      <c r="AP6" s="79" t="s">
        <v>2742</v>
      </c>
      <c r="AQ6" s="79" t="s">
        <v>2743</v>
      </c>
      <c r="AR6" s="79" t="s">
        <v>2744</v>
      </c>
      <c r="AS6" s="79" t="s">
        <v>2745</v>
      </c>
      <c r="AT6" s="79" t="s">
        <v>2746</v>
      </c>
      <c r="AU6" s="81">
        <v>3</v>
      </c>
      <c r="AV6" s="81">
        <v>4</v>
      </c>
      <c r="AW6" s="81">
        <v>4</v>
      </c>
      <c r="AX6" s="82">
        <v>4</v>
      </c>
      <c r="AY6" s="82">
        <v>6</v>
      </c>
      <c r="AZ6" s="74" t="s">
        <v>2747</v>
      </c>
      <c r="BA6" s="79" t="s">
        <v>2748</v>
      </c>
      <c r="BB6" s="79" t="s">
        <v>2749</v>
      </c>
      <c r="BC6" s="79" t="s">
        <v>2750</v>
      </c>
      <c r="BD6" s="83">
        <v>42507</v>
      </c>
      <c r="BE6" s="81" t="s">
        <v>2751</v>
      </c>
      <c r="BF6" s="81">
        <v>1</v>
      </c>
      <c r="BG6" s="81"/>
      <c r="BH6" s="81"/>
      <c r="BI6" s="81"/>
      <c r="BJ6" s="84" t="s">
        <v>2752</v>
      </c>
      <c r="BK6" s="81">
        <v>4</v>
      </c>
      <c r="BL6" s="82">
        <v>10</v>
      </c>
      <c r="BM6" s="82">
        <v>13</v>
      </c>
      <c r="BN6" s="73" t="s">
        <v>2753</v>
      </c>
      <c r="BO6" s="73"/>
      <c r="BP6" s="73" t="s">
        <v>2754</v>
      </c>
      <c r="BQ6" s="85" t="s">
        <v>2755</v>
      </c>
      <c r="BR6" s="86">
        <v>4106</v>
      </c>
      <c r="BS6" s="87">
        <v>6200</v>
      </c>
      <c r="BT6" s="86">
        <v>2094</v>
      </c>
      <c r="BU6" s="88" t="s">
        <v>2756</v>
      </c>
      <c r="BV6" s="88"/>
      <c r="BW6" s="88" t="s">
        <v>2757</v>
      </c>
      <c r="BX6" s="31">
        <f>IF(AC6="집중",1,0)</f>
        <v>1</v>
      </c>
      <c r="BY6" s="31">
        <f>IF(AD6="집중",1,0)</f>
        <v>1</v>
      </c>
      <c r="BZ6" s="81">
        <v>10</v>
      </c>
    </row>
    <row r="7" spans="2:78" ht="31.5" customHeight="1">
      <c r="B7" s="72">
        <v>2</v>
      </c>
      <c r="C7" s="72">
        <v>2</v>
      </c>
      <c r="D7" s="73" t="s">
        <v>2084</v>
      </c>
      <c r="E7" s="74" t="s">
        <v>2758</v>
      </c>
      <c r="F7" s="73">
        <v>38</v>
      </c>
      <c r="G7" s="73">
        <v>1995</v>
      </c>
      <c r="H7" s="73" t="s">
        <v>2759</v>
      </c>
      <c r="I7" s="73" t="s">
        <v>2760</v>
      </c>
      <c r="J7" s="74" t="s">
        <v>2761</v>
      </c>
      <c r="K7" s="74" t="s">
        <v>2725</v>
      </c>
      <c r="L7" s="74" t="s">
        <v>2726</v>
      </c>
      <c r="M7" s="74" t="s">
        <v>2762</v>
      </c>
      <c r="N7" s="74" t="s">
        <v>2763</v>
      </c>
      <c r="O7" s="74" t="s">
        <v>2762</v>
      </c>
      <c r="P7" s="74">
        <v>1000</v>
      </c>
      <c r="Q7" s="74">
        <v>50</v>
      </c>
      <c r="R7" s="75">
        <v>98.149889999999999</v>
      </c>
      <c r="S7" s="75" t="str">
        <f t="shared" ref="S7:S70" si="0">IF(R7&gt;P7,"대기업",IF(F7&lt;Q7,"소기업","중기업"))</f>
        <v>소기업</v>
      </c>
      <c r="T7" s="73" t="s">
        <v>2764</v>
      </c>
      <c r="U7" s="73" t="s">
        <v>2765</v>
      </c>
      <c r="V7" s="74" t="s">
        <v>2042</v>
      </c>
      <c r="W7" s="73" t="s">
        <v>2764</v>
      </c>
      <c r="X7" s="73" t="s">
        <v>2765</v>
      </c>
      <c r="Y7" s="73" t="s">
        <v>2766</v>
      </c>
      <c r="Z7" s="76" t="s">
        <v>2767</v>
      </c>
      <c r="AA7" s="74" t="s">
        <v>2768</v>
      </c>
      <c r="AB7" s="77" t="s">
        <v>2734</v>
      </c>
      <c r="AC7" s="73" t="s">
        <v>2769</v>
      </c>
      <c r="AD7" s="73" t="s">
        <v>2769</v>
      </c>
      <c r="AE7" s="73" t="s">
        <v>2770</v>
      </c>
      <c r="AF7" s="78" t="s">
        <v>2737</v>
      </c>
      <c r="AG7" s="78"/>
      <c r="AH7" s="79" t="s">
        <v>2771</v>
      </c>
      <c r="AI7" s="89" t="s">
        <v>2772</v>
      </c>
      <c r="AJ7" s="72">
        <v>0</v>
      </c>
      <c r="AK7" s="72">
        <v>0</v>
      </c>
      <c r="AL7" s="72">
        <v>2</v>
      </c>
      <c r="AM7" s="80"/>
      <c r="AN7" s="80" t="s">
        <v>2741</v>
      </c>
      <c r="AO7" s="80"/>
      <c r="AP7" s="79" t="s">
        <v>2773</v>
      </c>
      <c r="AQ7" s="79" t="s">
        <v>2774</v>
      </c>
      <c r="AR7" s="79" t="s">
        <v>2775</v>
      </c>
      <c r="AS7" s="79" t="s">
        <v>2776</v>
      </c>
      <c r="AT7" s="79" t="s">
        <v>2746</v>
      </c>
      <c r="AU7" s="81">
        <v>1</v>
      </c>
      <c r="AV7" s="81">
        <v>1</v>
      </c>
      <c r="AW7" s="81">
        <v>1</v>
      </c>
      <c r="AX7" s="82">
        <v>5</v>
      </c>
      <c r="AY7" s="82">
        <v>6</v>
      </c>
      <c r="AZ7" s="74" t="s">
        <v>2777</v>
      </c>
      <c r="BA7" s="79"/>
      <c r="BB7" s="79"/>
      <c r="BC7" s="79"/>
      <c r="BD7" s="83"/>
      <c r="BE7" s="81"/>
      <c r="BF7" s="81"/>
      <c r="BG7" s="81"/>
      <c r="BH7" s="81"/>
      <c r="BI7" s="81"/>
      <c r="BJ7" s="84"/>
      <c r="BK7" s="81">
        <v>5</v>
      </c>
      <c r="BL7" s="82">
        <v>5</v>
      </c>
      <c r="BM7" s="82">
        <v>6</v>
      </c>
      <c r="BN7" s="73" t="s">
        <v>2753</v>
      </c>
      <c r="BO7" s="73"/>
      <c r="BP7" s="73"/>
      <c r="BQ7" s="85"/>
      <c r="BR7" s="86">
        <v>9814</v>
      </c>
      <c r="BS7" s="87">
        <v>11000</v>
      </c>
      <c r="BT7" s="86">
        <v>1186</v>
      </c>
      <c r="BU7" s="88" t="s">
        <v>2778</v>
      </c>
      <c r="BV7" s="88"/>
      <c r="BW7" s="90"/>
      <c r="BX7" s="31">
        <f t="shared" ref="BX7:BX70" si="1">IF(AC7="집중",1,0)</f>
        <v>0</v>
      </c>
      <c r="BY7" s="31">
        <f t="shared" ref="BY7:BY70" si="2">IF(AD7="집중",1,0)</f>
        <v>0</v>
      </c>
      <c r="BZ7" s="81"/>
    </row>
    <row r="8" spans="2:78" ht="31.5" customHeight="1">
      <c r="B8" s="72">
        <v>3</v>
      </c>
      <c r="C8" s="72">
        <v>3</v>
      </c>
      <c r="D8" s="73" t="s">
        <v>2084</v>
      </c>
      <c r="E8" s="74" t="s">
        <v>2779</v>
      </c>
      <c r="F8" s="73">
        <v>284</v>
      </c>
      <c r="G8" s="73">
        <v>1989</v>
      </c>
      <c r="H8" s="73" t="s">
        <v>2780</v>
      </c>
      <c r="I8" s="73" t="s">
        <v>2781</v>
      </c>
      <c r="J8" s="74" t="s">
        <v>2782</v>
      </c>
      <c r="K8" s="74" t="s">
        <v>2725</v>
      </c>
      <c r="L8" s="74" t="s">
        <v>2726</v>
      </c>
      <c r="M8" s="74" t="s">
        <v>2783</v>
      </c>
      <c r="N8" s="74" t="s">
        <v>2784</v>
      </c>
      <c r="O8" s="74" t="s">
        <v>2783</v>
      </c>
      <c r="P8" s="74">
        <v>800</v>
      </c>
      <c r="Q8" s="74">
        <v>50</v>
      </c>
      <c r="R8" s="75">
        <v>1126.73595</v>
      </c>
      <c r="S8" s="75" t="str">
        <f t="shared" si="0"/>
        <v>대기업</v>
      </c>
      <c r="T8" s="73" t="s">
        <v>2785</v>
      </c>
      <c r="U8" s="73" t="s">
        <v>2786</v>
      </c>
      <c r="V8" s="74" t="s">
        <v>2779</v>
      </c>
      <c r="W8" s="73" t="s">
        <v>2785</v>
      </c>
      <c r="X8" s="73" t="s">
        <v>2786</v>
      </c>
      <c r="Y8" s="73" t="s">
        <v>2731</v>
      </c>
      <c r="Z8" s="76" t="s">
        <v>2787</v>
      </c>
      <c r="AA8" s="74" t="s">
        <v>2788</v>
      </c>
      <c r="AB8" s="77" t="s">
        <v>2734</v>
      </c>
      <c r="AC8" s="73" t="s">
        <v>2769</v>
      </c>
      <c r="AD8" s="73" t="s">
        <v>2789</v>
      </c>
      <c r="AE8" s="73" t="s">
        <v>2790</v>
      </c>
      <c r="AF8" s="78" t="s">
        <v>2737</v>
      </c>
      <c r="AG8" s="78"/>
      <c r="AH8" s="79" t="s">
        <v>2791</v>
      </c>
      <c r="AI8" s="79" t="s">
        <v>2792</v>
      </c>
      <c r="AJ8" s="72" t="s">
        <v>993</v>
      </c>
      <c r="AK8" s="72" t="s">
        <v>993</v>
      </c>
      <c r="AL8" s="72" t="s">
        <v>993</v>
      </c>
      <c r="AM8" s="80">
        <v>4</v>
      </c>
      <c r="AN8" s="80"/>
      <c r="AO8" s="80"/>
      <c r="AP8" s="79" t="s">
        <v>2793</v>
      </c>
      <c r="AQ8" s="79" t="s">
        <v>2794</v>
      </c>
      <c r="AR8" s="79" t="s">
        <v>2795</v>
      </c>
      <c r="AS8" s="79" t="s">
        <v>2796</v>
      </c>
      <c r="AT8" s="79" t="s">
        <v>2746</v>
      </c>
      <c r="AU8" s="81">
        <v>4</v>
      </c>
      <c r="AV8" s="81">
        <v>4</v>
      </c>
      <c r="AW8" s="81">
        <v>4</v>
      </c>
      <c r="AX8" s="82">
        <v>6</v>
      </c>
      <c r="AY8" s="82">
        <v>6</v>
      </c>
      <c r="AZ8" s="74" t="s">
        <v>2797</v>
      </c>
      <c r="BA8" s="79" t="s">
        <v>2798</v>
      </c>
      <c r="BB8" s="79" t="s">
        <v>2799</v>
      </c>
      <c r="BC8" s="79" t="s">
        <v>2800</v>
      </c>
      <c r="BD8" s="83">
        <v>42482</v>
      </c>
      <c r="BE8" s="81" t="s">
        <v>2801</v>
      </c>
      <c r="BF8" s="81">
        <v>1</v>
      </c>
      <c r="BG8" s="81"/>
      <c r="BH8" s="81"/>
      <c r="BI8" s="81"/>
      <c r="BJ8" s="84"/>
      <c r="BK8" s="81">
        <v>4</v>
      </c>
      <c r="BL8" s="82">
        <v>7</v>
      </c>
      <c r="BM8" s="82">
        <v>8</v>
      </c>
      <c r="BN8" s="73"/>
      <c r="BO8" s="73"/>
      <c r="BP8" s="73"/>
      <c r="BQ8" s="85"/>
      <c r="BR8" s="86">
        <v>120000</v>
      </c>
      <c r="BS8" s="87">
        <v>135000</v>
      </c>
      <c r="BT8" s="86">
        <v>15000</v>
      </c>
      <c r="BU8" s="88" t="s">
        <v>2778</v>
      </c>
      <c r="BV8" s="88"/>
      <c r="BW8" s="90"/>
      <c r="BX8" s="31">
        <f t="shared" si="1"/>
        <v>0</v>
      </c>
      <c r="BY8" s="31">
        <f t="shared" si="2"/>
        <v>0</v>
      </c>
      <c r="BZ8" s="81"/>
    </row>
    <row r="9" spans="2:78" ht="31.5" customHeight="1">
      <c r="B9" s="72">
        <v>4</v>
      </c>
      <c r="C9" s="72">
        <v>4</v>
      </c>
      <c r="D9" s="73" t="s">
        <v>2084</v>
      </c>
      <c r="E9" s="74" t="s">
        <v>2802</v>
      </c>
      <c r="F9" s="73">
        <v>3</v>
      </c>
      <c r="G9" s="73">
        <v>2013</v>
      </c>
      <c r="H9" s="73" t="s">
        <v>2803</v>
      </c>
      <c r="I9" s="73" t="s">
        <v>2804</v>
      </c>
      <c r="J9" s="74" t="s">
        <v>2805</v>
      </c>
      <c r="K9" s="74" t="s">
        <v>2806</v>
      </c>
      <c r="L9" s="74" t="s">
        <v>2807</v>
      </c>
      <c r="M9" s="74" t="s">
        <v>2808</v>
      </c>
      <c r="N9" s="74" t="s">
        <v>2809</v>
      </c>
      <c r="O9" s="74" t="s">
        <v>2806</v>
      </c>
      <c r="P9" s="74">
        <v>1000</v>
      </c>
      <c r="Q9" s="74">
        <v>10</v>
      </c>
      <c r="R9" s="75">
        <v>29.846810000000001</v>
      </c>
      <c r="S9" s="75" t="str">
        <f t="shared" si="0"/>
        <v>소기업</v>
      </c>
      <c r="T9" s="73" t="s">
        <v>2810</v>
      </c>
      <c r="U9" s="73" t="s">
        <v>2811</v>
      </c>
      <c r="V9" s="74" t="s">
        <v>2802</v>
      </c>
      <c r="W9" s="73" t="s">
        <v>2810</v>
      </c>
      <c r="X9" s="73" t="s">
        <v>2811</v>
      </c>
      <c r="Y9" s="73" t="s">
        <v>2731</v>
      </c>
      <c r="Z9" s="76" t="s">
        <v>2812</v>
      </c>
      <c r="AA9" s="74" t="s">
        <v>2813</v>
      </c>
      <c r="AB9" s="77" t="s">
        <v>2814</v>
      </c>
      <c r="AC9" s="73" t="s">
        <v>2769</v>
      </c>
      <c r="AD9" s="73" t="s">
        <v>2769</v>
      </c>
      <c r="AE9" s="73" t="s">
        <v>2815</v>
      </c>
      <c r="AF9" s="78" t="s">
        <v>2737</v>
      </c>
      <c r="AG9" s="78"/>
      <c r="AH9" s="79" t="s">
        <v>2816</v>
      </c>
      <c r="AI9" s="79" t="s">
        <v>2817</v>
      </c>
      <c r="AJ9" s="72" t="s">
        <v>2740</v>
      </c>
      <c r="AK9" s="72">
        <v>4</v>
      </c>
      <c r="AL9" s="72">
        <v>1</v>
      </c>
      <c r="AM9" s="80" t="s">
        <v>2740</v>
      </c>
      <c r="AN9" s="80"/>
      <c r="AO9" s="80"/>
      <c r="AP9" s="79" t="s">
        <v>2818</v>
      </c>
      <c r="AQ9" s="79" t="s">
        <v>2819</v>
      </c>
      <c r="AR9" s="79" t="s">
        <v>2820</v>
      </c>
      <c r="AS9" s="79" t="s">
        <v>2821</v>
      </c>
      <c r="AT9" s="79" t="s">
        <v>2746</v>
      </c>
      <c r="AU9" s="81">
        <v>4</v>
      </c>
      <c r="AV9" s="81">
        <v>6</v>
      </c>
      <c r="AW9" s="81">
        <v>6</v>
      </c>
      <c r="AX9" s="82">
        <v>6</v>
      </c>
      <c r="AY9" s="82">
        <v>6</v>
      </c>
      <c r="AZ9" s="74" t="s">
        <v>2818</v>
      </c>
      <c r="BA9" s="79" t="s">
        <v>2822</v>
      </c>
      <c r="BB9" s="79" t="s">
        <v>2823</v>
      </c>
      <c r="BC9" s="79" t="s">
        <v>2824</v>
      </c>
      <c r="BD9" s="83">
        <v>42530</v>
      </c>
      <c r="BE9" s="81" t="s">
        <v>2825</v>
      </c>
      <c r="BF9" s="81">
        <v>1</v>
      </c>
      <c r="BG9" s="81"/>
      <c r="BH9" s="81"/>
      <c r="BI9" s="81"/>
      <c r="BJ9" s="84"/>
      <c r="BK9" s="81">
        <v>5</v>
      </c>
      <c r="BL9" s="82">
        <v>11</v>
      </c>
      <c r="BM9" s="82">
        <v>11</v>
      </c>
      <c r="BN9" s="73"/>
      <c r="BO9" s="73"/>
      <c r="BP9" s="73"/>
      <c r="BQ9" s="85"/>
      <c r="BR9" s="86">
        <v>2984</v>
      </c>
      <c r="BS9" s="87">
        <v>3588</v>
      </c>
      <c r="BT9" s="86">
        <v>604</v>
      </c>
      <c r="BU9" s="88" t="s">
        <v>2756</v>
      </c>
      <c r="BV9" s="88"/>
      <c r="BW9" s="90"/>
      <c r="BX9" s="31">
        <f t="shared" si="1"/>
        <v>0</v>
      </c>
      <c r="BY9" s="31">
        <f t="shared" si="2"/>
        <v>0</v>
      </c>
      <c r="BZ9" s="81">
        <v>8</v>
      </c>
    </row>
    <row r="10" spans="2:78" ht="31.5" customHeight="1">
      <c r="B10" s="72">
        <v>5</v>
      </c>
      <c r="C10" s="72">
        <v>5</v>
      </c>
      <c r="D10" s="73" t="s">
        <v>2084</v>
      </c>
      <c r="E10" s="74" t="s">
        <v>2826</v>
      </c>
      <c r="F10" s="73">
        <v>83</v>
      </c>
      <c r="G10" s="73">
        <v>2002</v>
      </c>
      <c r="H10" s="73" t="s">
        <v>2827</v>
      </c>
      <c r="I10" s="73" t="s">
        <v>2828</v>
      </c>
      <c r="J10" s="74" t="s">
        <v>2829</v>
      </c>
      <c r="K10" s="74" t="s">
        <v>2725</v>
      </c>
      <c r="L10" s="74" t="s">
        <v>2726</v>
      </c>
      <c r="M10" s="74" t="s">
        <v>2762</v>
      </c>
      <c r="N10" s="74" t="s">
        <v>2763</v>
      </c>
      <c r="O10" s="74" t="s">
        <v>2762</v>
      </c>
      <c r="P10" s="74">
        <v>1000</v>
      </c>
      <c r="Q10" s="74">
        <v>50</v>
      </c>
      <c r="R10" s="75">
        <v>362.44887999999997</v>
      </c>
      <c r="S10" s="75" t="str">
        <f t="shared" si="0"/>
        <v>중기업</v>
      </c>
      <c r="T10" s="73" t="s">
        <v>2830</v>
      </c>
      <c r="U10" s="73" t="s">
        <v>2831</v>
      </c>
      <c r="V10" s="74" t="s">
        <v>2826</v>
      </c>
      <c r="W10" s="73" t="s">
        <v>2830</v>
      </c>
      <c r="X10" s="73" t="s">
        <v>2831</v>
      </c>
      <c r="Y10" s="73" t="s">
        <v>2731</v>
      </c>
      <c r="Z10" s="76" t="s">
        <v>2832</v>
      </c>
      <c r="AA10" s="74" t="s">
        <v>2833</v>
      </c>
      <c r="AB10" s="77" t="s">
        <v>2734</v>
      </c>
      <c r="AC10" s="73" t="s">
        <v>2769</v>
      </c>
      <c r="AD10" s="73" t="s">
        <v>2769</v>
      </c>
      <c r="AE10" s="73" t="s">
        <v>2834</v>
      </c>
      <c r="AF10" s="78" t="s">
        <v>2737</v>
      </c>
      <c r="AG10" s="78"/>
      <c r="AH10" s="79" t="s">
        <v>2835</v>
      </c>
      <c r="AI10" s="79" t="s">
        <v>2836</v>
      </c>
      <c r="AJ10" s="72" t="s">
        <v>2837</v>
      </c>
      <c r="AK10" s="72" t="s">
        <v>2838</v>
      </c>
      <c r="AL10" s="72" t="s">
        <v>313</v>
      </c>
      <c r="AM10" s="80">
        <v>3</v>
      </c>
      <c r="AN10" s="80"/>
      <c r="AO10" s="80"/>
      <c r="AP10" s="79" t="s">
        <v>2839</v>
      </c>
      <c r="AQ10" s="79" t="s">
        <v>2840</v>
      </c>
      <c r="AR10" s="79" t="s">
        <v>2841</v>
      </c>
      <c r="AS10" s="79" t="s">
        <v>2842</v>
      </c>
      <c r="AT10" s="79" t="s">
        <v>2746</v>
      </c>
      <c r="AU10" s="81">
        <v>3</v>
      </c>
      <c r="AV10" s="81">
        <v>4</v>
      </c>
      <c r="AW10" s="81">
        <v>4</v>
      </c>
      <c r="AX10" s="82">
        <v>4</v>
      </c>
      <c r="AY10" s="82">
        <v>4</v>
      </c>
      <c r="AZ10" s="74" t="s">
        <v>2843</v>
      </c>
      <c r="BA10" s="79" t="s">
        <v>2844</v>
      </c>
      <c r="BB10" s="79" t="s">
        <v>2845</v>
      </c>
      <c r="BC10" s="79" t="s">
        <v>2846</v>
      </c>
      <c r="BD10" s="83">
        <v>42531</v>
      </c>
      <c r="BE10" s="81" t="s">
        <v>2847</v>
      </c>
      <c r="BF10" s="81">
        <v>1</v>
      </c>
      <c r="BG10" s="81"/>
      <c r="BH10" s="81"/>
      <c r="BI10" s="81"/>
      <c r="BJ10" s="84"/>
      <c r="BK10" s="81">
        <v>2</v>
      </c>
      <c r="BL10" s="82">
        <v>3</v>
      </c>
      <c r="BM10" s="82">
        <v>3</v>
      </c>
      <c r="BN10" s="73"/>
      <c r="BO10" s="73"/>
      <c r="BP10" s="73"/>
      <c r="BQ10" s="85"/>
      <c r="BR10" s="86">
        <v>35000</v>
      </c>
      <c r="BS10" s="87">
        <v>36400</v>
      </c>
      <c r="BT10" s="86">
        <v>1400</v>
      </c>
      <c r="BU10" s="88" t="s">
        <v>2756</v>
      </c>
      <c r="BV10" s="88"/>
      <c r="BW10" s="90"/>
      <c r="BX10" s="31">
        <f t="shared" si="1"/>
        <v>0</v>
      </c>
      <c r="BY10" s="31">
        <f t="shared" si="2"/>
        <v>0</v>
      </c>
      <c r="BZ10" s="81">
        <v>10</v>
      </c>
    </row>
    <row r="11" spans="2:78" ht="31.5" customHeight="1">
      <c r="B11" s="72">
        <v>6</v>
      </c>
      <c r="C11" s="72">
        <v>6</v>
      </c>
      <c r="D11" s="73" t="s">
        <v>2084</v>
      </c>
      <c r="E11" s="74" t="s">
        <v>2041</v>
      </c>
      <c r="F11" s="73">
        <v>50</v>
      </c>
      <c r="G11" s="73">
        <v>1975</v>
      </c>
      <c r="H11" s="73" t="s">
        <v>2848</v>
      </c>
      <c r="I11" s="73" t="s">
        <v>2848</v>
      </c>
      <c r="J11" s="74" t="s">
        <v>2849</v>
      </c>
      <c r="K11" s="74" t="s">
        <v>2725</v>
      </c>
      <c r="L11" s="74" t="s">
        <v>2726</v>
      </c>
      <c r="M11" s="74" t="s">
        <v>2850</v>
      </c>
      <c r="N11" s="74" t="s">
        <v>2851</v>
      </c>
      <c r="O11" s="74" t="s">
        <v>2850</v>
      </c>
      <c r="P11" s="74">
        <v>1000</v>
      </c>
      <c r="Q11" s="74">
        <v>50</v>
      </c>
      <c r="R11" s="75"/>
      <c r="S11" s="75" t="str">
        <f t="shared" si="0"/>
        <v>중기업</v>
      </c>
      <c r="T11" s="73" t="s">
        <v>2852</v>
      </c>
      <c r="U11" s="73" t="s">
        <v>2853</v>
      </c>
      <c r="V11" s="74" t="s">
        <v>2041</v>
      </c>
      <c r="W11" s="73" t="s">
        <v>2852</v>
      </c>
      <c r="X11" s="91" t="s">
        <v>2853</v>
      </c>
      <c r="Y11" s="73" t="s">
        <v>2731</v>
      </c>
      <c r="Z11" s="76" t="s">
        <v>2854</v>
      </c>
      <c r="AA11" s="74" t="s">
        <v>2855</v>
      </c>
      <c r="AB11" s="77" t="s">
        <v>2734</v>
      </c>
      <c r="AC11" s="73" t="s">
        <v>2769</v>
      </c>
      <c r="AD11" s="73" t="s">
        <v>2769</v>
      </c>
      <c r="AE11" s="73" t="s">
        <v>2770</v>
      </c>
      <c r="AF11" s="78" t="s">
        <v>2737</v>
      </c>
      <c r="AG11" s="78"/>
      <c r="AH11" s="79" t="s">
        <v>2852</v>
      </c>
      <c r="AI11" s="89" t="s">
        <v>2856</v>
      </c>
      <c r="AJ11" s="72">
        <v>3</v>
      </c>
      <c r="AK11" s="72">
        <v>0</v>
      </c>
      <c r="AL11" s="72">
        <v>0</v>
      </c>
      <c r="AM11" s="80">
        <v>4</v>
      </c>
      <c r="AN11" s="80"/>
      <c r="AO11" s="80"/>
      <c r="AP11" s="79" t="s">
        <v>2857</v>
      </c>
      <c r="AQ11" s="79" t="s">
        <v>2858</v>
      </c>
      <c r="AR11" s="79" t="s">
        <v>2859</v>
      </c>
      <c r="AS11" s="79" t="s">
        <v>2860</v>
      </c>
      <c r="AT11" s="79" t="s">
        <v>2746</v>
      </c>
      <c r="AU11" s="81">
        <v>3</v>
      </c>
      <c r="AV11" s="81">
        <v>3</v>
      </c>
      <c r="AW11" s="81">
        <v>3</v>
      </c>
      <c r="AX11" s="82">
        <v>4</v>
      </c>
      <c r="AY11" s="82">
        <v>5</v>
      </c>
      <c r="AZ11" s="74" t="s">
        <v>2861</v>
      </c>
      <c r="BA11" s="79" t="s">
        <v>2862</v>
      </c>
      <c r="BB11" s="79" t="s">
        <v>2863</v>
      </c>
      <c r="BC11" s="79" t="s">
        <v>2864</v>
      </c>
      <c r="BD11" s="83">
        <v>42494</v>
      </c>
      <c r="BE11" s="81" t="s">
        <v>2865</v>
      </c>
      <c r="BF11" s="81">
        <v>1</v>
      </c>
      <c r="BG11" s="81"/>
      <c r="BH11" s="81"/>
      <c r="BI11" s="81"/>
      <c r="BJ11" s="84" t="s">
        <v>2866</v>
      </c>
      <c r="BK11" s="81">
        <v>4</v>
      </c>
      <c r="BL11" s="82">
        <v>4</v>
      </c>
      <c r="BM11" s="82">
        <v>6</v>
      </c>
      <c r="BN11" s="73"/>
      <c r="BO11" s="73"/>
      <c r="BP11" s="73"/>
      <c r="BQ11" s="85" t="s">
        <v>2867</v>
      </c>
      <c r="BR11" s="86">
        <v>7481</v>
      </c>
      <c r="BS11" s="87">
        <v>8000</v>
      </c>
      <c r="BT11" s="86">
        <v>519</v>
      </c>
      <c r="BU11" s="88" t="s">
        <v>2756</v>
      </c>
      <c r="BV11" s="88"/>
      <c r="BW11" s="90"/>
      <c r="BX11" s="31">
        <f t="shared" si="1"/>
        <v>0</v>
      </c>
      <c r="BY11" s="31">
        <f t="shared" si="2"/>
        <v>0</v>
      </c>
      <c r="BZ11" s="81">
        <v>9</v>
      </c>
    </row>
    <row r="12" spans="2:78" ht="31.5" customHeight="1">
      <c r="B12" s="72">
        <v>7</v>
      </c>
      <c r="C12" s="72">
        <v>7</v>
      </c>
      <c r="D12" s="73" t="s">
        <v>2084</v>
      </c>
      <c r="E12" s="74" t="s">
        <v>2868</v>
      </c>
      <c r="F12" s="73">
        <v>79</v>
      </c>
      <c r="G12" s="73">
        <v>1991</v>
      </c>
      <c r="H12" s="73" t="s">
        <v>2780</v>
      </c>
      <c r="I12" s="73" t="s">
        <v>2781</v>
      </c>
      <c r="J12" s="74" t="s">
        <v>2869</v>
      </c>
      <c r="K12" s="74" t="s">
        <v>2725</v>
      </c>
      <c r="L12" s="74" t="s">
        <v>2726</v>
      </c>
      <c r="M12" s="74" t="s">
        <v>2870</v>
      </c>
      <c r="N12" s="74" t="s">
        <v>2871</v>
      </c>
      <c r="O12" s="74" t="s">
        <v>2870</v>
      </c>
      <c r="P12" s="74">
        <v>1000</v>
      </c>
      <c r="Q12" s="74">
        <v>50</v>
      </c>
      <c r="R12" s="75">
        <v>238.07283999999999</v>
      </c>
      <c r="S12" s="75" t="str">
        <f t="shared" si="0"/>
        <v>중기업</v>
      </c>
      <c r="T12" s="73" t="s">
        <v>2872</v>
      </c>
      <c r="U12" s="73" t="s">
        <v>2873</v>
      </c>
      <c r="V12" s="74" t="s">
        <v>2046</v>
      </c>
      <c r="W12" s="73" t="s">
        <v>2872</v>
      </c>
      <c r="X12" s="73" t="s">
        <v>2873</v>
      </c>
      <c r="Y12" s="73" t="s">
        <v>2731</v>
      </c>
      <c r="Z12" s="76" t="s">
        <v>2874</v>
      </c>
      <c r="AA12" s="74" t="s">
        <v>2875</v>
      </c>
      <c r="AB12" s="77" t="s">
        <v>2734</v>
      </c>
      <c r="AC12" s="73" t="s">
        <v>2735</v>
      </c>
      <c r="AD12" s="73" t="s">
        <v>2876</v>
      </c>
      <c r="AE12" s="73" t="s">
        <v>2790</v>
      </c>
      <c r="AF12" s="78" t="s">
        <v>2737</v>
      </c>
      <c r="AG12" s="78"/>
      <c r="AH12" s="79" t="s">
        <v>2877</v>
      </c>
      <c r="AI12" s="79" t="s">
        <v>2878</v>
      </c>
      <c r="AJ12" s="72">
        <v>0</v>
      </c>
      <c r="AK12" s="72" t="s">
        <v>993</v>
      </c>
      <c r="AL12" s="72">
        <v>0</v>
      </c>
      <c r="AM12" s="80"/>
      <c r="AN12" s="80" t="s">
        <v>993</v>
      </c>
      <c r="AO12" s="80"/>
      <c r="AP12" s="79" t="s">
        <v>2879</v>
      </c>
      <c r="AQ12" s="79" t="s">
        <v>2880</v>
      </c>
      <c r="AR12" s="79" t="s">
        <v>2881</v>
      </c>
      <c r="AS12" s="79" t="s">
        <v>2882</v>
      </c>
      <c r="AT12" s="79" t="s">
        <v>2746</v>
      </c>
      <c r="AU12" s="81">
        <v>4</v>
      </c>
      <c r="AV12" s="81">
        <v>4</v>
      </c>
      <c r="AW12" s="81">
        <v>4</v>
      </c>
      <c r="AX12" s="82">
        <v>6</v>
      </c>
      <c r="AY12" s="82">
        <v>6</v>
      </c>
      <c r="AZ12" s="74" t="s">
        <v>2883</v>
      </c>
      <c r="BA12" s="79" t="s">
        <v>2884</v>
      </c>
      <c r="BB12" s="79" t="s">
        <v>2885</v>
      </c>
      <c r="BC12" s="79" t="s">
        <v>2886</v>
      </c>
      <c r="BD12" s="83">
        <v>42487</v>
      </c>
      <c r="BE12" s="81" t="s">
        <v>2887</v>
      </c>
      <c r="BF12" s="81">
        <v>1</v>
      </c>
      <c r="BG12" s="81"/>
      <c r="BH12" s="81"/>
      <c r="BI12" s="81"/>
      <c r="BJ12" s="84"/>
      <c r="BK12" s="81">
        <v>5</v>
      </c>
      <c r="BL12" s="82">
        <v>8</v>
      </c>
      <c r="BM12" s="82">
        <v>9</v>
      </c>
      <c r="BN12" s="73"/>
      <c r="BO12" s="73"/>
      <c r="BP12" s="73"/>
      <c r="BQ12" s="85"/>
      <c r="BR12" s="86">
        <v>25600</v>
      </c>
      <c r="BS12" s="87">
        <v>26700</v>
      </c>
      <c r="BT12" s="86">
        <v>1100</v>
      </c>
      <c r="BU12" s="88" t="s">
        <v>2778</v>
      </c>
      <c r="BV12" s="88"/>
      <c r="BW12" s="90"/>
      <c r="BX12" s="31">
        <f t="shared" si="1"/>
        <v>1</v>
      </c>
      <c r="BY12" s="31">
        <f t="shared" si="2"/>
        <v>1</v>
      </c>
      <c r="BZ12" s="81"/>
    </row>
    <row r="13" spans="2:78" ht="31.5" customHeight="1">
      <c r="B13" s="72">
        <v>8</v>
      </c>
      <c r="C13" s="72">
        <v>8</v>
      </c>
      <c r="D13" s="73" t="s">
        <v>2084</v>
      </c>
      <c r="E13" s="74" t="s">
        <v>2888</v>
      </c>
      <c r="F13" s="73">
        <v>61</v>
      </c>
      <c r="G13" s="73">
        <v>2005</v>
      </c>
      <c r="H13" s="73" t="s">
        <v>2889</v>
      </c>
      <c r="I13" s="73" t="s">
        <v>2890</v>
      </c>
      <c r="J13" s="74" t="s">
        <v>2891</v>
      </c>
      <c r="K13" s="74" t="s">
        <v>2806</v>
      </c>
      <c r="L13" s="74" t="s">
        <v>2807</v>
      </c>
      <c r="M13" s="74" t="s">
        <v>2808</v>
      </c>
      <c r="N13" s="74" t="s">
        <v>2809</v>
      </c>
      <c r="O13" s="74" t="s">
        <v>2806</v>
      </c>
      <c r="P13" s="74">
        <v>1000</v>
      </c>
      <c r="Q13" s="74">
        <v>10</v>
      </c>
      <c r="R13" s="75">
        <v>474.13495999999998</v>
      </c>
      <c r="S13" s="75" t="str">
        <f t="shared" si="0"/>
        <v>중기업</v>
      </c>
      <c r="T13" s="73" t="s">
        <v>2892</v>
      </c>
      <c r="U13" s="73" t="s">
        <v>2893</v>
      </c>
      <c r="V13" s="74" t="s">
        <v>2043</v>
      </c>
      <c r="W13" s="73" t="s">
        <v>2892</v>
      </c>
      <c r="X13" s="73" t="s">
        <v>2893</v>
      </c>
      <c r="Y13" s="73" t="s">
        <v>2731</v>
      </c>
      <c r="Z13" s="76" t="s">
        <v>2894</v>
      </c>
      <c r="AA13" s="74" t="s">
        <v>2895</v>
      </c>
      <c r="AB13" s="77" t="s">
        <v>2734</v>
      </c>
      <c r="AC13" s="73" t="s">
        <v>2769</v>
      </c>
      <c r="AD13" s="73" t="s">
        <v>2896</v>
      </c>
      <c r="AE13" s="73" t="s">
        <v>2790</v>
      </c>
      <c r="AF13" s="78" t="s">
        <v>2737</v>
      </c>
      <c r="AG13" s="78"/>
      <c r="AH13" s="79" t="s">
        <v>2897</v>
      </c>
      <c r="AI13" s="79" t="s">
        <v>2898</v>
      </c>
      <c r="AJ13" s="72" t="s">
        <v>993</v>
      </c>
      <c r="AK13" s="72" t="s">
        <v>993</v>
      </c>
      <c r="AL13" s="72" t="s">
        <v>993</v>
      </c>
      <c r="AM13" s="80"/>
      <c r="AN13" s="80"/>
      <c r="AO13" s="80" t="s">
        <v>993</v>
      </c>
      <c r="AP13" s="79" t="s">
        <v>2899</v>
      </c>
      <c r="AQ13" s="79" t="s">
        <v>2900</v>
      </c>
      <c r="AR13" s="79" t="s">
        <v>2901</v>
      </c>
      <c r="AS13" s="79" t="s">
        <v>2902</v>
      </c>
      <c r="AT13" s="79" t="s">
        <v>2746</v>
      </c>
      <c r="AU13" s="81">
        <v>4</v>
      </c>
      <c r="AV13" s="81">
        <v>4</v>
      </c>
      <c r="AW13" s="81">
        <v>4</v>
      </c>
      <c r="AX13" s="82">
        <v>6</v>
      </c>
      <c r="AY13" s="82">
        <v>6</v>
      </c>
      <c r="AZ13" s="74" t="s">
        <v>2899</v>
      </c>
      <c r="BA13" s="79" t="s">
        <v>2903</v>
      </c>
      <c r="BB13" s="79" t="s">
        <v>2904</v>
      </c>
      <c r="BC13" s="79" t="s">
        <v>2905</v>
      </c>
      <c r="BD13" s="83">
        <v>42479</v>
      </c>
      <c r="BE13" s="81" t="s">
        <v>2906</v>
      </c>
      <c r="BF13" s="81"/>
      <c r="BG13" s="81">
        <v>1</v>
      </c>
      <c r="BH13" s="81"/>
      <c r="BI13" s="81"/>
      <c r="BJ13" s="84"/>
      <c r="BK13" s="81">
        <v>5</v>
      </c>
      <c r="BL13" s="82">
        <v>6</v>
      </c>
      <c r="BM13" s="82">
        <v>7</v>
      </c>
      <c r="BN13" s="73"/>
      <c r="BO13" s="73"/>
      <c r="BP13" s="73"/>
      <c r="BQ13" s="85"/>
      <c r="BR13" s="86">
        <v>25597</v>
      </c>
      <c r="BS13" s="87">
        <v>40081</v>
      </c>
      <c r="BT13" s="86">
        <v>14484</v>
      </c>
      <c r="BU13" s="88" t="s">
        <v>2756</v>
      </c>
      <c r="BV13" s="88"/>
      <c r="BW13" s="90"/>
      <c r="BX13" s="31">
        <f t="shared" si="1"/>
        <v>0</v>
      </c>
      <c r="BY13" s="31">
        <f t="shared" si="2"/>
        <v>0</v>
      </c>
      <c r="BZ13" s="81"/>
    </row>
    <row r="14" spans="2:78" ht="31.5" customHeight="1">
      <c r="B14" s="72">
        <v>9</v>
      </c>
      <c r="C14" s="72">
        <v>9</v>
      </c>
      <c r="D14" s="73" t="s">
        <v>2084</v>
      </c>
      <c r="E14" s="74" t="s">
        <v>2050</v>
      </c>
      <c r="F14" s="73">
        <v>14</v>
      </c>
      <c r="G14" s="73">
        <v>2010</v>
      </c>
      <c r="H14" s="73" t="s">
        <v>2907</v>
      </c>
      <c r="I14" s="73" t="s">
        <v>2908</v>
      </c>
      <c r="J14" s="74" t="s">
        <v>2909</v>
      </c>
      <c r="K14" s="74" t="s">
        <v>2910</v>
      </c>
      <c r="L14" s="74" t="s">
        <v>2911</v>
      </c>
      <c r="M14" s="74" t="s">
        <v>2912</v>
      </c>
      <c r="N14" s="74" t="s">
        <v>2913</v>
      </c>
      <c r="O14" s="74" t="s">
        <v>2910</v>
      </c>
      <c r="P14" s="74">
        <v>600</v>
      </c>
      <c r="Q14" s="74">
        <v>50</v>
      </c>
      <c r="R14" s="75">
        <v>15.17873</v>
      </c>
      <c r="S14" s="75" t="str">
        <f t="shared" si="0"/>
        <v>소기업</v>
      </c>
      <c r="T14" s="73" t="s">
        <v>2914</v>
      </c>
      <c r="U14" s="73" t="s">
        <v>2915</v>
      </c>
      <c r="V14" s="74" t="s">
        <v>2050</v>
      </c>
      <c r="W14" s="73" t="s">
        <v>2914</v>
      </c>
      <c r="X14" s="73" t="s">
        <v>2915</v>
      </c>
      <c r="Y14" s="73" t="s">
        <v>2731</v>
      </c>
      <c r="Z14" s="76" t="s">
        <v>2916</v>
      </c>
      <c r="AA14" s="74" t="s">
        <v>2917</v>
      </c>
      <c r="AB14" s="77" t="s">
        <v>2734</v>
      </c>
      <c r="AC14" s="73" t="s">
        <v>2769</v>
      </c>
      <c r="AD14" s="73" t="s">
        <v>2769</v>
      </c>
      <c r="AE14" s="73" t="s">
        <v>2736</v>
      </c>
      <c r="AF14" s="78" t="s">
        <v>2737</v>
      </c>
      <c r="AG14" s="78"/>
      <c r="AH14" s="79" t="s">
        <v>2918</v>
      </c>
      <c r="AI14" s="79" t="s">
        <v>2919</v>
      </c>
      <c r="AJ14" s="72">
        <v>3</v>
      </c>
      <c r="AK14" s="72">
        <v>0</v>
      </c>
      <c r="AL14" s="72">
        <v>0</v>
      </c>
      <c r="AM14" s="80">
        <v>3</v>
      </c>
      <c r="AN14" s="80"/>
      <c r="AO14" s="80"/>
      <c r="AP14" s="79" t="s">
        <v>2920</v>
      </c>
      <c r="AQ14" s="79" t="s">
        <v>2921</v>
      </c>
      <c r="AR14" s="79" t="s">
        <v>2922</v>
      </c>
      <c r="AS14" s="79" t="s">
        <v>2923</v>
      </c>
      <c r="AT14" s="79" t="s">
        <v>2746</v>
      </c>
      <c r="AU14" s="81">
        <v>4</v>
      </c>
      <c r="AV14" s="81">
        <v>3</v>
      </c>
      <c r="AW14" s="81">
        <v>4</v>
      </c>
      <c r="AX14" s="82">
        <v>4</v>
      </c>
      <c r="AY14" s="82">
        <v>6</v>
      </c>
      <c r="AZ14" s="74" t="s">
        <v>2920</v>
      </c>
      <c r="BA14" s="79" t="s">
        <v>2924</v>
      </c>
      <c r="BB14" s="79" t="s">
        <v>2925</v>
      </c>
      <c r="BC14" s="79" t="s">
        <v>2926</v>
      </c>
      <c r="BD14" s="83"/>
      <c r="BE14" s="81" t="s">
        <v>2927</v>
      </c>
      <c r="BF14" s="81"/>
      <c r="BG14" s="81">
        <v>1</v>
      </c>
      <c r="BH14" s="81"/>
      <c r="BI14" s="81"/>
      <c r="BJ14" s="84" t="s">
        <v>2752</v>
      </c>
      <c r="BK14" s="81">
        <v>6</v>
      </c>
      <c r="BL14" s="82">
        <v>10</v>
      </c>
      <c r="BM14" s="82">
        <v>14</v>
      </c>
      <c r="BN14" s="73"/>
      <c r="BO14" s="73"/>
      <c r="BP14" s="73"/>
      <c r="BQ14" s="85"/>
      <c r="BR14" s="86">
        <v>1200</v>
      </c>
      <c r="BS14" s="87">
        <v>1800</v>
      </c>
      <c r="BT14" s="86">
        <v>600</v>
      </c>
      <c r="BU14" s="88" t="s">
        <v>2756</v>
      </c>
      <c r="BV14" s="88"/>
      <c r="BW14" s="90"/>
      <c r="BX14" s="31">
        <f t="shared" si="1"/>
        <v>0</v>
      </c>
      <c r="BY14" s="31">
        <f t="shared" si="2"/>
        <v>0</v>
      </c>
      <c r="BZ14" s="81">
        <v>10</v>
      </c>
    </row>
    <row r="15" spans="2:78" ht="31.5" customHeight="1">
      <c r="B15" s="72">
        <v>10</v>
      </c>
      <c r="C15" s="72">
        <v>10</v>
      </c>
      <c r="D15" s="73" t="s">
        <v>2084</v>
      </c>
      <c r="E15" s="74" t="s">
        <v>2928</v>
      </c>
      <c r="F15" s="73">
        <v>22</v>
      </c>
      <c r="G15" s="73">
        <v>2012</v>
      </c>
      <c r="H15" s="73" t="s">
        <v>2722</v>
      </c>
      <c r="I15" s="73" t="s">
        <v>2723</v>
      </c>
      <c r="J15" s="74" t="s">
        <v>2929</v>
      </c>
      <c r="K15" s="74" t="s">
        <v>2725</v>
      </c>
      <c r="L15" s="74" t="s">
        <v>2726</v>
      </c>
      <c r="M15" s="74" t="s">
        <v>2930</v>
      </c>
      <c r="N15" s="74" t="s">
        <v>2931</v>
      </c>
      <c r="O15" s="74" t="s">
        <v>2930</v>
      </c>
      <c r="P15" s="74">
        <v>800</v>
      </c>
      <c r="Q15" s="74">
        <v>50</v>
      </c>
      <c r="R15" s="75">
        <v>52.544215000000001</v>
      </c>
      <c r="S15" s="75" t="str">
        <f t="shared" si="0"/>
        <v>소기업</v>
      </c>
      <c r="T15" s="73" t="s">
        <v>2932</v>
      </c>
      <c r="U15" s="73" t="s">
        <v>2933</v>
      </c>
      <c r="V15" s="74" t="s">
        <v>2928</v>
      </c>
      <c r="W15" s="73" t="s">
        <v>2932</v>
      </c>
      <c r="X15" s="73" t="s">
        <v>2933</v>
      </c>
      <c r="Y15" s="73" t="s">
        <v>2731</v>
      </c>
      <c r="Z15" s="74" t="s">
        <v>2934</v>
      </c>
      <c r="AA15" s="74" t="s">
        <v>2935</v>
      </c>
      <c r="AB15" s="77" t="s">
        <v>2814</v>
      </c>
      <c r="AC15" s="73" t="s">
        <v>2735</v>
      </c>
      <c r="AD15" s="73" t="s">
        <v>2735</v>
      </c>
      <c r="AE15" s="73" t="s">
        <v>2834</v>
      </c>
      <c r="AF15" s="78" t="s">
        <v>2737</v>
      </c>
      <c r="AG15" s="78"/>
      <c r="AH15" s="79" t="s">
        <v>2936</v>
      </c>
      <c r="AI15" s="79" t="s">
        <v>2937</v>
      </c>
      <c r="AJ15" s="72">
        <v>0</v>
      </c>
      <c r="AK15" s="72" t="s">
        <v>993</v>
      </c>
      <c r="AL15" s="72">
        <v>0</v>
      </c>
      <c r="AM15" s="80"/>
      <c r="AN15" s="80" t="s">
        <v>993</v>
      </c>
      <c r="AO15" s="80"/>
      <c r="AP15" s="79" t="s">
        <v>2938</v>
      </c>
      <c r="AQ15" s="79" t="s">
        <v>2939</v>
      </c>
      <c r="AR15" s="79" t="s">
        <v>2940</v>
      </c>
      <c r="AS15" s="79" t="s">
        <v>2941</v>
      </c>
      <c r="AT15" s="79" t="s">
        <v>2942</v>
      </c>
      <c r="AU15" s="81">
        <v>3</v>
      </c>
      <c r="AV15" s="81">
        <v>4</v>
      </c>
      <c r="AW15" s="81">
        <v>4</v>
      </c>
      <c r="AX15" s="82">
        <v>4</v>
      </c>
      <c r="AY15" s="82">
        <v>4</v>
      </c>
      <c r="AZ15" s="74" t="s">
        <v>2938</v>
      </c>
      <c r="BA15" s="79" t="s">
        <v>2943</v>
      </c>
      <c r="BB15" s="79" t="s">
        <v>2944</v>
      </c>
      <c r="BC15" s="79" t="s">
        <v>2945</v>
      </c>
      <c r="BD15" s="83">
        <v>42517</v>
      </c>
      <c r="BE15" s="81" t="s">
        <v>2946</v>
      </c>
      <c r="BF15" s="81"/>
      <c r="BG15" s="81"/>
      <c r="BH15" s="81">
        <v>1</v>
      </c>
      <c r="BI15" s="81"/>
      <c r="BJ15" s="84"/>
      <c r="BK15" s="81">
        <v>2</v>
      </c>
      <c r="BL15" s="82">
        <v>4</v>
      </c>
      <c r="BM15" s="82">
        <v>4</v>
      </c>
      <c r="BN15" s="73"/>
      <c r="BO15" s="73"/>
      <c r="BP15" s="73"/>
      <c r="BQ15" s="85"/>
      <c r="BR15" s="86">
        <v>4700</v>
      </c>
      <c r="BS15" s="87">
        <v>6500</v>
      </c>
      <c r="BT15" s="86">
        <v>1800</v>
      </c>
      <c r="BU15" s="88" t="s">
        <v>2756</v>
      </c>
      <c r="BV15" s="88"/>
      <c r="BW15" s="90"/>
      <c r="BX15" s="31">
        <f t="shared" si="1"/>
        <v>1</v>
      </c>
      <c r="BY15" s="31">
        <f t="shared" si="2"/>
        <v>1</v>
      </c>
      <c r="BZ15" s="81">
        <v>5</v>
      </c>
    </row>
    <row r="16" spans="2:78" ht="31.5" customHeight="1">
      <c r="B16" s="72">
        <v>11</v>
      </c>
      <c r="C16" s="72">
        <v>11</v>
      </c>
      <c r="D16" s="73" t="s">
        <v>2084</v>
      </c>
      <c r="E16" s="74" t="s">
        <v>2055</v>
      </c>
      <c r="F16" s="73">
        <v>14</v>
      </c>
      <c r="G16" s="73">
        <v>2004</v>
      </c>
      <c r="H16" s="73" t="s">
        <v>2803</v>
      </c>
      <c r="I16" s="73" t="s">
        <v>2804</v>
      </c>
      <c r="J16" s="74" t="s">
        <v>2947</v>
      </c>
      <c r="K16" s="74" t="s">
        <v>2725</v>
      </c>
      <c r="L16" s="74" t="s">
        <v>2726</v>
      </c>
      <c r="M16" s="74" t="s">
        <v>2948</v>
      </c>
      <c r="N16" s="74" t="s">
        <v>2949</v>
      </c>
      <c r="O16" s="74" t="s">
        <v>2948</v>
      </c>
      <c r="P16" s="74">
        <v>1000</v>
      </c>
      <c r="Q16" s="74">
        <v>50</v>
      </c>
      <c r="R16" s="75">
        <v>58.898109999999996</v>
      </c>
      <c r="S16" s="75" t="str">
        <f t="shared" si="0"/>
        <v>소기업</v>
      </c>
      <c r="T16" s="73" t="s">
        <v>2950</v>
      </c>
      <c r="U16" s="73" t="s">
        <v>2951</v>
      </c>
      <c r="V16" s="74" t="s">
        <v>2055</v>
      </c>
      <c r="W16" s="73" t="s">
        <v>2950</v>
      </c>
      <c r="X16" s="73" t="s">
        <v>2951</v>
      </c>
      <c r="Y16" s="73" t="s">
        <v>2731</v>
      </c>
      <c r="Z16" s="76" t="s">
        <v>2952</v>
      </c>
      <c r="AA16" s="74" t="s">
        <v>2953</v>
      </c>
      <c r="AB16" s="77" t="s">
        <v>2734</v>
      </c>
      <c r="AC16" s="80" t="s">
        <v>2769</v>
      </c>
      <c r="AD16" s="80" t="s">
        <v>2954</v>
      </c>
      <c r="AE16" s="80" t="s">
        <v>2790</v>
      </c>
      <c r="AF16" s="78" t="s">
        <v>2737</v>
      </c>
      <c r="AG16" s="78"/>
      <c r="AH16" s="79" t="s">
        <v>2955</v>
      </c>
      <c r="AI16" s="79" t="s">
        <v>2956</v>
      </c>
      <c r="AJ16" s="72" t="s">
        <v>993</v>
      </c>
      <c r="AK16" s="72" t="s">
        <v>993</v>
      </c>
      <c r="AL16" s="72" t="s">
        <v>993</v>
      </c>
      <c r="AM16" s="80" t="s">
        <v>2740</v>
      </c>
      <c r="AN16" s="80"/>
      <c r="AO16" s="80">
        <v>1</v>
      </c>
      <c r="AP16" s="79" t="s">
        <v>2957</v>
      </c>
      <c r="AQ16" s="79" t="s">
        <v>2958</v>
      </c>
      <c r="AR16" s="79" t="s">
        <v>2959</v>
      </c>
      <c r="AS16" s="79" t="s">
        <v>2960</v>
      </c>
      <c r="AT16" s="79" t="s">
        <v>2746</v>
      </c>
      <c r="AU16" s="81">
        <v>4</v>
      </c>
      <c r="AV16" s="81">
        <v>4</v>
      </c>
      <c r="AW16" s="81">
        <v>4</v>
      </c>
      <c r="AX16" s="82">
        <v>6</v>
      </c>
      <c r="AY16" s="82">
        <v>6</v>
      </c>
      <c r="AZ16" s="74" t="s">
        <v>2961</v>
      </c>
      <c r="BA16" s="79" t="s">
        <v>2962</v>
      </c>
      <c r="BB16" s="79" t="s">
        <v>2963</v>
      </c>
      <c r="BC16" s="79" t="s">
        <v>2964</v>
      </c>
      <c r="BD16" s="83">
        <v>42474</v>
      </c>
      <c r="BE16" s="81" t="s">
        <v>2965</v>
      </c>
      <c r="BF16" s="81"/>
      <c r="BG16" s="81">
        <v>1</v>
      </c>
      <c r="BH16" s="81"/>
      <c r="BI16" s="81"/>
      <c r="BJ16" s="84"/>
      <c r="BK16" s="81">
        <v>3</v>
      </c>
      <c r="BL16" s="82">
        <v>6</v>
      </c>
      <c r="BM16" s="82">
        <v>8</v>
      </c>
      <c r="BN16" s="73"/>
      <c r="BO16" s="73"/>
      <c r="BP16" s="73"/>
      <c r="BQ16" s="85"/>
      <c r="BR16" s="86">
        <v>4000</v>
      </c>
      <c r="BS16" s="87">
        <v>5000</v>
      </c>
      <c r="BT16" s="86">
        <v>1500</v>
      </c>
      <c r="BU16" s="88" t="s">
        <v>2756</v>
      </c>
      <c r="BV16" s="88"/>
      <c r="BW16" s="90"/>
      <c r="BX16" s="31">
        <f t="shared" si="1"/>
        <v>0</v>
      </c>
      <c r="BY16" s="31">
        <f t="shared" si="2"/>
        <v>0</v>
      </c>
      <c r="BZ16" s="81">
        <v>10</v>
      </c>
    </row>
    <row r="17" spans="2:78" ht="31.5" customHeight="1">
      <c r="B17" s="72">
        <v>12</v>
      </c>
      <c r="C17" s="72">
        <v>12</v>
      </c>
      <c r="D17" s="73" t="s">
        <v>2084</v>
      </c>
      <c r="E17" s="74" t="s">
        <v>2966</v>
      </c>
      <c r="F17" s="73">
        <v>214</v>
      </c>
      <c r="G17" s="73">
        <v>1986</v>
      </c>
      <c r="H17" s="73" t="s">
        <v>2759</v>
      </c>
      <c r="I17" s="73" t="s">
        <v>2828</v>
      </c>
      <c r="J17" s="74" t="s">
        <v>2967</v>
      </c>
      <c r="K17" s="74" t="s">
        <v>2725</v>
      </c>
      <c r="L17" s="74" t="s">
        <v>2726</v>
      </c>
      <c r="M17" s="74" t="s">
        <v>2727</v>
      </c>
      <c r="N17" s="74" t="s">
        <v>2728</v>
      </c>
      <c r="O17" s="74" t="s">
        <v>2727</v>
      </c>
      <c r="P17" s="74">
        <v>1000</v>
      </c>
      <c r="Q17" s="74">
        <v>50</v>
      </c>
      <c r="R17" s="75">
        <v>448.73451499999993</v>
      </c>
      <c r="S17" s="75" t="str">
        <f t="shared" si="0"/>
        <v>중기업</v>
      </c>
      <c r="T17" s="73" t="s">
        <v>2968</v>
      </c>
      <c r="U17" s="73" t="s">
        <v>2969</v>
      </c>
      <c r="V17" s="74" t="s">
        <v>2966</v>
      </c>
      <c r="W17" s="73" t="s">
        <v>2968</v>
      </c>
      <c r="X17" s="73" t="s">
        <v>2969</v>
      </c>
      <c r="Y17" s="73" t="s">
        <v>2731</v>
      </c>
      <c r="Z17" s="76" t="s">
        <v>2970</v>
      </c>
      <c r="AA17" s="74" t="s">
        <v>2971</v>
      </c>
      <c r="AB17" s="77" t="s">
        <v>2734</v>
      </c>
      <c r="AC17" s="80" t="s">
        <v>2769</v>
      </c>
      <c r="AD17" s="80" t="s">
        <v>2896</v>
      </c>
      <c r="AE17" s="80" t="s">
        <v>2790</v>
      </c>
      <c r="AF17" s="78" t="s">
        <v>2737</v>
      </c>
      <c r="AG17" s="78"/>
      <c r="AH17" s="79" t="s">
        <v>2972</v>
      </c>
      <c r="AI17" s="79" t="s">
        <v>2973</v>
      </c>
      <c r="AJ17" s="72" t="s">
        <v>2016</v>
      </c>
      <c r="AK17" s="72">
        <v>0</v>
      </c>
      <c r="AL17" s="72">
        <v>0</v>
      </c>
      <c r="AM17" s="80" t="s">
        <v>2016</v>
      </c>
      <c r="AN17" s="80"/>
      <c r="AO17" s="80"/>
      <c r="AP17" s="79" t="s">
        <v>2974</v>
      </c>
      <c r="AQ17" s="79" t="s">
        <v>2975</v>
      </c>
      <c r="AR17" s="79" t="s">
        <v>2976</v>
      </c>
      <c r="AS17" s="79" t="s">
        <v>2977</v>
      </c>
      <c r="AT17" s="79" t="s">
        <v>2746</v>
      </c>
      <c r="AU17" s="81">
        <v>4</v>
      </c>
      <c r="AV17" s="81">
        <v>4</v>
      </c>
      <c r="AW17" s="81">
        <v>4</v>
      </c>
      <c r="AX17" s="82">
        <v>6</v>
      </c>
      <c r="AY17" s="82">
        <v>6</v>
      </c>
      <c r="AZ17" s="74" t="s">
        <v>2978</v>
      </c>
      <c r="BA17" s="79" t="s">
        <v>2979</v>
      </c>
      <c r="BB17" s="79" t="s">
        <v>2980</v>
      </c>
      <c r="BC17" s="79" t="s">
        <v>2981</v>
      </c>
      <c r="BD17" s="83">
        <v>42493</v>
      </c>
      <c r="BE17" s="81" t="s">
        <v>2982</v>
      </c>
      <c r="BF17" s="81">
        <v>1</v>
      </c>
      <c r="BG17" s="81"/>
      <c r="BH17" s="81"/>
      <c r="BI17" s="81"/>
      <c r="BJ17" s="84"/>
      <c r="BK17" s="81">
        <v>4</v>
      </c>
      <c r="BL17" s="82">
        <v>5</v>
      </c>
      <c r="BM17" s="82">
        <v>6</v>
      </c>
      <c r="BN17" s="73"/>
      <c r="BO17" s="73"/>
      <c r="BP17" s="73"/>
      <c r="BQ17" s="85"/>
      <c r="BR17" s="86">
        <v>47700</v>
      </c>
      <c r="BS17" s="87">
        <v>49200</v>
      </c>
      <c r="BT17" s="86">
        <v>1500</v>
      </c>
      <c r="BU17" s="88" t="s">
        <v>2756</v>
      </c>
      <c r="BV17" s="88"/>
      <c r="BW17" s="90"/>
      <c r="BX17" s="31">
        <f t="shared" si="1"/>
        <v>0</v>
      </c>
      <c r="BY17" s="31">
        <f t="shared" si="2"/>
        <v>0</v>
      </c>
      <c r="BZ17" s="81"/>
    </row>
    <row r="18" spans="2:78" ht="31.5" customHeight="1">
      <c r="B18" s="72">
        <v>13</v>
      </c>
      <c r="C18" s="72">
        <v>13</v>
      </c>
      <c r="D18" s="73" t="s">
        <v>2084</v>
      </c>
      <c r="E18" s="74" t="s">
        <v>2058</v>
      </c>
      <c r="F18" s="73">
        <v>233</v>
      </c>
      <c r="G18" s="73">
        <v>2000</v>
      </c>
      <c r="H18" s="73" t="s">
        <v>2983</v>
      </c>
      <c r="I18" s="73" t="s">
        <v>2984</v>
      </c>
      <c r="J18" s="74" t="s">
        <v>2985</v>
      </c>
      <c r="K18" s="74" t="s">
        <v>2725</v>
      </c>
      <c r="L18" s="74" t="s">
        <v>2726</v>
      </c>
      <c r="M18" s="74" t="s">
        <v>2727</v>
      </c>
      <c r="N18" s="74" t="s">
        <v>2728</v>
      </c>
      <c r="O18" s="74" t="s">
        <v>2727</v>
      </c>
      <c r="P18" s="74">
        <v>1000</v>
      </c>
      <c r="Q18" s="74">
        <v>50</v>
      </c>
      <c r="R18" s="75">
        <v>165.51082000000002</v>
      </c>
      <c r="S18" s="75" t="str">
        <f t="shared" si="0"/>
        <v>중기업</v>
      </c>
      <c r="T18" s="73" t="s">
        <v>2986</v>
      </c>
      <c r="U18" s="73" t="s">
        <v>2987</v>
      </c>
      <c r="V18" s="74" t="s">
        <v>2058</v>
      </c>
      <c r="W18" s="73" t="s">
        <v>2986</v>
      </c>
      <c r="X18" s="91" t="s">
        <v>2987</v>
      </c>
      <c r="Y18" s="73" t="s">
        <v>2731</v>
      </c>
      <c r="Z18" s="79" t="s">
        <v>2988</v>
      </c>
      <c r="AA18" s="74" t="s">
        <v>2989</v>
      </c>
      <c r="AB18" s="77" t="s">
        <v>2734</v>
      </c>
      <c r="AC18" s="73" t="s">
        <v>2735</v>
      </c>
      <c r="AD18" s="73" t="s">
        <v>2769</v>
      </c>
      <c r="AE18" s="73" t="s">
        <v>2736</v>
      </c>
      <c r="AF18" s="78" t="s">
        <v>2737</v>
      </c>
      <c r="AG18" s="78"/>
      <c r="AH18" s="79" t="s">
        <v>2990</v>
      </c>
      <c r="AI18" s="79" t="s">
        <v>2991</v>
      </c>
      <c r="AJ18" s="72">
        <v>3</v>
      </c>
      <c r="AK18" s="72">
        <v>0</v>
      </c>
      <c r="AL18" s="72">
        <v>3</v>
      </c>
      <c r="AM18" s="80"/>
      <c r="AN18" s="80"/>
      <c r="AO18" s="80">
        <v>6</v>
      </c>
      <c r="AP18" s="79" t="s">
        <v>2992</v>
      </c>
      <c r="AQ18" s="79" t="s">
        <v>2993</v>
      </c>
      <c r="AR18" s="79" t="s">
        <v>2994</v>
      </c>
      <c r="AS18" s="79" t="s">
        <v>2995</v>
      </c>
      <c r="AT18" s="79" t="s">
        <v>2746</v>
      </c>
      <c r="AU18" s="81">
        <v>3</v>
      </c>
      <c r="AV18" s="81">
        <v>4</v>
      </c>
      <c r="AW18" s="81">
        <v>4</v>
      </c>
      <c r="AX18" s="82">
        <v>4</v>
      </c>
      <c r="AY18" s="82">
        <v>6</v>
      </c>
      <c r="AZ18" s="74" t="s">
        <v>2996</v>
      </c>
      <c r="BA18" s="79" t="s">
        <v>2997</v>
      </c>
      <c r="BB18" s="79"/>
      <c r="BC18" s="79"/>
      <c r="BD18" s="83">
        <v>42479</v>
      </c>
      <c r="BE18" s="81"/>
      <c r="BF18" s="81"/>
      <c r="BG18" s="81"/>
      <c r="BH18" s="81"/>
      <c r="BI18" s="81"/>
      <c r="BJ18" s="84"/>
      <c r="BK18" s="81">
        <v>6</v>
      </c>
      <c r="BL18" s="82">
        <v>11</v>
      </c>
      <c r="BM18" s="82">
        <v>14</v>
      </c>
      <c r="BN18" s="73"/>
      <c r="BO18" s="73" t="s">
        <v>2753</v>
      </c>
      <c r="BP18" s="73" t="s">
        <v>2998</v>
      </c>
      <c r="BQ18" s="85" t="s">
        <v>2999</v>
      </c>
      <c r="BR18" s="86">
        <v>15300</v>
      </c>
      <c r="BS18" s="87">
        <v>14000</v>
      </c>
      <c r="BT18" s="86">
        <v>-1300</v>
      </c>
      <c r="BU18" s="88" t="s">
        <v>3000</v>
      </c>
      <c r="BV18" s="88"/>
      <c r="BW18" s="90"/>
      <c r="BX18" s="31">
        <f t="shared" si="1"/>
        <v>1</v>
      </c>
      <c r="BY18" s="31">
        <f t="shared" si="2"/>
        <v>0</v>
      </c>
      <c r="BZ18" s="81">
        <v>10</v>
      </c>
    </row>
    <row r="19" spans="2:78" ht="31.5" customHeight="1">
      <c r="B19" s="72">
        <v>14</v>
      </c>
      <c r="C19" s="72">
        <v>14</v>
      </c>
      <c r="D19" s="73" t="s">
        <v>2084</v>
      </c>
      <c r="E19" s="74" t="s">
        <v>3001</v>
      </c>
      <c r="F19" s="73">
        <v>92</v>
      </c>
      <c r="G19" s="73">
        <v>2011</v>
      </c>
      <c r="H19" s="73" t="s">
        <v>3002</v>
      </c>
      <c r="I19" s="73" t="s">
        <v>3003</v>
      </c>
      <c r="J19" s="74" t="s">
        <v>3004</v>
      </c>
      <c r="K19" s="74" t="s">
        <v>2725</v>
      </c>
      <c r="L19" s="74" t="s">
        <v>2726</v>
      </c>
      <c r="M19" s="74" t="s">
        <v>3005</v>
      </c>
      <c r="N19" s="74" t="s">
        <v>3006</v>
      </c>
      <c r="O19" s="74" t="s">
        <v>3005</v>
      </c>
      <c r="P19" s="74">
        <v>1000</v>
      </c>
      <c r="Q19" s="74">
        <v>50</v>
      </c>
      <c r="R19" s="75">
        <v>217.13768999999999</v>
      </c>
      <c r="S19" s="75" t="str">
        <f t="shared" si="0"/>
        <v>중기업</v>
      </c>
      <c r="T19" s="73" t="s">
        <v>3007</v>
      </c>
      <c r="U19" s="73" t="s">
        <v>3008</v>
      </c>
      <c r="V19" s="74" t="s">
        <v>3001</v>
      </c>
      <c r="W19" s="73" t="s">
        <v>3007</v>
      </c>
      <c r="X19" s="73" t="s">
        <v>3008</v>
      </c>
      <c r="Y19" s="73" t="s">
        <v>2731</v>
      </c>
      <c r="Z19" s="76" t="s">
        <v>3009</v>
      </c>
      <c r="AA19" s="74" t="s">
        <v>3010</v>
      </c>
      <c r="AB19" s="77" t="s">
        <v>2734</v>
      </c>
      <c r="AC19" s="73" t="s">
        <v>2769</v>
      </c>
      <c r="AD19" s="73" t="s">
        <v>2769</v>
      </c>
      <c r="AE19" s="73" t="s">
        <v>2736</v>
      </c>
      <c r="AF19" s="78" t="s">
        <v>2737</v>
      </c>
      <c r="AG19" s="78"/>
      <c r="AH19" s="79" t="s">
        <v>3011</v>
      </c>
      <c r="AI19" s="79" t="s">
        <v>3012</v>
      </c>
      <c r="AJ19" s="72">
        <v>3</v>
      </c>
      <c r="AK19" s="72">
        <v>0</v>
      </c>
      <c r="AL19" s="72">
        <v>2</v>
      </c>
      <c r="AM19" s="80"/>
      <c r="AN19" s="80"/>
      <c r="AO19" s="80"/>
      <c r="AP19" s="79" t="s">
        <v>3013</v>
      </c>
      <c r="AQ19" s="79" t="s">
        <v>3014</v>
      </c>
      <c r="AR19" s="79" t="s">
        <v>3015</v>
      </c>
      <c r="AS19" s="79" t="s">
        <v>3016</v>
      </c>
      <c r="AT19" s="79" t="s">
        <v>2746</v>
      </c>
      <c r="AU19" s="81">
        <v>1</v>
      </c>
      <c r="AV19" s="81">
        <v>1</v>
      </c>
      <c r="AW19" s="81">
        <v>1</v>
      </c>
      <c r="AX19" s="82">
        <v>1</v>
      </c>
      <c r="AY19" s="82">
        <v>1</v>
      </c>
      <c r="AZ19" s="74" t="s">
        <v>3017</v>
      </c>
      <c r="BA19" s="79"/>
      <c r="BB19" s="79"/>
      <c r="BC19" s="79"/>
      <c r="BD19" s="83"/>
      <c r="BE19" s="81"/>
      <c r="BF19" s="81"/>
      <c r="BG19" s="81"/>
      <c r="BH19" s="81"/>
      <c r="BI19" s="81"/>
      <c r="BJ19" s="84"/>
      <c r="BK19" s="81">
        <v>2</v>
      </c>
      <c r="BL19" s="82">
        <v>4</v>
      </c>
      <c r="BM19" s="82">
        <v>5</v>
      </c>
      <c r="BN19" s="73"/>
      <c r="BO19" s="73"/>
      <c r="BP19" s="73"/>
      <c r="BQ19" s="85"/>
      <c r="BR19" s="86">
        <v>21700</v>
      </c>
      <c r="BS19" s="87">
        <v>25000</v>
      </c>
      <c r="BT19" s="86">
        <v>3300</v>
      </c>
      <c r="BU19" s="88" t="s">
        <v>2756</v>
      </c>
      <c r="BV19" s="88"/>
      <c r="BW19" s="90"/>
      <c r="BX19" s="31">
        <f t="shared" si="1"/>
        <v>0</v>
      </c>
      <c r="BY19" s="31">
        <f t="shared" si="2"/>
        <v>0</v>
      </c>
      <c r="BZ19" s="81"/>
    </row>
    <row r="20" spans="2:78" ht="31.5" customHeight="1">
      <c r="B20" s="72">
        <v>15</v>
      </c>
      <c r="C20" s="72">
        <v>15</v>
      </c>
      <c r="D20" s="73" t="s">
        <v>2084</v>
      </c>
      <c r="E20" s="74" t="s">
        <v>3018</v>
      </c>
      <c r="F20" s="73">
        <v>158</v>
      </c>
      <c r="G20" s="73">
        <v>2007</v>
      </c>
      <c r="H20" s="73" t="s">
        <v>3019</v>
      </c>
      <c r="I20" s="73" t="s">
        <v>3020</v>
      </c>
      <c r="J20" s="74" t="s">
        <v>3021</v>
      </c>
      <c r="K20" s="74" t="s">
        <v>2725</v>
      </c>
      <c r="L20" s="74" t="s">
        <v>2726</v>
      </c>
      <c r="M20" s="74" t="s">
        <v>2727</v>
      </c>
      <c r="N20" s="74" t="s">
        <v>2728</v>
      </c>
      <c r="O20" s="74" t="s">
        <v>2727</v>
      </c>
      <c r="P20" s="74">
        <v>1000</v>
      </c>
      <c r="Q20" s="74">
        <v>50</v>
      </c>
      <c r="R20" s="75">
        <v>495.83747000000005</v>
      </c>
      <c r="S20" s="75" t="str">
        <f t="shared" si="0"/>
        <v>중기업</v>
      </c>
      <c r="T20" s="73" t="s">
        <v>3022</v>
      </c>
      <c r="U20" s="73" t="s">
        <v>3023</v>
      </c>
      <c r="V20" s="74" t="s">
        <v>3018</v>
      </c>
      <c r="W20" s="73" t="s">
        <v>3022</v>
      </c>
      <c r="X20" s="73" t="s">
        <v>3023</v>
      </c>
      <c r="Y20" s="73" t="s">
        <v>2731</v>
      </c>
      <c r="Z20" s="76" t="s">
        <v>3024</v>
      </c>
      <c r="AA20" s="74" t="s">
        <v>3025</v>
      </c>
      <c r="AB20" s="77" t="s">
        <v>2734</v>
      </c>
      <c r="AC20" s="73" t="s">
        <v>2769</v>
      </c>
      <c r="AD20" s="73" t="s">
        <v>2769</v>
      </c>
      <c r="AE20" s="73" t="s">
        <v>2736</v>
      </c>
      <c r="AF20" s="78" t="s">
        <v>2737</v>
      </c>
      <c r="AG20" s="78"/>
      <c r="AH20" s="79" t="s">
        <v>3026</v>
      </c>
      <c r="AI20" s="79" t="s">
        <v>3027</v>
      </c>
      <c r="AJ20" s="72" t="s">
        <v>3028</v>
      </c>
      <c r="AK20" s="72">
        <v>0</v>
      </c>
      <c r="AL20" s="72">
        <v>0</v>
      </c>
      <c r="AM20" s="80"/>
      <c r="AN20" s="80"/>
      <c r="AO20" s="80"/>
      <c r="AP20" s="79" t="s">
        <v>3029</v>
      </c>
      <c r="AQ20" s="79" t="s">
        <v>3030</v>
      </c>
      <c r="AR20" s="79" t="s">
        <v>3031</v>
      </c>
      <c r="AS20" s="79" t="s">
        <v>3032</v>
      </c>
      <c r="AT20" s="79" t="s">
        <v>2746</v>
      </c>
      <c r="AU20" s="81">
        <v>1</v>
      </c>
      <c r="AV20" s="81">
        <v>1</v>
      </c>
      <c r="AW20" s="81">
        <v>1</v>
      </c>
      <c r="AX20" s="82">
        <v>1</v>
      </c>
      <c r="AY20" s="82">
        <v>1</v>
      </c>
      <c r="AZ20" s="74" t="s">
        <v>3017</v>
      </c>
      <c r="BA20" s="79"/>
      <c r="BB20" s="79"/>
      <c r="BC20" s="79"/>
      <c r="BD20" s="83"/>
      <c r="BE20" s="81"/>
      <c r="BF20" s="81"/>
      <c r="BG20" s="81"/>
      <c r="BH20" s="81"/>
      <c r="BI20" s="81"/>
      <c r="BJ20" s="84"/>
      <c r="BK20" s="81">
        <v>2</v>
      </c>
      <c r="BL20" s="82">
        <v>4</v>
      </c>
      <c r="BM20" s="82">
        <v>7</v>
      </c>
      <c r="BN20" s="73"/>
      <c r="BO20" s="73"/>
      <c r="BP20" s="73"/>
      <c r="BQ20" s="85"/>
      <c r="BR20" s="86">
        <v>49583</v>
      </c>
      <c r="BS20" s="87">
        <v>50000</v>
      </c>
      <c r="BT20" s="86">
        <v>417</v>
      </c>
      <c r="BU20" s="88" t="s">
        <v>2756</v>
      </c>
      <c r="BV20" s="88"/>
      <c r="BW20" s="90"/>
      <c r="BX20" s="31">
        <f t="shared" si="1"/>
        <v>0</v>
      </c>
      <c r="BY20" s="31">
        <f t="shared" si="2"/>
        <v>0</v>
      </c>
      <c r="BZ20" s="81"/>
    </row>
    <row r="21" spans="2:78" ht="31.5" customHeight="1">
      <c r="B21" s="72">
        <v>16</v>
      </c>
      <c r="C21" s="72">
        <v>16</v>
      </c>
      <c r="D21" s="73" t="s">
        <v>2084</v>
      </c>
      <c r="E21" s="74" t="s">
        <v>3033</v>
      </c>
      <c r="F21" s="73">
        <v>88</v>
      </c>
      <c r="G21" s="73">
        <v>1996</v>
      </c>
      <c r="H21" s="73" t="s">
        <v>3034</v>
      </c>
      <c r="I21" s="73" t="s">
        <v>3034</v>
      </c>
      <c r="J21" s="74" t="s">
        <v>3035</v>
      </c>
      <c r="K21" s="74" t="s">
        <v>2725</v>
      </c>
      <c r="L21" s="74" t="s">
        <v>2726</v>
      </c>
      <c r="M21" s="74" t="s">
        <v>3036</v>
      </c>
      <c r="N21" s="74" t="s">
        <v>3037</v>
      </c>
      <c r="O21" s="74" t="s">
        <v>3036</v>
      </c>
      <c r="P21" s="74">
        <v>1500</v>
      </c>
      <c r="Q21" s="74">
        <v>50</v>
      </c>
      <c r="R21" s="75">
        <v>89.07486999999999</v>
      </c>
      <c r="S21" s="75" t="str">
        <f t="shared" si="0"/>
        <v>중기업</v>
      </c>
      <c r="T21" s="73" t="s">
        <v>3038</v>
      </c>
      <c r="U21" s="73" t="s">
        <v>3039</v>
      </c>
      <c r="V21" s="74" t="s">
        <v>3033</v>
      </c>
      <c r="W21" s="73" t="s">
        <v>3038</v>
      </c>
      <c r="X21" s="73" t="s">
        <v>3039</v>
      </c>
      <c r="Y21" s="73" t="s">
        <v>2731</v>
      </c>
      <c r="Z21" s="76" t="s">
        <v>3040</v>
      </c>
      <c r="AA21" s="74" t="s">
        <v>3041</v>
      </c>
      <c r="AB21" s="77" t="s">
        <v>2734</v>
      </c>
      <c r="AC21" s="73" t="s">
        <v>2769</v>
      </c>
      <c r="AD21" s="73" t="s">
        <v>2769</v>
      </c>
      <c r="AE21" s="73" t="s">
        <v>2736</v>
      </c>
      <c r="AF21" s="78" t="s">
        <v>2737</v>
      </c>
      <c r="AG21" s="78"/>
      <c r="AH21" s="79" t="s">
        <v>3042</v>
      </c>
      <c r="AI21" s="79" t="s">
        <v>3043</v>
      </c>
      <c r="AJ21" s="72" t="s">
        <v>3028</v>
      </c>
      <c r="AK21" s="72">
        <v>0</v>
      </c>
      <c r="AL21" s="72">
        <v>0</v>
      </c>
      <c r="AM21" s="80"/>
      <c r="AN21" s="80"/>
      <c r="AO21" s="80"/>
      <c r="AP21" s="79" t="s">
        <v>3044</v>
      </c>
      <c r="AQ21" s="79" t="s">
        <v>3014</v>
      </c>
      <c r="AR21" s="79" t="s">
        <v>3015</v>
      </c>
      <c r="AS21" s="79" t="s">
        <v>3045</v>
      </c>
      <c r="AT21" s="79" t="s">
        <v>2746</v>
      </c>
      <c r="AU21" s="81">
        <v>1</v>
      </c>
      <c r="AV21" s="81">
        <v>1</v>
      </c>
      <c r="AW21" s="81">
        <v>1</v>
      </c>
      <c r="AX21" s="82">
        <v>1</v>
      </c>
      <c r="AY21" s="82">
        <v>1</v>
      </c>
      <c r="AZ21" s="74" t="s">
        <v>3017</v>
      </c>
      <c r="BA21" s="79"/>
      <c r="BB21" s="79"/>
      <c r="BC21" s="79"/>
      <c r="BD21" s="83"/>
      <c r="BE21" s="81"/>
      <c r="BF21" s="81"/>
      <c r="BG21" s="81"/>
      <c r="BH21" s="81"/>
      <c r="BI21" s="81"/>
      <c r="BJ21" s="84"/>
      <c r="BK21" s="81">
        <v>2</v>
      </c>
      <c r="BL21" s="82">
        <v>3</v>
      </c>
      <c r="BM21" s="82">
        <v>5</v>
      </c>
      <c r="BN21" s="73"/>
      <c r="BO21" s="73"/>
      <c r="BP21" s="73"/>
      <c r="BQ21" s="85"/>
      <c r="BR21" s="86">
        <v>10500</v>
      </c>
      <c r="BS21" s="87">
        <v>8500</v>
      </c>
      <c r="BT21" s="86">
        <v>-2000</v>
      </c>
      <c r="BU21" s="88" t="s">
        <v>2756</v>
      </c>
      <c r="BV21" s="88"/>
      <c r="BW21" s="90"/>
      <c r="BX21" s="31">
        <f t="shared" si="1"/>
        <v>0</v>
      </c>
      <c r="BY21" s="31">
        <f t="shared" si="2"/>
        <v>0</v>
      </c>
      <c r="BZ21" s="81"/>
    </row>
    <row r="22" spans="2:78" ht="31.5" customHeight="1">
      <c r="B22" s="72">
        <v>17</v>
      </c>
      <c r="C22" s="72">
        <v>17</v>
      </c>
      <c r="D22" s="73" t="s">
        <v>2084</v>
      </c>
      <c r="E22" s="74" t="s">
        <v>3046</v>
      </c>
      <c r="F22" s="73">
        <v>862</v>
      </c>
      <c r="G22" s="73">
        <v>1988</v>
      </c>
      <c r="H22" s="73" t="s">
        <v>3002</v>
      </c>
      <c r="I22" s="73" t="s">
        <v>3003</v>
      </c>
      <c r="J22" s="74" t="s">
        <v>3047</v>
      </c>
      <c r="K22" s="74" t="s">
        <v>2725</v>
      </c>
      <c r="L22" s="74" t="s">
        <v>2726</v>
      </c>
      <c r="M22" s="74" t="s">
        <v>2930</v>
      </c>
      <c r="N22" s="74" t="s">
        <v>2931</v>
      </c>
      <c r="O22" s="74" t="s">
        <v>2930</v>
      </c>
      <c r="P22" s="74">
        <v>800</v>
      </c>
      <c r="Q22" s="74">
        <v>50</v>
      </c>
      <c r="R22" s="75">
        <v>2176.58871</v>
      </c>
      <c r="S22" s="75" t="str">
        <f t="shared" si="0"/>
        <v>대기업</v>
      </c>
      <c r="T22" s="73" t="s">
        <v>3048</v>
      </c>
      <c r="U22" s="73" t="s">
        <v>3049</v>
      </c>
      <c r="V22" s="74" t="s">
        <v>3050</v>
      </c>
      <c r="W22" s="73" t="s">
        <v>3048</v>
      </c>
      <c r="X22" s="73" t="s">
        <v>3049</v>
      </c>
      <c r="Y22" s="73" t="s">
        <v>2731</v>
      </c>
      <c r="Z22" s="76" t="s">
        <v>3051</v>
      </c>
      <c r="AA22" s="74" t="s">
        <v>3052</v>
      </c>
      <c r="AB22" s="77" t="s">
        <v>2734</v>
      </c>
      <c r="AC22" s="73" t="s">
        <v>2735</v>
      </c>
      <c r="AD22" s="73" t="s">
        <v>2735</v>
      </c>
      <c r="AE22" s="73" t="s">
        <v>2770</v>
      </c>
      <c r="AF22" s="78" t="s">
        <v>2737</v>
      </c>
      <c r="AG22" s="78"/>
      <c r="AH22" s="79" t="s">
        <v>3053</v>
      </c>
      <c r="AI22" s="89" t="s">
        <v>3054</v>
      </c>
      <c r="AJ22" s="72">
        <v>0</v>
      </c>
      <c r="AK22" s="72">
        <v>3</v>
      </c>
      <c r="AL22" s="72">
        <v>0</v>
      </c>
      <c r="AM22" s="80"/>
      <c r="AN22" s="80">
        <v>3</v>
      </c>
      <c r="AO22" s="80"/>
      <c r="AP22" s="79" t="s">
        <v>3055</v>
      </c>
      <c r="AQ22" s="79" t="s">
        <v>3056</v>
      </c>
      <c r="AR22" s="79" t="s">
        <v>3057</v>
      </c>
      <c r="AS22" s="79" t="s">
        <v>3058</v>
      </c>
      <c r="AT22" s="79" t="s">
        <v>2942</v>
      </c>
      <c r="AU22" s="81">
        <v>3</v>
      </c>
      <c r="AV22" s="81">
        <v>4</v>
      </c>
      <c r="AW22" s="81">
        <v>4</v>
      </c>
      <c r="AX22" s="82">
        <v>4</v>
      </c>
      <c r="AY22" s="82">
        <v>5</v>
      </c>
      <c r="AZ22" s="74" t="s">
        <v>3059</v>
      </c>
      <c r="BA22" s="79" t="s">
        <v>3060</v>
      </c>
      <c r="BB22" s="79" t="s">
        <v>3061</v>
      </c>
      <c r="BC22" s="79" t="s">
        <v>3062</v>
      </c>
      <c r="BD22" s="83">
        <v>42517</v>
      </c>
      <c r="BE22" s="81" t="s">
        <v>3063</v>
      </c>
      <c r="BF22" s="81"/>
      <c r="BG22" s="81"/>
      <c r="BH22" s="81">
        <v>1</v>
      </c>
      <c r="BI22" s="81"/>
      <c r="BJ22" s="84" t="s">
        <v>3064</v>
      </c>
      <c r="BK22" s="81">
        <v>5</v>
      </c>
      <c r="BL22" s="82">
        <v>6</v>
      </c>
      <c r="BM22" s="82">
        <v>7</v>
      </c>
      <c r="BN22" s="73"/>
      <c r="BO22" s="73"/>
      <c r="BP22" s="73"/>
      <c r="BQ22" s="85"/>
      <c r="BR22" s="86">
        <v>100000</v>
      </c>
      <c r="BS22" s="87">
        <v>120000</v>
      </c>
      <c r="BT22" s="86">
        <v>20000</v>
      </c>
      <c r="BU22" s="88" t="s">
        <v>2778</v>
      </c>
      <c r="BV22" s="88"/>
      <c r="BW22" s="90"/>
      <c r="BX22" s="31">
        <f t="shared" si="1"/>
        <v>1</v>
      </c>
      <c r="BY22" s="31">
        <f t="shared" si="2"/>
        <v>1</v>
      </c>
      <c r="BZ22" s="81">
        <v>8</v>
      </c>
    </row>
    <row r="23" spans="2:78" ht="31.5" customHeight="1">
      <c r="B23" s="72">
        <v>18</v>
      </c>
      <c r="C23" s="72">
        <v>18</v>
      </c>
      <c r="D23" s="73" t="s">
        <v>2084</v>
      </c>
      <c r="E23" s="74" t="s">
        <v>3065</v>
      </c>
      <c r="F23" s="73">
        <v>1</v>
      </c>
      <c r="G23" s="73">
        <v>2014</v>
      </c>
      <c r="H23" s="73" t="s">
        <v>3066</v>
      </c>
      <c r="I23" s="73" t="s">
        <v>3020</v>
      </c>
      <c r="J23" s="74" t="s">
        <v>3067</v>
      </c>
      <c r="K23" s="74" t="s">
        <v>2910</v>
      </c>
      <c r="L23" s="74" t="s">
        <v>2911</v>
      </c>
      <c r="M23" s="74" t="s">
        <v>3068</v>
      </c>
      <c r="N23" s="74" t="s">
        <v>3069</v>
      </c>
      <c r="O23" s="74" t="s">
        <v>2910</v>
      </c>
      <c r="P23" s="74">
        <v>600</v>
      </c>
      <c r="Q23" s="74">
        <v>50</v>
      </c>
      <c r="R23" s="75"/>
      <c r="S23" s="75" t="str">
        <f t="shared" si="0"/>
        <v>소기업</v>
      </c>
      <c r="T23" s="73" t="s">
        <v>3070</v>
      </c>
      <c r="U23" s="73" t="s">
        <v>3071</v>
      </c>
      <c r="V23" s="74" t="s">
        <v>3072</v>
      </c>
      <c r="W23" s="73" t="s">
        <v>3070</v>
      </c>
      <c r="X23" s="73" t="s">
        <v>3071</v>
      </c>
      <c r="Y23" s="73" t="s">
        <v>2731</v>
      </c>
      <c r="Z23" s="76" t="s">
        <v>3073</v>
      </c>
      <c r="AA23" s="74" t="s">
        <v>3074</v>
      </c>
      <c r="AB23" s="77" t="s">
        <v>2814</v>
      </c>
      <c r="AC23" s="73" t="s">
        <v>2769</v>
      </c>
      <c r="AD23" s="73" t="s">
        <v>2769</v>
      </c>
      <c r="AE23" s="73" t="s">
        <v>2815</v>
      </c>
      <c r="AF23" s="78" t="s">
        <v>2737</v>
      </c>
      <c r="AG23" s="78"/>
      <c r="AH23" s="79" t="s">
        <v>3075</v>
      </c>
      <c r="AI23" s="79" t="s">
        <v>3076</v>
      </c>
      <c r="AJ23" s="72">
        <v>0</v>
      </c>
      <c r="AK23" s="72">
        <v>0</v>
      </c>
      <c r="AL23" s="72">
        <v>4</v>
      </c>
      <c r="AM23" s="80">
        <v>1</v>
      </c>
      <c r="AN23" s="80"/>
      <c r="AO23" s="80"/>
      <c r="AP23" s="79" t="s">
        <v>3077</v>
      </c>
      <c r="AQ23" s="79" t="s">
        <v>3078</v>
      </c>
      <c r="AR23" s="79" t="s">
        <v>3079</v>
      </c>
      <c r="AS23" s="79" t="s">
        <v>3080</v>
      </c>
      <c r="AT23" s="79" t="s">
        <v>2746</v>
      </c>
      <c r="AU23" s="81">
        <v>4</v>
      </c>
      <c r="AV23" s="81">
        <v>4</v>
      </c>
      <c r="AW23" s="81">
        <v>4</v>
      </c>
      <c r="AX23" s="82">
        <v>4</v>
      </c>
      <c r="AY23" s="82">
        <v>5</v>
      </c>
      <c r="AZ23" s="74" t="s">
        <v>3081</v>
      </c>
      <c r="BA23" s="79" t="s">
        <v>3082</v>
      </c>
      <c r="BB23" s="79" t="s">
        <v>3083</v>
      </c>
      <c r="BC23" s="79" t="s">
        <v>3084</v>
      </c>
      <c r="BD23" s="83">
        <v>42493</v>
      </c>
      <c r="BE23" s="81" t="s">
        <v>3085</v>
      </c>
      <c r="BF23" s="81"/>
      <c r="BG23" s="81">
        <v>1</v>
      </c>
      <c r="BH23" s="81"/>
      <c r="BI23" s="81"/>
      <c r="BJ23" s="84"/>
      <c r="BK23" s="81">
        <v>7</v>
      </c>
      <c r="BL23" s="82">
        <v>11</v>
      </c>
      <c r="BM23" s="82">
        <v>13</v>
      </c>
      <c r="BN23" s="73"/>
      <c r="BO23" s="73"/>
      <c r="BP23" s="73"/>
      <c r="BQ23" s="85"/>
      <c r="BR23" s="86">
        <v>0</v>
      </c>
      <c r="BS23" s="87">
        <v>100</v>
      </c>
      <c r="BT23" s="86">
        <v>100</v>
      </c>
      <c r="BU23" s="88" t="s">
        <v>2756</v>
      </c>
      <c r="BV23" s="88"/>
      <c r="BW23" s="90"/>
      <c r="BX23" s="31">
        <f t="shared" si="1"/>
        <v>0</v>
      </c>
      <c r="BY23" s="31">
        <f t="shared" si="2"/>
        <v>0</v>
      </c>
      <c r="BZ23" s="81">
        <v>10</v>
      </c>
    </row>
    <row r="24" spans="2:78" ht="31.5" customHeight="1">
      <c r="B24" s="72">
        <v>19</v>
      </c>
      <c r="C24" s="72">
        <v>19</v>
      </c>
      <c r="D24" s="73" t="s">
        <v>2084</v>
      </c>
      <c r="E24" s="74" t="s">
        <v>3086</v>
      </c>
      <c r="F24" s="73">
        <v>67</v>
      </c>
      <c r="G24" s="73">
        <v>2004</v>
      </c>
      <c r="H24" s="73" t="s">
        <v>3066</v>
      </c>
      <c r="I24" s="73" t="s">
        <v>3020</v>
      </c>
      <c r="J24" s="74" t="s">
        <v>3087</v>
      </c>
      <c r="K24" s="74" t="s">
        <v>2725</v>
      </c>
      <c r="L24" s="74" t="s">
        <v>2726</v>
      </c>
      <c r="M24" s="74" t="s">
        <v>2948</v>
      </c>
      <c r="N24" s="74" t="s">
        <v>2949</v>
      </c>
      <c r="O24" s="74" t="s">
        <v>2948</v>
      </c>
      <c r="P24" s="74">
        <v>1000</v>
      </c>
      <c r="Q24" s="74">
        <v>50</v>
      </c>
      <c r="R24" s="75">
        <v>201.26930000000002</v>
      </c>
      <c r="S24" s="75" t="str">
        <f t="shared" si="0"/>
        <v>중기업</v>
      </c>
      <c r="T24" s="73" t="s">
        <v>3088</v>
      </c>
      <c r="U24" s="73" t="s">
        <v>3089</v>
      </c>
      <c r="V24" s="74" t="s">
        <v>3086</v>
      </c>
      <c r="W24" s="73" t="s">
        <v>3088</v>
      </c>
      <c r="X24" s="73" t="s">
        <v>3089</v>
      </c>
      <c r="Y24" s="73" t="s">
        <v>2731</v>
      </c>
      <c r="Z24" s="76" t="s">
        <v>3090</v>
      </c>
      <c r="AA24" s="74" t="s">
        <v>3091</v>
      </c>
      <c r="AB24" s="77" t="s">
        <v>2734</v>
      </c>
      <c r="AC24" s="73" t="s">
        <v>2769</v>
      </c>
      <c r="AD24" s="73" t="s">
        <v>2769</v>
      </c>
      <c r="AE24" s="73" t="s">
        <v>2770</v>
      </c>
      <c r="AF24" s="78" t="s">
        <v>2737</v>
      </c>
      <c r="AG24" s="92"/>
      <c r="AH24" s="79" t="s">
        <v>3092</v>
      </c>
      <c r="AI24" s="89" t="s">
        <v>3093</v>
      </c>
      <c r="AJ24" s="72">
        <v>0</v>
      </c>
      <c r="AK24" s="72">
        <v>3</v>
      </c>
      <c r="AL24" s="72">
        <v>0</v>
      </c>
      <c r="AM24" s="80"/>
      <c r="AN24" s="80"/>
      <c r="AO24" s="80"/>
      <c r="AP24" s="79" t="s">
        <v>3094</v>
      </c>
      <c r="AQ24" s="79" t="s">
        <v>3095</v>
      </c>
      <c r="AR24" s="79" t="s">
        <v>3096</v>
      </c>
      <c r="AS24" s="79" t="s">
        <v>3097</v>
      </c>
      <c r="AT24" s="79" t="s">
        <v>2746</v>
      </c>
      <c r="AU24" s="81">
        <v>1</v>
      </c>
      <c r="AV24" s="81">
        <v>1</v>
      </c>
      <c r="AW24" s="81">
        <v>1</v>
      </c>
      <c r="AX24" s="82">
        <v>1</v>
      </c>
      <c r="AY24" s="82">
        <v>1</v>
      </c>
      <c r="AZ24" s="74" t="s">
        <v>3017</v>
      </c>
      <c r="BA24" s="79"/>
      <c r="BB24" s="79"/>
      <c r="BC24" s="79"/>
      <c r="BD24" s="83"/>
      <c r="BE24" s="81"/>
      <c r="BF24" s="81"/>
      <c r="BG24" s="81"/>
      <c r="BH24" s="81"/>
      <c r="BI24" s="81"/>
      <c r="BJ24" s="84"/>
      <c r="BK24" s="81">
        <v>6</v>
      </c>
      <c r="BL24" s="82">
        <v>8</v>
      </c>
      <c r="BM24" s="82">
        <v>9</v>
      </c>
      <c r="BN24" s="73"/>
      <c r="BO24" s="73"/>
      <c r="BP24" s="73"/>
      <c r="BQ24" s="85"/>
      <c r="BR24" s="86">
        <v>20229</v>
      </c>
      <c r="BS24" s="87">
        <v>30000</v>
      </c>
      <c r="BT24" s="86">
        <v>9771</v>
      </c>
      <c r="BU24" s="88" t="s">
        <v>3098</v>
      </c>
      <c r="BV24" s="88"/>
      <c r="BW24" s="90"/>
      <c r="BX24" s="31">
        <f t="shared" si="1"/>
        <v>0</v>
      </c>
      <c r="BY24" s="31">
        <f t="shared" si="2"/>
        <v>0</v>
      </c>
      <c r="BZ24" s="81"/>
    </row>
    <row r="25" spans="2:78" ht="31.5" customHeight="1">
      <c r="B25" s="72">
        <v>20</v>
      </c>
      <c r="C25" s="72">
        <v>20</v>
      </c>
      <c r="D25" s="73" t="s">
        <v>2084</v>
      </c>
      <c r="E25" s="74" t="s">
        <v>3099</v>
      </c>
      <c r="F25" s="73">
        <v>19</v>
      </c>
      <c r="G25" s="73">
        <v>2004</v>
      </c>
      <c r="H25" s="73" t="s">
        <v>2889</v>
      </c>
      <c r="I25" s="73" t="s">
        <v>2890</v>
      </c>
      <c r="J25" s="74" t="s">
        <v>3100</v>
      </c>
      <c r="K25" s="74" t="s">
        <v>2725</v>
      </c>
      <c r="L25" s="74" t="s">
        <v>2726</v>
      </c>
      <c r="M25" s="74" t="s">
        <v>2870</v>
      </c>
      <c r="N25" s="74" t="s">
        <v>2871</v>
      </c>
      <c r="O25" s="74" t="s">
        <v>2870</v>
      </c>
      <c r="P25" s="74">
        <v>1000</v>
      </c>
      <c r="Q25" s="74">
        <v>50</v>
      </c>
      <c r="R25" s="75">
        <v>40.841450000000002</v>
      </c>
      <c r="S25" s="75" t="str">
        <f t="shared" si="0"/>
        <v>소기업</v>
      </c>
      <c r="T25" s="73" t="s">
        <v>3101</v>
      </c>
      <c r="U25" s="73" t="s">
        <v>3102</v>
      </c>
      <c r="V25" s="74" t="s">
        <v>2044</v>
      </c>
      <c r="W25" s="73" t="s">
        <v>3101</v>
      </c>
      <c r="X25" s="73" t="s">
        <v>3102</v>
      </c>
      <c r="Y25" s="73" t="s">
        <v>2731</v>
      </c>
      <c r="Z25" s="76" t="s">
        <v>3103</v>
      </c>
      <c r="AA25" s="74" t="s">
        <v>3104</v>
      </c>
      <c r="AB25" s="77" t="s">
        <v>2734</v>
      </c>
      <c r="AC25" s="73" t="s">
        <v>2735</v>
      </c>
      <c r="AD25" s="73" t="s">
        <v>3105</v>
      </c>
      <c r="AE25" s="73" t="s">
        <v>2790</v>
      </c>
      <c r="AF25" s="78" t="s">
        <v>2737</v>
      </c>
      <c r="AG25" s="78"/>
      <c r="AH25" s="79" t="s">
        <v>3106</v>
      </c>
      <c r="AI25" s="79" t="s">
        <v>3107</v>
      </c>
      <c r="AJ25" s="72">
        <v>5</v>
      </c>
      <c r="AK25" s="72">
        <v>3</v>
      </c>
      <c r="AL25" s="72">
        <v>3</v>
      </c>
      <c r="AM25" s="80">
        <v>5</v>
      </c>
      <c r="AN25" s="80"/>
      <c r="AO25" s="80"/>
      <c r="AP25" s="79" t="s">
        <v>3108</v>
      </c>
      <c r="AQ25" s="79" t="s">
        <v>3109</v>
      </c>
      <c r="AR25" s="79" t="s">
        <v>3110</v>
      </c>
      <c r="AS25" s="79" t="s">
        <v>3111</v>
      </c>
      <c r="AT25" s="79" t="s">
        <v>2746</v>
      </c>
      <c r="AU25" s="81">
        <v>4</v>
      </c>
      <c r="AV25" s="81">
        <v>4</v>
      </c>
      <c r="AW25" s="81">
        <v>4</v>
      </c>
      <c r="AX25" s="82">
        <v>6</v>
      </c>
      <c r="AY25" s="82">
        <v>6</v>
      </c>
      <c r="AZ25" s="79" t="s">
        <v>3112</v>
      </c>
      <c r="BA25" s="79" t="s">
        <v>3113</v>
      </c>
      <c r="BB25" s="79" t="s">
        <v>3110</v>
      </c>
      <c r="BC25" s="79" t="s">
        <v>3111</v>
      </c>
      <c r="BD25" s="83">
        <v>42501</v>
      </c>
      <c r="BE25" s="81" t="s">
        <v>3114</v>
      </c>
      <c r="BF25" s="81"/>
      <c r="BG25" s="81">
        <v>1</v>
      </c>
      <c r="BH25" s="81"/>
      <c r="BI25" s="81"/>
      <c r="BJ25" s="84"/>
      <c r="BK25" s="81">
        <v>4</v>
      </c>
      <c r="BL25" s="82">
        <v>6</v>
      </c>
      <c r="BM25" s="82">
        <v>7</v>
      </c>
      <c r="BN25" s="73"/>
      <c r="BO25" s="73"/>
      <c r="BP25" s="73"/>
      <c r="BQ25" s="85"/>
      <c r="BR25" s="86">
        <v>4000</v>
      </c>
      <c r="BS25" s="87">
        <v>5500</v>
      </c>
      <c r="BT25" s="86">
        <v>1500</v>
      </c>
      <c r="BU25" s="88" t="s">
        <v>2756</v>
      </c>
      <c r="BV25" s="88"/>
      <c r="BW25" s="90"/>
      <c r="BX25" s="31">
        <f t="shared" si="1"/>
        <v>1</v>
      </c>
      <c r="BY25" s="31">
        <f t="shared" si="2"/>
        <v>1</v>
      </c>
      <c r="BZ25" s="81"/>
    </row>
    <row r="26" spans="2:78" ht="31.5" customHeight="1">
      <c r="B26" s="72">
        <v>21</v>
      </c>
      <c r="C26" s="72">
        <v>21</v>
      </c>
      <c r="D26" s="73" t="s">
        <v>2084</v>
      </c>
      <c r="E26" s="74" t="s">
        <v>3115</v>
      </c>
      <c r="F26" s="73">
        <v>67</v>
      </c>
      <c r="G26" s="73">
        <v>2001</v>
      </c>
      <c r="H26" s="73" t="s">
        <v>2804</v>
      </c>
      <c r="I26" s="73" t="s">
        <v>2804</v>
      </c>
      <c r="J26" s="74" t="s">
        <v>2967</v>
      </c>
      <c r="K26" s="74" t="s">
        <v>2725</v>
      </c>
      <c r="L26" s="74" t="s">
        <v>2726</v>
      </c>
      <c r="M26" s="74" t="s">
        <v>2727</v>
      </c>
      <c r="N26" s="74" t="s">
        <v>2728</v>
      </c>
      <c r="O26" s="74" t="s">
        <v>2727</v>
      </c>
      <c r="P26" s="74">
        <v>1000</v>
      </c>
      <c r="Q26" s="74">
        <v>50</v>
      </c>
      <c r="R26" s="75">
        <v>193.82351000000003</v>
      </c>
      <c r="S26" s="75" t="str">
        <f t="shared" si="0"/>
        <v>중기업</v>
      </c>
      <c r="T26" s="73" t="s">
        <v>3116</v>
      </c>
      <c r="U26" s="73" t="s">
        <v>3117</v>
      </c>
      <c r="V26" s="74" t="s">
        <v>3115</v>
      </c>
      <c r="W26" s="73" t="s">
        <v>3116</v>
      </c>
      <c r="X26" s="73" t="s">
        <v>3117</v>
      </c>
      <c r="Y26" s="73" t="s">
        <v>2731</v>
      </c>
      <c r="Z26" s="76" t="s">
        <v>3118</v>
      </c>
      <c r="AA26" s="74" t="s">
        <v>3119</v>
      </c>
      <c r="AB26" s="77" t="s">
        <v>2734</v>
      </c>
      <c r="AC26" s="73" t="s">
        <v>2769</v>
      </c>
      <c r="AD26" s="73" t="s">
        <v>2769</v>
      </c>
      <c r="AE26" s="73" t="s">
        <v>2834</v>
      </c>
      <c r="AF26" s="78" t="s">
        <v>2737</v>
      </c>
      <c r="AG26" s="78"/>
      <c r="AH26" s="79" t="s">
        <v>3120</v>
      </c>
      <c r="AI26" s="79" t="s">
        <v>3121</v>
      </c>
      <c r="AJ26" s="72">
        <v>0</v>
      </c>
      <c r="AK26" s="72">
        <v>0</v>
      </c>
      <c r="AL26" s="72" t="s">
        <v>313</v>
      </c>
      <c r="AM26" s="80">
        <v>3</v>
      </c>
      <c r="AN26" s="80"/>
      <c r="AO26" s="80"/>
      <c r="AP26" s="79" t="s">
        <v>3122</v>
      </c>
      <c r="AQ26" s="79" t="s">
        <v>3123</v>
      </c>
      <c r="AR26" s="79" t="s">
        <v>3124</v>
      </c>
      <c r="AS26" s="79" t="s">
        <v>3125</v>
      </c>
      <c r="AT26" s="79" t="s">
        <v>2746</v>
      </c>
      <c r="AU26" s="81">
        <v>2</v>
      </c>
      <c r="AV26" s="81">
        <v>3</v>
      </c>
      <c r="AW26" s="81">
        <v>4</v>
      </c>
      <c r="AX26" s="82">
        <v>5</v>
      </c>
      <c r="AY26" s="82">
        <v>6</v>
      </c>
      <c r="AZ26" s="74" t="s">
        <v>3126</v>
      </c>
      <c r="BA26" s="79" t="s">
        <v>3127</v>
      </c>
      <c r="BB26" s="79" t="s">
        <v>3128</v>
      </c>
      <c r="BC26" s="79" t="s">
        <v>3125</v>
      </c>
      <c r="BD26" s="83">
        <v>42529</v>
      </c>
      <c r="BE26" s="81" t="s">
        <v>3129</v>
      </c>
      <c r="BF26" s="81"/>
      <c r="BG26" s="81">
        <v>1</v>
      </c>
      <c r="BH26" s="81"/>
      <c r="BI26" s="81"/>
      <c r="BJ26" s="84"/>
      <c r="BK26" s="81">
        <v>2</v>
      </c>
      <c r="BL26" s="82">
        <v>4</v>
      </c>
      <c r="BM26" s="82">
        <v>6</v>
      </c>
      <c r="BN26" s="73"/>
      <c r="BO26" s="73"/>
      <c r="BP26" s="73"/>
      <c r="BQ26" s="85"/>
      <c r="BR26" s="86">
        <v>1860</v>
      </c>
      <c r="BS26" s="87">
        <v>2100</v>
      </c>
      <c r="BT26" s="86">
        <v>240</v>
      </c>
      <c r="BU26" s="88" t="s">
        <v>2756</v>
      </c>
      <c r="BV26" s="88"/>
      <c r="BW26" s="90"/>
      <c r="BX26" s="31">
        <f t="shared" si="1"/>
        <v>0</v>
      </c>
      <c r="BY26" s="31">
        <f t="shared" si="2"/>
        <v>0</v>
      </c>
      <c r="BZ26" s="81">
        <v>9</v>
      </c>
    </row>
    <row r="27" spans="2:78" ht="31.5" customHeight="1">
      <c r="B27" s="72">
        <v>22</v>
      </c>
      <c r="C27" s="72">
        <v>22</v>
      </c>
      <c r="D27" s="73" t="s">
        <v>2084</v>
      </c>
      <c r="E27" s="74" t="s">
        <v>2053</v>
      </c>
      <c r="F27" s="73">
        <v>43</v>
      </c>
      <c r="G27" s="73">
        <v>1994</v>
      </c>
      <c r="H27" s="73" t="s">
        <v>2827</v>
      </c>
      <c r="I27" s="73" t="s">
        <v>2828</v>
      </c>
      <c r="J27" s="74" t="s">
        <v>3130</v>
      </c>
      <c r="K27" s="74" t="s">
        <v>2806</v>
      </c>
      <c r="L27" s="74" t="s">
        <v>2807</v>
      </c>
      <c r="M27" s="74" t="s">
        <v>2808</v>
      </c>
      <c r="N27" s="74" t="s">
        <v>2809</v>
      </c>
      <c r="O27" s="74" t="s">
        <v>2806</v>
      </c>
      <c r="P27" s="74">
        <v>1000</v>
      </c>
      <c r="Q27" s="74">
        <v>10</v>
      </c>
      <c r="R27" s="75">
        <v>146.79787999999999</v>
      </c>
      <c r="S27" s="75" t="str">
        <f t="shared" si="0"/>
        <v>중기업</v>
      </c>
      <c r="T27" s="73" t="s">
        <v>3131</v>
      </c>
      <c r="U27" s="73" t="s">
        <v>3132</v>
      </c>
      <c r="V27" s="74" t="s">
        <v>2053</v>
      </c>
      <c r="W27" s="73" t="s">
        <v>3131</v>
      </c>
      <c r="X27" s="73" t="s">
        <v>3132</v>
      </c>
      <c r="Y27" s="73" t="s">
        <v>2731</v>
      </c>
      <c r="Z27" s="76" t="s">
        <v>3133</v>
      </c>
      <c r="AA27" s="74" t="s">
        <v>3134</v>
      </c>
      <c r="AB27" s="77" t="s">
        <v>2734</v>
      </c>
      <c r="AC27" s="73" t="s">
        <v>2769</v>
      </c>
      <c r="AD27" s="73" t="s">
        <v>2896</v>
      </c>
      <c r="AE27" s="73" t="s">
        <v>2790</v>
      </c>
      <c r="AF27" s="78" t="s">
        <v>2737</v>
      </c>
      <c r="AG27" s="78"/>
      <c r="AH27" s="79" t="s">
        <v>3135</v>
      </c>
      <c r="AI27" s="79" t="s">
        <v>3136</v>
      </c>
      <c r="AJ27" s="72" t="s">
        <v>993</v>
      </c>
      <c r="AK27" s="72">
        <v>0</v>
      </c>
      <c r="AL27" s="72" t="s">
        <v>993</v>
      </c>
      <c r="AM27" s="80"/>
      <c r="AN27" s="80"/>
      <c r="AO27" s="80" t="s">
        <v>993</v>
      </c>
      <c r="AP27" s="79" t="s">
        <v>3137</v>
      </c>
      <c r="AQ27" s="79" t="s">
        <v>3138</v>
      </c>
      <c r="AR27" s="79" t="s">
        <v>3139</v>
      </c>
      <c r="AS27" s="79" t="s">
        <v>3140</v>
      </c>
      <c r="AT27" s="79" t="s">
        <v>2746</v>
      </c>
      <c r="AU27" s="81">
        <v>4</v>
      </c>
      <c r="AV27" s="81">
        <v>4</v>
      </c>
      <c r="AW27" s="81">
        <v>4</v>
      </c>
      <c r="AX27" s="82">
        <v>6</v>
      </c>
      <c r="AY27" s="82">
        <v>6</v>
      </c>
      <c r="AZ27" s="74" t="s">
        <v>3137</v>
      </c>
      <c r="BA27" s="79" t="s">
        <v>3141</v>
      </c>
      <c r="BB27" s="79" t="s">
        <v>3142</v>
      </c>
      <c r="BC27" s="79" t="s">
        <v>3143</v>
      </c>
      <c r="BD27" s="83">
        <v>42506</v>
      </c>
      <c r="BE27" s="81" t="s">
        <v>3144</v>
      </c>
      <c r="BF27" s="81">
        <v>1</v>
      </c>
      <c r="BG27" s="81"/>
      <c r="BH27" s="81"/>
      <c r="BI27" s="81"/>
      <c r="BJ27" s="84"/>
      <c r="BK27" s="81">
        <v>3</v>
      </c>
      <c r="BL27" s="82">
        <v>5</v>
      </c>
      <c r="BM27" s="82">
        <v>6</v>
      </c>
      <c r="BN27" s="73"/>
      <c r="BO27" s="73"/>
      <c r="BP27" s="73"/>
      <c r="BQ27" s="85"/>
      <c r="BR27" s="86">
        <v>15000</v>
      </c>
      <c r="BS27" s="87">
        <v>16000</v>
      </c>
      <c r="BT27" s="86">
        <v>1000</v>
      </c>
      <c r="BU27" s="88" t="s">
        <v>3145</v>
      </c>
      <c r="BV27" s="88"/>
      <c r="BW27" s="90"/>
      <c r="BX27" s="31">
        <f t="shared" si="1"/>
        <v>0</v>
      </c>
      <c r="BY27" s="31">
        <f t="shared" si="2"/>
        <v>0</v>
      </c>
      <c r="BZ27" s="81"/>
    </row>
    <row r="28" spans="2:78" ht="31.5" customHeight="1">
      <c r="B28" s="72">
        <v>23</v>
      </c>
      <c r="C28" s="72">
        <v>23</v>
      </c>
      <c r="D28" s="73" t="s">
        <v>2084</v>
      </c>
      <c r="E28" s="74" t="s">
        <v>3146</v>
      </c>
      <c r="F28" s="73">
        <v>117</v>
      </c>
      <c r="G28" s="73">
        <v>2006</v>
      </c>
      <c r="H28" s="73" t="s">
        <v>3003</v>
      </c>
      <c r="I28" s="73" t="s">
        <v>3003</v>
      </c>
      <c r="J28" s="74" t="s">
        <v>3147</v>
      </c>
      <c r="K28" s="74" t="s">
        <v>2725</v>
      </c>
      <c r="L28" s="74" t="s">
        <v>2726</v>
      </c>
      <c r="M28" s="74" t="s">
        <v>2930</v>
      </c>
      <c r="N28" s="74" t="s">
        <v>2931</v>
      </c>
      <c r="O28" s="74" t="s">
        <v>2930</v>
      </c>
      <c r="P28" s="74">
        <v>800</v>
      </c>
      <c r="Q28" s="74">
        <v>50</v>
      </c>
      <c r="R28" s="75">
        <v>525.36108999999999</v>
      </c>
      <c r="S28" s="75" t="str">
        <f t="shared" si="0"/>
        <v>중기업</v>
      </c>
      <c r="T28" s="73" t="s">
        <v>3148</v>
      </c>
      <c r="U28" s="73" t="s">
        <v>3149</v>
      </c>
      <c r="V28" s="74" t="s">
        <v>3146</v>
      </c>
      <c r="W28" s="73" t="s">
        <v>3148</v>
      </c>
      <c r="X28" s="73" t="s">
        <v>3149</v>
      </c>
      <c r="Y28" s="73" t="s">
        <v>2731</v>
      </c>
      <c r="Z28" s="76" t="s">
        <v>3150</v>
      </c>
      <c r="AA28" s="74" t="s">
        <v>3151</v>
      </c>
      <c r="AB28" s="77" t="s">
        <v>2734</v>
      </c>
      <c r="AC28" s="73" t="s">
        <v>2735</v>
      </c>
      <c r="AD28" s="73" t="s">
        <v>2735</v>
      </c>
      <c r="AE28" s="73" t="s">
        <v>2736</v>
      </c>
      <c r="AF28" s="78" t="s">
        <v>2737</v>
      </c>
      <c r="AG28" s="78"/>
      <c r="AH28" s="79" t="s">
        <v>3152</v>
      </c>
      <c r="AI28" s="79" t="s">
        <v>3153</v>
      </c>
      <c r="AJ28" s="72" t="s">
        <v>3028</v>
      </c>
      <c r="AK28" s="72">
        <v>0</v>
      </c>
      <c r="AL28" s="72">
        <v>0</v>
      </c>
      <c r="AM28" s="80"/>
      <c r="AN28" s="80">
        <v>3</v>
      </c>
      <c r="AO28" s="80"/>
      <c r="AP28" s="79" t="s">
        <v>3154</v>
      </c>
      <c r="AQ28" s="79" t="s">
        <v>3155</v>
      </c>
      <c r="AR28" s="79" t="s">
        <v>3156</v>
      </c>
      <c r="AS28" s="79" t="s">
        <v>3157</v>
      </c>
      <c r="AT28" s="79" t="s">
        <v>3158</v>
      </c>
      <c r="AU28" s="81">
        <v>3</v>
      </c>
      <c r="AV28" s="81">
        <v>4</v>
      </c>
      <c r="AW28" s="81">
        <v>4</v>
      </c>
      <c r="AX28" s="82">
        <v>4</v>
      </c>
      <c r="AY28" s="82">
        <v>5</v>
      </c>
      <c r="AZ28" s="74" t="s">
        <v>3159</v>
      </c>
      <c r="BA28" s="79" t="s">
        <v>3160</v>
      </c>
      <c r="BB28" s="79" t="s">
        <v>3161</v>
      </c>
      <c r="BC28" s="79" t="s">
        <v>3162</v>
      </c>
      <c r="BD28" s="83">
        <v>42523</v>
      </c>
      <c r="BE28" s="81" t="s">
        <v>3163</v>
      </c>
      <c r="BF28" s="81"/>
      <c r="BG28" s="81"/>
      <c r="BH28" s="81">
        <v>1</v>
      </c>
      <c r="BI28" s="81"/>
      <c r="BJ28" s="84" t="s">
        <v>3164</v>
      </c>
      <c r="BK28" s="81">
        <v>5</v>
      </c>
      <c r="BL28" s="82">
        <v>10</v>
      </c>
      <c r="BM28" s="82">
        <v>11</v>
      </c>
      <c r="BN28" s="73"/>
      <c r="BO28" s="73"/>
      <c r="BP28" s="73"/>
      <c r="BQ28" s="85"/>
      <c r="BR28" s="86">
        <v>53765</v>
      </c>
      <c r="BS28" s="87">
        <v>56000</v>
      </c>
      <c r="BT28" s="86">
        <v>2235</v>
      </c>
      <c r="BU28" s="88" t="s">
        <v>2756</v>
      </c>
      <c r="BV28" s="88"/>
      <c r="BW28" s="90"/>
      <c r="BX28" s="31">
        <f t="shared" si="1"/>
        <v>1</v>
      </c>
      <c r="BY28" s="31">
        <f t="shared" si="2"/>
        <v>1</v>
      </c>
      <c r="BZ28" s="81">
        <v>8</v>
      </c>
    </row>
    <row r="29" spans="2:78" ht="31.5" customHeight="1">
      <c r="B29" s="72">
        <v>24</v>
      </c>
      <c r="C29" s="72">
        <v>24</v>
      </c>
      <c r="D29" s="73" t="s">
        <v>2084</v>
      </c>
      <c r="E29" s="74" t="s">
        <v>2059</v>
      </c>
      <c r="F29" s="73">
        <v>115</v>
      </c>
      <c r="G29" s="73">
        <v>1984</v>
      </c>
      <c r="H29" s="73" t="s">
        <v>3165</v>
      </c>
      <c r="I29" s="73" t="s">
        <v>3034</v>
      </c>
      <c r="J29" s="74" t="s">
        <v>3166</v>
      </c>
      <c r="K29" s="74" t="s">
        <v>2725</v>
      </c>
      <c r="L29" s="74" t="s">
        <v>2726</v>
      </c>
      <c r="M29" s="74" t="s">
        <v>3036</v>
      </c>
      <c r="N29" s="74" t="s">
        <v>3037</v>
      </c>
      <c r="O29" s="74" t="s">
        <v>3036</v>
      </c>
      <c r="P29" s="74">
        <v>1500</v>
      </c>
      <c r="Q29" s="74">
        <v>50</v>
      </c>
      <c r="R29" s="75">
        <v>214.85880499999999</v>
      </c>
      <c r="S29" s="75" t="str">
        <f t="shared" si="0"/>
        <v>중기업</v>
      </c>
      <c r="T29" s="73" t="s">
        <v>3167</v>
      </c>
      <c r="U29" s="73" t="s">
        <v>3168</v>
      </c>
      <c r="V29" s="74" t="s">
        <v>2059</v>
      </c>
      <c r="W29" s="73" t="s">
        <v>3167</v>
      </c>
      <c r="X29" s="73" t="s">
        <v>3168</v>
      </c>
      <c r="Y29" s="73" t="s">
        <v>2731</v>
      </c>
      <c r="Z29" s="76" t="s">
        <v>3169</v>
      </c>
      <c r="AA29" s="74" t="s">
        <v>3170</v>
      </c>
      <c r="AB29" s="77" t="s">
        <v>2734</v>
      </c>
      <c r="AC29" s="73" t="s">
        <v>2735</v>
      </c>
      <c r="AD29" s="73" t="s">
        <v>3171</v>
      </c>
      <c r="AE29" s="73" t="s">
        <v>2790</v>
      </c>
      <c r="AF29" s="78" t="s">
        <v>2737</v>
      </c>
      <c r="AG29" s="78"/>
      <c r="AH29" s="79" t="s">
        <v>3172</v>
      </c>
      <c r="AI29" s="79" t="s">
        <v>3173</v>
      </c>
      <c r="AJ29" s="72" t="s">
        <v>993</v>
      </c>
      <c r="AK29" s="72">
        <v>0</v>
      </c>
      <c r="AL29" s="72" t="s">
        <v>313</v>
      </c>
      <c r="AM29" s="80" t="s">
        <v>993</v>
      </c>
      <c r="AN29" s="80"/>
      <c r="AO29" s="80" t="s">
        <v>313</v>
      </c>
      <c r="AP29" s="79" t="s">
        <v>3174</v>
      </c>
      <c r="AQ29" s="79" t="s">
        <v>3175</v>
      </c>
      <c r="AR29" s="79" t="s">
        <v>3176</v>
      </c>
      <c r="AS29" s="79" t="s">
        <v>3177</v>
      </c>
      <c r="AT29" s="79" t="s">
        <v>2746</v>
      </c>
      <c r="AU29" s="81">
        <v>4</v>
      </c>
      <c r="AV29" s="81">
        <v>4</v>
      </c>
      <c r="AW29" s="81">
        <v>4</v>
      </c>
      <c r="AX29" s="82">
        <v>6</v>
      </c>
      <c r="AY29" s="82">
        <v>6</v>
      </c>
      <c r="AZ29" s="74" t="s">
        <v>3178</v>
      </c>
      <c r="BA29" s="79" t="s">
        <v>3179</v>
      </c>
      <c r="BB29" s="79" t="s">
        <v>3180</v>
      </c>
      <c r="BC29" s="79" t="s">
        <v>3181</v>
      </c>
      <c r="BD29" s="83">
        <v>42501</v>
      </c>
      <c r="BE29" s="81" t="s">
        <v>3182</v>
      </c>
      <c r="BF29" s="81">
        <v>1</v>
      </c>
      <c r="BG29" s="81"/>
      <c r="BH29" s="81"/>
      <c r="BI29" s="81"/>
      <c r="BJ29" s="84"/>
      <c r="BK29" s="81">
        <v>4</v>
      </c>
      <c r="BL29" s="82">
        <v>5</v>
      </c>
      <c r="BM29" s="82">
        <v>6</v>
      </c>
      <c r="BN29" s="73"/>
      <c r="BO29" s="73"/>
      <c r="BP29" s="73"/>
      <c r="BQ29" s="85"/>
      <c r="BR29" s="86">
        <v>21700</v>
      </c>
      <c r="BS29" s="87">
        <v>22000</v>
      </c>
      <c r="BT29" s="86">
        <v>300</v>
      </c>
      <c r="BU29" s="88" t="s">
        <v>3183</v>
      </c>
      <c r="BV29" s="88"/>
      <c r="BW29" s="90"/>
      <c r="BX29" s="31">
        <f t="shared" si="1"/>
        <v>1</v>
      </c>
      <c r="BY29" s="31">
        <f t="shared" si="2"/>
        <v>1</v>
      </c>
      <c r="BZ29" s="81"/>
    </row>
    <row r="30" spans="2:78" ht="31.5" customHeight="1">
      <c r="B30" s="72">
        <v>25</v>
      </c>
      <c r="C30" s="72">
        <v>25</v>
      </c>
      <c r="D30" s="73" t="s">
        <v>2084</v>
      </c>
      <c r="E30" s="74" t="s">
        <v>3184</v>
      </c>
      <c r="F30" s="73">
        <v>144</v>
      </c>
      <c r="G30" s="73">
        <v>1984</v>
      </c>
      <c r="H30" s="73" t="s">
        <v>2827</v>
      </c>
      <c r="I30" s="73" t="s">
        <v>2828</v>
      </c>
      <c r="J30" s="74" t="s">
        <v>3185</v>
      </c>
      <c r="K30" s="74" t="s">
        <v>2725</v>
      </c>
      <c r="L30" s="74" t="s">
        <v>2726</v>
      </c>
      <c r="M30" s="74" t="s">
        <v>3036</v>
      </c>
      <c r="N30" s="74" t="s">
        <v>3037</v>
      </c>
      <c r="O30" s="74" t="s">
        <v>3036</v>
      </c>
      <c r="P30" s="74">
        <v>1500</v>
      </c>
      <c r="Q30" s="74">
        <v>50</v>
      </c>
      <c r="R30" s="75">
        <v>524.05290000000002</v>
      </c>
      <c r="S30" s="75" t="str">
        <f t="shared" si="0"/>
        <v>중기업</v>
      </c>
      <c r="T30" s="73" t="s">
        <v>3186</v>
      </c>
      <c r="U30" s="73" t="s">
        <v>3187</v>
      </c>
      <c r="V30" s="74" t="s">
        <v>3184</v>
      </c>
      <c r="W30" s="91" t="s">
        <v>3188</v>
      </c>
      <c r="X30" s="73" t="s">
        <v>3187</v>
      </c>
      <c r="Y30" s="73" t="s">
        <v>2731</v>
      </c>
      <c r="Z30" s="76" t="s">
        <v>3189</v>
      </c>
      <c r="AA30" s="74" t="s">
        <v>3190</v>
      </c>
      <c r="AB30" s="77" t="s">
        <v>2734</v>
      </c>
      <c r="AC30" s="73" t="s">
        <v>2735</v>
      </c>
      <c r="AD30" s="73" t="s">
        <v>2876</v>
      </c>
      <c r="AE30" s="73" t="s">
        <v>2790</v>
      </c>
      <c r="AF30" s="78" t="s">
        <v>2737</v>
      </c>
      <c r="AG30" s="78"/>
      <c r="AH30" s="79" t="s">
        <v>3172</v>
      </c>
      <c r="AI30" s="79" t="s">
        <v>3173</v>
      </c>
      <c r="AJ30" s="72">
        <v>0</v>
      </c>
      <c r="AK30" s="72">
        <v>0</v>
      </c>
      <c r="AL30" s="72" t="s">
        <v>313</v>
      </c>
      <c r="AM30" s="80"/>
      <c r="AN30" s="80"/>
      <c r="AO30" s="80" t="s">
        <v>313</v>
      </c>
      <c r="AP30" s="79" t="s">
        <v>3191</v>
      </c>
      <c r="AQ30" s="79" t="s">
        <v>3192</v>
      </c>
      <c r="AR30" s="79" t="s">
        <v>3193</v>
      </c>
      <c r="AS30" s="79" t="s">
        <v>3194</v>
      </c>
      <c r="AT30" s="79" t="s">
        <v>2746</v>
      </c>
      <c r="AU30" s="81">
        <v>4</v>
      </c>
      <c r="AV30" s="81">
        <v>4</v>
      </c>
      <c r="AW30" s="81">
        <v>4</v>
      </c>
      <c r="AX30" s="82">
        <v>6</v>
      </c>
      <c r="AY30" s="82">
        <v>6</v>
      </c>
      <c r="AZ30" s="74" t="s">
        <v>3195</v>
      </c>
      <c r="BA30" s="79" t="s">
        <v>3196</v>
      </c>
      <c r="BB30" s="79" t="s">
        <v>3197</v>
      </c>
      <c r="BC30" s="79" t="s">
        <v>3198</v>
      </c>
      <c r="BD30" s="83">
        <v>42500</v>
      </c>
      <c r="BE30" s="81" t="s">
        <v>3199</v>
      </c>
      <c r="BF30" s="81">
        <v>1</v>
      </c>
      <c r="BG30" s="81"/>
      <c r="BH30" s="81"/>
      <c r="BI30" s="81"/>
      <c r="BJ30" s="84"/>
      <c r="BK30" s="81">
        <v>4</v>
      </c>
      <c r="BL30" s="82">
        <v>5</v>
      </c>
      <c r="BM30" s="82">
        <v>6</v>
      </c>
      <c r="BN30" s="73"/>
      <c r="BO30" s="73"/>
      <c r="BP30" s="73"/>
      <c r="BQ30" s="85" t="s">
        <v>3200</v>
      </c>
      <c r="BR30" s="86">
        <v>49811</v>
      </c>
      <c r="BS30" s="87">
        <v>55000</v>
      </c>
      <c r="BT30" s="86">
        <v>5189</v>
      </c>
      <c r="BU30" s="88" t="s">
        <v>2778</v>
      </c>
      <c r="BV30" s="88"/>
      <c r="BW30" s="90"/>
      <c r="BX30" s="31">
        <f t="shared" si="1"/>
        <v>1</v>
      </c>
      <c r="BY30" s="31">
        <f t="shared" si="2"/>
        <v>1</v>
      </c>
      <c r="BZ30" s="81">
        <v>10</v>
      </c>
    </row>
    <row r="31" spans="2:78" ht="31.5" customHeight="1">
      <c r="B31" s="72">
        <v>26</v>
      </c>
      <c r="C31" s="72">
        <v>26</v>
      </c>
      <c r="D31" s="73" t="s">
        <v>2084</v>
      </c>
      <c r="E31" s="74" t="s">
        <v>2047</v>
      </c>
      <c r="F31" s="73">
        <v>5</v>
      </c>
      <c r="G31" s="73">
        <v>2014</v>
      </c>
      <c r="H31" s="73" t="s">
        <v>2803</v>
      </c>
      <c r="I31" s="73" t="s">
        <v>2804</v>
      </c>
      <c r="J31" s="74" t="s">
        <v>3201</v>
      </c>
      <c r="K31" s="74" t="s">
        <v>2725</v>
      </c>
      <c r="L31" s="74" t="s">
        <v>2726</v>
      </c>
      <c r="M31" s="74" t="s">
        <v>2850</v>
      </c>
      <c r="N31" s="74" t="s">
        <v>2851</v>
      </c>
      <c r="O31" s="74" t="s">
        <v>2850</v>
      </c>
      <c r="P31" s="74">
        <v>1000</v>
      </c>
      <c r="Q31" s="74">
        <v>50</v>
      </c>
      <c r="R31" s="75">
        <v>1.8265899999999999</v>
      </c>
      <c r="S31" s="75" t="str">
        <f t="shared" si="0"/>
        <v>소기업</v>
      </c>
      <c r="T31" s="73" t="s">
        <v>3202</v>
      </c>
      <c r="U31" s="73" t="s">
        <v>3203</v>
      </c>
      <c r="V31" s="74" t="s">
        <v>2047</v>
      </c>
      <c r="W31" s="73" t="s">
        <v>3202</v>
      </c>
      <c r="X31" s="73" t="s">
        <v>3203</v>
      </c>
      <c r="Y31" s="73" t="s">
        <v>2731</v>
      </c>
      <c r="Z31" s="76" t="s">
        <v>3204</v>
      </c>
      <c r="AA31" s="74" t="s">
        <v>3205</v>
      </c>
      <c r="AB31" s="77" t="s">
        <v>2734</v>
      </c>
      <c r="AC31" s="73" t="s">
        <v>2769</v>
      </c>
      <c r="AD31" s="73" t="s">
        <v>2769</v>
      </c>
      <c r="AE31" s="73" t="s">
        <v>2815</v>
      </c>
      <c r="AF31" s="78" t="s">
        <v>2737</v>
      </c>
      <c r="AG31" s="78"/>
      <c r="AH31" s="79" t="s">
        <v>3206</v>
      </c>
      <c r="AI31" s="79" t="s">
        <v>3207</v>
      </c>
      <c r="AJ31" s="72" t="s">
        <v>2838</v>
      </c>
      <c r="AK31" s="72">
        <v>3</v>
      </c>
      <c r="AL31" s="72">
        <v>0</v>
      </c>
      <c r="AM31" s="80">
        <v>3</v>
      </c>
      <c r="AN31" s="80"/>
      <c r="AO31" s="80"/>
      <c r="AP31" s="79" t="s">
        <v>3208</v>
      </c>
      <c r="AQ31" s="79" t="s">
        <v>3209</v>
      </c>
      <c r="AR31" s="79" t="s">
        <v>3210</v>
      </c>
      <c r="AS31" s="79" t="s">
        <v>3211</v>
      </c>
      <c r="AT31" s="79" t="s">
        <v>2746</v>
      </c>
      <c r="AU31" s="81">
        <v>4</v>
      </c>
      <c r="AV31" s="81">
        <v>4</v>
      </c>
      <c r="AW31" s="81">
        <v>4</v>
      </c>
      <c r="AX31" s="82">
        <v>4</v>
      </c>
      <c r="AY31" s="82">
        <v>5</v>
      </c>
      <c r="AZ31" s="74" t="s">
        <v>3208</v>
      </c>
      <c r="BA31" s="79" t="s">
        <v>3212</v>
      </c>
      <c r="BB31" s="79" t="s">
        <v>3213</v>
      </c>
      <c r="BC31" s="79" t="s">
        <v>3214</v>
      </c>
      <c r="BD31" s="83">
        <v>42510</v>
      </c>
      <c r="BE31" s="81" t="s">
        <v>2825</v>
      </c>
      <c r="BF31" s="81">
        <v>1</v>
      </c>
      <c r="BG31" s="81"/>
      <c r="BH31" s="81"/>
      <c r="BI31" s="81"/>
      <c r="BJ31" s="84"/>
      <c r="BK31" s="81">
        <v>6</v>
      </c>
      <c r="BL31" s="82">
        <v>9</v>
      </c>
      <c r="BM31" s="82">
        <v>10</v>
      </c>
      <c r="BN31" s="73"/>
      <c r="BO31" s="73"/>
      <c r="BP31" s="73"/>
      <c r="BQ31" s="85"/>
      <c r="BR31" s="86">
        <v>182</v>
      </c>
      <c r="BS31" s="87">
        <v>192</v>
      </c>
      <c r="BT31" s="86">
        <v>10</v>
      </c>
      <c r="BU31" s="88" t="s">
        <v>2756</v>
      </c>
      <c r="BV31" s="88"/>
      <c r="BW31" s="90"/>
      <c r="BX31" s="31">
        <f t="shared" si="1"/>
        <v>0</v>
      </c>
      <c r="BY31" s="31">
        <f t="shared" si="2"/>
        <v>0</v>
      </c>
      <c r="BZ31" s="81">
        <v>10</v>
      </c>
    </row>
    <row r="32" spans="2:78" ht="31.5" customHeight="1">
      <c r="B32" s="72">
        <v>27</v>
      </c>
      <c r="C32" s="72">
        <v>27</v>
      </c>
      <c r="D32" s="73" t="s">
        <v>2084</v>
      </c>
      <c r="E32" s="74" t="s">
        <v>3215</v>
      </c>
      <c r="F32" s="73">
        <v>7</v>
      </c>
      <c r="G32" s="73">
        <v>2008</v>
      </c>
      <c r="H32" s="73" t="s">
        <v>2722</v>
      </c>
      <c r="I32" s="73" t="s">
        <v>2723</v>
      </c>
      <c r="J32" s="74" t="s">
        <v>3216</v>
      </c>
      <c r="K32" s="74" t="s">
        <v>2725</v>
      </c>
      <c r="L32" s="74" t="s">
        <v>2726</v>
      </c>
      <c r="M32" s="74" t="s">
        <v>2727</v>
      </c>
      <c r="N32" s="74" t="s">
        <v>2728</v>
      </c>
      <c r="O32" s="74" t="s">
        <v>2727</v>
      </c>
      <c r="P32" s="74">
        <v>1000</v>
      </c>
      <c r="Q32" s="74">
        <v>50</v>
      </c>
      <c r="R32" s="75">
        <v>24.437735000000004</v>
      </c>
      <c r="S32" s="75" t="str">
        <f t="shared" si="0"/>
        <v>소기업</v>
      </c>
      <c r="T32" s="73" t="s">
        <v>3217</v>
      </c>
      <c r="U32" s="73" t="s">
        <v>3218</v>
      </c>
      <c r="V32" s="74" t="s">
        <v>3219</v>
      </c>
      <c r="W32" s="73" t="s">
        <v>3217</v>
      </c>
      <c r="X32" s="73" t="s">
        <v>3218</v>
      </c>
      <c r="Y32" s="73" t="s">
        <v>2731</v>
      </c>
      <c r="Z32" s="76" t="s">
        <v>3220</v>
      </c>
      <c r="AA32" s="74" t="s">
        <v>3221</v>
      </c>
      <c r="AB32" s="77" t="s">
        <v>2734</v>
      </c>
      <c r="AC32" s="73" t="s">
        <v>2769</v>
      </c>
      <c r="AD32" s="73" t="s">
        <v>2769</v>
      </c>
      <c r="AE32" s="73" t="s">
        <v>2834</v>
      </c>
      <c r="AF32" s="78" t="s">
        <v>2737</v>
      </c>
      <c r="AG32" s="78"/>
      <c r="AH32" s="79" t="s">
        <v>3222</v>
      </c>
      <c r="AI32" s="79" t="s">
        <v>3223</v>
      </c>
      <c r="AJ32" s="72">
        <v>3</v>
      </c>
      <c r="AK32" s="72">
        <v>0</v>
      </c>
      <c r="AL32" s="72">
        <v>0</v>
      </c>
      <c r="AM32" s="80">
        <v>4</v>
      </c>
      <c r="AN32" s="80"/>
      <c r="AO32" s="80"/>
      <c r="AP32" s="79" t="s">
        <v>3224</v>
      </c>
      <c r="AQ32" s="79" t="s">
        <v>3225</v>
      </c>
      <c r="AR32" s="79" t="s">
        <v>3226</v>
      </c>
      <c r="AS32" s="79" t="s">
        <v>3227</v>
      </c>
      <c r="AT32" s="79" t="s">
        <v>2746</v>
      </c>
      <c r="AU32" s="81">
        <v>2</v>
      </c>
      <c r="AV32" s="81">
        <v>3</v>
      </c>
      <c r="AW32" s="81">
        <v>4</v>
      </c>
      <c r="AX32" s="82">
        <v>5</v>
      </c>
      <c r="AY32" s="82">
        <v>6</v>
      </c>
      <c r="AZ32" s="74" t="s">
        <v>3228</v>
      </c>
      <c r="BA32" s="79" t="s">
        <v>3226</v>
      </c>
      <c r="BB32" s="79" t="s">
        <v>3229</v>
      </c>
      <c r="BC32" s="79" t="s">
        <v>3227</v>
      </c>
      <c r="BD32" s="83">
        <v>42534</v>
      </c>
      <c r="BE32" s="81" t="s">
        <v>3230</v>
      </c>
      <c r="BF32" s="81">
        <v>1</v>
      </c>
      <c r="BG32" s="81"/>
      <c r="BH32" s="81"/>
      <c r="BI32" s="81"/>
      <c r="BJ32" s="84"/>
      <c r="BK32" s="81">
        <v>2</v>
      </c>
      <c r="BL32" s="82">
        <v>3</v>
      </c>
      <c r="BM32" s="82">
        <v>5</v>
      </c>
      <c r="BN32" s="73"/>
      <c r="BO32" s="73"/>
      <c r="BP32" s="73"/>
      <c r="BQ32" s="85"/>
      <c r="BR32" s="86">
        <v>3091</v>
      </c>
      <c r="BS32" s="87">
        <v>1798</v>
      </c>
      <c r="BT32" s="86" t="e">
        <v>#VALUE!</v>
      </c>
      <c r="BU32" s="88" t="s">
        <v>2756</v>
      </c>
      <c r="BV32" s="88"/>
      <c r="BW32" s="90"/>
      <c r="BX32" s="31">
        <f t="shared" si="1"/>
        <v>0</v>
      </c>
      <c r="BY32" s="31">
        <f t="shared" si="2"/>
        <v>0</v>
      </c>
      <c r="BZ32" s="81">
        <v>10</v>
      </c>
    </row>
    <row r="33" spans="2:78" ht="31.5" customHeight="1">
      <c r="B33" s="72">
        <v>28</v>
      </c>
      <c r="C33" s="72">
        <v>28</v>
      </c>
      <c r="D33" s="73" t="s">
        <v>2084</v>
      </c>
      <c r="E33" s="74" t="s">
        <v>3231</v>
      </c>
      <c r="F33" s="73">
        <v>13</v>
      </c>
      <c r="G33" s="73">
        <v>2001</v>
      </c>
      <c r="H33" s="73" t="s">
        <v>3066</v>
      </c>
      <c r="I33" s="73" t="s">
        <v>3020</v>
      </c>
      <c r="J33" s="74" t="s">
        <v>3232</v>
      </c>
      <c r="K33" s="74" t="s">
        <v>3233</v>
      </c>
      <c r="L33" s="74" t="s">
        <v>3234</v>
      </c>
      <c r="M33" s="74" t="s">
        <v>3235</v>
      </c>
      <c r="N33" s="74" t="s">
        <v>3236</v>
      </c>
      <c r="O33" s="74" t="s">
        <v>3233</v>
      </c>
      <c r="P33" s="74">
        <v>800</v>
      </c>
      <c r="Q33" s="74">
        <v>50</v>
      </c>
      <c r="R33" s="75">
        <v>19.256640000000001</v>
      </c>
      <c r="S33" s="75" t="str">
        <f t="shared" si="0"/>
        <v>소기업</v>
      </c>
      <c r="T33" s="73" t="s">
        <v>3237</v>
      </c>
      <c r="U33" s="73" t="s">
        <v>3238</v>
      </c>
      <c r="V33" s="74" t="s">
        <v>3231</v>
      </c>
      <c r="W33" s="73" t="s">
        <v>3237</v>
      </c>
      <c r="X33" s="73" t="s">
        <v>3238</v>
      </c>
      <c r="Y33" s="73" t="s">
        <v>2731</v>
      </c>
      <c r="Z33" s="76" t="s">
        <v>3239</v>
      </c>
      <c r="AA33" s="74" t="s">
        <v>3240</v>
      </c>
      <c r="AB33" s="77" t="s">
        <v>2734</v>
      </c>
      <c r="AC33" s="73" t="s">
        <v>2769</v>
      </c>
      <c r="AD33" s="73" t="s">
        <v>2769</v>
      </c>
      <c r="AE33" s="73" t="s">
        <v>2736</v>
      </c>
      <c r="AF33" s="78" t="s">
        <v>2737</v>
      </c>
      <c r="AG33" s="78"/>
      <c r="AH33" s="79" t="s">
        <v>3241</v>
      </c>
      <c r="AI33" s="79" t="s">
        <v>3242</v>
      </c>
      <c r="AJ33" s="72">
        <v>3</v>
      </c>
      <c r="AK33" s="72">
        <v>0</v>
      </c>
      <c r="AL33" s="72">
        <v>3</v>
      </c>
      <c r="AM33" s="80"/>
      <c r="AN33" s="80"/>
      <c r="AO33" s="80"/>
      <c r="AP33" s="79" t="s">
        <v>3243</v>
      </c>
      <c r="AQ33" s="79" t="s">
        <v>3244</v>
      </c>
      <c r="AR33" s="79" t="s">
        <v>3245</v>
      </c>
      <c r="AS33" s="79" t="s">
        <v>3246</v>
      </c>
      <c r="AT33" s="79" t="s">
        <v>2746</v>
      </c>
      <c r="AU33" s="81">
        <v>1</v>
      </c>
      <c r="AV33" s="81">
        <v>1</v>
      </c>
      <c r="AW33" s="81">
        <v>1</v>
      </c>
      <c r="AX33" s="82">
        <v>1</v>
      </c>
      <c r="AY33" s="82">
        <v>1</v>
      </c>
      <c r="AZ33" s="74" t="s">
        <v>3017</v>
      </c>
      <c r="BA33" s="79"/>
      <c r="BB33" s="79"/>
      <c r="BC33" s="79"/>
      <c r="BD33" s="83"/>
      <c r="BE33" s="81"/>
      <c r="BF33" s="81"/>
      <c r="BG33" s="81"/>
      <c r="BH33" s="81"/>
      <c r="BI33" s="81"/>
      <c r="BJ33" s="84"/>
      <c r="BK33" s="81">
        <v>2</v>
      </c>
      <c r="BL33" s="82">
        <v>3</v>
      </c>
      <c r="BM33" s="82">
        <v>6</v>
      </c>
      <c r="BN33" s="73"/>
      <c r="BO33" s="73"/>
      <c r="BP33" s="73"/>
      <c r="BQ33" s="85"/>
      <c r="BR33" s="86">
        <v>1841</v>
      </c>
      <c r="BS33" s="87">
        <v>600</v>
      </c>
      <c r="BT33" s="86">
        <v>-1241</v>
      </c>
      <c r="BU33" s="88" t="s">
        <v>2756</v>
      </c>
      <c r="BV33" s="88"/>
      <c r="BW33" s="90"/>
      <c r="BX33" s="31">
        <f t="shared" si="1"/>
        <v>0</v>
      </c>
      <c r="BY33" s="31">
        <f t="shared" si="2"/>
        <v>0</v>
      </c>
      <c r="BZ33" s="81"/>
    </row>
    <row r="34" spans="2:78" ht="31.5" customHeight="1">
      <c r="B34" s="72">
        <v>29</v>
      </c>
      <c r="C34" s="72">
        <v>29</v>
      </c>
      <c r="D34" s="73" t="s">
        <v>2084</v>
      </c>
      <c r="E34" s="74" t="s">
        <v>2054</v>
      </c>
      <c r="F34" s="73">
        <v>6</v>
      </c>
      <c r="G34" s="73">
        <v>2002</v>
      </c>
      <c r="H34" s="73" t="s">
        <v>3019</v>
      </c>
      <c r="I34" s="73" t="s">
        <v>3247</v>
      </c>
      <c r="J34" s="74" t="s">
        <v>3248</v>
      </c>
      <c r="K34" s="74" t="s">
        <v>2725</v>
      </c>
      <c r="L34" s="74" t="s">
        <v>2726</v>
      </c>
      <c r="M34" s="74" t="s">
        <v>2948</v>
      </c>
      <c r="N34" s="74" t="s">
        <v>2949</v>
      </c>
      <c r="O34" s="74" t="s">
        <v>2948</v>
      </c>
      <c r="P34" s="74">
        <v>1000</v>
      </c>
      <c r="Q34" s="74">
        <v>50</v>
      </c>
      <c r="R34" s="75">
        <v>13.333640000000001</v>
      </c>
      <c r="S34" s="75" t="str">
        <f t="shared" si="0"/>
        <v>소기업</v>
      </c>
      <c r="T34" s="73" t="s">
        <v>3249</v>
      </c>
      <c r="U34" s="73" t="s">
        <v>3250</v>
      </c>
      <c r="V34" s="74" t="s">
        <v>2054</v>
      </c>
      <c r="W34" s="73" t="s">
        <v>3249</v>
      </c>
      <c r="X34" s="73" t="s">
        <v>3250</v>
      </c>
      <c r="Y34" s="73" t="s">
        <v>2731</v>
      </c>
      <c r="Z34" s="76" t="s">
        <v>3251</v>
      </c>
      <c r="AA34" s="74" t="s">
        <v>3252</v>
      </c>
      <c r="AB34" s="77" t="s">
        <v>2734</v>
      </c>
      <c r="AC34" s="73" t="s">
        <v>2769</v>
      </c>
      <c r="AD34" s="73" t="s">
        <v>2769</v>
      </c>
      <c r="AE34" s="73" t="s">
        <v>2736</v>
      </c>
      <c r="AF34" s="78" t="s">
        <v>2737</v>
      </c>
      <c r="AG34" s="78"/>
      <c r="AH34" s="79" t="s">
        <v>3253</v>
      </c>
      <c r="AI34" s="79" t="s">
        <v>3254</v>
      </c>
      <c r="AJ34" s="72" t="s">
        <v>3255</v>
      </c>
      <c r="AK34" s="72" t="s">
        <v>2838</v>
      </c>
      <c r="AL34" s="72" t="s">
        <v>3256</v>
      </c>
      <c r="AM34" s="80">
        <v>3</v>
      </c>
      <c r="AN34" s="80">
        <v>4</v>
      </c>
      <c r="AO34" s="80"/>
      <c r="AP34" s="79" t="s">
        <v>3257</v>
      </c>
      <c r="AQ34" s="79" t="s">
        <v>3258</v>
      </c>
      <c r="AR34" s="79" t="s">
        <v>3259</v>
      </c>
      <c r="AS34" s="79" t="s">
        <v>3260</v>
      </c>
      <c r="AT34" s="79" t="s">
        <v>2746</v>
      </c>
      <c r="AU34" s="81">
        <v>4</v>
      </c>
      <c r="AV34" s="81">
        <v>4</v>
      </c>
      <c r="AW34" s="81">
        <v>4</v>
      </c>
      <c r="AX34" s="82">
        <v>4</v>
      </c>
      <c r="AY34" s="82">
        <v>5</v>
      </c>
      <c r="AZ34" s="74" t="s">
        <v>3261</v>
      </c>
      <c r="BA34" s="79" t="s">
        <v>2924</v>
      </c>
      <c r="BB34" s="79" t="s">
        <v>3262</v>
      </c>
      <c r="BC34" s="79" t="s">
        <v>3263</v>
      </c>
      <c r="BD34" s="83"/>
      <c r="BE34" s="81"/>
      <c r="BF34" s="81"/>
      <c r="BG34" s="81"/>
      <c r="BH34" s="81"/>
      <c r="BI34" s="81"/>
      <c r="BJ34" s="84"/>
      <c r="BK34" s="81">
        <v>5</v>
      </c>
      <c r="BL34" s="82">
        <v>6</v>
      </c>
      <c r="BM34" s="82">
        <v>7</v>
      </c>
      <c r="BN34" s="73"/>
      <c r="BO34" s="73"/>
      <c r="BP34" s="73"/>
      <c r="BQ34" s="85"/>
      <c r="BR34" s="86">
        <v>1333</v>
      </c>
      <c r="BS34" s="87">
        <v>3000</v>
      </c>
      <c r="BT34" s="86">
        <v>1667</v>
      </c>
      <c r="BU34" s="88" t="s">
        <v>2778</v>
      </c>
      <c r="BV34" s="88"/>
      <c r="BW34" s="90"/>
      <c r="BX34" s="31">
        <f t="shared" si="1"/>
        <v>0</v>
      </c>
      <c r="BY34" s="31">
        <f t="shared" si="2"/>
        <v>0</v>
      </c>
      <c r="BZ34" s="81"/>
    </row>
    <row r="35" spans="2:78" ht="31.5" customHeight="1">
      <c r="B35" s="72">
        <v>30</v>
      </c>
      <c r="C35" s="72">
        <v>30</v>
      </c>
      <c r="D35" s="73" t="s">
        <v>2084</v>
      </c>
      <c r="E35" s="74" t="s">
        <v>3264</v>
      </c>
      <c r="F35" s="73">
        <v>1</v>
      </c>
      <c r="G35" s="73">
        <v>2012</v>
      </c>
      <c r="H35" s="73" t="s">
        <v>2907</v>
      </c>
      <c r="I35" s="73" t="s">
        <v>2908</v>
      </c>
      <c r="J35" s="74" t="s">
        <v>2724</v>
      </c>
      <c r="K35" s="74" t="s">
        <v>2725</v>
      </c>
      <c r="L35" s="74" t="s">
        <v>2726</v>
      </c>
      <c r="M35" s="74" t="s">
        <v>2727</v>
      </c>
      <c r="N35" s="74" t="s">
        <v>2728</v>
      </c>
      <c r="O35" s="74" t="s">
        <v>2727</v>
      </c>
      <c r="P35" s="74">
        <v>1000</v>
      </c>
      <c r="Q35" s="74">
        <v>50</v>
      </c>
      <c r="R35" s="75"/>
      <c r="S35" s="75" t="str">
        <f t="shared" si="0"/>
        <v>소기업</v>
      </c>
      <c r="T35" s="73" t="s">
        <v>3265</v>
      </c>
      <c r="U35" s="73" t="s">
        <v>3266</v>
      </c>
      <c r="V35" s="93" t="s">
        <v>3267</v>
      </c>
      <c r="W35" s="73" t="s">
        <v>3265</v>
      </c>
      <c r="X35" s="91" t="s">
        <v>3268</v>
      </c>
      <c r="Y35" s="73" t="s">
        <v>2731</v>
      </c>
      <c r="Z35" s="76" t="s">
        <v>3269</v>
      </c>
      <c r="AA35" s="74" t="s">
        <v>3270</v>
      </c>
      <c r="AB35" s="77" t="s">
        <v>2734</v>
      </c>
      <c r="AC35" s="73" t="s">
        <v>2735</v>
      </c>
      <c r="AD35" s="73" t="s">
        <v>2735</v>
      </c>
      <c r="AE35" s="73" t="s">
        <v>2770</v>
      </c>
      <c r="AF35" s="78" t="s">
        <v>2737</v>
      </c>
      <c r="AG35" s="78"/>
      <c r="AH35" s="79" t="s">
        <v>3271</v>
      </c>
      <c r="AI35" s="79" t="s">
        <v>3272</v>
      </c>
      <c r="AJ35" s="72">
        <v>3</v>
      </c>
      <c r="AK35" s="72">
        <v>0</v>
      </c>
      <c r="AL35" s="72">
        <v>0</v>
      </c>
      <c r="AM35" s="80">
        <v>3</v>
      </c>
      <c r="AN35" s="80"/>
      <c r="AO35" s="80"/>
      <c r="AP35" s="79" t="s">
        <v>3273</v>
      </c>
      <c r="AQ35" s="79" t="s">
        <v>3274</v>
      </c>
      <c r="AR35" s="79" t="s">
        <v>3275</v>
      </c>
      <c r="AS35" s="79" t="s">
        <v>3276</v>
      </c>
      <c r="AT35" s="79" t="s">
        <v>2746</v>
      </c>
      <c r="AU35" s="81">
        <v>3</v>
      </c>
      <c r="AV35" s="81">
        <v>3</v>
      </c>
      <c r="AW35" s="81">
        <v>3</v>
      </c>
      <c r="AX35" s="82">
        <v>4</v>
      </c>
      <c r="AY35" s="82">
        <v>6</v>
      </c>
      <c r="AZ35" s="74" t="s">
        <v>3277</v>
      </c>
      <c r="BA35" s="79" t="s">
        <v>3278</v>
      </c>
      <c r="BB35" s="79" t="s">
        <v>3279</v>
      </c>
      <c r="BC35" s="79" t="s">
        <v>3280</v>
      </c>
      <c r="BD35" s="83">
        <v>42492</v>
      </c>
      <c r="BE35" s="81" t="s">
        <v>3281</v>
      </c>
      <c r="BF35" s="81">
        <v>1</v>
      </c>
      <c r="BG35" s="81"/>
      <c r="BH35" s="81"/>
      <c r="BI35" s="81"/>
      <c r="BJ35" s="84" t="s">
        <v>3282</v>
      </c>
      <c r="BK35" s="81">
        <v>5</v>
      </c>
      <c r="BL35" s="82">
        <v>7</v>
      </c>
      <c r="BM35" s="82">
        <v>9</v>
      </c>
      <c r="BN35" s="73"/>
      <c r="BO35" s="73"/>
      <c r="BP35" s="73"/>
      <c r="BQ35" s="85" t="s">
        <v>3283</v>
      </c>
      <c r="BR35" s="86">
        <v>150</v>
      </c>
      <c r="BS35" s="87">
        <v>200</v>
      </c>
      <c r="BT35" s="86">
        <v>50</v>
      </c>
      <c r="BU35" s="88" t="s">
        <v>2778</v>
      </c>
      <c r="BV35" s="88"/>
      <c r="BW35" s="90"/>
      <c r="BX35" s="31">
        <f t="shared" si="1"/>
        <v>1</v>
      </c>
      <c r="BY35" s="31">
        <f t="shared" si="2"/>
        <v>1</v>
      </c>
      <c r="BZ35" s="81">
        <v>10</v>
      </c>
    </row>
    <row r="36" spans="2:78" ht="31.5" customHeight="1">
      <c r="B36" s="72">
        <v>31</v>
      </c>
      <c r="C36" s="72">
        <v>31</v>
      </c>
      <c r="D36" s="73" t="s">
        <v>2084</v>
      </c>
      <c r="E36" s="74" t="s">
        <v>669</v>
      </c>
      <c r="F36" s="73">
        <v>37</v>
      </c>
      <c r="G36" s="73">
        <v>1997</v>
      </c>
      <c r="H36" s="73" t="s">
        <v>3034</v>
      </c>
      <c r="I36" s="73" t="s">
        <v>3034</v>
      </c>
      <c r="J36" s="74" t="s">
        <v>3087</v>
      </c>
      <c r="K36" s="74" t="s">
        <v>2725</v>
      </c>
      <c r="L36" s="74" t="s">
        <v>2726</v>
      </c>
      <c r="M36" s="74" t="s">
        <v>2948</v>
      </c>
      <c r="N36" s="74" t="s">
        <v>2949</v>
      </c>
      <c r="O36" s="74" t="s">
        <v>2948</v>
      </c>
      <c r="P36" s="74">
        <v>1000</v>
      </c>
      <c r="Q36" s="74">
        <v>50</v>
      </c>
      <c r="R36" s="75">
        <v>65</v>
      </c>
      <c r="S36" s="75" t="str">
        <f t="shared" si="0"/>
        <v>소기업</v>
      </c>
      <c r="T36" s="73" t="s">
        <v>3284</v>
      </c>
      <c r="U36" s="73" t="s">
        <v>3285</v>
      </c>
      <c r="V36" s="74" t="s">
        <v>669</v>
      </c>
      <c r="W36" s="73" t="s">
        <v>3284</v>
      </c>
      <c r="X36" s="73" t="s">
        <v>3285</v>
      </c>
      <c r="Y36" s="73" t="s">
        <v>2731</v>
      </c>
      <c r="Z36" s="76" t="s">
        <v>3286</v>
      </c>
      <c r="AA36" s="74" t="s">
        <v>3287</v>
      </c>
      <c r="AB36" s="77" t="s">
        <v>2814</v>
      </c>
      <c r="AC36" s="73" t="s">
        <v>2769</v>
      </c>
      <c r="AD36" s="73" t="s">
        <v>3288</v>
      </c>
      <c r="AE36" s="73" t="s">
        <v>2790</v>
      </c>
      <c r="AF36" s="78" t="s">
        <v>2737</v>
      </c>
      <c r="AG36" s="78"/>
      <c r="AH36" s="79" t="s">
        <v>3289</v>
      </c>
      <c r="AI36" s="79" t="s">
        <v>3290</v>
      </c>
      <c r="AJ36" s="72">
        <v>0</v>
      </c>
      <c r="AK36" s="72" t="s">
        <v>3291</v>
      </c>
      <c r="AL36" s="72">
        <v>0</v>
      </c>
      <c r="AM36" s="80"/>
      <c r="AN36" s="80">
        <v>1</v>
      </c>
      <c r="AO36" s="80">
        <v>1</v>
      </c>
      <c r="AP36" s="79" t="s">
        <v>3292</v>
      </c>
      <c r="AQ36" s="79" t="s">
        <v>3293</v>
      </c>
      <c r="AR36" s="79" t="s">
        <v>3294</v>
      </c>
      <c r="AS36" s="79" t="s">
        <v>3295</v>
      </c>
      <c r="AT36" s="79" t="s">
        <v>2746</v>
      </c>
      <c r="AU36" s="81">
        <v>4</v>
      </c>
      <c r="AV36" s="81">
        <v>4</v>
      </c>
      <c r="AW36" s="81">
        <v>4</v>
      </c>
      <c r="AX36" s="82">
        <v>4</v>
      </c>
      <c r="AY36" s="82">
        <v>5</v>
      </c>
      <c r="AZ36" s="74" t="s">
        <v>3296</v>
      </c>
      <c r="BA36" s="79" t="s">
        <v>3297</v>
      </c>
      <c r="BB36" s="79" t="s">
        <v>3298</v>
      </c>
      <c r="BC36" s="79" t="s">
        <v>3299</v>
      </c>
      <c r="BD36" s="83">
        <v>42501</v>
      </c>
      <c r="BE36" s="81" t="s">
        <v>3300</v>
      </c>
      <c r="BF36" s="81"/>
      <c r="BG36" s="81">
        <v>1</v>
      </c>
      <c r="BH36" s="81"/>
      <c r="BI36" s="81"/>
      <c r="BJ36" s="84"/>
      <c r="BK36" s="81">
        <v>3</v>
      </c>
      <c r="BL36" s="82">
        <v>5</v>
      </c>
      <c r="BM36" s="82">
        <v>6</v>
      </c>
      <c r="BN36" s="73" t="s">
        <v>3301</v>
      </c>
      <c r="BO36" s="73"/>
      <c r="BP36" s="73"/>
      <c r="BQ36" s="85"/>
      <c r="BR36" s="86">
        <v>1800</v>
      </c>
      <c r="BS36" s="87">
        <v>2000</v>
      </c>
      <c r="BT36" s="86">
        <v>200</v>
      </c>
      <c r="BU36" s="88" t="s">
        <v>2778</v>
      </c>
      <c r="BV36" s="88"/>
      <c r="BW36" s="90"/>
      <c r="BX36" s="31">
        <f t="shared" si="1"/>
        <v>0</v>
      </c>
      <c r="BY36" s="31">
        <f t="shared" si="2"/>
        <v>0</v>
      </c>
      <c r="BZ36" s="81"/>
    </row>
    <row r="37" spans="2:78" ht="31.5" customHeight="1">
      <c r="B37" s="72">
        <v>32</v>
      </c>
      <c r="C37" s="72">
        <v>32</v>
      </c>
      <c r="D37" s="73" t="s">
        <v>2084</v>
      </c>
      <c r="E37" s="74" t="s">
        <v>3302</v>
      </c>
      <c r="F37" s="73">
        <v>4</v>
      </c>
      <c r="G37" s="73">
        <v>2012</v>
      </c>
      <c r="H37" s="73" t="s">
        <v>2722</v>
      </c>
      <c r="I37" s="73" t="s">
        <v>2723</v>
      </c>
      <c r="J37" s="74" t="s">
        <v>3303</v>
      </c>
      <c r="K37" s="74" t="s">
        <v>3233</v>
      </c>
      <c r="L37" s="74" t="s">
        <v>3234</v>
      </c>
      <c r="M37" s="74" t="s">
        <v>3235</v>
      </c>
      <c r="N37" s="74" t="s">
        <v>3236</v>
      </c>
      <c r="O37" s="74" t="s">
        <v>3233</v>
      </c>
      <c r="P37" s="74">
        <v>800</v>
      </c>
      <c r="Q37" s="74">
        <v>50</v>
      </c>
      <c r="R37" s="75">
        <v>11.117270000000001</v>
      </c>
      <c r="S37" s="75" t="str">
        <f t="shared" si="0"/>
        <v>소기업</v>
      </c>
      <c r="T37" s="73" t="s">
        <v>3304</v>
      </c>
      <c r="U37" s="73" t="s">
        <v>3305</v>
      </c>
      <c r="V37" s="74" t="s">
        <v>3302</v>
      </c>
      <c r="W37" s="73" t="s">
        <v>3304</v>
      </c>
      <c r="X37" s="73" t="s">
        <v>3305</v>
      </c>
      <c r="Y37" s="73" t="s">
        <v>2731</v>
      </c>
      <c r="Z37" s="76" t="s">
        <v>3306</v>
      </c>
      <c r="AA37" s="74" t="s">
        <v>3307</v>
      </c>
      <c r="AB37" s="77" t="s">
        <v>2734</v>
      </c>
      <c r="AC37" s="73" t="s">
        <v>2769</v>
      </c>
      <c r="AD37" s="73" t="s">
        <v>2769</v>
      </c>
      <c r="AE37" s="73" t="s">
        <v>2770</v>
      </c>
      <c r="AF37" s="78" t="s">
        <v>2737</v>
      </c>
      <c r="AG37" s="73"/>
      <c r="AH37" s="79" t="s">
        <v>3308</v>
      </c>
      <c r="AI37" s="79" t="s">
        <v>3309</v>
      </c>
      <c r="AJ37" s="72">
        <v>3</v>
      </c>
      <c r="AK37" s="72">
        <v>0</v>
      </c>
      <c r="AL37" s="72">
        <v>0</v>
      </c>
      <c r="AM37" s="80"/>
      <c r="AN37" s="80"/>
      <c r="AO37" s="80"/>
      <c r="AP37" s="79" t="s">
        <v>3310</v>
      </c>
      <c r="AQ37" s="79" t="s">
        <v>3311</v>
      </c>
      <c r="AR37" s="79" t="s">
        <v>3312</v>
      </c>
      <c r="AS37" s="79" t="s">
        <v>3313</v>
      </c>
      <c r="AT37" s="79" t="s">
        <v>2746</v>
      </c>
      <c r="AU37" s="81">
        <v>1</v>
      </c>
      <c r="AV37" s="81">
        <v>1</v>
      </c>
      <c r="AW37" s="81">
        <v>1</v>
      </c>
      <c r="AX37" s="82">
        <v>1</v>
      </c>
      <c r="AY37" s="82">
        <v>1</v>
      </c>
      <c r="AZ37" s="74" t="s">
        <v>3017</v>
      </c>
      <c r="BA37" s="79"/>
      <c r="BB37" s="79"/>
      <c r="BC37" s="79"/>
      <c r="BD37" s="83"/>
      <c r="BE37" s="81"/>
      <c r="BF37" s="81"/>
      <c r="BG37" s="81"/>
      <c r="BH37" s="81"/>
      <c r="BI37" s="81"/>
      <c r="BJ37" s="84"/>
      <c r="BK37" s="81">
        <v>5</v>
      </c>
      <c r="BL37" s="82">
        <v>5</v>
      </c>
      <c r="BM37" s="82">
        <v>6</v>
      </c>
      <c r="BN37" s="73"/>
      <c r="BO37" s="73"/>
      <c r="BP37" s="73"/>
      <c r="BQ37" s="85" t="s">
        <v>3314</v>
      </c>
      <c r="BR37" s="86">
        <v>2923</v>
      </c>
      <c r="BS37" s="87">
        <v>4570</v>
      </c>
      <c r="BT37" s="86">
        <v>1647</v>
      </c>
      <c r="BU37" s="88" t="s">
        <v>3315</v>
      </c>
      <c r="BV37" s="88"/>
      <c r="BW37" s="90"/>
      <c r="BX37" s="31">
        <f t="shared" si="1"/>
        <v>0</v>
      </c>
      <c r="BY37" s="31">
        <f t="shared" si="2"/>
        <v>0</v>
      </c>
      <c r="BZ37" s="81"/>
    </row>
    <row r="38" spans="2:78" ht="31.5" customHeight="1">
      <c r="B38" s="72">
        <v>33</v>
      </c>
      <c r="C38" s="72">
        <v>33</v>
      </c>
      <c r="D38" s="73" t="s">
        <v>2084</v>
      </c>
      <c r="E38" s="74" t="s">
        <v>3316</v>
      </c>
      <c r="F38" s="73">
        <v>88</v>
      </c>
      <c r="G38" s="73">
        <v>2006</v>
      </c>
      <c r="H38" s="73" t="s">
        <v>3317</v>
      </c>
      <c r="I38" s="73" t="s">
        <v>2890</v>
      </c>
      <c r="J38" s="74" t="s">
        <v>3318</v>
      </c>
      <c r="K38" s="74" t="s">
        <v>2725</v>
      </c>
      <c r="L38" s="74" t="s">
        <v>2726</v>
      </c>
      <c r="M38" s="74" t="s">
        <v>2783</v>
      </c>
      <c r="N38" s="74" t="s">
        <v>2784</v>
      </c>
      <c r="O38" s="74" t="s">
        <v>2783</v>
      </c>
      <c r="P38" s="74">
        <v>800</v>
      </c>
      <c r="Q38" s="74">
        <v>50</v>
      </c>
      <c r="R38" s="75"/>
      <c r="S38" s="75" t="str">
        <f t="shared" si="0"/>
        <v>중기업</v>
      </c>
      <c r="T38" s="73" t="s">
        <v>3319</v>
      </c>
      <c r="U38" s="73" t="s">
        <v>3320</v>
      </c>
      <c r="V38" s="74" t="s">
        <v>3321</v>
      </c>
      <c r="W38" s="73" t="s">
        <v>3319</v>
      </c>
      <c r="X38" s="73" t="s">
        <v>3320</v>
      </c>
      <c r="Y38" s="73" t="s">
        <v>2731</v>
      </c>
      <c r="Z38" s="76" t="s">
        <v>3322</v>
      </c>
      <c r="AA38" s="74" t="s">
        <v>3323</v>
      </c>
      <c r="AB38" s="77" t="s">
        <v>2814</v>
      </c>
      <c r="AC38" s="73" t="s">
        <v>2735</v>
      </c>
      <c r="AD38" s="73" t="s">
        <v>2735</v>
      </c>
      <c r="AE38" s="73" t="s">
        <v>2815</v>
      </c>
      <c r="AF38" s="78" t="s">
        <v>2737</v>
      </c>
      <c r="AG38" s="78"/>
      <c r="AH38" s="79" t="s">
        <v>3324</v>
      </c>
      <c r="AI38" s="79" t="s">
        <v>3325</v>
      </c>
      <c r="AJ38" s="72">
        <v>3</v>
      </c>
      <c r="AK38" s="72" t="s">
        <v>3291</v>
      </c>
      <c r="AL38" s="72">
        <v>0</v>
      </c>
      <c r="AM38" s="80">
        <v>3</v>
      </c>
      <c r="AN38" s="80"/>
      <c r="AO38" s="80"/>
      <c r="AP38" s="79" t="s">
        <v>3326</v>
      </c>
      <c r="AQ38" s="79" t="s">
        <v>3327</v>
      </c>
      <c r="AR38" s="79" t="s">
        <v>3328</v>
      </c>
      <c r="AS38" s="79" t="s">
        <v>3329</v>
      </c>
      <c r="AT38" s="79" t="s">
        <v>2942</v>
      </c>
      <c r="AU38" s="81">
        <v>4</v>
      </c>
      <c r="AV38" s="81">
        <v>4</v>
      </c>
      <c r="AW38" s="81">
        <v>4</v>
      </c>
      <c r="AX38" s="82">
        <v>4</v>
      </c>
      <c r="AY38" s="82">
        <v>6</v>
      </c>
      <c r="AZ38" s="74" t="s">
        <v>3330</v>
      </c>
      <c r="BA38" s="79" t="s">
        <v>3331</v>
      </c>
      <c r="BB38" s="79" t="s">
        <v>3332</v>
      </c>
      <c r="BC38" s="79" t="s">
        <v>3333</v>
      </c>
      <c r="BD38" s="83">
        <v>42503</v>
      </c>
      <c r="BE38" s="81" t="s">
        <v>2847</v>
      </c>
      <c r="BF38" s="81">
        <v>1</v>
      </c>
      <c r="BG38" s="81"/>
      <c r="BH38" s="81"/>
      <c r="BI38" s="81"/>
      <c r="BJ38" s="84"/>
      <c r="BK38" s="81">
        <v>9</v>
      </c>
      <c r="BL38" s="82">
        <v>14</v>
      </c>
      <c r="BM38" s="82">
        <v>15</v>
      </c>
      <c r="BN38" s="73"/>
      <c r="BO38" s="73"/>
      <c r="BP38" s="73"/>
      <c r="BQ38" s="85"/>
      <c r="BR38" s="86">
        <v>14283</v>
      </c>
      <c r="BS38" s="87">
        <v>27577</v>
      </c>
      <c r="BT38" s="86">
        <f>BS38-BR38</f>
        <v>13294</v>
      </c>
      <c r="BU38" s="88" t="s">
        <v>3334</v>
      </c>
      <c r="BV38" s="88" t="s">
        <v>3335</v>
      </c>
      <c r="BW38" s="90"/>
      <c r="BX38" s="31">
        <f t="shared" si="1"/>
        <v>1</v>
      </c>
      <c r="BY38" s="31">
        <f t="shared" si="2"/>
        <v>1</v>
      </c>
      <c r="BZ38" s="81">
        <v>8</v>
      </c>
    </row>
    <row r="39" spans="2:78" ht="31.5" customHeight="1">
      <c r="B39" s="72">
        <v>34</v>
      </c>
      <c r="C39" s="72">
        <v>34</v>
      </c>
      <c r="D39" s="73" t="s">
        <v>2084</v>
      </c>
      <c r="E39" s="74" t="s">
        <v>3336</v>
      </c>
      <c r="F39" s="73">
        <v>131</v>
      </c>
      <c r="G39" s="73">
        <v>2008</v>
      </c>
      <c r="H39" s="73" t="s">
        <v>3337</v>
      </c>
      <c r="I39" s="73" t="s">
        <v>3034</v>
      </c>
      <c r="J39" s="74" t="s">
        <v>3047</v>
      </c>
      <c r="K39" s="74" t="s">
        <v>2725</v>
      </c>
      <c r="L39" s="74" t="s">
        <v>2726</v>
      </c>
      <c r="M39" s="74" t="s">
        <v>2930</v>
      </c>
      <c r="N39" s="74" t="s">
        <v>2931</v>
      </c>
      <c r="O39" s="74" t="s">
        <v>2930</v>
      </c>
      <c r="P39" s="74">
        <v>800</v>
      </c>
      <c r="Q39" s="74">
        <v>50</v>
      </c>
      <c r="R39" s="75">
        <v>161.43997999999999</v>
      </c>
      <c r="S39" s="75" t="str">
        <f t="shared" si="0"/>
        <v>중기업</v>
      </c>
      <c r="T39" s="73" t="s">
        <v>3338</v>
      </c>
      <c r="U39" s="73" t="s">
        <v>3339</v>
      </c>
      <c r="V39" s="74" t="s">
        <v>3336</v>
      </c>
      <c r="W39" s="73" t="s">
        <v>3338</v>
      </c>
      <c r="X39" s="73" t="s">
        <v>3339</v>
      </c>
      <c r="Y39" s="73" t="s">
        <v>2731</v>
      </c>
      <c r="Z39" s="79" t="s">
        <v>3340</v>
      </c>
      <c r="AA39" s="74" t="s">
        <v>3341</v>
      </c>
      <c r="AB39" s="77" t="s">
        <v>2734</v>
      </c>
      <c r="AC39" s="73" t="s">
        <v>2735</v>
      </c>
      <c r="AD39" s="73" t="s">
        <v>2735</v>
      </c>
      <c r="AE39" s="73" t="s">
        <v>2770</v>
      </c>
      <c r="AF39" s="78" t="s">
        <v>2737</v>
      </c>
      <c r="AG39" s="78"/>
      <c r="AH39" s="79" t="s">
        <v>3342</v>
      </c>
      <c r="AI39" s="79" t="s">
        <v>3343</v>
      </c>
      <c r="AJ39" s="72">
        <v>0</v>
      </c>
      <c r="AK39" s="72">
        <v>3</v>
      </c>
      <c r="AL39" s="72">
        <v>0</v>
      </c>
      <c r="AM39" s="80"/>
      <c r="AN39" s="80">
        <v>3</v>
      </c>
      <c r="AO39" s="80"/>
      <c r="AP39" s="79" t="s">
        <v>3344</v>
      </c>
      <c r="AQ39" s="79" t="s">
        <v>3345</v>
      </c>
      <c r="AR39" s="79" t="s">
        <v>3346</v>
      </c>
      <c r="AS39" s="79" t="s">
        <v>3347</v>
      </c>
      <c r="AT39" s="79" t="s">
        <v>2942</v>
      </c>
      <c r="AU39" s="81">
        <v>3</v>
      </c>
      <c r="AV39" s="81">
        <v>4</v>
      </c>
      <c r="AW39" s="81">
        <v>4</v>
      </c>
      <c r="AX39" s="82">
        <v>4</v>
      </c>
      <c r="AY39" s="82">
        <v>5</v>
      </c>
      <c r="AZ39" s="74" t="s">
        <v>3348</v>
      </c>
      <c r="BA39" s="79" t="s">
        <v>3349</v>
      </c>
      <c r="BB39" s="79" t="s">
        <v>3350</v>
      </c>
      <c r="BC39" s="79" t="s">
        <v>3351</v>
      </c>
      <c r="BD39" s="83">
        <v>42548</v>
      </c>
      <c r="BE39" s="81" t="s">
        <v>3352</v>
      </c>
      <c r="BF39" s="81"/>
      <c r="BG39" s="81">
        <v>1</v>
      </c>
      <c r="BH39" s="81"/>
      <c r="BI39" s="81"/>
      <c r="BJ39" s="84" t="s">
        <v>3064</v>
      </c>
      <c r="BK39" s="81">
        <v>4</v>
      </c>
      <c r="BL39" s="82">
        <v>8</v>
      </c>
      <c r="BM39" s="82">
        <v>9</v>
      </c>
      <c r="BN39" s="73"/>
      <c r="BO39" s="73"/>
      <c r="BP39" s="73"/>
      <c r="BQ39" s="85"/>
      <c r="BR39" s="86">
        <v>16144</v>
      </c>
      <c r="BS39" s="87">
        <v>27971</v>
      </c>
      <c r="BT39" s="86">
        <v>0</v>
      </c>
      <c r="BU39" s="88" t="s">
        <v>2756</v>
      </c>
      <c r="BV39" s="88" t="s">
        <v>3335</v>
      </c>
      <c r="BW39" s="90"/>
      <c r="BX39" s="31">
        <f t="shared" si="1"/>
        <v>1</v>
      </c>
      <c r="BY39" s="31">
        <f t="shared" si="2"/>
        <v>1</v>
      </c>
      <c r="BZ39" s="81">
        <v>8</v>
      </c>
    </row>
    <row r="40" spans="2:78" ht="31.5" customHeight="1">
      <c r="B40" s="72">
        <v>35</v>
      </c>
      <c r="C40" s="72">
        <v>35</v>
      </c>
      <c r="D40" s="73" t="s">
        <v>2084</v>
      </c>
      <c r="E40" s="74" t="s">
        <v>3353</v>
      </c>
      <c r="F40" s="73">
        <v>19</v>
      </c>
      <c r="G40" s="73">
        <v>2005</v>
      </c>
      <c r="H40" s="73" t="s">
        <v>3337</v>
      </c>
      <c r="I40" s="73" t="s">
        <v>2848</v>
      </c>
      <c r="J40" s="74" t="s">
        <v>3354</v>
      </c>
      <c r="K40" s="74" t="s">
        <v>2725</v>
      </c>
      <c r="L40" s="74" t="s">
        <v>2726</v>
      </c>
      <c r="M40" s="74" t="s">
        <v>2850</v>
      </c>
      <c r="N40" s="74" t="s">
        <v>2851</v>
      </c>
      <c r="O40" s="74" t="s">
        <v>2850</v>
      </c>
      <c r="P40" s="74">
        <v>1000</v>
      </c>
      <c r="Q40" s="74">
        <v>50</v>
      </c>
      <c r="R40" s="75">
        <v>82.97</v>
      </c>
      <c r="S40" s="75" t="str">
        <f t="shared" si="0"/>
        <v>소기업</v>
      </c>
      <c r="T40" s="73" t="s">
        <v>3355</v>
      </c>
      <c r="U40" s="73" t="s">
        <v>3356</v>
      </c>
      <c r="V40" s="93" t="s">
        <v>3357</v>
      </c>
      <c r="W40" s="73" t="s">
        <v>3355</v>
      </c>
      <c r="X40" s="73" t="s">
        <v>3356</v>
      </c>
      <c r="Y40" s="73" t="s">
        <v>2731</v>
      </c>
      <c r="Z40" s="76" t="s">
        <v>3358</v>
      </c>
      <c r="AA40" s="74" t="s">
        <v>3359</v>
      </c>
      <c r="AB40" s="77" t="s">
        <v>2734</v>
      </c>
      <c r="AC40" s="73" t="s">
        <v>2735</v>
      </c>
      <c r="AD40" s="73" t="s">
        <v>2735</v>
      </c>
      <c r="AE40" s="73" t="s">
        <v>2736</v>
      </c>
      <c r="AF40" s="78" t="s">
        <v>2737</v>
      </c>
      <c r="AG40" s="78"/>
      <c r="AH40" s="79" t="s">
        <v>3360</v>
      </c>
      <c r="AI40" s="79" t="s">
        <v>3361</v>
      </c>
      <c r="AJ40" s="72">
        <v>0</v>
      </c>
      <c r="AK40" s="72">
        <v>3</v>
      </c>
      <c r="AL40" s="72">
        <v>0</v>
      </c>
      <c r="AM40" s="80">
        <v>3</v>
      </c>
      <c r="AN40" s="80" t="s">
        <v>3362</v>
      </c>
      <c r="AO40" s="80">
        <v>2</v>
      </c>
      <c r="AP40" s="79" t="s">
        <v>3363</v>
      </c>
      <c r="AQ40" s="79" t="s">
        <v>3364</v>
      </c>
      <c r="AR40" s="79" t="s">
        <v>3365</v>
      </c>
      <c r="AS40" s="79" t="s">
        <v>3366</v>
      </c>
      <c r="AT40" s="79" t="s">
        <v>2746</v>
      </c>
      <c r="AU40" s="81">
        <v>4</v>
      </c>
      <c r="AV40" s="81">
        <v>4</v>
      </c>
      <c r="AW40" s="81">
        <v>4</v>
      </c>
      <c r="AX40" s="82">
        <v>4</v>
      </c>
      <c r="AY40" s="82">
        <v>5</v>
      </c>
      <c r="AZ40" s="74" t="s">
        <v>3367</v>
      </c>
      <c r="BA40" s="79" t="s">
        <v>3368</v>
      </c>
      <c r="BB40" s="79" t="s">
        <v>3369</v>
      </c>
      <c r="BC40" s="79" t="s">
        <v>3370</v>
      </c>
      <c r="BD40" s="83">
        <v>42503</v>
      </c>
      <c r="BE40" s="81" t="s">
        <v>3371</v>
      </c>
      <c r="BF40" s="81"/>
      <c r="BG40" s="81"/>
      <c r="BH40" s="81">
        <v>1</v>
      </c>
      <c r="BI40" s="81"/>
      <c r="BJ40" s="84" t="s">
        <v>3372</v>
      </c>
      <c r="BK40" s="81">
        <v>7</v>
      </c>
      <c r="BL40" s="82">
        <v>10</v>
      </c>
      <c r="BM40" s="82">
        <v>11</v>
      </c>
      <c r="BN40" s="73"/>
      <c r="BO40" s="73"/>
      <c r="BP40" s="73"/>
      <c r="BQ40" s="85" t="s">
        <v>3373</v>
      </c>
      <c r="BR40" s="86">
        <v>7865</v>
      </c>
      <c r="BS40" s="87">
        <v>8730</v>
      </c>
      <c r="BT40" s="86">
        <v>0</v>
      </c>
      <c r="BU40" s="88" t="s">
        <v>2778</v>
      </c>
      <c r="BV40" s="88" t="s">
        <v>3335</v>
      </c>
      <c r="BW40" s="90"/>
      <c r="BX40" s="31">
        <f t="shared" si="1"/>
        <v>1</v>
      </c>
      <c r="BY40" s="31">
        <f t="shared" si="2"/>
        <v>1</v>
      </c>
      <c r="BZ40" s="81">
        <v>10</v>
      </c>
    </row>
    <row r="41" spans="2:78" ht="31.5" customHeight="1">
      <c r="B41" s="72">
        <v>36</v>
      </c>
      <c r="C41" s="72">
        <v>36</v>
      </c>
      <c r="D41" s="73" t="s">
        <v>2084</v>
      </c>
      <c r="E41" s="74" t="s">
        <v>3374</v>
      </c>
      <c r="F41" s="73">
        <v>78</v>
      </c>
      <c r="G41" s="73">
        <v>2003</v>
      </c>
      <c r="H41" s="73" t="s">
        <v>3375</v>
      </c>
      <c r="I41" s="73" t="s">
        <v>3020</v>
      </c>
      <c r="J41" s="74" t="s">
        <v>3376</v>
      </c>
      <c r="K41" s="74" t="s">
        <v>2725</v>
      </c>
      <c r="L41" s="74" t="s">
        <v>2726</v>
      </c>
      <c r="M41" s="74" t="s">
        <v>3005</v>
      </c>
      <c r="N41" s="74" t="s">
        <v>3006</v>
      </c>
      <c r="O41" s="74" t="s">
        <v>3005</v>
      </c>
      <c r="P41" s="74">
        <v>1000</v>
      </c>
      <c r="Q41" s="74">
        <v>50</v>
      </c>
      <c r="R41" s="75">
        <v>317.04370999999998</v>
      </c>
      <c r="S41" s="75" t="str">
        <f t="shared" si="0"/>
        <v>중기업</v>
      </c>
      <c r="T41" s="73" t="s">
        <v>3377</v>
      </c>
      <c r="U41" s="73" t="s">
        <v>3378</v>
      </c>
      <c r="V41" s="93" t="s">
        <v>3379</v>
      </c>
      <c r="W41" s="73" t="s">
        <v>3377</v>
      </c>
      <c r="X41" s="73" t="s">
        <v>3378</v>
      </c>
      <c r="Y41" s="73" t="s">
        <v>2731</v>
      </c>
      <c r="Z41" s="76" t="s">
        <v>3380</v>
      </c>
      <c r="AA41" s="74" t="s">
        <v>3381</v>
      </c>
      <c r="AB41" s="77" t="s">
        <v>2734</v>
      </c>
      <c r="AC41" s="73" t="s">
        <v>2735</v>
      </c>
      <c r="AD41" s="73" t="s">
        <v>2735</v>
      </c>
      <c r="AE41" s="73" t="s">
        <v>2736</v>
      </c>
      <c r="AF41" s="78" t="s">
        <v>2737</v>
      </c>
      <c r="AG41" s="78"/>
      <c r="AH41" s="79" t="s">
        <v>3382</v>
      </c>
      <c r="AI41" s="79" t="s">
        <v>3383</v>
      </c>
      <c r="AJ41" s="72">
        <v>3</v>
      </c>
      <c r="AK41" s="72" t="s">
        <v>313</v>
      </c>
      <c r="AL41" s="72">
        <v>0</v>
      </c>
      <c r="AM41" s="80">
        <v>3</v>
      </c>
      <c r="AN41" s="80"/>
      <c r="AO41" s="80"/>
      <c r="AP41" s="79" t="s">
        <v>3384</v>
      </c>
      <c r="AQ41" s="79" t="s">
        <v>3385</v>
      </c>
      <c r="AR41" s="79" t="s">
        <v>3386</v>
      </c>
      <c r="AS41" s="79" t="s">
        <v>3387</v>
      </c>
      <c r="AT41" s="79" t="s">
        <v>3388</v>
      </c>
      <c r="AU41" s="81">
        <v>2</v>
      </c>
      <c r="AV41" s="81">
        <v>2</v>
      </c>
      <c r="AW41" s="81">
        <v>2</v>
      </c>
      <c r="AX41" s="82">
        <v>3</v>
      </c>
      <c r="AY41" s="82">
        <v>5</v>
      </c>
      <c r="AZ41" s="74" t="s">
        <v>3389</v>
      </c>
      <c r="BA41" s="79" t="s">
        <v>3390</v>
      </c>
      <c r="BB41" s="79" t="s">
        <v>3391</v>
      </c>
      <c r="BC41" s="79" t="s">
        <v>3392</v>
      </c>
      <c r="BD41" s="83">
        <v>42501</v>
      </c>
      <c r="BE41" s="81"/>
      <c r="BF41" s="81"/>
      <c r="BG41" s="81"/>
      <c r="BH41" s="81"/>
      <c r="BI41" s="81"/>
      <c r="BJ41" s="84" t="s">
        <v>3393</v>
      </c>
      <c r="BK41" s="81">
        <v>8</v>
      </c>
      <c r="BL41" s="82">
        <v>16</v>
      </c>
      <c r="BM41" s="82">
        <v>22</v>
      </c>
      <c r="BN41" s="73"/>
      <c r="BO41" s="73"/>
      <c r="BP41" s="73"/>
      <c r="BQ41" s="85" t="s">
        <v>3394</v>
      </c>
      <c r="BR41" s="86">
        <v>29609</v>
      </c>
      <c r="BS41" s="87">
        <v>33881</v>
      </c>
      <c r="BT41" s="86">
        <v>0</v>
      </c>
      <c r="BU41" s="88" t="s">
        <v>2756</v>
      </c>
      <c r="BV41" s="88" t="s">
        <v>3335</v>
      </c>
      <c r="BW41" s="90"/>
      <c r="BX41" s="31">
        <f t="shared" si="1"/>
        <v>1</v>
      </c>
      <c r="BY41" s="31">
        <f t="shared" si="2"/>
        <v>1</v>
      </c>
      <c r="BZ41" s="81">
        <v>9</v>
      </c>
    </row>
    <row r="42" spans="2:78" ht="31.5" customHeight="1">
      <c r="B42" s="72">
        <v>37</v>
      </c>
      <c r="C42" s="72">
        <v>37</v>
      </c>
      <c r="D42" s="73" t="s">
        <v>2084</v>
      </c>
      <c r="E42" s="94" t="s">
        <v>3395</v>
      </c>
      <c r="F42" s="73">
        <v>90</v>
      </c>
      <c r="G42" s="95">
        <v>1985</v>
      </c>
      <c r="H42" s="73" t="s">
        <v>2723</v>
      </c>
      <c r="I42" s="73" t="s">
        <v>2723</v>
      </c>
      <c r="J42" s="94" t="s">
        <v>3396</v>
      </c>
      <c r="K42" s="74" t="s">
        <v>2725</v>
      </c>
      <c r="L42" s="74" t="s">
        <v>2726</v>
      </c>
      <c r="M42" s="74" t="s">
        <v>3397</v>
      </c>
      <c r="N42" s="74" t="s">
        <v>3398</v>
      </c>
      <c r="O42" s="74" t="s">
        <v>3397</v>
      </c>
      <c r="P42" s="74">
        <v>1500</v>
      </c>
      <c r="Q42" s="74">
        <v>50</v>
      </c>
      <c r="R42" s="75">
        <v>264.44369999999998</v>
      </c>
      <c r="S42" s="75" t="str">
        <f t="shared" si="0"/>
        <v>중기업</v>
      </c>
      <c r="T42" s="73" t="s">
        <v>3399</v>
      </c>
      <c r="U42" s="73" t="s">
        <v>3400</v>
      </c>
      <c r="V42" s="74" t="s">
        <v>3401</v>
      </c>
      <c r="W42" s="73" t="s">
        <v>3399</v>
      </c>
      <c r="X42" s="73" t="s">
        <v>3402</v>
      </c>
      <c r="Y42" s="73" t="s">
        <v>2731</v>
      </c>
      <c r="Z42" s="76" t="s">
        <v>3403</v>
      </c>
      <c r="AA42" s="74" t="s">
        <v>3404</v>
      </c>
      <c r="AB42" s="77" t="s">
        <v>2814</v>
      </c>
      <c r="AC42" s="73" t="s">
        <v>2735</v>
      </c>
      <c r="AD42" s="73" t="s">
        <v>2735</v>
      </c>
      <c r="AE42" s="73" t="s">
        <v>2815</v>
      </c>
      <c r="AF42" s="78" t="s">
        <v>2737</v>
      </c>
      <c r="AG42" s="78"/>
      <c r="AH42" s="79" t="s">
        <v>3405</v>
      </c>
      <c r="AI42" s="79" t="s">
        <v>3406</v>
      </c>
      <c r="AJ42" s="72">
        <v>3</v>
      </c>
      <c r="AK42" s="72" t="s">
        <v>2838</v>
      </c>
      <c r="AL42" s="72" t="s">
        <v>3407</v>
      </c>
      <c r="AM42" s="80">
        <v>3</v>
      </c>
      <c r="AN42" s="80"/>
      <c r="AO42" s="80"/>
      <c r="AP42" s="79" t="s">
        <v>3408</v>
      </c>
      <c r="AQ42" s="79" t="s">
        <v>3409</v>
      </c>
      <c r="AR42" s="79" t="s">
        <v>3410</v>
      </c>
      <c r="AS42" s="79" t="s">
        <v>3411</v>
      </c>
      <c r="AT42" s="79" t="s">
        <v>2746</v>
      </c>
      <c r="AU42" s="81">
        <v>3</v>
      </c>
      <c r="AV42" s="81">
        <v>3</v>
      </c>
      <c r="AW42" s="81">
        <v>3</v>
      </c>
      <c r="AX42" s="82">
        <v>4</v>
      </c>
      <c r="AY42" s="82">
        <v>5</v>
      </c>
      <c r="AZ42" s="74" t="s">
        <v>3412</v>
      </c>
      <c r="BA42" s="79" t="s">
        <v>3413</v>
      </c>
      <c r="BB42" s="79" t="s">
        <v>3414</v>
      </c>
      <c r="BC42" s="79" t="s">
        <v>3415</v>
      </c>
      <c r="BD42" s="83">
        <v>42479</v>
      </c>
      <c r="BE42" s="81"/>
      <c r="BF42" s="81"/>
      <c r="BG42" s="81"/>
      <c r="BH42" s="81"/>
      <c r="BI42" s="81"/>
      <c r="BJ42" s="84"/>
      <c r="BK42" s="81">
        <v>6</v>
      </c>
      <c r="BL42" s="82">
        <v>8</v>
      </c>
      <c r="BM42" s="82">
        <v>12</v>
      </c>
      <c r="BN42" s="73"/>
      <c r="BO42" s="73"/>
      <c r="BP42" s="73"/>
      <c r="BQ42" s="85"/>
      <c r="BR42" s="86">
        <v>0</v>
      </c>
      <c r="BS42" s="87">
        <v>0</v>
      </c>
      <c r="BT42" s="86">
        <v>0</v>
      </c>
      <c r="BU42" s="88" t="s">
        <v>2778</v>
      </c>
      <c r="BV42" s="88" t="s">
        <v>3335</v>
      </c>
      <c r="BW42" s="90"/>
      <c r="BX42" s="31">
        <f t="shared" si="1"/>
        <v>1</v>
      </c>
      <c r="BY42" s="31">
        <f t="shared" si="2"/>
        <v>1</v>
      </c>
      <c r="BZ42" s="81">
        <v>6</v>
      </c>
    </row>
    <row r="43" spans="2:78" ht="31.5" customHeight="1">
      <c r="B43" s="72">
        <v>38</v>
      </c>
      <c r="C43" s="72">
        <v>38</v>
      </c>
      <c r="D43" s="73" t="s">
        <v>2084</v>
      </c>
      <c r="E43" s="74" t="s">
        <v>7796</v>
      </c>
      <c r="F43" s="73">
        <v>57</v>
      </c>
      <c r="G43" s="73">
        <v>1995</v>
      </c>
      <c r="H43" s="73" t="s">
        <v>3416</v>
      </c>
      <c r="I43" s="73" t="s">
        <v>2848</v>
      </c>
      <c r="J43" s="74" t="s">
        <v>3417</v>
      </c>
      <c r="K43" s="74" t="s">
        <v>2725</v>
      </c>
      <c r="L43" s="74" t="s">
        <v>2726</v>
      </c>
      <c r="M43" s="74" t="s">
        <v>3418</v>
      </c>
      <c r="N43" s="74" t="s">
        <v>3419</v>
      </c>
      <c r="O43" s="74" t="s">
        <v>3418</v>
      </c>
      <c r="P43" s="74">
        <v>800</v>
      </c>
      <c r="Q43" s="74">
        <v>50</v>
      </c>
      <c r="R43" s="75">
        <v>376.61902000000003</v>
      </c>
      <c r="S43" s="75" t="str">
        <f t="shared" si="0"/>
        <v>중기업</v>
      </c>
      <c r="T43" s="73" t="s">
        <v>3420</v>
      </c>
      <c r="U43" s="73" t="s">
        <v>3421</v>
      </c>
      <c r="V43" s="74" t="s">
        <v>2057</v>
      </c>
      <c r="W43" s="91" t="s">
        <v>3422</v>
      </c>
      <c r="X43" s="73" t="s">
        <v>3421</v>
      </c>
      <c r="Y43" s="73" t="s">
        <v>2731</v>
      </c>
      <c r="Z43" s="76" t="s">
        <v>3423</v>
      </c>
      <c r="AA43" s="74" t="s">
        <v>3424</v>
      </c>
      <c r="AB43" s="77" t="s">
        <v>2734</v>
      </c>
      <c r="AC43" s="73" t="s">
        <v>2735</v>
      </c>
      <c r="AD43" s="73" t="s">
        <v>3105</v>
      </c>
      <c r="AE43" s="73" t="s">
        <v>2790</v>
      </c>
      <c r="AF43" s="78" t="s">
        <v>2737</v>
      </c>
      <c r="AG43" s="78"/>
      <c r="AH43" s="79" t="s">
        <v>3425</v>
      </c>
      <c r="AI43" s="79" t="s">
        <v>3426</v>
      </c>
      <c r="AJ43" s="72" t="s">
        <v>313</v>
      </c>
      <c r="AK43" s="72" t="s">
        <v>2838</v>
      </c>
      <c r="AL43" s="72" t="s">
        <v>313</v>
      </c>
      <c r="AM43" s="96">
        <v>1</v>
      </c>
      <c r="AN43" s="80" t="s">
        <v>2838</v>
      </c>
      <c r="AO43" s="80" t="s">
        <v>313</v>
      </c>
      <c r="AP43" s="79" t="s">
        <v>3427</v>
      </c>
      <c r="AQ43" s="79" t="s">
        <v>3428</v>
      </c>
      <c r="AR43" s="79" t="s">
        <v>3429</v>
      </c>
      <c r="AS43" s="79" t="s">
        <v>3430</v>
      </c>
      <c r="AT43" s="79" t="s">
        <v>2746</v>
      </c>
      <c r="AU43" s="81">
        <v>4</v>
      </c>
      <c r="AV43" s="81">
        <v>4</v>
      </c>
      <c r="AW43" s="81">
        <v>4</v>
      </c>
      <c r="AX43" s="82">
        <v>6</v>
      </c>
      <c r="AY43" s="82">
        <v>6</v>
      </c>
      <c r="AZ43" s="74" t="s">
        <v>3431</v>
      </c>
      <c r="BA43" s="79" t="s">
        <v>3432</v>
      </c>
      <c r="BB43" s="79" t="s">
        <v>3433</v>
      </c>
      <c r="BC43" s="79" t="s">
        <v>3434</v>
      </c>
      <c r="BD43" s="83">
        <v>42502</v>
      </c>
      <c r="BE43" s="81" t="s">
        <v>3435</v>
      </c>
      <c r="BF43" s="81"/>
      <c r="BG43" s="81"/>
      <c r="BH43" s="81">
        <v>1</v>
      </c>
      <c r="BI43" s="81"/>
      <c r="BJ43" s="84"/>
      <c r="BK43" s="81">
        <v>8</v>
      </c>
      <c r="BL43" s="82">
        <v>11</v>
      </c>
      <c r="BM43" s="82">
        <v>13</v>
      </c>
      <c r="BN43" s="73"/>
      <c r="BO43" s="73"/>
      <c r="BP43" s="73"/>
      <c r="BQ43" s="85" t="s">
        <v>3436</v>
      </c>
      <c r="BR43" s="86">
        <v>33324</v>
      </c>
      <c r="BS43" s="87">
        <v>55396</v>
      </c>
      <c r="BT43" s="86">
        <v>596</v>
      </c>
      <c r="BU43" s="88" t="s">
        <v>3183</v>
      </c>
      <c r="BV43" s="88" t="s">
        <v>3335</v>
      </c>
      <c r="BW43" s="90"/>
      <c r="BX43" s="31">
        <f t="shared" si="1"/>
        <v>1</v>
      </c>
      <c r="BY43" s="31">
        <f t="shared" si="2"/>
        <v>1</v>
      </c>
      <c r="BZ43" s="81"/>
    </row>
    <row r="44" spans="2:78" ht="31.5" customHeight="1">
      <c r="B44" s="72">
        <v>39</v>
      </c>
      <c r="C44" s="72">
        <v>39</v>
      </c>
      <c r="D44" s="73" t="s">
        <v>2084</v>
      </c>
      <c r="E44" s="74" t="s">
        <v>3437</v>
      </c>
      <c r="F44" s="73">
        <v>74</v>
      </c>
      <c r="G44" s="73">
        <v>2004</v>
      </c>
      <c r="H44" s="73" t="s">
        <v>3438</v>
      </c>
      <c r="I44" s="73" t="s">
        <v>2890</v>
      </c>
      <c r="J44" s="74" t="s">
        <v>3439</v>
      </c>
      <c r="K44" s="74" t="s">
        <v>2725</v>
      </c>
      <c r="L44" s="74" t="s">
        <v>2726</v>
      </c>
      <c r="M44" s="74" t="s">
        <v>3440</v>
      </c>
      <c r="N44" s="74" t="s">
        <v>3441</v>
      </c>
      <c r="O44" s="74" t="s">
        <v>3440</v>
      </c>
      <c r="P44" s="74">
        <v>1000</v>
      </c>
      <c r="Q44" s="74">
        <v>50</v>
      </c>
      <c r="R44" s="75">
        <v>374.629885</v>
      </c>
      <c r="S44" s="75" t="str">
        <f t="shared" si="0"/>
        <v>중기업</v>
      </c>
      <c r="T44" s="73" t="s">
        <v>3442</v>
      </c>
      <c r="U44" s="73" t="s">
        <v>3443</v>
      </c>
      <c r="V44" s="93" t="s">
        <v>3444</v>
      </c>
      <c r="W44" s="73" t="s">
        <v>3442</v>
      </c>
      <c r="X44" s="91" t="s">
        <v>3445</v>
      </c>
      <c r="Y44" s="73" t="s">
        <v>2731</v>
      </c>
      <c r="Z44" s="76" t="s">
        <v>3446</v>
      </c>
      <c r="AA44" s="74" t="s">
        <v>3447</v>
      </c>
      <c r="AB44" s="77" t="s">
        <v>2734</v>
      </c>
      <c r="AC44" s="73" t="s">
        <v>2735</v>
      </c>
      <c r="AD44" s="73" t="s">
        <v>2876</v>
      </c>
      <c r="AE44" s="73" t="s">
        <v>2790</v>
      </c>
      <c r="AF44" s="78" t="s">
        <v>2737</v>
      </c>
      <c r="AG44" s="78"/>
      <c r="AH44" s="79" t="s">
        <v>3448</v>
      </c>
      <c r="AI44" s="79" t="s">
        <v>3449</v>
      </c>
      <c r="AJ44" s="72" t="s">
        <v>993</v>
      </c>
      <c r="AK44" s="72" t="s">
        <v>2838</v>
      </c>
      <c r="AL44" s="72">
        <v>0</v>
      </c>
      <c r="AM44" s="80" t="s">
        <v>993</v>
      </c>
      <c r="AN44" s="80" t="s">
        <v>2838</v>
      </c>
      <c r="AO44" s="80"/>
      <c r="AP44" s="79" t="s">
        <v>3450</v>
      </c>
      <c r="AQ44" s="79" t="s">
        <v>3451</v>
      </c>
      <c r="AR44" s="79" t="s">
        <v>3452</v>
      </c>
      <c r="AS44" s="79" t="s">
        <v>3453</v>
      </c>
      <c r="AT44" s="79" t="s">
        <v>2746</v>
      </c>
      <c r="AU44" s="81">
        <v>4</v>
      </c>
      <c r="AV44" s="81">
        <v>4</v>
      </c>
      <c r="AW44" s="81">
        <v>4</v>
      </c>
      <c r="AX44" s="82">
        <v>6</v>
      </c>
      <c r="AY44" s="82">
        <v>6</v>
      </c>
      <c r="AZ44" s="74" t="s">
        <v>3454</v>
      </c>
      <c r="BA44" s="79" t="s">
        <v>3455</v>
      </c>
      <c r="BB44" s="79" t="s">
        <v>3456</v>
      </c>
      <c r="BC44" s="79" t="s">
        <v>3457</v>
      </c>
      <c r="BD44" s="83">
        <v>42493</v>
      </c>
      <c r="BE44" s="81" t="s">
        <v>3114</v>
      </c>
      <c r="BF44" s="81"/>
      <c r="BG44" s="81">
        <v>1</v>
      </c>
      <c r="BH44" s="81"/>
      <c r="BI44" s="81"/>
      <c r="BJ44" s="84"/>
      <c r="BK44" s="81">
        <v>4</v>
      </c>
      <c r="BL44" s="82">
        <v>5</v>
      </c>
      <c r="BM44" s="82">
        <v>6</v>
      </c>
      <c r="BN44" s="73"/>
      <c r="BO44" s="73"/>
      <c r="BP44" s="73"/>
      <c r="BQ44" s="85" t="s">
        <v>3458</v>
      </c>
      <c r="BR44" s="86">
        <v>36000</v>
      </c>
      <c r="BS44" s="87">
        <v>36900</v>
      </c>
      <c r="BT44" s="86">
        <v>900</v>
      </c>
      <c r="BU44" s="88" t="s">
        <v>2756</v>
      </c>
      <c r="BV44" s="88" t="s">
        <v>3335</v>
      </c>
      <c r="BW44" s="90"/>
      <c r="BX44" s="31">
        <f t="shared" si="1"/>
        <v>1</v>
      </c>
      <c r="BY44" s="31">
        <f t="shared" si="2"/>
        <v>1</v>
      </c>
      <c r="BZ44" s="81"/>
    </row>
    <row r="45" spans="2:78" ht="31.5" customHeight="1">
      <c r="B45" s="72">
        <v>40</v>
      </c>
      <c r="C45" s="72">
        <v>40</v>
      </c>
      <c r="D45" s="73" t="s">
        <v>2084</v>
      </c>
      <c r="E45" s="74" t="s">
        <v>2049</v>
      </c>
      <c r="F45" s="73">
        <v>120</v>
      </c>
      <c r="G45" s="73">
        <v>2006</v>
      </c>
      <c r="H45" s="73" t="s">
        <v>2780</v>
      </c>
      <c r="I45" s="73" t="s">
        <v>2781</v>
      </c>
      <c r="J45" s="74" t="s">
        <v>3459</v>
      </c>
      <c r="K45" s="74" t="s">
        <v>2725</v>
      </c>
      <c r="L45" s="74" t="s">
        <v>2726</v>
      </c>
      <c r="M45" s="74" t="s">
        <v>2930</v>
      </c>
      <c r="N45" s="74" t="s">
        <v>2931</v>
      </c>
      <c r="O45" s="74" t="s">
        <v>2930</v>
      </c>
      <c r="P45" s="74">
        <v>800</v>
      </c>
      <c r="Q45" s="74">
        <v>50</v>
      </c>
      <c r="R45" s="75">
        <v>245.60976500000001</v>
      </c>
      <c r="S45" s="75" t="str">
        <f t="shared" si="0"/>
        <v>중기업</v>
      </c>
      <c r="T45" s="73" t="s">
        <v>3460</v>
      </c>
      <c r="U45" s="73" t="s">
        <v>3461</v>
      </c>
      <c r="V45" s="74" t="s">
        <v>2049</v>
      </c>
      <c r="W45" s="73" t="s">
        <v>3460</v>
      </c>
      <c r="X45" s="73" t="s">
        <v>3461</v>
      </c>
      <c r="Y45" s="73" t="s">
        <v>2731</v>
      </c>
      <c r="Z45" s="76" t="s">
        <v>3462</v>
      </c>
      <c r="AA45" s="74" t="s">
        <v>3463</v>
      </c>
      <c r="AB45" s="77" t="s">
        <v>2734</v>
      </c>
      <c r="AC45" s="73" t="s">
        <v>2769</v>
      </c>
      <c r="AD45" s="73" t="s">
        <v>2735</v>
      </c>
      <c r="AE45" s="73" t="s">
        <v>2736</v>
      </c>
      <c r="AF45" s="78" t="s">
        <v>2737</v>
      </c>
      <c r="AG45" s="78"/>
      <c r="AH45" s="79" t="s">
        <v>3464</v>
      </c>
      <c r="AI45" s="79" t="s">
        <v>3465</v>
      </c>
      <c r="AJ45" s="72" t="s">
        <v>2740</v>
      </c>
      <c r="AK45" s="72">
        <v>5</v>
      </c>
      <c r="AL45" s="72">
        <v>0</v>
      </c>
      <c r="AM45" s="80" t="s">
        <v>2740</v>
      </c>
      <c r="AN45" s="80"/>
      <c r="AO45" s="80"/>
      <c r="AP45" s="79" t="s">
        <v>3466</v>
      </c>
      <c r="AQ45" s="79" t="s">
        <v>3467</v>
      </c>
      <c r="AR45" s="79" t="s">
        <v>3468</v>
      </c>
      <c r="AS45" s="79" t="s">
        <v>3469</v>
      </c>
      <c r="AT45" s="79" t="s">
        <v>2746</v>
      </c>
      <c r="AU45" s="81">
        <v>3</v>
      </c>
      <c r="AV45" s="81">
        <v>4</v>
      </c>
      <c r="AW45" s="81">
        <v>4</v>
      </c>
      <c r="AX45" s="82">
        <v>5</v>
      </c>
      <c r="AY45" s="82">
        <v>6</v>
      </c>
      <c r="AZ45" s="74" t="s">
        <v>3470</v>
      </c>
      <c r="BA45" s="79" t="s">
        <v>3471</v>
      </c>
      <c r="BB45" s="79" t="s">
        <v>3472</v>
      </c>
      <c r="BC45" s="79" t="s">
        <v>3473</v>
      </c>
      <c r="BD45" s="83">
        <v>42506</v>
      </c>
      <c r="BE45" s="81" t="s">
        <v>2751</v>
      </c>
      <c r="BF45" s="81">
        <v>1</v>
      </c>
      <c r="BG45" s="81"/>
      <c r="BH45" s="81"/>
      <c r="BI45" s="81"/>
      <c r="BJ45" s="84" t="s">
        <v>2752</v>
      </c>
      <c r="BK45" s="81">
        <v>3</v>
      </c>
      <c r="BL45" s="82">
        <v>8</v>
      </c>
      <c r="BM45" s="82">
        <v>11</v>
      </c>
      <c r="BN45" s="73"/>
      <c r="BO45" s="73"/>
      <c r="BP45" s="73"/>
      <c r="BQ45" s="85"/>
      <c r="BR45" s="86">
        <v>21900</v>
      </c>
      <c r="BS45" s="87">
        <v>25000</v>
      </c>
      <c r="BT45" s="86">
        <v>3100</v>
      </c>
      <c r="BU45" s="88" t="s">
        <v>2778</v>
      </c>
      <c r="BV45" s="88"/>
      <c r="BW45" s="90"/>
      <c r="BX45" s="31">
        <f t="shared" si="1"/>
        <v>0</v>
      </c>
      <c r="BY45" s="31">
        <f t="shared" si="2"/>
        <v>1</v>
      </c>
      <c r="BZ45" s="81">
        <v>10</v>
      </c>
    </row>
    <row r="46" spans="2:78" ht="31.5" customHeight="1">
      <c r="B46" s="72">
        <v>41</v>
      </c>
      <c r="C46" s="72">
        <v>41</v>
      </c>
      <c r="D46" s="73" t="s">
        <v>2084</v>
      </c>
      <c r="E46" s="74" t="s">
        <v>2040</v>
      </c>
      <c r="F46" s="73">
        <v>80</v>
      </c>
      <c r="G46" s="73">
        <v>1978</v>
      </c>
      <c r="H46" s="73" t="s">
        <v>3034</v>
      </c>
      <c r="I46" s="73" t="s">
        <v>3034</v>
      </c>
      <c r="J46" s="74" t="s">
        <v>3087</v>
      </c>
      <c r="K46" s="74" t="s">
        <v>2725</v>
      </c>
      <c r="L46" s="74" t="s">
        <v>2726</v>
      </c>
      <c r="M46" s="74" t="s">
        <v>2948</v>
      </c>
      <c r="N46" s="74" t="s">
        <v>2949</v>
      </c>
      <c r="O46" s="74" t="s">
        <v>2948</v>
      </c>
      <c r="P46" s="74">
        <v>1000</v>
      </c>
      <c r="Q46" s="74">
        <v>50</v>
      </c>
      <c r="R46" s="75">
        <v>704</v>
      </c>
      <c r="S46" s="75" t="str">
        <f t="shared" si="0"/>
        <v>중기업</v>
      </c>
      <c r="T46" s="73" t="s">
        <v>3474</v>
      </c>
      <c r="U46" s="73" t="s">
        <v>3475</v>
      </c>
      <c r="V46" s="74" t="s">
        <v>2040</v>
      </c>
      <c r="W46" s="73" t="s">
        <v>3474</v>
      </c>
      <c r="X46" s="91" t="s">
        <v>3476</v>
      </c>
      <c r="Y46" s="73" t="s">
        <v>2731</v>
      </c>
      <c r="Z46" s="76" t="s">
        <v>3477</v>
      </c>
      <c r="AA46" s="74" t="s">
        <v>3478</v>
      </c>
      <c r="AB46" s="77" t="s">
        <v>2814</v>
      </c>
      <c r="AC46" s="73" t="s">
        <v>2769</v>
      </c>
      <c r="AD46" s="73" t="s">
        <v>3479</v>
      </c>
      <c r="AE46" s="73" t="s">
        <v>2790</v>
      </c>
      <c r="AF46" s="78" t="s">
        <v>2737</v>
      </c>
      <c r="AG46" s="78"/>
      <c r="AH46" s="79" t="s">
        <v>3480</v>
      </c>
      <c r="AI46" s="79" t="s">
        <v>3481</v>
      </c>
      <c r="AJ46" s="72">
        <v>0</v>
      </c>
      <c r="AK46" s="72">
        <v>0</v>
      </c>
      <c r="AL46" s="72" t="s">
        <v>517</v>
      </c>
      <c r="AM46" s="80"/>
      <c r="AN46" s="80"/>
      <c r="AO46" s="80" t="s">
        <v>517</v>
      </c>
      <c r="AP46" s="79" t="s">
        <v>3482</v>
      </c>
      <c r="AQ46" s="79" t="s">
        <v>3483</v>
      </c>
      <c r="AR46" s="79" t="s">
        <v>3484</v>
      </c>
      <c r="AS46" s="79" t="s">
        <v>3485</v>
      </c>
      <c r="AT46" s="79" t="s">
        <v>2746</v>
      </c>
      <c r="AU46" s="81">
        <v>4</v>
      </c>
      <c r="AV46" s="81">
        <v>4</v>
      </c>
      <c r="AW46" s="81">
        <v>4</v>
      </c>
      <c r="AX46" s="82">
        <v>6</v>
      </c>
      <c r="AY46" s="82">
        <v>6</v>
      </c>
      <c r="AZ46" s="74" t="s">
        <v>3486</v>
      </c>
      <c r="BA46" s="79" t="s">
        <v>3487</v>
      </c>
      <c r="BB46" s="79" t="s">
        <v>3488</v>
      </c>
      <c r="BC46" s="79" t="s">
        <v>3489</v>
      </c>
      <c r="BD46" s="83">
        <v>42486</v>
      </c>
      <c r="BE46" s="81" t="s">
        <v>3490</v>
      </c>
      <c r="BF46" s="81">
        <v>1</v>
      </c>
      <c r="BG46" s="81"/>
      <c r="BH46" s="81"/>
      <c r="BI46" s="81"/>
      <c r="BJ46" s="84"/>
      <c r="BK46" s="81">
        <v>4</v>
      </c>
      <c r="BL46" s="82">
        <v>6</v>
      </c>
      <c r="BM46" s="82">
        <v>8</v>
      </c>
      <c r="BN46" s="73"/>
      <c r="BO46" s="73"/>
      <c r="BP46" s="73"/>
      <c r="BQ46" s="85" t="s">
        <v>3491</v>
      </c>
      <c r="BR46" s="86">
        <v>69200</v>
      </c>
      <c r="BS46" s="87">
        <v>70000</v>
      </c>
      <c r="BT46" s="86">
        <v>800</v>
      </c>
      <c r="BU46" s="88" t="s">
        <v>2756</v>
      </c>
      <c r="BV46" s="88"/>
      <c r="BW46" s="90"/>
      <c r="BX46" s="31">
        <f t="shared" si="1"/>
        <v>0</v>
      </c>
      <c r="BY46" s="31">
        <f t="shared" si="2"/>
        <v>0</v>
      </c>
      <c r="BZ46" s="81">
        <v>10</v>
      </c>
    </row>
    <row r="47" spans="2:78" ht="31.5" customHeight="1">
      <c r="B47" s="72">
        <v>42</v>
      </c>
      <c r="C47" s="72">
        <v>42</v>
      </c>
      <c r="D47" s="73" t="s">
        <v>2084</v>
      </c>
      <c r="E47" s="74" t="s">
        <v>3492</v>
      </c>
      <c r="F47" s="73">
        <v>100</v>
      </c>
      <c r="G47" s="73">
        <v>1975</v>
      </c>
      <c r="H47" s="73" t="s">
        <v>3493</v>
      </c>
      <c r="I47" s="73" t="s">
        <v>3493</v>
      </c>
      <c r="J47" s="74" t="s">
        <v>3494</v>
      </c>
      <c r="K47" s="74" t="s">
        <v>2725</v>
      </c>
      <c r="L47" s="74" t="s">
        <v>2726</v>
      </c>
      <c r="M47" s="74" t="s">
        <v>2727</v>
      </c>
      <c r="N47" s="74" t="s">
        <v>2728</v>
      </c>
      <c r="O47" s="74" t="s">
        <v>2727</v>
      </c>
      <c r="P47" s="74">
        <v>1000</v>
      </c>
      <c r="Q47" s="74">
        <v>50</v>
      </c>
      <c r="R47" s="75">
        <v>233.72599</v>
      </c>
      <c r="S47" s="75" t="str">
        <f t="shared" si="0"/>
        <v>중기업</v>
      </c>
      <c r="T47" s="73" t="s">
        <v>3495</v>
      </c>
      <c r="U47" s="73" t="s">
        <v>3496</v>
      </c>
      <c r="V47" s="74" t="s">
        <v>3492</v>
      </c>
      <c r="W47" s="73" t="s">
        <v>3495</v>
      </c>
      <c r="X47" s="73" t="s">
        <v>3496</v>
      </c>
      <c r="Y47" s="73" t="s">
        <v>2766</v>
      </c>
      <c r="Z47" s="76" t="s">
        <v>3497</v>
      </c>
      <c r="AA47" s="74" t="s">
        <v>3498</v>
      </c>
      <c r="AB47" s="77" t="s">
        <v>2734</v>
      </c>
      <c r="AC47" s="73" t="s">
        <v>2769</v>
      </c>
      <c r="AD47" s="73" t="s">
        <v>2769</v>
      </c>
      <c r="AE47" s="73" t="s">
        <v>2770</v>
      </c>
      <c r="AF47" s="78" t="s">
        <v>2737</v>
      </c>
      <c r="AG47" s="78"/>
      <c r="AH47" s="79" t="s">
        <v>3499</v>
      </c>
      <c r="AI47" s="79" t="s">
        <v>3500</v>
      </c>
      <c r="AJ47" s="72">
        <v>0</v>
      </c>
      <c r="AK47" s="72">
        <v>3</v>
      </c>
      <c r="AL47" s="72">
        <v>0</v>
      </c>
      <c r="AM47" s="80"/>
      <c r="AN47" s="80"/>
      <c r="AO47" s="80"/>
      <c r="AP47" s="79" t="s">
        <v>3501</v>
      </c>
      <c r="AQ47" s="79" t="s">
        <v>3502</v>
      </c>
      <c r="AR47" s="79" t="s">
        <v>3503</v>
      </c>
      <c r="AS47" s="79" t="s">
        <v>3504</v>
      </c>
      <c r="AT47" s="79" t="s">
        <v>2746</v>
      </c>
      <c r="AU47" s="81">
        <v>1</v>
      </c>
      <c r="AV47" s="81">
        <v>1</v>
      </c>
      <c r="AW47" s="81">
        <v>1</v>
      </c>
      <c r="AX47" s="82">
        <v>1</v>
      </c>
      <c r="AY47" s="82">
        <v>1</v>
      </c>
      <c r="AZ47" s="74" t="s">
        <v>3017</v>
      </c>
      <c r="BA47" s="79"/>
      <c r="BB47" s="79"/>
      <c r="BC47" s="79"/>
      <c r="BD47" s="83"/>
      <c r="BE47" s="81"/>
      <c r="BF47" s="81"/>
      <c r="BG47" s="81"/>
      <c r="BH47" s="81"/>
      <c r="BI47" s="81"/>
      <c r="BJ47" s="84"/>
      <c r="BK47" s="81">
        <v>5</v>
      </c>
      <c r="BL47" s="82">
        <v>5</v>
      </c>
      <c r="BM47" s="82">
        <v>6</v>
      </c>
      <c r="BN47" s="73"/>
      <c r="BO47" s="73"/>
      <c r="BP47" s="73"/>
      <c r="BQ47" s="85" t="s">
        <v>3314</v>
      </c>
      <c r="BR47" s="86">
        <v>23372</v>
      </c>
      <c r="BS47" s="87">
        <v>24111</v>
      </c>
      <c r="BT47" s="86">
        <v>739</v>
      </c>
      <c r="BU47" s="88" t="s">
        <v>2756</v>
      </c>
      <c r="BV47" s="88"/>
      <c r="BW47" s="90"/>
      <c r="BX47" s="31">
        <f t="shared" si="1"/>
        <v>0</v>
      </c>
      <c r="BY47" s="31">
        <f t="shared" si="2"/>
        <v>0</v>
      </c>
      <c r="BZ47" s="81"/>
    </row>
    <row r="48" spans="2:78" ht="31.5" customHeight="1">
      <c r="B48" s="72">
        <v>43</v>
      </c>
      <c r="C48" s="72">
        <v>43</v>
      </c>
      <c r="D48" s="73" t="s">
        <v>2084</v>
      </c>
      <c r="E48" s="74" t="s">
        <v>2048</v>
      </c>
      <c r="F48" s="73">
        <v>429</v>
      </c>
      <c r="G48" s="73">
        <v>1974</v>
      </c>
      <c r="H48" s="73" t="s">
        <v>2759</v>
      </c>
      <c r="I48" s="73" t="s">
        <v>2760</v>
      </c>
      <c r="J48" s="74" t="s">
        <v>3100</v>
      </c>
      <c r="K48" s="74" t="s">
        <v>2725</v>
      </c>
      <c r="L48" s="74" t="s">
        <v>2726</v>
      </c>
      <c r="M48" s="74" t="s">
        <v>2870</v>
      </c>
      <c r="N48" s="74" t="s">
        <v>2871</v>
      </c>
      <c r="O48" s="74" t="s">
        <v>2870</v>
      </c>
      <c r="P48" s="74">
        <v>1000</v>
      </c>
      <c r="Q48" s="74">
        <v>50</v>
      </c>
      <c r="R48" s="75">
        <v>1130.5379700000001</v>
      </c>
      <c r="S48" s="75" t="str">
        <f t="shared" si="0"/>
        <v>대기업</v>
      </c>
      <c r="T48" s="73" t="s">
        <v>3505</v>
      </c>
      <c r="U48" s="73" t="s">
        <v>3506</v>
      </c>
      <c r="V48" s="74" t="s">
        <v>2048</v>
      </c>
      <c r="W48" s="73" t="s">
        <v>3505</v>
      </c>
      <c r="X48" s="73" t="s">
        <v>3506</v>
      </c>
      <c r="Y48" s="73" t="s">
        <v>2766</v>
      </c>
      <c r="Z48" s="76" t="s">
        <v>3507</v>
      </c>
      <c r="AA48" s="74" t="s">
        <v>3508</v>
      </c>
      <c r="AB48" s="77" t="s">
        <v>2734</v>
      </c>
      <c r="AC48" s="73" t="s">
        <v>2769</v>
      </c>
      <c r="AD48" s="73" t="s">
        <v>2769</v>
      </c>
      <c r="AE48" s="73" t="s">
        <v>2770</v>
      </c>
      <c r="AF48" s="78" t="s">
        <v>2737</v>
      </c>
      <c r="AG48" s="78"/>
      <c r="AH48" s="79" t="s">
        <v>3509</v>
      </c>
      <c r="AI48" s="79" t="s">
        <v>3510</v>
      </c>
      <c r="AJ48" s="72">
        <v>4</v>
      </c>
      <c r="AK48" s="72">
        <v>0</v>
      </c>
      <c r="AL48" s="72">
        <v>0</v>
      </c>
      <c r="AM48" s="80">
        <v>4</v>
      </c>
      <c r="AN48" s="80"/>
      <c r="AO48" s="80"/>
      <c r="AP48" s="79" t="s">
        <v>3511</v>
      </c>
      <c r="AQ48" s="79" t="s">
        <v>3512</v>
      </c>
      <c r="AR48" s="79" t="s">
        <v>3513</v>
      </c>
      <c r="AS48" s="79" t="s">
        <v>3514</v>
      </c>
      <c r="AT48" s="79" t="s">
        <v>2746</v>
      </c>
      <c r="AU48" s="81">
        <v>3</v>
      </c>
      <c r="AV48" s="81">
        <v>3</v>
      </c>
      <c r="AW48" s="81">
        <v>3</v>
      </c>
      <c r="AX48" s="82">
        <v>4</v>
      </c>
      <c r="AY48" s="82">
        <v>5</v>
      </c>
      <c r="AZ48" s="74" t="s">
        <v>3515</v>
      </c>
      <c r="BA48" s="79" t="s">
        <v>3516</v>
      </c>
      <c r="BB48" s="79" t="s">
        <v>3517</v>
      </c>
      <c r="BC48" s="79" t="s">
        <v>3518</v>
      </c>
      <c r="BD48" s="83">
        <v>42486</v>
      </c>
      <c r="BE48" s="81" t="s">
        <v>2865</v>
      </c>
      <c r="BF48" s="81">
        <v>1</v>
      </c>
      <c r="BG48" s="81"/>
      <c r="BH48" s="81"/>
      <c r="BI48" s="81"/>
      <c r="BJ48" s="84" t="s">
        <v>2866</v>
      </c>
      <c r="BK48" s="81">
        <v>5</v>
      </c>
      <c r="BL48" s="82">
        <v>5</v>
      </c>
      <c r="BM48" s="82">
        <v>7</v>
      </c>
      <c r="BN48" s="73"/>
      <c r="BO48" s="73"/>
      <c r="BP48" s="73"/>
      <c r="BQ48" s="85"/>
      <c r="BR48" s="86">
        <v>113053</v>
      </c>
      <c r="BS48" s="87">
        <v>118000</v>
      </c>
      <c r="BT48" s="86">
        <v>4947</v>
      </c>
      <c r="BU48" s="88" t="s">
        <v>2778</v>
      </c>
      <c r="BV48" s="88"/>
      <c r="BW48" s="90"/>
      <c r="BX48" s="31">
        <f t="shared" si="1"/>
        <v>0</v>
      </c>
      <c r="BY48" s="31">
        <f t="shared" si="2"/>
        <v>0</v>
      </c>
      <c r="BZ48" s="81">
        <v>9</v>
      </c>
    </row>
    <row r="49" spans="2:78" ht="31.5" customHeight="1">
      <c r="B49" s="72">
        <v>44</v>
      </c>
      <c r="C49" s="72">
        <v>44</v>
      </c>
      <c r="D49" s="73" t="s">
        <v>2084</v>
      </c>
      <c r="E49" s="74" t="s">
        <v>2045</v>
      </c>
      <c r="F49" s="73">
        <v>8</v>
      </c>
      <c r="G49" s="73">
        <v>2000</v>
      </c>
      <c r="H49" s="73" t="s">
        <v>2907</v>
      </c>
      <c r="I49" s="73" t="s">
        <v>2908</v>
      </c>
      <c r="J49" s="74" t="s">
        <v>3519</v>
      </c>
      <c r="K49" s="74" t="s">
        <v>2725</v>
      </c>
      <c r="L49" s="74" t="s">
        <v>2726</v>
      </c>
      <c r="M49" s="74" t="s">
        <v>2727</v>
      </c>
      <c r="N49" s="74" t="s">
        <v>2728</v>
      </c>
      <c r="O49" s="74" t="s">
        <v>2727</v>
      </c>
      <c r="P49" s="74">
        <v>1000</v>
      </c>
      <c r="Q49" s="74">
        <v>50</v>
      </c>
      <c r="R49" s="75">
        <v>10.20462</v>
      </c>
      <c r="S49" s="75" t="str">
        <f t="shared" si="0"/>
        <v>소기업</v>
      </c>
      <c r="T49" s="73" t="s">
        <v>3520</v>
      </c>
      <c r="U49" s="73" t="s">
        <v>3521</v>
      </c>
      <c r="V49" s="74" t="s">
        <v>2045</v>
      </c>
      <c r="W49" s="73" t="s">
        <v>3520</v>
      </c>
      <c r="X49" s="73" t="s">
        <v>3521</v>
      </c>
      <c r="Y49" s="73" t="s">
        <v>2766</v>
      </c>
      <c r="Z49" s="74" t="s">
        <v>3522</v>
      </c>
      <c r="AA49" s="74" t="s">
        <v>3523</v>
      </c>
      <c r="AB49" s="77" t="s">
        <v>2734</v>
      </c>
      <c r="AC49" s="73" t="s">
        <v>2735</v>
      </c>
      <c r="AD49" s="73" t="s">
        <v>2735</v>
      </c>
      <c r="AE49" s="73" t="s">
        <v>2770</v>
      </c>
      <c r="AF49" s="78" t="s">
        <v>2737</v>
      </c>
      <c r="AG49" s="78"/>
      <c r="AH49" s="79" t="s">
        <v>3524</v>
      </c>
      <c r="AI49" s="89" t="s">
        <v>3525</v>
      </c>
      <c r="AJ49" s="72">
        <v>3</v>
      </c>
      <c r="AK49" s="72">
        <v>0</v>
      </c>
      <c r="AL49" s="72">
        <v>0</v>
      </c>
      <c r="AM49" s="80">
        <v>3</v>
      </c>
      <c r="AN49" s="80"/>
      <c r="AO49" s="80"/>
      <c r="AP49" s="79" t="s">
        <v>3526</v>
      </c>
      <c r="AQ49" s="79" t="s">
        <v>3527</v>
      </c>
      <c r="AR49" s="79" t="s">
        <v>3528</v>
      </c>
      <c r="AS49" s="79" t="s">
        <v>3529</v>
      </c>
      <c r="AT49" s="79" t="s">
        <v>2746</v>
      </c>
      <c r="AU49" s="81">
        <v>3</v>
      </c>
      <c r="AV49" s="81">
        <v>3</v>
      </c>
      <c r="AW49" s="81">
        <v>3</v>
      </c>
      <c r="AX49" s="82">
        <v>4</v>
      </c>
      <c r="AY49" s="82">
        <v>5</v>
      </c>
      <c r="AZ49" s="74" t="s">
        <v>3530</v>
      </c>
      <c r="BA49" s="79" t="s">
        <v>3531</v>
      </c>
      <c r="BB49" s="79" t="s">
        <v>3532</v>
      </c>
      <c r="BC49" s="79" t="s">
        <v>3533</v>
      </c>
      <c r="BD49" s="83">
        <v>42494</v>
      </c>
      <c r="BE49" s="81" t="s">
        <v>3281</v>
      </c>
      <c r="BF49" s="81">
        <v>1</v>
      </c>
      <c r="BG49" s="81"/>
      <c r="BH49" s="81"/>
      <c r="BI49" s="81"/>
      <c r="BJ49" s="84" t="s">
        <v>3282</v>
      </c>
      <c r="BK49" s="81">
        <v>5</v>
      </c>
      <c r="BL49" s="82">
        <v>5</v>
      </c>
      <c r="BM49" s="82">
        <v>7</v>
      </c>
      <c r="BN49" s="73"/>
      <c r="BO49" s="73"/>
      <c r="BP49" s="73"/>
      <c r="BQ49" s="85" t="s">
        <v>3534</v>
      </c>
      <c r="BR49" s="86">
        <v>1020</v>
      </c>
      <c r="BS49" s="87">
        <v>1520</v>
      </c>
      <c r="BT49" s="86">
        <v>500</v>
      </c>
      <c r="BU49" s="88" t="s">
        <v>2756</v>
      </c>
      <c r="BV49" s="88"/>
      <c r="BW49" s="90"/>
      <c r="BX49" s="31">
        <f t="shared" si="1"/>
        <v>1</v>
      </c>
      <c r="BY49" s="31">
        <f t="shared" si="2"/>
        <v>1</v>
      </c>
      <c r="BZ49" s="81">
        <v>9</v>
      </c>
    </row>
    <row r="50" spans="2:78" ht="31.5" customHeight="1">
      <c r="B50" s="72">
        <v>45</v>
      </c>
      <c r="C50" s="72">
        <v>45</v>
      </c>
      <c r="D50" s="73" t="s">
        <v>2084</v>
      </c>
      <c r="E50" s="74" t="s">
        <v>2051</v>
      </c>
      <c r="F50" s="73">
        <v>9</v>
      </c>
      <c r="G50" s="73">
        <v>2004</v>
      </c>
      <c r="H50" s="73" t="s">
        <v>2722</v>
      </c>
      <c r="I50" s="73" t="s">
        <v>2723</v>
      </c>
      <c r="J50" s="74" t="s">
        <v>2985</v>
      </c>
      <c r="K50" s="74" t="s">
        <v>2725</v>
      </c>
      <c r="L50" s="74" t="s">
        <v>2726</v>
      </c>
      <c r="M50" s="74" t="s">
        <v>2727</v>
      </c>
      <c r="N50" s="74" t="s">
        <v>2728</v>
      </c>
      <c r="O50" s="74" t="s">
        <v>2727</v>
      </c>
      <c r="P50" s="74">
        <v>1000</v>
      </c>
      <c r="Q50" s="74">
        <v>50</v>
      </c>
      <c r="R50" s="75">
        <v>51.645569999999999</v>
      </c>
      <c r="S50" s="75" t="str">
        <f t="shared" si="0"/>
        <v>소기업</v>
      </c>
      <c r="T50" s="73" t="s">
        <v>3535</v>
      </c>
      <c r="U50" s="73" t="s">
        <v>3536</v>
      </c>
      <c r="V50" s="74" t="s">
        <v>2051</v>
      </c>
      <c r="W50" s="73" t="s">
        <v>3535</v>
      </c>
      <c r="X50" s="73" t="s">
        <v>3536</v>
      </c>
      <c r="Y50" s="73" t="s">
        <v>2766</v>
      </c>
      <c r="Z50" s="76" t="s">
        <v>3537</v>
      </c>
      <c r="AA50" s="74" t="s">
        <v>3538</v>
      </c>
      <c r="AB50" s="77" t="s">
        <v>2734</v>
      </c>
      <c r="AC50" s="73" t="s">
        <v>2735</v>
      </c>
      <c r="AD50" s="73" t="s">
        <v>2735</v>
      </c>
      <c r="AE50" s="73" t="s">
        <v>2736</v>
      </c>
      <c r="AF50" s="78" t="s">
        <v>2737</v>
      </c>
      <c r="AG50" s="78"/>
      <c r="AH50" s="79" t="s">
        <v>3539</v>
      </c>
      <c r="AI50" s="79" t="s">
        <v>3540</v>
      </c>
      <c r="AJ50" s="72">
        <v>3</v>
      </c>
      <c r="AK50" s="72">
        <v>3</v>
      </c>
      <c r="AL50" s="72">
        <v>0</v>
      </c>
      <c r="AM50" s="80">
        <v>3</v>
      </c>
      <c r="AN50" s="80">
        <v>3</v>
      </c>
      <c r="AO50" s="80"/>
      <c r="AP50" s="79" t="s">
        <v>3541</v>
      </c>
      <c r="AQ50" s="79" t="s">
        <v>3542</v>
      </c>
      <c r="AR50" s="79" t="s">
        <v>3543</v>
      </c>
      <c r="AS50" s="79" t="s">
        <v>3544</v>
      </c>
      <c r="AT50" s="79" t="s">
        <v>3545</v>
      </c>
      <c r="AU50" s="81">
        <v>3</v>
      </c>
      <c r="AV50" s="81">
        <v>4</v>
      </c>
      <c r="AW50" s="81">
        <v>4</v>
      </c>
      <c r="AX50" s="82">
        <v>4</v>
      </c>
      <c r="AY50" s="82">
        <v>5</v>
      </c>
      <c r="AZ50" s="74" t="s">
        <v>3546</v>
      </c>
      <c r="BA50" s="79" t="s">
        <v>3547</v>
      </c>
      <c r="BB50" s="79" t="s">
        <v>3548</v>
      </c>
      <c r="BC50" s="79" t="s">
        <v>3549</v>
      </c>
      <c r="BD50" s="83">
        <v>42531</v>
      </c>
      <c r="BE50" s="81" t="s">
        <v>3550</v>
      </c>
      <c r="BF50" s="81"/>
      <c r="BG50" s="81"/>
      <c r="BH50" s="81">
        <v>1</v>
      </c>
      <c r="BI50" s="81"/>
      <c r="BJ50" s="84" t="s">
        <v>3164</v>
      </c>
      <c r="BK50" s="81">
        <v>7</v>
      </c>
      <c r="BL50" s="82">
        <v>15</v>
      </c>
      <c r="BM50" s="82">
        <v>17</v>
      </c>
      <c r="BN50" s="73"/>
      <c r="BO50" s="73"/>
      <c r="BP50" s="73"/>
      <c r="BQ50" s="85"/>
      <c r="BR50" s="86">
        <v>7031</v>
      </c>
      <c r="BS50" s="87">
        <v>8500</v>
      </c>
      <c r="BT50" s="86">
        <v>1469</v>
      </c>
      <c r="BU50" s="88" t="s">
        <v>3551</v>
      </c>
      <c r="BV50" s="88"/>
      <c r="BW50" s="88" t="s">
        <v>2757</v>
      </c>
      <c r="BX50" s="31">
        <f t="shared" si="1"/>
        <v>1</v>
      </c>
      <c r="BY50" s="31">
        <f t="shared" si="2"/>
        <v>1</v>
      </c>
      <c r="BZ50" s="81">
        <v>10</v>
      </c>
    </row>
    <row r="51" spans="2:78" ht="31.5" customHeight="1">
      <c r="B51" s="72">
        <v>46</v>
      </c>
      <c r="C51" s="72">
        <v>46</v>
      </c>
      <c r="D51" s="73" t="s">
        <v>2084</v>
      </c>
      <c r="E51" s="74" t="s">
        <v>2052</v>
      </c>
      <c r="F51" s="73">
        <v>121</v>
      </c>
      <c r="G51" s="73">
        <v>1992</v>
      </c>
      <c r="H51" s="73" t="s">
        <v>2723</v>
      </c>
      <c r="I51" s="73" t="s">
        <v>2723</v>
      </c>
      <c r="J51" s="74" t="s">
        <v>3552</v>
      </c>
      <c r="K51" s="74" t="s">
        <v>2725</v>
      </c>
      <c r="L51" s="74" t="s">
        <v>2726</v>
      </c>
      <c r="M51" s="74" t="s">
        <v>3553</v>
      </c>
      <c r="N51" s="74" t="s">
        <v>3554</v>
      </c>
      <c r="O51" s="74" t="s">
        <v>3553</v>
      </c>
      <c r="P51" s="74">
        <v>1000</v>
      </c>
      <c r="Q51" s="74">
        <v>50</v>
      </c>
      <c r="R51" s="75">
        <v>406.65147999999999</v>
      </c>
      <c r="S51" s="75" t="str">
        <f t="shared" si="0"/>
        <v>중기업</v>
      </c>
      <c r="T51" s="73" t="s">
        <v>3555</v>
      </c>
      <c r="U51" s="73" t="s">
        <v>3556</v>
      </c>
      <c r="V51" s="74" t="s">
        <v>2052</v>
      </c>
      <c r="W51" s="73" t="s">
        <v>3555</v>
      </c>
      <c r="X51" s="73" t="s">
        <v>3556</v>
      </c>
      <c r="Y51" s="73" t="s">
        <v>2766</v>
      </c>
      <c r="Z51" s="79" t="s">
        <v>3557</v>
      </c>
      <c r="AA51" s="74" t="s">
        <v>3558</v>
      </c>
      <c r="AB51" s="77" t="s">
        <v>2734</v>
      </c>
      <c r="AC51" s="73" t="s">
        <v>2769</v>
      </c>
      <c r="AD51" s="73" t="s">
        <v>2769</v>
      </c>
      <c r="AE51" s="73" t="s">
        <v>2770</v>
      </c>
      <c r="AF51" s="78" t="s">
        <v>2737</v>
      </c>
      <c r="AG51" s="78"/>
      <c r="AH51" s="79" t="s">
        <v>3559</v>
      </c>
      <c r="AI51" s="79" t="s">
        <v>3560</v>
      </c>
      <c r="AJ51" s="72">
        <v>0</v>
      </c>
      <c r="AK51" s="72">
        <v>3</v>
      </c>
      <c r="AL51" s="72">
        <v>0</v>
      </c>
      <c r="AM51" s="80"/>
      <c r="AN51" s="80">
        <v>1</v>
      </c>
      <c r="AO51" s="80"/>
      <c r="AP51" s="79" t="s">
        <v>3561</v>
      </c>
      <c r="AQ51" s="79" t="s">
        <v>3562</v>
      </c>
      <c r="AR51" s="79" t="s">
        <v>3563</v>
      </c>
      <c r="AS51" s="79" t="s">
        <v>3564</v>
      </c>
      <c r="AT51" s="79" t="s">
        <v>2746</v>
      </c>
      <c r="AU51" s="81">
        <v>1</v>
      </c>
      <c r="AV51" s="81">
        <v>1</v>
      </c>
      <c r="AW51" s="81">
        <v>1</v>
      </c>
      <c r="AX51" s="82">
        <v>1</v>
      </c>
      <c r="AY51" s="82">
        <v>6</v>
      </c>
      <c r="AZ51" s="74" t="s">
        <v>3017</v>
      </c>
      <c r="BA51" s="79"/>
      <c r="BB51" s="79"/>
      <c r="BC51" s="79"/>
      <c r="BD51" s="83"/>
      <c r="BE51" s="81"/>
      <c r="BF51" s="81"/>
      <c r="BG51" s="81"/>
      <c r="BH51" s="81"/>
      <c r="BI51" s="81"/>
      <c r="BJ51" s="84"/>
      <c r="BK51" s="81">
        <v>6</v>
      </c>
      <c r="BL51" s="82">
        <v>6</v>
      </c>
      <c r="BM51" s="82">
        <v>8</v>
      </c>
      <c r="BN51" s="73" t="s">
        <v>2753</v>
      </c>
      <c r="BO51" s="73"/>
      <c r="BP51" s="73"/>
      <c r="BQ51" s="85"/>
      <c r="BR51" s="86">
        <v>40665</v>
      </c>
      <c r="BS51" s="87">
        <v>42000</v>
      </c>
      <c r="BT51" s="86">
        <v>1335</v>
      </c>
      <c r="BU51" s="88" t="s">
        <v>2756</v>
      </c>
      <c r="BV51" s="88"/>
      <c r="BW51" s="90"/>
      <c r="BX51" s="31">
        <f t="shared" si="1"/>
        <v>0</v>
      </c>
      <c r="BY51" s="31">
        <f t="shared" si="2"/>
        <v>0</v>
      </c>
      <c r="BZ51" s="81">
        <v>9</v>
      </c>
    </row>
    <row r="52" spans="2:78" ht="31.5" customHeight="1">
      <c r="B52" s="72">
        <v>47</v>
      </c>
      <c r="C52" s="72">
        <v>47</v>
      </c>
      <c r="D52" s="73" t="s">
        <v>2084</v>
      </c>
      <c r="E52" s="74" t="s">
        <v>3565</v>
      </c>
      <c r="F52" s="73">
        <v>109</v>
      </c>
      <c r="G52" s="73">
        <v>1991</v>
      </c>
      <c r="H52" s="73" t="s">
        <v>2890</v>
      </c>
      <c r="I52" s="73" t="s">
        <v>2890</v>
      </c>
      <c r="J52" s="74" t="s">
        <v>3566</v>
      </c>
      <c r="K52" s="74" t="s">
        <v>2725</v>
      </c>
      <c r="L52" s="74" t="s">
        <v>2726</v>
      </c>
      <c r="M52" s="74" t="s">
        <v>2727</v>
      </c>
      <c r="N52" s="74" t="s">
        <v>2728</v>
      </c>
      <c r="O52" s="74" t="s">
        <v>2727</v>
      </c>
      <c r="P52" s="74">
        <v>1000</v>
      </c>
      <c r="Q52" s="74">
        <v>50</v>
      </c>
      <c r="R52" s="75">
        <v>230.554295</v>
      </c>
      <c r="S52" s="75" t="str">
        <f t="shared" si="0"/>
        <v>중기업</v>
      </c>
      <c r="T52" s="73" t="s">
        <v>3567</v>
      </c>
      <c r="U52" s="73" t="s">
        <v>3568</v>
      </c>
      <c r="V52" s="74" t="s">
        <v>3565</v>
      </c>
      <c r="W52" s="73" t="s">
        <v>3567</v>
      </c>
      <c r="X52" s="73" t="s">
        <v>3568</v>
      </c>
      <c r="Y52" s="73" t="s">
        <v>2766</v>
      </c>
      <c r="Z52" s="79" t="s">
        <v>3569</v>
      </c>
      <c r="AA52" s="74" t="s">
        <v>3570</v>
      </c>
      <c r="AB52" s="77" t="s">
        <v>2734</v>
      </c>
      <c r="AC52" s="73" t="s">
        <v>2769</v>
      </c>
      <c r="AD52" s="73" t="s">
        <v>2769</v>
      </c>
      <c r="AE52" s="73" t="s">
        <v>2834</v>
      </c>
      <c r="AF52" s="78" t="s">
        <v>2737</v>
      </c>
      <c r="AG52" s="78"/>
      <c r="AH52" s="79" t="s">
        <v>3571</v>
      </c>
      <c r="AI52" s="79" t="s">
        <v>3572</v>
      </c>
      <c r="AJ52" s="72" t="s">
        <v>2016</v>
      </c>
      <c r="AK52" s="72">
        <v>0</v>
      </c>
      <c r="AL52" s="72">
        <v>0</v>
      </c>
      <c r="AM52" s="80" t="s">
        <v>2016</v>
      </c>
      <c r="AN52" s="80"/>
      <c r="AO52" s="80"/>
      <c r="AP52" s="79" t="s">
        <v>3573</v>
      </c>
      <c r="AQ52" s="79" t="s">
        <v>3574</v>
      </c>
      <c r="AR52" s="79" t="s">
        <v>3575</v>
      </c>
      <c r="AS52" s="79" t="s">
        <v>3576</v>
      </c>
      <c r="AT52" s="79" t="s">
        <v>2746</v>
      </c>
      <c r="AU52" s="81">
        <v>3</v>
      </c>
      <c r="AV52" s="81">
        <v>4</v>
      </c>
      <c r="AW52" s="81">
        <v>4</v>
      </c>
      <c r="AX52" s="82">
        <v>5</v>
      </c>
      <c r="AY52" s="82">
        <v>6</v>
      </c>
      <c r="AZ52" s="74" t="s">
        <v>3573</v>
      </c>
      <c r="BA52" s="79" t="s">
        <v>3577</v>
      </c>
      <c r="BB52" s="79" t="s">
        <v>3578</v>
      </c>
      <c r="BC52" s="79" t="s">
        <v>3576</v>
      </c>
      <c r="BD52" s="83">
        <v>42534</v>
      </c>
      <c r="BE52" s="81" t="s">
        <v>3579</v>
      </c>
      <c r="BF52" s="81">
        <v>1</v>
      </c>
      <c r="BG52" s="81"/>
      <c r="BH52" s="81"/>
      <c r="BI52" s="81"/>
      <c r="BJ52" s="84"/>
      <c r="BK52" s="81">
        <v>2</v>
      </c>
      <c r="BL52" s="82">
        <v>4</v>
      </c>
      <c r="BM52" s="82">
        <v>6</v>
      </c>
      <c r="BN52" s="73"/>
      <c r="BO52" s="73"/>
      <c r="BP52" s="73"/>
      <c r="BQ52" s="85"/>
      <c r="BR52" s="86">
        <v>22220</v>
      </c>
      <c r="BS52" s="87">
        <v>23500</v>
      </c>
      <c r="BT52" s="86">
        <v>1280</v>
      </c>
      <c r="BU52" s="88" t="s">
        <v>2778</v>
      </c>
      <c r="BV52" s="88"/>
      <c r="BW52" s="90"/>
      <c r="BX52" s="31">
        <f t="shared" si="1"/>
        <v>0</v>
      </c>
      <c r="BY52" s="31">
        <f t="shared" si="2"/>
        <v>0</v>
      </c>
      <c r="BZ52" s="209">
        <v>10</v>
      </c>
    </row>
    <row r="53" spans="2:78" ht="31.5" customHeight="1">
      <c r="B53" s="72">
        <v>48</v>
      </c>
      <c r="C53" s="72">
        <v>48</v>
      </c>
      <c r="D53" s="73" t="s">
        <v>2084</v>
      </c>
      <c r="E53" s="74" t="s">
        <v>3580</v>
      </c>
      <c r="F53" s="73">
        <v>25</v>
      </c>
      <c r="G53" s="73">
        <v>2002</v>
      </c>
      <c r="H53" s="73" t="s">
        <v>3066</v>
      </c>
      <c r="I53" s="73" t="s">
        <v>3020</v>
      </c>
      <c r="J53" s="74" t="s">
        <v>3581</v>
      </c>
      <c r="K53" s="74" t="s">
        <v>2725</v>
      </c>
      <c r="L53" s="74" t="s">
        <v>2726</v>
      </c>
      <c r="M53" s="74" t="s">
        <v>2850</v>
      </c>
      <c r="N53" s="74" t="s">
        <v>2851</v>
      </c>
      <c r="O53" s="74" t="s">
        <v>2850</v>
      </c>
      <c r="P53" s="74">
        <v>1000</v>
      </c>
      <c r="Q53" s="74">
        <v>50</v>
      </c>
      <c r="R53" s="75">
        <v>21.520810000000001</v>
      </c>
      <c r="S53" s="75" t="str">
        <f t="shared" si="0"/>
        <v>소기업</v>
      </c>
      <c r="T53" s="73" t="s">
        <v>3582</v>
      </c>
      <c r="U53" s="73" t="s">
        <v>3583</v>
      </c>
      <c r="V53" s="74" t="s">
        <v>3580</v>
      </c>
      <c r="W53" s="73" t="s">
        <v>3582</v>
      </c>
      <c r="X53" s="73" t="s">
        <v>3583</v>
      </c>
      <c r="Y53" s="73" t="s">
        <v>2766</v>
      </c>
      <c r="Z53" s="79" t="s">
        <v>3584</v>
      </c>
      <c r="AA53" s="74" t="s">
        <v>3585</v>
      </c>
      <c r="AB53" s="77" t="s">
        <v>2734</v>
      </c>
      <c r="AC53" s="73" t="s">
        <v>2769</v>
      </c>
      <c r="AD53" s="73" t="s">
        <v>2769</v>
      </c>
      <c r="AE53" s="73" t="s">
        <v>2834</v>
      </c>
      <c r="AF53" s="92" t="s">
        <v>3586</v>
      </c>
      <c r="AG53" s="92" t="s">
        <v>3586</v>
      </c>
      <c r="AH53" s="79">
        <v>0</v>
      </c>
      <c r="AI53" s="79">
        <v>0</v>
      </c>
      <c r="AJ53" s="72" t="s">
        <v>993</v>
      </c>
      <c r="AK53" s="72">
        <v>0</v>
      </c>
      <c r="AL53" s="72">
        <v>0</v>
      </c>
      <c r="AM53" s="80"/>
      <c r="AN53" s="80"/>
      <c r="AO53" s="80"/>
      <c r="AP53" s="79" t="s">
        <v>3587</v>
      </c>
      <c r="AQ53" s="79" t="s">
        <v>3588</v>
      </c>
      <c r="AR53" s="79" t="s">
        <v>3589</v>
      </c>
      <c r="AS53" s="79" t="s">
        <v>3590</v>
      </c>
      <c r="AT53" s="79" t="s">
        <v>2746</v>
      </c>
      <c r="AU53" s="81">
        <v>1</v>
      </c>
      <c r="AV53" s="81">
        <v>1</v>
      </c>
      <c r="AW53" s="81">
        <v>1</v>
      </c>
      <c r="AX53" s="82">
        <v>1</v>
      </c>
      <c r="AY53" s="82">
        <v>1</v>
      </c>
      <c r="AZ53" s="74" t="s">
        <v>3017</v>
      </c>
      <c r="BA53" s="79"/>
      <c r="BB53" s="79"/>
      <c r="BC53" s="79"/>
      <c r="BD53" s="83"/>
      <c r="BE53" s="81"/>
      <c r="BF53" s="81"/>
      <c r="BG53" s="81"/>
      <c r="BH53" s="81"/>
      <c r="BI53" s="81"/>
      <c r="BJ53" s="84"/>
      <c r="BK53" s="81">
        <v>2</v>
      </c>
      <c r="BL53" s="82">
        <v>2</v>
      </c>
      <c r="BM53" s="82">
        <v>2</v>
      </c>
      <c r="BN53" s="73"/>
      <c r="BO53" s="73"/>
      <c r="BP53" s="73"/>
      <c r="BQ53" s="85"/>
      <c r="BR53" s="86">
        <v>2152</v>
      </c>
      <c r="BS53" s="87">
        <v>2500</v>
      </c>
      <c r="BT53" s="86">
        <v>348</v>
      </c>
      <c r="BU53" s="88" t="s">
        <v>2756</v>
      </c>
      <c r="BV53" s="88"/>
      <c r="BW53" s="90"/>
      <c r="BX53" s="31">
        <f t="shared" si="1"/>
        <v>0</v>
      </c>
      <c r="BY53" s="31">
        <f t="shared" si="2"/>
        <v>0</v>
      </c>
      <c r="BZ53" s="209"/>
    </row>
    <row r="54" spans="2:78" ht="31.5" customHeight="1">
      <c r="B54" s="72">
        <v>49</v>
      </c>
      <c r="C54" s="72">
        <v>49</v>
      </c>
      <c r="D54" s="73" t="s">
        <v>2084</v>
      </c>
      <c r="E54" s="74" t="s">
        <v>3591</v>
      </c>
      <c r="F54" s="73">
        <v>80</v>
      </c>
      <c r="G54" s="73">
        <v>2014</v>
      </c>
      <c r="H54" s="95" t="s">
        <v>3592</v>
      </c>
      <c r="I54" s="95" t="s">
        <v>3592</v>
      </c>
      <c r="J54" s="74" t="s">
        <v>3593</v>
      </c>
      <c r="K54" s="74" t="s">
        <v>2725</v>
      </c>
      <c r="L54" s="74" t="s">
        <v>2726</v>
      </c>
      <c r="M54" s="74" t="s">
        <v>2850</v>
      </c>
      <c r="N54" s="74" t="s">
        <v>2851</v>
      </c>
      <c r="O54" s="74" t="s">
        <v>2850</v>
      </c>
      <c r="P54" s="74">
        <v>1000</v>
      </c>
      <c r="Q54" s="74">
        <v>50</v>
      </c>
      <c r="R54" s="75"/>
      <c r="S54" s="75" t="str">
        <f t="shared" si="0"/>
        <v>중기업</v>
      </c>
      <c r="T54" s="73" t="s">
        <v>3594</v>
      </c>
      <c r="U54" s="73" t="s">
        <v>3595</v>
      </c>
      <c r="V54" s="74" t="s">
        <v>3596</v>
      </c>
      <c r="W54" s="91" t="s">
        <v>3597</v>
      </c>
      <c r="X54" s="73" t="s">
        <v>3595</v>
      </c>
      <c r="Y54" s="73" t="s">
        <v>2766</v>
      </c>
      <c r="Z54" s="79" t="s">
        <v>3598</v>
      </c>
      <c r="AA54" s="74" t="s">
        <v>3599</v>
      </c>
      <c r="AB54" s="77" t="s">
        <v>2814</v>
      </c>
      <c r="AC54" s="73" t="s">
        <v>2769</v>
      </c>
      <c r="AD54" s="73" t="s">
        <v>2769</v>
      </c>
      <c r="AE54" s="73" t="s">
        <v>2815</v>
      </c>
      <c r="AF54" s="92" t="s">
        <v>3586</v>
      </c>
      <c r="AG54" s="92" t="s">
        <v>3586</v>
      </c>
      <c r="AH54" s="79">
        <v>0</v>
      </c>
      <c r="AI54" s="79">
        <v>0</v>
      </c>
      <c r="AJ54" s="72">
        <v>2</v>
      </c>
      <c r="AK54" s="72">
        <v>0</v>
      </c>
      <c r="AL54" s="72">
        <v>0</v>
      </c>
      <c r="AM54" s="80"/>
      <c r="AN54" s="80"/>
      <c r="AO54" s="80"/>
      <c r="AP54" s="79" t="s">
        <v>3600</v>
      </c>
      <c r="AQ54" s="79" t="s">
        <v>3601</v>
      </c>
      <c r="AR54" s="79" t="s">
        <v>3602</v>
      </c>
      <c r="AS54" s="79" t="s">
        <v>3603</v>
      </c>
      <c r="AT54" s="79" t="s">
        <v>2746</v>
      </c>
      <c r="AU54" s="81">
        <v>1</v>
      </c>
      <c r="AV54" s="81">
        <v>1</v>
      </c>
      <c r="AW54" s="81">
        <v>1</v>
      </c>
      <c r="AX54" s="82">
        <v>1</v>
      </c>
      <c r="AY54" s="82">
        <v>1</v>
      </c>
      <c r="AZ54" s="74" t="s">
        <v>3017</v>
      </c>
      <c r="BA54" s="79"/>
      <c r="BB54" s="79"/>
      <c r="BC54" s="79"/>
      <c r="BD54" s="83"/>
      <c r="BE54" s="81"/>
      <c r="BF54" s="81"/>
      <c r="BG54" s="81"/>
      <c r="BH54" s="81"/>
      <c r="BI54" s="81"/>
      <c r="BJ54" s="84"/>
      <c r="BK54" s="81"/>
      <c r="BL54" s="82"/>
      <c r="BM54" s="82"/>
      <c r="BN54" s="73"/>
      <c r="BO54" s="73"/>
      <c r="BP54" s="73"/>
      <c r="BQ54" s="85" t="s">
        <v>3604</v>
      </c>
      <c r="BR54" s="86">
        <v>10813</v>
      </c>
      <c r="BS54" s="87">
        <v>10700</v>
      </c>
      <c r="BT54" s="86">
        <v>-113</v>
      </c>
      <c r="BU54" s="88" t="s">
        <v>3605</v>
      </c>
      <c r="BV54" s="88"/>
      <c r="BW54" s="90"/>
      <c r="BX54" s="31">
        <f t="shared" si="1"/>
        <v>0</v>
      </c>
      <c r="BY54" s="31">
        <f t="shared" si="2"/>
        <v>0</v>
      </c>
      <c r="BZ54" s="209"/>
    </row>
    <row r="55" spans="2:78" ht="31.5" customHeight="1">
      <c r="B55" s="72">
        <v>50</v>
      </c>
      <c r="C55" s="72">
        <v>50</v>
      </c>
      <c r="D55" s="73" t="s">
        <v>2084</v>
      </c>
      <c r="E55" s="74" t="s">
        <v>3606</v>
      </c>
      <c r="F55" s="73">
        <v>526</v>
      </c>
      <c r="G55" s="73">
        <v>1989</v>
      </c>
      <c r="H55" s="73" t="s">
        <v>2984</v>
      </c>
      <c r="I55" s="73" t="s">
        <v>2984</v>
      </c>
      <c r="J55" s="74" t="s">
        <v>3607</v>
      </c>
      <c r="K55" s="74" t="s">
        <v>2725</v>
      </c>
      <c r="L55" s="74" t="s">
        <v>2726</v>
      </c>
      <c r="M55" s="74" t="s">
        <v>2870</v>
      </c>
      <c r="N55" s="74" t="s">
        <v>2871</v>
      </c>
      <c r="O55" s="74" t="s">
        <v>2870</v>
      </c>
      <c r="P55" s="74">
        <v>1000</v>
      </c>
      <c r="Q55" s="74">
        <v>50</v>
      </c>
      <c r="R55" s="75">
        <v>1642.2030600000001</v>
      </c>
      <c r="S55" s="75" t="str">
        <f t="shared" si="0"/>
        <v>대기업</v>
      </c>
      <c r="T55" s="73" t="s">
        <v>3608</v>
      </c>
      <c r="U55" s="73" t="s">
        <v>3609</v>
      </c>
      <c r="V55" s="74" t="s">
        <v>3606</v>
      </c>
      <c r="W55" s="73" t="s">
        <v>3608</v>
      </c>
      <c r="X55" s="73" t="s">
        <v>3609</v>
      </c>
      <c r="Y55" s="73" t="s">
        <v>2766</v>
      </c>
      <c r="Z55" s="79" t="s">
        <v>3610</v>
      </c>
      <c r="AA55" s="74" t="s">
        <v>3611</v>
      </c>
      <c r="AB55" s="77" t="s">
        <v>2734</v>
      </c>
      <c r="AC55" s="73" t="s">
        <v>2735</v>
      </c>
      <c r="AD55" s="73" t="s">
        <v>2735</v>
      </c>
      <c r="AE55" s="73" t="s">
        <v>2834</v>
      </c>
      <c r="AF55" s="92" t="s">
        <v>3586</v>
      </c>
      <c r="AG55" s="92" t="s">
        <v>3586</v>
      </c>
      <c r="AH55" s="79">
        <v>0</v>
      </c>
      <c r="AI55" s="79">
        <v>0</v>
      </c>
      <c r="AJ55" s="72">
        <v>0</v>
      </c>
      <c r="AK55" s="72">
        <v>0</v>
      </c>
      <c r="AL55" s="72" t="s">
        <v>517</v>
      </c>
      <c r="AM55" s="80"/>
      <c r="AN55" s="80"/>
      <c r="AO55" s="80"/>
      <c r="AP55" s="79" t="s">
        <v>3612</v>
      </c>
      <c r="AQ55" s="79" t="s">
        <v>3613</v>
      </c>
      <c r="AR55" s="79" t="s">
        <v>3614</v>
      </c>
      <c r="AS55" s="79" t="s">
        <v>3615</v>
      </c>
      <c r="AT55" s="79" t="s">
        <v>2942</v>
      </c>
      <c r="AU55" s="81">
        <v>1</v>
      </c>
      <c r="AV55" s="81">
        <v>1</v>
      </c>
      <c r="AW55" s="81">
        <v>1</v>
      </c>
      <c r="AX55" s="82">
        <v>1</v>
      </c>
      <c r="AY55" s="82">
        <v>1</v>
      </c>
      <c r="AZ55" s="74" t="s">
        <v>3017</v>
      </c>
      <c r="BA55" s="79"/>
      <c r="BB55" s="79"/>
      <c r="BC55" s="79"/>
      <c r="BD55" s="83"/>
      <c r="BE55" s="81"/>
      <c r="BF55" s="81"/>
      <c r="BG55" s="81"/>
      <c r="BH55" s="81"/>
      <c r="BI55" s="81"/>
      <c r="BJ55" s="84"/>
      <c r="BK55" s="81"/>
      <c r="BL55" s="82"/>
      <c r="BM55" s="82"/>
      <c r="BN55" s="73"/>
      <c r="BO55" s="73"/>
      <c r="BP55" s="73"/>
      <c r="BQ55" s="85"/>
      <c r="BR55" s="86">
        <v>164220</v>
      </c>
      <c r="BS55" s="87">
        <v>165370</v>
      </c>
      <c r="BT55" s="86">
        <v>1150</v>
      </c>
      <c r="BU55" s="88" t="s">
        <v>2756</v>
      </c>
      <c r="BV55" s="88"/>
      <c r="BW55" s="90"/>
      <c r="BX55" s="31">
        <f t="shared" si="1"/>
        <v>1</v>
      </c>
      <c r="BY55" s="31">
        <f t="shared" si="2"/>
        <v>1</v>
      </c>
      <c r="BZ55" s="209"/>
    </row>
    <row r="56" spans="2:78" ht="31.5" customHeight="1">
      <c r="B56" s="72">
        <v>51</v>
      </c>
      <c r="C56" s="72">
        <v>51</v>
      </c>
      <c r="D56" s="73" t="s">
        <v>2084</v>
      </c>
      <c r="E56" s="74" t="s">
        <v>3616</v>
      </c>
      <c r="F56" s="73">
        <v>18</v>
      </c>
      <c r="G56" s="73">
        <v>2010</v>
      </c>
      <c r="H56" s="73" t="s">
        <v>3617</v>
      </c>
      <c r="I56" s="73" t="s">
        <v>3617</v>
      </c>
      <c r="J56" s="74" t="s">
        <v>3618</v>
      </c>
      <c r="K56" s="74" t="s">
        <v>2725</v>
      </c>
      <c r="L56" s="74" t="s">
        <v>2726</v>
      </c>
      <c r="M56" s="74" t="s">
        <v>2762</v>
      </c>
      <c r="N56" s="74" t="s">
        <v>2763</v>
      </c>
      <c r="O56" s="74" t="s">
        <v>2762</v>
      </c>
      <c r="P56" s="74">
        <v>1000</v>
      </c>
      <c r="Q56" s="74">
        <v>50</v>
      </c>
      <c r="R56" s="75">
        <v>17.09742</v>
      </c>
      <c r="S56" s="75" t="str">
        <f t="shared" si="0"/>
        <v>소기업</v>
      </c>
      <c r="T56" s="73" t="s">
        <v>3619</v>
      </c>
      <c r="U56" s="73" t="s">
        <v>3620</v>
      </c>
      <c r="V56" s="74" t="s">
        <v>3616</v>
      </c>
      <c r="W56" s="73" t="s">
        <v>3619</v>
      </c>
      <c r="X56" s="73" t="s">
        <v>3620</v>
      </c>
      <c r="Y56" s="73" t="s">
        <v>2766</v>
      </c>
      <c r="Z56" s="79" t="s">
        <v>3621</v>
      </c>
      <c r="AA56" s="74" t="s">
        <v>3622</v>
      </c>
      <c r="AB56" s="77" t="s">
        <v>2734</v>
      </c>
      <c r="AC56" s="73" t="s">
        <v>2769</v>
      </c>
      <c r="AD56" s="73" t="s">
        <v>2769</v>
      </c>
      <c r="AE56" s="73" t="s">
        <v>2834</v>
      </c>
      <c r="AF56" s="78" t="s">
        <v>2737</v>
      </c>
      <c r="AG56" s="78"/>
      <c r="AH56" s="79" t="s">
        <v>3623</v>
      </c>
      <c r="AI56" s="79" t="s">
        <v>3624</v>
      </c>
      <c r="AJ56" s="72" t="s">
        <v>1095</v>
      </c>
      <c r="AK56" s="72" t="s">
        <v>1095</v>
      </c>
      <c r="AL56" s="72" t="s">
        <v>993</v>
      </c>
      <c r="AM56" s="80"/>
      <c r="AN56" s="80"/>
      <c r="AO56" s="80">
        <v>3</v>
      </c>
      <c r="AP56" s="79" t="s">
        <v>3625</v>
      </c>
      <c r="AQ56" s="79" t="s">
        <v>3626</v>
      </c>
      <c r="AR56" s="79" t="s">
        <v>3627</v>
      </c>
      <c r="AS56" s="79" t="s">
        <v>3628</v>
      </c>
      <c r="AT56" s="79" t="s">
        <v>2746</v>
      </c>
      <c r="AU56" s="81">
        <v>3</v>
      </c>
      <c r="AV56" s="81">
        <v>4</v>
      </c>
      <c r="AW56" s="81">
        <v>4</v>
      </c>
      <c r="AX56" s="82">
        <v>5</v>
      </c>
      <c r="AY56" s="82">
        <v>6</v>
      </c>
      <c r="AZ56" s="74" t="s">
        <v>3625</v>
      </c>
      <c r="BA56" s="79" t="s">
        <v>3629</v>
      </c>
      <c r="BB56" s="79" t="s">
        <v>3628</v>
      </c>
      <c r="BC56" s="79" t="s">
        <v>3630</v>
      </c>
      <c r="BD56" s="83">
        <v>42530</v>
      </c>
      <c r="BE56" s="81" t="s">
        <v>3631</v>
      </c>
      <c r="BF56" s="81">
        <v>1</v>
      </c>
      <c r="BG56" s="81"/>
      <c r="BH56" s="81"/>
      <c r="BI56" s="81"/>
      <c r="BJ56" s="84"/>
      <c r="BK56" s="81">
        <v>2</v>
      </c>
      <c r="BL56" s="82">
        <v>4</v>
      </c>
      <c r="BM56" s="82">
        <v>4</v>
      </c>
      <c r="BN56" s="73"/>
      <c r="BO56" s="73"/>
      <c r="BP56" s="73"/>
      <c r="BQ56" s="85"/>
      <c r="BR56" s="86">
        <v>1300</v>
      </c>
      <c r="BS56" s="87">
        <v>1800</v>
      </c>
      <c r="BT56" s="86">
        <v>500</v>
      </c>
      <c r="BU56" s="88" t="s">
        <v>2756</v>
      </c>
      <c r="BV56" s="88"/>
      <c r="BW56" s="90"/>
      <c r="BX56" s="31">
        <f t="shared" si="1"/>
        <v>0</v>
      </c>
      <c r="BY56" s="31">
        <f t="shared" si="2"/>
        <v>0</v>
      </c>
      <c r="BZ56" s="209">
        <v>9</v>
      </c>
    </row>
    <row r="57" spans="2:78" ht="31.5" customHeight="1">
      <c r="B57" s="72">
        <v>52</v>
      </c>
      <c r="C57" s="72">
        <v>52</v>
      </c>
      <c r="D57" s="73" t="s">
        <v>2084</v>
      </c>
      <c r="E57" s="74" t="s">
        <v>3632</v>
      </c>
      <c r="F57" s="73">
        <v>36</v>
      </c>
      <c r="G57" s="73">
        <v>2006</v>
      </c>
      <c r="H57" s="73" t="s">
        <v>2759</v>
      </c>
      <c r="I57" s="73" t="s">
        <v>2760</v>
      </c>
      <c r="J57" s="74" t="s">
        <v>3633</v>
      </c>
      <c r="K57" s="74" t="s">
        <v>2725</v>
      </c>
      <c r="L57" s="74" t="s">
        <v>2726</v>
      </c>
      <c r="M57" s="74" t="s">
        <v>3036</v>
      </c>
      <c r="N57" s="74" t="s">
        <v>3037</v>
      </c>
      <c r="O57" s="74" t="s">
        <v>3036</v>
      </c>
      <c r="P57" s="74">
        <v>1500</v>
      </c>
      <c r="Q57" s="74">
        <v>50</v>
      </c>
      <c r="R57" s="75">
        <v>152.37513000000001</v>
      </c>
      <c r="S57" s="75" t="str">
        <f t="shared" si="0"/>
        <v>소기업</v>
      </c>
      <c r="T57" s="73" t="s">
        <v>3634</v>
      </c>
      <c r="U57" s="73" t="s">
        <v>3635</v>
      </c>
      <c r="V57" s="74" t="s">
        <v>3632</v>
      </c>
      <c r="W57" s="91" t="s">
        <v>3636</v>
      </c>
      <c r="X57" s="73" t="s">
        <v>3635</v>
      </c>
      <c r="Y57" s="73" t="s">
        <v>2766</v>
      </c>
      <c r="Z57" s="79" t="s">
        <v>3637</v>
      </c>
      <c r="AA57" s="74" t="s">
        <v>3638</v>
      </c>
      <c r="AB57" s="77" t="s">
        <v>2734</v>
      </c>
      <c r="AC57" s="73" t="s">
        <v>2769</v>
      </c>
      <c r="AD57" s="73" t="s">
        <v>2769</v>
      </c>
      <c r="AE57" s="73" t="s">
        <v>2815</v>
      </c>
      <c r="AF57" s="92" t="s">
        <v>3586</v>
      </c>
      <c r="AG57" s="92" t="s">
        <v>3586</v>
      </c>
      <c r="AH57" s="79">
        <v>0</v>
      </c>
      <c r="AI57" s="79">
        <v>0</v>
      </c>
      <c r="AJ57" s="72">
        <v>3</v>
      </c>
      <c r="AK57" s="72">
        <v>0</v>
      </c>
      <c r="AL57" s="72">
        <v>0</v>
      </c>
      <c r="AM57" s="80"/>
      <c r="AN57" s="80"/>
      <c r="AO57" s="80"/>
      <c r="AP57" s="79" t="s">
        <v>3639</v>
      </c>
      <c r="AQ57" s="79" t="s">
        <v>3014</v>
      </c>
      <c r="AR57" s="79" t="s">
        <v>3015</v>
      </c>
      <c r="AS57" s="79" t="s">
        <v>3016</v>
      </c>
      <c r="AT57" s="79" t="s">
        <v>2746</v>
      </c>
      <c r="AU57" s="81">
        <v>1</v>
      </c>
      <c r="AV57" s="81">
        <v>1</v>
      </c>
      <c r="AW57" s="81">
        <v>1</v>
      </c>
      <c r="AX57" s="82">
        <v>1</v>
      </c>
      <c r="AY57" s="82">
        <v>1</v>
      </c>
      <c r="AZ57" s="74" t="s">
        <v>3017</v>
      </c>
      <c r="BA57" s="79"/>
      <c r="BB57" s="79"/>
      <c r="BC57" s="79"/>
      <c r="BD57" s="83"/>
      <c r="BE57" s="81"/>
      <c r="BF57" s="81"/>
      <c r="BG57" s="81"/>
      <c r="BH57" s="81"/>
      <c r="BI57" s="81"/>
      <c r="BJ57" s="84"/>
      <c r="BK57" s="81"/>
      <c r="BL57" s="82"/>
      <c r="BM57" s="82"/>
      <c r="BN57" s="73"/>
      <c r="BO57" s="73"/>
      <c r="BP57" s="73"/>
      <c r="BQ57" s="85" t="s">
        <v>3640</v>
      </c>
      <c r="BR57" s="86">
        <v>15237</v>
      </c>
      <c r="BS57" s="87">
        <v>18000</v>
      </c>
      <c r="BT57" s="86">
        <v>2763</v>
      </c>
      <c r="BU57" s="88" t="s">
        <v>2756</v>
      </c>
      <c r="BV57" s="88"/>
      <c r="BW57" s="90"/>
      <c r="BX57" s="31">
        <f t="shared" si="1"/>
        <v>0</v>
      </c>
      <c r="BY57" s="31">
        <f t="shared" si="2"/>
        <v>0</v>
      </c>
      <c r="BZ57" s="209"/>
    </row>
    <row r="58" spans="2:78" ht="31.5" customHeight="1">
      <c r="B58" s="72">
        <v>53</v>
      </c>
      <c r="C58" s="72">
        <v>53</v>
      </c>
      <c r="D58" s="73" t="s">
        <v>2084</v>
      </c>
      <c r="E58" s="74" t="s">
        <v>2060</v>
      </c>
      <c r="F58" s="73">
        <v>355</v>
      </c>
      <c r="G58" s="73">
        <v>1997</v>
      </c>
      <c r="H58" s="73" t="s">
        <v>3493</v>
      </c>
      <c r="I58" s="73" t="s">
        <v>3493</v>
      </c>
      <c r="J58" s="74" t="s">
        <v>3100</v>
      </c>
      <c r="K58" s="74" t="s">
        <v>2725</v>
      </c>
      <c r="L58" s="74" t="s">
        <v>2726</v>
      </c>
      <c r="M58" s="74" t="s">
        <v>2870</v>
      </c>
      <c r="N58" s="74" t="s">
        <v>2871</v>
      </c>
      <c r="O58" s="74" t="s">
        <v>2870</v>
      </c>
      <c r="P58" s="74">
        <v>1000</v>
      </c>
      <c r="Q58" s="74">
        <v>50</v>
      </c>
      <c r="R58" s="75">
        <v>850.23876999999993</v>
      </c>
      <c r="S58" s="75" t="str">
        <f t="shared" si="0"/>
        <v>중기업</v>
      </c>
      <c r="T58" s="73" t="s">
        <v>3641</v>
      </c>
      <c r="U58" s="73" t="s">
        <v>3642</v>
      </c>
      <c r="V58" s="74" t="s">
        <v>2060</v>
      </c>
      <c r="W58" s="73" t="s">
        <v>3641</v>
      </c>
      <c r="X58" s="73" t="s">
        <v>3642</v>
      </c>
      <c r="Y58" s="73" t="s">
        <v>2766</v>
      </c>
      <c r="Z58" s="79" t="s">
        <v>3643</v>
      </c>
      <c r="AA58" s="74" t="s">
        <v>3644</v>
      </c>
      <c r="AB58" s="77" t="s">
        <v>2734</v>
      </c>
      <c r="AC58" s="73" t="s">
        <v>2769</v>
      </c>
      <c r="AD58" s="73" t="s">
        <v>2769</v>
      </c>
      <c r="AE58" s="73" t="s">
        <v>2815</v>
      </c>
      <c r="AF58" s="78" t="s">
        <v>2737</v>
      </c>
      <c r="AG58" s="78"/>
      <c r="AH58" s="79" t="s">
        <v>3645</v>
      </c>
      <c r="AI58" s="79" t="s">
        <v>3646</v>
      </c>
      <c r="AJ58" s="72">
        <v>3</v>
      </c>
      <c r="AK58" s="72">
        <v>4</v>
      </c>
      <c r="AL58" s="72">
        <v>0</v>
      </c>
      <c r="AM58" s="80">
        <v>3</v>
      </c>
      <c r="AN58" s="80"/>
      <c r="AO58" s="80"/>
      <c r="AP58" s="79" t="s">
        <v>3647</v>
      </c>
      <c r="AQ58" s="79" t="s">
        <v>3648</v>
      </c>
      <c r="AR58" s="79" t="s">
        <v>3649</v>
      </c>
      <c r="AS58" s="79" t="s">
        <v>3650</v>
      </c>
      <c r="AT58" s="79" t="s">
        <v>2746</v>
      </c>
      <c r="AU58" s="81">
        <v>4</v>
      </c>
      <c r="AV58" s="81">
        <v>4</v>
      </c>
      <c r="AW58" s="81">
        <v>4</v>
      </c>
      <c r="AX58" s="82">
        <v>4</v>
      </c>
      <c r="AY58" s="82">
        <v>5</v>
      </c>
      <c r="AZ58" s="74" t="s">
        <v>3651</v>
      </c>
      <c r="BA58" s="79" t="s">
        <v>3652</v>
      </c>
      <c r="BB58" s="79" t="s">
        <v>3653</v>
      </c>
      <c r="BC58" s="79" t="s">
        <v>3654</v>
      </c>
      <c r="BD58" s="83">
        <v>42499</v>
      </c>
      <c r="BE58" s="81" t="s">
        <v>2825</v>
      </c>
      <c r="BF58" s="81">
        <v>1</v>
      </c>
      <c r="BG58" s="81"/>
      <c r="BH58" s="81"/>
      <c r="BI58" s="81"/>
      <c r="BJ58" s="84"/>
      <c r="BK58" s="81">
        <v>6</v>
      </c>
      <c r="BL58" s="82">
        <v>12</v>
      </c>
      <c r="BM58" s="82">
        <v>12</v>
      </c>
      <c r="BN58" s="73"/>
      <c r="BO58" s="73"/>
      <c r="BP58" s="73"/>
      <c r="BQ58" s="85"/>
      <c r="BR58" s="86">
        <v>85000</v>
      </c>
      <c r="BS58" s="87">
        <v>47000</v>
      </c>
      <c r="BT58" s="86">
        <v>-38000</v>
      </c>
      <c r="BU58" s="88" t="s">
        <v>2756</v>
      </c>
      <c r="BV58" s="88"/>
      <c r="BW58" s="90"/>
      <c r="BX58" s="31">
        <f t="shared" si="1"/>
        <v>0</v>
      </c>
      <c r="BY58" s="31">
        <f t="shared" si="2"/>
        <v>0</v>
      </c>
      <c r="BZ58" s="209">
        <v>5</v>
      </c>
    </row>
    <row r="59" spans="2:78" ht="31.5" customHeight="1">
      <c r="B59" s="72">
        <v>54</v>
      </c>
      <c r="C59" s="72">
        <v>54</v>
      </c>
      <c r="D59" s="73" t="s">
        <v>2084</v>
      </c>
      <c r="E59" s="74" t="s">
        <v>668</v>
      </c>
      <c r="F59" s="73">
        <v>73</v>
      </c>
      <c r="G59" s="73">
        <v>1977</v>
      </c>
      <c r="H59" s="73" t="s">
        <v>2984</v>
      </c>
      <c r="I59" s="73" t="s">
        <v>2984</v>
      </c>
      <c r="J59" s="74" t="s">
        <v>2985</v>
      </c>
      <c r="K59" s="74" t="s">
        <v>2725</v>
      </c>
      <c r="L59" s="74" t="s">
        <v>2726</v>
      </c>
      <c r="M59" s="74" t="s">
        <v>2727</v>
      </c>
      <c r="N59" s="74" t="s">
        <v>2728</v>
      </c>
      <c r="O59" s="74" t="s">
        <v>2727</v>
      </c>
      <c r="P59" s="74">
        <v>1000</v>
      </c>
      <c r="Q59" s="74">
        <v>50</v>
      </c>
      <c r="R59" s="75">
        <v>271.61995999999999</v>
      </c>
      <c r="S59" s="75" t="str">
        <f t="shared" si="0"/>
        <v>중기업</v>
      </c>
      <c r="T59" s="73" t="s">
        <v>3655</v>
      </c>
      <c r="U59" s="73" t="s">
        <v>3656</v>
      </c>
      <c r="V59" s="74" t="s">
        <v>668</v>
      </c>
      <c r="W59" s="73" t="s">
        <v>3655</v>
      </c>
      <c r="X59" s="73" t="s">
        <v>3656</v>
      </c>
      <c r="Y59" s="73" t="s">
        <v>2766</v>
      </c>
      <c r="Z59" s="79" t="s">
        <v>3657</v>
      </c>
      <c r="AA59" s="74" t="s">
        <v>3658</v>
      </c>
      <c r="AB59" s="77" t="s">
        <v>2734</v>
      </c>
      <c r="AC59" s="73" t="s">
        <v>2735</v>
      </c>
      <c r="AD59" s="73" t="s">
        <v>2735</v>
      </c>
      <c r="AE59" s="73" t="s">
        <v>2770</v>
      </c>
      <c r="AF59" s="78" t="s">
        <v>2737</v>
      </c>
      <c r="AG59" s="78"/>
      <c r="AH59" s="79" t="s">
        <v>3659</v>
      </c>
      <c r="AI59" s="89" t="s">
        <v>3660</v>
      </c>
      <c r="AJ59" s="72">
        <v>0</v>
      </c>
      <c r="AK59" s="72">
        <v>5</v>
      </c>
      <c r="AL59" s="72">
        <v>0</v>
      </c>
      <c r="AM59" s="80"/>
      <c r="AN59" s="80">
        <v>4</v>
      </c>
      <c r="AO59" s="80"/>
      <c r="AP59" s="79" t="s">
        <v>3661</v>
      </c>
      <c r="AQ59" s="79" t="s">
        <v>3662</v>
      </c>
      <c r="AR59" s="79" t="s">
        <v>3663</v>
      </c>
      <c r="AS59" s="79" t="s">
        <v>3664</v>
      </c>
      <c r="AT59" s="79" t="s">
        <v>2746</v>
      </c>
      <c r="AU59" s="81">
        <v>3</v>
      </c>
      <c r="AV59" s="81">
        <v>4</v>
      </c>
      <c r="AW59" s="81">
        <v>4</v>
      </c>
      <c r="AX59" s="82">
        <v>4</v>
      </c>
      <c r="AY59" s="82">
        <v>5</v>
      </c>
      <c r="AZ59" s="74" t="s">
        <v>3665</v>
      </c>
      <c r="BA59" s="79" t="s">
        <v>3666</v>
      </c>
      <c r="BB59" s="79" t="s">
        <v>3667</v>
      </c>
      <c r="BC59" s="79" t="s">
        <v>3668</v>
      </c>
      <c r="BD59" s="83">
        <v>42493</v>
      </c>
      <c r="BE59" s="81" t="s">
        <v>3669</v>
      </c>
      <c r="BF59" s="81"/>
      <c r="BG59" s="81"/>
      <c r="BH59" s="81">
        <v>1</v>
      </c>
      <c r="BI59" s="81"/>
      <c r="BJ59" s="84" t="s">
        <v>3670</v>
      </c>
      <c r="BK59" s="81">
        <v>5</v>
      </c>
      <c r="BL59" s="82">
        <v>8</v>
      </c>
      <c r="BM59" s="82">
        <v>8</v>
      </c>
      <c r="BN59" s="73"/>
      <c r="BO59" s="73"/>
      <c r="BP59" s="73"/>
      <c r="BQ59" s="85"/>
      <c r="BR59" s="86">
        <v>27161</v>
      </c>
      <c r="BS59" s="87">
        <v>32000</v>
      </c>
      <c r="BT59" s="86">
        <v>4839</v>
      </c>
      <c r="BU59" s="88" t="s">
        <v>2778</v>
      </c>
      <c r="BV59" s="88"/>
      <c r="BW59" s="90"/>
      <c r="BX59" s="31">
        <f t="shared" si="1"/>
        <v>1</v>
      </c>
      <c r="BY59" s="31">
        <f t="shared" si="2"/>
        <v>1</v>
      </c>
      <c r="BZ59" s="209">
        <v>10</v>
      </c>
    </row>
    <row r="60" spans="2:78" ht="31.5" customHeight="1">
      <c r="B60" s="72">
        <v>55</v>
      </c>
      <c r="C60" s="72">
        <v>55</v>
      </c>
      <c r="D60" s="73" t="s">
        <v>2084</v>
      </c>
      <c r="E60" s="74" t="s">
        <v>3671</v>
      </c>
      <c r="F60" s="73">
        <v>115</v>
      </c>
      <c r="G60" s="73">
        <v>1970</v>
      </c>
      <c r="H60" s="73" t="s">
        <v>2723</v>
      </c>
      <c r="I60" s="73" t="s">
        <v>2723</v>
      </c>
      <c r="J60" s="74" t="s">
        <v>3672</v>
      </c>
      <c r="K60" s="74" t="s">
        <v>2725</v>
      </c>
      <c r="L60" s="74" t="s">
        <v>2726</v>
      </c>
      <c r="M60" s="74" t="s">
        <v>2727</v>
      </c>
      <c r="N60" s="74" t="s">
        <v>2728</v>
      </c>
      <c r="O60" s="74" t="s">
        <v>2727</v>
      </c>
      <c r="P60" s="74">
        <v>1000</v>
      </c>
      <c r="Q60" s="74">
        <v>50</v>
      </c>
      <c r="R60" s="75"/>
      <c r="S60" s="75" t="str">
        <f t="shared" si="0"/>
        <v>중기업</v>
      </c>
      <c r="T60" s="73" t="s">
        <v>3673</v>
      </c>
      <c r="U60" s="73" t="s">
        <v>3674</v>
      </c>
      <c r="V60" s="74" t="s">
        <v>3675</v>
      </c>
      <c r="W60" s="73" t="s">
        <v>3673</v>
      </c>
      <c r="X60" s="73" t="s">
        <v>3674</v>
      </c>
      <c r="Y60" s="73" t="s">
        <v>2766</v>
      </c>
      <c r="Z60" s="79" t="s">
        <v>3676</v>
      </c>
      <c r="AA60" s="74" t="s">
        <v>3677</v>
      </c>
      <c r="AB60" s="77" t="s">
        <v>2734</v>
      </c>
      <c r="AC60" s="73" t="s">
        <v>2769</v>
      </c>
      <c r="AD60" s="73" t="s">
        <v>2769</v>
      </c>
      <c r="AE60" s="73" t="s">
        <v>2770</v>
      </c>
      <c r="AF60" s="78" t="s">
        <v>2737</v>
      </c>
      <c r="AG60" s="78"/>
      <c r="AH60" s="79" t="s">
        <v>3678</v>
      </c>
      <c r="AI60" s="89" t="s">
        <v>3679</v>
      </c>
      <c r="AJ60" s="72">
        <v>4</v>
      </c>
      <c r="AK60" s="72">
        <v>0</v>
      </c>
      <c r="AL60" s="72">
        <v>0</v>
      </c>
      <c r="AM60" s="80"/>
      <c r="AN60" s="80"/>
      <c r="AO60" s="80"/>
      <c r="AP60" s="79" t="s">
        <v>3680</v>
      </c>
      <c r="AQ60" s="79" t="s">
        <v>3681</v>
      </c>
      <c r="AR60" s="79" t="s">
        <v>3682</v>
      </c>
      <c r="AS60" s="79" t="s">
        <v>3683</v>
      </c>
      <c r="AT60" s="79" t="s">
        <v>2746</v>
      </c>
      <c r="AU60" s="81">
        <v>1</v>
      </c>
      <c r="AV60" s="81">
        <v>1</v>
      </c>
      <c r="AW60" s="81">
        <v>1</v>
      </c>
      <c r="AX60" s="82">
        <v>1</v>
      </c>
      <c r="AY60" s="82">
        <v>1</v>
      </c>
      <c r="AZ60" s="74" t="s">
        <v>3017</v>
      </c>
      <c r="BA60" s="79"/>
      <c r="BB60" s="79"/>
      <c r="BC60" s="79"/>
      <c r="BD60" s="83"/>
      <c r="BE60" s="81"/>
      <c r="BF60" s="81"/>
      <c r="BG60" s="81"/>
      <c r="BH60" s="81"/>
      <c r="BI60" s="81"/>
      <c r="BJ60" s="84"/>
      <c r="BK60" s="81">
        <v>4</v>
      </c>
      <c r="BL60" s="82">
        <v>4</v>
      </c>
      <c r="BM60" s="82">
        <v>4</v>
      </c>
      <c r="BN60" s="73"/>
      <c r="BO60" s="73"/>
      <c r="BP60" s="73"/>
      <c r="BQ60" s="85"/>
      <c r="BR60" s="86">
        <v>42253</v>
      </c>
      <c r="BS60" s="87">
        <v>42253</v>
      </c>
      <c r="BT60" s="86">
        <v>0</v>
      </c>
      <c r="BU60" s="88" t="s">
        <v>2756</v>
      </c>
      <c r="BV60" s="88"/>
      <c r="BW60" s="90"/>
      <c r="BX60" s="31">
        <f t="shared" si="1"/>
        <v>0</v>
      </c>
      <c r="BY60" s="31">
        <f t="shared" si="2"/>
        <v>0</v>
      </c>
      <c r="BZ60" s="209"/>
    </row>
    <row r="61" spans="2:78" ht="31.5" customHeight="1">
      <c r="B61" s="72">
        <v>56</v>
      </c>
      <c r="C61" s="72">
        <v>1</v>
      </c>
      <c r="D61" s="73" t="s">
        <v>2007</v>
      </c>
      <c r="E61" s="74" t="s">
        <v>1013</v>
      </c>
      <c r="F61" s="73">
        <v>22</v>
      </c>
      <c r="G61" s="73">
        <v>1994</v>
      </c>
      <c r="H61" s="73" t="s">
        <v>3165</v>
      </c>
      <c r="I61" s="73" t="s">
        <v>3034</v>
      </c>
      <c r="J61" s="74" t="s">
        <v>3684</v>
      </c>
      <c r="K61" s="74" t="s">
        <v>2725</v>
      </c>
      <c r="L61" s="74" t="s">
        <v>2726</v>
      </c>
      <c r="M61" s="74" t="s">
        <v>2727</v>
      </c>
      <c r="N61" s="74" t="s">
        <v>2728</v>
      </c>
      <c r="O61" s="74" t="s">
        <v>2727</v>
      </c>
      <c r="P61" s="74">
        <v>1000</v>
      </c>
      <c r="Q61" s="74">
        <v>50</v>
      </c>
      <c r="R61" s="75">
        <v>55.762664999999998</v>
      </c>
      <c r="S61" s="75" t="str">
        <f t="shared" si="0"/>
        <v>소기업</v>
      </c>
      <c r="T61" s="73" t="s">
        <v>3685</v>
      </c>
      <c r="U61" s="73" t="s">
        <v>3686</v>
      </c>
      <c r="V61" s="74" t="s">
        <v>1013</v>
      </c>
      <c r="W61" s="73" t="s">
        <v>3685</v>
      </c>
      <c r="X61" s="73" t="s">
        <v>3686</v>
      </c>
      <c r="Y61" s="73" t="s">
        <v>3687</v>
      </c>
      <c r="Z61" s="76" t="s">
        <v>3688</v>
      </c>
      <c r="AA61" s="74" t="s">
        <v>3689</v>
      </c>
      <c r="AB61" s="77" t="s">
        <v>3690</v>
      </c>
      <c r="AC61" s="73" t="s">
        <v>3691</v>
      </c>
      <c r="AD61" s="73" t="s">
        <v>3691</v>
      </c>
      <c r="AE61" s="73" t="s">
        <v>3692</v>
      </c>
      <c r="AF61" s="78" t="s">
        <v>3693</v>
      </c>
      <c r="AG61" s="78" t="s">
        <v>2737</v>
      </c>
      <c r="AH61" s="79" t="s">
        <v>3694</v>
      </c>
      <c r="AI61" s="79" t="s">
        <v>3695</v>
      </c>
      <c r="AJ61" s="73">
        <v>2</v>
      </c>
      <c r="AK61" s="73">
        <v>1</v>
      </c>
      <c r="AL61" s="73" t="s">
        <v>3696</v>
      </c>
      <c r="AM61" s="80">
        <v>2</v>
      </c>
      <c r="AN61" s="80"/>
      <c r="AO61" s="80">
        <v>3</v>
      </c>
      <c r="AP61" s="79" t="s">
        <v>3697</v>
      </c>
      <c r="AQ61" s="79" t="s">
        <v>3698</v>
      </c>
      <c r="AR61" s="79" t="s">
        <v>3699</v>
      </c>
      <c r="AS61" s="79" t="s">
        <v>3700</v>
      </c>
      <c r="AT61" s="79" t="s">
        <v>2746</v>
      </c>
      <c r="AU61" s="81">
        <v>3</v>
      </c>
      <c r="AV61" s="81">
        <v>4</v>
      </c>
      <c r="AW61" s="81">
        <v>4</v>
      </c>
      <c r="AX61" s="82">
        <v>5</v>
      </c>
      <c r="AY61" s="82">
        <v>6</v>
      </c>
      <c r="AZ61" s="74" t="s">
        <v>3701</v>
      </c>
      <c r="BA61" s="79" t="s">
        <v>3702</v>
      </c>
      <c r="BB61" s="79" t="s">
        <v>3703</v>
      </c>
      <c r="BC61" s="79" t="s">
        <v>3704</v>
      </c>
      <c r="BD61" s="83" t="s">
        <v>3705</v>
      </c>
      <c r="BE61" s="81" t="s">
        <v>3706</v>
      </c>
      <c r="BF61" s="81">
        <v>1</v>
      </c>
      <c r="BG61" s="81"/>
      <c r="BH61" s="81"/>
      <c r="BI61" s="81"/>
      <c r="BJ61" s="84" t="s">
        <v>3707</v>
      </c>
      <c r="BK61" s="81">
        <v>5</v>
      </c>
      <c r="BL61" s="82">
        <v>7</v>
      </c>
      <c r="BM61" s="82">
        <v>8</v>
      </c>
      <c r="BN61" s="73"/>
      <c r="BO61" s="97"/>
      <c r="BP61" s="97"/>
      <c r="BQ61" s="85" t="s">
        <v>3708</v>
      </c>
      <c r="BR61" s="86">
        <v>5000</v>
      </c>
      <c r="BS61" s="87">
        <v>9500</v>
      </c>
      <c r="BT61" s="86">
        <v>4500</v>
      </c>
      <c r="BU61" s="81" t="s">
        <v>3551</v>
      </c>
      <c r="BV61" s="81"/>
      <c r="BW61" s="90"/>
      <c r="BX61" s="31">
        <f t="shared" si="1"/>
        <v>1</v>
      </c>
      <c r="BY61" s="31">
        <f t="shared" si="2"/>
        <v>1</v>
      </c>
      <c r="BZ61" s="209">
        <v>10</v>
      </c>
    </row>
    <row r="62" spans="2:78" ht="31.5" customHeight="1">
      <c r="B62" s="72">
        <v>57</v>
      </c>
      <c r="C62" s="72">
        <v>2</v>
      </c>
      <c r="D62" s="73" t="s">
        <v>2085</v>
      </c>
      <c r="E62" s="74" t="s">
        <v>996</v>
      </c>
      <c r="F62" s="73">
        <v>14</v>
      </c>
      <c r="G62" s="73">
        <v>2005</v>
      </c>
      <c r="H62" s="73" t="s">
        <v>3066</v>
      </c>
      <c r="I62" s="73" t="s">
        <v>3020</v>
      </c>
      <c r="J62" s="74" t="s">
        <v>3709</v>
      </c>
      <c r="K62" s="74" t="s">
        <v>2725</v>
      </c>
      <c r="L62" s="74" t="s">
        <v>2726</v>
      </c>
      <c r="M62" s="74" t="s">
        <v>2727</v>
      </c>
      <c r="N62" s="74" t="s">
        <v>2728</v>
      </c>
      <c r="O62" s="74" t="s">
        <v>2727</v>
      </c>
      <c r="P62" s="74">
        <v>1000</v>
      </c>
      <c r="Q62" s="74">
        <v>50</v>
      </c>
      <c r="R62" s="75">
        <v>12.216410000000002</v>
      </c>
      <c r="S62" s="75" t="str">
        <f t="shared" si="0"/>
        <v>소기업</v>
      </c>
      <c r="T62" s="73" t="s">
        <v>3710</v>
      </c>
      <c r="U62" s="73" t="s">
        <v>3711</v>
      </c>
      <c r="V62" s="74" t="s">
        <v>996</v>
      </c>
      <c r="W62" s="73" t="s">
        <v>3712</v>
      </c>
      <c r="X62" s="73" t="s">
        <v>3713</v>
      </c>
      <c r="Y62" s="73" t="s">
        <v>3714</v>
      </c>
      <c r="Z62" s="76" t="s">
        <v>3715</v>
      </c>
      <c r="AA62" s="74" t="s">
        <v>3716</v>
      </c>
      <c r="AB62" s="77" t="s">
        <v>3690</v>
      </c>
      <c r="AC62" s="73" t="s">
        <v>3717</v>
      </c>
      <c r="AD62" s="73" t="s">
        <v>2769</v>
      </c>
      <c r="AE62" s="73" t="s">
        <v>3718</v>
      </c>
      <c r="AF62" s="78" t="s">
        <v>3693</v>
      </c>
      <c r="AG62" s="78" t="s">
        <v>2737</v>
      </c>
      <c r="AH62" s="79" t="s">
        <v>3712</v>
      </c>
      <c r="AI62" s="79" t="s">
        <v>3719</v>
      </c>
      <c r="AJ62" s="73" t="s">
        <v>2837</v>
      </c>
      <c r="AK62" s="73">
        <v>0</v>
      </c>
      <c r="AL62" s="73">
        <v>0</v>
      </c>
      <c r="AM62" s="80" t="s">
        <v>2837</v>
      </c>
      <c r="AN62" s="80"/>
      <c r="AO62" s="80"/>
      <c r="AP62" s="79" t="s">
        <v>3720</v>
      </c>
      <c r="AQ62" s="79" t="s">
        <v>3721</v>
      </c>
      <c r="AR62" s="79" t="s">
        <v>3722</v>
      </c>
      <c r="AS62" s="79" t="s">
        <v>3723</v>
      </c>
      <c r="AT62" s="79" t="s">
        <v>3724</v>
      </c>
      <c r="AU62" s="81">
        <v>3</v>
      </c>
      <c r="AV62" s="81">
        <v>4</v>
      </c>
      <c r="AW62" s="81">
        <v>4</v>
      </c>
      <c r="AX62" s="82">
        <v>5</v>
      </c>
      <c r="AY62" s="82">
        <v>6</v>
      </c>
      <c r="AZ62" s="74" t="s">
        <v>3725</v>
      </c>
      <c r="BA62" s="79" t="s">
        <v>3726</v>
      </c>
      <c r="BB62" s="79" t="s">
        <v>3727</v>
      </c>
      <c r="BC62" s="79" t="s">
        <v>3728</v>
      </c>
      <c r="BD62" s="83" t="s">
        <v>3705</v>
      </c>
      <c r="BE62" s="81" t="s">
        <v>3729</v>
      </c>
      <c r="BF62" s="81">
        <v>1</v>
      </c>
      <c r="BG62" s="81"/>
      <c r="BH62" s="81"/>
      <c r="BI62" s="81"/>
      <c r="BJ62" s="98" t="s">
        <v>3730</v>
      </c>
      <c r="BK62" s="81">
        <v>4</v>
      </c>
      <c r="BL62" s="82">
        <v>10</v>
      </c>
      <c r="BM62" s="82">
        <v>11</v>
      </c>
      <c r="BN62" s="73"/>
      <c r="BO62" s="73"/>
      <c r="BP62" s="73"/>
      <c r="BQ62" s="85" t="s">
        <v>3731</v>
      </c>
      <c r="BR62" s="86">
        <v>1350</v>
      </c>
      <c r="BS62" s="87">
        <v>1300</v>
      </c>
      <c r="BT62" s="86">
        <v>-50</v>
      </c>
      <c r="BU62" s="81" t="s">
        <v>2756</v>
      </c>
      <c r="BV62" s="81"/>
      <c r="BW62" s="90"/>
      <c r="BX62" s="31">
        <f t="shared" si="1"/>
        <v>0</v>
      </c>
      <c r="BY62" s="31">
        <f t="shared" si="2"/>
        <v>0</v>
      </c>
      <c r="BZ62" s="209">
        <v>10</v>
      </c>
    </row>
    <row r="63" spans="2:78" ht="31.5" customHeight="1">
      <c r="B63" s="72">
        <v>58</v>
      </c>
      <c r="C63" s="72">
        <v>3</v>
      </c>
      <c r="D63" s="73" t="s">
        <v>2085</v>
      </c>
      <c r="E63" s="74" t="s">
        <v>1017</v>
      </c>
      <c r="F63" s="73">
        <v>37</v>
      </c>
      <c r="G63" s="73">
        <v>2000</v>
      </c>
      <c r="H63" s="73" t="s">
        <v>2827</v>
      </c>
      <c r="I63" s="73" t="s">
        <v>2828</v>
      </c>
      <c r="J63" s="74" t="s">
        <v>3732</v>
      </c>
      <c r="K63" s="74" t="s">
        <v>2725</v>
      </c>
      <c r="L63" s="74" t="s">
        <v>2726</v>
      </c>
      <c r="M63" s="74" t="s">
        <v>2930</v>
      </c>
      <c r="N63" s="74" t="s">
        <v>2931</v>
      </c>
      <c r="O63" s="74" t="s">
        <v>2930</v>
      </c>
      <c r="P63" s="74">
        <v>800</v>
      </c>
      <c r="Q63" s="74">
        <v>50</v>
      </c>
      <c r="R63" s="75">
        <v>82.941665</v>
      </c>
      <c r="S63" s="75" t="str">
        <f t="shared" si="0"/>
        <v>소기업</v>
      </c>
      <c r="T63" s="73" t="s">
        <v>3733</v>
      </c>
      <c r="U63" s="73" t="s">
        <v>3734</v>
      </c>
      <c r="V63" s="74" t="s">
        <v>2064</v>
      </c>
      <c r="W63" s="73" t="s">
        <v>3735</v>
      </c>
      <c r="X63" s="73" t="s">
        <v>3736</v>
      </c>
      <c r="Y63" s="73" t="s">
        <v>3737</v>
      </c>
      <c r="Z63" s="76" t="s">
        <v>3738</v>
      </c>
      <c r="AA63" s="74" t="s">
        <v>3739</v>
      </c>
      <c r="AB63" s="77" t="s">
        <v>3690</v>
      </c>
      <c r="AC63" s="73" t="s">
        <v>3691</v>
      </c>
      <c r="AD63" s="73" t="s">
        <v>3691</v>
      </c>
      <c r="AE63" s="73" t="s">
        <v>3740</v>
      </c>
      <c r="AF63" s="78" t="s">
        <v>3693</v>
      </c>
      <c r="AG63" s="78" t="s">
        <v>2737</v>
      </c>
      <c r="AH63" s="79" t="s">
        <v>3741</v>
      </c>
      <c r="AI63" s="79" t="s">
        <v>3742</v>
      </c>
      <c r="AJ63" s="73">
        <v>3</v>
      </c>
      <c r="AK63" s="73">
        <v>0</v>
      </c>
      <c r="AL63" s="73">
        <v>0</v>
      </c>
      <c r="AM63" s="80">
        <v>3</v>
      </c>
      <c r="AN63" s="80"/>
      <c r="AO63" s="80"/>
      <c r="AP63" s="79" t="s">
        <v>3743</v>
      </c>
      <c r="AQ63" s="79" t="s">
        <v>3744</v>
      </c>
      <c r="AR63" s="79" t="s">
        <v>3745</v>
      </c>
      <c r="AS63" s="79" t="s">
        <v>3746</v>
      </c>
      <c r="AT63" s="79" t="s">
        <v>2746</v>
      </c>
      <c r="AU63" s="81">
        <v>3</v>
      </c>
      <c r="AV63" s="81">
        <v>4</v>
      </c>
      <c r="AW63" s="81">
        <v>4</v>
      </c>
      <c r="AX63" s="82">
        <v>5</v>
      </c>
      <c r="AY63" s="82">
        <v>6</v>
      </c>
      <c r="AZ63" s="74" t="s">
        <v>3747</v>
      </c>
      <c r="BA63" s="79" t="s">
        <v>3748</v>
      </c>
      <c r="BB63" s="79" t="s">
        <v>3749</v>
      </c>
      <c r="BC63" s="79" t="s">
        <v>3750</v>
      </c>
      <c r="BD63" s="83" t="s">
        <v>3751</v>
      </c>
      <c r="BE63" s="81" t="s">
        <v>3752</v>
      </c>
      <c r="BF63" s="81">
        <v>1</v>
      </c>
      <c r="BG63" s="81"/>
      <c r="BH63" s="81"/>
      <c r="BI63" s="81"/>
      <c r="BJ63" s="84" t="s">
        <v>3753</v>
      </c>
      <c r="BK63" s="81">
        <v>4</v>
      </c>
      <c r="BL63" s="82">
        <v>8</v>
      </c>
      <c r="BM63" s="82">
        <v>10</v>
      </c>
      <c r="BN63" s="73"/>
      <c r="BO63" s="73"/>
      <c r="BP63" s="73"/>
      <c r="BQ63" s="85" t="s">
        <v>3754</v>
      </c>
      <c r="BR63" s="86">
        <v>7500</v>
      </c>
      <c r="BS63" s="87">
        <v>10000</v>
      </c>
      <c r="BT63" s="86">
        <v>2500</v>
      </c>
      <c r="BU63" s="81" t="s">
        <v>2756</v>
      </c>
      <c r="BV63" s="81"/>
      <c r="BW63" s="90"/>
      <c r="BX63" s="31">
        <f t="shared" si="1"/>
        <v>1</v>
      </c>
      <c r="BY63" s="31">
        <f t="shared" si="2"/>
        <v>1</v>
      </c>
      <c r="BZ63" s="209">
        <v>9</v>
      </c>
    </row>
    <row r="64" spans="2:78" ht="31.5" customHeight="1">
      <c r="B64" s="72">
        <v>59</v>
      </c>
      <c r="C64" s="72">
        <v>4</v>
      </c>
      <c r="D64" s="73" t="s">
        <v>2085</v>
      </c>
      <c r="E64" s="74" t="s">
        <v>1009</v>
      </c>
      <c r="F64" s="73">
        <v>11</v>
      </c>
      <c r="G64" s="73">
        <v>2007</v>
      </c>
      <c r="H64" s="73" t="s">
        <v>3019</v>
      </c>
      <c r="I64" s="73" t="s">
        <v>2908</v>
      </c>
      <c r="J64" s="74" t="s">
        <v>3755</v>
      </c>
      <c r="K64" s="74" t="s">
        <v>2806</v>
      </c>
      <c r="L64" s="74" t="s">
        <v>2807</v>
      </c>
      <c r="M64" s="74" t="s">
        <v>2808</v>
      </c>
      <c r="N64" s="74" t="s">
        <v>2809</v>
      </c>
      <c r="O64" s="74" t="s">
        <v>2806</v>
      </c>
      <c r="P64" s="74">
        <v>1000</v>
      </c>
      <c r="Q64" s="74">
        <v>10</v>
      </c>
      <c r="R64" s="75">
        <v>11.720715</v>
      </c>
      <c r="S64" s="75" t="str">
        <f t="shared" si="0"/>
        <v>중기업</v>
      </c>
      <c r="T64" s="73" t="s">
        <v>3756</v>
      </c>
      <c r="U64" s="73" t="s">
        <v>3757</v>
      </c>
      <c r="V64" s="74" t="s">
        <v>1009</v>
      </c>
      <c r="W64" s="73" t="s">
        <v>3756</v>
      </c>
      <c r="X64" s="73" t="s">
        <v>3757</v>
      </c>
      <c r="Y64" s="73" t="s">
        <v>3687</v>
      </c>
      <c r="Z64" s="76" t="s">
        <v>3758</v>
      </c>
      <c r="AA64" s="74" t="s">
        <v>3759</v>
      </c>
      <c r="AB64" s="77" t="s">
        <v>3690</v>
      </c>
      <c r="AC64" s="73" t="s">
        <v>3691</v>
      </c>
      <c r="AD64" s="73" t="s">
        <v>3691</v>
      </c>
      <c r="AE64" s="73" t="s">
        <v>3692</v>
      </c>
      <c r="AF64" s="92" t="s">
        <v>2737</v>
      </c>
      <c r="AG64" s="78" t="s">
        <v>2737</v>
      </c>
      <c r="AH64" s="79" t="s">
        <v>3760</v>
      </c>
      <c r="AI64" s="79" t="s">
        <v>3761</v>
      </c>
      <c r="AJ64" s="73">
        <v>0</v>
      </c>
      <c r="AK64" s="73">
        <v>3</v>
      </c>
      <c r="AL64" s="73">
        <v>3</v>
      </c>
      <c r="AM64" s="80"/>
      <c r="AN64" s="80">
        <v>3</v>
      </c>
      <c r="AO64" s="80">
        <v>3</v>
      </c>
      <c r="AP64" s="79" t="s">
        <v>3762</v>
      </c>
      <c r="AQ64" s="79" t="s">
        <v>3763</v>
      </c>
      <c r="AR64" s="79" t="s">
        <v>3764</v>
      </c>
      <c r="AS64" s="79" t="s">
        <v>3765</v>
      </c>
      <c r="AT64" s="79" t="s">
        <v>2746</v>
      </c>
      <c r="AU64" s="81">
        <v>3</v>
      </c>
      <c r="AV64" s="81">
        <v>4</v>
      </c>
      <c r="AW64" s="81">
        <v>4</v>
      </c>
      <c r="AX64" s="82">
        <v>5</v>
      </c>
      <c r="AY64" s="82">
        <v>6</v>
      </c>
      <c r="AZ64" s="74" t="s">
        <v>3766</v>
      </c>
      <c r="BA64" s="79" t="s">
        <v>3767</v>
      </c>
      <c r="BB64" s="79" t="s">
        <v>3768</v>
      </c>
      <c r="BC64" s="79" t="s">
        <v>3769</v>
      </c>
      <c r="BD64" s="83" t="s">
        <v>3770</v>
      </c>
      <c r="BE64" s="81" t="s">
        <v>3771</v>
      </c>
      <c r="BF64" s="81"/>
      <c r="BG64" s="81">
        <v>1</v>
      </c>
      <c r="BH64" s="81"/>
      <c r="BI64" s="81"/>
      <c r="BJ64" s="84" t="s">
        <v>3772</v>
      </c>
      <c r="BK64" s="81">
        <v>3</v>
      </c>
      <c r="BL64" s="82">
        <v>6</v>
      </c>
      <c r="BM64" s="82">
        <v>7</v>
      </c>
      <c r="BN64" s="73"/>
      <c r="BO64" s="73"/>
      <c r="BP64" s="73"/>
      <c r="BQ64" s="85"/>
      <c r="BR64" s="86">
        <v>1200</v>
      </c>
      <c r="BS64" s="87">
        <v>1300</v>
      </c>
      <c r="BT64" s="86">
        <v>100</v>
      </c>
      <c r="BU64" s="81" t="s">
        <v>3773</v>
      </c>
      <c r="BV64" s="81"/>
      <c r="BW64" s="90"/>
      <c r="BX64" s="31">
        <f t="shared" si="1"/>
        <v>1</v>
      </c>
      <c r="BY64" s="31">
        <f t="shared" si="2"/>
        <v>1</v>
      </c>
      <c r="BZ64" s="209">
        <v>9</v>
      </c>
    </row>
    <row r="65" spans="2:78" ht="31.5" customHeight="1">
      <c r="B65" s="72">
        <v>60</v>
      </c>
      <c r="C65" s="72">
        <v>5</v>
      </c>
      <c r="D65" s="73" t="s">
        <v>2085</v>
      </c>
      <c r="E65" s="74" t="s">
        <v>1010</v>
      </c>
      <c r="F65" s="73">
        <v>11</v>
      </c>
      <c r="G65" s="73">
        <v>2003</v>
      </c>
      <c r="H65" s="73" t="s">
        <v>3774</v>
      </c>
      <c r="I65" s="73" t="s">
        <v>3034</v>
      </c>
      <c r="J65" s="74" t="s">
        <v>3775</v>
      </c>
      <c r="K65" s="74" t="s">
        <v>2725</v>
      </c>
      <c r="L65" s="74" t="s">
        <v>2726</v>
      </c>
      <c r="M65" s="74" t="s">
        <v>3776</v>
      </c>
      <c r="N65" s="74" t="s">
        <v>3777</v>
      </c>
      <c r="O65" s="74" t="s">
        <v>3776</v>
      </c>
      <c r="P65" s="74">
        <v>1000</v>
      </c>
      <c r="Q65" s="74">
        <v>50</v>
      </c>
      <c r="R65" s="75">
        <v>7.8032750000000002</v>
      </c>
      <c r="S65" s="75" t="str">
        <f t="shared" si="0"/>
        <v>소기업</v>
      </c>
      <c r="T65" s="73" t="s">
        <v>3778</v>
      </c>
      <c r="U65" s="73" t="s">
        <v>3779</v>
      </c>
      <c r="V65" s="74" t="s">
        <v>1010</v>
      </c>
      <c r="W65" s="73" t="s">
        <v>3778</v>
      </c>
      <c r="X65" s="73" t="s">
        <v>3779</v>
      </c>
      <c r="Y65" s="73" t="s">
        <v>3687</v>
      </c>
      <c r="Z65" s="76" t="s">
        <v>3780</v>
      </c>
      <c r="AA65" s="74" t="s">
        <v>3781</v>
      </c>
      <c r="AB65" s="77" t="s">
        <v>3690</v>
      </c>
      <c r="AC65" s="73" t="s">
        <v>3717</v>
      </c>
      <c r="AD65" s="73" t="s">
        <v>3717</v>
      </c>
      <c r="AE65" s="73" t="s">
        <v>3692</v>
      </c>
      <c r="AF65" s="78" t="s">
        <v>3693</v>
      </c>
      <c r="AG65" s="78" t="s">
        <v>2737</v>
      </c>
      <c r="AH65" s="79" t="s">
        <v>3782</v>
      </c>
      <c r="AI65" s="79" t="s">
        <v>3783</v>
      </c>
      <c r="AJ65" s="73">
        <v>5</v>
      </c>
      <c r="AK65" s="73">
        <v>0</v>
      </c>
      <c r="AL65" s="73">
        <v>0</v>
      </c>
      <c r="AM65" s="80">
        <v>5</v>
      </c>
      <c r="AN65" s="80"/>
      <c r="AO65" s="80"/>
      <c r="AP65" s="79" t="s">
        <v>3784</v>
      </c>
      <c r="AQ65" s="79" t="s">
        <v>3785</v>
      </c>
      <c r="AR65" s="79" t="s">
        <v>3786</v>
      </c>
      <c r="AS65" s="79" t="s">
        <v>3787</v>
      </c>
      <c r="AT65" s="79" t="s">
        <v>2746</v>
      </c>
      <c r="AU65" s="81">
        <v>3</v>
      </c>
      <c r="AV65" s="81">
        <v>4</v>
      </c>
      <c r="AW65" s="81">
        <v>4</v>
      </c>
      <c r="AX65" s="82">
        <v>5</v>
      </c>
      <c r="AY65" s="82">
        <v>6</v>
      </c>
      <c r="AZ65" s="74" t="s">
        <v>3788</v>
      </c>
      <c r="BA65" s="79" t="s">
        <v>3789</v>
      </c>
      <c r="BB65" s="79" t="s">
        <v>3790</v>
      </c>
      <c r="BC65" s="79" t="s">
        <v>3791</v>
      </c>
      <c r="BD65" s="83" t="s">
        <v>3792</v>
      </c>
      <c r="BE65" s="81" t="s">
        <v>3793</v>
      </c>
      <c r="BF65" s="81">
        <v>1</v>
      </c>
      <c r="BG65" s="81"/>
      <c r="BH65" s="81"/>
      <c r="BI65" s="81"/>
      <c r="BJ65" s="84" t="s">
        <v>3772</v>
      </c>
      <c r="BK65" s="81">
        <v>3</v>
      </c>
      <c r="BL65" s="82">
        <v>5</v>
      </c>
      <c r="BM65" s="82">
        <v>6</v>
      </c>
      <c r="BN65" s="73"/>
      <c r="BO65" s="73"/>
      <c r="BP65" s="73"/>
      <c r="BQ65" s="85"/>
      <c r="BR65" s="86">
        <v>850</v>
      </c>
      <c r="BS65" s="87">
        <v>1000</v>
      </c>
      <c r="BT65" s="86">
        <v>150</v>
      </c>
      <c r="BU65" s="81" t="s">
        <v>3794</v>
      </c>
      <c r="BV65" s="81"/>
      <c r="BW65" s="90"/>
      <c r="BX65" s="31">
        <f t="shared" si="1"/>
        <v>0</v>
      </c>
      <c r="BY65" s="31">
        <f t="shared" si="2"/>
        <v>0</v>
      </c>
      <c r="BZ65" s="209">
        <v>10</v>
      </c>
    </row>
    <row r="66" spans="2:78" ht="31.5" customHeight="1">
      <c r="B66" s="72">
        <v>61</v>
      </c>
      <c r="C66" s="72">
        <v>6</v>
      </c>
      <c r="D66" s="73" t="s">
        <v>2085</v>
      </c>
      <c r="E66" s="74" t="s">
        <v>1014</v>
      </c>
      <c r="F66" s="73">
        <v>85</v>
      </c>
      <c r="G66" s="73">
        <v>2003</v>
      </c>
      <c r="H66" s="73" t="s">
        <v>2984</v>
      </c>
      <c r="I66" s="73" t="s">
        <v>2984</v>
      </c>
      <c r="J66" s="74" t="s">
        <v>2724</v>
      </c>
      <c r="K66" s="74" t="s">
        <v>2725</v>
      </c>
      <c r="L66" s="74" t="s">
        <v>2726</v>
      </c>
      <c r="M66" s="74" t="s">
        <v>2727</v>
      </c>
      <c r="N66" s="74" t="s">
        <v>2728</v>
      </c>
      <c r="O66" s="74" t="s">
        <v>2727</v>
      </c>
      <c r="P66" s="74">
        <v>1000</v>
      </c>
      <c r="Q66" s="74">
        <v>50</v>
      </c>
      <c r="R66" s="75">
        <v>171.585285</v>
      </c>
      <c r="S66" s="75" t="str">
        <f t="shared" si="0"/>
        <v>중기업</v>
      </c>
      <c r="T66" s="73" t="s">
        <v>3795</v>
      </c>
      <c r="U66" s="73" t="s">
        <v>3796</v>
      </c>
      <c r="V66" s="74" t="s">
        <v>1014</v>
      </c>
      <c r="W66" s="73" t="s">
        <v>3795</v>
      </c>
      <c r="X66" s="73" t="s">
        <v>3796</v>
      </c>
      <c r="Y66" s="73" t="s">
        <v>3687</v>
      </c>
      <c r="Z66" s="76" t="s">
        <v>3797</v>
      </c>
      <c r="AA66" s="74" t="s">
        <v>3798</v>
      </c>
      <c r="AB66" s="77" t="s">
        <v>3690</v>
      </c>
      <c r="AC66" s="73" t="s">
        <v>3691</v>
      </c>
      <c r="AD66" s="73" t="s">
        <v>3691</v>
      </c>
      <c r="AE66" s="73" t="s">
        <v>3692</v>
      </c>
      <c r="AF66" s="78" t="s">
        <v>3693</v>
      </c>
      <c r="AG66" s="78" t="s">
        <v>2737</v>
      </c>
      <c r="AH66" s="79" t="s">
        <v>3799</v>
      </c>
      <c r="AI66" s="79" t="s">
        <v>3800</v>
      </c>
      <c r="AJ66" s="73">
        <v>0</v>
      </c>
      <c r="AK66" s="73">
        <v>3</v>
      </c>
      <c r="AL66" s="73">
        <v>0</v>
      </c>
      <c r="AM66" s="80"/>
      <c r="AN66" s="80">
        <v>3</v>
      </c>
      <c r="AO66" s="80"/>
      <c r="AP66" s="79" t="s">
        <v>3801</v>
      </c>
      <c r="AQ66" s="79" t="s">
        <v>3802</v>
      </c>
      <c r="AR66" s="79" t="s">
        <v>3803</v>
      </c>
      <c r="AS66" s="79" t="s">
        <v>3804</v>
      </c>
      <c r="AT66" s="79" t="s">
        <v>2746</v>
      </c>
      <c r="AU66" s="81">
        <v>2</v>
      </c>
      <c r="AV66" s="81">
        <v>4</v>
      </c>
      <c r="AW66" s="81">
        <v>4</v>
      </c>
      <c r="AX66" s="82">
        <v>5</v>
      </c>
      <c r="AY66" s="82">
        <v>6</v>
      </c>
      <c r="AZ66" s="74" t="s">
        <v>3805</v>
      </c>
      <c r="BA66" s="79" t="s">
        <v>3806</v>
      </c>
      <c r="BB66" s="79" t="s">
        <v>3807</v>
      </c>
      <c r="BC66" s="79" t="s">
        <v>3808</v>
      </c>
      <c r="BD66" s="83" t="s">
        <v>3705</v>
      </c>
      <c r="BE66" s="81" t="s">
        <v>3809</v>
      </c>
      <c r="BF66" s="81"/>
      <c r="BG66" s="81"/>
      <c r="BH66" s="81">
        <v>1</v>
      </c>
      <c r="BI66" s="81"/>
      <c r="BJ66" s="84" t="s">
        <v>3810</v>
      </c>
      <c r="BK66" s="81">
        <v>3</v>
      </c>
      <c r="BL66" s="82">
        <v>6</v>
      </c>
      <c r="BM66" s="82">
        <v>7</v>
      </c>
      <c r="BN66" s="73"/>
      <c r="BO66" s="73"/>
      <c r="BP66" s="73"/>
      <c r="BQ66" s="85"/>
      <c r="BR66" s="86">
        <v>17300</v>
      </c>
      <c r="BS66" s="87">
        <v>18000</v>
      </c>
      <c r="BT66" s="86">
        <v>700</v>
      </c>
      <c r="BU66" s="81" t="s">
        <v>2756</v>
      </c>
      <c r="BV66" s="81"/>
      <c r="BW66" s="90"/>
      <c r="BX66" s="31">
        <f t="shared" si="1"/>
        <v>1</v>
      </c>
      <c r="BY66" s="31">
        <f t="shared" si="2"/>
        <v>1</v>
      </c>
      <c r="BZ66" s="209">
        <v>10</v>
      </c>
    </row>
    <row r="67" spans="2:78" ht="31.5" customHeight="1">
      <c r="B67" s="72">
        <v>62</v>
      </c>
      <c r="C67" s="72">
        <v>7</v>
      </c>
      <c r="D67" s="73" t="s">
        <v>2085</v>
      </c>
      <c r="E67" s="74" t="s">
        <v>1016</v>
      </c>
      <c r="F67" s="73">
        <v>75</v>
      </c>
      <c r="G67" s="73">
        <v>1995</v>
      </c>
      <c r="H67" s="73" t="s">
        <v>2759</v>
      </c>
      <c r="I67" s="73" t="s">
        <v>2760</v>
      </c>
      <c r="J67" s="74" t="s">
        <v>2724</v>
      </c>
      <c r="K67" s="74" t="s">
        <v>2725</v>
      </c>
      <c r="L67" s="74" t="s">
        <v>2726</v>
      </c>
      <c r="M67" s="74" t="s">
        <v>2727</v>
      </c>
      <c r="N67" s="74" t="s">
        <v>2728</v>
      </c>
      <c r="O67" s="74" t="s">
        <v>2727</v>
      </c>
      <c r="P67" s="74">
        <v>1000</v>
      </c>
      <c r="Q67" s="74">
        <v>50</v>
      </c>
      <c r="R67" s="75">
        <v>253.92794999999998</v>
      </c>
      <c r="S67" s="75" t="str">
        <f t="shared" si="0"/>
        <v>중기업</v>
      </c>
      <c r="T67" s="73" t="s">
        <v>3811</v>
      </c>
      <c r="U67" s="73" t="s">
        <v>3812</v>
      </c>
      <c r="V67" s="74" t="s">
        <v>1016</v>
      </c>
      <c r="W67" s="73" t="s">
        <v>3811</v>
      </c>
      <c r="X67" s="73" t="s">
        <v>3812</v>
      </c>
      <c r="Y67" s="73" t="s">
        <v>3687</v>
      </c>
      <c r="Z67" s="76" t="s">
        <v>3813</v>
      </c>
      <c r="AA67" s="74" t="s">
        <v>3814</v>
      </c>
      <c r="AB67" s="77" t="s">
        <v>3690</v>
      </c>
      <c r="AC67" s="73" t="s">
        <v>3691</v>
      </c>
      <c r="AD67" s="73" t="s">
        <v>3691</v>
      </c>
      <c r="AE67" s="73" t="s">
        <v>3692</v>
      </c>
      <c r="AF67" s="78" t="s">
        <v>3693</v>
      </c>
      <c r="AG67" s="78" t="s">
        <v>2737</v>
      </c>
      <c r="AH67" s="79" t="s">
        <v>3815</v>
      </c>
      <c r="AI67" s="79" t="s">
        <v>3816</v>
      </c>
      <c r="AJ67" s="73">
        <v>3</v>
      </c>
      <c r="AK67" s="73">
        <v>0</v>
      </c>
      <c r="AL67" s="73">
        <v>2</v>
      </c>
      <c r="AM67" s="80">
        <v>3</v>
      </c>
      <c r="AN67" s="80">
        <v>1</v>
      </c>
      <c r="AO67" s="80">
        <v>2</v>
      </c>
      <c r="AP67" s="79" t="s">
        <v>3817</v>
      </c>
      <c r="AQ67" s="79" t="s">
        <v>3818</v>
      </c>
      <c r="AR67" s="79" t="s">
        <v>3819</v>
      </c>
      <c r="AS67" s="79" t="s">
        <v>3820</v>
      </c>
      <c r="AT67" s="79" t="s">
        <v>3821</v>
      </c>
      <c r="AU67" s="81">
        <v>2</v>
      </c>
      <c r="AV67" s="81">
        <v>4</v>
      </c>
      <c r="AW67" s="81">
        <v>4</v>
      </c>
      <c r="AX67" s="82">
        <v>5</v>
      </c>
      <c r="AY67" s="82">
        <v>6</v>
      </c>
      <c r="AZ67" s="74" t="s">
        <v>3822</v>
      </c>
      <c r="BA67" s="79" t="s">
        <v>3823</v>
      </c>
      <c r="BB67" s="79" t="s">
        <v>3824</v>
      </c>
      <c r="BC67" s="79" t="s">
        <v>3825</v>
      </c>
      <c r="BD67" s="83" t="s">
        <v>3826</v>
      </c>
      <c r="BE67" s="81" t="s">
        <v>3827</v>
      </c>
      <c r="BF67" s="81">
        <v>1</v>
      </c>
      <c r="BG67" s="81"/>
      <c r="BH67" s="81"/>
      <c r="BI67" s="81"/>
      <c r="BJ67" s="84" t="s">
        <v>3828</v>
      </c>
      <c r="BK67" s="81">
        <v>5</v>
      </c>
      <c r="BL67" s="82">
        <v>8</v>
      </c>
      <c r="BM67" s="82">
        <v>9</v>
      </c>
      <c r="BN67" s="73" t="s">
        <v>3829</v>
      </c>
      <c r="BO67" s="73"/>
      <c r="BP67" s="73"/>
      <c r="BQ67" s="85"/>
      <c r="BR67" s="86">
        <v>27600</v>
      </c>
      <c r="BS67" s="87">
        <v>23000</v>
      </c>
      <c r="BT67" s="86">
        <v>-4600</v>
      </c>
      <c r="BU67" s="81" t="s">
        <v>3830</v>
      </c>
      <c r="BV67" s="81"/>
      <c r="BW67" s="90"/>
      <c r="BX67" s="31">
        <f t="shared" si="1"/>
        <v>1</v>
      </c>
      <c r="BY67" s="31">
        <f t="shared" si="2"/>
        <v>1</v>
      </c>
      <c r="BZ67" s="209">
        <v>10</v>
      </c>
    </row>
    <row r="68" spans="2:78" ht="31.5" customHeight="1">
      <c r="B68" s="72">
        <v>63</v>
      </c>
      <c r="C68" s="72">
        <v>8</v>
      </c>
      <c r="D68" s="73" t="s">
        <v>2085</v>
      </c>
      <c r="E68" s="74" t="s">
        <v>1008</v>
      </c>
      <c r="F68" s="73">
        <v>40</v>
      </c>
      <c r="G68" s="73">
        <v>2002</v>
      </c>
      <c r="H68" s="73" t="s">
        <v>3034</v>
      </c>
      <c r="I68" s="73" t="s">
        <v>3034</v>
      </c>
      <c r="J68" s="74" t="s">
        <v>3732</v>
      </c>
      <c r="K68" s="74" t="s">
        <v>2725</v>
      </c>
      <c r="L68" s="74" t="s">
        <v>2726</v>
      </c>
      <c r="M68" s="74" t="s">
        <v>2930</v>
      </c>
      <c r="N68" s="74" t="s">
        <v>2931</v>
      </c>
      <c r="O68" s="74" t="s">
        <v>2930</v>
      </c>
      <c r="P68" s="74">
        <v>800</v>
      </c>
      <c r="Q68" s="74">
        <v>50</v>
      </c>
      <c r="R68" s="75">
        <v>113.32278000000001</v>
      </c>
      <c r="S68" s="75" t="str">
        <f t="shared" si="0"/>
        <v>소기업</v>
      </c>
      <c r="T68" s="73" t="s">
        <v>3831</v>
      </c>
      <c r="U68" s="73" t="s">
        <v>3832</v>
      </c>
      <c r="V68" s="74" t="s">
        <v>1008</v>
      </c>
      <c r="W68" s="73" t="s">
        <v>3831</v>
      </c>
      <c r="X68" s="73" t="s">
        <v>3832</v>
      </c>
      <c r="Y68" s="73" t="s">
        <v>3687</v>
      </c>
      <c r="Z68" s="76" t="s">
        <v>3833</v>
      </c>
      <c r="AA68" s="74" t="s">
        <v>3834</v>
      </c>
      <c r="AB68" s="77" t="s">
        <v>3690</v>
      </c>
      <c r="AC68" s="73" t="s">
        <v>3691</v>
      </c>
      <c r="AD68" s="99" t="s">
        <v>3717</v>
      </c>
      <c r="AE68" s="73" t="s">
        <v>3692</v>
      </c>
      <c r="AF68" s="78" t="s">
        <v>3693</v>
      </c>
      <c r="AG68" s="78" t="s">
        <v>2737</v>
      </c>
      <c r="AH68" s="79" t="s">
        <v>3835</v>
      </c>
      <c r="AI68" s="79" t="s">
        <v>3836</v>
      </c>
      <c r="AJ68" s="73">
        <v>0</v>
      </c>
      <c r="AK68" s="73">
        <v>0</v>
      </c>
      <c r="AL68" s="73">
        <v>1</v>
      </c>
      <c r="AM68" s="80"/>
      <c r="AN68" s="80"/>
      <c r="AO68" s="80">
        <v>1</v>
      </c>
      <c r="AP68" s="79" t="s">
        <v>3837</v>
      </c>
      <c r="AQ68" s="79" t="s">
        <v>3838</v>
      </c>
      <c r="AR68" s="79" t="s">
        <v>3839</v>
      </c>
      <c r="AS68" s="79" t="s">
        <v>3840</v>
      </c>
      <c r="AT68" s="79" t="s">
        <v>2746</v>
      </c>
      <c r="AU68" s="81">
        <v>2</v>
      </c>
      <c r="AV68" s="81">
        <v>4</v>
      </c>
      <c r="AW68" s="81">
        <v>4</v>
      </c>
      <c r="AX68" s="82">
        <v>5</v>
      </c>
      <c r="AY68" s="82">
        <v>6</v>
      </c>
      <c r="AZ68" s="74" t="s">
        <v>3841</v>
      </c>
      <c r="BA68" s="79" t="s">
        <v>3842</v>
      </c>
      <c r="BB68" s="79" t="s">
        <v>3843</v>
      </c>
      <c r="BC68" s="79" t="s">
        <v>3844</v>
      </c>
      <c r="BD68" s="83" t="s">
        <v>3751</v>
      </c>
      <c r="BE68" s="81" t="s">
        <v>3845</v>
      </c>
      <c r="BF68" s="81"/>
      <c r="BG68" s="81">
        <v>1</v>
      </c>
      <c r="BH68" s="81"/>
      <c r="BI68" s="81"/>
      <c r="BJ68" s="84" t="s">
        <v>3846</v>
      </c>
      <c r="BK68" s="81">
        <v>3</v>
      </c>
      <c r="BL68" s="82">
        <v>4</v>
      </c>
      <c r="BM68" s="82">
        <v>5</v>
      </c>
      <c r="BN68" s="73"/>
      <c r="BO68" s="73"/>
      <c r="BP68" s="73"/>
      <c r="BQ68" s="85"/>
      <c r="BR68" s="86">
        <v>8400</v>
      </c>
      <c r="BS68" s="87">
        <v>12000</v>
      </c>
      <c r="BT68" s="86">
        <v>3600</v>
      </c>
      <c r="BU68" s="81" t="s">
        <v>2756</v>
      </c>
      <c r="BV68" s="81"/>
      <c r="BW68" s="90"/>
      <c r="BX68" s="31">
        <f t="shared" si="1"/>
        <v>1</v>
      </c>
      <c r="BY68" s="31">
        <f t="shared" si="2"/>
        <v>0</v>
      </c>
      <c r="BZ68" s="209">
        <v>10</v>
      </c>
    </row>
    <row r="69" spans="2:78" ht="31.5" customHeight="1">
      <c r="B69" s="72">
        <v>64</v>
      </c>
      <c r="C69" s="72">
        <v>9</v>
      </c>
      <c r="D69" s="73" t="s">
        <v>2085</v>
      </c>
      <c r="E69" s="74" t="s">
        <v>3847</v>
      </c>
      <c r="F69" s="73">
        <v>90</v>
      </c>
      <c r="G69" s="73">
        <v>2009</v>
      </c>
      <c r="H69" s="73" t="s">
        <v>2907</v>
      </c>
      <c r="I69" s="73" t="s">
        <v>2908</v>
      </c>
      <c r="J69" s="74" t="s">
        <v>3232</v>
      </c>
      <c r="K69" s="74" t="s">
        <v>3233</v>
      </c>
      <c r="L69" s="74" t="s">
        <v>3234</v>
      </c>
      <c r="M69" s="74" t="s">
        <v>3235</v>
      </c>
      <c r="N69" s="74" t="s">
        <v>3236</v>
      </c>
      <c r="O69" s="74" t="s">
        <v>3233</v>
      </c>
      <c r="P69" s="74">
        <v>800</v>
      </c>
      <c r="Q69" s="74">
        <v>50</v>
      </c>
      <c r="R69" s="75">
        <v>199.65832499999999</v>
      </c>
      <c r="S69" s="75" t="str">
        <f t="shared" si="0"/>
        <v>중기업</v>
      </c>
      <c r="T69" s="73" t="s">
        <v>3848</v>
      </c>
      <c r="U69" s="73" t="s">
        <v>3849</v>
      </c>
      <c r="V69" s="74" t="s">
        <v>3847</v>
      </c>
      <c r="W69" s="73" t="s">
        <v>3848</v>
      </c>
      <c r="X69" s="73" t="s">
        <v>3849</v>
      </c>
      <c r="Y69" s="73" t="s">
        <v>3687</v>
      </c>
      <c r="Z69" s="76" t="s">
        <v>3850</v>
      </c>
      <c r="AA69" s="74" t="s">
        <v>3851</v>
      </c>
      <c r="AB69" s="77" t="s">
        <v>3690</v>
      </c>
      <c r="AC69" s="73" t="s">
        <v>3717</v>
      </c>
      <c r="AD69" s="73" t="s">
        <v>3717</v>
      </c>
      <c r="AE69" s="73" t="s">
        <v>3692</v>
      </c>
      <c r="AF69" s="92" t="s">
        <v>2737</v>
      </c>
      <c r="AG69" s="78" t="s">
        <v>2737</v>
      </c>
      <c r="AH69" s="79" t="s">
        <v>3852</v>
      </c>
      <c r="AI69" s="79" t="s">
        <v>3853</v>
      </c>
      <c r="AJ69" s="73">
        <v>3</v>
      </c>
      <c r="AK69" s="73">
        <v>0</v>
      </c>
      <c r="AL69" s="73">
        <v>0</v>
      </c>
      <c r="AM69" s="80">
        <v>3</v>
      </c>
      <c r="AN69" s="80"/>
      <c r="AO69" s="80"/>
      <c r="AP69" s="79" t="s">
        <v>3854</v>
      </c>
      <c r="AQ69" s="79" t="s">
        <v>3855</v>
      </c>
      <c r="AR69" s="79" t="s">
        <v>3856</v>
      </c>
      <c r="AS69" s="79" t="s">
        <v>3857</v>
      </c>
      <c r="AT69" s="79" t="s">
        <v>2746</v>
      </c>
      <c r="AU69" s="81">
        <v>1</v>
      </c>
      <c r="AV69" s="81">
        <v>3</v>
      </c>
      <c r="AW69" s="81">
        <v>4</v>
      </c>
      <c r="AX69" s="82">
        <v>5</v>
      </c>
      <c r="AY69" s="82">
        <v>6</v>
      </c>
      <c r="AZ69" s="74" t="s">
        <v>3858</v>
      </c>
      <c r="BA69" s="79" t="s">
        <v>3859</v>
      </c>
      <c r="BB69" s="79" t="s">
        <v>3860</v>
      </c>
      <c r="BC69" s="79" t="s">
        <v>3861</v>
      </c>
      <c r="BD69" s="83" t="s">
        <v>3862</v>
      </c>
      <c r="BE69" s="81"/>
      <c r="BF69" s="81"/>
      <c r="BG69" s="81"/>
      <c r="BH69" s="81"/>
      <c r="BI69" s="81"/>
      <c r="BJ69" s="84" t="s">
        <v>3810</v>
      </c>
      <c r="BK69" s="81">
        <v>2</v>
      </c>
      <c r="BL69" s="82">
        <v>3</v>
      </c>
      <c r="BM69" s="82">
        <v>4</v>
      </c>
      <c r="BN69" s="73"/>
      <c r="BO69" s="73"/>
      <c r="BP69" s="73"/>
      <c r="BQ69" s="85"/>
      <c r="BR69" s="86">
        <v>14316</v>
      </c>
      <c r="BS69" s="87">
        <v>17500</v>
      </c>
      <c r="BT69" s="86">
        <v>3184</v>
      </c>
      <c r="BU69" s="81" t="s">
        <v>2756</v>
      </c>
      <c r="BV69" s="81"/>
      <c r="BW69" s="90"/>
      <c r="BX69" s="31">
        <f t="shared" si="1"/>
        <v>0</v>
      </c>
      <c r="BY69" s="31">
        <f t="shared" si="2"/>
        <v>0</v>
      </c>
      <c r="BZ69" s="209"/>
    </row>
    <row r="70" spans="2:78" ht="31.5" customHeight="1">
      <c r="B70" s="72">
        <v>65</v>
      </c>
      <c r="C70" s="72">
        <v>10</v>
      </c>
      <c r="D70" s="73" t="s">
        <v>2085</v>
      </c>
      <c r="E70" s="74" t="s">
        <v>3863</v>
      </c>
      <c r="F70" s="73">
        <v>60</v>
      </c>
      <c r="G70" s="73">
        <v>2006</v>
      </c>
      <c r="H70" s="73" t="s">
        <v>3165</v>
      </c>
      <c r="I70" s="73" t="s">
        <v>3034</v>
      </c>
      <c r="J70" s="74" t="s">
        <v>3864</v>
      </c>
      <c r="K70" s="74" t="s">
        <v>2725</v>
      </c>
      <c r="L70" s="74" t="s">
        <v>2726</v>
      </c>
      <c r="M70" s="74" t="s">
        <v>2850</v>
      </c>
      <c r="N70" s="74" t="s">
        <v>2851</v>
      </c>
      <c r="O70" s="74" t="s">
        <v>2850</v>
      </c>
      <c r="P70" s="74">
        <v>1000</v>
      </c>
      <c r="Q70" s="74">
        <v>50</v>
      </c>
      <c r="R70" s="75">
        <v>193.53154000000004</v>
      </c>
      <c r="S70" s="75" t="str">
        <f t="shared" si="0"/>
        <v>중기업</v>
      </c>
      <c r="T70" s="73" t="s">
        <v>3865</v>
      </c>
      <c r="U70" s="73" t="s">
        <v>3866</v>
      </c>
      <c r="V70" s="74" t="s">
        <v>3863</v>
      </c>
      <c r="W70" s="73" t="s">
        <v>3865</v>
      </c>
      <c r="X70" s="73" t="s">
        <v>3866</v>
      </c>
      <c r="Y70" s="73" t="s">
        <v>3687</v>
      </c>
      <c r="Z70" s="76" t="s">
        <v>3867</v>
      </c>
      <c r="AA70" s="74" t="s">
        <v>3868</v>
      </c>
      <c r="AB70" s="77" t="s">
        <v>3869</v>
      </c>
      <c r="AC70" s="73" t="s">
        <v>3691</v>
      </c>
      <c r="AD70" s="99" t="s">
        <v>3717</v>
      </c>
      <c r="AE70" s="73" t="s">
        <v>3692</v>
      </c>
      <c r="AF70" s="78" t="s">
        <v>3693</v>
      </c>
      <c r="AG70" s="78" t="s">
        <v>2737</v>
      </c>
      <c r="AH70" s="79" t="s">
        <v>3870</v>
      </c>
      <c r="AI70" s="79" t="s">
        <v>3871</v>
      </c>
      <c r="AJ70" s="73">
        <v>0</v>
      </c>
      <c r="AK70" s="73">
        <v>3</v>
      </c>
      <c r="AL70" s="73">
        <v>0</v>
      </c>
      <c r="AM70" s="80"/>
      <c r="AN70" s="80">
        <v>3</v>
      </c>
      <c r="AO70" s="80"/>
      <c r="AP70" s="79" t="s">
        <v>3872</v>
      </c>
      <c r="AQ70" s="79" t="s">
        <v>3873</v>
      </c>
      <c r="AR70" s="79" t="s">
        <v>3874</v>
      </c>
      <c r="AS70" s="79" t="s">
        <v>3875</v>
      </c>
      <c r="AT70" s="79" t="s">
        <v>2746</v>
      </c>
      <c r="AU70" s="81">
        <v>2</v>
      </c>
      <c r="AV70" s="81">
        <v>4</v>
      </c>
      <c r="AW70" s="81">
        <v>4</v>
      </c>
      <c r="AX70" s="82">
        <v>5</v>
      </c>
      <c r="AY70" s="82">
        <v>6</v>
      </c>
      <c r="AZ70" s="74" t="s">
        <v>3876</v>
      </c>
      <c r="BA70" s="79" t="s">
        <v>3877</v>
      </c>
      <c r="BB70" s="79" t="s">
        <v>3878</v>
      </c>
      <c r="BC70" s="79" t="s">
        <v>3879</v>
      </c>
      <c r="BD70" s="83" t="s">
        <v>3880</v>
      </c>
      <c r="BE70" s="81" t="s">
        <v>3881</v>
      </c>
      <c r="BF70" s="81"/>
      <c r="BG70" s="81">
        <v>1</v>
      </c>
      <c r="BH70" s="81"/>
      <c r="BI70" s="81"/>
      <c r="BJ70" s="84" t="s">
        <v>3828</v>
      </c>
      <c r="BK70" s="81">
        <v>3</v>
      </c>
      <c r="BL70" s="82">
        <v>5</v>
      </c>
      <c r="BM70" s="82">
        <v>6</v>
      </c>
      <c r="BN70" s="73"/>
      <c r="BO70" s="73"/>
      <c r="BP70" s="73"/>
      <c r="BQ70" s="85"/>
      <c r="BR70" s="86">
        <v>20000</v>
      </c>
      <c r="BS70" s="87">
        <v>20000</v>
      </c>
      <c r="BT70" s="86">
        <v>0</v>
      </c>
      <c r="BU70" s="81" t="s">
        <v>2756</v>
      </c>
      <c r="BV70" s="81"/>
      <c r="BW70" s="90"/>
      <c r="BX70" s="31">
        <f t="shared" si="1"/>
        <v>1</v>
      </c>
      <c r="BY70" s="31">
        <f t="shared" si="2"/>
        <v>0</v>
      </c>
      <c r="BZ70" s="209">
        <v>10</v>
      </c>
    </row>
    <row r="71" spans="2:78" ht="31.5" customHeight="1">
      <c r="B71" s="72">
        <v>66</v>
      </c>
      <c r="C71" s="72">
        <v>11</v>
      </c>
      <c r="D71" s="73" t="s">
        <v>2085</v>
      </c>
      <c r="E71" s="74" t="s">
        <v>3882</v>
      </c>
      <c r="F71" s="73">
        <v>13</v>
      </c>
      <c r="G71" s="73">
        <v>2002</v>
      </c>
      <c r="H71" s="73" t="s">
        <v>2803</v>
      </c>
      <c r="I71" s="73" t="s">
        <v>2804</v>
      </c>
      <c r="J71" s="74" t="s">
        <v>3883</v>
      </c>
      <c r="K71" s="74" t="s">
        <v>2725</v>
      </c>
      <c r="L71" s="74" t="s">
        <v>2726</v>
      </c>
      <c r="M71" s="74" t="s">
        <v>2870</v>
      </c>
      <c r="N71" s="74" t="s">
        <v>2871</v>
      </c>
      <c r="O71" s="74" t="s">
        <v>2870</v>
      </c>
      <c r="P71" s="74">
        <v>1000</v>
      </c>
      <c r="Q71" s="74">
        <v>50</v>
      </c>
      <c r="R71" s="75">
        <v>11.567530000000001</v>
      </c>
      <c r="S71" s="75" t="str">
        <f t="shared" ref="S71:S134" si="3">IF(R71&gt;P71,"대기업",IF(F71&lt;Q71,"소기업","중기업"))</f>
        <v>소기업</v>
      </c>
      <c r="T71" s="73" t="s">
        <v>3884</v>
      </c>
      <c r="U71" s="73" t="s">
        <v>3885</v>
      </c>
      <c r="V71" s="74" t="s">
        <v>3882</v>
      </c>
      <c r="W71" s="73" t="s">
        <v>3884</v>
      </c>
      <c r="X71" s="73" t="s">
        <v>3885</v>
      </c>
      <c r="Y71" s="73" t="s">
        <v>3687</v>
      </c>
      <c r="Z71" s="76" t="s">
        <v>3886</v>
      </c>
      <c r="AA71" s="74" t="s">
        <v>3887</v>
      </c>
      <c r="AB71" s="77" t="s">
        <v>3690</v>
      </c>
      <c r="AC71" s="73" t="s">
        <v>3691</v>
      </c>
      <c r="AD71" s="99" t="s">
        <v>3717</v>
      </c>
      <c r="AE71" s="73" t="s">
        <v>3692</v>
      </c>
      <c r="AF71" s="92" t="s">
        <v>2737</v>
      </c>
      <c r="AG71" s="78" t="s">
        <v>2737</v>
      </c>
      <c r="AH71" s="79" t="s">
        <v>3888</v>
      </c>
      <c r="AI71" s="79" t="s">
        <v>3889</v>
      </c>
      <c r="AJ71" s="73">
        <v>4</v>
      </c>
      <c r="AK71" s="73">
        <v>5</v>
      </c>
      <c r="AL71" s="73">
        <v>6</v>
      </c>
      <c r="AM71" s="80">
        <v>4</v>
      </c>
      <c r="AN71" s="80">
        <v>5</v>
      </c>
      <c r="AO71" s="80">
        <v>6</v>
      </c>
      <c r="AP71" s="79" t="s">
        <v>3890</v>
      </c>
      <c r="AQ71" s="79" t="s">
        <v>3891</v>
      </c>
      <c r="AR71" s="79" t="s">
        <v>3892</v>
      </c>
      <c r="AS71" s="79" t="s">
        <v>3893</v>
      </c>
      <c r="AT71" s="79" t="s">
        <v>2746</v>
      </c>
      <c r="AU71" s="81">
        <v>3</v>
      </c>
      <c r="AV71" s="81">
        <v>4</v>
      </c>
      <c r="AW71" s="81">
        <v>4</v>
      </c>
      <c r="AX71" s="82">
        <v>5</v>
      </c>
      <c r="AY71" s="82">
        <v>6</v>
      </c>
      <c r="AZ71" s="74" t="s">
        <v>3894</v>
      </c>
      <c r="BA71" s="79" t="s">
        <v>3895</v>
      </c>
      <c r="BB71" s="79" t="s">
        <v>3896</v>
      </c>
      <c r="BC71" s="79" t="s">
        <v>3897</v>
      </c>
      <c r="BD71" s="83" t="s">
        <v>3898</v>
      </c>
      <c r="BE71" s="81" t="s">
        <v>3899</v>
      </c>
      <c r="BF71" s="81">
        <v>1</v>
      </c>
      <c r="BG71" s="81"/>
      <c r="BH71" s="81"/>
      <c r="BI71" s="81"/>
      <c r="BJ71" s="84" t="s">
        <v>3900</v>
      </c>
      <c r="BK71" s="81">
        <v>3</v>
      </c>
      <c r="BL71" s="82">
        <v>5</v>
      </c>
      <c r="BM71" s="82">
        <v>6</v>
      </c>
      <c r="BN71" s="73"/>
      <c r="BO71" s="73"/>
      <c r="BP71" s="73"/>
      <c r="BQ71" s="85"/>
      <c r="BR71" s="86">
        <v>1608</v>
      </c>
      <c r="BS71" s="87">
        <v>2100</v>
      </c>
      <c r="BT71" s="86">
        <v>492</v>
      </c>
      <c r="BU71" s="81" t="s">
        <v>2756</v>
      </c>
      <c r="BV71" s="81"/>
      <c r="BW71" s="90"/>
      <c r="BX71" s="31">
        <f t="shared" ref="BX71:BX134" si="4">IF(AC71="집중",1,0)</f>
        <v>1</v>
      </c>
      <c r="BY71" s="31">
        <f t="shared" ref="BY71:BY134" si="5">IF(AD71="집중",1,0)</f>
        <v>0</v>
      </c>
      <c r="BZ71" s="209">
        <v>10</v>
      </c>
    </row>
    <row r="72" spans="2:78" ht="31.5" customHeight="1">
      <c r="B72" s="72">
        <v>67</v>
      </c>
      <c r="C72" s="72">
        <v>12</v>
      </c>
      <c r="D72" s="73" t="s">
        <v>2085</v>
      </c>
      <c r="E72" s="74" t="s">
        <v>3901</v>
      </c>
      <c r="F72" s="73">
        <v>96</v>
      </c>
      <c r="G72" s="73">
        <v>1998</v>
      </c>
      <c r="H72" s="73" t="s">
        <v>3020</v>
      </c>
      <c r="I72" s="73" t="s">
        <v>3020</v>
      </c>
      <c r="J72" s="74" t="s">
        <v>3100</v>
      </c>
      <c r="K72" s="74" t="s">
        <v>2725</v>
      </c>
      <c r="L72" s="74" t="s">
        <v>2726</v>
      </c>
      <c r="M72" s="74" t="s">
        <v>2870</v>
      </c>
      <c r="N72" s="74" t="s">
        <v>2871</v>
      </c>
      <c r="O72" s="74" t="s">
        <v>2870</v>
      </c>
      <c r="P72" s="74">
        <v>1000</v>
      </c>
      <c r="Q72" s="74">
        <v>50</v>
      </c>
      <c r="R72" s="75">
        <v>94.577645000000018</v>
      </c>
      <c r="S72" s="75" t="str">
        <f t="shared" si="3"/>
        <v>중기업</v>
      </c>
      <c r="T72" s="73" t="s">
        <v>3902</v>
      </c>
      <c r="U72" s="73" t="s">
        <v>3903</v>
      </c>
      <c r="V72" s="74" t="s">
        <v>3901</v>
      </c>
      <c r="W72" s="73" t="s">
        <v>3902</v>
      </c>
      <c r="X72" s="73" t="s">
        <v>3903</v>
      </c>
      <c r="Y72" s="73" t="s">
        <v>3687</v>
      </c>
      <c r="Z72" s="76" t="s">
        <v>3904</v>
      </c>
      <c r="AA72" s="74" t="s">
        <v>3905</v>
      </c>
      <c r="AB72" s="77" t="s">
        <v>3690</v>
      </c>
      <c r="AC72" s="73" t="s">
        <v>3717</v>
      </c>
      <c r="AD72" s="73" t="s">
        <v>3717</v>
      </c>
      <c r="AE72" s="73" t="s">
        <v>3692</v>
      </c>
      <c r="AF72" s="78" t="s">
        <v>3693</v>
      </c>
      <c r="AG72" s="78" t="s">
        <v>2737</v>
      </c>
      <c r="AH72" s="79" t="s">
        <v>3906</v>
      </c>
      <c r="AI72" s="79" t="s">
        <v>3907</v>
      </c>
      <c r="AJ72" s="73">
        <v>0</v>
      </c>
      <c r="AK72" s="73">
        <v>3</v>
      </c>
      <c r="AL72" s="73">
        <v>0</v>
      </c>
      <c r="AM72" s="80"/>
      <c r="AN72" s="80">
        <v>3</v>
      </c>
      <c r="AO72" s="80"/>
      <c r="AP72" s="79" t="s">
        <v>3908</v>
      </c>
      <c r="AQ72" s="79" t="s">
        <v>3909</v>
      </c>
      <c r="AR72" s="79" t="s">
        <v>3910</v>
      </c>
      <c r="AS72" s="79" t="s">
        <v>3911</v>
      </c>
      <c r="AT72" s="79" t="s">
        <v>2746</v>
      </c>
      <c r="AU72" s="81">
        <v>3</v>
      </c>
      <c r="AV72" s="81">
        <v>4</v>
      </c>
      <c r="AW72" s="81">
        <v>4</v>
      </c>
      <c r="AX72" s="82">
        <v>5</v>
      </c>
      <c r="AY72" s="82">
        <v>6</v>
      </c>
      <c r="AZ72" s="74" t="s">
        <v>3912</v>
      </c>
      <c r="BA72" s="79" t="s">
        <v>3913</v>
      </c>
      <c r="BB72" s="79" t="s">
        <v>3914</v>
      </c>
      <c r="BC72" s="79" t="s">
        <v>3915</v>
      </c>
      <c r="BD72" s="83" t="s">
        <v>3916</v>
      </c>
      <c r="BE72" s="81" t="s">
        <v>3917</v>
      </c>
      <c r="BF72" s="81"/>
      <c r="BG72" s="81"/>
      <c r="BH72" s="81">
        <v>1</v>
      </c>
      <c r="BI72" s="81"/>
      <c r="BJ72" s="84" t="s">
        <v>3772</v>
      </c>
      <c r="BK72" s="81">
        <v>3</v>
      </c>
      <c r="BL72" s="82">
        <v>5</v>
      </c>
      <c r="BM72" s="82">
        <v>6</v>
      </c>
      <c r="BN72" s="73"/>
      <c r="BO72" s="73"/>
      <c r="BP72" s="73"/>
      <c r="BQ72" s="85"/>
      <c r="BR72" s="86">
        <v>9491</v>
      </c>
      <c r="BS72" s="87">
        <v>9000</v>
      </c>
      <c r="BT72" s="86">
        <v>-491</v>
      </c>
      <c r="BU72" s="81" t="s">
        <v>3918</v>
      </c>
      <c r="BV72" s="81"/>
      <c r="BW72" s="90"/>
      <c r="BX72" s="31">
        <f t="shared" si="4"/>
        <v>0</v>
      </c>
      <c r="BY72" s="31">
        <f t="shared" si="5"/>
        <v>0</v>
      </c>
      <c r="BZ72" s="209">
        <v>10</v>
      </c>
    </row>
    <row r="73" spans="2:78" ht="31.5" customHeight="1">
      <c r="B73" s="72">
        <v>68</v>
      </c>
      <c r="C73" s="72">
        <v>13</v>
      </c>
      <c r="D73" s="73" t="s">
        <v>2085</v>
      </c>
      <c r="E73" s="74" t="s">
        <v>3919</v>
      </c>
      <c r="F73" s="73">
        <v>27</v>
      </c>
      <c r="G73" s="73">
        <v>2005</v>
      </c>
      <c r="H73" s="73" t="s">
        <v>2889</v>
      </c>
      <c r="I73" s="73" t="s">
        <v>2890</v>
      </c>
      <c r="J73" s="74" t="s">
        <v>3920</v>
      </c>
      <c r="K73" s="74" t="s">
        <v>2725</v>
      </c>
      <c r="L73" s="74" t="s">
        <v>2726</v>
      </c>
      <c r="M73" s="74" t="s">
        <v>3553</v>
      </c>
      <c r="N73" s="74" t="s">
        <v>3554</v>
      </c>
      <c r="O73" s="74" t="s">
        <v>3553</v>
      </c>
      <c r="P73" s="74">
        <v>1000</v>
      </c>
      <c r="Q73" s="74">
        <v>50</v>
      </c>
      <c r="R73" s="75">
        <v>44.998050000000006</v>
      </c>
      <c r="S73" s="75" t="str">
        <f t="shared" si="3"/>
        <v>소기업</v>
      </c>
      <c r="T73" s="73" t="s">
        <v>3921</v>
      </c>
      <c r="U73" s="73" t="s">
        <v>3922</v>
      </c>
      <c r="V73" s="74" t="s">
        <v>3919</v>
      </c>
      <c r="W73" s="73" t="s">
        <v>3921</v>
      </c>
      <c r="X73" s="73" t="s">
        <v>3922</v>
      </c>
      <c r="Y73" s="73" t="s">
        <v>3687</v>
      </c>
      <c r="Z73" s="76" t="s">
        <v>3923</v>
      </c>
      <c r="AA73" s="74" t="s">
        <v>3924</v>
      </c>
      <c r="AB73" s="77" t="s">
        <v>3869</v>
      </c>
      <c r="AC73" s="73" t="s">
        <v>3717</v>
      </c>
      <c r="AD73" s="73" t="s">
        <v>3717</v>
      </c>
      <c r="AE73" s="73" t="s">
        <v>3692</v>
      </c>
      <c r="AF73" s="92" t="s">
        <v>2737</v>
      </c>
      <c r="AG73" s="78" t="s">
        <v>2737</v>
      </c>
      <c r="AH73" s="79" t="s">
        <v>3925</v>
      </c>
      <c r="AI73" s="79" t="s">
        <v>3926</v>
      </c>
      <c r="AJ73" s="73">
        <v>3</v>
      </c>
      <c r="AK73" s="73">
        <v>3</v>
      </c>
      <c r="AL73" s="73">
        <v>0</v>
      </c>
      <c r="AM73" s="80">
        <v>3</v>
      </c>
      <c r="AN73" s="80">
        <v>3</v>
      </c>
      <c r="AO73" s="80"/>
      <c r="AP73" s="79" t="s">
        <v>3927</v>
      </c>
      <c r="AQ73" s="79" t="s">
        <v>3928</v>
      </c>
      <c r="AR73" s="79" t="s">
        <v>3929</v>
      </c>
      <c r="AS73" s="79" t="s">
        <v>3930</v>
      </c>
      <c r="AT73" s="79" t="s">
        <v>2746</v>
      </c>
      <c r="AU73" s="81">
        <v>1</v>
      </c>
      <c r="AV73" s="81">
        <v>3</v>
      </c>
      <c r="AW73" s="81">
        <v>4</v>
      </c>
      <c r="AX73" s="82">
        <v>5</v>
      </c>
      <c r="AY73" s="82">
        <v>6</v>
      </c>
      <c r="AZ73" s="74" t="s">
        <v>3931</v>
      </c>
      <c r="BA73" s="79" t="s">
        <v>3932</v>
      </c>
      <c r="BB73" s="79" t="s">
        <v>3933</v>
      </c>
      <c r="BC73" s="79" t="s">
        <v>3934</v>
      </c>
      <c r="BD73" s="83" t="s">
        <v>3935</v>
      </c>
      <c r="BE73" s="81"/>
      <c r="BF73" s="81"/>
      <c r="BG73" s="81"/>
      <c r="BH73" s="81"/>
      <c r="BI73" s="81"/>
      <c r="BJ73" s="84" t="s">
        <v>3810</v>
      </c>
      <c r="BK73" s="81">
        <v>3</v>
      </c>
      <c r="BL73" s="82">
        <v>4</v>
      </c>
      <c r="BM73" s="82">
        <v>5</v>
      </c>
      <c r="BN73" s="73"/>
      <c r="BO73" s="73"/>
      <c r="BP73" s="73"/>
      <c r="BQ73" s="85"/>
      <c r="BR73" s="86">
        <v>4400</v>
      </c>
      <c r="BS73" s="87">
        <v>9000</v>
      </c>
      <c r="BT73" s="86">
        <v>4600</v>
      </c>
      <c r="BU73" s="81" t="s">
        <v>2756</v>
      </c>
      <c r="BV73" s="81"/>
      <c r="BW73" s="90"/>
      <c r="BX73" s="31">
        <f t="shared" si="4"/>
        <v>0</v>
      </c>
      <c r="BY73" s="31">
        <f t="shared" si="5"/>
        <v>0</v>
      </c>
      <c r="BZ73" s="209"/>
    </row>
    <row r="74" spans="2:78" ht="31.5" customHeight="1">
      <c r="B74" s="72">
        <v>69</v>
      </c>
      <c r="C74" s="72">
        <v>14</v>
      </c>
      <c r="D74" s="73" t="s">
        <v>2085</v>
      </c>
      <c r="E74" s="74" t="s">
        <v>1015</v>
      </c>
      <c r="F74" s="73">
        <v>18</v>
      </c>
      <c r="G74" s="73">
        <v>1999</v>
      </c>
      <c r="H74" s="73" t="s">
        <v>2722</v>
      </c>
      <c r="I74" s="73" t="s">
        <v>2723</v>
      </c>
      <c r="J74" s="74" t="s">
        <v>3618</v>
      </c>
      <c r="K74" s="74" t="s">
        <v>2725</v>
      </c>
      <c r="L74" s="74" t="s">
        <v>2726</v>
      </c>
      <c r="M74" s="74" t="s">
        <v>2762</v>
      </c>
      <c r="N74" s="74" t="s">
        <v>2763</v>
      </c>
      <c r="O74" s="74" t="s">
        <v>2762</v>
      </c>
      <c r="P74" s="74">
        <v>1000</v>
      </c>
      <c r="Q74" s="74">
        <v>50</v>
      </c>
      <c r="R74" s="75">
        <v>53.441254999999998</v>
      </c>
      <c r="S74" s="75" t="str">
        <f t="shared" si="3"/>
        <v>소기업</v>
      </c>
      <c r="T74" s="73" t="s">
        <v>3936</v>
      </c>
      <c r="U74" s="73" t="s">
        <v>3937</v>
      </c>
      <c r="V74" s="74" t="s">
        <v>1015</v>
      </c>
      <c r="W74" s="73" t="s">
        <v>3936</v>
      </c>
      <c r="X74" s="73" t="s">
        <v>3937</v>
      </c>
      <c r="Y74" s="73" t="s">
        <v>3687</v>
      </c>
      <c r="Z74" s="76" t="s">
        <v>3938</v>
      </c>
      <c r="AA74" s="74" t="s">
        <v>3939</v>
      </c>
      <c r="AB74" s="77" t="s">
        <v>3690</v>
      </c>
      <c r="AC74" s="73" t="s">
        <v>3717</v>
      </c>
      <c r="AD74" s="73" t="s">
        <v>3717</v>
      </c>
      <c r="AE74" s="73" t="s">
        <v>3692</v>
      </c>
      <c r="AF74" s="92" t="s">
        <v>2737</v>
      </c>
      <c r="AG74" s="78" t="s">
        <v>2737</v>
      </c>
      <c r="AH74" s="79" t="s">
        <v>3940</v>
      </c>
      <c r="AI74" s="79" t="s">
        <v>3941</v>
      </c>
      <c r="AJ74" s="73">
        <v>3</v>
      </c>
      <c r="AK74" s="73">
        <v>3</v>
      </c>
      <c r="AL74" s="73">
        <v>0</v>
      </c>
      <c r="AM74" s="80">
        <v>3</v>
      </c>
      <c r="AN74" s="80">
        <v>3</v>
      </c>
      <c r="AO74" s="80"/>
      <c r="AP74" s="79" t="s">
        <v>3942</v>
      </c>
      <c r="AQ74" s="79" t="s">
        <v>3943</v>
      </c>
      <c r="AR74" s="79" t="s">
        <v>3944</v>
      </c>
      <c r="AS74" s="79" t="s">
        <v>3945</v>
      </c>
      <c r="AT74" s="79" t="s">
        <v>2746</v>
      </c>
      <c r="AU74" s="81">
        <v>2</v>
      </c>
      <c r="AV74" s="81">
        <v>3</v>
      </c>
      <c r="AW74" s="81">
        <v>4</v>
      </c>
      <c r="AX74" s="82">
        <v>5</v>
      </c>
      <c r="AY74" s="82">
        <v>6</v>
      </c>
      <c r="AZ74" s="74" t="s">
        <v>3946</v>
      </c>
      <c r="BA74" s="79" t="s">
        <v>3947</v>
      </c>
      <c r="BB74" s="79" t="s">
        <v>3948</v>
      </c>
      <c r="BC74" s="79" t="s">
        <v>3949</v>
      </c>
      <c r="BD74" s="83" t="s">
        <v>3950</v>
      </c>
      <c r="BE74" s="81"/>
      <c r="BF74" s="81"/>
      <c r="BG74" s="81"/>
      <c r="BH74" s="81"/>
      <c r="BI74" s="81"/>
      <c r="BJ74" s="84" t="s">
        <v>3900</v>
      </c>
      <c r="BK74" s="81">
        <v>4</v>
      </c>
      <c r="BL74" s="82">
        <v>5</v>
      </c>
      <c r="BM74" s="82">
        <v>6</v>
      </c>
      <c r="BN74" s="73"/>
      <c r="BO74" s="73"/>
      <c r="BP74" s="73"/>
      <c r="BQ74" s="85"/>
      <c r="BR74" s="86">
        <v>3200</v>
      </c>
      <c r="BS74" s="87">
        <v>6000</v>
      </c>
      <c r="BT74" s="86">
        <v>2800</v>
      </c>
      <c r="BU74" s="81" t="s">
        <v>2778</v>
      </c>
      <c r="BV74" s="81"/>
      <c r="BW74" s="90"/>
      <c r="BX74" s="31">
        <f t="shared" si="4"/>
        <v>0</v>
      </c>
      <c r="BY74" s="31">
        <f t="shared" si="5"/>
        <v>0</v>
      </c>
      <c r="BZ74" s="209">
        <v>10</v>
      </c>
    </row>
    <row r="75" spans="2:78" ht="31.5" customHeight="1">
      <c r="B75" s="72">
        <v>70</v>
      </c>
      <c r="C75" s="72">
        <v>15</v>
      </c>
      <c r="D75" s="73" t="s">
        <v>2085</v>
      </c>
      <c r="E75" s="74" t="s">
        <v>1012</v>
      </c>
      <c r="F75" s="73">
        <v>12</v>
      </c>
      <c r="G75" s="73">
        <v>2000</v>
      </c>
      <c r="H75" s="73" t="s">
        <v>2804</v>
      </c>
      <c r="I75" s="73" t="s">
        <v>2804</v>
      </c>
      <c r="J75" s="74" t="s">
        <v>3951</v>
      </c>
      <c r="K75" s="74" t="s">
        <v>2725</v>
      </c>
      <c r="L75" s="74" t="s">
        <v>2726</v>
      </c>
      <c r="M75" s="74" t="s">
        <v>3036</v>
      </c>
      <c r="N75" s="74" t="s">
        <v>3037</v>
      </c>
      <c r="O75" s="74" t="s">
        <v>3036</v>
      </c>
      <c r="P75" s="74">
        <v>1500</v>
      </c>
      <c r="Q75" s="74">
        <v>50</v>
      </c>
      <c r="R75" s="75">
        <v>15.023355000000002</v>
      </c>
      <c r="S75" s="75" t="str">
        <f t="shared" si="3"/>
        <v>소기업</v>
      </c>
      <c r="T75" s="73" t="s">
        <v>3952</v>
      </c>
      <c r="U75" s="73" t="s">
        <v>3953</v>
      </c>
      <c r="V75" s="74" t="s">
        <v>1012</v>
      </c>
      <c r="W75" s="73" t="s">
        <v>3952</v>
      </c>
      <c r="X75" s="73" t="s">
        <v>3953</v>
      </c>
      <c r="Y75" s="73" t="s">
        <v>3687</v>
      </c>
      <c r="Z75" s="76" t="s">
        <v>3954</v>
      </c>
      <c r="AA75" s="74" t="s">
        <v>3955</v>
      </c>
      <c r="AB75" s="77" t="s">
        <v>3690</v>
      </c>
      <c r="AC75" s="73" t="s">
        <v>3691</v>
      </c>
      <c r="AD75" s="99" t="s">
        <v>3717</v>
      </c>
      <c r="AE75" s="73" t="s">
        <v>3692</v>
      </c>
      <c r="AF75" s="78" t="s">
        <v>3693</v>
      </c>
      <c r="AG75" s="78" t="s">
        <v>2737</v>
      </c>
      <c r="AH75" s="79" t="s">
        <v>3956</v>
      </c>
      <c r="AI75" s="79" t="s">
        <v>3957</v>
      </c>
      <c r="AJ75" s="73">
        <v>0</v>
      </c>
      <c r="AK75" s="73">
        <v>0</v>
      </c>
      <c r="AL75" s="73">
        <v>2</v>
      </c>
      <c r="AM75" s="80"/>
      <c r="AN75" s="80"/>
      <c r="AO75" s="80">
        <v>2</v>
      </c>
      <c r="AP75" s="79" t="s">
        <v>3958</v>
      </c>
      <c r="AQ75" s="79" t="s">
        <v>3959</v>
      </c>
      <c r="AR75" s="79" t="s">
        <v>3960</v>
      </c>
      <c r="AS75" s="79" t="s">
        <v>3961</v>
      </c>
      <c r="AT75" s="79" t="s">
        <v>2746</v>
      </c>
      <c r="AU75" s="81">
        <v>3</v>
      </c>
      <c r="AV75" s="81">
        <v>4</v>
      </c>
      <c r="AW75" s="81">
        <v>4</v>
      </c>
      <c r="AX75" s="82">
        <v>5</v>
      </c>
      <c r="AY75" s="82">
        <v>6</v>
      </c>
      <c r="AZ75" s="74" t="s">
        <v>3962</v>
      </c>
      <c r="BA75" s="79" t="s">
        <v>3963</v>
      </c>
      <c r="BB75" s="79" t="s">
        <v>3964</v>
      </c>
      <c r="BC75" s="79" t="s">
        <v>3965</v>
      </c>
      <c r="BD75" s="83" t="s">
        <v>3770</v>
      </c>
      <c r="BE75" s="81" t="s">
        <v>3966</v>
      </c>
      <c r="BF75" s="81">
        <v>1</v>
      </c>
      <c r="BG75" s="81"/>
      <c r="BH75" s="81"/>
      <c r="BI75" s="81"/>
      <c r="BJ75" s="84" t="s">
        <v>3967</v>
      </c>
      <c r="BK75" s="81">
        <v>3</v>
      </c>
      <c r="BL75" s="82">
        <v>6</v>
      </c>
      <c r="BM75" s="82">
        <v>9</v>
      </c>
      <c r="BN75" s="73"/>
      <c r="BO75" s="73"/>
      <c r="BP75" s="73"/>
      <c r="BQ75" s="85"/>
      <c r="BR75" s="86">
        <v>1500</v>
      </c>
      <c r="BS75" s="87">
        <v>1800</v>
      </c>
      <c r="BT75" s="86">
        <v>300</v>
      </c>
      <c r="BU75" s="81" t="s">
        <v>2756</v>
      </c>
      <c r="BV75" s="81"/>
      <c r="BW75" s="90"/>
      <c r="BX75" s="31">
        <f t="shared" si="4"/>
        <v>1</v>
      </c>
      <c r="BY75" s="31">
        <f t="shared" si="5"/>
        <v>0</v>
      </c>
      <c r="BZ75" s="209">
        <v>8</v>
      </c>
    </row>
    <row r="76" spans="2:78" ht="31.5" customHeight="1">
      <c r="B76" s="72">
        <v>71</v>
      </c>
      <c r="C76" s="72">
        <v>16</v>
      </c>
      <c r="D76" s="73" t="s">
        <v>2007</v>
      </c>
      <c r="E76" s="74" t="s">
        <v>2334</v>
      </c>
      <c r="F76" s="73">
        <v>83</v>
      </c>
      <c r="G76" s="73">
        <v>2000</v>
      </c>
      <c r="H76" s="73" t="s">
        <v>3968</v>
      </c>
      <c r="I76" s="73" t="s">
        <v>2760</v>
      </c>
      <c r="J76" s="74" t="s">
        <v>2947</v>
      </c>
      <c r="K76" s="74" t="s">
        <v>2725</v>
      </c>
      <c r="L76" s="74" t="s">
        <v>2726</v>
      </c>
      <c r="M76" s="74" t="s">
        <v>2948</v>
      </c>
      <c r="N76" s="74" t="s">
        <v>2949</v>
      </c>
      <c r="O76" s="74" t="s">
        <v>2948</v>
      </c>
      <c r="P76" s="74">
        <v>1000</v>
      </c>
      <c r="Q76" s="74">
        <v>50</v>
      </c>
      <c r="R76" s="75">
        <v>307.83411000000001</v>
      </c>
      <c r="S76" s="75" t="str">
        <f t="shared" si="3"/>
        <v>중기업</v>
      </c>
      <c r="T76" s="73" t="s">
        <v>3969</v>
      </c>
      <c r="U76" s="73" t="s">
        <v>3970</v>
      </c>
      <c r="V76" s="74" t="s">
        <v>2334</v>
      </c>
      <c r="W76" s="91" t="s">
        <v>3971</v>
      </c>
      <c r="X76" s="73" t="s">
        <v>3970</v>
      </c>
      <c r="Y76" s="73" t="s">
        <v>3687</v>
      </c>
      <c r="Z76" s="76" t="s">
        <v>3972</v>
      </c>
      <c r="AA76" s="74" t="s">
        <v>3973</v>
      </c>
      <c r="AB76" s="77" t="s">
        <v>3869</v>
      </c>
      <c r="AC76" s="73" t="s">
        <v>3691</v>
      </c>
      <c r="AD76" s="73" t="s">
        <v>3691</v>
      </c>
      <c r="AE76" s="73" t="s">
        <v>3692</v>
      </c>
      <c r="AF76" s="78" t="s">
        <v>3693</v>
      </c>
      <c r="AG76" s="78" t="s">
        <v>2737</v>
      </c>
      <c r="AH76" s="79" t="s">
        <v>3974</v>
      </c>
      <c r="AI76" s="79" t="s">
        <v>3975</v>
      </c>
      <c r="AJ76" s="73" t="s">
        <v>3976</v>
      </c>
      <c r="AK76" s="73">
        <v>0</v>
      </c>
      <c r="AL76" s="73">
        <v>6</v>
      </c>
      <c r="AM76" s="80" t="s">
        <v>3977</v>
      </c>
      <c r="AN76" s="80"/>
      <c r="AO76" s="80">
        <v>6</v>
      </c>
      <c r="AP76" s="79" t="s">
        <v>3978</v>
      </c>
      <c r="AQ76" s="79" t="s">
        <v>3979</v>
      </c>
      <c r="AR76" s="79" t="s">
        <v>3980</v>
      </c>
      <c r="AS76" s="79" t="s">
        <v>3981</v>
      </c>
      <c r="AT76" s="79" t="s">
        <v>2746</v>
      </c>
      <c r="AU76" s="81">
        <v>3</v>
      </c>
      <c r="AV76" s="81">
        <v>4</v>
      </c>
      <c r="AW76" s="81">
        <v>4</v>
      </c>
      <c r="AX76" s="82">
        <v>5</v>
      </c>
      <c r="AY76" s="82">
        <v>6</v>
      </c>
      <c r="AZ76" s="74" t="s">
        <v>3982</v>
      </c>
      <c r="BA76" s="79" t="s">
        <v>3983</v>
      </c>
      <c r="BB76" s="79" t="s">
        <v>3984</v>
      </c>
      <c r="BC76" s="79" t="s">
        <v>3985</v>
      </c>
      <c r="BD76" s="83" t="s">
        <v>3986</v>
      </c>
      <c r="BE76" s="81" t="s">
        <v>3987</v>
      </c>
      <c r="BF76" s="81"/>
      <c r="BG76" s="81">
        <v>1</v>
      </c>
      <c r="BH76" s="81"/>
      <c r="BI76" s="81"/>
      <c r="BJ76" s="84" t="s">
        <v>3967</v>
      </c>
      <c r="BK76" s="81">
        <v>4</v>
      </c>
      <c r="BL76" s="82">
        <v>6</v>
      </c>
      <c r="BM76" s="82">
        <v>8</v>
      </c>
      <c r="BN76" s="73"/>
      <c r="BO76" s="73"/>
      <c r="BP76" s="73"/>
      <c r="BQ76" s="85" t="s">
        <v>3988</v>
      </c>
      <c r="BR76" s="86">
        <v>25603</v>
      </c>
      <c r="BS76" s="87">
        <v>35965</v>
      </c>
      <c r="BT76" s="86">
        <v>0</v>
      </c>
      <c r="BU76" s="81" t="s">
        <v>3794</v>
      </c>
      <c r="BV76" s="81" t="s">
        <v>3335</v>
      </c>
      <c r="BW76" s="90"/>
      <c r="BX76" s="31">
        <f t="shared" si="4"/>
        <v>1</v>
      </c>
      <c r="BY76" s="31">
        <f t="shared" si="5"/>
        <v>1</v>
      </c>
      <c r="BZ76" s="209">
        <v>8</v>
      </c>
    </row>
    <row r="77" spans="2:78" ht="31.5" customHeight="1">
      <c r="B77" s="72">
        <v>72</v>
      </c>
      <c r="C77" s="72">
        <v>17</v>
      </c>
      <c r="D77" s="73" t="s">
        <v>2007</v>
      </c>
      <c r="E77" s="74" t="s">
        <v>1011</v>
      </c>
      <c r="F77" s="73">
        <v>8</v>
      </c>
      <c r="G77" s="73">
        <v>2012</v>
      </c>
      <c r="H77" s="73" t="s">
        <v>3989</v>
      </c>
      <c r="I77" s="73" t="s">
        <v>3617</v>
      </c>
      <c r="J77" s="74" t="s">
        <v>3990</v>
      </c>
      <c r="K77" s="74" t="s">
        <v>2725</v>
      </c>
      <c r="L77" s="74" t="s">
        <v>2726</v>
      </c>
      <c r="M77" s="74" t="s">
        <v>2783</v>
      </c>
      <c r="N77" s="74" t="s">
        <v>2784</v>
      </c>
      <c r="O77" s="74" t="s">
        <v>2783</v>
      </c>
      <c r="P77" s="74">
        <v>800</v>
      </c>
      <c r="Q77" s="74">
        <v>50</v>
      </c>
      <c r="R77" s="75">
        <v>7.1251850000000001</v>
      </c>
      <c r="S77" s="75" t="str">
        <f t="shared" si="3"/>
        <v>소기업</v>
      </c>
      <c r="T77" s="73" t="s">
        <v>3991</v>
      </c>
      <c r="U77" s="73" t="s">
        <v>3992</v>
      </c>
      <c r="V77" s="74" t="s">
        <v>1011</v>
      </c>
      <c r="W77" s="73" t="s">
        <v>3991</v>
      </c>
      <c r="X77" s="73" t="s">
        <v>3992</v>
      </c>
      <c r="Y77" s="73" t="s">
        <v>3687</v>
      </c>
      <c r="Z77" s="76" t="s">
        <v>3993</v>
      </c>
      <c r="AA77" s="74" t="s">
        <v>3994</v>
      </c>
      <c r="AB77" s="77" t="s">
        <v>3690</v>
      </c>
      <c r="AC77" s="73" t="s">
        <v>3691</v>
      </c>
      <c r="AD77" s="73" t="s">
        <v>3691</v>
      </c>
      <c r="AE77" s="73" t="s">
        <v>3692</v>
      </c>
      <c r="AF77" s="78" t="s">
        <v>3693</v>
      </c>
      <c r="AG77" s="78" t="s">
        <v>2737</v>
      </c>
      <c r="AH77" s="79" t="s">
        <v>3995</v>
      </c>
      <c r="AI77" s="79" t="s">
        <v>3996</v>
      </c>
      <c r="AJ77" s="73" t="s">
        <v>3028</v>
      </c>
      <c r="AK77" s="73">
        <v>0</v>
      </c>
      <c r="AL77" s="73">
        <v>1</v>
      </c>
      <c r="AM77" s="80" t="s">
        <v>3997</v>
      </c>
      <c r="AN77" s="80"/>
      <c r="AO77" s="80">
        <v>1</v>
      </c>
      <c r="AP77" s="79" t="s">
        <v>3998</v>
      </c>
      <c r="AQ77" s="79" t="s">
        <v>3999</v>
      </c>
      <c r="AR77" s="79" t="s">
        <v>4000</v>
      </c>
      <c r="AS77" s="79" t="s">
        <v>4001</v>
      </c>
      <c r="AT77" s="79" t="s">
        <v>2746</v>
      </c>
      <c r="AU77" s="81">
        <v>3</v>
      </c>
      <c r="AV77" s="81">
        <v>4</v>
      </c>
      <c r="AW77" s="81">
        <v>4</v>
      </c>
      <c r="AX77" s="82">
        <v>5</v>
      </c>
      <c r="AY77" s="82">
        <v>6</v>
      </c>
      <c r="AZ77" s="74" t="s">
        <v>4002</v>
      </c>
      <c r="BA77" s="79" t="s">
        <v>4003</v>
      </c>
      <c r="BB77" s="79" t="s">
        <v>4002</v>
      </c>
      <c r="BC77" s="79" t="s">
        <v>4004</v>
      </c>
      <c r="BD77" s="83" t="s">
        <v>3986</v>
      </c>
      <c r="BE77" s="81" t="s">
        <v>4005</v>
      </c>
      <c r="BF77" s="81">
        <v>1</v>
      </c>
      <c r="BG77" s="81"/>
      <c r="BH77" s="81"/>
      <c r="BI77" s="81"/>
      <c r="BJ77" s="84" t="s">
        <v>3967</v>
      </c>
      <c r="BK77" s="81">
        <v>4</v>
      </c>
      <c r="BL77" s="82">
        <v>6</v>
      </c>
      <c r="BM77" s="82">
        <v>7</v>
      </c>
      <c r="BN77" s="73"/>
      <c r="BO77" s="73"/>
      <c r="BP77" s="73"/>
      <c r="BQ77" s="85"/>
      <c r="BR77" s="86">
        <v>611</v>
      </c>
      <c r="BS77" s="87">
        <v>811</v>
      </c>
      <c r="BT77" s="86">
        <v>0</v>
      </c>
      <c r="BU77" s="81" t="s">
        <v>4006</v>
      </c>
      <c r="BV77" s="81" t="s">
        <v>3335</v>
      </c>
      <c r="BW77" s="90"/>
      <c r="BX77" s="31">
        <f t="shared" si="4"/>
        <v>1</v>
      </c>
      <c r="BY77" s="31">
        <f t="shared" si="5"/>
        <v>1</v>
      </c>
      <c r="BZ77" s="209">
        <v>10</v>
      </c>
    </row>
    <row r="78" spans="2:78" ht="31.5" customHeight="1">
      <c r="B78" s="72">
        <v>73</v>
      </c>
      <c r="C78" s="72">
        <v>18</v>
      </c>
      <c r="D78" s="73" t="s">
        <v>2085</v>
      </c>
      <c r="E78" s="74" t="s">
        <v>4007</v>
      </c>
      <c r="F78" s="73">
        <v>5</v>
      </c>
      <c r="G78" s="73">
        <v>2002</v>
      </c>
      <c r="H78" s="73" t="s">
        <v>2803</v>
      </c>
      <c r="I78" s="73" t="s">
        <v>2804</v>
      </c>
      <c r="J78" s="74" t="s">
        <v>4008</v>
      </c>
      <c r="K78" s="74" t="s">
        <v>2725</v>
      </c>
      <c r="L78" s="74" t="s">
        <v>2726</v>
      </c>
      <c r="M78" s="74" t="s">
        <v>2870</v>
      </c>
      <c r="N78" s="74" t="s">
        <v>2871</v>
      </c>
      <c r="O78" s="74" t="s">
        <v>2870</v>
      </c>
      <c r="P78" s="74">
        <v>1000</v>
      </c>
      <c r="Q78" s="74">
        <v>50</v>
      </c>
      <c r="R78" s="75">
        <v>4.5655749999999999</v>
      </c>
      <c r="S78" s="75" t="str">
        <f t="shared" si="3"/>
        <v>소기업</v>
      </c>
      <c r="T78" s="73" t="s">
        <v>4009</v>
      </c>
      <c r="U78" s="73" t="s">
        <v>4010</v>
      </c>
      <c r="V78" s="74" t="s">
        <v>4007</v>
      </c>
      <c r="W78" s="73" t="s">
        <v>4009</v>
      </c>
      <c r="X78" s="73" t="s">
        <v>4010</v>
      </c>
      <c r="Y78" s="73" t="s">
        <v>3687</v>
      </c>
      <c r="Z78" s="76" t="s">
        <v>4011</v>
      </c>
      <c r="AA78" s="74" t="s">
        <v>4012</v>
      </c>
      <c r="AB78" s="77" t="s">
        <v>3690</v>
      </c>
      <c r="AC78" s="73" t="s">
        <v>3717</v>
      </c>
      <c r="AD78" s="73" t="s">
        <v>3717</v>
      </c>
      <c r="AE78" s="73" t="s">
        <v>3692</v>
      </c>
      <c r="AF78" s="78" t="s">
        <v>3693</v>
      </c>
      <c r="AG78" s="78" t="s">
        <v>2737</v>
      </c>
      <c r="AH78" s="79" t="s">
        <v>4013</v>
      </c>
      <c r="AI78" s="79" t="s">
        <v>4014</v>
      </c>
      <c r="AJ78" s="73">
        <v>0</v>
      </c>
      <c r="AK78" s="73">
        <v>0</v>
      </c>
      <c r="AL78" s="73">
        <v>3</v>
      </c>
      <c r="AM78" s="80">
        <v>0</v>
      </c>
      <c r="AN78" s="80"/>
      <c r="AO78" s="80">
        <v>3</v>
      </c>
      <c r="AP78" s="79" t="s">
        <v>4015</v>
      </c>
      <c r="AQ78" s="79" t="s">
        <v>4016</v>
      </c>
      <c r="AR78" s="79" t="s">
        <v>4017</v>
      </c>
      <c r="AS78" s="79" t="s">
        <v>4018</v>
      </c>
      <c r="AT78" s="79" t="s">
        <v>2746</v>
      </c>
      <c r="AU78" s="81">
        <v>3</v>
      </c>
      <c r="AV78" s="81">
        <v>4</v>
      </c>
      <c r="AW78" s="81">
        <v>4</v>
      </c>
      <c r="AX78" s="82">
        <v>5</v>
      </c>
      <c r="AY78" s="82">
        <v>6</v>
      </c>
      <c r="AZ78" s="74" t="s">
        <v>4019</v>
      </c>
      <c r="BA78" s="79" t="s">
        <v>4020</v>
      </c>
      <c r="BB78" s="79" t="s">
        <v>4021</v>
      </c>
      <c r="BC78" s="79" t="s">
        <v>4022</v>
      </c>
      <c r="BD78" s="83" t="s">
        <v>4023</v>
      </c>
      <c r="BE78" s="81" t="s">
        <v>4024</v>
      </c>
      <c r="BF78" s="81">
        <v>1</v>
      </c>
      <c r="BG78" s="81"/>
      <c r="BH78" s="81"/>
      <c r="BI78" s="81"/>
      <c r="BJ78" s="84" t="s">
        <v>4025</v>
      </c>
      <c r="BK78" s="81">
        <v>3</v>
      </c>
      <c r="BL78" s="82">
        <v>6</v>
      </c>
      <c r="BM78" s="82">
        <v>7</v>
      </c>
      <c r="BN78" s="73"/>
      <c r="BO78" s="73"/>
      <c r="BP78" s="73"/>
      <c r="BQ78" s="85"/>
      <c r="BR78" s="86">
        <v>580</v>
      </c>
      <c r="BS78" s="87">
        <v>500</v>
      </c>
      <c r="BT78" s="86">
        <v>-80</v>
      </c>
      <c r="BU78" s="81" t="s">
        <v>2756</v>
      </c>
      <c r="BV78" s="81"/>
      <c r="BW78" s="90"/>
      <c r="BX78" s="31">
        <f t="shared" si="4"/>
        <v>0</v>
      </c>
      <c r="BY78" s="31">
        <f t="shared" si="5"/>
        <v>0</v>
      </c>
      <c r="BZ78" s="209">
        <v>9</v>
      </c>
    </row>
    <row r="79" spans="2:78" ht="31.5" customHeight="1">
      <c r="B79" s="72">
        <v>74</v>
      </c>
      <c r="C79" s="72">
        <v>19</v>
      </c>
      <c r="D79" s="73" t="s">
        <v>2085</v>
      </c>
      <c r="E79" s="74" t="s">
        <v>1023</v>
      </c>
      <c r="F79" s="73">
        <v>6</v>
      </c>
      <c r="G79" s="73">
        <v>2010</v>
      </c>
      <c r="H79" s="73" t="s">
        <v>2983</v>
      </c>
      <c r="I79" s="73" t="s">
        <v>2984</v>
      </c>
      <c r="J79" s="74" t="s">
        <v>4026</v>
      </c>
      <c r="K79" s="74" t="s">
        <v>2725</v>
      </c>
      <c r="L79" s="74" t="s">
        <v>2726</v>
      </c>
      <c r="M79" s="74" t="s">
        <v>2870</v>
      </c>
      <c r="N79" s="74" t="s">
        <v>2871</v>
      </c>
      <c r="O79" s="74" t="s">
        <v>2870</v>
      </c>
      <c r="P79" s="74">
        <v>1000</v>
      </c>
      <c r="Q79" s="74">
        <v>50</v>
      </c>
      <c r="R79" s="75">
        <v>6.8</v>
      </c>
      <c r="S79" s="75" t="str">
        <f t="shared" si="3"/>
        <v>소기업</v>
      </c>
      <c r="T79" s="73" t="s">
        <v>4027</v>
      </c>
      <c r="U79" s="73" t="s">
        <v>4028</v>
      </c>
      <c r="V79" s="74" t="s">
        <v>4029</v>
      </c>
      <c r="W79" s="73" t="s">
        <v>4030</v>
      </c>
      <c r="X79" s="73" t="s">
        <v>4031</v>
      </c>
      <c r="Y79" s="73" t="s">
        <v>3714</v>
      </c>
      <c r="Z79" s="76" t="s">
        <v>4032</v>
      </c>
      <c r="AA79" s="74" t="s">
        <v>4033</v>
      </c>
      <c r="AB79" s="77" t="s">
        <v>3690</v>
      </c>
      <c r="AC79" s="73" t="s">
        <v>3691</v>
      </c>
      <c r="AD79" s="99" t="s">
        <v>3717</v>
      </c>
      <c r="AE79" s="73" t="s">
        <v>3718</v>
      </c>
      <c r="AF79" s="78" t="s">
        <v>3693</v>
      </c>
      <c r="AG79" s="78" t="s">
        <v>2737</v>
      </c>
      <c r="AH79" s="79" t="s">
        <v>4034</v>
      </c>
      <c r="AI79" s="79" t="s">
        <v>4035</v>
      </c>
      <c r="AJ79" s="73">
        <v>3</v>
      </c>
      <c r="AK79" s="73">
        <v>0</v>
      </c>
      <c r="AL79" s="73">
        <v>0</v>
      </c>
      <c r="AM79" s="80">
        <v>3</v>
      </c>
      <c r="AN79" s="80"/>
      <c r="AO79" s="80"/>
      <c r="AP79" s="79" t="s">
        <v>4036</v>
      </c>
      <c r="AQ79" s="79" t="s">
        <v>4037</v>
      </c>
      <c r="AR79" s="79" t="s">
        <v>4038</v>
      </c>
      <c r="AS79" s="79" t="s">
        <v>4039</v>
      </c>
      <c r="AT79" s="79" t="s">
        <v>2746</v>
      </c>
      <c r="AU79" s="81">
        <v>4</v>
      </c>
      <c r="AV79" s="81">
        <v>4</v>
      </c>
      <c r="AW79" s="81">
        <v>6</v>
      </c>
      <c r="AX79" s="82">
        <v>6</v>
      </c>
      <c r="AY79" s="82">
        <v>6</v>
      </c>
      <c r="AZ79" s="74" t="s">
        <v>4036</v>
      </c>
      <c r="BA79" s="79" t="s">
        <v>4040</v>
      </c>
      <c r="BB79" s="79" t="s">
        <v>4041</v>
      </c>
      <c r="BC79" s="79" t="s">
        <v>4042</v>
      </c>
      <c r="BD79" s="83" t="s">
        <v>4043</v>
      </c>
      <c r="BE79" s="81" t="s">
        <v>4044</v>
      </c>
      <c r="BF79" s="81"/>
      <c r="BG79" s="81">
        <v>1</v>
      </c>
      <c r="BH79" s="81"/>
      <c r="BI79" s="81"/>
      <c r="BJ79" s="98" t="s">
        <v>4045</v>
      </c>
      <c r="BK79" s="81">
        <v>6</v>
      </c>
      <c r="BL79" s="82">
        <v>12</v>
      </c>
      <c r="BM79" s="82">
        <v>12</v>
      </c>
      <c r="BN79" s="73"/>
      <c r="BO79" s="92"/>
      <c r="BP79" s="92"/>
      <c r="BQ79" s="85" t="s">
        <v>4046</v>
      </c>
      <c r="BR79" s="86">
        <v>1000</v>
      </c>
      <c r="BS79" s="87">
        <v>1500</v>
      </c>
      <c r="BT79" s="86">
        <v>500</v>
      </c>
      <c r="BU79" s="81" t="s">
        <v>2756</v>
      </c>
      <c r="BV79" s="81"/>
      <c r="BW79" s="90"/>
      <c r="BX79" s="31">
        <f t="shared" si="4"/>
        <v>1</v>
      </c>
      <c r="BY79" s="31">
        <f t="shared" si="5"/>
        <v>0</v>
      </c>
      <c r="BZ79" s="209">
        <v>10</v>
      </c>
    </row>
    <row r="80" spans="2:78" ht="31.5" customHeight="1">
      <c r="B80" s="72">
        <v>75</v>
      </c>
      <c r="C80" s="72">
        <v>20</v>
      </c>
      <c r="D80" s="73" t="s">
        <v>2085</v>
      </c>
      <c r="E80" s="74" t="s">
        <v>998</v>
      </c>
      <c r="F80" s="73">
        <v>32</v>
      </c>
      <c r="G80" s="73">
        <v>1997</v>
      </c>
      <c r="H80" s="73" t="s">
        <v>3034</v>
      </c>
      <c r="I80" s="73" t="s">
        <v>3034</v>
      </c>
      <c r="J80" s="74" t="s">
        <v>4047</v>
      </c>
      <c r="K80" s="74" t="s">
        <v>2725</v>
      </c>
      <c r="L80" s="74" t="s">
        <v>2726</v>
      </c>
      <c r="M80" s="74" t="s">
        <v>3036</v>
      </c>
      <c r="N80" s="74" t="s">
        <v>3037</v>
      </c>
      <c r="O80" s="74" t="s">
        <v>3036</v>
      </c>
      <c r="P80" s="74">
        <v>1500</v>
      </c>
      <c r="Q80" s="74">
        <v>50</v>
      </c>
      <c r="R80" s="75">
        <v>48.711949999999995</v>
      </c>
      <c r="S80" s="75" t="str">
        <f t="shared" si="3"/>
        <v>소기업</v>
      </c>
      <c r="T80" s="73" t="s">
        <v>4048</v>
      </c>
      <c r="U80" s="73" t="s">
        <v>4049</v>
      </c>
      <c r="V80" s="74" t="s">
        <v>998</v>
      </c>
      <c r="W80" s="73" t="s">
        <v>4050</v>
      </c>
      <c r="X80" s="73" t="s">
        <v>4051</v>
      </c>
      <c r="Y80" s="73" t="s">
        <v>3714</v>
      </c>
      <c r="Z80" s="76" t="s">
        <v>4052</v>
      </c>
      <c r="AA80" s="74" t="s">
        <v>4053</v>
      </c>
      <c r="AB80" s="77" t="s">
        <v>3690</v>
      </c>
      <c r="AC80" s="73" t="s">
        <v>3691</v>
      </c>
      <c r="AD80" s="99" t="s">
        <v>3717</v>
      </c>
      <c r="AE80" s="73" t="s">
        <v>3718</v>
      </c>
      <c r="AF80" s="78" t="s">
        <v>3693</v>
      </c>
      <c r="AG80" s="78" t="s">
        <v>2737</v>
      </c>
      <c r="AH80" s="79" t="s">
        <v>4054</v>
      </c>
      <c r="AI80" s="79" t="s">
        <v>4055</v>
      </c>
      <c r="AJ80" s="73">
        <v>3</v>
      </c>
      <c r="AK80" s="73">
        <v>0</v>
      </c>
      <c r="AL80" s="73">
        <v>0</v>
      </c>
      <c r="AM80" s="80">
        <v>3</v>
      </c>
      <c r="AN80" s="80"/>
      <c r="AO80" s="80"/>
      <c r="AP80" s="79" t="s">
        <v>4056</v>
      </c>
      <c r="AQ80" s="79" t="s">
        <v>4057</v>
      </c>
      <c r="AR80" s="79" t="s">
        <v>4058</v>
      </c>
      <c r="AS80" s="79" t="s">
        <v>4059</v>
      </c>
      <c r="AT80" s="79" t="s">
        <v>4060</v>
      </c>
      <c r="AU80" s="81">
        <v>3</v>
      </c>
      <c r="AV80" s="81">
        <v>4</v>
      </c>
      <c r="AW80" s="81">
        <v>6</v>
      </c>
      <c r="AX80" s="82">
        <v>6</v>
      </c>
      <c r="AY80" s="82">
        <v>6</v>
      </c>
      <c r="AZ80" s="74" t="s">
        <v>4061</v>
      </c>
      <c r="BA80" s="79" t="s">
        <v>4062</v>
      </c>
      <c r="BB80" s="79" t="s">
        <v>4063</v>
      </c>
      <c r="BC80" s="79" t="s">
        <v>4064</v>
      </c>
      <c r="BD80" s="83" t="s">
        <v>4043</v>
      </c>
      <c r="BE80" s="81" t="s">
        <v>4065</v>
      </c>
      <c r="BF80" s="81"/>
      <c r="BG80" s="81">
        <v>1</v>
      </c>
      <c r="BH80" s="81"/>
      <c r="BI80" s="81"/>
      <c r="BJ80" s="98" t="s">
        <v>4045</v>
      </c>
      <c r="BK80" s="81">
        <v>4</v>
      </c>
      <c r="BL80" s="82">
        <v>9</v>
      </c>
      <c r="BM80" s="82">
        <v>9</v>
      </c>
      <c r="BN80" s="73"/>
      <c r="BO80" s="73"/>
      <c r="BP80" s="73"/>
      <c r="BQ80" s="85"/>
      <c r="BR80" s="86">
        <v>5509</v>
      </c>
      <c r="BS80" s="87">
        <v>5600</v>
      </c>
      <c r="BT80" s="86">
        <v>91</v>
      </c>
      <c r="BU80" s="81" t="s">
        <v>2778</v>
      </c>
      <c r="BV80" s="81"/>
      <c r="BW80" s="90"/>
      <c r="BX80" s="31">
        <f t="shared" si="4"/>
        <v>1</v>
      </c>
      <c r="BY80" s="31">
        <f t="shared" si="5"/>
        <v>0</v>
      </c>
      <c r="BZ80" s="209">
        <v>8</v>
      </c>
    </row>
    <row r="81" spans="2:78" ht="31.5" customHeight="1">
      <c r="B81" s="72">
        <v>76</v>
      </c>
      <c r="C81" s="72">
        <v>21</v>
      </c>
      <c r="D81" s="73" t="s">
        <v>2085</v>
      </c>
      <c r="E81" s="74" t="s">
        <v>1002</v>
      </c>
      <c r="F81" s="73">
        <v>190</v>
      </c>
      <c r="G81" s="73">
        <v>1970</v>
      </c>
      <c r="H81" s="73" t="s">
        <v>3034</v>
      </c>
      <c r="I81" s="73" t="s">
        <v>3034</v>
      </c>
      <c r="J81" s="74" t="s">
        <v>3376</v>
      </c>
      <c r="K81" s="74" t="s">
        <v>2725</v>
      </c>
      <c r="L81" s="74" t="s">
        <v>2726</v>
      </c>
      <c r="M81" s="74" t="s">
        <v>3005</v>
      </c>
      <c r="N81" s="74" t="s">
        <v>3006</v>
      </c>
      <c r="O81" s="74" t="s">
        <v>3005</v>
      </c>
      <c r="P81" s="74">
        <v>1000</v>
      </c>
      <c r="Q81" s="74">
        <v>50</v>
      </c>
      <c r="R81" s="75">
        <v>1970.17554</v>
      </c>
      <c r="S81" s="75" t="str">
        <f t="shared" si="3"/>
        <v>대기업</v>
      </c>
      <c r="T81" s="73" t="s">
        <v>4066</v>
      </c>
      <c r="U81" s="73" t="s">
        <v>4067</v>
      </c>
      <c r="V81" s="74" t="s">
        <v>1002</v>
      </c>
      <c r="W81" s="73" t="s">
        <v>4068</v>
      </c>
      <c r="X81" s="73" t="s">
        <v>4069</v>
      </c>
      <c r="Y81" s="73" t="s">
        <v>3714</v>
      </c>
      <c r="Z81" s="76" t="s">
        <v>4070</v>
      </c>
      <c r="AA81" s="74" t="s">
        <v>4071</v>
      </c>
      <c r="AB81" s="77" t="s">
        <v>3690</v>
      </c>
      <c r="AC81" s="73" t="s">
        <v>3691</v>
      </c>
      <c r="AD81" s="73" t="s">
        <v>3691</v>
      </c>
      <c r="AE81" s="73" t="s">
        <v>3718</v>
      </c>
      <c r="AF81" s="78" t="s">
        <v>3693</v>
      </c>
      <c r="AG81" s="78" t="s">
        <v>2737</v>
      </c>
      <c r="AH81" s="79" t="s">
        <v>4072</v>
      </c>
      <c r="AI81" s="79" t="s">
        <v>4073</v>
      </c>
      <c r="AJ81" s="73">
        <v>3</v>
      </c>
      <c r="AK81" s="73">
        <v>0</v>
      </c>
      <c r="AL81" s="73">
        <v>0</v>
      </c>
      <c r="AM81" s="80">
        <v>3</v>
      </c>
      <c r="AN81" s="80"/>
      <c r="AO81" s="80"/>
      <c r="AP81" s="79" t="s">
        <v>4074</v>
      </c>
      <c r="AQ81" s="79" t="s">
        <v>4075</v>
      </c>
      <c r="AR81" s="79" t="s">
        <v>4076</v>
      </c>
      <c r="AS81" s="79" t="s">
        <v>4077</v>
      </c>
      <c r="AT81" s="79" t="s">
        <v>2746</v>
      </c>
      <c r="AU81" s="81">
        <v>4</v>
      </c>
      <c r="AV81" s="81">
        <v>4</v>
      </c>
      <c r="AW81" s="81">
        <v>4</v>
      </c>
      <c r="AX81" s="82">
        <v>6</v>
      </c>
      <c r="AY81" s="82">
        <v>6</v>
      </c>
      <c r="AZ81" s="74" t="s">
        <v>4078</v>
      </c>
      <c r="BA81" s="79" t="s">
        <v>4079</v>
      </c>
      <c r="BB81" s="79" t="s">
        <v>4080</v>
      </c>
      <c r="BC81" s="79" t="s">
        <v>4081</v>
      </c>
      <c r="BD81" s="83" t="s">
        <v>4082</v>
      </c>
      <c r="BE81" s="81" t="s">
        <v>4083</v>
      </c>
      <c r="BF81" s="81"/>
      <c r="BG81" s="81"/>
      <c r="BH81" s="81">
        <v>1</v>
      </c>
      <c r="BI81" s="81"/>
      <c r="BJ81" s="98" t="s">
        <v>3730</v>
      </c>
      <c r="BK81" s="81">
        <v>6</v>
      </c>
      <c r="BL81" s="82">
        <v>9</v>
      </c>
      <c r="BM81" s="82">
        <v>9</v>
      </c>
      <c r="BN81" s="73"/>
      <c r="BO81" s="73"/>
      <c r="BP81" s="73"/>
      <c r="BQ81" s="85"/>
      <c r="BR81" s="86">
        <v>195000</v>
      </c>
      <c r="BS81" s="87">
        <v>205000</v>
      </c>
      <c r="BT81" s="86">
        <v>10000</v>
      </c>
      <c r="BU81" s="81" t="s">
        <v>2778</v>
      </c>
      <c r="BV81" s="81"/>
      <c r="BW81" s="90"/>
      <c r="BX81" s="31">
        <f t="shared" si="4"/>
        <v>1</v>
      </c>
      <c r="BY81" s="31">
        <f t="shared" si="5"/>
        <v>1</v>
      </c>
      <c r="BZ81" s="209">
        <v>10</v>
      </c>
    </row>
    <row r="82" spans="2:78" ht="31.5" customHeight="1">
      <c r="B82" s="72">
        <v>77</v>
      </c>
      <c r="C82" s="72">
        <v>22</v>
      </c>
      <c r="D82" s="73" t="s">
        <v>2007</v>
      </c>
      <c r="E82" s="74" t="s">
        <v>4084</v>
      </c>
      <c r="F82" s="73">
        <v>8</v>
      </c>
      <c r="G82" s="73">
        <v>2013</v>
      </c>
      <c r="H82" s="73" t="s">
        <v>4085</v>
      </c>
      <c r="I82" s="73" t="s">
        <v>3617</v>
      </c>
      <c r="J82" s="74" t="s">
        <v>3216</v>
      </c>
      <c r="K82" s="74" t="s">
        <v>2725</v>
      </c>
      <c r="L82" s="74" t="s">
        <v>2726</v>
      </c>
      <c r="M82" s="74" t="s">
        <v>2727</v>
      </c>
      <c r="N82" s="74" t="s">
        <v>2728</v>
      </c>
      <c r="O82" s="74" t="s">
        <v>2727</v>
      </c>
      <c r="P82" s="74">
        <v>1000</v>
      </c>
      <c r="Q82" s="74">
        <v>50</v>
      </c>
      <c r="R82" s="75"/>
      <c r="S82" s="75" t="str">
        <f t="shared" si="3"/>
        <v>소기업</v>
      </c>
      <c r="T82" s="73" t="s">
        <v>4086</v>
      </c>
      <c r="U82" s="73" t="s">
        <v>4087</v>
      </c>
      <c r="V82" s="74" t="s">
        <v>4084</v>
      </c>
      <c r="W82" s="73" t="s">
        <v>4088</v>
      </c>
      <c r="X82" s="73" t="s">
        <v>4089</v>
      </c>
      <c r="Y82" s="73" t="s">
        <v>3714</v>
      </c>
      <c r="Z82" s="76" t="s">
        <v>4090</v>
      </c>
      <c r="AA82" s="74" t="s">
        <v>4091</v>
      </c>
      <c r="AB82" s="77" t="s">
        <v>3869</v>
      </c>
      <c r="AC82" s="73" t="s">
        <v>3691</v>
      </c>
      <c r="AD82" s="73" t="s">
        <v>3691</v>
      </c>
      <c r="AE82" s="73" t="s">
        <v>3718</v>
      </c>
      <c r="AF82" s="78" t="s">
        <v>3693</v>
      </c>
      <c r="AG82" s="78" t="s">
        <v>2737</v>
      </c>
      <c r="AH82" s="79" t="s">
        <v>4092</v>
      </c>
      <c r="AI82" s="79" t="s">
        <v>4093</v>
      </c>
      <c r="AJ82" s="73">
        <v>0</v>
      </c>
      <c r="AK82" s="73" t="s">
        <v>2837</v>
      </c>
      <c r="AL82" s="73">
        <v>0</v>
      </c>
      <c r="AM82" s="80"/>
      <c r="AN82" s="80"/>
      <c r="AO82" s="80"/>
      <c r="AP82" s="79" t="s">
        <v>4094</v>
      </c>
      <c r="AQ82" s="79" t="s">
        <v>4095</v>
      </c>
      <c r="AR82" s="79" t="s">
        <v>4096</v>
      </c>
      <c r="AS82" s="79" t="s">
        <v>4097</v>
      </c>
      <c r="AT82" s="79" t="s">
        <v>2746</v>
      </c>
      <c r="AU82" s="81">
        <v>1</v>
      </c>
      <c r="AV82" s="81">
        <v>1</v>
      </c>
      <c r="AW82" s="81">
        <v>1</v>
      </c>
      <c r="AX82" s="82">
        <v>1</v>
      </c>
      <c r="AY82" s="82">
        <v>1</v>
      </c>
      <c r="AZ82" s="74" t="s">
        <v>4098</v>
      </c>
      <c r="BA82" s="79" t="s">
        <v>4099</v>
      </c>
      <c r="BB82" s="79" t="s">
        <v>4100</v>
      </c>
      <c r="BC82" s="79" t="s">
        <v>4101</v>
      </c>
      <c r="BD82" s="83" t="s">
        <v>3950</v>
      </c>
      <c r="BE82" s="81"/>
      <c r="BF82" s="81"/>
      <c r="BG82" s="81"/>
      <c r="BH82" s="81"/>
      <c r="BI82" s="81"/>
      <c r="BJ82" s="98" t="s">
        <v>4102</v>
      </c>
      <c r="BK82" s="81">
        <v>2</v>
      </c>
      <c r="BL82" s="82">
        <v>4</v>
      </c>
      <c r="BM82" s="82">
        <v>4</v>
      </c>
      <c r="BN82" s="73"/>
      <c r="BO82" s="73"/>
      <c r="BP82" s="73"/>
      <c r="BQ82" s="85"/>
      <c r="BR82" s="86">
        <v>1043</v>
      </c>
      <c r="BS82" s="87">
        <v>1050</v>
      </c>
      <c r="BT82" s="86">
        <v>0</v>
      </c>
      <c r="BU82" s="81" t="s">
        <v>2778</v>
      </c>
      <c r="BV82" s="81" t="s">
        <v>3335</v>
      </c>
      <c r="BW82" s="90"/>
      <c r="BX82" s="31">
        <f t="shared" si="4"/>
        <v>1</v>
      </c>
      <c r="BY82" s="31">
        <f t="shared" si="5"/>
        <v>1</v>
      </c>
      <c r="BZ82" s="209"/>
    </row>
    <row r="83" spans="2:78" ht="31.5" customHeight="1">
      <c r="B83" s="72">
        <v>78</v>
      </c>
      <c r="C83" s="72">
        <v>23</v>
      </c>
      <c r="D83" s="73" t="s">
        <v>2085</v>
      </c>
      <c r="E83" s="74" t="s">
        <v>4103</v>
      </c>
      <c r="F83" s="73">
        <v>73</v>
      </c>
      <c r="G83" s="73">
        <v>1989</v>
      </c>
      <c r="H83" s="73" t="s">
        <v>2759</v>
      </c>
      <c r="I83" s="73" t="s">
        <v>2760</v>
      </c>
      <c r="J83" s="74" t="s">
        <v>3004</v>
      </c>
      <c r="K83" s="74" t="s">
        <v>2725</v>
      </c>
      <c r="L83" s="74" t="s">
        <v>2726</v>
      </c>
      <c r="M83" s="74" t="s">
        <v>3005</v>
      </c>
      <c r="N83" s="74" t="s">
        <v>3006</v>
      </c>
      <c r="O83" s="74" t="s">
        <v>3005</v>
      </c>
      <c r="P83" s="74">
        <v>1000</v>
      </c>
      <c r="Q83" s="74">
        <v>50</v>
      </c>
      <c r="R83" s="75">
        <v>489.31771000000003</v>
      </c>
      <c r="S83" s="75" t="str">
        <f t="shared" si="3"/>
        <v>중기업</v>
      </c>
      <c r="T83" s="73" t="s">
        <v>4104</v>
      </c>
      <c r="U83" s="73" t="s">
        <v>4105</v>
      </c>
      <c r="V83" s="74" t="s">
        <v>4103</v>
      </c>
      <c r="W83" s="73" t="s">
        <v>4106</v>
      </c>
      <c r="X83" s="73" t="s">
        <v>4107</v>
      </c>
      <c r="Y83" s="73" t="s">
        <v>3714</v>
      </c>
      <c r="Z83" s="76" t="s">
        <v>4108</v>
      </c>
      <c r="AA83" s="74" t="s">
        <v>4109</v>
      </c>
      <c r="AB83" s="77" t="s">
        <v>3690</v>
      </c>
      <c r="AC83" s="73" t="s">
        <v>3717</v>
      </c>
      <c r="AD83" s="73" t="s">
        <v>2769</v>
      </c>
      <c r="AE83" s="73" t="s">
        <v>3718</v>
      </c>
      <c r="AF83" s="78" t="s">
        <v>3693</v>
      </c>
      <c r="AG83" s="78" t="s">
        <v>2737</v>
      </c>
      <c r="AH83" s="79" t="s">
        <v>4106</v>
      </c>
      <c r="AI83" s="79" t="s">
        <v>4110</v>
      </c>
      <c r="AJ83" s="73" t="s">
        <v>4111</v>
      </c>
      <c r="AK83" s="73">
        <v>4</v>
      </c>
      <c r="AL83" s="73">
        <v>0</v>
      </c>
      <c r="AM83" s="80" t="s">
        <v>4111</v>
      </c>
      <c r="AN83" s="80">
        <v>4</v>
      </c>
      <c r="AO83" s="80"/>
      <c r="AP83" s="79" t="s">
        <v>4112</v>
      </c>
      <c r="AQ83" s="79" t="s">
        <v>4113</v>
      </c>
      <c r="AR83" s="79" t="s">
        <v>4114</v>
      </c>
      <c r="AS83" s="79" t="s">
        <v>4115</v>
      </c>
      <c r="AT83" s="79" t="s">
        <v>4116</v>
      </c>
      <c r="AU83" s="81">
        <v>3</v>
      </c>
      <c r="AV83" s="81">
        <v>4</v>
      </c>
      <c r="AW83" s="81">
        <v>4</v>
      </c>
      <c r="AX83" s="82">
        <v>6</v>
      </c>
      <c r="AY83" s="82">
        <v>6</v>
      </c>
      <c r="AZ83" s="74" t="s">
        <v>4117</v>
      </c>
      <c r="BA83" s="79" t="s">
        <v>4118</v>
      </c>
      <c r="BB83" s="79" t="s">
        <v>4119</v>
      </c>
      <c r="BC83" s="79" t="s">
        <v>4120</v>
      </c>
      <c r="BD83" s="83" t="s">
        <v>4043</v>
      </c>
      <c r="BE83" s="81" t="s">
        <v>4121</v>
      </c>
      <c r="BF83" s="81"/>
      <c r="BG83" s="81"/>
      <c r="BH83" s="81">
        <v>1</v>
      </c>
      <c r="BI83" s="81"/>
      <c r="BJ83" s="98" t="s">
        <v>4045</v>
      </c>
      <c r="BK83" s="81">
        <v>6</v>
      </c>
      <c r="BL83" s="82">
        <v>7</v>
      </c>
      <c r="BM83" s="82">
        <v>8</v>
      </c>
      <c r="BN83" s="73"/>
      <c r="BO83" s="73"/>
      <c r="BP83" s="73"/>
      <c r="BQ83" s="85"/>
      <c r="BR83" s="86">
        <v>43500</v>
      </c>
      <c r="BS83" s="87">
        <v>50000</v>
      </c>
      <c r="BT83" s="86">
        <v>6500</v>
      </c>
      <c r="BU83" s="81" t="s">
        <v>2778</v>
      </c>
      <c r="BV83" s="81"/>
      <c r="BW83" s="90"/>
      <c r="BX83" s="31">
        <f t="shared" si="4"/>
        <v>0</v>
      </c>
      <c r="BY83" s="31">
        <f t="shared" si="5"/>
        <v>0</v>
      </c>
      <c r="BZ83" s="209">
        <v>8</v>
      </c>
    </row>
    <row r="84" spans="2:78" ht="31.5" customHeight="1">
      <c r="B84" s="72">
        <v>79</v>
      </c>
      <c r="C84" s="72">
        <v>24</v>
      </c>
      <c r="D84" s="73" t="s">
        <v>2085</v>
      </c>
      <c r="E84" s="74" t="s">
        <v>4122</v>
      </c>
      <c r="F84" s="73">
        <v>6</v>
      </c>
      <c r="G84" s="73">
        <v>2003</v>
      </c>
      <c r="H84" s="73" t="s">
        <v>4123</v>
      </c>
      <c r="I84" s="73" t="s">
        <v>4123</v>
      </c>
      <c r="J84" s="74" t="s">
        <v>3459</v>
      </c>
      <c r="K84" s="74" t="s">
        <v>2725</v>
      </c>
      <c r="L84" s="74" t="s">
        <v>2726</v>
      </c>
      <c r="M84" s="74" t="s">
        <v>2930</v>
      </c>
      <c r="N84" s="74" t="s">
        <v>2931</v>
      </c>
      <c r="O84" s="74" t="s">
        <v>2930</v>
      </c>
      <c r="P84" s="74">
        <v>800</v>
      </c>
      <c r="Q84" s="74">
        <v>50</v>
      </c>
      <c r="R84" s="75">
        <v>20</v>
      </c>
      <c r="S84" s="75" t="str">
        <f t="shared" si="3"/>
        <v>소기업</v>
      </c>
      <c r="T84" s="73" t="s">
        <v>4124</v>
      </c>
      <c r="U84" s="73" t="s">
        <v>4125</v>
      </c>
      <c r="V84" s="74" t="s">
        <v>4122</v>
      </c>
      <c r="W84" s="73" t="s">
        <v>4124</v>
      </c>
      <c r="X84" s="73" t="s">
        <v>4126</v>
      </c>
      <c r="Y84" s="73" t="s">
        <v>3714</v>
      </c>
      <c r="Z84" s="76" t="s">
        <v>4127</v>
      </c>
      <c r="AA84" s="74" t="s">
        <v>4128</v>
      </c>
      <c r="AB84" s="77" t="s">
        <v>3690</v>
      </c>
      <c r="AC84" s="73" t="s">
        <v>3717</v>
      </c>
      <c r="AD84" s="73" t="s">
        <v>2769</v>
      </c>
      <c r="AE84" s="73" t="s">
        <v>3718</v>
      </c>
      <c r="AF84" s="78" t="s">
        <v>3693</v>
      </c>
      <c r="AG84" s="78" t="s">
        <v>2737</v>
      </c>
      <c r="AH84" s="79" t="s">
        <v>4124</v>
      </c>
      <c r="AI84" s="79" t="s">
        <v>4129</v>
      </c>
      <c r="AJ84" s="73" t="s">
        <v>2837</v>
      </c>
      <c r="AK84" s="73">
        <v>0</v>
      </c>
      <c r="AL84" s="73">
        <v>3</v>
      </c>
      <c r="AM84" s="80" t="s">
        <v>2837</v>
      </c>
      <c r="AN84" s="80"/>
      <c r="AO84" s="80">
        <v>3</v>
      </c>
      <c r="AP84" s="79" t="s">
        <v>4130</v>
      </c>
      <c r="AQ84" s="79" t="s">
        <v>4131</v>
      </c>
      <c r="AR84" s="79" t="s">
        <v>4132</v>
      </c>
      <c r="AS84" s="79" t="s">
        <v>4133</v>
      </c>
      <c r="AT84" s="79" t="s">
        <v>2746</v>
      </c>
      <c r="AU84" s="81">
        <v>3</v>
      </c>
      <c r="AV84" s="81">
        <v>4</v>
      </c>
      <c r="AW84" s="81">
        <v>4</v>
      </c>
      <c r="AX84" s="82">
        <v>6</v>
      </c>
      <c r="AY84" s="82">
        <v>6</v>
      </c>
      <c r="AZ84" s="74" t="s">
        <v>4134</v>
      </c>
      <c r="BA84" s="79" t="s">
        <v>4135</v>
      </c>
      <c r="BB84" s="79" t="s">
        <v>4136</v>
      </c>
      <c r="BC84" s="79" t="s">
        <v>4137</v>
      </c>
      <c r="BD84" s="83" t="s">
        <v>3705</v>
      </c>
      <c r="BE84" s="81" t="s">
        <v>4138</v>
      </c>
      <c r="BF84" s="81"/>
      <c r="BG84" s="81"/>
      <c r="BH84" s="81"/>
      <c r="BI84" s="81">
        <v>1</v>
      </c>
      <c r="BJ84" s="98" t="s">
        <v>4045</v>
      </c>
      <c r="BK84" s="81">
        <v>4</v>
      </c>
      <c r="BL84" s="82">
        <v>6</v>
      </c>
      <c r="BM84" s="82">
        <v>6</v>
      </c>
      <c r="BN84" s="73"/>
      <c r="BO84" s="73"/>
      <c r="BP84" s="73"/>
      <c r="BQ84" s="85"/>
      <c r="BR84" s="86">
        <v>1100</v>
      </c>
      <c r="BS84" s="87">
        <v>1500</v>
      </c>
      <c r="BT84" s="86">
        <v>400</v>
      </c>
      <c r="BU84" s="81" t="s">
        <v>2756</v>
      </c>
      <c r="BV84" s="81"/>
      <c r="BW84" s="90"/>
      <c r="BX84" s="31">
        <f t="shared" si="4"/>
        <v>0</v>
      </c>
      <c r="BY84" s="31">
        <f t="shared" si="5"/>
        <v>0</v>
      </c>
      <c r="BZ84" s="209">
        <v>7</v>
      </c>
    </row>
    <row r="85" spans="2:78" ht="31.5" customHeight="1">
      <c r="B85" s="72">
        <v>80</v>
      </c>
      <c r="C85" s="72">
        <v>25</v>
      </c>
      <c r="D85" s="73" t="s">
        <v>2085</v>
      </c>
      <c r="E85" s="74" t="s">
        <v>1001</v>
      </c>
      <c r="F85" s="73">
        <v>50</v>
      </c>
      <c r="G85" s="73">
        <v>2002</v>
      </c>
      <c r="H85" s="73" t="s">
        <v>2827</v>
      </c>
      <c r="I85" s="73" t="s">
        <v>2828</v>
      </c>
      <c r="J85" s="74" t="s">
        <v>3004</v>
      </c>
      <c r="K85" s="74" t="s">
        <v>2725</v>
      </c>
      <c r="L85" s="74" t="s">
        <v>2726</v>
      </c>
      <c r="M85" s="74" t="s">
        <v>3005</v>
      </c>
      <c r="N85" s="74" t="s">
        <v>3006</v>
      </c>
      <c r="O85" s="74" t="s">
        <v>3005</v>
      </c>
      <c r="P85" s="74">
        <v>1000</v>
      </c>
      <c r="Q85" s="74">
        <v>50</v>
      </c>
      <c r="R85" s="75">
        <v>425.75716499999993</v>
      </c>
      <c r="S85" s="75" t="str">
        <f t="shared" si="3"/>
        <v>중기업</v>
      </c>
      <c r="T85" s="73" t="s">
        <v>4139</v>
      </c>
      <c r="U85" s="73" t="s">
        <v>4140</v>
      </c>
      <c r="V85" s="74" t="s">
        <v>1001</v>
      </c>
      <c r="W85" s="73" t="s">
        <v>4141</v>
      </c>
      <c r="X85" s="73" t="s">
        <v>4142</v>
      </c>
      <c r="Y85" s="73" t="s">
        <v>3714</v>
      </c>
      <c r="Z85" s="76" t="s">
        <v>4143</v>
      </c>
      <c r="AA85" s="74" t="s">
        <v>4144</v>
      </c>
      <c r="AB85" s="77" t="s">
        <v>3690</v>
      </c>
      <c r="AC85" s="73" t="s">
        <v>3691</v>
      </c>
      <c r="AD85" s="73" t="s">
        <v>3691</v>
      </c>
      <c r="AE85" s="73" t="s">
        <v>3718</v>
      </c>
      <c r="AF85" s="78" t="s">
        <v>3693</v>
      </c>
      <c r="AG85" s="78" t="s">
        <v>2737</v>
      </c>
      <c r="AH85" s="79" t="s">
        <v>4141</v>
      </c>
      <c r="AI85" s="79" t="s">
        <v>4145</v>
      </c>
      <c r="AJ85" s="73">
        <v>3</v>
      </c>
      <c r="AK85" s="73">
        <v>3</v>
      </c>
      <c r="AL85" s="73">
        <v>0</v>
      </c>
      <c r="AM85" s="80">
        <v>3</v>
      </c>
      <c r="AN85" s="80">
        <v>3</v>
      </c>
      <c r="AO85" s="80"/>
      <c r="AP85" s="79" t="s">
        <v>4146</v>
      </c>
      <c r="AQ85" s="79" t="s">
        <v>4147</v>
      </c>
      <c r="AR85" s="79" t="s">
        <v>4148</v>
      </c>
      <c r="AS85" s="79" t="s">
        <v>4149</v>
      </c>
      <c r="AT85" s="79" t="s">
        <v>2746</v>
      </c>
      <c r="AU85" s="81">
        <v>3</v>
      </c>
      <c r="AV85" s="81">
        <v>4</v>
      </c>
      <c r="AW85" s="81">
        <v>4</v>
      </c>
      <c r="AX85" s="82">
        <v>6</v>
      </c>
      <c r="AY85" s="82">
        <v>6</v>
      </c>
      <c r="AZ85" s="74" t="s">
        <v>4150</v>
      </c>
      <c r="BA85" s="79" t="s">
        <v>4151</v>
      </c>
      <c r="BB85" s="79" t="s">
        <v>4152</v>
      </c>
      <c r="BC85" s="79" t="s">
        <v>4153</v>
      </c>
      <c r="BD85" s="83" t="s">
        <v>4043</v>
      </c>
      <c r="BE85" s="81" t="s">
        <v>4154</v>
      </c>
      <c r="BF85" s="81">
        <v>1</v>
      </c>
      <c r="BG85" s="81"/>
      <c r="BH85" s="81"/>
      <c r="BI85" s="81"/>
      <c r="BJ85" s="98" t="s">
        <v>4045</v>
      </c>
      <c r="BK85" s="81">
        <v>4</v>
      </c>
      <c r="BL85" s="82">
        <v>6</v>
      </c>
      <c r="BM85" s="82">
        <v>6</v>
      </c>
      <c r="BN85" s="73"/>
      <c r="BO85" s="73"/>
      <c r="BP85" s="73"/>
      <c r="BQ85" s="85"/>
      <c r="BR85" s="86">
        <v>43200</v>
      </c>
      <c r="BS85" s="87">
        <v>48000</v>
      </c>
      <c r="BT85" s="86">
        <v>4800</v>
      </c>
      <c r="BU85" s="81" t="s">
        <v>2778</v>
      </c>
      <c r="BV85" s="81"/>
      <c r="BW85" s="90"/>
      <c r="BX85" s="31">
        <f t="shared" si="4"/>
        <v>1</v>
      </c>
      <c r="BY85" s="31">
        <f t="shared" si="5"/>
        <v>1</v>
      </c>
      <c r="BZ85" s="209">
        <v>10</v>
      </c>
    </row>
    <row r="86" spans="2:78" ht="31.5" customHeight="1">
      <c r="B86" s="72">
        <v>81</v>
      </c>
      <c r="C86" s="72">
        <v>26</v>
      </c>
      <c r="D86" s="73" t="s">
        <v>2085</v>
      </c>
      <c r="E86" s="74" t="s">
        <v>1000</v>
      </c>
      <c r="F86" s="73">
        <v>19</v>
      </c>
      <c r="G86" s="73">
        <v>2009</v>
      </c>
      <c r="H86" s="73" t="s">
        <v>2804</v>
      </c>
      <c r="I86" s="73" t="s">
        <v>2804</v>
      </c>
      <c r="J86" s="74" t="s">
        <v>2929</v>
      </c>
      <c r="K86" s="74" t="s">
        <v>2725</v>
      </c>
      <c r="L86" s="74" t="s">
        <v>2726</v>
      </c>
      <c r="M86" s="74" t="s">
        <v>2930</v>
      </c>
      <c r="N86" s="74" t="s">
        <v>2931</v>
      </c>
      <c r="O86" s="74" t="s">
        <v>2930</v>
      </c>
      <c r="P86" s="74">
        <v>800</v>
      </c>
      <c r="Q86" s="74">
        <v>50</v>
      </c>
      <c r="R86" s="75">
        <v>122.40843500000001</v>
      </c>
      <c r="S86" s="75" t="str">
        <f t="shared" si="3"/>
        <v>소기업</v>
      </c>
      <c r="T86" s="73" t="s">
        <v>4155</v>
      </c>
      <c r="U86" s="73" t="s">
        <v>4156</v>
      </c>
      <c r="V86" s="74" t="s">
        <v>1000</v>
      </c>
      <c r="W86" s="73" t="s">
        <v>4157</v>
      </c>
      <c r="X86" s="73" t="s">
        <v>4158</v>
      </c>
      <c r="Y86" s="73" t="s">
        <v>3714</v>
      </c>
      <c r="Z86" s="76" t="s">
        <v>4159</v>
      </c>
      <c r="AA86" s="74" t="s">
        <v>4160</v>
      </c>
      <c r="AB86" s="77" t="s">
        <v>3690</v>
      </c>
      <c r="AC86" s="73" t="s">
        <v>3691</v>
      </c>
      <c r="AD86" s="99" t="s">
        <v>3717</v>
      </c>
      <c r="AE86" s="73" t="s">
        <v>3718</v>
      </c>
      <c r="AF86" s="78" t="s">
        <v>3693</v>
      </c>
      <c r="AG86" s="78" t="s">
        <v>2737</v>
      </c>
      <c r="AH86" s="79" t="s">
        <v>4161</v>
      </c>
      <c r="AI86" s="79" t="s">
        <v>4162</v>
      </c>
      <c r="AJ86" s="73" t="s">
        <v>4163</v>
      </c>
      <c r="AK86" s="73">
        <v>0</v>
      </c>
      <c r="AL86" s="73">
        <v>0</v>
      </c>
      <c r="AM86" s="80" t="s">
        <v>4163</v>
      </c>
      <c r="AN86" s="80"/>
      <c r="AO86" s="80"/>
      <c r="AP86" s="79" t="s">
        <v>4164</v>
      </c>
      <c r="AQ86" s="79" t="s">
        <v>4165</v>
      </c>
      <c r="AR86" s="79" t="s">
        <v>4166</v>
      </c>
      <c r="AS86" s="79" t="s">
        <v>4167</v>
      </c>
      <c r="AT86" s="79" t="s">
        <v>2746</v>
      </c>
      <c r="AU86" s="81">
        <v>3</v>
      </c>
      <c r="AV86" s="81">
        <v>3</v>
      </c>
      <c r="AW86" s="81">
        <v>3</v>
      </c>
      <c r="AX86" s="82">
        <v>4</v>
      </c>
      <c r="AY86" s="82">
        <v>4</v>
      </c>
      <c r="AZ86" s="74" t="s">
        <v>4164</v>
      </c>
      <c r="BA86" s="79" t="s">
        <v>4168</v>
      </c>
      <c r="BB86" s="79" t="s">
        <v>4169</v>
      </c>
      <c r="BC86" s="79" t="s">
        <v>4170</v>
      </c>
      <c r="BD86" s="83" t="s">
        <v>3950</v>
      </c>
      <c r="BE86" s="81"/>
      <c r="BF86" s="81"/>
      <c r="BG86" s="81"/>
      <c r="BH86" s="81"/>
      <c r="BI86" s="81"/>
      <c r="BJ86" s="98" t="s">
        <v>4102</v>
      </c>
      <c r="BK86" s="81">
        <v>4</v>
      </c>
      <c r="BL86" s="82">
        <v>8</v>
      </c>
      <c r="BM86" s="82">
        <v>8</v>
      </c>
      <c r="BN86" s="73"/>
      <c r="BO86" s="73"/>
      <c r="BP86" s="73"/>
      <c r="BQ86" s="85"/>
      <c r="BR86" s="86">
        <v>17100</v>
      </c>
      <c r="BS86" s="87">
        <v>7000</v>
      </c>
      <c r="BT86" s="86">
        <v>-10100</v>
      </c>
      <c r="BU86" s="81" t="s">
        <v>2756</v>
      </c>
      <c r="BV86" s="81"/>
      <c r="BW86" s="90"/>
      <c r="BX86" s="31">
        <f t="shared" si="4"/>
        <v>1</v>
      </c>
      <c r="BY86" s="31">
        <f t="shared" si="5"/>
        <v>0</v>
      </c>
      <c r="BZ86" s="209">
        <v>8</v>
      </c>
    </row>
    <row r="87" spans="2:78" ht="31.5" customHeight="1">
      <c r="B87" s="72">
        <v>82</v>
      </c>
      <c r="C87" s="72">
        <v>27</v>
      </c>
      <c r="D87" s="73" t="s">
        <v>2085</v>
      </c>
      <c r="E87" s="74" t="s">
        <v>4171</v>
      </c>
      <c r="F87" s="73">
        <v>92</v>
      </c>
      <c r="G87" s="73">
        <v>1988</v>
      </c>
      <c r="H87" s="73" t="s">
        <v>2723</v>
      </c>
      <c r="I87" s="73" t="s">
        <v>2723</v>
      </c>
      <c r="J87" s="74" t="s">
        <v>3004</v>
      </c>
      <c r="K87" s="74" t="s">
        <v>2725</v>
      </c>
      <c r="L87" s="74" t="s">
        <v>2726</v>
      </c>
      <c r="M87" s="74" t="s">
        <v>3005</v>
      </c>
      <c r="N87" s="74" t="s">
        <v>3006</v>
      </c>
      <c r="O87" s="74" t="s">
        <v>3005</v>
      </c>
      <c r="P87" s="74">
        <v>1000</v>
      </c>
      <c r="Q87" s="74">
        <v>50</v>
      </c>
      <c r="R87" s="75">
        <v>438.34550999999999</v>
      </c>
      <c r="S87" s="75" t="str">
        <f t="shared" si="3"/>
        <v>중기업</v>
      </c>
      <c r="T87" s="73" t="s">
        <v>4172</v>
      </c>
      <c r="U87" s="73" t="s">
        <v>4173</v>
      </c>
      <c r="V87" s="74" t="s">
        <v>4171</v>
      </c>
      <c r="W87" s="73" t="s">
        <v>4174</v>
      </c>
      <c r="X87" s="73" t="s">
        <v>4175</v>
      </c>
      <c r="Y87" s="73" t="s">
        <v>3714</v>
      </c>
      <c r="Z87" s="76" t="s">
        <v>4176</v>
      </c>
      <c r="AA87" s="74" t="s">
        <v>4177</v>
      </c>
      <c r="AB87" s="77" t="s">
        <v>3690</v>
      </c>
      <c r="AC87" s="73" t="s">
        <v>3717</v>
      </c>
      <c r="AD87" s="73" t="s">
        <v>2769</v>
      </c>
      <c r="AE87" s="73" t="s">
        <v>3718</v>
      </c>
      <c r="AF87" s="78" t="s">
        <v>3693</v>
      </c>
      <c r="AG87" s="78" t="s">
        <v>2737</v>
      </c>
      <c r="AH87" s="79" t="s">
        <v>4174</v>
      </c>
      <c r="AI87" s="79" t="s">
        <v>4178</v>
      </c>
      <c r="AJ87" s="73">
        <v>3</v>
      </c>
      <c r="AK87" s="73">
        <v>0</v>
      </c>
      <c r="AL87" s="73">
        <v>0</v>
      </c>
      <c r="AM87" s="80">
        <v>3</v>
      </c>
      <c r="AN87" s="80"/>
      <c r="AO87" s="80"/>
      <c r="AP87" s="79" t="s">
        <v>4179</v>
      </c>
      <c r="AQ87" s="79" t="s">
        <v>4180</v>
      </c>
      <c r="AR87" s="79" t="s">
        <v>4181</v>
      </c>
      <c r="AS87" s="79" t="s">
        <v>4182</v>
      </c>
      <c r="AT87" s="79" t="s">
        <v>2746</v>
      </c>
      <c r="AU87" s="81">
        <v>3</v>
      </c>
      <c r="AV87" s="81">
        <v>4</v>
      </c>
      <c r="AW87" s="81">
        <v>4</v>
      </c>
      <c r="AX87" s="82">
        <v>6</v>
      </c>
      <c r="AY87" s="82">
        <v>6</v>
      </c>
      <c r="AZ87" s="74" t="s">
        <v>4183</v>
      </c>
      <c r="BA87" s="79" t="s">
        <v>4184</v>
      </c>
      <c r="BB87" s="79" t="s">
        <v>4185</v>
      </c>
      <c r="BC87" s="79" t="s">
        <v>4186</v>
      </c>
      <c r="BD87" s="83" t="s">
        <v>4043</v>
      </c>
      <c r="BE87" s="81" t="s">
        <v>4121</v>
      </c>
      <c r="BF87" s="81"/>
      <c r="BG87" s="81"/>
      <c r="BH87" s="81">
        <v>1</v>
      </c>
      <c r="BI87" s="81"/>
      <c r="BJ87" s="98" t="s">
        <v>4045</v>
      </c>
      <c r="BK87" s="81">
        <v>6</v>
      </c>
      <c r="BL87" s="82">
        <v>7</v>
      </c>
      <c r="BM87" s="82">
        <v>7</v>
      </c>
      <c r="BN87" s="73"/>
      <c r="BO87" s="73"/>
      <c r="BP87" s="73"/>
      <c r="BQ87" s="85"/>
      <c r="BR87" s="86">
        <v>40000</v>
      </c>
      <c r="BS87" s="87">
        <v>40000</v>
      </c>
      <c r="BT87" s="86">
        <v>0</v>
      </c>
      <c r="BU87" s="81" t="s">
        <v>2756</v>
      </c>
      <c r="BV87" s="81"/>
      <c r="BW87" s="90"/>
      <c r="BX87" s="31">
        <f t="shared" si="4"/>
        <v>0</v>
      </c>
      <c r="BY87" s="31">
        <f t="shared" si="5"/>
        <v>0</v>
      </c>
      <c r="BZ87" s="209">
        <v>9</v>
      </c>
    </row>
    <row r="88" spans="2:78" ht="31.5" customHeight="1">
      <c r="B88" s="72">
        <v>83</v>
      </c>
      <c r="C88" s="72">
        <v>28</v>
      </c>
      <c r="D88" s="73" t="s">
        <v>2007</v>
      </c>
      <c r="E88" s="74" t="s">
        <v>995</v>
      </c>
      <c r="F88" s="73">
        <v>132</v>
      </c>
      <c r="G88" s="73">
        <v>1998</v>
      </c>
      <c r="H88" s="73" t="s">
        <v>4187</v>
      </c>
      <c r="I88" s="73" t="s">
        <v>2828</v>
      </c>
      <c r="J88" s="74" t="s">
        <v>3519</v>
      </c>
      <c r="K88" s="74" t="s">
        <v>2725</v>
      </c>
      <c r="L88" s="74" t="s">
        <v>2726</v>
      </c>
      <c r="M88" s="74" t="s">
        <v>2727</v>
      </c>
      <c r="N88" s="74" t="s">
        <v>2728</v>
      </c>
      <c r="O88" s="74" t="s">
        <v>2727</v>
      </c>
      <c r="P88" s="74">
        <v>1000</v>
      </c>
      <c r="Q88" s="74">
        <v>50</v>
      </c>
      <c r="R88" s="75">
        <v>506.94137499999999</v>
      </c>
      <c r="S88" s="75" t="str">
        <f t="shared" si="3"/>
        <v>중기업</v>
      </c>
      <c r="T88" s="73" t="s">
        <v>4188</v>
      </c>
      <c r="U88" s="73" t="s">
        <v>4189</v>
      </c>
      <c r="V88" s="74" t="s">
        <v>995</v>
      </c>
      <c r="W88" s="73" t="s">
        <v>4190</v>
      </c>
      <c r="X88" s="73" t="s">
        <v>4191</v>
      </c>
      <c r="Y88" s="73" t="s">
        <v>3714</v>
      </c>
      <c r="Z88" s="76" t="s">
        <v>4192</v>
      </c>
      <c r="AA88" s="74" t="s">
        <v>4193</v>
      </c>
      <c r="AB88" s="77" t="s">
        <v>3869</v>
      </c>
      <c r="AC88" s="73" t="s">
        <v>3691</v>
      </c>
      <c r="AD88" s="73" t="s">
        <v>3691</v>
      </c>
      <c r="AE88" s="73" t="s">
        <v>3718</v>
      </c>
      <c r="AF88" s="78" t="s">
        <v>3693</v>
      </c>
      <c r="AG88" s="78" t="s">
        <v>2737</v>
      </c>
      <c r="AH88" s="79" t="s">
        <v>4194</v>
      </c>
      <c r="AI88" s="79" t="s">
        <v>4195</v>
      </c>
      <c r="AJ88" s="73">
        <v>3</v>
      </c>
      <c r="AK88" s="73" t="s">
        <v>2837</v>
      </c>
      <c r="AL88" s="73">
        <v>0</v>
      </c>
      <c r="AM88" s="80"/>
      <c r="AN88" s="80" t="s">
        <v>4196</v>
      </c>
      <c r="AO88" s="80"/>
      <c r="AP88" s="79" t="s">
        <v>4197</v>
      </c>
      <c r="AQ88" s="79" t="s">
        <v>4198</v>
      </c>
      <c r="AR88" s="79" t="s">
        <v>4199</v>
      </c>
      <c r="AS88" s="79" t="s">
        <v>4200</v>
      </c>
      <c r="AT88" s="79" t="s">
        <v>4201</v>
      </c>
      <c r="AU88" s="81">
        <v>4</v>
      </c>
      <c r="AV88" s="81">
        <v>5</v>
      </c>
      <c r="AW88" s="81">
        <v>5</v>
      </c>
      <c r="AX88" s="82">
        <v>6</v>
      </c>
      <c r="AY88" s="82">
        <v>6</v>
      </c>
      <c r="AZ88" s="74" t="s">
        <v>4202</v>
      </c>
      <c r="BA88" s="79" t="s">
        <v>4203</v>
      </c>
      <c r="BB88" s="79" t="s">
        <v>4204</v>
      </c>
      <c r="BC88" s="79" t="s">
        <v>4205</v>
      </c>
      <c r="BD88" s="83" t="s">
        <v>3898</v>
      </c>
      <c r="BE88" s="81"/>
      <c r="BF88" s="81"/>
      <c r="BG88" s="81"/>
      <c r="BH88" s="81"/>
      <c r="BI88" s="81"/>
      <c r="BJ88" s="98" t="s">
        <v>4206</v>
      </c>
      <c r="BK88" s="81">
        <v>8</v>
      </c>
      <c r="BL88" s="82">
        <v>15</v>
      </c>
      <c r="BM88" s="82">
        <v>15</v>
      </c>
      <c r="BN88" s="73" t="s">
        <v>3829</v>
      </c>
      <c r="BO88" s="73"/>
      <c r="BP88" s="73" t="s">
        <v>4207</v>
      </c>
      <c r="BQ88" s="85"/>
      <c r="BR88" s="86">
        <v>49388</v>
      </c>
      <c r="BS88" s="87">
        <v>61746</v>
      </c>
      <c r="BT88" s="86">
        <v>0</v>
      </c>
      <c r="BU88" s="81" t="s">
        <v>3794</v>
      </c>
      <c r="BV88" s="81" t="s">
        <v>3335</v>
      </c>
      <c r="BW88" s="90"/>
      <c r="BX88" s="31">
        <f t="shared" si="4"/>
        <v>1</v>
      </c>
      <c r="BY88" s="31">
        <f t="shared" si="5"/>
        <v>1</v>
      </c>
      <c r="BZ88" s="209">
        <v>10</v>
      </c>
    </row>
    <row r="89" spans="2:78" ht="31.5" customHeight="1">
      <c r="B89" s="72">
        <v>84</v>
      </c>
      <c r="C89" s="72">
        <v>29</v>
      </c>
      <c r="D89" s="73" t="s">
        <v>2007</v>
      </c>
      <c r="E89" s="94" t="s">
        <v>4208</v>
      </c>
      <c r="F89" s="73">
        <v>5</v>
      </c>
      <c r="G89" s="95">
        <v>2014</v>
      </c>
      <c r="H89" s="95" t="s">
        <v>4209</v>
      </c>
      <c r="I89" s="95" t="s">
        <v>3020</v>
      </c>
      <c r="J89" s="94" t="s">
        <v>3775</v>
      </c>
      <c r="K89" s="74" t="s">
        <v>2725</v>
      </c>
      <c r="L89" s="74" t="s">
        <v>2726</v>
      </c>
      <c r="M89" s="74" t="s">
        <v>3776</v>
      </c>
      <c r="N89" s="74" t="s">
        <v>3777</v>
      </c>
      <c r="O89" s="74" t="s">
        <v>3776</v>
      </c>
      <c r="P89" s="74">
        <v>1000</v>
      </c>
      <c r="Q89" s="74">
        <v>50</v>
      </c>
      <c r="R89" s="75"/>
      <c r="S89" s="75" t="str">
        <f t="shared" si="3"/>
        <v>소기업</v>
      </c>
      <c r="T89" s="73" t="s">
        <v>4210</v>
      </c>
      <c r="U89" s="73" t="s">
        <v>4211</v>
      </c>
      <c r="V89" s="74" t="s">
        <v>4208</v>
      </c>
      <c r="W89" s="73" t="s">
        <v>4212</v>
      </c>
      <c r="X89" s="73" t="s">
        <v>4213</v>
      </c>
      <c r="Y89" s="73" t="s">
        <v>3714</v>
      </c>
      <c r="Z89" s="76" t="s">
        <v>4214</v>
      </c>
      <c r="AA89" s="74" t="s">
        <v>4215</v>
      </c>
      <c r="AB89" s="77" t="s">
        <v>3869</v>
      </c>
      <c r="AC89" s="73" t="s">
        <v>3717</v>
      </c>
      <c r="AD89" s="73" t="s">
        <v>2769</v>
      </c>
      <c r="AE89" s="73" t="s">
        <v>3718</v>
      </c>
      <c r="AF89" s="78" t="s">
        <v>3693</v>
      </c>
      <c r="AG89" s="78" t="s">
        <v>2737</v>
      </c>
      <c r="AH89" s="79" t="s">
        <v>4216</v>
      </c>
      <c r="AI89" s="79" t="s">
        <v>4217</v>
      </c>
      <c r="AJ89" s="73" t="s">
        <v>2837</v>
      </c>
      <c r="AK89" s="73">
        <v>0</v>
      </c>
      <c r="AL89" s="73">
        <v>0</v>
      </c>
      <c r="AM89" s="80" t="s">
        <v>2837</v>
      </c>
      <c r="AN89" s="80"/>
      <c r="AO89" s="80"/>
      <c r="AP89" s="79" t="s">
        <v>4218</v>
      </c>
      <c r="AQ89" s="79" t="s">
        <v>4219</v>
      </c>
      <c r="AR89" s="79" t="s">
        <v>4220</v>
      </c>
      <c r="AS89" s="79" t="s">
        <v>4221</v>
      </c>
      <c r="AT89" s="79" t="s">
        <v>4222</v>
      </c>
      <c r="AU89" s="81">
        <v>3</v>
      </c>
      <c r="AV89" s="81">
        <v>4</v>
      </c>
      <c r="AW89" s="81">
        <v>4</v>
      </c>
      <c r="AX89" s="82">
        <v>6</v>
      </c>
      <c r="AY89" s="82">
        <v>6</v>
      </c>
      <c r="AZ89" s="74" t="s">
        <v>4223</v>
      </c>
      <c r="BA89" s="79" t="s">
        <v>4224</v>
      </c>
      <c r="BB89" s="79" t="s">
        <v>4225</v>
      </c>
      <c r="BC89" s="79" t="s">
        <v>4226</v>
      </c>
      <c r="BD89" s="83" t="s">
        <v>4227</v>
      </c>
      <c r="BE89" s="81" t="s">
        <v>4228</v>
      </c>
      <c r="BF89" s="81"/>
      <c r="BG89" s="81"/>
      <c r="BH89" s="81">
        <v>1</v>
      </c>
      <c r="BI89" s="81"/>
      <c r="BJ89" s="98" t="s">
        <v>4045</v>
      </c>
      <c r="BK89" s="81">
        <v>6</v>
      </c>
      <c r="BL89" s="82">
        <v>10</v>
      </c>
      <c r="BM89" s="82">
        <v>11</v>
      </c>
      <c r="BN89" s="73"/>
      <c r="BO89" s="73"/>
      <c r="BP89" s="73"/>
      <c r="BQ89" s="85"/>
      <c r="BR89" s="86">
        <v>0</v>
      </c>
      <c r="BS89" s="87">
        <v>0</v>
      </c>
      <c r="BT89" s="86">
        <v>0</v>
      </c>
      <c r="BU89" s="81" t="s">
        <v>2756</v>
      </c>
      <c r="BV89" s="81" t="s">
        <v>3335</v>
      </c>
      <c r="BW89" s="90"/>
      <c r="BX89" s="31">
        <f t="shared" si="4"/>
        <v>0</v>
      </c>
      <c r="BY89" s="31">
        <f t="shared" si="5"/>
        <v>0</v>
      </c>
      <c r="BZ89" s="209">
        <v>10</v>
      </c>
    </row>
    <row r="90" spans="2:78" ht="31.5" customHeight="1">
      <c r="B90" s="72">
        <v>85</v>
      </c>
      <c r="C90" s="72">
        <v>30</v>
      </c>
      <c r="D90" s="73" t="s">
        <v>2007</v>
      </c>
      <c r="E90" s="74" t="s">
        <v>4229</v>
      </c>
      <c r="F90" s="73">
        <v>20</v>
      </c>
      <c r="G90" s="73">
        <v>1998</v>
      </c>
      <c r="H90" s="73" t="s">
        <v>4230</v>
      </c>
      <c r="I90" s="73" t="s">
        <v>4231</v>
      </c>
      <c r="J90" s="74" t="s">
        <v>4232</v>
      </c>
      <c r="K90" s="74" t="s">
        <v>2725</v>
      </c>
      <c r="L90" s="74" t="s">
        <v>2726</v>
      </c>
      <c r="M90" s="74" t="s">
        <v>2850</v>
      </c>
      <c r="N90" s="74" t="s">
        <v>2851</v>
      </c>
      <c r="O90" s="74" t="s">
        <v>2850</v>
      </c>
      <c r="P90" s="74">
        <v>1000</v>
      </c>
      <c r="Q90" s="74">
        <v>50</v>
      </c>
      <c r="R90" s="75">
        <v>26.914999999999999</v>
      </c>
      <c r="S90" s="75" t="str">
        <f t="shared" si="3"/>
        <v>소기업</v>
      </c>
      <c r="T90" s="73" t="s">
        <v>4233</v>
      </c>
      <c r="U90" s="73" t="s">
        <v>4234</v>
      </c>
      <c r="V90" s="74" t="s">
        <v>4229</v>
      </c>
      <c r="W90" s="73" t="s">
        <v>4235</v>
      </c>
      <c r="X90" s="73" t="s">
        <v>4236</v>
      </c>
      <c r="Y90" s="73" t="s">
        <v>3714</v>
      </c>
      <c r="Z90" s="79" t="s">
        <v>4237</v>
      </c>
      <c r="AA90" s="74" t="s">
        <v>4238</v>
      </c>
      <c r="AB90" s="77" t="s">
        <v>3690</v>
      </c>
      <c r="AC90" s="73" t="s">
        <v>3691</v>
      </c>
      <c r="AD90" s="73" t="s">
        <v>3691</v>
      </c>
      <c r="AE90" s="73" t="s">
        <v>3718</v>
      </c>
      <c r="AF90" s="78" t="s">
        <v>3693</v>
      </c>
      <c r="AG90" s="78" t="s">
        <v>2737</v>
      </c>
      <c r="AH90" s="79" t="s">
        <v>4239</v>
      </c>
      <c r="AI90" s="79" t="s">
        <v>4240</v>
      </c>
      <c r="AJ90" s="73" t="s">
        <v>2837</v>
      </c>
      <c r="AK90" s="73">
        <v>0</v>
      </c>
      <c r="AL90" s="73" t="s">
        <v>3407</v>
      </c>
      <c r="AM90" s="80" t="s">
        <v>2837</v>
      </c>
      <c r="AN90" s="80"/>
      <c r="AO90" s="80" t="s">
        <v>3407</v>
      </c>
      <c r="AP90" s="79" t="s">
        <v>4241</v>
      </c>
      <c r="AQ90" s="79" t="s">
        <v>4242</v>
      </c>
      <c r="AR90" s="79" t="s">
        <v>4243</v>
      </c>
      <c r="AS90" s="79" t="s">
        <v>4244</v>
      </c>
      <c r="AT90" s="79" t="s">
        <v>2746</v>
      </c>
      <c r="AU90" s="81">
        <v>4</v>
      </c>
      <c r="AV90" s="81">
        <v>4</v>
      </c>
      <c r="AW90" s="81">
        <v>4</v>
      </c>
      <c r="AX90" s="82">
        <v>6</v>
      </c>
      <c r="AY90" s="82">
        <v>6</v>
      </c>
      <c r="AZ90" s="74" t="s">
        <v>4241</v>
      </c>
      <c r="BA90" s="79" t="s">
        <v>4245</v>
      </c>
      <c r="BB90" s="79" t="s">
        <v>4246</v>
      </c>
      <c r="BC90" s="79" t="s">
        <v>4247</v>
      </c>
      <c r="BD90" s="83" t="s">
        <v>4082</v>
      </c>
      <c r="BE90" s="81" t="s">
        <v>4248</v>
      </c>
      <c r="BF90" s="81"/>
      <c r="BG90" s="81"/>
      <c r="BH90" s="81"/>
      <c r="BI90" s="81">
        <v>1</v>
      </c>
      <c r="BJ90" s="98" t="s">
        <v>4045</v>
      </c>
      <c r="BK90" s="81">
        <v>4</v>
      </c>
      <c r="BL90" s="82">
        <v>10</v>
      </c>
      <c r="BM90" s="82">
        <v>11</v>
      </c>
      <c r="BN90" s="73"/>
      <c r="BO90" s="92"/>
      <c r="BP90" s="92"/>
      <c r="BQ90" s="85"/>
      <c r="BR90" s="86">
        <v>2458</v>
      </c>
      <c r="BS90" s="87">
        <v>2874</v>
      </c>
      <c r="BT90" s="86">
        <v>0</v>
      </c>
      <c r="BU90" s="81" t="s">
        <v>2756</v>
      </c>
      <c r="BV90" s="81" t="s">
        <v>3335</v>
      </c>
      <c r="BW90" s="90"/>
      <c r="BX90" s="31">
        <f t="shared" si="4"/>
        <v>1</v>
      </c>
      <c r="BY90" s="31">
        <f t="shared" si="5"/>
        <v>1</v>
      </c>
      <c r="BZ90" s="209">
        <v>10</v>
      </c>
    </row>
    <row r="91" spans="2:78" ht="31.5" customHeight="1">
      <c r="B91" s="72">
        <v>86</v>
      </c>
      <c r="C91" s="72">
        <v>31</v>
      </c>
      <c r="D91" s="73" t="s">
        <v>2085</v>
      </c>
      <c r="E91" s="74" t="s">
        <v>999</v>
      </c>
      <c r="F91" s="73">
        <v>9</v>
      </c>
      <c r="G91" s="73">
        <v>1999</v>
      </c>
      <c r="H91" s="73" t="s">
        <v>2983</v>
      </c>
      <c r="I91" s="73" t="s">
        <v>2984</v>
      </c>
      <c r="J91" s="74" t="s">
        <v>3100</v>
      </c>
      <c r="K91" s="74" t="s">
        <v>2725</v>
      </c>
      <c r="L91" s="74" t="s">
        <v>2726</v>
      </c>
      <c r="M91" s="74" t="s">
        <v>2870</v>
      </c>
      <c r="N91" s="74" t="s">
        <v>2871</v>
      </c>
      <c r="O91" s="74" t="s">
        <v>2870</v>
      </c>
      <c r="P91" s="74">
        <v>1000</v>
      </c>
      <c r="Q91" s="74">
        <v>50</v>
      </c>
      <c r="R91" s="75">
        <v>12.45933</v>
      </c>
      <c r="S91" s="75" t="str">
        <f t="shared" si="3"/>
        <v>소기업</v>
      </c>
      <c r="T91" s="73" t="s">
        <v>4249</v>
      </c>
      <c r="U91" s="73" t="s">
        <v>4250</v>
      </c>
      <c r="V91" s="74" t="s">
        <v>999</v>
      </c>
      <c r="W91" s="73" t="s">
        <v>4251</v>
      </c>
      <c r="X91" s="73" t="s">
        <v>4252</v>
      </c>
      <c r="Y91" s="73" t="s">
        <v>3714</v>
      </c>
      <c r="Z91" s="79" t="s">
        <v>4253</v>
      </c>
      <c r="AA91" s="74" t="s">
        <v>4254</v>
      </c>
      <c r="AB91" s="77" t="s">
        <v>3690</v>
      </c>
      <c r="AC91" s="73" t="s">
        <v>3717</v>
      </c>
      <c r="AD91" s="73" t="s">
        <v>2769</v>
      </c>
      <c r="AE91" s="73" t="s">
        <v>3718</v>
      </c>
      <c r="AF91" s="78" t="s">
        <v>3693</v>
      </c>
      <c r="AG91" s="78" t="s">
        <v>2737</v>
      </c>
      <c r="AH91" s="79" t="s">
        <v>4251</v>
      </c>
      <c r="AI91" s="79" t="s">
        <v>4255</v>
      </c>
      <c r="AJ91" s="73" t="s">
        <v>2837</v>
      </c>
      <c r="AK91" s="73">
        <v>3</v>
      </c>
      <c r="AL91" s="73">
        <v>0</v>
      </c>
      <c r="AM91" s="80" t="s">
        <v>2837</v>
      </c>
      <c r="AN91" s="80">
        <v>3</v>
      </c>
      <c r="AO91" s="80"/>
      <c r="AP91" s="79" t="s">
        <v>4256</v>
      </c>
      <c r="AQ91" s="79" t="s">
        <v>4257</v>
      </c>
      <c r="AR91" s="79" t="s">
        <v>4258</v>
      </c>
      <c r="AS91" s="79" t="s">
        <v>4259</v>
      </c>
      <c r="AT91" s="79" t="s">
        <v>2746</v>
      </c>
      <c r="AU91" s="81">
        <v>3</v>
      </c>
      <c r="AV91" s="81">
        <v>3</v>
      </c>
      <c r="AW91" s="81">
        <v>4</v>
      </c>
      <c r="AX91" s="82">
        <v>6</v>
      </c>
      <c r="AY91" s="82">
        <v>6</v>
      </c>
      <c r="AZ91" s="74" t="s">
        <v>4260</v>
      </c>
      <c r="BA91" s="79" t="s">
        <v>4261</v>
      </c>
      <c r="BB91" s="79" t="s">
        <v>4262</v>
      </c>
      <c r="BC91" s="79" t="s">
        <v>4263</v>
      </c>
      <c r="BD91" s="83" t="s">
        <v>4264</v>
      </c>
      <c r="BE91" s="100" t="s">
        <v>4265</v>
      </c>
      <c r="BF91" s="100"/>
      <c r="BG91" s="100"/>
      <c r="BH91" s="100">
        <v>1</v>
      </c>
      <c r="BI91" s="100"/>
      <c r="BJ91" s="98" t="s">
        <v>4045</v>
      </c>
      <c r="BK91" s="81">
        <v>5</v>
      </c>
      <c r="BL91" s="82">
        <v>14</v>
      </c>
      <c r="BM91" s="82">
        <v>15</v>
      </c>
      <c r="BN91" s="73"/>
      <c r="BO91" s="73"/>
      <c r="BP91" s="73"/>
      <c r="BQ91" s="99" t="s">
        <v>4266</v>
      </c>
      <c r="BR91" s="86">
        <v>1200</v>
      </c>
      <c r="BS91" s="87">
        <v>1500</v>
      </c>
      <c r="BT91" s="86">
        <v>300</v>
      </c>
      <c r="BU91" s="81" t="s">
        <v>2756</v>
      </c>
      <c r="BV91" s="81"/>
      <c r="BW91" s="90"/>
      <c r="BX91" s="31">
        <f t="shared" si="4"/>
        <v>0</v>
      </c>
      <c r="BY91" s="31">
        <f t="shared" si="5"/>
        <v>0</v>
      </c>
      <c r="BZ91" s="209">
        <v>10</v>
      </c>
    </row>
    <row r="92" spans="2:78" ht="31.5" customHeight="1">
      <c r="B92" s="72">
        <v>87</v>
      </c>
      <c r="C92" s="72">
        <v>32</v>
      </c>
      <c r="D92" s="73" t="s">
        <v>2085</v>
      </c>
      <c r="E92" s="74" t="s">
        <v>2348</v>
      </c>
      <c r="F92" s="73">
        <v>10</v>
      </c>
      <c r="G92" s="73">
        <v>2005</v>
      </c>
      <c r="H92" s="73" t="s">
        <v>3066</v>
      </c>
      <c r="I92" s="73" t="s">
        <v>3020</v>
      </c>
      <c r="J92" s="74" t="s">
        <v>3883</v>
      </c>
      <c r="K92" s="74" t="s">
        <v>2725</v>
      </c>
      <c r="L92" s="74" t="s">
        <v>2726</v>
      </c>
      <c r="M92" s="74" t="s">
        <v>2870</v>
      </c>
      <c r="N92" s="74" t="s">
        <v>2871</v>
      </c>
      <c r="O92" s="74" t="s">
        <v>2870</v>
      </c>
      <c r="P92" s="74">
        <v>1000</v>
      </c>
      <c r="Q92" s="74">
        <v>50</v>
      </c>
      <c r="R92" s="75">
        <v>14.390754999999999</v>
      </c>
      <c r="S92" s="75" t="str">
        <f t="shared" si="3"/>
        <v>소기업</v>
      </c>
      <c r="T92" s="73" t="s">
        <v>4267</v>
      </c>
      <c r="U92" s="73" t="s">
        <v>4268</v>
      </c>
      <c r="V92" s="74" t="s">
        <v>2348</v>
      </c>
      <c r="W92" s="73" t="s">
        <v>4267</v>
      </c>
      <c r="X92" s="73" t="s">
        <v>4269</v>
      </c>
      <c r="Y92" s="73" t="s">
        <v>3737</v>
      </c>
      <c r="Z92" s="79" t="s">
        <v>4270</v>
      </c>
      <c r="AA92" s="74" t="s">
        <v>4271</v>
      </c>
      <c r="AB92" s="77" t="s">
        <v>3690</v>
      </c>
      <c r="AC92" s="73" t="s">
        <v>3691</v>
      </c>
      <c r="AD92" s="99" t="s">
        <v>3717</v>
      </c>
      <c r="AE92" s="73" t="s">
        <v>3740</v>
      </c>
      <c r="AF92" s="78" t="s">
        <v>3693</v>
      </c>
      <c r="AG92" s="78" t="s">
        <v>2737</v>
      </c>
      <c r="AH92" s="79" t="s">
        <v>4267</v>
      </c>
      <c r="AI92" s="79" t="s">
        <v>4272</v>
      </c>
      <c r="AJ92" s="73" t="s">
        <v>3028</v>
      </c>
      <c r="AK92" s="73" t="s">
        <v>4273</v>
      </c>
      <c r="AL92" s="73">
        <v>0</v>
      </c>
      <c r="AM92" s="80"/>
      <c r="AN92" s="80"/>
      <c r="AO92" s="80"/>
      <c r="AP92" s="79" t="s">
        <v>4274</v>
      </c>
      <c r="AQ92" s="79" t="s">
        <v>4275</v>
      </c>
      <c r="AR92" s="79" t="s">
        <v>4276</v>
      </c>
      <c r="AS92" s="79" t="s">
        <v>4277</v>
      </c>
      <c r="AT92" s="79" t="s">
        <v>2746</v>
      </c>
      <c r="AU92" s="81">
        <v>3</v>
      </c>
      <c r="AV92" s="81">
        <v>4</v>
      </c>
      <c r="AW92" s="81">
        <v>4</v>
      </c>
      <c r="AX92" s="82">
        <v>5</v>
      </c>
      <c r="AY92" s="82">
        <v>6</v>
      </c>
      <c r="AZ92" s="74" t="s">
        <v>4278</v>
      </c>
      <c r="BA92" s="79" t="s">
        <v>4279</v>
      </c>
      <c r="BB92" s="79" t="s">
        <v>4280</v>
      </c>
      <c r="BC92" s="79" t="s">
        <v>4281</v>
      </c>
      <c r="BD92" s="83" t="s">
        <v>4282</v>
      </c>
      <c r="BE92" s="81" t="s">
        <v>4283</v>
      </c>
      <c r="BF92" s="81"/>
      <c r="BG92" s="81">
        <v>1</v>
      </c>
      <c r="BH92" s="81"/>
      <c r="BI92" s="81"/>
      <c r="BJ92" s="84" t="s">
        <v>3753</v>
      </c>
      <c r="BK92" s="81">
        <v>4</v>
      </c>
      <c r="BL92" s="82">
        <v>6</v>
      </c>
      <c r="BM92" s="82">
        <v>9</v>
      </c>
      <c r="BN92" s="73"/>
      <c r="BO92" s="73"/>
      <c r="BP92" s="73"/>
      <c r="BQ92" s="85"/>
      <c r="BR92" s="86">
        <v>1400</v>
      </c>
      <c r="BS92" s="87">
        <v>3000</v>
      </c>
      <c r="BT92" s="86">
        <v>1600</v>
      </c>
      <c r="BU92" s="81" t="s">
        <v>2756</v>
      </c>
      <c r="BV92" s="81"/>
      <c r="BW92" s="90"/>
      <c r="BX92" s="31">
        <f t="shared" si="4"/>
        <v>1</v>
      </c>
      <c r="BY92" s="31">
        <f t="shared" si="5"/>
        <v>0</v>
      </c>
      <c r="BZ92" s="209">
        <v>10</v>
      </c>
    </row>
    <row r="93" spans="2:78" ht="31.5" customHeight="1">
      <c r="B93" s="72">
        <v>88</v>
      </c>
      <c r="C93" s="72">
        <v>33</v>
      </c>
      <c r="D93" s="73" t="s">
        <v>2085</v>
      </c>
      <c r="E93" s="74" t="s">
        <v>1018</v>
      </c>
      <c r="F93" s="73">
        <v>131</v>
      </c>
      <c r="G93" s="73">
        <v>2005</v>
      </c>
      <c r="H93" s="73" t="s">
        <v>4284</v>
      </c>
      <c r="I93" s="73" t="s">
        <v>2828</v>
      </c>
      <c r="J93" s="74" t="s">
        <v>4285</v>
      </c>
      <c r="K93" s="74" t="s">
        <v>2725</v>
      </c>
      <c r="L93" s="74" t="s">
        <v>2726</v>
      </c>
      <c r="M93" s="74" t="s">
        <v>2948</v>
      </c>
      <c r="N93" s="74" t="s">
        <v>2949</v>
      </c>
      <c r="O93" s="74" t="s">
        <v>2948</v>
      </c>
      <c r="P93" s="74">
        <v>1000</v>
      </c>
      <c r="Q93" s="74">
        <v>50</v>
      </c>
      <c r="R93" s="75">
        <v>406.6651</v>
      </c>
      <c r="S93" s="75" t="str">
        <f t="shared" si="3"/>
        <v>중기업</v>
      </c>
      <c r="T93" s="73" t="s">
        <v>4286</v>
      </c>
      <c r="U93" s="73" t="s">
        <v>4287</v>
      </c>
      <c r="V93" s="93" t="s">
        <v>4288</v>
      </c>
      <c r="W93" s="91" t="s">
        <v>4289</v>
      </c>
      <c r="X93" s="91" t="s">
        <v>4290</v>
      </c>
      <c r="Y93" s="73" t="s">
        <v>3737</v>
      </c>
      <c r="Z93" s="79" t="s">
        <v>4291</v>
      </c>
      <c r="AA93" s="74" t="s">
        <v>4292</v>
      </c>
      <c r="AB93" s="77" t="s">
        <v>3690</v>
      </c>
      <c r="AC93" s="73" t="s">
        <v>3691</v>
      </c>
      <c r="AD93" s="73" t="s">
        <v>2735</v>
      </c>
      <c r="AE93" s="73" t="s">
        <v>3740</v>
      </c>
      <c r="AF93" s="78" t="s">
        <v>3693</v>
      </c>
      <c r="AG93" s="78" t="s">
        <v>2737</v>
      </c>
      <c r="AH93" s="79" t="s">
        <v>4293</v>
      </c>
      <c r="AI93" s="79" t="s">
        <v>3742</v>
      </c>
      <c r="AJ93" s="73">
        <v>0</v>
      </c>
      <c r="AK93" s="73">
        <v>3</v>
      </c>
      <c r="AL93" s="73">
        <v>0</v>
      </c>
      <c r="AM93" s="80">
        <v>3</v>
      </c>
      <c r="AN93" s="80">
        <v>3</v>
      </c>
      <c r="AO93" s="80"/>
      <c r="AP93" s="79" t="s">
        <v>4294</v>
      </c>
      <c r="AQ93" s="79" t="s">
        <v>4295</v>
      </c>
      <c r="AR93" s="79" t="s">
        <v>4296</v>
      </c>
      <c r="AS93" s="79" t="s">
        <v>4297</v>
      </c>
      <c r="AT93" s="79" t="s">
        <v>4298</v>
      </c>
      <c r="AU93" s="81">
        <v>2</v>
      </c>
      <c r="AV93" s="81">
        <v>4</v>
      </c>
      <c r="AW93" s="81">
        <v>4</v>
      </c>
      <c r="AX93" s="82">
        <v>5</v>
      </c>
      <c r="AY93" s="82">
        <v>6</v>
      </c>
      <c r="AZ93" s="74" t="s">
        <v>4299</v>
      </c>
      <c r="BA93" s="79" t="s">
        <v>4299</v>
      </c>
      <c r="BB93" s="79" t="s">
        <v>4300</v>
      </c>
      <c r="BC93" s="79" t="s">
        <v>4300</v>
      </c>
      <c r="BD93" s="83" t="s">
        <v>4301</v>
      </c>
      <c r="BE93" s="81" t="s">
        <v>4302</v>
      </c>
      <c r="BF93" s="81">
        <v>2</v>
      </c>
      <c r="BG93" s="81"/>
      <c r="BH93" s="81"/>
      <c r="BI93" s="81"/>
      <c r="BJ93" s="84" t="s">
        <v>4303</v>
      </c>
      <c r="BK93" s="81">
        <v>4</v>
      </c>
      <c r="BL93" s="82">
        <v>9</v>
      </c>
      <c r="BM93" s="82">
        <v>12</v>
      </c>
      <c r="BN93" s="73"/>
      <c r="BO93" s="73"/>
      <c r="BP93" s="73"/>
      <c r="BQ93" s="85" t="s">
        <v>4304</v>
      </c>
      <c r="BR93" s="86">
        <v>11000</v>
      </c>
      <c r="BS93" s="87">
        <v>12000</v>
      </c>
      <c r="BT93" s="86">
        <v>1000</v>
      </c>
      <c r="BU93" s="81" t="s">
        <v>2756</v>
      </c>
      <c r="BV93" s="81"/>
      <c r="BW93" s="90"/>
      <c r="BX93" s="31">
        <f t="shared" si="4"/>
        <v>1</v>
      </c>
      <c r="BY93" s="31">
        <f t="shared" si="5"/>
        <v>1</v>
      </c>
      <c r="BZ93" s="209">
        <v>10</v>
      </c>
    </row>
    <row r="94" spans="2:78" ht="31.5" customHeight="1">
      <c r="B94" s="72">
        <v>89</v>
      </c>
      <c r="C94" s="72">
        <v>34</v>
      </c>
      <c r="D94" s="73" t="s">
        <v>2085</v>
      </c>
      <c r="E94" s="74" t="s">
        <v>4305</v>
      </c>
      <c r="F94" s="73">
        <v>226</v>
      </c>
      <c r="G94" s="73">
        <v>1992</v>
      </c>
      <c r="H94" s="73" t="s">
        <v>2848</v>
      </c>
      <c r="I94" s="73" t="s">
        <v>2848</v>
      </c>
      <c r="J94" s="74" t="s">
        <v>4306</v>
      </c>
      <c r="K94" s="74" t="s">
        <v>2806</v>
      </c>
      <c r="L94" s="74" t="s">
        <v>2807</v>
      </c>
      <c r="M94" s="74" t="s">
        <v>2808</v>
      </c>
      <c r="N94" s="74" t="s">
        <v>2809</v>
      </c>
      <c r="O94" s="74" t="s">
        <v>2806</v>
      </c>
      <c r="P94" s="74">
        <v>1000</v>
      </c>
      <c r="Q94" s="74">
        <v>10</v>
      </c>
      <c r="R94" s="75">
        <v>320.05884500000002</v>
      </c>
      <c r="S94" s="75" t="str">
        <f t="shared" si="3"/>
        <v>중기업</v>
      </c>
      <c r="T94" s="73" t="s">
        <v>4307</v>
      </c>
      <c r="U94" s="73" t="s">
        <v>4308</v>
      </c>
      <c r="V94" s="74" t="s">
        <v>4305</v>
      </c>
      <c r="W94" s="73" t="s">
        <v>4309</v>
      </c>
      <c r="X94" s="73" t="s">
        <v>4310</v>
      </c>
      <c r="Y94" s="73" t="s">
        <v>3737</v>
      </c>
      <c r="Z94" s="76" t="s">
        <v>4311</v>
      </c>
      <c r="AA94" s="74" t="s">
        <v>4312</v>
      </c>
      <c r="AB94" s="77" t="s">
        <v>3690</v>
      </c>
      <c r="AC94" s="73" t="s">
        <v>3691</v>
      </c>
      <c r="AD94" s="73" t="s">
        <v>2735</v>
      </c>
      <c r="AE94" s="73" t="s">
        <v>3740</v>
      </c>
      <c r="AF94" s="78" t="s">
        <v>3693</v>
      </c>
      <c r="AG94" s="78" t="s">
        <v>2737</v>
      </c>
      <c r="AH94" s="79" t="s">
        <v>4309</v>
      </c>
      <c r="AI94" s="79" t="s">
        <v>4313</v>
      </c>
      <c r="AJ94" s="73">
        <v>0</v>
      </c>
      <c r="AK94" s="73">
        <v>3</v>
      </c>
      <c r="AL94" s="73">
        <v>0</v>
      </c>
      <c r="AM94" s="80" t="s">
        <v>3997</v>
      </c>
      <c r="AN94" s="80">
        <v>3</v>
      </c>
      <c r="AO94" s="80"/>
      <c r="AP94" s="79" t="s">
        <v>4314</v>
      </c>
      <c r="AQ94" s="79" t="s">
        <v>4315</v>
      </c>
      <c r="AR94" s="79" t="s">
        <v>4316</v>
      </c>
      <c r="AS94" s="79" t="s">
        <v>4317</v>
      </c>
      <c r="AT94" s="79" t="s">
        <v>2746</v>
      </c>
      <c r="AU94" s="81">
        <v>2</v>
      </c>
      <c r="AV94" s="81">
        <v>3</v>
      </c>
      <c r="AW94" s="81">
        <v>4</v>
      </c>
      <c r="AX94" s="82">
        <v>5</v>
      </c>
      <c r="AY94" s="82">
        <v>6</v>
      </c>
      <c r="AZ94" s="74" t="s">
        <v>4318</v>
      </c>
      <c r="BA94" s="79" t="s">
        <v>4319</v>
      </c>
      <c r="BB94" s="79" t="s">
        <v>4320</v>
      </c>
      <c r="BC94" s="79" t="s">
        <v>4320</v>
      </c>
      <c r="BD94" s="83" t="s">
        <v>4321</v>
      </c>
      <c r="BE94" s="81" t="s">
        <v>4322</v>
      </c>
      <c r="BF94" s="81">
        <v>1</v>
      </c>
      <c r="BG94" s="81"/>
      <c r="BH94" s="81"/>
      <c r="BI94" s="81"/>
      <c r="BJ94" s="84" t="s">
        <v>4323</v>
      </c>
      <c r="BK94" s="81">
        <v>3</v>
      </c>
      <c r="BL94" s="82">
        <v>9</v>
      </c>
      <c r="BM94" s="82">
        <v>11</v>
      </c>
      <c r="BN94" s="73"/>
      <c r="BO94" s="73"/>
      <c r="BP94" s="73"/>
      <c r="BQ94" s="85"/>
      <c r="BR94" s="86">
        <v>30500</v>
      </c>
      <c r="BS94" s="87">
        <v>32000</v>
      </c>
      <c r="BT94" s="86">
        <v>1500</v>
      </c>
      <c r="BU94" s="81" t="s">
        <v>2756</v>
      </c>
      <c r="BV94" s="81"/>
      <c r="BW94" s="90"/>
      <c r="BX94" s="31">
        <f t="shared" si="4"/>
        <v>1</v>
      </c>
      <c r="BY94" s="31">
        <f t="shared" si="5"/>
        <v>1</v>
      </c>
      <c r="BZ94" s="209">
        <v>8</v>
      </c>
    </row>
    <row r="95" spans="2:78" ht="31.5" customHeight="1">
      <c r="B95" s="72">
        <v>90</v>
      </c>
      <c r="C95" s="72">
        <v>35</v>
      </c>
      <c r="D95" s="73" t="s">
        <v>2085</v>
      </c>
      <c r="E95" s="74" t="s">
        <v>4324</v>
      </c>
      <c r="F95" s="73">
        <v>84</v>
      </c>
      <c r="G95" s="73">
        <v>2006</v>
      </c>
      <c r="H95" s="73" t="s">
        <v>2827</v>
      </c>
      <c r="I95" s="73" t="s">
        <v>2828</v>
      </c>
      <c r="J95" s="74" t="s">
        <v>3951</v>
      </c>
      <c r="K95" s="74" t="s">
        <v>2725</v>
      </c>
      <c r="L95" s="74" t="s">
        <v>2726</v>
      </c>
      <c r="M95" s="74" t="s">
        <v>3036</v>
      </c>
      <c r="N95" s="74" t="s">
        <v>3037</v>
      </c>
      <c r="O95" s="74" t="s">
        <v>3036</v>
      </c>
      <c r="P95" s="74">
        <v>1500</v>
      </c>
      <c r="Q95" s="74">
        <v>50</v>
      </c>
      <c r="R95" s="75">
        <v>154.81986999999998</v>
      </c>
      <c r="S95" s="75" t="str">
        <f t="shared" si="3"/>
        <v>중기업</v>
      </c>
      <c r="T95" s="73" t="s">
        <v>4325</v>
      </c>
      <c r="U95" s="73" t="s">
        <v>4326</v>
      </c>
      <c r="V95" s="74" t="s">
        <v>4324</v>
      </c>
      <c r="W95" s="73" t="s">
        <v>4327</v>
      </c>
      <c r="X95" s="73" t="s">
        <v>4328</v>
      </c>
      <c r="Y95" s="73" t="s">
        <v>3737</v>
      </c>
      <c r="Z95" s="76" t="s">
        <v>4329</v>
      </c>
      <c r="AA95" s="74" t="s">
        <v>4330</v>
      </c>
      <c r="AB95" s="77" t="s">
        <v>3690</v>
      </c>
      <c r="AC95" s="73" t="s">
        <v>3691</v>
      </c>
      <c r="AD95" s="73" t="s">
        <v>2735</v>
      </c>
      <c r="AE95" s="73" t="s">
        <v>3740</v>
      </c>
      <c r="AF95" s="78" t="s">
        <v>3693</v>
      </c>
      <c r="AG95" s="78" t="s">
        <v>2737</v>
      </c>
      <c r="AH95" s="79" t="s">
        <v>4331</v>
      </c>
      <c r="AI95" s="79" t="s">
        <v>4332</v>
      </c>
      <c r="AJ95" s="73">
        <v>0</v>
      </c>
      <c r="AK95" s="73">
        <v>3</v>
      </c>
      <c r="AL95" s="73">
        <v>0</v>
      </c>
      <c r="AM95" s="80" t="s">
        <v>3997</v>
      </c>
      <c r="AN95" s="80">
        <v>3</v>
      </c>
      <c r="AO95" s="80"/>
      <c r="AP95" s="79" t="s">
        <v>4333</v>
      </c>
      <c r="AQ95" s="79" t="s">
        <v>4334</v>
      </c>
      <c r="AR95" s="79" t="s">
        <v>4335</v>
      </c>
      <c r="AS95" s="79" t="s">
        <v>4336</v>
      </c>
      <c r="AT95" s="79" t="s">
        <v>4337</v>
      </c>
      <c r="AU95" s="81">
        <v>2</v>
      </c>
      <c r="AV95" s="81">
        <v>3</v>
      </c>
      <c r="AW95" s="81">
        <v>4</v>
      </c>
      <c r="AX95" s="82">
        <v>5</v>
      </c>
      <c r="AY95" s="82">
        <v>6</v>
      </c>
      <c r="AZ95" s="74" t="s">
        <v>4338</v>
      </c>
      <c r="BA95" s="79" t="s">
        <v>4339</v>
      </c>
      <c r="BB95" s="79" t="s">
        <v>458</v>
      </c>
      <c r="BC95" s="79" t="s">
        <v>4340</v>
      </c>
      <c r="BD95" s="83" t="s">
        <v>4341</v>
      </c>
      <c r="BE95" s="81" t="s">
        <v>4342</v>
      </c>
      <c r="BF95" s="81">
        <v>1</v>
      </c>
      <c r="BG95" s="81"/>
      <c r="BH95" s="81"/>
      <c r="BI95" s="81"/>
      <c r="BJ95" s="84" t="s">
        <v>3753</v>
      </c>
      <c r="BK95" s="81">
        <v>4</v>
      </c>
      <c r="BL95" s="82">
        <v>9</v>
      </c>
      <c r="BM95" s="82">
        <v>12</v>
      </c>
      <c r="BN95" s="73"/>
      <c r="BO95" s="73"/>
      <c r="BP95" s="73"/>
      <c r="BQ95" s="85"/>
      <c r="BR95" s="86">
        <v>15400</v>
      </c>
      <c r="BS95" s="87">
        <v>16000</v>
      </c>
      <c r="BT95" s="86">
        <v>600</v>
      </c>
      <c r="BU95" s="81" t="s">
        <v>2756</v>
      </c>
      <c r="BV95" s="81"/>
      <c r="BW95" s="90"/>
      <c r="BX95" s="31">
        <f t="shared" si="4"/>
        <v>1</v>
      </c>
      <c r="BY95" s="31">
        <f t="shared" si="5"/>
        <v>1</v>
      </c>
      <c r="BZ95" s="226"/>
    </row>
    <row r="96" spans="2:78" ht="31.5" customHeight="1">
      <c r="B96" s="72">
        <v>91</v>
      </c>
      <c r="C96" s="72">
        <v>36</v>
      </c>
      <c r="D96" s="73" t="s">
        <v>2085</v>
      </c>
      <c r="E96" s="74" t="s">
        <v>4343</v>
      </c>
      <c r="F96" s="73">
        <v>36</v>
      </c>
      <c r="G96" s="73">
        <v>2007</v>
      </c>
      <c r="H96" s="73" t="s">
        <v>2803</v>
      </c>
      <c r="I96" s="73" t="s">
        <v>2804</v>
      </c>
      <c r="J96" s="74" t="s">
        <v>4344</v>
      </c>
      <c r="K96" s="74" t="s">
        <v>2725</v>
      </c>
      <c r="L96" s="74" t="s">
        <v>2726</v>
      </c>
      <c r="M96" s="74" t="s">
        <v>2870</v>
      </c>
      <c r="N96" s="74" t="s">
        <v>2871</v>
      </c>
      <c r="O96" s="74" t="s">
        <v>2870</v>
      </c>
      <c r="P96" s="74">
        <v>1000</v>
      </c>
      <c r="Q96" s="74">
        <v>50</v>
      </c>
      <c r="R96" s="75">
        <v>12.509694999999999</v>
      </c>
      <c r="S96" s="75" t="str">
        <f t="shared" si="3"/>
        <v>소기업</v>
      </c>
      <c r="T96" s="73" t="s">
        <v>4345</v>
      </c>
      <c r="U96" s="73" t="s">
        <v>4346</v>
      </c>
      <c r="V96" s="74" t="s">
        <v>4343</v>
      </c>
      <c r="W96" s="73" t="s">
        <v>4347</v>
      </c>
      <c r="X96" s="73" t="s">
        <v>4348</v>
      </c>
      <c r="Y96" s="73" t="s">
        <v>3737</v>
      </c>
      <c r="Z96" s="76" t="s">
        <v>4349</v>
      </c>
      <c r="AA96" s="74" t="s">
        <v>4350</v>
      </c>
      <c r="AB96" s="77" t="s">
        <v>3690</v>
      </c>
      <c r="AC96" s="73" t="s">
        <v>3717</v>
      </c>
      <c r="AD96" s="73" t="s">
        <v>3717</v>
      </c>
      <c r="AE96" s="73" t="s">
        <v>3740</v>
      </c>
      <c r="AF96" s="78" t="s">
        <v>3693</v>
      </c>
      <c r="AG96" s="78" t="s">
        <v>2737</v>
      </c>
      <c r="AH96" s="79" t="s">
        <v>4347</v>
      </c>
      <c r="AI96" s="79" t="s">
        <v>4351</v>
      </c>
      <c r="AJ96" s="73">
        <v>3</v>
      </c>
      <c r="AK96" s="73">
        <v>0</v>
      </c>
      <c r="AL96" s="73">
        <v>3</v>
      </c>
      <c r="AM96" s="80"/>
      <c r="AN96" s="80"/>
      <c r="AO96" s="80"/>
      <c r="AP96" s="79" t="s">
        <v>4352</v>
      </c>
      <c r="AQ96" s="79" t="s">
        <v>4353</v>
      </c>
      <c r="AR96" s="79" t="s">
        <v>4354</v>
      </c>
      <c r="AS96" s="79" t="s">
        <v>4355</v>
      </c>
      <c r="AT96" s="79" t="s">
        <v>2746</v>
      </c>
      <c r="AU96" s="81">
        <v>2</v>
      </c>
      <c r="AV96" s="81">
        <v>3</v>
      </c>
      <c r="AW96" s="81">
        <v>4</v>
      </c>
      <c r="AX96" s="82">
        <v>5</v>
      </c>
      <c r="AY96" s="82">
        <v>6</v>
      </c>
      <c r="AZ96" s="74" t="s">
        <v>4356</v>
      </c>
      <c r="BA96" s="79" t="s">
        <v>4356</v>
      </c>
      <c r="BB96" s="79" t="s">
        <v>4357</v>
      </c>
      <c r="BC96" s="79" t="s">
        <v>4357</v>
      </c>
      <c r="BD96" s="83" t="s">
        <v>3751</v>
      </c>
      <c r="BE96" s="81" t="s">
        <v>4358</v>
      </c>
      <c r="BF96" s="81">
        <v>1</v>
      </c>
      <c r="BG96" s="81"/>
      <c r="BH96" s="81"/>
      <c r="BI96" s="81"/>
      <c r="BJ96" s="84" t="s">
        <v>3753</v>
      </c>
      <c r="BK96" s="81">
        <v>4</v>
      </c>
      <c r="BL96" s="82">
        <v>7</v>
      </c>
      <c r="BM96" s="82">
        <v>9</v>
      </c>
      <c r="BN96" s="73"/>
      <c r="BO96" s="73"/>
      <c r="BP96" s="73"/>
      <c r="BQ96" s="85"/>
      <c r="BR96" s="86">
        <v>1000</v>
      </c>
      <c r="BS96" s="87">
        <v>2000</v>
      </c>
      <c r="BT96" s="86">
        <v>1000</v>
      </c>
      <c r="BU96" s="81" t="s">
        <v>2778</v>
      </c>
      <c r="BV96" s="81"/>
      <c r="BW96" s="90"/>
      <c r="BX96" s="31">
        <f t="shared" si="4"/>
        <v>0</v>
      </c>
      <c r="BY96" s="31">
        <f t="shared" si="5"/>
        <v>0</v>
      </c>
      <c r="BZ96" s="209">
        <v>10</v>
      </c>
    </row>
    <row r="97" spans="2:78" ht="31.5" customHeight="1">
      <c r="B97" s="72">
        <v>92</v>
      </c>
      <c r="C97" s="72">
        <v>37</v>
      </c>
      <c r="D97" s="73" t="s">
        <v>2085</v>
      </c>
      <c r="E97" s="74" t="s">
        <v>1020</v>
      </c>
      <c r="F97" s="73">
        <v>109</v>
      </c>
      <c r="G97" s="73">
        <v>2006</v>
      </c>
      <c r="H97" s="73" t="s">
        <v>3034</v>
      </c>
      <c r="I97" s="73" t="s">
        <v>3034</v>
      </c>
      <c r="J97" s="74" t="s">
        <v>4359</v>
      </c>
      <c r="K97" s="74" t="s">
        <v>2725</v>
      </c>
      <c r="L97" s="74" t="s">
        <v>2726</v>
      </c>
      <c r="M97" s="74" t="s">
        <v>3036</v>
      </c>
      <c r="N97" s="74" t="s">
        <v>3037</v>
      </c>
      <c r="O97" s="74" t="s">
        <v>3036</v>
      </c>
      <c r="P97" s="74">
        <v>1500</v>
      </c>
      <c r="Q97" s="74">
        <v>50</v>
      </c>
      <c r="R97" s="75">
        <v>521.79</v>
      </c>
      <c r="S97" s="75" t="str">
        <f t="shared" si="3"/>
        <v>중기업</v>
      </c>
      <c r="T97" s="73" t="s">
        <v>4360</v>
      </c>
      <c r="U97" s="73" t="s">
        <v>4361</v>
      </c>
      <c r="V97" s="74" t="s">
        <v>1020</v>
      </c>
      <c r="W97" s="73" t="s">
        <v>4362</v>
      </c>
      <c r="X97" s="91" t="s">
        <v>4363</v>
      </c>
      <c r="Y97" s="73" t="s">
        <v>3737</v>
      </c>
      <c r="Z97" s="76" t="s">
        <v>4364</v>
      </c>
      <c r="AA97" s="74" t="s">
        <v>4365</v>
      </c>
      <c r="AB97" s="77" t="s">
        <v>3690</v>
      </c>
      <c r="AC97" s="73" t="s">
        <v>3691</v>
      </c>
      <c r="AD97" s="73" t="s">
        <v>2735</v>
      </c>
      <c r="AE97" s="73" t="s">
        <v>3740</v>
      </c>
      <c r="AF97" s="78" t="s">
        <v>3693</v>
      </c>
      <c r="AG97" s="78" t="s">
        <v>2737</v>
      </c>
      <c r="AH97" s="79" t="s">
        <v>4366</v>
      </c>
      <c r="AI97" s="79" t="s">
        <v>4367</v>
      </c>
      <c r="AJ97" s="73">
        <v>3</v>
      </c>
      <c r="AK97" s="73">
        <v>0</v>
      </c>
      <c r="AL97" s="73">
        <v>2</v>
      </c>
      <c r="AM97" s="80" t="s">
        <v>3997</v>
      </c>
      <c r="AN97" s="80"/>
      <c r="AO97" s="80" t="s">
        <v>4368</v>
      </c>
      <c r="AP97" s="79" t="s">
        <v>4369</v>
      </c>
      <c r="AQ97" s="79" t="s">
        <v>4370</v>
      </c>
      <c r="AR97" s="79" t="s">
        <v>4371</v>
      </c>
      <c r="AS97" s="79" t="s">
        <v>4372</v>
      </c>
      <c r="AT97" s="79" t="s">
        <v>2746</v>
      </c>
      <c r="AU97" s="81">
        <v>3</v>
      </c>
      <c r="AV97" s="81">
        <v>3</v>
      </c>
      <c r="AW97" s="81">
        <v>4</v>
      </c>
      <c r="AX97" s="82">
        <v>5</v>
      </c>
      <c r="AY97" s="82">
        <v>6</v>
      </c>
      <c r="AZ97" s="74" t="s">
        <v>4373</v>
      </c>
      <c r="BA97" s="79" t="s">
        <v>4374</v>
      </c>
      <c r="BB97" s="79" t="s">
        <v>4375</v>
      </c>
      <c r="BC97" s="79" t="s">
        <v>4376</v>
      </c>
      <c r="BD97" s="83" t="s">
        <v>4377</v>
      </c>
      <c r="BE97" s="81" t="s">
        <v>4024</v>
      </c>
      <c r="BF97" s="81">
        <v>1</v>
      </c>
      <c r="BG97" s="81"/>
      <c r="BH97" s="81"/>
      <c r="BI97" s="81"/>
      <c r="BJ97" s="84" t="s">
        <v>4323</v>
      </c>
      <c r="BK97" s="81">
        <v>3</v>
      </c>
      <c r="BL97" s="82">
        <v>7</v>
      </c>
      <c r="BM97" s="82">
        <v>11</v>
      </c>
      <c r="BN97" s="73"/>
      <c r="BO97" s="73"/>
      <c r="BP97" s="73"/>
      <c r="BQ97" s="85" t="s">
        <v>4378</v>
      </c>
      <c r="BR97" s="86">
        <v>35000</v>
      </c>
      <c r="BS97" s="87">
        <v>52000</v>
      </c>
      <c r="BT97" s="86">
        <v>17000</v>
      </c>
      <c r="BU97" s="81" t="s">
        <v>4379</v>
      </c>
      <c r="BV97" s="81"/>
      <c r="BW97" s="90"/>
      <c r="BX97" s="31">
        <f t="shared" si="4"/>
        <v>1</v>
      </c>
      <c r="BY97" s="31">
        <f t="shared" si="5"/>
        <v>1</v>
      </c>
      <c r="BZ97" s="209">
        <v>10</v>
      </c>
    </row>
    <row r="98" spans="2:78" ht="31.5" customHeight="1">
      <c r="B98" s="72">
        <v>93</v>
      </c>
      <c r="C98" s="72">
        <v>38</v>
      </c>
      <c r="D98" s="73" t="s">
        <v>2085</v>
      </c>
      <c r="E98" s="74" t="s">
        <v>4380</v>
      </c>
      <c r="F98" s="73">
        <v>83</v>
      </c>
      <c r="G98" s="73">
        <v>1995</v>
      </c>
      <c r="H98" s="73" t="s">
        <v>2983</v>
      </c>
      <c r="I98" s="73" t="s">
        <v>2984</v>
      </c>
      <c r="J98" s="74" t="s">
        <v>2947</v>
      </c>
      <c r="K98" s="74" t="s">
        <v>2725</v>
      </c>
      <c r="L98" s="74" t="s">
        <v>2726</v>
      </c>
      <c r="M98" s="74" t="s">
        <v>2948</v>
      </c>
      <c r="N98" s="74" t="s">
        <v>2949</v>
      </c>
      <c r="O98" s="74" t="s">
        <v>2948</v>
      </c>
      <c r="P98" s="74">
        <v>1000</v>
      </c>
      <c r="Q98" s="74">
        <v>50</v>
      </c>
      <c r="R98" s="75">
        <v>146.06885500000001</v>
      </c>
      <c r="S98" s="75" t="str">
        <f t="shared" si="3"/>
        <v>중기업</v>
      </c>
      <c r="T98" s="73" t="s">
        <v>4381</v>
      </c>
      <c r="U98" s="73" t="s">
        <v>4382</v>
      </c>
      <c r="V98" s="74" t="s">
        <v>4380</v>
      </c>
      <c r="W98" s="73" t="s">
        <v>4383</v>
      </c>
      <c r="X98" s="73" t="s">
        <v>4384</v>
      </c>
      <c r="Y98" s="73" t="s">
        <v>3737</v>
      </c>
      <c r="Z98" s="76" t="s">
        <v>4385</v>
      </c>
      <c r="AA98" s="74" t="s">
        <v>4386</v>
      </c>
      <c r="AB98" s="77" t="s">
        <v>3690</v>
      </c>
      <c r="AC98" s="73" t="s">
        <v>3691</v>
      </c>
      <c r="AD98" s="99" t="s">
        <v>3717</v>
      </c>
      <c r="AE98" s="73" t="s">
        <v>3740</v>
      </c>
      <c r="AF98" s="78" t="s">
        <v>3693</v>
      </c>
      <c r="AG98" s="78" t="s">
        <v>2737</v>
      </c>
      <c r="AH98" s="79" t="s">
        <v>4387</v>
      </c>
      <c r="AI98" s="79" t="s">
        <v>4388</v>
      </c>
      <c r="AJ98" s="73">
        <v>0</v>
      </c>
      <c r="AK98" s="73">
        <v>0</v>
      </c>
      <c r="AL98" s="73">
        <v>1</v>
      </c>
      <c r="AM98" s="80"/>
      <c r="AN98" s="80"/>
      <c r="AO98" s="80">
        <v>1</v>
      </c>
      <c r="AP98" s="79" t="s">
        <v>4389</v>
      </c>
      <c r="AQ98" s="79" t="s">
        <v>4390</v>
      </c>
      <c r="AR98" s="79" t="s">
        <v>4391</v>
      </c>
      <c r="AS98" s="79" t="s">
        <v>4392</v>
      </c>
      <c r="AT98" s="79" t="s">
        <v>4393</v>
      </c>
      <c r="AU98" s="81">
        <v>3</v>
      </c>
      <c r="AV98" s="81">
        <v>4</v>
      </c>
      <c r="AW98" s="81">
        <v>4</v>
      </c>
      <c r="AX98" s="82">
        <v>5</v>
      </c>
      <c r="AY98" s="82">
        <v>6</v>
      </c>
      <c r="AZ98" s="74" t="s">
        <v>4394</v>
      </c>
      <c r="BA98" s="79" t="s">
        <v>4395</v>
      </c>
      <c r="BB98" s="79" t="s">
        <v>4396</v>
      </c>
      <c r="BC98" s="79" t="s">
        <v>4396</v>
      </c>
      <c r="BD98" s="83" t="s">
        <v>3770</v>
      </c>
      <c r="BE98" s="81" t="s">
        <v>4397</v>
      </c>
      <c r="BF98" s="81">
        <v>1</v>
      </c>
      <c r="BG98" s="81"/>
      <c r="BH98" s="81"/>
      <c r="BI98" s="81"/>
      <c r="BJ98" s="84" t="s">
        <v>4398</v>
      </c>
      <c r="BK98" s="81">
        <v>4</v>
      </c>
      <c r="BL98" s="82">
        <v>9</v>
      </c>
      <c r="BM98" s="82">
        <v>12</v>
      </c>
      <c r="BN98" s="73"/>
      <c r="BO98" s="73" t="s">
        <v>3829</v>
      </c>
      <c r="BP98" s="73" t="s">
        <v>4399</v>
      </c>
      <c r="BQ98" s="85"/>
      <c r="BR98" s="86">
        <v>14200</v>
      </c>
      <c r="BS98" s="87">
        <v>15700</v>
      </c>
      <c r="BT98" s="86">
        <v>1500</v>
      </c>
      <c r="BU98" s="81" t="s">
        <v>2756</v>
      </c>
      <c r="BV98" s="90"/>
      <c r="BW98" s="81" t="s">
        <v>4400</v>
      </c>
      <c r="BX98" s="31">
        <f t="shared" si="4"/>
        <v>1</v>
      </c>
      <c r="BY98" s="31">
        <f t="shared" si="5"/>
        <v>0</v>
      </c>
      <c r="BZ98" s="209">
        <v>10</v>
      </c>
    </row>
    <row r="99" spans="2:78" ht="31.5" customHeight="1">
      <c r="B99" s="72">
        <v>94</v>
      </c>
      <c r="C99" s="72">
        <v>39</v>
      </c>
      <c r="D99" s="73" t="s">
        <v>2085</v>
      </c>
      <c r="E99" s="74" t="s">
        <v>1021</v>
      </c>
      <c r="F99" s="73">
        <v>115</v>
      </c>
      <c r="G99" s="73">
        <v>1999</v>
      </c>
      <c r="H99" s="73" t="s">
        <v>2827</v>
      </c>
      <c r="I99" s="73" t="s">
        <v>2828</v>
      </c>
      <c r="J99" s="74" t="s">
        <v>2985</v>
      </c>
      <c r="K99" s="74" t="s">
        <v>2725</v>
      </c>
      <c r="L99" s="74" t="s">
        <v>2726</v>
      </c>
      <c r="M99" s="74" t="s">
        <v>2727</v>
      </c>
      <c r="N99" s="74" t="s">
        <v>2728</v>
      </c>
      <c r="O99" s="74" t="s">
        <v>2727</v>
      </c>
      <c r="P99" s="74">
        <v>1000</v>
      </c>
      <c r="Q99" s="74">
        <v>50</v>
      </c>
      <c r="R99" s="75">
        <v>559.05063500000006</v>
      </c>
      <c r="S99" s="75" t="str">
        <f t="shared" si="3"/>
        <v>중기업</v>
      </c>
      <c r="T99" s="73" t="s">
        <v>4401</v>
      </c>
      <c r="U99" s="73" t="s">
        <v>4402</v>
      </c>
      <c r="V99" s="74" t="s">
        <v>1021</v>
      </c>
      <c r="W99" s="73" t="s">
        <v>4403</v>
      </c>
      <c r="X99" s="73" t="s">
        <v>4404</v>
      </c>
      <c r="Y99" s="73" t="s">
        <v>3737</v>
      </c>
      <c r="Z99" s="76" t="s">
        <v>4405</v>
      </c>
      <c r="AA99" s="74" t="s">
        <v>4406</v>
      </c>
      <c r="AB99" s="77" t="s">
        <v>3690</v>
      </c>
      <c r="AC99" s="73" t="s">
        <v>3691</v>
      </c>
      <c r="AD99" s="73" t="s">
        <v>2735</v>
      </c>
      <c r="AE99" s="73" t="s">
        <v>3740</v>
      </c>
      <c r="AF99" s="78" t="s">
        <v>3693</v>
      </c>
      <c r="AG99" s="78" t="s">
        <v>2737</v>
      </c>
      <c r="AH99" s="79" t="s">
        <v>4407</v>
      </c>
      <c r="AI99" s="79" t="s">
        <v>4408</v>
      </c>
      <c r="AJ99" s="73">
        <v>3</v>
      </c>
      <c r="AK99" s="73">
        <v>0</v>
      </c>
      <c r="AL99" s="73">
        <v>0</v>
      </c>
      <c r="AM99" s="80" t="s">
        <v>3997</v>
      </c>
      <c r="AN99" s="80">
        <v>1</v>
      </c>
      <c r="AO99" s="80"/>
      <c r="AP99" s="79" t="s">
        <v>4409</v>
      </c>
      <c r="AQ99" s="79" t="s">
        <v>4410</v>
      </c>
      <c r="AR99" s="79" t="s">
        <v>4411</v>
      </c>
      <c r="AS99" s="79" t="s">
        <v>4412</v>
      </c>
      <c r="AT99" s="79" t="s">
        <v>2746</v>
      </c>
      <c r="AU99" s="81">
        <v>2</v>
      </c>
      <c r="AV99" s="81">
        <v>4</v>
      </c>
      <c r="AW99" s="81">
        <v>4</v>
      </c>
      <c r="AX99" s="82">
        <v>5</v>
      </c>
      <c r="AY99" s="82">
        <v>6</v>
      </c>
      <c r="AZ99" s="74" t="s">
        <v>4413</v>
      </c>
      <c r="BA99" s="79" t="s">
        <v>4414</v>
      </c>
      <c r="BB99" s="79" t="s">
        <v>4415</v>
      </c>
      <c r="BC99" s="79" t="s">
        <v>4416</v>
      </c>
      <c r="BD99" s="83" t="s">
        <v>4377</v>
      </c>
      <c r="BE99" s="81" t="s">
        <v>4417</v>
      </c>
      <c r="BF99" s="81">
        <v>1</v>
      </c>
      <c r="BG99" s="81"/>
      <c r="BH99" s="81"/>
      <c r="BI99" s="81"/>
      <c r="BJ99" s="84" t="s">
        <v>4323</v>
      </c>
      <c r="BK99" s="81">
        <v>4</v>
      </c>
      <c r="BL99" s="82">
        <v>12</v>
      </c>
      <c r="BM99" s="82">
        <v>15</v>
      </c>
      <c r="BN99" s="73" t="s">
        <v>3829</v>
      </c>
      <c r="BO99" s="73"/>
      <c r="BP99" s="73"/>
      <c r="BQ99" s="85"/>
      <c r="BR99" s="86">
        <v>47900</v>
      </c>
      <c r="BS99" s="87">
        <v>60000</v>
      </c>
      <c r="BT99" s="86">
        <v>12100</v>
      </c>
      <c r="BU99" s="81" t="s">
        <v>3794</v>
      </c>
      <c r="BV99" s="81"/>
      <c r="BW99" s="90"/>
      <c r="BX99" s="31">
        <f t="shared" si="4"/>
        <v>1</v>
      </c>
      <c r="BY99" s="31">
        <f t="shared" si="5"/>
        <v>1</v>
      </c>
      <c r="BZ99" s="209">
        <v>10</v>
      </c>
    </row>
    <row r="100" spans="2:78" ht="31.5" customHeight="1">
      <c r="B100" s="72">
        <v>95</v>
      </c>
      <c r="C100" s="72">
        <v>40</v>
      </c>
      <c r="D100" s="73" t="s">
        <v>2085</v>
      </c>
      <c r="E100" s="74" t="s">
        <v>4418</v>
      </c>
      <c r="F100" s="73">
        <v>197</v>
      </c>
      <c r="G100" s="73">
        <v>2005</v>
      </c>
      <c r="H100" s="73" t="s">
        <v>3020</v>
      </c>
      <c r="I100" s="73" t="s">
        <v>3020</v>
      </c>
      <c r="J100" s="74" t="s">
        <v>4419</v>
      </c>
      <c r="K100" s="74" t="s">
        <v>2725</v>
      </c>
      <c r="L100" s="74" t="s">
        <v>2726</v>
      </c>
      <c r="M100" s="74" t="s">
        <v>2727</v>
      </c>
      <c r="N100" s="74" t="s">
        <v>2728</v>
      </c>
      <c r="O100" s="74" t="s">
        <v>2727</v>
      </c>
      <c r="P100" s="74">
        <v>1000</v>
      </c>
      <c r="Q100" s="74">
        <v>50</v>
      </c>
      <c r="R100" s="75">
        <v>445.68621000000002</v>
      </c>
      <c r="S100" s="75" t="str">
        <f t="shared" si="3"/>
        <v>중기업</v>
      </c>
      <c r="T100" s="73" t="s">
        <v>4420</v>
      </c>
      <c r="U100" s="73" t="s">
        <v>4421</v>
      </c>
      <c r="V100" s="74" t="s">
        <v>4418</v>
      </c>
      <c r="W100" s="73" t="s">
        <v>4422</v>
      </c>
      <c r="X100" s="73" t="s">
        <v>4423</v>
      </c>
      <c r="Y100" s="73" t="s">
        <v>3737</v>
      </c>
      <c r="Z100" s="76" t="s">
        <v>4424</v>
      </c>
      <c r="AA100" s="74" t="s">
        <v>4425</v>
      </c>
      <c r="AB100" s="77" t="s">
        <v>3690</v>
      </c>
      <c r="AC100" s="73" t="s">
        <v>3717</v>
      </c>
      <c r="AD100" s="73" t="s">
        <v>2769</v>
      </c>
      <c r="AE100" s="73" t="s">
        <v>3740</v>
      </c>
      <c r="AF100" s="78" t="s">
        <v>3693</v>
      </c>
      <c r="AG100" s="78" t="s">
        <v>2737</v>
      </c>
      <c r="AH100" s="79" t="s">
        <v>4426</v>
      </c>
      <c r="AI100" s="79" t="s">
        <v>4427</v>
      </c>
      <c r="AJ100" s="73">
        <v>0</v>
      </c>
      <c r="AK100" s="73">
        <v>0</v>
      </c>
      <c r="AL100" s="73">
        <v>3</v>
      </c>
      <c r="AM100" s="80"/>
      <c r="AN100" s="80"/>
      <c r="AO100" s="80"/>
      <c r="AP100" s="79" t="s">
        <v>4428</v>
      </c>
      <c r="AQ100" s="79" t="s">
        <v>4429</v>
      </c>
      <c r="AR100" s="79" t="s">
        <v>4430</v>
      </c>
      <c r="AS100" s="79" t="s">
        <v>4431</v>
      </c>
      <c r="AT100" s="79" t="s">
        <v>2746</v>
      </c>
      <c r="AU100" s="81">
        <v>3</v>
      </c>
      <c r="AV100" s="81">
        <v>3</v>
      </c>
      <c r="AW100" s="81">
        <v>4</v>
      </c>
      <c r="AX100" s="82">
        <v>5</v>
      </c>
      <c r="AY100" s="82">
        <v>6</v>
      </c>
      <c r="AZ100" s="74" t="s">
        <v>4432</v>
      </c>
      <c r="BA100" s="79" t="s">
        <v>4432</v>
      </c>
      <c r="BB100" s="79" t="s">
        <v>4433</v>
      </c>
      <c r="BC100" s="79" t="s">
        <v>4433</v>
      </c>
      <c r="BD100" s="83" t="s">
        <v>4434</v>
      </c>
      <c r="BE100" s="81" t="s">
        <v>4435</v>
      </c>
      <c r="BF100" s="81"/>
      <c r="BG100" s="81"/>
      <c r="BH100" s="81"/>
      <c r="BI100" s="81"/>
      <c r="BJ100" s="84" t="s">
        <v>4323</v>
      </c>
      <c r="BK100" s="81">
        <v>3</v>
      </c>
      <c r="BL100" s="82">
        <v>4</v>
      </c>
      <c r="BM100" s="82">
        <v>4</v>
      </c>
      <c r="BN100" s="73"/>
      <c r="BO100" s="73"/>
      <c r="BP100" s="73"/>
      <c r="BQ100" s="85"/>
      <c r="BR100" s="86">
        <v>44000</v>
      </c>
      <c r="BS100" s="87">
        <v>28000</v>
      </c>
      <c r="BT100" s="86">
        <v>-16000</v>
      </c>
      <c r="BU100" s="81" t="s">
        <v>2778</v>
      </c>
      <c r="BV100" s="81"/>
      <c r="BW100" s="90"/>
      <c r="BX100" s="31">
        <f t="shared" si="4"/>
        <v>0</v>
      </c>
      <c r="BY100" s="31">
        <f t="shared" si="5"/>
        <v>0</v>
      </c>
      <c r="BZ100" s="209"/>
    </row>
    <row r="101" spans="2:78" ht="31.5" customHeight="1">
      <c r="B101" s="72">
        <v>96</v>
      </c>
      <c r="C101" s="72">
        <v>41</v>
      </c>
      <c r="D101" s="73" t="s">
        <v>2085</v>
      </c>
      <c r="E101" s="74" t="s">
        <v>1019</v>
      </c>
      <c r="F101" s="73">
        <v>38</v>
      </c>
      <c r="G101" s="73">
        <v>2002</v>
      </c>
      <c r="H101" s="73" t="s">
        <v>2983</v>
      </c>
      <c r="I101" s="73" t="s">
        <v>2984</v>
      </c>
      <c r="J101" s="74" t="s">
        <v>2947</v>
      </c>
      <c r="K101" s="74" t="s">
        <v>2725</v>
      </c>
      <c r="L101" s="74" t="s">
        <v>2726</v>
      </c>
      <c r="M101" s="74" t="s">
        <v>2948</v>
      </c>
      <c r="N101" s="74" t="s">
        <v>2949</v>
      </c>
      <c r="O101" s="74" t="s">
        <v>2948</v>
      </c>
      <c r="P101" s="74">
        <v>1000</v>
      </c>
      <c r="Q101" s="74">
        <v>50</v>
      </c>
      <c r="R101" s="75">
        <v>68.426550000000006</v>
      </c>
      <c r="S101" s="75" t="str">
        <f t="shared" si="3"/>
        <v>소기업</v>
      </c>
      <c r="T101" s="73" t="s">
        <v>4436</v>
      </c>
      <c r="U101" s="73" t="s">
        <v>4437</v>
      </c>
      <c r="V101" s="74" t="s">
        <v>1019</v>
      </c>
      <c r="W101" s="73" t="s">
        <v>4438</v>
      </c>
      <c r="X101" s="73" t="s">
        <v>4439</v>
      </c>
      <c r="Y101" s="73" t="s">
        <v>3737</v>
      </c>
      <c r="Z101" s="76" t="s">
        <v>4440</v>
      </c>
      <c r="AA101" s="74" t="s">
        <v>4441</v>
      </c>
      <c r="AB101" s="77" t="s">
        <v>3690</v>
      </c>
      <c r="AC101" s="73" t="s">
        <v>3691</v>
      </c>
      <c r="AD101" s="99" t="s">
        <v>3717</v>
      </c>
      <c r="AE101" s="73" t="s">
        <v>3740</v>
      </c>
      <c r="AF101" s="78" t="s">
        <v>3693</v>
      </c>
      <c r="AG101" s="78" t="s">
        <v>2737</v>
      </c>
      <c r="AH101" s="79" t="s">
        <v>4442</v>
      </c>
      <c r="AI101" s="79" t="s">
        <v>4443</v>
      </c>
      <c r="AJ101" s="73">
        <v>0</v>
      </c>
      <c r="AK101" s="73" t="s">
        <v>4444</v>
      </c>
      <c r="AL101" s="73">
        <v>0</v>
      </c>
      <c r="AM101" s="80">
        <v>4</v>
      </c>
      <c r="AN101" s="80">
        <v>5</v>
      </c>
      <c r="AO101" s="80" t="s">
        <v>4445</v>
      </c>
      <c r="AP101" s="79" t="s">
        <v>4446</v>
      </c>
      <c r="AQ101" s="79" t="s">
        <v>4447</v>
      </c>
      <c r="AR101" s="79" t="s">
        <v>4448</v>
      </c>
      <c r="AS101" s="79" t="s">
        <v>4449</v>
      </c>
      <c r="AT101" s="79" t="s">
        <v>4450</v>
      </c>
      <c r="AU101" s="81">
        <v>3</v>
      </c>
      <c r="AV101" s="81">
        <v>4</v>
      </c>
      <c r="AW101" s="81">
        <v>4</v>
      </c>
      <c r="AX101" s="82">
        <v>5</v>
      </c>
      <c r="AY101" s="82">
        <v>6</v>
      </c>
      <c r="AZ101" s="74" t="s">
        <v>4451</v>
      </c>
      <c r="BA101" s="79" t="s">
        <v>4451</v>
      </c>
      <c r="BB101" s="79" t="s">
        <v>4452</v>
      </c>
      <c r="BC101" s="79" t="s">
        <v>4452</v>
      </c>
      <c r="BD101" s="83" t="s">
        <v>4453</v>
      </c>
      <c r="BE101" s="81" t="s">
        <v>4454</v>
      </c>
      <c r="BF101" s="81">
        <v>1</v>
      </c>
      <c r="BG101" s="81"/>
      <c r="BH101" s="81"/>
      <c r="BI101" s="81"/>
      <c r="BJ101" s="84" t="s">
        <v>4323</v>
      </c>
      <c r="BK101" s="81">
        <v>4</v>
      </c>
      <c r="BL101" s="82">
        <v>7</v>
      </c>
      <c r="BM101" s="82">
        <v>9</v>
      </c>
      <c r="BN101" s="73"/>
      <c r="BO101" s="73"/>
      <c r="BP101" s="73"/>
      <c r="BQ101" s="85"/>
      <c r="BR101" s="86">
        <v>6000</v>
      </c>
      <c r="BS101" s="87">
        <v>8500</v>
      </c>
      <c r="BT101" s="86">
        <v>2500</v>
      </c>
      <c r="BU101" s="81" t="s">
        <v>2756</v>
      </c>
      <c r="BV101" s="81"/>
      <c r="BW101" s="90"/>
      <c r="BX101" s="31">
        <f t="shared" si="4"/>
        <v>1</v>
      </c>
      <c r="BY101" s="31">
        <f t="shared" si="5"/>
        <v>0</v>
      </c>
      <c r="BZ101" s="209">
        <v>10</v>
      </c>
    </row>
    <row r="102" spans="2:78" ht="31.5" customHeight="1">
      <c r="B102" s="72">
        <v>97</v>
      </c>
      <c r="C102" s="72">
        <v>42</v>
      </c>
      <c r="D102" s="73" t="s">
        <v>2085</v>
      </c>
      <c r="E102" s="74" t="s">
        <v>4455</v>
      </c>
      <c r="F102" s="73">
        <v>158</v>
      </c>
      <c r="G102" s="73">
        <v>1986</v>
      </c>
      <c r="H102" s="73" t="s">
        <v>2984</v>
      </c>
      <c r="I102" s="73" t="s">
        <v>2984</v>
      </c>
      <c r="J102" s="74" t="s">
        <v>4344</v>
      </c>
      <c r="K102" s="74" t="s">
        <v>2725</v>
      </c>
      <c r="L102" s="74" t="s">
        <v>2726</v>
      </c>
      <c r="M102" s="74" t="s">
        <v>2870</v>
      </c>
      <c r="N102" s="74" t="s">
        <v>2871</v>
      </c>
      <c r="O102" s="74" t="s">
        <v>2870</v>
      </c>
      <c r="P102" s="74">
        <v>1000</v>
      </c>
      <c r="Q102" s="74">
        <v>50</v>
      </c>
      <c r="R102" s="75">
        <v>473.706005</v>
      </c>
      <c r="S102" s="75" t="str">
        <f t="shared" si="3"/>
        <v>중기업</v>
      </c>
      <c r="T102" s="73" t="s">
        <v>4456</v>
      </c>
      <c r="U102" s="73" t="s">
        <v>4457</v>
      </c>
      <c r="V102" s="93" t="s">
        <v>4458</v>
      </c>
      <c r="W102" s="73" t="s">
        <v>4459</v>
      </c>
      <c r="X102" s="73" t="s">
        <v>4460</v>
      </c>
      <c r="Y102" s="73" t="s">
        <v>3737</v>
      </c>
      <c r="Z102" s="76" t="s">
        <v>4461</v>
      </c>
      <c r="AA102" s="74" t="s">
        <v>4462</v>
      </c>
      <c r="AB102" s="77" t="s">
        <v>3690</v>
      </c>
      <c r="AC102" s="73" t="s">
        <v>3717</v>
      </c>
      <c r="AD102" s="73" t="s">
        <v>2769</v>
      </c>
      <c r="AE102" s="73" t="s">
        <v>3740</v>
      </c>
      <c r="AF102" s="78" t="s">
        <v>3693</v>
      </c>
      <c r="AG102" s="78" t="s">
        <v>2737</v>
      </c>
      <c r="AH102" s="79" t="s">
        <v>4463</v>
      </c>
      <c r="AI102" s="79" t="s">
        <v>4464</v>
      </c>
      <c r="AJ102" s="73">
        <v>0</v>
      </c>
      <c r="AK102" s="73">
        <v>0</v>
      </c>
      <c r="AL102" s="73" t="s">
        <v>4465</v>
      </c>
      <c r="AM102" s="80">
        <v>3</v>
      </c>
      <c r="AN102" s="80"/>
      <c r="AO102" s="80"/>
      <c r="AP102" s="79" t="s">
        <v>4466</v>
      </c>
      <c r="AQ102" s="79" t="s">
        <v>4467</v>
      </c>
      <c r="AR102" s="79" t="s">
        <v>4468</v>
      </c>
      <c r="AS102" s="79" t="s">
        <v>4469</v>
      </c>
      <c r="AT102" s="79" t="s">
        <v>2746</v>
      </c>
      <c r="AU102" s="81">
        <v>2</v>
      </c>
      <c r="AV102" s="81">
        <v>4</v>
      </c>
      <c r="AW102" s="81">
        <v>4</v>
      </c>
      <c r="AX102" s="82">
        <v>5</v>
      </c>
      <c r="AY102" s="82">
        <v>6</v>
      </c>
      <c r="AZ102" s="74" t="s">
        <v>4470</v>
      </c>
      <c r="BA102" s="79" t="s">
        <v>4471</v>
      </c>
      <c r="BB102" s="79" t="s">
        <v>4357</v>
      </c>
      <c r="BC102" s="79" t="s">
        <v>4357</v>
      </c>
      <c r="BD102" s="83" t="s">
        <v>4321</v>
      </c>
      <c r="BE102" s="81" t="s">
        <v>4472</v>
      </c>
      <c r="BF102" s="81">
        <v>1</v>
      </c>
      <c r="BG102" s="81"/>
      <c r="BH102" s="81"/>
      <c r="BI102" s="81"/>
      <c r="BJ102" s="84" t="s">
        <v>4323</v>
      </c>
      <c r="BK102" s="81">
        <v>3</v>
      </c>
      <c r="BL102" s="82">
        <v>6</v>
      </c>
      <c r="BM102" s="82">
        <v>8</v>
      </c>
      <c r="BN102" s="73"/>
      <c r="BO102" s="73"/>
      <c r="BP102" s="73"/>
      <c r="BQ102" s="85" t="s">
        <v>4473</v>
      </c>
      <c r="BR102" s="86">
        <v>48000</v>
      </c>
      <c r="BS102" s="87">
        <v>52000</v>
      </c>
      <c r="BT102" s="86">
        <v>4000</v>
      </c>
      <c r="BU102" s="81" t="s">
        <v>2756</v>
      </c>
      <c r="BV102" s="81"/>
      <c r="BW102" s="90"/>
      <c r="BX102" s="31">
        <f t="shared" si="4"/>
        <v>0</v>
      </c>
      <c r="BY102" s="31">
        <f t="shared" si="5"/>
        <v>0</v>
      </c>
      <c r="BZ102" s="209">
        <v>10</v>
      </c>
    </row>
    <row r="103" spans="2:78" ht="31.5" customHeight="1">
      <c r="B103" s="72">
        <v>98</v>
      </c>
      <c r="C103" s="72">
        <v>43</v>
      </c>
      <c r="D103" s="73" t="s">
        <v>2085</v>
      </c>
      <c r="E103" s="74" t="s">
        <v>4474</v>
      </c>
      <c r="F103" s="73">
        <v>24</v>
      </c>
      <c r="G103" s="73">
        <v>2000</v>
      </c>
      <c r="H103" s="73" t="s">
        <v>3034</v>
      </c>
      <c r="I103" s="73" t="s">
        <v>3034</v>
      </c>
      <c r="J103" s="74" t="s">
        <v>2929</v>
      </c>
      <c r="K103" s="74" t="s">
        <v>2725</v>
      </c>
      <c r="L103" s="74" t="s">
        <v>2726</v>
      </c>
      <c r="M103" s="74" t="s">
        <v>2930</v>
      </c>
      <c r="N103" s="74" t="s">
        <v>2931</v>
      </c>
      <c r="O103" s="74" t="s">
        <v>2930</v>
      </c>
      <c r="P103" s="74">
        <v>800</v>
      </c>
      <c r="Q103" s="74">
        <v>50</v>
      </c>
      <c r="R103" s="75">
        <v>41.928175000000003</v>
      </c>
      <c r="S103" s="75" t="str">
        <f t="shared" si="3"/>
        <v>소기업</v>
      </c>
      <c r="T103" s="73" t="s">
        <v>4475</v>
      </c>
      <c r="U103" s="73" t="s">
        <v>4476</v>
      </c>
      <c r="V103" s="74" t="s">
        <v>4474</v>
      </c>
      <c r="W103" s="73" t="s">
        <v>4477</v>
      </c>
      <c r="X103" s="73" t="s">
        <v>4478</v>
      </c>
      <c r="Y103" s="73" t="s">
        <v>3737</v>
      </c>
      <c r="Z103" s="76" t="s">
        <v>4479</v>
      </c>
      <c r="AA103" s="74" t="s">
        <v>4480</v>
      </c>
      <c r="AB103" s="77" t="s">
        <v>3690</v>
      </c>
      <c r="AC103" s="73" t="s">
        <v>3717</v>
      </c>
      <c r="AD103" s="73" t="s">
        <v>2769</v>
      </c>
      <c r="AE103" s="73" t="s">
        <v>3740</v>
      </c>
      <c r="AF103" s="78" t="s">
        <v>3693</v>
      </c>
      <c r="AG103" s="78" t="s">
        <v>2737</v>
      </c>
      <c r="AH103" s="79" t="s">
        <v>4481</v>
      </c>
      <c r="AI103" s="79" t="s">
        <v>4482</v>
      </c>
      <c r="AJ103" s="73">
        <v>0</v>
      </c>
      <c r="AK103" s="73">
        <v>0</v>
      </c>
      <c r="AL103" s="73">
        <v>3</v>
      </c>
      <c r="AM103" s="80">
        <v>3</v>
      </c>
      <c r="AN103" s="80"/>
      <c r="AO103" s="80">
        <v>3</v>
      </c>
      <c r="AP103" s="79" t="s">
        <v>4483</v>
      </c>
      <c r="AQ103" s="79" t="s">
        <v>4484</v>
      </c>
      <c r="AR103" s="79" t="s">
        <v>4485</v>
      </c>
      <c r="AS103" s="79" t="s">
        <v>4486</v>
      </c>
      <c r="AT103" s="79" t="s">
        <v>2746</v>
      </c>
      <c r="AU103" s="81">
        <v>3</v>
      </c>
      <c r="AV103" s="81">
        <v>4</v>
      </c>
      <c r="AW103" s="81">
        <v>4</v>
      </c>
      <c r="AX103" s="82">
        <v>5</v>
      </c>
      <c r="AY103" s="82">
        <v>6</v>
      </c>
      <c r="AZ103" s="74" t="s">
        <v>4487</v>
      </c>
      <c r="BA103" s="79" t="s">
        <v>4487</v>
      </c>
      <c r="BB103" s="79" t="s">
        <v>4488</v>
      </c>
      <c r="BC103" s="79" t="s">
        <v>4488</v>
      </c>
      <c r="BD103" s="83" t="s">
        <v>3751</v>
      </c>
      <c r="BE103" s="81" t="s">
        <v>3752</v>
      </c>
      <c r="BF103" s="81">
        <v>1</v>
      </c>
      <c r="BG103" s="81"/>
      <c r="BH103" s="81"/>
      <c r="BI103" s="81"/>
      <c r="BJ103" s="84" t="s">
        <v>3753</v>
      </c>
      <c r="BK103" s="81">
        <v>4</v>
      </c>
      <c r="BL103" s="82">
        <v>7</v>
      </c>
      <c r="BM103" s="82">
        <v>9</v>
      </c>
      <c r="BN103" s="73"/>
      <c r="BO103" s="73"/>
      <c r="BP103" s="73"/>
      <c r="BQ103" s="85"/>
      <c r="BR103" s="86">
        <v>4400</v>
      </c>
      <c r="BS103" s="87">
        <v>5000</v>
      </c>
      <c r="BT103" s="86">
        <v>600</v>
      </c>
      <c r="BU103" s="81" t="s">
        <v>2756</v>
      </c>
      <c r="BV103" s="81"/>
      <c r="BW103" s="90"/>
      <c r="BX103" s="31">
        <f t="shared" si="4"/>
        <v>0</v>
      </c>
      <c r="BY103" s="31">
        <f t="shared" si="5"/>
        <v>0</v>
      </c>
      <c r="BZ103" s="209">
        <v>10</v>
      </c>
    </row>
    <row r="104" spans="2:78" ht="31.5" customHeight="1">
      <c r="B104" s="72">
        <v>99</v>
      </c>
      <c r="C104" s="72">
        <v>44</v>
      </c>
      <c r="D104" s="73" t="s">
        <v>2007</v>
      </c>
      <c r="E104" s="94" t="s">
        <v>10896</v>
      </c>
      <c r="F104" s="73">
        <v>10</v>
      </c>
      <c r="G104" s="95">
        <v>2014</v>
      </c>
      <c r="H104" s="95" t="s">
        <v>4490</v>
      </c>
      <c r="I104" s="95" t="s">
        <v>4123</v>
      </c>
      <c r="J104" s="94" t="s">
        <v>4047</v>
      </c>
      <c r="K104" s="74" t="s">
        <v>2725</v>
      </c>
      <c r="L104" s="74" t="s">
        <v>2726</v>
      </c>
      <c r="M104" s="74" t="s">
        <v>3036</v>
      </c>
      <c r="N104" s="74" t="s">
        <v>3037</v>
      </c>
      <c r="O104" s="74" t="s">
        <v>3036</v>
      </c>
      <c r="P104" s="74">
        <v>1500</v>
      </c>
      <c r="Q104" s="74">
        <v>50</v>
      </c>
      <c r="R104" s="75">
        <v>18</v>
      </c>
      <c r="S104" s="75" t="str">
        <f t="shared" si="3"/>
        <v>소기업</v>
      </c>
      <c r="T104" s="73" t="s">
        <v>4491</v>
      </c>
      <c r="U104" s="73" t="s">
        <v>4492</v>
      </c>
      <c r="V104" s="93" t="s">
        <v>4493</v>
      </c>
      <c r="W104" s="73" t="s">
        <v>4494</v>
      </c>
      <c r="X104" s="73" t="s">
        <v>4495</v>
      </c>
      <c r="Y104" s="73" t="s">
        <v>3737</v>
      </c>
      <c r="Z104" s="76" t="s">
        <v>4496</v>
      </c>
      <c r="AA104" s="74" t="s">
        <v>4497</v>
      </c>
      <c r="AB104" s="77" t="s">
        <v>3869</v>
      </c>
      <c r="AC104" s="73" t="s">
        <v>3691</v>
      </c>
      <c r="AD104" s="73" t="s">
        <v>2735</v>
      </c>
      <c r="AE104" s="73" t="s">
        <v>3740</v>
      </c>
      <c r="AF104" s="78" t="s">
        <v>3693</v>
      </c>
      <c r="AG104" s="78" t="s">
        <v>2737</v>
      </c>
      <c r="AH104" s="79" t="s">
        <v>4498</v>
      </c>
      <c r="AI104" s="79" t="s">
        <v>4499</v>
      </c>
      <c r="AJ104" s="73" t="s">
        <v>4500</v>
      </c>
      <c r="AK104" s="73" t="s">
        <v>4444</v>
      </c>
      <c r="AL104" s="73">
        <v>0</v>
      </c>
      <c r="AM104" s="80" t="s">
        <v>4501</v>
      </c>
      <c r="AN104" s="80"/>
      <c r="AO104" s="80"/>
      <c r="AP104" s="79" t="s">
        <v>4502</v>
      </c>
      <c r="AQ104" s="79" t="s">
        <v>4503</v>
      </c>
      <c r="AR104" s="79" t="s">
        <v>4504</v>
      </c>
      <c r="AS104" s="79" t="s">
        <v>4505</v>
      </c>
      <c r="AT104" s="79" t="s">
        <v>2746</v>
      </c>
      <c r="AU104" s="81">
        <v>2</v>
      </c>
      <c r="AV104" s="81">
        <v>4</v>
      </c>
      <c r="AW104" s="81">
        <v>4</v>
      </c>
      <c r="AX104" s="82">
        <v>5</v>
      </c>
      <c r="AY104" s="82">
        <v>6</v>
      </c>
      <c r="AZ104" s="74" t="s">
        <v>4506</v>
      </c>
      <c r="BA104" s="79" t="s">
        <v>4506</v>
      </c>
      <c r="BB104" s="79" t="s">
        <v>4507</v>
      </c>
      <c r="BC104" s="79" t="s">
        <v>4507</v>
      </c>
      <c r="BD104" s="83" t="s">
        <v>4453</v>
      </c>
      <c r="BE104" s="81" t="s">
        <v>4508</v>
      </c>
      <c r="BF104" s="81">
        <v>1</v>
      </c>
      <c r="BG104" s="81"/>
      <c r="BH104" s="81"/>
      <c r="BI104" s="81"/>
      <c r="BJ104" s="84" t="s">
        <v>4323</v>
      </c>
      <c r="BK104" s="81">
        <v>5</v>
      </c>
      <c r="BL104" s="82">
        <v>10</v>
      </c>
      <c r="BM104" s="82">
        <v>12</v>
      </c>
      <c r="BN104" s="73"/>
      <c r="BO104" s="73"/>
      <c r="BP104" s="73"/>
      <c r="BQ104" s="85" t="s">
        <v>4509</v>
      </c>
      <c r="BR104" s="86">
        <v>0</v>
      </c>
      <c r="BS104" s="87">
        <v>0</v>
      </c>
      <c r="BT104" s="86">
        <v>0</v>
      </c>
      <c r="BU104" s="81" t="s">
        <v>2756</v>
      </c>
      <c r="BV104" s="81" t="s">
        <v>3335</v>
      </c>
      <c r="BW104" s="90"/>
      <c r="BX104" s="31">
        <f t="shared" si="4"/>
        <v>1</v>
      </c>
      <c r="BY104" s="31">
        <f t="shared" si="5"/>
        <v>1</v>
      </c>
      <c r="BZ104" s="209">
        <v>10</v>
      </c>
    </row>
    <row r="105" spans="2:78" ht="31.5" customHeight="1">
      <c r="B105" s="72">
        <v>100</v>
      </c>
      <c r="C105" s="72">
        <v>45</v>
      </c>
      <c r="D105" s="73" t="s">
        <v>2007</v>
      </c>
      <c r="E105" s="74" t="s">
        <v>4510</v>
      </c>
      <c r="F105" s="73">
        <v>18</v>
      </c>
      <c r="G105" s="73">
        <v>2002</v>
      </c>
      <c r="H105" s="73" t="s">
        <v>4511</v>
      </c>
      <c r="I105" s="73" t="s">
        <v>2890</v>
      </c>
      <c r="J105" s="74" t="s">
        <v>4512</v>
      </c>
      <c r="K105" s="74" t="s">
        <v>4513</v>
      </c>
      <c r="L105" s="74" t="s">
        <v>4514</v>
      </c>
      <c r="M105" s="74" t="s">
        <v>4515</v>
      </c>
      <c r="N105" s="74" t="s">
        <v>4516</v>
      </c>
      <c r="O105" s="74" t="s">
        <v>4513</v>
      </c>
      <c r="P105" s="74">
        <v>1000</v>
      </c>
      <c r="Q105" s="74">
        <v>50</v>
      </c>
      <c r="R105" s="75">
        <v>76.080259999999996</v>
      </c>
      <c r="S105" s="75" t="str">
        <f t="shared" si="3"/>
        <v>소기업</v>
      </c>
      <c r="T105" s="73" t="s">
        <v>4517</v>
      </c>
      <c r="U105" s="73" t="s">
        <v>4518</v>
      </c>
      <c r="V105" s="74" t="s">
        <v>4510</v>
      </c>
      <c r="W105" s="73" t="s">
        <v>4519</v>
      </c>
      <c r="X105" s="73" t="s">
        <v>4520</v>
      </c>
      <c r="Y105" s="73" t="s">
        <v>3737</v>
      </c>
      <c r="Z105" s="76" t="s">
        <v>4521</v>
      </c>
      <c r="AA105" s="74" t="s">
        <v>4522</v>
      </c>
      <c r="AB105" s="77" t="s">
        <v>3690</v>
      </c>
      <c r="AC105" s="73" t="s">
        <v>3691</v>
      </c>
      <c r="AD105" s="73" t="s">
        <v>2735</v>
      </c>
      <c r="AE105" s="73" t="s">
        <v>3740</v>
      </c>
      <c r="AF105" s="78" t="s">
        <v>3693</v>
      </c>
      <c r="AG105" s="78" t="s">
        <v>2737</v>
      </c>
      <c r="AH105" s="79" t="s">
        <v>4523</v>
      </c>
      <c r="AI105" s="79" t="s">
        <v>4524</v>
      </c>
      <c r="AJ105" s="73" t="s">
        <v>4525</v>
      </c>
      <c r="AK105" s="73">
        <v>3</v>
      </c>
      <c r="AL105" s="73">
        <v>1</v>
      </c>
      <c r="AM105" s="80"/>
      <c r="AN105" s="80"/>
      <c r="AO105" s="80"/>
      <c r="AP105" s="79" t="s">
        <v>4526</v>
      </c>
      <c r="AQ105" s="79" t="s">
        <v>4527</v>
      </c>
      <c r="AR105" s="79" t="s">
        <v>4528</v>
      </c>
      <c r="AS105" s="79" t="s">
        <v>4529</v>
      </c>
      <c r="AT105" s="79" t="s">
        <v>2746</v>
      </c>
      <c r="AU105" s="81">
        <v>3</v>
      </c>
      <c r="AV105" s="81">
        <v>4</v>
      </c>
      <c r="AW105" s="81">
        <v>4</v>
      </c>
      <c r="AX105" s="82">
        <v>5</v>
      </c>
      <c r="AY105" s="82">
        <v>6</v>
      </c>
      <c r="AZ105" s="74" t="s">
        <v>4530</v>
      </c>
      <c r="BA105" s="79" t="s">
        <v>4531</v>
      </c>
      <c r="BB105" s="79" t="s">
        <v>4532</v>
      </c>
      <c r="BC105" s="79" t="s">
        <v>4532</v>
      </c>
      <c r="BD105" s="83" t="s">
        <v>3751</v>
      </c>
      <c r="BE105" s="81" t="s">
        <v>4533</v>
      </c>
      <c r="BF105" s="81">
        <v>1</v>
      </c>
      <c r="BG105" s="81"/>
      <c r="BH105" s="81"/>
      <c r="BI105" s="81"/>
      <c r="BJ105" s="84" t="s">
        <v>3753</v>
      </c>
      <c r="BK105" s="81">
        <v>4</v>
      </c>
      <c r="BL105" s="82">
        <v>7</v>
      </c>
      <c r="BM105" s="82">
        <v>9</v>
      </c>
      <c r="BN105" s="73"/>
      <c r="BO105" s="73"/>
      <c r="BP105" s="73"/>
      <c r="BQ105" s="85"/>
      <c r="BR105" s="86">
        <v>5866</v>
      </c>
      <c r="BS105" s="87">
        <v>9395</v>
      </c>
      <c r="BT105" s="86">
        <v>0</v>
      </c>
      <c r="BU105" s="81" t="s">
        <v>2756</v>
      </c>
      <c r="BV105" s="81" t="s">
        <v>3335</v>
      </c>
      <c r="BW105" s="81" t="s">
        <v>4400</v>
      </c>
      <c r="BX105" s="31">
        <f t="shared" si="4"/>
        <v>1</v>
      </c>
      <c r="BY105" s="31">
        <f t="shared" si="5"/>
        <v>1</v>
      </c>
      <c r="BZ105" s="209">
        <v>10</v>
      </c>
    </row>
    <row r="106" spans="2:78" ht="31.5" customHeight="1">
      <c r="B106" s="72">
        <v>101</v>
      </c>
      <c r="C106" s="72">
        <v>46</v>
      </c>
      <c r="D106" s="73" t="s">
        <v>2085</v>
      </c>
      <c r="E106" s="74" t="s">
        <v>4534</v>
      </c>
      <c r="F106" s="73">
        <v>18</v>
      </c>
      <c r="G106" s="73">
        <v>2001</v>
      </c>
      <c r="H106" s="73" t="s">
        <v>2759</v>
      </c>
      <c r="I106" s="73" t="s">
        <v>2760</v>
      </c>
      <c r="J106" s="74" t="s">
        <v>4535</v>
      </c>
      <c r="K106" s="74" t="s">
        <v>2725</v>
      </c>
      <c r="L106" s="74" t="s">
        <v>2726</v>
      </c>
      <c r="M106" s="74" t="s">
        <v>2762</v>
      </c>
      <c r="N106" s="74" t="s">
        <v>2763</v>
      </c>
      <c r="O106" s="74" t="s">
        <v>2762</v>
      </c>
      <c r="P106" s="74">
        <v>1000</v>
      </c>
      <c r="Q106" s="74">
        <v>50</v>
      </c>
      <c r="R106" s="75">
        <v>61.734295000000003</v>
      </c>
      <c r="S106" s="75" t="str">
        <f t="shared" si="3"/>
        <v>소기업</v>
      </c>
      <c r="T106" s="73" t="s">
        <v>4536</v>
      </c>
      <c r="U106" s="73" t="s">
        <v>4537</v>
      </c>
      <c r="V106" s="74" t="s">
        <v>4538</v>
      </c>
      <c r="W106" s="73" t="s">
        <v>4539</v>
      </c>
      <c r="X106" s="73" t="s">
        <v>4540</v>
      </c>
      <c r="Y106" s="73" t="s">
        <v>3737</v>
      </c>
      <c r="Z106" s="79" t="s">
        <v>4541</v>
      </c>
      <c r="AA106" s="74" t="s">
        <v>4542</v>
      </c>
      <c r="AB106" s="77" t="s">
        <v>3690</v>
      </c>
      <c r="AC106" s="73" t="s">
        <v>3717</v>
      </c>
      <c r="AD106" s="73" t="s">
        <v>2769</v>
      </c>
      <c r="AE106" s="73" t="s">
        <v>3740</v>
      </c>
      <c r="AF106" s="78" t="s">
        <v>3693</v>
      </c>
      <c r="AG106" s="78" t="s">
        <v>2737</v>
      </c>
      <c r="AH106" s="79" t="s">
        <v>4543</v>
      </c>
      <c r="AI106" s="79" t="s">
        <v>4544</v>
      </c>
      <c r="AJ106" s="73">
        <v>0</v>
      </c>
      <c r="AK106" s="73">
        <v>3</v>
      </c>
      <c r="AL106" s="73">
        <v>0</v>
      </c>
      <c r="AM106" s="80">
        <v>3</v>
      </c>
      <c r="AN106" s="80">
        <v>3</v>
      </c>
      <c r="AO106" s="80"/>
      <c r="AP106" s="79" t="s">
        <v>4545</v>
      </c>
      <c r="AQ106" s="79" t="s">
        <v>4546</v>
      </c>
      <c r="AR106" s="79" t="s">
        <v>4547</v>
      </c>
      <c r="AS106" s="79" t="s">
        <v>4548</v>
      </c>
      <c r="AT106" s="79" t="s">
        <v>4549</v>
      </c>
      <c r="AU106" s="81">
        <v>3</v>
      </c>
      <c r="AV106" s="81">
        <v>4</v>
      </c>
      <c r="AW106" s="81">
        <v>4</v>
      </c>
      <c r="AX106" s="82">
        <v>5</v>
      </c>
      <c r="AY106" s="82">
        <v>6</v>
      </c>
      <c r="AZ106" s="74" t="s">
        <v>4550</v>
      </c>
      <c r="BA106" s="79" t="s">
        <v>4550</v>
      </c>
      <c r="BB106" s="79" t="s">
        <v>4551</v>
      </c>
      <c r="BC106" s="79" t="s">
        <v>4551</v>
      </c>
      <c r="BD106" s="83" t="s">
        <v>3770</v>
      </c>
      <c r="BE106" s="81" t="s">
        <v>4552</v>
      </c>
      <c r="BF106" s="81">
        <v>1</v>
      </c>
      <c r="BG106" s="81"/>
      <c r="BH106" s="81">
        <v>1</v>
      </c>
      <c r="BI106" s="81"/>
      <c r="BJ106" s="84" t="s">
        <v>4303</v>
      </c>
      <c r="BK106" s="81">
        <v>4</v>
      </c>
      <c r="BL106" s="82">
        <v>11</v>
      </c>
      <c r="BM106" s="82">
        <v>14</v>
      </c>
      <c r="BN106" s="73"/>
      <c r="BO106" s="73"/>
      <c r="BP106" s="73"/>
      <c r="BQ106" s="85"/>
      <c r="BR106" s="86">
        <v>5898</v>
      </c>
      <c r="BS106" s="87">
        <v>6500</v>
      </c>
      <c r="BT106" s="86">
        <v>602</v>
      </c>
      <c r="BU106" s="81" t="s">
        <v>2778</v>
      </c>
      <c r="BV106" s="81"/>
      <c r="BW106" s="90"/>
      <c r="BX106" s="31">
        <f t="shared" si="4"/>
        <v>0</v>
      </c>
      <c r="BY106" s="31">
        <f t="shared" si="5"/>
        <v>0</v>
      </c>
      <c r="BZ106" s="209">
        <v>10</v>
      </c>
    </row>
    <row r="107" spans="2:78" ht="31.5" customHeight="1">
      <c r="B107" s="72">
        <v>102</v>
      </c>
      <c r="C107" s="72">
        <v>47</v>
      </c>
      <c r="D107" s="73" t="s">
        <v>2085</v>
      </c>
      <c r="E107" s="74" t="s">
        <v>1022</v>
      </c>
      <c r="F107" s="73">
        <v>10</v>
      </c>
      <c r="G107" s="73">
        <v>2008</v>
      </c>
      <c r="H107" s="73" t="s">
        <v>3774</v>
      </c>
      <c r="I107" s="73" t="s">
        <v>3617</v>
      </c>
      <c r="J107" s="74" t="s">
        <v>3216</v>
      </c>
      <c r="K107" s="74" t="s">
        <v>2725</v>
      </c>
      <c r="L107" s="74" t="s">
        <v>2726</v>
      </c>
      <c r="M107" s="74" t="s">
        <v>2727</v>
      </c>
      <c r="N107" s="74" t="s">
        <v>2728</v>
      </c>
      <c r="O107" s="74" t="s">
        <v>2727</v>
      </c>
      <c r="P107" s="74">
        <v>1000</v>
      </c>
      <c r="Q107" s="74">
        <v>50</v>
      </c>
      <c r="R107" s="75">
        <v>7.1612549999999997</v>
      </c>
      <c r="S107" s="75" t="str">
        <f t="shared" si="3"/>
        <v>소기업</v>
      </c>
      <c r="T107" s="73" t="s">
        <v>4553</v>
      </c>
      <c r="U107" s="73" t="s">
        <v>4554</v>
      </c>
      <c r="V107" s="74" t="s">
        <v>2063</v>
      </c>
      <c r="W107" s="73" t="s">
        <v>4555</v>
      </c>
      <c r="X107" s="73" t="s">
        <v>4556</v>
      </c>
      <c r="Y107" s="73" t="s">
        <v>3737</v>
      </c>
      <c r="Z107" s="76" t="s">
        <v>4557</v>
      </c>
      <c r="AA107" s="74" t="s">
        <v>4558</v>
      </c>
      <c r="AB107" s="77" t="s">
        <v>3690</v>
      </c>
      <c r="AC107" s="73" t="s">
        <v>3691</v>
      </c>
      <c r="AD107" s="99" t="s">
        <v>3717</v>
      </c>
      <c r="AE107" s="73" t="s">
        <v>3740</v>
      </c>
      <c r="AF107" s="78" t="s">
        <v>3693</v>
      </c>
      <c r="AG107" s="78" t="s">
        <v>2737</v>
      </c>
      <c r="AH107" s="79" t="s">
        <v>4555</v>
      </c>
      <c r="AI107" s="79" t="s">
        <v>4559</v>
      </c>
      <c r="AJ107" s="73">
        <v>3</v>
      </c>
      <c r="AK107" s="73">
        <v>0</v>
      </c>
      <c r="AL107" s="73" t="s">
        <v>4560</v>
      </c>
      <c r="AM107" s="80" t="s">
        <v>3997</v>
      </c>
      <c r="AN107" s="80"/>
      <c r="AO107" s="80" t="s">
        <v>4561</v>
      </c>
      <c r="AP107" s="79" t="s">
        <v>4562</v>
      </c>
      <c r="AQ107" s="79" t="s">
        <v>4563</v>
      </c>
      <c r="AR107" s="79" t="s">
        <v>4564</v>
      </c>
      <c r="AS107" s="79" t="s">
        <v>4565</v>
      </c>
      <c r="AT107" s="79" t="s">
        <v>2746</v>
      </c>
      <c r="AU107" s="81">
        <v>3</v>
      </c>
      <c r="AV107" s="81">
        <v>4</v>
      </c>
      <c r="AW107" s="81">
        <v>4</v>
      </c>
      <c r="AX107" s="82">
        <v>5</v>
      </c>
      <c r="AY107" s="82">
        <v>6</v>
      </c>
      <c r="AZ107" s="74" t="s">
        <v>4566</v>
      </c>
      <c r="BA107" s="79" t="s">
        <v>4566</v>
      </c>
      <c r="BB107" s="79" t="s">
        <v>4340</v>
      </c>
      <c r="BC107" s="79" t="s">
        <v>4340</v>
      </c>
      <c r="BD107" s="83" t="s">
        <v>4567</v>
      </c>
      <c r="BE107" s="81" t="s">
        <v>4024</v>
      </c>
      <c r="BF107" s="81">
        <v>1</v>
      </c>
      <c r="BG107" s="81"/>
      <c r="BH107" s="81"/>
      <c r="BI107" s="81"/>
      <c r="BJ107" s="84" t="s">
        <v>3753</v>
      </c>
      <c r="BK107" s="81">
        <v>4</v>
      </c>
      <c r="BL107" s="82">
        <v>8</v>
      </c>
      <c r="BM107" s="82">
        <v>10</v>
      </c>
      <c r="BN107" s="73"/>
      <c r="BO107" s="73"/>
      <c r="BP107" s="73"/>
      <c r="BQ107" s="85"/>
      <c r="BR107" s="86">
        <v>1300</v>
      </c>
      <c r="BS107" s="87">
        <v>1800</v>
      </c>
      <c r="BT107" s="86">
        <v>500</v>
      </c>
      <c r="BU107" s="81" t="s">
        <v>2756</v>
      </c>
      <c r="BV107" s="81"/>
      <c r="BW107" s="90"/>
      <c r="BX107" s="31">
        <f t="shared" si="4"/>
        <v>1</v>
      </c>
      <c r="BY107" s="31">
        <f t="shared" si="5"/>
        <v>0</v>
      </c>
      <c r="BZ107" s="209">
        <v>10</v>
      </c>
    </row>
    <row r="108" spans="2:78" ht="31.5" customHeight="1">
      <c r="B108" s="72">
        <v>103</v>
      </c>
      <c r="C108" s="72">
        <v>1</v>
      </c>
      <c r="D108" s="73" t="s">
        <v>2087</v>
      </c>
      <c r="E108" s="74" t="s">
        <v>1094</v>
      </c>
      <c r="F108" s="73">
        <v>24</v>
      </c>
      <c r="G108" s="73">
        <v>1999</v>
      </c>
      <c r="H108" s="73" t="s">
        <v>2984</v>
      </c>
      <c r="I108" s="73" t="s">
        <v>2984</v>
      </c>
      <c r="J108" s="74" t="s">
        <v>3087</v>
      </c>
      <c r="K108" s="74" t="s">
        <v>2725</v>
      </c>
      <c r="L108" s="74" t="s">
        <v>2726</v>
      </c>
      <c r="M108" s="74" t="s">
        <v>2948</v>
      </c>
      <c r="N108" s="74" t="s">
        <v>2949</v>
      </c>
      <c r="O108" s="74" t="s">
        <v>2948</v>
      </c>
      <c r="P108" s="74">
        <v>1000</v>
      </c>
      <c r="Q108" s="74">
        <v>50</v>
      </c>
      <c r="R108" s="75">
        <v>119.24704</v>
      </c>
      <c r="S108" s="75" t="str">
        <f t="shared" si="3"/>
        <v>소기업</v>
      </c>
      <c r="T108" s="73" t="s">
        <v>4568</v>
      </c>
      <c r="U108" s="73" t="s">
        <v>4569</v>
      </c>
      <c r="V108" s="74" t="s">
        <v>1094</v>
      </c>
      <c r="W108" s="73" t="s">
        <v>4570</v>
      </c>
      <c r="X108" s="73" t="s">
        <v>4571</v>
      </c>
      <c r="Y108" s="73" t="s">
        <v>4572</v>
      </c>
      <c r="Z108" s="76" t="s">
        <v>4573</v>
      </c>
      <c r="AA108" s="74" t="s">
        <v>4574</v>
      </c>
      <c r="AB108" s="77" t="s">
        <v>3690</v>
      </c>
      <c r="AC108" s="73" t="s">
        <v>3691</v>
      </c>
      <c r="AD108" s="73" t="s">
        <v>3691</v>
      </c>
      <c r="AE108" s="73" t="s">
        <v>4575</v>
      </c>
      <c r="AF108" s="92" t="s">
        <v>4576</v>
      </c>
      <c r="AG108" s="78" t="s">
        <v>4577</v>
      </c>
      <c r="AH108" s="79" t="s">
        <v>4578</v>
      </c>
      <c r="AI108" s="79" t="s">
        <v>4579</v>
      </c>
      <c r="AJ108" s="72">
        <v>3</v>
      </c>
      <c r="AK108" s="72">
        <v>0</v>
      </c>
      <c r="AL108" s="72">
        <v>1</v>
      </c>
      <c r="AM108" s="80">
        <v>5</v>
      </c>
      <c r="AN108" s="80"/>
      <c r="AO108" s="80"/>
      <c r="AP108" s="79" t="s">
        <v>4580</v>
      </c>
      <c r="AQ108" s="79" t="s">
        <v>4581</v>
      </c>
      <c r="AR108" s="79" t="s">
        <v>4582</v>
      </c>
      <c r="AS108" s="79" t="s">
        <v>4583</v>
      </c>
      <c r="AT108" s="79" t="s">
        <v>4584</v>
      </c>
      <c r="AU108" s="81">
        <v>3</v>
      </c>
      <c r="AV108" s="81">
        <v>4</v>
      </c>
      <c r="AW108" s="81">
        <v>4</v>
      </c>
      <c r="AX108" s="82">
        <v>4</v>
      </c>
      <c r="AY108" s="82">
        <v>6</v>
      </c>
      <c r="AZ108" s="74" t="s">
        <v>4580</v>
      </c>
      <c r="BA108" s="79" t="s">
        <v>4585</v>
      </c>
      <c r="BB108" s="79" t="s">
        <v>4586</v>
      </c>
      <c r="BC108" s="79" t="s">
        <v>4587</v>
      </c>
      <c r="BD108" s="83" t="s">
        <v>4588</v>
      </c>
      <c r="BE108" s="81" t="s">
        <v>4589</v>
      </c>
      <c r="BF108" s="81">
        <v>1</v>
      </c>
      <c r="BG108" s="81"/>
      <c r="BH108" s="81"/>
      <c r="BI108" s="81"/>
      <c r="BJ108" s="84" t="s">
        <v>4590</v>
      </c>
      <c r="BK108" s="81">
        <v>4</v>
      </c>
      <c r="BL108" s="82">
        <v>5</v>
      </c>
      <c r="BM108" s="82">
        <v>8</v>
      </c>
      <c r="BN108" s="73"/>
      <c r="BO108" s="73"/>
      <c r="BP108" s="73"/>
      <c r="BQ108" s="85" t="s">
        <v>4591</v>
      </c>
      <c r="BR108" s="86">
        <v>11900</v>
      </c>
      <c r="BS108" s="87">
        <v>12500</v>
      </c>
      <c r="BT108" s="86">
        <v>600</v>
      </c>
      <c r="BU108" s="88" t="s">
        <v>2778</v>
      </c>
      <c r="BV108" s="88"/>
      <c r="BW108" s="90"/>
      <c r="BX108" s="31">
        <f t="shared" si="4"/>
        <v>1</v>
      </c>
      <c r="BY108" s="31">
        <f t="shared" si="5"/>
        <v>1</v>
      </c>
      <c r="BZ108" s="209">
        <v>10</v>
      </c>
    </row>
    <row r="109" spans="2:78" ht="31.5" customHeight="1">
      <c r="B109" s="72">
        <v>104</v>
      </c>
      <c r="C109" s="72">
        <v>2</v>
      </c>
      <c r="D109" s="73" t="s">
        <v>2008</v>
      </c>
      <c r="E109" s="74" t="s">
        <v>1125</v>
      </c>
      <c r="F109" s="73">
        <v>7</v>
      </c>
      <c r="G109" s="73">
        <v>2003</v>
      </c>
      <c r="H109" s="73" t="s">
        <v>4592</v>
      </c>
      <c r="I109" s="73" t="s">
        <v>2804</v>
      </c>
      <c r="J109" s="74" t="s">
        <v>3519</v>
      </c>
      <c r="K109" s="74" t="s">
        <v>2725</v>
      </c>
      <c r="L109" s="74" t="s">
        <v>2726</v>
      </c>
      <c r="M109" s="74" t="s">
        <v>2727</v>
      </c>
      <c r="N109" s="74" t="s">
        <v>2728</v>
      </c>
      <c r="O109" s="74" t="s">
        <v>2727</v>
      </c>
      <c r="P109" s="74">
        <v>1000</v>
      </c>
      <c r="Q109" s="74">
        <v>50</v>
      </c>
      <c r="R109" s="75">
        <v>21.878805000000003</v>
      </c>
      <c r="S109" s="75" t="str">
        <f t="shared" si="3"/>
        <v>소기업</v>
      </c>
      <c r="T109" s="73" t="s">
        <v>4593</v>
      </c>
      <c r="U109" s="73" t="s">
        <v>4594</v>
      </c>
      <c r="V109" s="74" t="s">
        <v>2073</v>
      </c>
      <c r="W109" s="73" t="s">
        <v>4595</v>
      </c>
      <c r="X109" s="73" t="s">
        <v>4596</v>
      </c>
      <c r="Y109" s="73" t="s">
        <v>4597</v>
      </c>
      <c r="Z109" s="76" t="s">
        <v>4598</v>
      </c>
      <c r="AA109" s="74" t="s">
        <v>4599</v>
      </c>
      <c r="AB109" s="77" t="s">
        <v>3690</v>
      </c>
      <c r="AC109" s="73" t="s">
        <v>3717</v>
      </c>
      <c r="AD109" s="73" t="s">
        <v>3717</v>
      </c>
      <c r="AE109" s="73" t="s">
        <v>4600</v>
      </c>
      <c r="AF109" s="92" t="s">
        <v>4576</v>
      </c>
      <c r="AG109" s="78" t="s">
        <v>4577</v>
      </c>
      <c r="AH109" s="79" t="s">
        <v>4601</v>
      </c>
      <c r="AI109" s="79" t="s">
        <v>4602</v>
      </c>
      <c r="AJ109" s="72">
        <v>0</v>
      </c>
      <c r="AK109" s="72">
        <v>0</v>
      </c>
      <c r="AL109" s="72" t="s">
        <v>4603</v>
      </c>
      <c r="AM109" s="80">
        <v>3</v>
      </c>
      <c r="AN109" s="80"/>
      <c r="AO109" s="80" t="s">
        <v>4561</v>
      </c>
      <c r="AP109" s="79" t="s">
        <v>4604</v>
      </c>
      <c r="AQ109" s="79" t="s">
        <v>4605</v>
      </c>
      <c r="AR109" s="79" t="s">
        <v>4606</v>
      </c>
      <c r="AS109" s="79" t="s">
        <v>4607</v>
      </c>
      <c r="AT109" s="79" t="s">
        <v>4393</v>
      </c>
      <c r="AU109" s="81">
        <v>3</v>
      </c>
      <c r="AV109" s="81">
        <v>4</v>
      </c>
      <c r="AW109" s="81">
        <v>4</v>
      </c>
      <c r="AX109" s="82">
        <v>4</v>
      </c>
      <c r="AY109" s="82">
        <v>6</v>
      </c>
      <c r="AZ109" s="74" t="s">
        <v>4608</v>
      </c>
      <c r="BA109" s="79" t="s">
        <v>4609</v>
      </c>
      <c r="BB109" s="79" t="s">
        <v>4610</v>
      </c>
      <c r="BC109" s="79" t="s">
        <v>4611</v>
      </c>
      <c r="BD109" s="83" t="s">
        <v>4612</v>
      </c>
      <c r="BE109" s="81" t="s">
        <v>4613</v>
      </c>
      <c r="BF109" s="81"/>
      <c r="BG109" s="81">
        <v>1</v>
      </c>
      <c r="BH109" s="81"/>
      <c r="BI109" s="81"/>
      <c r="BJ109" s="84" t="s">
        <v>4614</v>
      </c>
      <c r="BK109" s="81">
        <v>8</v>
      </c>
      <c r="BL109" s="82">
        <v>12</v>
      </c>
      <c r="BM109" s="82">
        <v>15</v>
      </c>
      <c r="BN109" s="73"/>
      <c r="BO109" s="73"/>
      <c r="BP109" s="73"/>
      <c r="BQ109" s="85" t="s">
        <v>4615</v>
      </c>
      <c r="BR109" s="86">
        <v>2001</v>
      </c>
      <c r="BS109" s="87">
        <v>405</v>
      </c>
      <c r="BT109" s="86">
        <v>0</v>
      </c>
      <c r="BU109" s="88" t="s">
        <v>2756</v>
      </c>
      <c r="BV109" s="88" t="s">
        <v>3335</v>
      </c>
      <c r="BW109" s="90"/>
      <c r="BX109" s="31">
        <f t="shared" si="4"/>
        <v>0</v>
      </c>
      <c r="BY109" s="31">
        <f t="shared" si="5"/>
        <v>0</v>
      </c>
      <c r="BZ109" s="209">
        <v>10</v>
      </c>
    </row>
    <row r="110" spans="2:78" ht="31.5" customHeight="1">
      <c r="B110" s="72">
        <v>105</v>
      </c>
      <c r="C110" s="72">
        <v>3</v>
      </c>
      <c r="D110" s="73" t="s">
        <v>2087</v>
      </c>
      <c r="E110" s="74" t="s">
        <v>2114</v>
      </c>
      <c r="F110" s="73">
        <v>227</v>
      </c>
      <c r="G110" s="73">
        <v>1996</v>
      </c>
      <c r="H110" s="73" t="s">
        <v>2984</v>
      </c>
      <c r="I110" s="73" t="s">
        <v>2984</v>
      </c>
      <c r="J110" s="74" t="s">
        <v>4616</v>
      </c>
      <c r="K110" s="74" t="s">
        <v>2725</v>
      </c>
      <c r="L110" s="74" t="s">
        <v>2726</v>
      </c>
      <c r="M110" s="74" t="s">
        <v>2762</v>
      </c>
      <c r="N110" s="74" t="s">
        <v>2763</v>
      </c>
      <c r="O110" s="74" t="s">
        <v>2762</v>
      </c>
      <c r="P110" s="74">
        <v>1000</v>
      </c>
      <c r="Q110" s="74">
        <v>50</v>
      </c>
      <c r="R110" s="75">
        <v>873.28844500000002</v>
      </c>
      <c r="S110" s="75" t="str">
        <f t="shared" si="3"/>
        <v>중기업</v>
      </c>
      <c r="T110" s="73" t="s">
        <v>4617</v>
      </c>
      <c r="U110" s="73" t="s">
        <v>4618</v>
      </c>
      <c r="V110" s="74" t="s">
        <v>4619</v>
      </c>
      <c r="W110" s="73" t="s">
        <v>4620</v>
      </c>
      <c r="X110" s="73" t="s">
        <v>4621</v>
      </c>
      <c r="Y110" s="73" t="s">
        <v>4572</v>
      </c>
      <c r="Z110" s="76" t="s">
        <v>4622</v>
      </c>
      <c r="AA110" s="74" t="s">
        <v>4623</v>
      </c>
      <c r="AB110" s="77" t="s">
        <v>3690</v>
      </c>
      <c r="AC110" s="73" t="s">
        <v>3691</v>
      </c>
      <c r="AD110" s="73" t="s">
        <v>3691</v>
      </c>
      <c r="AE110" s="73" t="s">
        <v>4624</v>
      </c>
      <c r="AF110" s="92" t="s">
        <v>4576</v>
      </c>
      <c r="AG110" s="92" t="s">
        <v>4625</v>
      </c>
      <c r="AH110" s="79" t="s">
        <v>4626</v>
      </c>
      <c r="AI110" s="79" t="s">
        <v>4627</v>
      </c>
      <c r="AJ110" s="72">
        <v>0</v>
      </c>
      <c r="AK110" s="72">
        <v>0</v>
      </c>
      <c r="AL110" s="72">
        <v>0</v>
      </c>
      <c r="AM110" s="80"/>
      <c r="AN110" s="80"/>
      <c r="AO110" s="80">
        <v>3</v>
      </c>
      <c r="AP110" s="79" t="s">
        <v>4628</v>
      </c>
      <c r="AQ110" s="79" t="s">
        <v>4629</v>
      </c>
      <c r="AR110" s="79" t="s">
        <v>4630</v>
      </c>
      <c r="AS110" s="79" t="s">
        <v>4631</v>
      </c>
      <c r="AT110" s="79" t="s">
        <v>4393</v>
      </c>
      <c r="AU110" s="81">
        <v>3</v>
      </c>
      <c r="AV110" s="81">
        <v>4</v>
      </c>
      <c r="AW110" s="81">
        <v>4</v>
      </c>
      <c r="AX110" s="82">
        <v>4</v>
      </c>
      <c r="AY110" s="82">
        <v>6</v>
      </c>
      <c r="AZ110" s="74" t="s">
        <v>4632</v>
      </c>
      <c r="BA110" s="79" t="s">
        <v>4633</v>
      </c>
      <c r="BB110" s="79" t="s">
        <v>4634</v>
      </c>
      <c r="BC110" s="79" t="s">
        <v>4635</v>
      </c>
      <c r="BD110" s="81" t="s">
        <v>4636</v>
      </c>
      <c r="BE110" s="81" t="s">
        <v>4637</v>
      </c>
      <c r="BF110" s="81">
        <v>1</v>
      </c>
      <c r="BG110" s="81"/>
      <c r="BH110" s="81"/>
      <c r="BI110" s="81"/>
      <c r="BJ110" s="84" t="s">
        <v>4638</v>
      </c>
      <c r="BK110" s="81">
        <v>4</v>
      </c>
      <c r="BL110" s="82">
        <v>7</v>
      </c>
      <c r="BM110" s="82">
        <v>8</v>
      </c>
      <c r="BN110" s="73"/>
      <c r="BO110" s="73" t="s">
        <v>3829</v>
      </c>
      <c r="BP110" s="73" t="s">
        <v>4639</v>
      </c>
      <c r="BQ110" s="85"/>
      <c r="BR110" s="86">
        <v>0</v>
      </c>
      <c r="BS110" s="87">
        <v>0</v>
      </c>
      <c r="BT110" s="86">
        <v>0</v>
      </c>
      <c r="BU110" s="88" t="s">
        <v>2778</v>
      </c>
      <c r="BV110" s="88"/>
      <c r="BW110" s="90"/>
      <c r="BX110" s="31">
        <f t="shared" si="4"/>
        <v>1</v>
      </c>
      <c r="BY110" s="31">
        <f t="shared" si="5"/>
        <v>1</v>
      </c>
      <c r="BZ110" s="209">
        <v>9</v>
      </c>
    </row>
    <row r="111" spans="2:78" ht="31.5" customHeight="1">
      <c r="B111" s="72">
        <v>106</v>
      </c>
      <c r="C111" s="72">
        <v>4</v>
      </c>
      <c r="D111" s="73" t="s">
        <v>2087</v>
      </c>
      <c r="E111" s="74" t="s">
        <v>1575</v>
      </c>
      <c r="F111" s="73">
        <v>92</v>
      </c>
      <c r="G111" s="73">
        <v>2001</v>
      </c>
      <c r="H111" s="73" t="s">
        <v>3020</v>
      </c>
      <c r="I111" s="73" t="s">
        <v>3020</v>
      </c>
      <c r="J111" s="74" t="s">
        <v>4640</v>
      </c>
      <c r="K111" s="74" t="s">
        <v>2725</v>
      </c>
      <c r="L111" s="74" t="s">
        <v>2726</v>
      </c>
      <c r="M111" s="74" t="s">
        <v>3036</v>
      </c>
      <c r="N111" s="74" t="s">
        <v>3037</v>
      </c>
      <c r="O111" s="74" t="s">
        <v>3036</v>
      </c>
      <c r="P111" s="74">
        <v>1500</v>
      </c>
      <c r="Q111" s="74">
        <v>50</v>
      </c>
      <c r="R111" s="75">
        <v>312.05874999999997</v>
      </c>
      <c r="S111" s="75" t="str">
        <f t="shared" si="3"/>
        <v>중기업</v>
      </c>
      <c r="T111" s="73" t="s">
        <v>4641</v>
      </c>
      <c r="U111" s="73" t="s">
        <v>4642</v>
      </c>
      <c r="V111" s="74" t="s">
        <v>4643</v>
      </c>
      <c r="W111" s="73" t="s">
        <v>4644</v>
      </c>
      <c r="X111" s="73" t="s">
        <v>4645</v>
      </c>
      <c r="Y111" s="73" t="s">
        <v>4572</v>
      </c>
      <c r="Z111" s="76" t="s">
        <v>4646</v>
      </c>
      <c r="AA111" s="74" t="s">
        <v>4647</v>
      </c>
      <c r="AB111" s="77" t="s">
        <v>3690</v>
      </c>
      <c r="AC111" s="73" t="s">
        <v>3717</v>
      </c>
      <c r="AD111" s="73" t="s">
        <v>3717</v>
      </c>
      <c r="AE111" s="73" t="s">
        <v>4600</v>
      </c>
      <c r="AF111" s="92" t="s">
        <v>4576</v>
      </c>
      <c r="AG111" s="78" t="s">
        <v>4577</v>
      </c>
      <c r="AH111" s="79" t="s">
        <v>4648</v>
      </c>
      <c r="AI111" s="79" t="s">
        <v>4649</v>
      </c>
      <c r="AJ111" s="72" t="s">
        <v>4650</v>
      </c>
      <c r="AK111" s="72">
        <v>0</v>
      </c>
      <c r="AL111" s="72">
        <v>2</v>
      </c>
      <c r="AM111" s="80" t="s">
        <v>4651</v>
      </c>
      <c r="AN111" s="80"/>
      <c r="AO111" s="80">
        <v>2</v>
      </c>
      <c r="AP111" s="79" t="s">
        <v>4652</v>
      </c>
      <c r="AQ111" s="79" t="s">
        <v>4653</v>
      </c>
      <c r="AR111" s="79" t="s">
        <v>4654</v>
      </c>
      <c r="AS111" s="79" t="s">
        <v>4655</v>
      </c>
      <c r="AT111" s="79" t="s">
        <v>4656</v>
      </c>
      <c r="AU111" s="81">
        <v>3</v>
      </c>
      <c r="AV111" s="81">
        <v>4</v>
      </c>
      <c r="AW111" s="81">
        <v>4</v>
      </c>
      <c r="AX111" s="82">
        <v>5</v>
      </c>
      <c r="AY111" s="82">
        <v>6</v>
      </c>
      <c r="AZ111" s="74" t="s">
        <v>4657</v>
      </c>
      <c r="BA111" s="79" t="s">
        <v>4658</v>
      </c>
      <c r="BB111" s="79" t="s">
        <v>4659</v>
      </c>
      <c r="BC111" s="79" t="s">
        <v>4660</v>
      </c>
      <c r="BD111" s="83" t="s">
        <v>4661</v>
      </c>
      <c r="BE111" s="81"/>
      <c r="BF111" s="81"/>
      <c r="BG111" s="81"/>
      <c r="BH111" s="81"/>
      <c r="BI111" s="81"/>
      <c r="BJ111" s="84" t="s">
        <v>4614</v>
      </c>
      <c r="BK111" s="81">
        <v>6</v>
      </c>
      <c r="BL111" s="82">
        <v>7</v>
      </c>
      <c r="BM111" s="82">
        <v>9</v>
      </c>
      <c r="BN111" s="73"/>
      <c r="BO111" s="73" t="s">
        <v>3829</v>
      </c>
      <c r="BP111" s="73" t="s">
        <v>4662</v>
      </c>
      <c r="BQ111" s="85" t="s">
        <v>4663</v>
      </c>
      <c r="BR111" s="86">
        <v>28699</v>
      </c>
      <c r="BS111" s="87">
        <v>35000</v>
      </c>
      <c r="BT111" s="86">
        <v>6301</v>
      </c>
      <c r="BU111" s="88" t="s">
        <v>4664</v>
      </c>
      <c r="BV111" s="88"/>
      <c r="BW111" s="90"/>
      <c r="BX111" s="31">
        <f t="shared" si="4"/>
        <v>0</v>
      </c>
      <c r="BY111" s="31">
        <f t="shared" si="5"/>
        <v>0</v>
      </c>
      <c r="BZ111" s="209">
        <v>10</v>
      </c>
    </row>
    <row r="112" spans="2:78" ht="31.5" customHeight="1">
      <c r="B112" s="72">
        <v>107</v>
      </c>
      <c r="C112" s="72">
        <v>5</v>
      </c>
      <c r="D112" s="73" t="s">
        <v>2087</v>
      </c>
      <c r="E112" s="74" t="s">
        <v>2113</v>
      </c>
      <c r="F112" s="73">
        <v>105</v>
      </c>
      <c r="G112" s="73">
        <v>1998</v>
      </c>
      <c r="H112" s="73" t="s">
        <v>2803</v>
      </c>
      <c r="I112" s="73" t="s">
        <v>2804</v>
      </c>
      <c r="J112" s="74" t="s">
        <v>4665</v>
      </c>
      <c r="K112" s="74" t="s">
        <v>2725</v>
      </c>
      <c r="L112" s="74" t="s">
        <v>2726</v>
      </c>
      <c r="M112" s="74" t="s">
        <v>2762</v>
      </c>
      <c r="N112" s="74" t="s">
        <v>2763</v>
      </c>
      <c r="O112" s="74" t="s">
        <v>2762</v>
      </c>
      <c r="P112" s="74">
        <v>1000</v>
      </c>
      <c r="Q112" s="74">
        <v>50</v>
      </c>
      <c r="R112" s="75">
        <v>1211.7822699999999</v>
      </c>
      <c r="S112" s="75" t="str">
        <f t="shared" si="3"/>
        <v>대기업</v>
      </c>
      <c r="T112" s="73" t="s">
        <v>4666</v>
      </c>
      <c r="U112" s="73" t="s">
        <v>4667</v>
      </c>
      <c r="V112" s="74" t="s">
        <v>4668</v>
      </c>
      <c r="W112" s="73" t="s">
        <v>4669</v>
      </c>
      <c r="X112" s="73" t="s">
        <v>4670</v>
      </c>
      <c r="Y112" s="73" t="s">
        <v>4572</v>
      </c>
      <c r="Z112" s="76" t="s">
        <v>4671</v>
      </c>
      <c r="AA112" s="74" t="s">
        <v>4672</v>
      </c>
      <c r="AB112" s="77" t="s">
        <v>3690</v>
      </c>
      <c r="AC112" s="73" t="s">
        <v>3691</v>
      </c>
      <c r="AD112" s="73" t="s">
        <v>3691</v>
      </c>
      <c r="AE112" s="73" t="s">
        <v>4673</v>
      </c>
      <c r="AF112" s="92" t="s">
        <v>4576</v>
      </c>
      <c r="AG112" s="92" t="s">
        <v>4577</v>
      </c>
      <c r="AH112" s="79" t="s">
        <v>4674</v>
      </c>
      <c r="AI112" s="79" t="s">
        <v>4675</v>
      </c>
      <c r="AJ112" s="72" t="s">
        <v>3028</v>
      </c>
      <c r="AK112" s="72">
        <v>0</v>
      </c>
      <c r="AL112" s="72">
        <v>0</v>
      </c>
      <c r="AM112" s="80" t="s">
        <v>3997</v>
      </c>
      <c r="AN112" s="80"/>
      <c r="AO112" s="80"/>
      <c r="AP112" s="79" t="s">
        <v>4676</v>
      </c>
      <c r="AQ112" s="79" t="s">
        <v>4677</v>
      </c>
      <c r="AR112" s="79" t="s">
        <v>4678</v>
      </c>
      <c r="AS112" s="79" t="s">
        <v>4679</v>
      </c>
      <c r="AT112" s="79" t="s">
        <v>4656</v>
      </c>
      <c r="AU112" s="81">
        <v>3</v>
      </c>
      <c r="AV112" s="81">
        <v>4</v>
      </c>
      <c r="AW112" s="81">
        <v>4</v>
      </c>
      <c r="AX112" s="82">
        <v>6</v>
      </c>
      <c r="AY112" s="82">
        <v>6</v>
      </c>
      <c r="AZ112" s="74" t="s">
        <v>4680</v>
      </c>
      <c r="BA112" s="79" t="s">
        <v>4681</v>
      </c>
      <c r="BB112" s="79" t="s">
        <v>4682</v>
      </c>
      <c r="BC112" s="79" t="s">
        <v>4683</v>
      </c>
      <c r="BD112" s="81" t="s">
        <v>4684</v>
      </c>
      <c r="BE112" s="81"/>
      <c r="BF112" s="81"/>
      <c r="BG112" s="81"/>
      <c r="BH112" s="81"/>
      <c r="BI112" s="81"/>
      <c r="BJ112" s="84" t="s">
        <v>4685</v>
      </c>
      <c r="BK112" s="81">
        <v>5</v>
      </c>
      <c r="BL112" s="82">
        <v>7</v>
      </c>
      <c r="BM112" s="82">
        <v>9</v>
      </c>
      <c r="BN112" s="73"/>
      <c r="BO112" s="73" t="s">
        <v>3829</v>
      </c>
      <c r="BP112" s="73" t="s">
        <v>4686</v>
      </c>
      <c r="BQ112" s="85"/>
      <c r="BR112" s="86">
        <v>0</v>
      </c>
      <c r="BS112" s="87">
        <v>0</v>
      </c>
      <c r="BT112" s="86">
        <v>0</v>
      </c>
      <c r="BU112" s="88" t="s">
        <v>2756</v>
      </c>
      <c r="BV112" s="88"/>
      <c r="BW112" s="90"/>
      <c r="BX112" s="31">
        <f t="shared" si="4"/>
        <v>1</v>
      </c>
      <c r="BY112" s="31">
        <f t="shared" si="5"/>
        <v>1</v>
      </c>
      <c r="BZ112" s="209">
        <v>10</v>
      </c>
    </row>
    <row r="113" spans="2:78" ht="31.5" customHeight="1">
      <c r="B113" s="72">
        <v>108</v>
      </c>
      <c r="C113" s="72">
        <v>6</v>
      </c>
      <c r="D113" s="73" t="s">
        <v>2087</v>
      </c>
      <c r="E113" s="74" t="s">
        <v>2108</v>
      </c>
      <c r="F113" s="73">
        <v>2</v>
      </c>
      <c r="G113" s="73">
        <v>2010</v>
      </c>
      <c r="H113" s="73" t="s">
        <v>4687</v>
      </c>
      <c r="I113" s="73" t="s">
        <v>3617</v>
      </c>
      <c r="J113" s="74" t="s">
        <v>4359</v>
      </c>
      <c r="K113" s="74" t="s">
        <v>2725</v>
      </c>
      <c r="L113" s="74" t="s">
        <v>2726</v>
      </c>
      <c r="M113" s="74" t="s">
        <v>3036</v>
      </c>
      <c r="N113" s="74" t="s">
        <v>3037</v>
      </c>
      <c r="O113" s="74" t="s">
        <v>3036</v>
      </c>
      <c r="P113" s="74">
        <v>1500</v>
      </c>
      <c r="Q113" s="74">
        <v>50</v>
      </c>
      <c r="R113" s="75">
        <v>1.1740550000000001</v>
      </c>
      <c r="S113" s="75" t="str">
        <f t="shared" si="3"/>
        <v>소기업</v>
      </c>
      <c r="T113" s="73" t="s">
        <v>4688</v>
      </c>
      <c r="U113" s="73" t="s">
        <v>4689</v>
      </c>
      <c r="V113" s="74" t="s">
        <v>4690</v>
      </c>
      <c r="W113" s="73" t="s">
        <v>4691</v>
      </c>
      <c r="X113" s="73" t="s">
        <v>4692</v>
      </c>
      <c r="Y113" s="73" t="s">
        <v>4572</v>
      </c>
      <c r="Z113" s="74" t="s">
        <v>4693</v>
      </c>
      <c r="AA113" s="74" t="s">
        <v>4694</v>
      </c>
      <c r="AB113" s="77" t="s">
        <v>3690</v>
      </c>
      <c r="AC113" s="73" t="s">
        <v>3691</v>
      </c>
      <c r="AD113" s="73" t="s">
        <v>3691</v>
      </c>
      <c r="AE113" s="73" t="s">
        <v>4624</v>
      </c>
      <c r="AF113" s="92" t="s">
        <v>4576</v>
      </c>
      <c r="AG113" s="92" t="s">
        <v>4625</v>
      </c>
      <c r="AH113" s="79" t="s">
        <v>4691</v>
      </c>
      <c r="AI113" s="79" t="s">
        <v>4695</v>
      </c>
      <c r="AJ113" s="72">
        <v>5</v>
      </c>
      <c r="AK113" s="72">
        <v>5</v>
      </c>
      <c r="AL113" s="72">
        <v>0</v>
      </c>
      <c r="AM113" s="80">
        <v>1</v>
      </c>
      <c r="AN113" s="80" t="s">
        <v>4696</v>
      </c>
      <c r="AO113" s="80"/>
      <c r="AP113" s="79" t="s">
        <v>4697</v>
      </c>
      <c r="AQ113" s="79" t="s">
        <v>4698</v>
      </c>
      <c r="AR113" s="79" t="s">
        <v>4699</v>
      </c>
      <c r="AS113" s="79" t="s">
        <v>4700</v>
      </c>
      <c r="AT113" s="79" t="s">
        <v>2746</v>
      </c>
      <c r="AU113" s="81">
        <v>4</v>
      </c>
      <c r="AV113" s="81">
        <v>4</v>
      </c>
      <c r="AW113" s="81">
        <v>4</v>
      </c>
      <c r="AX113" s="82">
        <v>4</v>
      </c>
      <c r="AY113" s="82">
        <v>6</v>
      </c>
      <c r="AZ113" s="74" t="s">
        <v>4701</v>
      </c>
      <c r="BA113" s="79" t="s">
        <v>4702</v>
      </c>
      <c r="BB113" s="79" t="s">
        <v>4703</v>
      </c>
      <c r="BC113" s="79" t="s">
        <v>4704</v>
      </c>
      <c r="BD113" s="81" t="s">
        <v>4705</v>
      </c>
      <c r="BE113" s="81"/>
      <c r="BF113" s="81"/>
      <c r="BG113" s="81"/>
      <c r="BH113" s="81"/>
      <c r="BI113" s="81"/>
      <c r="BJ113" s="84" t="s">
        <v>4706</v>
      </c>
      <c r="BK113" s="81">
        <v>4</v>
      </c>
      <c r="BL113" s="82">
        <v>7</v>
      </c>
      <c r="BM113" s="82">
        <v>10</v>
      </c>
      <c r="BN113" s="73" t="s">
        <v>3829</v>
      </c>
      <c r="BO113" s="73"/>
      <c r="BP113" s="73" t="s">
        <v>4707</v>
      </c>
      <c r="BQ113" s="85"/>
      <c r="BR113" s="86">
        <v>110</v>
      </c>
      <c r="BS113" s="87">
        <v>230</v>
      </c>
      <c r="BT113" s="86">
        <v>120</v>
      </c>
      <c r="BU113" s="88" t="s">
        <v>2778</v>
      </c>
      <c r="BV113" s="88"/>
      <c r="BW113" s="90"/>
      <c r="BX113" s="31">
        <f t="shared" si="4"/>
        <v>1</v>
      </c>
      <c r="BY113" s="31">
        <f t="shared" si="5"/>
        <v>1</v>
      </c>
      <c r="BZ113" s="209">
        <v>10</v>
      </c>
    </row>
    <row r="114" spans="2:78" ht="31.5" customHeight="1">
      <c r="B114" s="72">
        <v>109</v>
      </c>
      <c r="C114" s="72">
        <v>7</v>
      </c>
      <c r="D114" s="73" t="s">
        <v>2087</v>
      </c>
      <c r="E114" s="74" t="s">
        <v>1115</v>
      </c>
      <c r="F114" s="73">
        <v>43</v>
      </c>
      <c r="G114" s="73">
        <v>2003</v>
      </c>
      <c r="H114" s="73" t="s">
        <v>2722</v>
      </c>
      <c r="I114" s="73" t="s">
        <v>2723</v>
      </c>
      <c r="J114" s="74" t="s">
        <v>3004</v>
      </c>
      <c r="K114" s="74" t="s">
        <v>2725</v>
      </c>
      <c r="L114" s="74" t="s">
        <v>2726</v>
      </c>
      <c r="M114" s="74" t="s">
        <v>3005</v>
      </c>
      <c r="N114" s="74" t="s">
        <v>3006</v>
      </c>
      <c r="O114" s="74" t="s">
        <v>3005</v>
      </c>
      <c r="P114" s="74">
        <v>1000</v>
      </c>
      <c r="Q114" s="74">
        <v>50</v>
      </c>
      <c r="R114" s="75">
        <v>86.143185000000017</v>
      </c>
      <c r="S114" s="75" t="str">
        <f t="shared" si="3"/>
        <v>소기업</v>
      </c>
      <c r="T114" s="73" t="s">
        <v>4708</v>
      </c>
      <c r="U114" s="73" t="s">
        <v>4709</v>
      </c>
      <c r="V114" s="74" t="s">
        <v>2074</v>
      </c>
      <c r="W114" s="73" t="s">
        <v>4710</v>
      </c>
      <c r="X114" s="73" t="s">
        <v>4711</v>
      </c>
      <c r="Y114" s="73" t="s">
        <v>4572</v>
      </c>
      <c r="Z114" s="76" t="s">
        <v>4712</v>
      </c>
      <c r="AA114" s="74" t="s">
        <v>4713</v>
      </c>
      <c r="AB114" s="77" t="s">
        <v>3690</v>
      </c>
      <c r="AC114" s="73" t="s">
        <v>3691</v>
      </c>
      <c r="AD114" s="73" t="s">
        <v>3691</v>
      </c>
      <c r="AE114" s="73" t="s">
        <v>4575</v>
      </c>
      <c r="AF114" s="92" t="s">
        <v>4576</v>
      </c>
      <c r="AG114" s="78" t="s">
        <v>4577</v>
      </c>
      <c r="AH114" s="79" t="s">
        <v>4714</v>
      </c>
      <c r="AI114" s="79" t="s">
        <v>4715</v>
      </c>
      <c r="AJ114" s="72">
        <v>0</v>
      </c>
      <c r="AK114" s="72">
        <v>3</v>
      </c>
      <c r="AL114" s="72">
        <v>0</v>
      </c>
      <c r="AM114" s="80">
        <v>0</v>
      </c>
      <c r="AN114" s="80">
        <v>3</v>
      </c>
      <c r="AO114" s="80"/>
      <c r="AP114" s="79" t="s">
        <v>4716</v>
      </c>
      <c r="AQ114" s="79" t="s">
        <v>4717</v>
      </c>
      <c r="AR114" s="79" t="s">
        <v>4718</v>
      </c>
      <c r="AS114" s="79" t="s">
        <v>4719</v>
      </c>
      <c r="AT114" s="79" t="s">
        <v>4720</v>
      </c>
      <c r="AU114" s="81">
        <v>3</v>
      </c>
      <c r="AV114" s="81">
        <v>4</v>
      </c>
      <c r="AW114" s="81">
        <v>4</v>
      </c>
      <c r="AX114" s="82">
        <v>4</v>
      </c>
      <c r="AY114" s="82">
        <v>6</v>
      </c>
      <c r="AZ114" s="74" t="s">
        <v>4721</v>
      </c>
      <c r="BA114" s="79" t="s">
        <v>4722</v>
      </c>
      <c r="BB114" s="79" t="s">
        <v>4723</v>
      </c>
      <c r="BC114" s="79" t="s">
        <v>4724</v>
      </c>
      <c r="BD114" s="83" t="s">
        <v>4577</v>
      </c>
      <c r="BE114" s="81" t="s">
        <v>4725</v>
      </c>
      <c r="BF114" s="81"/>
      <c r="BG114" s="81"/>
      <c r="BH114" s="81">
        <v>1</v>
      </c>
      <c r="BI114" s="81"/>
      <c r="BJ114" s="84" t="s">
        <v>4726</v>
      </c>
      <c r="BK114" s="81">
        <v>5</v>
      </c>
      <c r="BL114" s="82">
        <v>6</v>
      </c>
      <c r="BM114" s="82">
        <v>8</v>
      </c>
      <c r="BN114" s="73"/>
      <c r="BO114" s="73"/>
      <c r="BP114" s="73"/>
      <c r="BQ114" s="85"/>
      <c r="BR114" s="86">
        <v>0</v>
      </c>
      <c r="BS114" s="87">
        <v>0</v>
      </c>
      <c r="BT114" s="86">
        <v>0</v>
      </c>
      <c r="BU114" s="88" t="s">
        <v>2778</v>
      </c>
      <c r="BV114" s="88"/>
      <c r="BW114" s="90"/>
      <c r="BX114" s="31">
        <f t="shared" si="4"/>
        <v>1</v>
      </c>
      <c r="BY114" s="31">
        <f t="shared" si="5"/>
        <v>1</v>
      </c>
      <c r="BZ114" s="209">
        <v>10</v>
      </c>
    </row>
    <row r="115" spans="2:78" ht="31.5" customHeight="1">
      <c r="B115" s="72">
        <v>110</v>
      </c>
      <c r="C115" s="72">
        <v>8</v>
      </c>
      <c r="D115" s="73" t="s">
        <v>2087</v>
      </c>
      <c r="E115" s="74" t="s">
        <v>4727</v>
      </c>
      <c r="F115" s="73">
        <v>285</v>
      </c>
      <c r="G115" s="73">
        <v>2003</v>
      </c>
      <c r="H115" s="73" t="s">
        <v>3002</v>
      </c>
      <c r="I115" s="73" t="s">
        <v>2781</v>
      </c>
      <c r="J115" s="74" t="s">
        <v>4008</v>
      </c>
      <c r="K115" s="74" t="s">
        <v>2725</v>
      </c>
      <c r="L115" s="74" t="s">
        <v>2726</v>
      </c>
      <c r="M115" s="74" t="s">
        <v>2870</v>
      </c>
      <c r="N115" s="74" t="s">
        <v>2871</v>
      </c>
      <c r="O115" s="74" t="s">
        <v>2870</v>
      </c>
      <c r="P115" s="74">
        <v>1000</v>
      </c>
      <c r="Q115" s="74">
        <v>50</v>
      </c>
      <c r="R115" s="75">
        <v>653.91039999999998</v>
      </c>
      <c r="S115" s="75" t="str">
        <f t="shared" si="3"/>
        <v>중기업</v>
      </c>
      <c r="T115" s="73" t="s">
        <v>4728</v>
      </c>
      <c r="U115" s="73" t="s">
        <v>4729</v>
      </c>
      <c r="V115" s="74" t="s">
        <v>4730</v>
      </c>
      <c r="W115" s="73" t="s">
        <v>4731</v>
      </c>
      <c r="X115" s="73" t="s">
        <v>4732</v>
      </c>
      <c r="Y115" s="73" t="s">
        <v>4572</v>
      </c>
      <c r="Z115" s="76" t="s">
        <v>4733</v>
      </c>
      <c r="AA115" s="74" t="s">
        <v>4734</v>
      </c>
      <c r="AB115" s="77" t="s">
        <v>3690</v>
      </c>
      <c r="AC115" s="73" t="s">
        <v>3717</v>
      </c>
      <c r="AD115" s="73" t="s">
        <v>3717</v>
      </c>
      <c r="AE115" s="73" t="s">
        <v>4624</v>
      </c>
      <c r="AF115" s="92" t="s">
        <v>4576</v>
      </c>
      <c r="AG115" s="92" t="s">
        <v>4625</v>
      </c>
      <c r="AH115" s="79" t="s">
        <v>4735</v>
      </c>
      <c r="AI115" s="79" t="s">
        <v>4736</v>
      </c>
      <c r="AJ115" s="72">
        <v>3</v>
      </c>
      <c r="AK115" s="72">
        <v>0</v>
      </c>
      <c r="AL115" s="72">
        <v>0</v>
      </c>
      <c r="AM115" s="80"/>
      <c r="AN115" s="80"/>
      <c r="AO115" s="80"/>
      <c r="AP115" s="79" t="s">
        <v>4737</v>
      </c>
      <c r="AQ115" s="79" t="s">
        <v>4738</v>
      </c>
      <c r="AR115" s="79" t="s">
        <v>4739</v>
      </c>
      <c r="AS115" s="79" t="s">
        <v>4740</v>
      </c>
      <c r="AT115" s="79" t="s">
        <v>2746</v>
      </c>
      <c r="AU115" s="81">
        <v>3</v>
      </c>
      <c r="AV115" s="81">
        <v>4</v>
      </c>
      <c r="AW115" s="81">
        <v>4</v>
      </c>
      <c r="AX115" s="82">
        <v>6</v>
      </c>
      <c r="AY115" s="82">
        <v>6</v>
      </c>
      <c r="AZ115" s="74" t="s">
        <v>4741</v>
      </c>
      <c r="BA115" s="79" t="s">
        <v>4742</v>
      </c>
      <c r="BB115" s="79" t="s">
        <v>4743</v>
      </c>
      <c r="BC115" s="79" t="s">
        <v>4744</v>
      </c>
      <c r="BD115" s="81" t="s">
        <v>4745</v>
      </c>
      <c r="BE115" s="81"/>
      <c r="BF115" s="81"/>
      <c r="BG115" s="81"/>
      <c r="BH115" s="81"/>
      <c r="BI115" s="81"/>
      <c r="BJ115" s="84" t="s">
        <v>4746</v>
      </c>
      <c r="BK115" s="81">
        <v>4</v>
      </c>
      <c r="BL115" s="82">
        <v>7</v>
      </c>
      <c r="BM115" s="82">
        <v>8</v>
      </c>
      <c r="BN115" s="73"/>
      <c r="BO115" s="73"/>
      <c r="BP115" s="73"/>
      <c r="BQ115" s="85"/>
      <c r="BR115" s="86">
        <v>0</v>
      </c>
      <c r="BS115" s="87">
        <v>0</v>
      </c>
      <c r="BT115" s="86">
        <v>0</v>
      </c>
      <c r="BU115" s="88" t="s">
        <v>3315</v>
      </c>
      <c r="BV115" s="88"/>
      <c r="BW115" s="90"/>
      <c r="BX115" s="31">
        <f t="shared" si="4"/>
        <v>0</v>
      </c>
      <c r="BY115" s="31">
        <f t="shared" si="5"/>
        <v>0</v>
      </c>
      <c r="BZ115" s="209">
        <v>10</v>
      </c>
    </row>
    <row r="116" spans="2:78" ht="31.5" customHeight="1">
      <c r="B116" s="72">
        <v>111</v>
      </c>
      <c r="C116" s="72">
        <v>9</v>
      </c>
      <c r="D116" s="73" t="s">
        <v>2087</v>
      </c>
      <c r="E116" s="74" t="s">
        <v>4747</v>
      </c>
      <c r="F116" s="73">
        <v>66</v>
      </c>
      <c r="G116" s="73">
        <v>1987</v>
      </c>
      <c r="H116" s="73" t="s">
        <v>3066</v>
      </c>
      <c r="I116" s="73" t="s">
        <v>3020</v>
      </c>
      <c r="J116" s="74" t="s">
        <v>4748</v>
      </c>
      <c r="K116" s="74" t="s">
        <v>2725</v>
      </c>
      <c r="L116" s="74" t="s">
        <v>2726</v>
      </c>
      <c r="M116" s="74" t="s">
        <v>3036</v>
      </c>
      <c r="N116" s="74" t="s">
        <v>3037</v>
      </c>
      <c r="O116" s="74" t="s">
        <v>3036</v>
      </c>
      <c r="P116" s="74">
        <v>1500</v>
      </c>
      <c r="Q116" s="74">
        <v>50</v>
      </c>
      <c r="R116" s="75">
        <v>149.299725</v>
      </c>
      <c r="S116" s="75" t="str">
        <f t="shared" si="3"/>
        <v>중기업</v>
      </c>
      <c r="T116" s="73" t="s">
        <v>4749</v>
      </c>
      <c r="U116" s="73" t="s">
        <v>4750</v>
      </c>
      <c r="V116" s="74" t="s">
        <v>1120</v>
      </c>
      <c r="W116" s="73" t="s">
        <v>4751</v>
      </c>
      <c r="X116" s="73" t="s">
        <v>4752</v>
      </c>
      <c r="Y116" s="73" t="s">
        <v>4572</v>
      </c>
      <c r="Z116" s="76" t="s">
        <v>4753</v>
      </c>
      <c r="AA116" s="74" t="s">
        <v>4754</v>
      </c>
      <c r="AB116" s="77" t="s">
        <v>3690</v>
      </c>
      <c r="AC116" s="73" t="s">
        <v>3717</v>
      </c>
      <c r="AD116" s="73" t="s">
        <v>3717</v>
      </c>
      <c r="AE116" s="73" t="s">
        <v>4624</v>
      </c>
      <c r="AF116" s="92" t="s">
        <v>4576</v>
      </c>
      <c r="AG116" s="92" t="s">
        <v>4625</v>
      </c>
      <c r="AH116" s="79" t="s">
        <v>4755</v>
      </c>
      <c r="AI116" s="79" t="s">
        <v>4756</v>
      </c>
      <c r="AJ116" s="72" t="s">
        <v>3028</v>
      </c>
      <c r="AK116" s="72">
        <v>0</v>
      </c>
      <c r="AL116" s="72">
        <v>0</v>
      </c>
      <c r="AM116" s="80" t="s">
        <v>3997</v>
      </c>
      <c r="AN116" s="80"/>
      <c r="AO116" s="80"/>
      <c r="AP116" s="79" t="s">
        <v>4757</v>
      </c>
      <c r="AQ116" s="79" t="s">
        <v>4758</v>
      </c>
      <c r="AR116" s="79" t="s">
        <v>4759</v>
      </c>
      <c r="AS116" s="79" t="s">
        <v>4760</v>
      </c>
      <c r="AT116" s="79" t="s">
        <v>2746</v>
      </c>
      <c r="AU116" s="81">
        <v>4</v>
      </c>
      <c r="AV116" s="81">
        <v>4</v>
      </c>
      <c r="AW116" s="81">
        <v>4</v>
      </c>
      <c r="AX116" s="82">
        <v>4</v>
      </c>
      <c r="AY116" s="82">
        <v>6</v>
      </c>
      <c r="AZ116" s="74" t="s">
        <v>4761</v>
      </c>
      <c r="BA116" s="79" t="s">
        <v>4762</v>
      </c>
      <c r="BB116" s="79" t="s">
        <v>4763</v>
      </c>
      <c r="BC116" s="79" t="s">
        <v>4764</v>
      </c>
      <c r="BD116" s="81" t="s">
        <v>4612</v>
      </c>
      <c r="BE116" s="81" t="s">
        <v>4765</v>
      </c>
      <c r="BF116" s="81">
        <v>1</v>
      </c>
      <c r="BG116" s="81"/>
      <c r="BH116" s="81"/>
      <c r="BI116" s="81"/>
      <c r="BJ116" s="84" t="s">
        <v>4766</v>
      </c>
      <c r="BK116" s="81">
        <v>3</v>
      </c>
      <c r="BL116" s="82">
        <v>5</v>
      </c>
      <c r="BM116" s="82">
        <v>8</v>
      </c>
      <c r="BN116" s="73"/>
      <c r="BO116" s="73" t="s">
        <v>3829</v>
      </c>
      <c r="BP116" s="73" t="s">
        <v>4767</v>
      </c>
      <c r="BQ116" s="85"/>
      <c r="BR116" s="86">
        <v>15624</v>
      </c>
      <c r="BS116" s="87">
        <v>16000</v>
      </c>
      <c r="BT116" s="86">
        <v>376</v>
      </c>
      <c r="BU116" s="88" t="s">
        <v>2756</v>
      </c>
      <c r="BV116" s="90"/>
      <c r="BW116" s="88" t="s">
        <v>4400</v>
      </c>
      <c r="BX116" s="31">
        <f t="shared" si="4"/>
        <v>0</v>
      </c>
      <c r="BY116" s="31">
        <f t="shared" si="5"/>
        <v>0</v>
      </c>
      <c r="BZ116" s="209">
        <v>10</v>
      </c>
    </row>
    <row r="117" spans="2:78" ht="31.5" customHeight="1">
      <c r="B117" s="72">
        <v>112</v>
      </c>
      <c r="C117" s="72">
        <v>10</v>
      </c>
      <c r="D117" s="73" t="s">
        <v>2087</v>
      </c>
      <c r="E117" s="74" t="s">
        <v>4768</v>
      </c>
      <c r="F117" s="73">
        <v>103</v>
      </c>
      <c r="G117" s="73">
        <v>2004</v>
      </c>
      <c r="H117" s="73" t="s">
        <v>3034</v>
      </c>
      <c r="I117" s="73" t="s">
        <v>3034</v>
      </c>
      <c r="J117" s="74" t="s">
        <v>4769</v>
      </c>
      <c r="K117" s="74" t="s">
        <v>2725</v>
      </c>
      <c r="L117" s="74" t="s">
        <v>2726</v>
      </c>
      <c r="M117" s="74" t="s">
        <v>2727</v>
      </c>
      <c r="N117" s="74" t="s">
        <v>2728</v>
      </c>
      <c r="O117" s="74" t="s">
        <v>2727</v>
      </c>
      <c r="P117" s="74">
        <v>1000</v>
      </c>
      <c r="Q117" s="74">
        <v>50</v>
      </c>
      <c r="R117" s="75">
        <v>310.60243000000003</v>
      </c>
      <c r="S117" s="75" t="str">
        <f t="shared" si="3"/>
        <v>중기업</v>
      </c>
      <c r="T117" s="73" t="s">
        <v>4770</v>
      </c>
      <c r="U117" s="73" t="s">
        <v>4771</v>
      </c>
      <c r="V117" s="74" t="s">
        <v>4772</v>
      </c>
      <c r="W117" s="91" t="s">
        <v>4773</v>
      </c>
      <c r="X117" s="73" t="s">
        <v>4774</v>
      </c>
      <c r="Y117" s="73" t="s">
        <v>4572</v>
      </c>
      <c r="Z117" s="76" t="s">
        <v>4775</v>
      </c>
      <c r="AA117" s="74" t="s">
        <v>4776</v>
      </c>
      <c r="AB117" s="77" t="s">
        <v>3690</v>
      </c>
      <c r="AC117" s="73" t="s">
        <v>3717</v>
      </c>
      <c r="AD117" s="73" t="s">
        <v>3717</v>
      </c>
      <c r="AE117" s="73" t="s">
        <v>4624</v>
      </c>
      <c r="AF117" s="92" t="s">
        <v>4576</v>
      </c>
      <c r="AG117" s="92" t="s">
        <v>4625</v>
      </c>
      <c r="AH117" s="79" t="s">
        <v>4777</v>
      </c>
      <c r="AI117" s="79" t="s">
        <v>4778</v>
      </c>
      <c r="AJ117" s="72">
        <v>0</v>
      </c>
      <c r="AK117" s="72">
        <v>1</v>
      </c>
      <c r="AL117" s="72">
        <v>0</v>
      </c>
      <c r="AM117" s="80"/>
      <c r="AN117" s="80">
        <v>1</v>
      </c>
      <c r="AO117" s="80"/>
      <c r="AP117" s="79" t="s">
        <v>4779</v>
      </c>
      <c r="AQ117" s="79" t="s">
        <v>4780</v>
      </c>
      <c r="AR117" s="79" t="s">
        <v>4781</v>
      </c>
      <c r="AS117" s="79" t="s">
        <v>4782</v>
      </c>
      <c r="AT117" s="79" t="s">
        <v>3821</v>
      </c>
      <c r="AU117" s="81">
        <v>3</v>
      </c>
      <c r="AV117" s="81">
        <v>4</v>
      </c>
      <c r="AW117" s="81">
        <v>4</v>
      </c>
      <c r="AX117" s="82">
        <v>4</v>
      </c>
      <c r="AY117" s="82">
        <v>6</v>
      </c>
      <c r="AZ117" s="74" t="s">
        <v>4783</v>
      </c>
      <c r="BA117" s="79" t="s">
        <v>4784</v>
      </c>
      <c r="BB117" s="79" t="s">
        <v>4785</v>
      </c>
      <c r="BC117" s="79" t="s">
        <v>4786</v>
      </c>
      <c r="BD117" s="83" t="s">
        <v>4612</v>
      </c>
      <c r="BE117" s="81"/>
      <c r="BF117" s="81"/>
      <c r="BG117" s="81"/>
      <c r="BH117" s="81"/>
      <c r="BI117" s="81"/>
      <c r="BJ117" s="84" t="s">
        <v>4787</v>
      </c>
      <c r="BK117" s="81">
        <v>2</v>
      </c>
      <c r="BL117" s="82">
        <v>2</v>
      </c>
      <c r="BM117" s="82">
        <v>3</v>
      </c>
      <c r="BN117" s="73" t="s">
        <v>3829</v>
      </c>
      <c r="BO117" s="73"/>
      <c r="BP117" s="73" t="s">
        <v>4207</v>
      </c>
      <c r="BQ117" s="85" t="s">
        <v>4788</v>
      </c>
      <c r="BR117" s="86">
        <v>30000</v>
      </c>
      <c r="BS117" s="87">
        <v>35000</v>
      </c>
      <c r="BT117" s="86">
        <v>5000</v>
      </c>
      <c r="BU117" s="88" t="s">
        <v>2778</v>
      </c>
      <c r="BV117" s="90"/>
      <c r="BW117" s="88" t="s">
        <v>4400</v>
      </c>
      <c r="BX117" s="31">
        <f t="shared" si="4"/>
        <v>0</v>
      </c>
      <c r="BY117" s="31">
        <f t="shared" si="5"/>
        <v>0</v>
      </c>
      <c r="BZ117" s="209">
        <v>10</v>
      </c>
    </row>
    <row r="118" spans="2:78" ht="31.5" customHeight="1">
      <c r="B118" s="72">
        <v>113</v>
      </c>
      <c r="C118" s="72">
        <v>11</v>
      </c>
      <c r="D118" s="73" t="s">
        <v>2087</v>
      </c>
      <c r="E118" s="101" t="s">
        <v>4789</v>
      </c>
      <c r="F118" s="73">
        <v>46</v>
      </c>
      <c r="G118" s="102">
        <v>1996</v>
      </c>
      <c r="H118" s="102" t="s">
        <v>4790</v>
      </c>
      <c r="I118" s="102" t="s">
        <v>2723</v>
      </c>
      <c r="J118" s="101" t="s">
        <v>4791</v>
      </c>
      <c r="K118" s="74" t="s">
        <v>2725</v>
      </c>
      <c r="L118" s="74" t="s">
        <v>2726</v>
      </c>
      <c r="M118" s="74" t="s">
        <v>2850</v>
      </c>
      <c r="N118" s="74" t="s">
        <v>2851</v>
      </c>
      <c r="O118" s="74" t="s">
        <v>2850</v>
      </c>
      <c r="P118" s="74">
        <v>1000</v>
      </c>
      <c r="Q118" s="74">
        <v>50</v>
      </c>
      <c r="R118" s="75">
        <v>246.75905500000002</v>
      </c>
      <c r="S118" s="75" t="str">
        <f t="shared" si="3"/>
        <v>소기업</v>
      </c>
      <c r="T118" s="102" t="s">
        <v>4792</v>
      </c>
      <c r="U118" s="102" t="s">
        <v>4793</v>
      </c>
      <c r="V118" s="101" t="s">
        <v>4789</v>
      </c>
      <c r="W118" s="102" t="s">
        <v>4792</v>
      </c>
      <c r="X118" s="102" t="s">
        <v>4793</v>
      </c>
      <c r="Y118" s="102" t="s">
        <v>4572</v>
      </c>
      <c r="Z118" s="103" t="s">
        <v>4794</v>
      </c>
      <c r="AA118" s="104" t="s">
        <v>4795</v>
      </c>
      <c r="AB118" s="77" t="s">
        <v>3690</v>
      </c>
      <c r="AC118" s="102" t="s">
        <v>3717</v>
      </c>
      <c r="AD118" s="102" t="s">
        <v>3717</v>
      </c>
      <c r="AE118" s="102" t="s">
        <v>4575</v>
      </c>
      <c r="AF118" s="78" t="s">
        <v>3693</v>
      </c>
      <c r="AG118" s="105"/>
      <c r="AH118" s="106" t="s">
        <v>4796</v>
      </c>
      <c r="AI118" s="94" t="s">
        <v>4797</v>
      </c>
      <c r="AJ118" s="90"/>
      <c r="AK118" s="90"/>
      <c r="AL118" s="90"/>
      <c r="AM118" s="107">
        <v>3</v>
      </c>
      <c r="AN118" s="107">
        <v>3</v>
      </c>
      <c r="AO118" s="107"/>
      <c r="AP118" s="90"/>
      <c r="AQ118" s="90"/>
      <c r="AR118" s="90"/>
      <c r="AS118" s="90"/>
      <c r="AT118" s="90"/>
      <c r="AU118" s="81">
        <v>3</v>
      </c>
      <c r="AV118" s="81">
        <v>4</v>
      </c>
      <c r="AW118" s="81">
        <v>6</v>
      </c>
      <c r="AX118" s="82">
        <v>6</v>
      </c>
      <c r="AY118" s="82">
        <v>6</v>
      </c>
      <c r="AZ118" s="79" t="s">
        <v>4798</v>
      </c>
      <c r="BA118" s="79" t="s">
        <v>4799</v>
      </c>
      <c r="BB118" s="79" t="s">
        <v>4800</v>
      </c>
      <c r="BC118" s="79" t="s">
        <v>4801</v>
      </c>
      <c r="BD118" s="81" t="s">
        <v>4802</v>
      </c>
      <c r="BE118" s="81" t="s">
        <v>4803</v>
      </c>
      <c r="BF118" s="81">
        <v>1</v>
      </c>
      <c r="BG118" s="81"/>
      <c r="BH118" s="81"/>
      <c r="BI118" s="81"/>
      <c r="BJ118" s="108"/>
      <c r="BK118" s="81">
        <v>2</v>
      </c>
      <c r="BL118" s="82">
        <v>7</v>
      </c>
      <c r="BM118" s="82">
        <v>8</v>
      </c>
      <c r="BN118" s="105"/>
      <c r="BO118" s="90"/>
      <c r="BP118" s="109"/>
      <c r="BQ118" s="90"/>
      <c r="BR118" s="86">
        <v>8193</v>
      </c>
      <c r="BS118" s="87">
        <v>8008</v>
      </c>
      <c r="BT118" s="90"/>
      <c r="BU118" s="90"/>
      <c r="BV118" s="88" t="s">
        <v>4804</v>
      </c>
      <c r="BW118" s="90"/>
      <c r="BX118" s="31">
        <f t="shared" si="4"/>
        <v>0</v>
      </c>
      <c r="BY118" s="31">
        <f t="shared" si="5"/>
        <v>0</v>
      </c>
      <c r="BZ118" s="232">
        <v>9</v>
      </c>
    </row>
    <row r="119" spans="2:78" ht="31.5" customHeight="1">
      <c r="B119" s="72">
        <v>114</v>
      </c>
      <c r="C119" s="72">
        <v>12</v>
      </c>
      <c r="D119" s="73" t="s">
        <v>2087</v>
      </c>
      <c r="E119" s="74" t="s">
        <v>1116</v>
      </c>
      <c r="F119" s="73">
        <v>75</v>
      </c>
      <c r="G119" s="73">
        <v>2000</v>
      </c>
      <c r="H119" s="73" t="s">
        <v>4805</v>
      </c>
      <c r="I119" s="73" t="s">
        <v>4806</v>
      </c>
      <c r="J119" s="74" t="s">
        <v>3087</v>
      </c>
      <c r="K119" s="74" t="s">
        <v>2725</v>
      </c>
      <c r="L119" s="74" t="s">
        <v>2726</v>
      </c>
      <c r="M119" s="74" t="s">
        <v>2948</v>
      </c>
      <c r="N119" s="74" t="s">
        <v>2949</v>
      </c>
      <c r="O119" s="74" t="s">
        <v>2948</v>
      </c>
      <c r="P119" s="74">
        <v>1000</v>
      </c>
      <c r="Q119" s="74">
        <v>50</v>
      </c>
      <c r="R119" s="75">
        <v>188.35718500000002</v>
      </c>
      <c r="S119" s="75" t="str">
        <f t="shared" si="3"/>
        <v>중기업</v>
      </c>
      <c r="T119" s="73" t="s">
        <v>4807</v>
      </c>
      <c r="U119" s="73" t="s">
        <v>4808</v>
      </c>
      <c r="V119" s="74" t="s">
        <v>2075</v>
      </c>
      <c r="W119" s="73" t="s">
        <v>4809</v>
      </c>
      <c r="X119" s="73" t="s">
        <v>4810</v>
      </c>
      <c r="Y119" s="73" t="s">
        <v>4572</v>
      </c>
      <c r="Z119" s="76" t="s">
        <v>4811</v>
      </c>
      <c r="AA119" s="74" t="s">
        <v>4812</v>
      </c>
      <c r="AB119" s="77" t="s">
        <v>3690</v>
      </c>
      <c r="AC119" s="73" t="s">
        <v>3717</v>
      </c>
      <c r="AD119" s="73" t="s">
        <v>3717</v>
      </c>
      <c r="AE119" s="73" t="s">
        <v>4624</v>
      </c>
      <c r="AF119" s="92" t="s">
        <v>4576</v>
      </c>
      <c r="AG119" s="92" t="s">
        <v>4625</v>
      </c>
      <c r="AH119" s="79" t="s">
        <v>4813</v>
      </c>
      <c r="AI119" s="79" t="s">
        <v>4814</v>
      </c>
      <c r="AJ119" s="72">
        <v>3</v>
      </c>
      <c r="AK119" s="72">
        <v>0</v>
      </c>
      <c r="AL119" s="72">
        <v>0</v>
      </c>
      <c r="AM119" s="80">
        <v>3</v>
      </c>
      <c r="AN119" s="80"/>
      <c r="AO119" s="80"/>
      <c r="AP119" s="79" t="s">
        <v>4815</v>
      </c>
      <c r="AQ119" s="79" t="s">
        <v>4816</v>
      </c>
      <c r="AR119" s="79" t="s">
        <v>4817</v>
      </c>
      <c r="AS119" s="79" t="s">
        <v>4818</v>
      </c>
      <c r="AT119" s="79" t="s">
        <v>2746</v>
      </c>
      <c r="AU119" s="81">
        <v>4</v>
      </c>
      <c r="AV119" s="81">
        <v>4</v>
      </c>
      <c r="AW119" s="81">
        <v>4</v>
      </c>
      <c r="AX119" s="82">
        <v>6</v>
      </c>
      <c r="AY119" s="82">
        <v>6</v>
      </c>
      <c r="AZ119" s="74" t="s">
        <v>4819</v>
      </c>
      <c r="BA119" s="79" t="s">
        <v>4820</v>
      </c>
      <c r="BB119" s="79" t="s">
        <v>4821</v>
      </c>
      <c r="BC119" s="79" t="s">
        <v>4822</v>
      </c>
      <c r="BD119" s="83" t="s">
        <v>4823</v>
      </c>
      <c r="BE119" s="81"/>
      <c r="BF119" s="81"/>
      <c r="BG119" s="81"/>
      <c r="BH119" s="81"/>
      <c r="BI119" s="81"/>
      <c r="BJ119" s="84" t="s">
        <v>4824</v>
      </c>
      <c r="BK119" s="81">
        <v>2</v>
      </c>
      <c r="BL119" s="82">
        <v>6</v>
      </c>
      <c r="BM119" s="82">
        <v>6</v>
      </c>
      <c r="BN119" s="73"/>
      <c r="BO119" s="73"/>
      <c r="BP119" s="73"/>
      <c r="BQ119" s="85"/>
      <c r="BR119" s="86">
        <v>0</v>
      </c>
      <c r="BS119" s="87">
        <v>0</v>
      </c>
      <c r="BT119" s="86">
        <v>0</v>
      </c>
      <c r="BU119" s="88" t="s">
        <v>2778</v>
      </c>
      <c r="BV119" s="88"/>
      <c r="BW119" s="90"/>
      <c r="BX119" s="31">
        <f t="shared" si="4"/>
        <v>0</v>
      </c>
      <c r="BY119" s="31">
        <f t="shared" si="5"/>
        <v>0</v>
      </c>
      <c r="BZ119" s="209">
        <v>7</v>
      </c>
    </row>
    <row r="120" spans="2:78" ht="31.5" customHeight="1">
      <c r="B120" s="72">
        <v>115</v>
      </c>
      <c r="C120" s="72">
        <v>13</v>
      </c>
      <c r="D120" s="73" t="s">
        <v>2087</v>
      </c>
      <c r="E120" s="101" t="s">
        <v>4825</v>
      </c>
      <c r="F120" s="73">
        <v>14</v>
      </c>
      <c r="G120" s="102">
        <v>2007</v>
      </c>
      <c r="H120" s="102" t="s">
        <v>4826</v>
      </c>
      <c r="I120" s="102" t="s">
        <v>2890</v>
      </c>
      <c r="J120" s="101" t="s">
        <v>4419</v>
      </c>
      <c r="K120" s="74" t="s">
        <v>2725</v>
      </c>
      <c r="L120" s="74" t="s">
        <v>2726</v>
      </c>
      <c r="M120" s="74" t="s">
        <v>2727</v>
      </c>
      <c r="N120" s="74" t="s">
        <v>2728</v>
      </c>
      <c r="O120" s="74" t="s">
        <v>2727</v>
      </c>
      <c r="P120" s="74">
        <v>1000</v>
      </c>
      <c r="Q120" s="74">
        <v>50</v>
      </c>
      <c r="R120" s="75">
        <v>21.838265</v>
      </c>
      <c r="S120" s="75" t="str">
        <f t="shared" si="3"/>
        <v>소기업</v>
      </c>
      <c r="T120" s="102" t="s">
        <v>4827</v>
      </c>
      <c r="U120" s="102" t="s">
        <v>4828</v>
      </c>
      <c r="V120" s="101" t="s">
        <v>4825</v>
      </c>
      <c r="W120" s="102" t="s">
        <v>4827</v>
      </c>
      <c r="X120" s="102" t="s">
        <v>4828</v>
      </c>
      <c r="Y120" s="102" t="s">
        <v>4572</v>
      </c>
      <c r="Z120" s="103" t="s">
        <v>4829</v>
      </c>
      <c r="AA120" s="104" t="s">
        <v>4830</v>
      </c>
      <c r="AB120" s="77" t="s">
        <v>3690</v>
      </c>
      <c r="AC120" s="102" t="s">
        <v>3717</v>
      </c>
      <c r="AD120" s="102" t="s">
        <v>3717</v>
      </c>
      <c r="AE120" s="102" t="s">
        <v>4575</v>
      </c>
      <c r="AF120" s="78" t="s">
        <v>3693</v>
      </c>
      <c r="AG120" s="105"/>
      <c r="AH120" s="106" t="s">
        <v>4831</v>
      </c>
      <c r="AI120" s="106" t="s">
        <v>4832</v>
      </c>
      <c r="AJ120" s="90"/>
      <c r="AK120" s="90"/>
      <c r="AL120" s="90"/>
      <c r="AM120" s="107">
        <v>3</v>
      </c>
      <c r="AN120" s="107"/>
      <c r="AO120" s="107"/>
      <c r="AP120" s="90"/>
      <c r="AQ120" s="90"/>
      <c r="AR120" s="90"/>
      <c r="AS120" s="90"/>
      <c r="AT120" s="90"/>
      <c r="AU120" s="81">
        <v>3</v>
      </c>
      <c r="AV120" s="81">
        <v>4</v>
      </c>
      <c r="AW120" s="81">
        <v>4</v>
      </c>
      <c r="AX120" s="82">
        <v>4</v>
      </c>
      <c r="AY120" s="82">
        <v>6</v>
      </c>
      <c r="AZ120" s="79" t="s">
        <v>4833</v>
      </c>
      <c r="BA120" s="79" t="s">
        <v>4834</v>
      </c>
      <c r="BB120" s="79" t="s">
        <v>4835</v>
      </c>
      <c r="BC120" s="79" t="s">
        <v>4836</v>
      </c>
      <c r="BD120" s="81" t="s">
        <v>4837</v>
      </c>
      <c r="BE120" s="81" t="s">
        <v>4589</v>
      </c>
      <c r="BF120" s="81">
        <v>1</v>
      </c>
      <c r="BG120" s="81"/>
      <c r="BH120" s="81"/>
      <c r="BI120" s="81"/>
      <c r="BJ120" s="108"/>
      <c r="BK120" s="81">
        <v>1</v>
      </c>
      <c r="BL120" s="82">
        <v>5</v>
      </c>
      <c r="BM120" s="82">
        <v>8</v>
      </c>
      <c r="BN120" s="105"/>
      <c r="BO120" s="90"/>
      <c r="BP120" s="109"/>
      <c r="BQ120" s="90"/>
      <c r="BR120" s="86">
        <v>2204</v>
      </c>
      <c r="BS120" s="87">
        <v>2164</v>
      </c>
      <c r="BT120" s="90"/>
      <c r="BU120" s="90"/>
      <c r="BV120" s="88" t="s">
        <v>4804</v>
      </c>
      <c r="BW120" s="90"/>
      <c r="BX120" s="31">
        <f t="shared" si="4"/>
        <v>0</v>
      </c>
      <c r="BY120" s="31">
        <f t="shared" si="5"/>
        <v>0</v>
      </c>
      <c r="BZ120" s="232">
        <v>10</v>
      </c>
    </row>
    <row r="121" spans="2:78" ht="31.5" customHeight="1">
      <c r="B121" s="72">
        <v>116</v>
      </c>
      <c r="C121" s="72">
        <v>14</v>
      </c>
      <c r="D121" s="73" t="s">
        <v>2087</v>
      </c>
      <c r="E121" s="74" t="s">
        <v>1117</v>
      </c>
      <c r="F121" s="73">
        <v>40</v>
      </c>
      <c r="G121" s="73">
        <v>2004</v>
      </c>
      <c r="H121" s="73" t="s">
        <v>3034</v>
      </c>
      <c r="I121" s="73" t="s">
        <v>3034</v>
      </c>
      <c r="J121" s="74" t="s">
        <v>3354</v>
      </c>
      <c r="K121" s="74" t="s">
        <v>2725</v>
      </c>
      <c r="L121" s="74" t="s">
        <v>2726</v>
      </c>
      <c r="M121" s="74" t="s">
        <v>2850</v>
      </c>
      <c r="N121" s="74" t="s">
        <v>2851</v>
      </c>
      <c r="O121" s="74" t="s">
        <v>2850</v>
      </c>
      <c r="P121" s="74">
        <v>1000</v>
      </c>
      <c r="Q121" s="74">
        <v>50</v>
      </c>
      <c r="R121" s="75">
        <v>89.433930000000004</v>
      </c>
      <c r="S121" s="75" t="str">
        <f t="shared" si="3"/>
        <v>소기업</v>
      </c>
      <c r="T121" s="73" t="s">
        <v>4838</v>
      </c>
      <c r="U121" s="73" t="s">
        <v>4839</v>
      </c>
      <c r="V121" s="74" t="s">
        <v>2076</v>
      </c>
      <c r="W121" s="73" t="s">
        <v>4838</v>
      </c>
      <c r="X121" s="73" t="s">
        <v>4840</v>
      </c>
      <c r="Y121" s="73" t="s">
        <v>4572</v>
      </c>
      <c r="Z121" s="76" t="s">
        <v>4841</v>
      </c>
      <c r="AA121" s="74" t="s">
        <v>4842</v>
      </c>
      <c r="AB121" s="77" t="s">
        <v>3690</v>
      </c>
      <c r="AC121" s="73" t="s">
        <v>3717</v>
      </c>
      <c r="AD121" s="73" t="s">
        <v>3717</v>
      </c>
      <c r="AE121" s="73" t="s">
        <v>4575</v>
      </c>
      <c r="AF121" s="92" t="s">
        <v>4576</v>
      </c>
      <c r="AG121" s="78" t="s">
        <v>4577</v>
      </c>
      <c r="AH121" s="79" t="s">
        <v>4843</v>
      </c>
      <c r="AI121" s="79" t="s">
        <v>4844</v>
      </c>
      <c r="AJ121" s="72" t="s">
        <v>4845</v>
      </c>
      <c r="AK121" s="72">
        <v>0</v>
      </c>
      <c r="AL121" s="72">
        <v>0</v>
      </c>
      <c r="AM121" s="80">
        <v>3</v>
      </c>
      <c r="AN121" s="80"/>
      <c r="AO121" s="80">
        <v>2</v>
      </c>
      <c r="AP121" s="79" t="s">
        <v>4846</v>
      </c>
      <c r="AQ121" s="79" t="s">
        <v>4847</v>
      </c>
      <c r="AR121" s="79" t="s">
        <v>4848</v>
      </c>
      <c r="AS121" s="79" t="s">
        <v>4849</v>
      </c>
      <c r="AT121" s="79" t="s">
        <v>2746</v>
      </c>
      <c r="AU121" s="81">
        <v>3</v>
      </c>
      <c r="AV121" s="81">
        <v>4</v>
      </c>
      <c r="AW121" s="81">
        <v>4</v>
      </c>
      <c r="AX121" s="82">
        <v>4</v>
      </c>
      <c r="AY121" s="82">
        <v>6</v>
      </c>
      <c r="AZ121" s="74" t="s">
        <v>4850</v>
      </c>
      <c r="BA121" s="79" t="s">
        <v>4851</v>
      </c>
      <c r="BB121" s="79" t="s">
        <v>4852</v>
      </c>
      <c r="BC121" s="79" t="s">
        <v>4853</v>
      </c>
      <c r="BD121" s="83" t="s">
        <v>4854</v>
      </c>
      <c r="BE121" s="81" t="s">
        <v>4855</v>
      </c>
      <c r="BF121" s="81">
        <v>1</v>
      </c>
      <c r="BG121" s="81"/>
      <c r="BH121" s="81"/>
      <c r="BI121" s="81"/>
      <c r="BJ121" s="84" t="s">
        <v>4856</v>
      </c>
      <c r="BK121" s="81">
        <v>4</v>
      </c>
      <c r="BL121" s="82">
        <v>7</v>
      </c>
      <c r="BM121" s="82">
        <v>8</v>
      </c>
      <c r="BN121" s="73"/>
      <c r="BO121" s="73"/>
      <c r="BP121" s="73"/>
      <c r="BQ121" s="85"/>
      <c r="BR121" s="86">
        <v>9239</v>
      </c>
      <c r="BS121" s="87">
        <v>9600</v>
      </c>
      <c r="BT121" s="86">
        <v>361</v>
      </c>
      <c r="BU121" s="88" t="s">
        <v>2778</v>
      </c>
      <c r="BV121" s="88"/>
      <c r="BW121" s="90"/>
      <c r="BX121" s="31">
        <f t="shared" si="4"/>
        <v>0</v>
      </c>
      <c r="BY121" s="31">
        <f t="shared" si="5"/>
        <v>0</v>
      </c>
      <c r="BZ121" s="209">
        <v>9</v>
      </c>
    </row>
    <row r="122" spans="2:78" ht="31.5" customHeight="1">
      <c r="B122" s="72">
        <v>117</v>
      </c>
      <c r="C122" s="72">
        <v>15</v>
      </c>
      <c r="D122" s="73" t="s">
        <v>2008</v>
      </c>
      <c r="E122" s="74" t="s">
        <v>1114</v>
      </c>
      <c r="F122" s="73">
        <v>51</v>
      </c>
      <c r="G122" s="73">
        <v>2005</v>
      </c>
      <c r="H122" s="73" t="s">
        <v>4790</v>
      </c>
      <c r="I122" s="73" t="s">
        <v>3617</v>
      </c>
      <c r="J122" s="74" t="s">
        <v>4857</v>
      </c>
      <c r="K122" s="74" t="s">
        <v>2725</v>
      </c>
      <c r="L122" s="74" t="s">
        <v>2726</v>
      </c>
      <c r="M122" s="74" t="s">
        <v>4858</v>
      </c>
      <c r="N122" s="74" t="s">
        <v>4859</v>
      </c>
      <c r="O122" s="74" t="s">
        <v>4858</v>
      </c>
      <c r="P122" s="74">
        <v>800</v>
      </c>
      <c r="Q122" s="74">
        <v>50</v>
      </c>
      <c r="R122" s="75">
        <v>409.37054499999999</v>
      </c>
      <c r="S122" s="75" t="str">
        <f t="shared" si="3"/>
        <v>중기업</v>
      </c>
      <c r="T122" s="73" t="s">
        <v>4860</v>
      </c>
      <c r="U122" s="73" t="s">
        <v>4861</v>
      </c>
      <c r="V122" s="74" t="s">
        <v>2072</v>
      </c>
      <c r="W122" s="73" t="s">
        <v>4862</v>
      </c>
      <c r="X122" s="73" t="s">
        <v>4863</v>
      </c>
      <c r="Y122" s="73" t="s">
        <v>4572</v>
      </c>
      <c r="Z122" s="76" t="s">
        <v>4864</v>
      </c>
      <c r="AA122" s="74" t="s">
        <v>4865</v>
      </c>
      <c r="AB122" s="77" t="s">
        <v>3690</v>
      </c>
      <c r="AC122" s="73" t="s">
        <v>3717</v>
      </c>
      <c r="AD122" s="73" t="s">
        <v>3717</v>
      </c>
      <c r="AE122" s="73" t="s">
        <v>4624</v>
      </c>
      <c r="AF122" s="92" t="s">
        <v>4576</v>
      </c>
      <c r="AG122" s="92" t="s">
        <v>4625</v>
      </c>
      <c r="AH122" s="79" t="s">
        <v>4866</v>
      </c>
      <c r="AI122" s="79" t="s">
        <v>4867</v>
      </c>
      <c r="AJ122" s="72" t="s">
        <v>4273</v>
      </c>
      <c r="AK122" s="72" t="s">
        <v>4465</v>
      </c>
      <c r="AL122" s="72" t="s">
        <v>4868</v>
      </c>
      <c r="AM122" s="80" t="s">
        <v>4501</v>
      </c>
      <c r="AN122" s="80" t="s">
        <v>518</v>
      </c>
      <c r="AO122" s="80" t="s">
        <v>518</v>
      </c>
      <c r="AP122" s="79" t="s">
        <v>4869</v>
      </c>
      <c r="AQ122" s="79" t="s">
        <v>4870</v>
      </c>
      <c r="AR122" s="79" t="s">
        <v>4871</v>
      </c>
      <c r="AS122" s="79" t="s">
        <v>4872</v>
      </c>
      <c r="AT122" s="79" t="s">
        <v>2746</v>
      </c>
      <c r="AU122" s="81">
        <v>4</v>
      </c>
      <c r="AV122" s="81">
        <v>4</v>
      </c>
      <c r="AW122" s="81">
        <v>4</v>
      </c>
      <c r="AX122" s="82">
        <v>4</v>
      </c>
      <c r="AY122" s="82">
        <v>6</v>
      </c>
      <c r="AZ122" s="74" t="s">
        <v>4873</v>
      </c>
      <c r="BA122" s="79" t="s">
        <v>4874</v>
      </c>
      <c r="BB122" s="79" t="s">
        <v>4875</v>
      </c>
      <c r="BC122" s="79" t="s">
        <v>4876</v>
      </c>
      <c r="BD122" s="83" t="s">
        <v>4745</v>
      </c>
      <c r="BE122" s="81"/>
      <c r="BF122" s="81"/>
      <c r="BG122" s="81"/>
      <c r="BH122" s="81"/>
      <c r="BI122" s="81"/>
      <c r="BJ122" s="84" t="s">
        <v>4614</v>
      </c>
      <c r="BK122" s="81">
        <v>3</v>
      </c>
      <c r="BL122" s="82">
        <v>4</v>
      </c>
      <c r="BM122" s="82">
        <v>5</v>
      </c>
      <c r="BN122" s="73"/>
      <c r="BO122" s="73"/>
      <c r="BP122" s="73"/>
      <c r="BQ122" s="85"/>
      <c r="BR122" s="86">
        <v>41352</v>
      </c>
      <c r="BS122" s="87">
        <v>40522</v>
      </c>
      <c r="BT122" s="86">
        <v>0</v>
      </c>
      <c r="BU122" s="88" t="s">
        <v>2756</v>
      </c>
      <c r="BV122" s="88" t="s">
        <v>3335</v>
      </c>
      <c r="BW122" s="90"/>
      <c r="BX122" s="31">
        <f t="shared" si="4"/>
        <v>0</v>
      </c>
      <c r="BY122" s="31">
        <f t="shared" si="5"/>
        <v>0</v>
      </c>
      <c r="BZ122" s="209">
        <v>10</v>
      </c>
    </row>
    <row r="123" spans="2:78" ht="31.5" customHeight="1">
      <c r="B123" s="72">
        <v>118</v>
      </c>
      <c r="C123" s="72">
        <v>16</v>
      </c>
      <c r="D123" s="73" t="s">
        <v>2008</v>
      </c>
      <c r="E123" s="74" t="s">
        <v>1121</v>
      </c>
      <c r="F123" s="73">
        <v>15</v>
      </c>
      <c r="G123" s="73">
        <v>2001</v>
      </c>
      <c r="H123" s="73" t="s">
        <v>3968</v>
      </c>
      <c r="I123" s="73" t="s">
        <v>2760</v>
      </c>
      <c r="J123" s="74" t="s">
        <v>4877</v>
      </c>
      <c r="K123" s="74" t="s">
        <v>2725</v>
      </c>
      <c r="L123" s="74" t="s">
        <v>2726</v>
      </c>
      <c r="M123" s="74" t="s">
        <v>2948</v>
      </c>
      <c r="N123" s="74" t="s">
        <v>2949</v>
      </c>
      <c r="O123" s="74" t="s">
        <v>2948</v>
      </c>
      <c r="P123" s="74">
        <v>1000</v>
      </c>
      <c r="Q123" s="74">
        <v>50</v>
      </c>
      <c r="R123" s="75">
        <v>43.275489999999998</v>
      </c>
      <c r="S123" s="75" t="str">
        <f t="shared" si="3"/>
        <v>소기업</v>
      </c>
      <c r="T123" s="73" t="s">
        <v>4878</v>
      </c>
      <c r="U123" s="73" t="s">
        <v>4879</v>
      </c>
      <c r="V123" s="74" t="s">
        <v>2077</v>
      </c>
      <c r="W123" s="73" t="s">
        <v>4880</v>
      </c>
      <c r="X123" s="73" t="s">
        <v>4881</v>
      </c>
      <c r="Y123" s="73" t="s">
        <v>4572</v>
      </c>
      <c r="Z123" s="76" t="s">
        <v>4882</v>
      </c>
      <c r="AA123" s="74" t="s">
        <v>4883</v>
      </c>
      <c r="AB123" s="77" t="s">
        <v>3690</v>
      </c>
      <c r="AC123" s="73" t="s">
        <v>3691</v>
      </c>
      <c r="AD123" s="73" t="s">
        <v>3691</v>
      </c>
      <c r="AE123" s="73" t="s">
        <v>4624</v>
      </c>
      <c r="AF123" s="92" t="s">
        <v>4576</v>
      </c>
      <c r="AG123" s="92" t="s">
        <v>4625</v>
      </c>
      <c r="AH123" s="79" t="s">
        <v>4884</v>
      </c>
      <c r="AI123" s="79" t="s">
        <v>4885</v>
      </c>
      <c r="AJ123" s="72" t="s">
        <v>4650</v>
      </c>
      <c r="AK123" s="72" t="s">
        <v>4886</v>
      </c>
      <c r="AL123" s="72">
        <v>0</v>
      </c>
      <c r="AM123" s="80" t="s">
        <v>4651</v>
      </c>
      <c r="AN123" s="80"/>
      <c r="AO123" s="80"/>
      <c r="AP123" s="79" t="s">
        <v>4887</v>
      </c>
      <c r="AQ123" s="79" t="s">
        <v>4888</v>
      </c>
      <c r="AR123" s="79" t="s">
        <v>4889</v>
      </c>
      <c r="AS123" s="79" t="s">
        <v>4890</v>
      </c>
      <c r="AT123" s="79" t="s">
        <v>4584</v>
      </c>
      <c r="AU123" s="81">
        <v>4</v>
      </c>
      <c r="AV123" s="81">
        <v>4</v>
      </c>
      <c r="AW123" s="81">
        <v>4</v>
      </c>
      <c r="AX123" s="82">
        <v>4</v>
      </c>
      <c r="AY123" s="82">
        <v>6</v>
      </c>
      <c r="AZ123" s="74" t="s">
        <v>4891</v>
      </c>
      <c r="BA123" s="79" t="s">
        <v>4892</v>
      </c>
      <c r="BB123" s="79" t="s">
        <v>4893</v>
      </c>
      <c r="BC123" s="79" t="s">
        <v>4894</v>
      </c>
      <c r="BD123" s="83" t="s">
        <v>4895</v>
      </c>
      <c r="BE123" s="81"/>
      <c r="BF123" s="81"/>
      <c r="BG123" s="81"/>
      <c r="BH123" s="81"/>
      <c r="BI123" s="81"/>
      <c r="BJ123" s="84" t="s">
        <v>4896</v>
      </c>
      <c r="BK123" s="81">
        <v>3</v>
      </c>
      <c r="BL123" s="82">
        <v>5</v>
      </c>
      <c r="BM123" s="82">
        <v>8</v>
      </c>
      <c r="BN123" s="73"/>
      <c r="BO123" s="73"/>
      <c r="BP123" s="73"/>
      <c r="BQ123" s="85"/>
      <c r="BR123" s="86">
        <v>3693</v>
      </c>
      <c r="BS123" s="87">
        <v>4019</v>
      </c>
      <c r="BT123" s="86">
        <v>0</v>
      </c>
      <c r="BU123" s="88" t="s">
        <v>2778</v>
      </c>
      <c r="BV123" s="88" t="s">
        <v>3335</v>
      </c>
      <c r="BW123" s="90"/>
      <c r="BX123" s="31">
        <f t="shared" si="4"/>
        <v>1</v>
      </c>
      <c r="BY123" s="31">
        <f t="shared" si="5"/>
        <v>1</v>
      </c>
      <c r="BZ123" s="209">
        <v>10</v>
      </c>
    </row>
    <row r="124" spans="2:78" ht="31.5" customHeight="1">
      <c r="B124" s="72">
        <v>119</v>
      </c>
      <c r="C124" s="72">
        <v>17</v>
      </c>
      <c r="D124" s="73" t="s">
        <v>2087</v>
      </c>
      <c r="E124" s="74" t="s">
        <v>2093</v>
      </c>
      <c r="F124" s="73">
        <v>9</v>
      </c>
      <c r="G124" s="73">
        <v>2006</v>
      </c>
      <c r="H124" s="73" t="s">
        <v>2983</v>
      </c>
      <c r="I124" s="73" t="s">
        <v>2984</v>
      </c>
      <c r="J124" s="74" t="s">
        <v>4897</v>
      </c>
      <c r="K124" s="74" t="s">
        <v>2725</v>
      </c>
      <c r="L124" s="74" t="s">
        <v>2726</v>
      </c>
      <c r="M124" s="74" t="s">
        <v>2948</v>
      </c>
      <c r="N124" s="74" t="s">
        <v>2949</v>
      </c>
      <c r="O124" s="74" t="s">
        <v>2948</v>
      </c>
      <c r="P124" s="74">
        <v>1000</v>
      </c>
      <c r="Q124" s="74">
        <v>50</v>
      </c>
      <c r="R124" s="75">
        <v>55.674244999999999</v>
      </c>
      <c r="S124" s="75" t="str">
        <f t="shared" si="3"/>
        <v>소기업</v>
      </c>
      <c r="T124" s="73" t="s">
        <v>4898</v>
      </c>
      <c r="U124" s="73" t="s">
        <v>4899</v>
      </c>
      <c r="V124" s="74" t="s">
        <v>2093</v>
      </c>
      <c r="W124" s="73" t="s">
        <v>4900</v>
      </c>
      <c r="X124" s="73" t="s">
        <v>4901</v>
      </c>
      <c r="Y124" s="73" t="s">
        <v>4902</v>
      </c>
      <c r="Z124" s="76" t="s">
        <v>4903</v>
      </c>
      <c r="AA124" s="74" t="s">
        <v>4904</v>
      </c>
      <c r="AB124" s="77" t="s">
        <v>3690</v>
      </c>
      <c r="AC124" s="73" t="s">
        <v>3717</v>
      </c>
      <c r="AD124" s="73" t="s">
        <v>3717</v>
      </c>
      <c r="AE124" s="73" t="s">
        <v>4673</v>
      </c>
      <c r="AF124" s="92" t="s">
        <v>4576</v>
      </c>
      <c r="AG124" s="92" t="s">
        <v>4577</v>
      </c>
      <c r="AH124" s="79" t="s">
        <v>4905</v>
      </c>
      <c r="AI124" s="79" t="s">
        <v>4906</v>
      </c>
      <c r="AJ124" s="72">
        <v>0</v>
      </c>
      <c r="AK124" s="72">
        <v>3</v>
      </c>
      <c r="AL124" s="72">
        <v>0</v>
      </c>
      <c r="AM124" s="80"/>
      <c r="AN124" s="80">
        <v>5</v>
      </c>
      <c r="AO124" s="80"/>
      <c r="AP124" s="79" t="s">
        <v>4907</v>
      </c>
      <c r="AQ124" s="79" t="s">
        <v>4908</v>
      </c>
      <c r="AR124" s="79" t="s">
        <v>4909</v>
      </c>
      <c r="AS124" s="79" t="s">
        <v>4910</v>
      </c>
      <c r="AT124" s="79" t="s">
        <v>2746</v>
      </c>
      <c r="AU124" s="81">
        <v>3</v>
      </c>
      <c r="AV124" s="81">
        <v>4</v>
      </c>
      <c r="AW124" s="81">
        <v>4</v>
      </c>
      <c r="AX124" s="82">
        <v>4</v>
      </c>
      <c r="AY124" s="82">
        <v>6</v>
      </c>
      <c r="AZ124" s="74" t="s">
        <v>4911</v>
      </c>
      <c r="BA124" s="79" t="s">
        <v>4912</v>
      </c>
      <c r="BB124" s="79" t="s">
        <v>4913</v>
      </c>
      <c r="BC124" s="79" t="s">
        <v>4914</v>
      </c>
      <c r="BD124" s="83" t="s">
        <v>4915</v>
      </c>
      <c r="BE124" s="81"/>
      <c r="BF124" s="81"/>
      <c r="BG124" s="81"/>
      <c r="BH124" s="81"/>
      <c r="BI124" s="81"/>
      <c r="BJ124" s="84" t="s">
        <v>4916</v>
      </c>
      <c r="BK124" s="81">
        <v>6</v>
      </c>
      <c r="BL124" s="82">
        <v>7</v>
      </c>
      <c r="BM124" s="82">
        <v>10</v>
      </c>
      <c r="BN124" s="73"/>
      <c r="BO124" s="73"/>
      <c r="BP124" s="73"/>
      <c r="BQ124" s="85"/>
      <c r="BR124" s="86">
        <v>15700</v>
      </c>
      <c r="BS124" s="87">
        <v>22300</v>
      </c>
      <c r="BT124" s="86">
        <v>6600</v>
      </c>
      <c r="BU124" s="88" t="s">
        <v>2756</v>
      </c>
      <c r="BV124" s="88"/>
      <c r="BW124" s="90"/>
      <c r="BX124" s="31">
        <f t="shared" si="4"/>
        <v>0</v>
      </c>
      <c r="BY124" s="31">
        <f t="shared" si="5"/>
        <v>0</v>
      </c>
      <c r="BZ124" s="209">
        <v>10</v>
      </c>
    </row>
    <row r="125" spans="2:78" ht="31.5" customHeight="1">
      <c r="B125" s="72">
        <v>120</v>
      </c>
      <c r="C125" s="72">
        <v>18</v>
      </c>
      <c r="D125" s="73" t="s">
        <v>2087</v>
      </c>
      <c r="E125" s="74" t="s">
        <v>1118</v>
      </c>
      <c r="F125" s="73">
        <v>40</v>
      </c>
      <c r="G125" s="73">
        <v>1999</v>
      </c>
      <c r="H125" s="73" t="s">
        <v>3165</v>
      </c>
      <c r="I125" s="73" t="s">
        <v>3034</v>
      </c>
      <c r="J125" s="74" t="s">
        <v>2967</v>
      </c>
      <c r="K125" s="74" t="s">
        <v>2725</v>
      </c>
      <c r="L125" s="74" t="s">
        <v>2726</v>
      </c>
      <c r="M125" s="74" t="s">
        <v>2727</v>
      </c>
      <c r="N125" s="74" t="s">
        <v>2728</v>
      </c>
      <c r="O125" s="74" t="s">
        <v>2727</v>
      </c>
      <c r="P125" s="74">
        <v>1000</v>
      </c>
      <c r="Q125" s="74">
        <v>50</v>
      </c>
      <c r="R125" s="75">
        <v>93.073565000000002</v>
      </c>
      <c r="S125" s="75" t="str">
        <f t="shared" si="3"/>
        <v>소기업</v>
      </c>
      <c r="T125" s="73" t="s">
        <v>4917</v>
      </c>
      <c r="U125" s="73" t="s">
        <v>4918</v>
      </c>
      <c r="V125" s="74" t="s">
        <v>1118</v>
      </c>
      <c r="W125" s="73" t="s">
        <v>4919</v>
      </c>
      <c r="X125" s="73" t="s">
        <v>4920</v>
      </c>
      <c r="Y125" s="73" t="s">
        <v>4902</v>
      </c>
      <c r="Z125" s="74" t="s">
        <v>4921</v>
      </c>
      <c r="AA125" s="74" t="s">
        <v>4922</v>
      </c>
      <c r="AB125" s="77" t="s">
        <v>3690</v>
      </c>
      <c r="AC125" s="73" t="s">
        <v>3691</v>
      </c>
      <c r="AD125" s="73" t="s">
        <v>3691</v>
      </c>
      <c r="AE125" s="73" t="s">
        <v>4575</v>
      </c>
      <c r="AF125" s="92" t="s">
        <v>4576</v>
      </c>
      <c r="AG125" s="78" t="s">
        <v>4577</v>
      </c>
      <c r="AH125" s="79" t="s">
        <v>4923</v>
      </c>
      <c r="AI125" s="79" t="s">
        <v>4924</v>
      </c>
      <c r="AJ125" s="72" t="s">
        <v>4603</v>
      </c>
      <c r="AK125" s="72" t="s">
        <v>3028</v>
      </c>
      <c r="AL125" s="72" t="s">
        <v>4925</v>
      </c>
      <c r="AM125" s="80" t="s">
        <v>3997</v>
      </c>
      <c r="AN125" s="80">
        <v>3</v>
      </c>
      <c r="AO125" s="80"/>
      <c r="AP125" s="79" t="s">
        <v>4926</v>
      </c>
      <c r="AQ125" s="79" t="s">
        <v>4927</v>
      </c>
      <c r="AR125" s="79" t="s">
        <v>4928</v>
      </c>
      <c r="AS125" s="79" t="s">
        <v>4929</v>
      </c>
      <c r="AT125" s="79" t="s">
        <v>4393</v>
      </c>
      <c r="AU125" s="81">
        <v>3</v>
      </c>
      <c r="AV125" s="81">
        <v>4</v>
      </c>
      <c r="AW125" s="81">
        <v>6</v>
      </c>
      <c r="AX125" s="82">
        <v>6</v>
      </c>
      <c r="AY125" s="82">
        <v>6</v>
      </c>
      <c r="AZ125" s="74" t="s">
        <v>4930</v>
      </c>
      <c r="BA125" s="79" t="s">
        <v>4931</v>
      </c>
      <c r="BB125" s="79" t="s">
        <v>4932</v>
      </c>
      <c r="BC125" s="79" t="s">
        <v>4933</v>
      </c>
      <c r="BD125" s="83" t="s">
        <v>4837</v>
      </c>
      <c r="BE125" s="81" t="s">
        <v>4803</v>
      </c>
      <c r="BF125" s="81">
        <v>1</v>
      </c>
      <c r="BG125" s="81"/>
      <c r="BH125" s="81"/>
      <c r="BI125" s="81"/>
      <c r="BJ125" s="84" t="s">
        <v>4590</v>
      </c>
      <c r="BK125" s="81">
        <v>4</v>
      </c>
      <c r="BL125" s="82">
        <v>6</v>
      </c>
      <c r="BM125" s="82">
        <v>7</v>
      </c>
      <c r="BN125" s="73"/>
      <c r="BO125" s="73"/>
      <c r="BP125" s="73"/>
      <c r="BQ125" s="85"/>
      <c r="BR125" s="86">
        <v>0</v>
      </c>
      <c r="BS125" s="87">
        <v>0</v>
      </c>
      <c r="BT125" s="86">
        <v>0</v>
      </c>
      <c r="BU125" s="88" t="s">
        <v>2756</v>
      </c>
      <c r="BV125" s="88"/>
      <c r="BW125" s="90"/>
      <c r="BX125" s="31">
        <f t="shared" si="4"/>
        <v>1</v>
      </c>
      <c r="BY125" s="31">
        <f t="shared" si="5"/>
        <v>1</v>
      </c>
      <c r="BZ125" s="209">
        <v>9</v>
      </c>
    </row>
    <row r="126" spans="2:78" ht="31.5" customHeight="1">
      <c r="B126" s="72">
        <v>121</v>
      </c>
      <c r="C126" s="72">
        <v>19</v>
      </c>
      <c r="D126" s="73" t="s">
        <v>2087</v>
      </c>
      <c r="E126" s="74" t="s">
        <v>4934</v>
      </c>
      <c r="F126" s="73">
        <v>5</v>
      </c>
      <c r="G126" s="73">
        <v>2012</v>
      </c>
      <c r="H126" s="73" t="s">
        <v>2804</v>
      </c>
      <c r="I126" s="73" t="s">
        <v>2804</v>
      </c>
      <c r="J126" s="74" t="s">
        <v>3459</v>
      </c>
      <c r="K126" s="74" t="s">
        <v>2725</v>
      </c>
      <c r="L126" s="74" t="s">
        <v>2726</v>
      </c>
      <c r="M126" s="74" t="s">
        <v>2930</v>
      </c>
      <c r="N126" s="74" t="s">
        <v>2931</v>
      </c>
      <c r="O126" s="74" t="s">
        <v>2930</v>
      </c>
      <c r="P126" s="74">
        <v>800</v>
      </c>
      <c r="Q126" s="74">
        <v>50</v>
      </c>
      <c r="R126" s="75">
        <v>0.74958500000000006</v>
      </c>
      <c r="S126" s="75" t="str">
        <f t="shared" si="3"/>
        <v>소기업</v>
      </c>
      <c r="T126" s="73" t="s">
        <v>4935</v>
      </c>
      <c r="U126" s="73" t="s">
        <v>4936</v>
      </c>
      <c r="V126" s="74" t="s">
        <v>4934</v>
      </c>
      <c r="W126" s="73" t="s">
        <v>4937</v>
      </c>
      <c r="X126" s="73" t="s">
        <v>4938</v>
      </c>
      <c r="Y126" s="73" t="s">
        <v>4902</v>
      </c>
      <c r="Z126" s="76" t="s">
        <v>4939</v>
      </c>
      <c r="AA126" s="74" t="s">
        <v>4940</v>
      </c>
      <c r="AB126" s="77" t="s">
        <v>3690</v>
      </c>
      <c r="AC126" s="73" t="s">
        <v>3717</v>
      </c>
      <c r="AD126" s="73" t="s">
        <v>3717</v>
      </c>
      <c r="AE126" s="73" t="s">
        <v>4575</v>
      </c>
      <c r="AF126" s="92" t="s">
        <v>4576</v>
      </c>
      <c r="AG126" s="78" t="s">
        <v>4577</v>
      </c>
      <c r="AH126" s="79" t="s">
        <v>4941</v>
      </c>
      <c r="AI126" s="79" t="s">
        <v>4942</v>
      </c>
      <c r="AJ126" s="72" t="s">
        <v>4943</v>
      </c>
      <c r="AK126" s="72" t="s">
        <v>4465</v>
      </c>
      <c r="AL126" s="72" t="s">
        <v>4944</v>
      </c>
      <c r="AM126" s="80" t="s">
        <v>4696</v>
      </c>
      <c r="AN126" s="80" t="s">
        <v>4945</v>
      </c>
      <c r="AO126" s="80" t="s">
        <v>4946</v>
      </c>
      <c r="AP126" s="79" t="s">
        <v>4947</v>
      </c>
      <c r="AQ126" s="79" t="s">
        <v>4948</v>
      </c>
      <c r="AR126" s="79" t="s">
        <v>4949</v>
      </c>
      <c r="AS126" s="79" t="s">
        <v>4950</v>
      </c>
      <c r="AT126" s="79" t="s">
        <v>2746</v>
      </c>
      <c r="AU126" s="81">
        <v>3</v>
      </c>
      <c r="AV126" s="81">
        <v>4</v>
      </c>
      <c r="AW126" s="81">
        <v>4</v>
      </c>
      <c r="AX126" s="82">
        <v>4</v>
      </c>
      <c r="AY126" s="82">
        <v>6</v>
      </c>
      <c r="AZ126" s="74" t="s">
        <v>4951</v>
      </c>
      <c r="BA126" s="79" t="s">
        <v>4952</v>
      </c>
      <c r="BB126" s="79" t="s">
        <v>4953</v>
      </c>
      <c r="BC126" s="79" t="s">
        <v>4954</v>
      </c>
      <c r="BD126" s="83" t="s">
        <v>4802</v>
      </c>
      <c r="BE126" s="81" t="s">
        <v>4803</v>
      </c>
      <c r="BF126" s="81">
        <v>1</v>
      </c>
      <c r="BG126" s="81"/>
      <c r="BH126" s="81"/>
      <c r="BI126" s="81"/>
      <c r="BJ126" s="84" t="s">
        <v>4856</v>
      </c>
      <c r="BK126" s="81">
        <v>2</v>
      </c>
      <c r="BL126" s="82">
        <v>4</v>
      </c>
      <c r="BM126" s="82">
        <v>6</v>
      </c>
      <c r="BN126" s="73"/>
      <c r="BO126" s="73"/>
      <c r="BP126" s="73"/>
      <c r="BQ126" s="85"/>
      <c r="BR126" s="86">
        <v>20</v>
      </c>
      <c r="BS126" s="87">
        <v>70</v>
      </c>
      <c r="BT126" s="86">
        <v>50</v>
      </c>
      <c r="BU126" s="88" t="s">
        <v>2756</v>
      </c>
      <c r="BV126" s="88"/>
      <c r="BW126" s="90"/>
      <c r="BX126" s="31">
        <f t="shared" si="4"/>
        <v>0</v>
      </c>
      <c r="BY126" s="31">
        <f t="shared" si="5"/>
        <v>0</v>
      </c>
      <c r="BZ126" s="209">
        <v>9</v>
      </c>
    </row>
    <row r="127" spans="2:78" ht="31.5" customHeight="1">
      <c r="B127" s="72">
        <v>122</v>
      </c>
      <c r="C127" s="72">
        <v>20</v>
      </c>
      <c r="D127" s="73" t="s">
        <v>2087</v>
      </c>
      <c r="E127" s="74" t="s">
        <v>1119</v>
      </c>
      <c r="F127" s="73">
        <v>101</v>
      </c>
      <c r="G127" s="73">
        <v>1989</v>
      </c>
      <c r="H127" s="73" t="s">
        <v>2889</v>
      </c>
      <c r="I127" s="73" t="s">
        <v>2890</v>
      </c>
      <c r="J127" s="74" t="s">
        <v>3618</v>
      </c>
      <c r="K127" s="74" t="s">
        <v>2725</v>
      </c>
      <c r="L127" s="74" t="s">
        <v>2726</v>
      </c>
      <c r="M127" s="74" t="s">
        <v>2762</v>
      </c>
      <c r="N127" s="74" t="s">
        <v>2763</v>
      </c>
      <c r="O127" s="74" t="s">
        <v>2762</v>
      </c>
      <c r="P127" s="74">
        <v>1000</v>
      </c>
      <c r="Q127" s="74">
        <v>50</v>
      </c>
      <c r="R127" s="75">
        <v>320.39417500000002</v>
      </c>
      <c r="S127" s="75" t="str">
        <f t="shared" si="3"/>
        <v>중기업</v>
      </c>
      <c r="T127" s="73" t="s">
        <v>4955</v>
      </c>
      <c r="U127" s="73" t="s">
        <v>4956</v>
      </c>
      <c r="V127" s="74" t="s">
        <v>1119</v>
      </c>
      <c r="W127" s="73" t="s">
        <v>4955</v>
      </c>
      <c r="X127" s="73" t="s">
        <v>4957</v>
      </c>
      <c r="Y127" s="73" t="s">
        <v>4902</v>
      </c>
      <c r="Z127" s="76" t="s">
        <v>4958</v>
      </c>
      <c r="AA127" s="74" t="s">
        <v>4959</v>
      </c>
      <c r="AB127" s="77" t="s">
        <v>3869</v>
      </c>
      <c r="AC127" s="73" t="s">
        <v>3691</v>
      </c>
      <c r="AD127" s="73" t="s">
        <v>3691</v>
      </c>
      <c r="AE127" s="73" t="s">
        <v>4624</v>
      </c>
      <c r="AF127" s="92" t="s">
        <v>4576</v>
      </c>
      <c r="AG127" s="92" t="s">
        <v>4625</v>
      </c>
      <c r="AH127" s="79" t="s">
        <v>4960</v>
      </c>
      <c r="AI127" s="79" t="s">
        <v>4961</v>
      </c>
      <c r="AJ127" s="72">
        <v>3</v>
      </c>
      <c r="AK127" s="72" t="s">
        <v>4650</v>
      </c>
      <c r="AL127" s="72">
        <v>0</v>
      </c>
      <c r="AM127" s="80">
        <v>3</v>
      </c>
      <c r="AN127" s="80" t="s">
        <v>4651</v>
      </c>
      <c r="AO127" s="80"/>
      <c r="AP127" s="79" t="s">
        <v>4962</v>
      </c>
      <c r="AQ127" s="79" t="s">
        <v>4963</v>
      </c>
      <c r="AR127" s="79" t="s">
        <v>4964</v>
      </c>
      <c r="AS127" s="79" t="s">
        <v>4965</v>
      </c>
      <c r="AT127" s="79" t="s">
        <v>4966</v>
      </c>
      <c r="AU127" s="81">
        <v>4</v>
      </c>
      <c r="AV127" s="81">
        <v>4</v>
      </c>
      <c r="AW127" s="81">
        <v>4</v>
      </c>
      <c r="AX127" s="82">
        <v>4</v>
      </c>
      <c r="AY127" s="82">
        <v>6</v>
      </c>
      <c r="AZ127" s="74" t="s">
        <v>4967</v>
      </c>
      <c r="BA127" s="79" t="s">
        <v>4968</v>
      </c>
      <c r="BB127" s="79" t="s">
        <v>4969</v>
      </c>
      <c r="BC127" s="79" t="s">
        <v>4970</v>
      </c>
      <c r="BD127" s="83" t="s">
        <v>4802</v>
      </c>
      <c r="BE127" s="81"/>
      <c r="BF127" s="81"/>
      <c r="BG127" s="81"/>
      <c r="BH127" s="81"/>
      <c r="BI127" s="81"/>
      <c r="BJ127" s="84" t="s">
        <v>4971</v>
      </c>
      <c r="BK127" s="81">
        <v>5</v>
      </c>
      <c r="BL127" s="82">
        <v>10</v>
      </c>
      <c r="BM127" s="82">
        <v>11</v>
      </c>
      <c r="BN127" s="73" t="s">
        <v>3829</v>
      </c>
      <c r="BO127" s="73"/>
      <c r="BP127" s="73" t="s">
        <v>4207</v>
      </c>
      <c r="BQ127" s="85"/>
      <c r="BR127" s="86">
        <v>30657</v>
      </c>
      <c r="BS127" s="87">
        <v>32000</v>
      </c>
      <c r="BT127" s="86">
        <v>1343</v>
      </c>
      <c r="BU127" s="88" t="s">
        <v>2778</v>
      </c>
      <c r="BV127" s="88"/>
      <c r="BW127" s="90"/>
      <c r="BX127" s="31">
        <f t="shared" si="4"/>
        <v>1</v>
      </c>
      <c r="BY127" s="31">
        <f t="shared" si="5"/>
        <v>1</v>
      </c>
      <c r="BZ127" s="209">
        <v>10</v>
      </c>
    </row>
    <row r="128" spans="2:78" ht="31.5" customHeight="1">
      <c r="B128" s="72">
        <v>123</v>
      </c>
      <c r="C128" s="72">
        <v>21</v>
      </c>
      <c r="D128" s="73" t="s">
        <v>2008</v>
      </c>
      <c r="E128" s="74" t="s">
        <v>4972</v>
      </c>
      <c r="F128" s="73">
        <v>10</v>
      </c>
      <c r="G128" s="73">
        <v>1988</v>
      </c>
      <c r="H128" s="73" t="s">
        <v>4187</v>
      </c>
      <c r="I128" s="73" t="s">
        <v>3003</v>
      </c>
      <c r="J128" s="74" t="s">
        <v>4897</v>
      </c>
      <c r="K128" s="74" t="s">
        <v>2725</v>
      </c>
      <c r="L128" s="74" t="s">
        <v>2726</v>
      </c>
      <c r="M128" s="74" t="s">
        <v>2948</v>
      </c>
      <c r="N128" s="74" t="s">
        <v>2949</v>
      </c>
      <c r="O128" s="74" t="s">
        <v>2948</v>
      </c>
      <c r="P128" s="74">
        <v>1000</v>
      </c>
      <c r="Q128" s="74">
        <v>50</v>
      </c>
      <c r="R128" s="75">
        <v>119.38</v>
      </c>
      <c r="S128" s="75" t="str">
        <f t="shared" si="3"/>
        <v>소기업</v>
      </c>
      <c r="T128" s="73" t="s">
        <v>4973</v>
      </c>
      <c r="U128" s="73" t="s">
        <v>4974</v>
      </c>
      <c r="V128" s="74" t="s">
        <v>4972</v>
      </c>
      <c r="W128" s="73" t="s">
        <v>4975</v>
      </c>
      <c r="X128" s="73" t="s">
        <v>4976</v>
      </c>
      <c r="Y128" s="73" t="s">
        <v>4902</v>
      </c>
      <c r="Z128" s="76" t="s">
        <v>4977</v>
      </c>
      <c r="AA128" s="74" t="s">
        <v>4978</v>
      </c>
      <c r="AB128" s="77" t="s">
        <v>3690</v>
      </c>
      <c r="AC128" s="73" t="s">
        <v>3691</v>
      </c>
      <c r="AD128" s="73" t="s">
        <v>3691</v>
      </c>
      <c r="AE128" s="73" t="s">
        <v>4600</v>
      </c>
      <c r="AF128" s="92" t="s">
        <v>4576</v>
      </c>
      <c r="AG128" s="78" t="s">
        <v>4577</v>
      </c>
      <c r="AH128" s="79" t="s">
        <v>4979</v>
      </c>
      <c r="AI128" s="79" t="s">
        <v>4980</v>
      </c>
      <c r="AJ128" s="72" t="s">
        <v>3028</v>
      </c>
      <c r="AK128" s="72">
        <v>6</v>
      </c>
      <c r="AL128" s="72" t="s">
        <v>4981</v>
      </c>
      <c r="AM128" s="80" t="s">
        <v>3997</v>
      </c>
      <c r="AN128" s="80"/>
      <c r="AO128" s="80" t="s">
        <v>4445</v>
      </c>
      <c r="AP128" s="79" t="s">
        <v>4982</v>
      </c>
      <c r="AQ128" s="79" t="s">
        <v>4983</v>
      </c>
      <c r="AR128" s="79" t="s">
        <v>4984</v>
      </c>
      <c r="AS128" s="79" t="s">
        <v>4985</v>
      </c>
      <c r="AT128" s="79" t="s">
        <v>4584</v>
      </c>
      <c r="AU128" s="81">
        <v>3</v>
      </c>
      <c r="AV128" s="81">
        <v>4</v>
      </c>
      <c r="AW128" s="81">
        <v>4</v>
      </c>
      <c r="AX128" s="82">
        <v>4</v>
      </c>
      <c r="AY128" s="82">
        <v>6</v>
      </c>
      <c r="AZ128" s="74" t="s">
        <v>4986</v>
      </c>
      <c r="BA128" s="79" t="s">
        <v>4987</v>
      </c>
      <c r="BB128" s="79" t="s">
        <v>4988</v>
      </c>
      <c r="BC128" s="79" t="s">
        <v>4989</v>
      </c>
      <c r="BD128" s="83" t="s">
        <v>4990</v>
      </c>
      <c r="BE128" s="81" t="s">
        <v>4991</v>
      </c>
      <c r="BF128" s="81"/>
      <c r="BG128" s="81"/>
      <c r="BH128" s="81">
        <v>1</v>
      </c>
      <c r="BI128" s="81"/>
      <c r="BJ128" s="84" t="s">
        <v>4614</v>
      </c>
      <c r="BK128" s="81">
        <v>7</v>
      </c>
      <c r="BL128" s="82">
        <v>9</v>
      </c>
      <c r="BM128" s="82">
        <v>10</v>
      </c>
      <c r="BN128" s="73"/>
      <c r="BO128" s="73"/>
      <c r="BP128" s="73"/>
      <c r="BQ128" s="85"/>
      <c r="BR128" s="86">
        <v>13547</v>
      </c>
      <c r="BS128" s="87">
        <v>11938</v>
      </c>
      <c r="BT128" s="86">
        <v>0</v>
      </c>
      <c r="BU128" s="88" t="s">
        <v>2756</v>
      </c>
      <c r="BV128" s="88" t="s">
        <v>3335</v>
      </c>
      <c r="BW128" s="90"/>
      <c r="BX128" s="31">
        <f t="shared" si="4"/>
        <v>1</v>
      </c>
      <c r="BY128" s="31">
        <f t="shared" si="5"/>
        <v>1</v>
      </c>
      <c r="BZ128" s="209">
        <v>8</v>
      </c>
    </row>
    <row r="129" spans="2:78" ht="31.5" customHeight="1">
      <c r="B129" s="72">
        <v>124</v>
      </c>
      <c r="C129" s="72">
        <v>22</v>
      </c>
      <c r="D129" s="73" t="s">
        <v>2087</v>
      </c>
      <c r="E129" s="74" t="s">
        <v>4992</v>
      </c>
      <c r="F129" s="73">
        <v>11</v>
      </c>
      <c r="G129" s="73">
        <v>2005</v>
      </c>
      <c r="H129" s="73" t="s">
        <v>3020</v>
      </c>
      <c r="I129" s="73" t="s">
        <v>3020</v>
      </c>
      <c r="J129" s="74" t="s">
        <v>4993</v>
      </c>
      <c r="K129" s="74" t="s">
        <v>2725</v>
      </c>
      <c r="L129" s="74" t="s">
        <v>2726</v>
      </c>
      <c r="M129" s="74" t="s">
        <v>3440</v>
      </c>
      <c r="N129" s="74" t="s">
        <v>3441</v>
      </c>
      <c r="O129" s="74" t="s">
        <v>3440</v>
      </c>
      <c r="P129" s="74">
        <v>1000</v>
      </c>
      <c r="Q129" s="74">
        <v>50</v>
      </c>
      <c r="R129" s="75">
        <v>13.862305000000001</v>
      </c>
      <c r="S129" s="75" t="str">
        <f t="shared" si="3"/>
        <v>소기업</v>
      </c>
      <c r="T129" s="73" t="s">
        <v>4994</v>
      </c>
      <c r="U129" s="73" t="s">
        <v>4995</v>
      </c>
      <c r="V129" s="74" t="s">
        <v>4992</v>
      </c>
      <c r="W129" s="73" t="s">
        <v>4996</v>
      </c>
      <c r="X129" s="73" t="s">
        <v>4997</v>
      </c>
      <c r="Y129" s="73" t="s">
        <v>4597</v>
      </c>
      <c r="Z129" s="76" t="s">
        <v>4998</v>
      </c>
      <c r="AA129" s="74" t="s">
        <v>4999</v>
      </c>
      <c r="AB129" s="77" t="s">
        <v>3690</v>
      </c>
      <c r="AC129" s="73" t="s">
        <v>3717</v>
      </c>
      <c r="AD129" s="73" t="s">
        <v>3717</v>
      </c>
      <c r="AE129" s="73" t="s">
        <v>4673</v>
      </c>
      <c r="AF129" s="92" t="s">
        <v>4576</v>
      </c>
      <c r="AG129" s="92" t="s">
        <v>4577</v>
      </c>
      <c r="AH129" s="79" t="s">
        <v>5000</v>
      </c>
      <c r="AI129" s="79" t="s">
        <v>5001</v>
      </c>
      <c r="AJ129" s="72" t="s">
        <v>3028</v>
      </c>
      <c r="AK129" s="72">
        <v>0</v>
      </c>
      <c r="AL129" s="72">
        <v>0</v>
      </c>
      <c r="AM129" s="80" t="s">
        <v>3997</v>
      </c>
      <c r="AN129" s="80"/>
      <c r="AO129" s="80"/>
      <c r="AP129" s="79" t="s">
        <v>5002</v>
      </c>
      <c r="AQ129" s="79" t="s">
        <v>5003</v>
      </c>
      <c r="AR129" s="79" t="s">
        <v>5004</v>
      </c>
      <c r="AS129" s="79" t="s">
        <v>5005</v>
      </c>
      <c r="AT129" s="79" t="s">
        <v>2746</v>
      </c>
      <c r="AU129" s="81">
        <v>3</v>
      </c>
      <c r="AV129" s="81">
        <v>4</v>
      </c>
      <c r="AW129" s="81">
        <v>4</v>
      </c>
      <c r="AX129" s="82">
        <v>5</v>
      </c>
      <c r="AY129" s="82">
        <v>6</v>
      </c>
      <c r="AZ129" s="74" t="s">
        <v>5006</v>
      </c>
      <c r="BA129" s="79" t="s">
        <v>5007</v>
      </c>
      <c r="BB129" s="79" t="s">
        <v>5008</v>
      </c>
      <c r="BC129" s="79" t="s">
        <v>5009</v>
      </c>
      <c r="BD129" s="83" t="s">
        <v>5010</v>
      </c>
      <c r="BE129" s="81" t="s">
        <v>5011</v>
      </c>
      <c r="BF129" s="81"/>
      <c r="BG129" s="81">
        <v>1</v>
      </c>
      <c r="BH129" s="81"/>
      <c r="BI129" s="81"/>
      <c r="BJ129" s="84" t="s">
        <v>5012</v>
      </c>
      <c r="BK129" s="81">
        <v>4</v>
      </c>
      <c r="BL129" s="82">
        <v>5</v>
      </c>
      <c r="BM129" s="82">
        <v>7</v>
      </c>
      <c r="BN129" s="73"/>
      <c r="BO129" s="73"/>
      <c r="BP129" s="73"/>
      <c r="BQ129" s="85"/>
      <c r="BR129" s="86">
        <v>0</v>
      </c>
      <c r="BS129" s="87">
        <v>0</v>
      </c>
      <c r="BT129" s="86">
        <v>0</v>
      </c>
      <c r="BU129" s="88" t="s">
        <v>2756</v>
      </c>
      <c r="BV129" s="88"/>
      <c r="BW129" s="90"/>
      <c r="BX129" s="31">
        <f t="shared" si="4"/>
        <v>0</v>
      </c>
      <c r="BY129" s="31">
        <f t="shared" si="5"/>
        <v>0</v>
      </c>
      <c r="BZ129" s="209">
        <v>8</v>
      </c>
    </row>
    <row r="130" spans="2:78" ht="31.5" customHeight="1">
      <c r="B130" s="72">
        <v>125</v>
      </c>
      <c r="C130" s="72">
        <v>23</v>
      </c>
      <c r="D130" s="73" t="s">
        <v>2087</v>
      </c>
      <c r="E130" s="74" t="s">
        <v>1129</v>
      </c>
      <c r="F130" s="73">
        <v>25</v>
      </c>
      <c r="G130" s="73">
        <v>1997</v>
      </c>
      <c r="H130" s="73" t="s">
        <v>3774</v>
      </c>
      <c r="I130" s="73" t="s">
        <v>2848</v>
      </c>
      <c r="J130" s="74" t="s">
        <v>3732</v>
      </c>
      <c r="K130" s="74" t="s">
        <v>2725</v>
      </c>
      <c r="L130" s="74" t="s">
        <v>2726</v>
      </c>
      <c r="M130" s="74" t="s">
        <v>2930</v>
      </c>
      <c r="N130" s="74" t="s">
        <v>2931</v>
      </c>
      <c r="O130" s="74" t="s">
        <v>2930</v>
      </c>
      <c r="P130" s="74">
        <v>800</v>
      </c>
      <c r="Q130" s="74">
        <v>50</v>
      </c>
      <c r="R130" s="75">
        <v>29.133225000000003</v>
      </c>
      <c r="S130" s="75" t="str">
        <f t="shared" si="3"/>
        <v>소기업</v>
      </c>
      <c r="T130" s="73" t="s">
        <v>5013</v>
      </c>
      <c r="U130" s="73" t="s">
        <v>5014</v>
      </c>
      <c r="V130" s="74" t="s">
        <v>1129</v>
      </c>
      <c r="W130" s="73" t="s">
        <v>5015</v>
      </c>
      <c r="X130" s="73" t="s">
        <v>5016</v>
      </c>
      <c r="Y130" s="73" t="s">
        <v>4597</v>
      </c>
      <c r="Z130" s="76" t="s">
        <v>5017</v>
      </c>
      <c r="AA130" s="74" t="s">
        <v>5018</v>
      </c>
      <c r="AB130" s="77" t="s">
        <v>3690</v>
      </c>
      <c r="AC130" s="73" t="s">
        <v>3717</v>
      </c>
      <c r="AD130" s="73" t="s">
        <v>3717</v>
      </c>
      <c r="AE130" s="73" t="s">
        <v>4600</v>
      </c>
      <c r="AF130" s="92" t="s">
        <v>4576</v>
      </c>
      <c r="AG130" s="78" t="s">
        <v>4577</v>
      </c>
      <c r="AH130" s="79" t="s">
        <v>5019</v>
      </c>
      <c r="AI130" s="79" t="s">
        <v>5020</v>
      </c>
      <c r="AJ130" s="72">
        <v>3</v>
      </c>
      <c r="AK130" s="72">
        <v>0</v>
      </c>
      <c r="AL130" s="72">
        <v>0</v>
      </c>
      <c r="AM130" s="80" t="s">
        <v>4501</v>
      </c>
      <c r="AN130" s="80"/>
      <c r="AO130" s="80">
        <v>2</v>
      </c>
      <c r="AP130" s="79" t="s">
        <v>5021</v>
      </c>
      <c r="AQ130" s="79" t="s">
        <v>5022</v>
      </c>
      <c r="AR130" s="79" t="s">
        <v>5023</v>
      </c>
      <c r="AS130" s="79" t="s">
        <v>5024</v>
      </c>
      <c r="AT130" s="79" t="s">
        <v>2746</v>
      </c>
      <c r="AU130" s="81">
        <v>3</v>
      </c>
      <c r="AV130" s="81">
        <v>4</v>
      </c>
      <c r="AW130" s="81">
        <v>4</v>
      </c>
      <c r="AX130" s="82">
        <v>4</v>
      </c>
      <c r="AY130" s="82">
        <v>6</v>
      </c>
      <c r="AZ130" s="74" t="s">
        <v>5025</v>
      </c>
      <c r="BA130" s="79" t="s">
        <v>5026</v>
      </c>
      <c r="BB130" s="79" t="s">
        <v>5027</v>
      </c>
      <c r="BC130" s="79" t="s">
        <v>5028</v>
      </c>
      <c r="BD130" s="83" t="s">
        <v>4612</v>
      </c>
      <c r="BE130" s="81" t="s">
        <v>5029</v>
      </c>
      <c r="BF130" s="81">
        <v>1</v>
      </c>
      <c r="BG130" s="81"/>
      <c r="BH130" s="81"/>
      <c r="BI130" s="81"/>
      <c r="BJ130" s="84" t="s">
        <v>4614</v>
      </c>
      <c r="BK130" s="81">
        <v>7</v>
      </c>
      <c r="BL130" s="82">
        <v>9</v>
      </c>
      <c r="BM130" s="82">
        <v>12</v>
      </c>
      <c r="BN130" s="73"/>
      <c r="BO130" s="73"/>
      <c r="BP130" s="73"/>
      <c r="BQ130" s="85"/>
      <c r="BR130" s="86">
        <v>3921</v>
      </c>
      <c r="BS130" s="87">
        <v>4421</v>
      </c>
      <c r="BT130" s="86">
        <v>500</v>
      </c>
      <c r="BU130" s="88" t="s">
        <v>2778</v>
      </c>
      <c r="BV130" s="88"/>
      <c r="BW130" s="90"/>
      <c r="BX130" s="31">
        <f t="shared" si="4"/>
        <v>0</v>
      </c>
      <c r="BY130" s="31">
        <f t="shared" si="5"/>
        <v>0</v>
      </c>
      <c r="BZ130" s="209">
        <v>10</v>
      </c>
    </row>
    <row r="131" spans="2:78" ht="31.5" customHeight="1">
      <c r="B131" s="72">
        <v>126</v>
      </c>
      <c r="C131" s="72">
        <v>24</v>
      </c>
      <c r="D131" s="73" t="s">
        <v>2087</v>
      </c>
      <c r="E131" s="74" t="s">
        <v>5030</v>
      </c>
      <c r="F131" s="73">
        <v>18</v>
      </c>
      <c r="G131" s="73">
        <v>2005</v>
      </c>
      <c r="H131" s="73" t="s">
        <v>2759</v>
      </c>
      <c r="I131" s="73" t="s">
        <v>2760</v>
      </c>
      <c r="J131" s="74" t="s">
        <v>4047</v>
      </c>
      <c r="K131" s="74" t="s">
        <v>2725</v>
      </c>
      <c r="L131" s="74" t="s">
        <v>2726</v>
      </c>
      <c r="M131" s="74" t="s">
        <v>3036</v>
      </c>
      <c r="N131" s="74" t="s">
        <v>3037</v>
      </c>
      <c r="O131" s="74" t="s">
        <v>3036</v>
      </c>
      <c r="P131" s="74">
        <v>1500</v>
      </c>
      <c r="Q131" s="74">
        <v>50</v>
      </c>
      <c r="R131" s="75">
        <v>121.27564000000001</v>
      </c>
      <c r="S131" s="75" t="str">
        <f t="shared" si="3"/>
        <v>소기업</v>
      </c>
      <c r="T131" s="73" t="s">
        <v>5031</v>
      </c>
      <c r="U131" s="73" t="s">
        <v>5032</v>
      </c>
      <c r="V131" s="93" t="s">
        <v>5033</v>
      </c>
      <c r="W131" s="73" t="s">
        <v>5034</v>
      </c>
      <c r="X131" s="73" t="s">
        <v>5035</v>
      </c>
      <c r="Y131" s="73" t="s">
        <v>4597</v>
      </c>
      <c r="Z131" s="76" t="s">
        <v>5036</v>
      </c>
      <c r="AA131" s="74" t="s">
        <v>5037</v>
      </c>
      <c r="AB131" s="77" t="s">
        <v>3690</v>
      </c>
      <c r="AC131" s="73" t="s">
        <v>3691</v>
      </c>
      <c r="AD131" s="73" t="s">
        <v>3691</v>
      </c>
      <c r="AE131" s="73" t="s">
        <v>4600</v>
      </c>
      <c r="AF131" s="92" t="s">
        <v>4576</v>
      </c>
      <c r="AG131" s="78" t="s">
        <v>4577</v>
      </c>
      <c r="AH131" s="79" t="s">
        <v>5038</v>
      </c>
      <c r="AI131" s="79" t="s">
        <v>5039</v>
      </c>
      <c r="AJ131" s="72">
        <v>5</v>
      </c>
      <c r="AK131" s="72">
        <v>0</v>
      </c>
      <c r="AL131" s="72">
        <v>0</v>
      </c>
      <c r="AM131" s="80">
        <v>3</v>
      </c>
      <c r="AN131" s="80">
        <v>3</v>
      </c>
      <c r="AO131" s="80">
        <v>2</v>
      </c>
      <c r="AP131" s="79" t="s">
        <v>5040</v>
      </c>
      <c r="AQ131" s="79" t="s">
        <v>5041</v>
      </c>
      <c r="AR131" s="79" t="s">
        <v>5042</v>
      </c>
      <c r="AS131" s="79" t="s">
        <v>5043</v>
      </c>
      <c r="AT131" s="79" t="s">
        <v>5044</v>
      </c>
      <c r="AU131" s="81">
        <v>3</v>
      </c>
      <c r="AV131" s="81">
        <v>4</v>
      </c>
      <c r="AW131" s="81">
        <v>4</v>
      </c>
      <c r="AX131" s="82">
        <v>4</v>
      </c>
      <c r="AY131" s="82">
        <v>6</v>
      </c>
      <c r="AZ131" s="74" t="s">
        <v>5045</v>
      </c>
      <c r="BA131" s="79" t="s">
        <v>5046</v>
      </c>
      <c r="BB131" s="79" t="s">
        <v>5047</v>
      </c>
      <c r="BC131" s="79" t="s">
        <v>5048</v>
      </c>
      <c r="BD131" s="83" t="s">
        <v>4612</v>
      </c>
      <c r="BE131" s="81" t="s">
        <v>5049</v>
      </c>
      <c r="BF131" s="81"/>
      <c r="BG131" s="81"/>
      <c r="BH131" s="81">
        <v>1</v>
      </c>
      <c r="BI131" s="81"/>
      <c r="BJ131" s="84" t="s">
        <v>4614</v>
      </c>
      <c r="BK131" s="81">
        <v>7</v>
      </c>
      <c r="BL131" s="82">
        <v>13</v>
      </c>
      <c r="BM131" s="82">
        <v>16</v>
      </c>
      <c r="BN131" s="73"/>
      <c r="BO131" s="73"/>
      <c r="BP131" s="73"/>
      <c r="BQ131" s="85" t="s">
        <v>5050</v>
      </c>
      <c r="BR131" s="86">
        <v>9874</v>
      </c>
      <c r="BS131" s="87">
        <v>20000</v>
      </c>
      <c r="BT131" s="86">
        <v>10126</v>
      </c>
      <c r="BU131" s="88" t="s">
        <v>2756</v>
      </c>
      <c r="BV131" s="88"/>
      <c r="BW131" s="90"/>
      <c r="BX131" s="31">
        <f t="shared" si="4"/>
        <v>1</v>
      </c>
      <c r="BY131" s="31">
        <f t="shared" si="5"/>
        <v>1</v>
      </c>
      <c r="BZ131" s="209">
        <v>10</v>
      </c>
    </row>
    <row r="132" spans="2:78" ht="31.5" customHeight="1">
      <c r="B132" s="72">
        <v>127</v>
      </c>
      <c r="C132" s="72">
        <v>25</v>
      </c>
      <c r="D132" s="73" t="s">
        <v>2087</v>
      </c>
      <c r="E132" s="74" t="s">
        <v>1124</v>
      </c>
      <c r="F132" s="73">
        <v>47</v>
      </c>
      <c r="G132" s="73">
        <v>2014</v>
      </c>
      <c r="H132" s="73" t="s">
        <v>3020</v>
      </c>
      <c r="I132" s="73" t="s">
        <v>3020</v>
      </c>
      <c r="J132" s="74" t="s">
        <v>3920</v>
      </c>
      <c r="K132" s="74" t="s">
        <v>2725</v>
      </c>
      <c r="L132" s="74" t="s">
        <v>2726</v>
      </c>
      <c r="M132" s="74" t="s">
        <v>3553</v>
      </c>
      <c r="N132" s="74" t="s">
        <v>3554</v>
      </c>
      <c r="O132" s="74" t="s">
        <v>3553</v>
      </c>
      <c r="P132" s="74">
        <v>1000</v>
      </c>
      <c r="Q132" s="74">
        <v>50</v>
      </c>
      <c r="R132" s="75">
        <v>71.963819999999998</v>
      </c>
      <c r="S132" s="75" t="str">
        <f t="shared" si="3"/>
        <v>소기업</v>
      </c>
      <c r="T132" s="73" t="s">
        <v>5051</v>
      </c>
      <c r="U132" s="73" t="s">
        <v>5052</v>
      </c>
      <c r="V132" s="74" t="s">
        <v>1124</v>
      </c>
      <c r="W132" s="91" t="s">
        <v>5053</v>
      </c>
      <c r="X132" s="73" t="s">
        <v>5054</v>
      </c>
      <c r="Y132" s="73" t="s">
        <v>4597</v>
      </c>
      <c r="Z132" s="76" t="s">
        <v>5055</v>
      </c>
      <c r="AA132" s="74" t="s">
        <v>5056</v>
      </c>
      <c r="AB132" s="77" t="s">
        <v>3690</v>
      </c>
      <c r="AC132" s="73" t="s">
        <v>3717</v>
      </c>
      <c r="AD132" s="73" t="s">
        <v>3717</v>
      </c>
      <c r="AE132" s="73" t="s">
        <v>4600</v>
      </c>
      <c r="AF132" s="92" t="s">
        <v>4576</v>
      </c>
      <c r="AG132" s="78" t="s">
        <v>4577</v>
      </c>
      <c r="AH132" s="79" t="s">
        <v>5057</v>
      </c>
      <c r="AI132" s="79" t="s">
        <v>5058</v>
      </c>
      <c r="AJ132" s="72">
        <v>3</v>
      </c>
      <c r="AK132" s="72" t="s">
        <v>4944</v>
      </c>
      <c r="AL132" s="72">
        <v>3</v>
      </c>
      <c r="AM132" s="80">
        <v>3</v>
      </c>
      <c r="AN132" s="80"/>
      <c r="AO132" s="80">
        <v>2</v>
      </c>
      <c r="AP132" s="79" t="s">
        <v>5059</v>
      </c>
      <c r="AQ132" s="79" t="s">
        <v>5060</v>
      </c>
      <c r="AR132" s="79" t="s">
        <v>5061</v>
      </c>
      <c r="AS132" s="79" t="s">
        <v>5062</v>
      </c>
      <c r="AT132" s="79" t="s">
        <v>2746</v>
      </c>
      <c r="AU132" s="81">
        <v>3</v>
      </c>
      <c r="AV132" s="81">
        <v>4</v>
      </c>
      <c r="AW132" s="81">
        <v>4</v>
      </c>
      <c r="AX132" s="82">
        <v>4</v>
      </c>
      <c r="AY132" s="82">
        <v>6</v>
      </c>
      <c r="AZ132" s="74" t="s">
        <v>5063</v>
      </c>
      <c r="BA132" s="79" t="s">
        <v>5064</v>
      </c>
      <c r="BB132" s="79" t="s">
        <v>5065</v>
      </c>
      <c r="BC132" s="79" t="s">
        <v>5064</v>
      </c>
      <c r="BD132" s="83" t="s">
        <v>4612</v>
      </c>
      <c r="BE132" s="81" t="s">
        <v>5066</v>
      </c>
      <c r="BF132" s="81">
        <v>1</v>
      </c>
      <c r="BG132" s="81"/>
      <c r="BH132" s="81"/>
      <c r="BI132" s="81"/>
      <c r="BJ132" s="84" t="s">
        <v>4614</v>
      </c>
      <c r="BK132" s="81">
        <v>7</v>
      </c>
      <c r="BL132" s="82">
        <v>12</v>
      </c>
      <c r="BM132" s="82">
        <v>15</v>
      </c>
      <c r="BN132" s="73"/>
      <c r="BO132" s="73"/>
      <c r="BP132" s="73"/>
      <c r="BQ132" s="85" t="s">
        <v>5067</v>
      </c>
      <c r="BR132" s="86">
        <v>8500</v>
      </c>
      <c r="BS132" s="87">
        <v>10000</v>
      </c>
      <c r="BT132" s="86">
        <v>1500</v>
      </c>
      <c r="BU132" s="88" t="s">
        <v>2778</v>
      </c>
      <c r="BV132" s="88"/>
      <c r="BW132" s="90"/>
      <c r="BX132" s="31">
        <f t="shared" si="4"/>
        <v>0</v>
      </c>
      <c r="BY132" s="31">
        <f t="shared" si="5"/>
        <v>0</v>
      </c>
      <c r="BZ132" s="209">
        <v>9</v>
      </c>
    </row>
    <row r="133" spans="2:78" ht="31.5" customHeight="1">
      <c r="B133" s="72">
        <v>128</v>
      </c>
      <c r="C133" s="72">
        <v>26</v>
      </c>
      <c r="D133" s="73" t="s">
        <v>2087</v>
      </c>
      <c r="E133" s="74" t="s">
        <v>5068</v>
      </c>
      <c r="F133" s="73">
        <v>28</v>
      </c>
      <c r="G133" s="73">
        <v>2007</v>
      </c>
      <c r="H133" s="73" t="s">
        <v>3034</v>
      </c>
      <c r="I133" s="73" t="s">
        <v>3034</v>
      </c>
      <c r="J133" s="74" t="s">
        <v>5069</v>
      </c>
      <c r="K133" s="74" t="s">
        <v>2725</v>
      </c>
      <c r="L133" s="74" t="s">
        <v>2726</v>
      </c>
      <c r="M133" s="74" t="s">
        <v>3553</v>
      </c>
      <c r="N133" s="74" t="s">
        <v>3554</v>
      </c>
      <c r="O133" s="74" t="s">
        <v>3553</v>
      </c>
      <c r="P133" s="74">
        <v>1000</v>
      </c>
      <c r="Q133" s="74">
        <v>50</v>
      </c>
      <c r="R133" s="75">
        <v>59.225540000000002</v>
      </c>
      <c r="S133" s="75" t="str">
        <f t="shared" si="3"/>
        <v>소기업</v>
      </c>
      <c r="T133" s="73" t="s">
        <v>5070</v>
      </c>
      <c r="U133" s="73" t="s">
        <v>5071</v>
      </c>
      <c r="V133" s="74" t="s">
        <v>5068</v>
      </c>
      <c r="W133" s="73" t="s">
        <v>5072</v>
      </c>
      <c r="X133" s="73" t="s">
        <v>5073</v>
      </c>
      <c r="Y133" s="73" t="s">
        <v>4597</v>
      </c>
      <c r="Z133" s="76" t="s">
        <v>5074</v>
      </c>
      <c r="AA133" s="74" t="s">
        <v>5075</v>
      </c>
      <c r="AB133" s="77" t="s">
        <v>3690</v>
      </c>
      <c r="AC133" s="73" t="s">
        <v>3717</v>
      </c>
      <c r="AD133" s="73" t="s">
        <v>3717</v>
      </c>
      <c r="AE133" s="73" t="s">
        <v>4600</v>
      </c>
      <c r="AF133" s="92" t="s">
        <v>4576</v>
      </c>
      <c r="AG133" s="78" t="s">
        <v>4577</v>
      </c>
      <c r="AH133" s="79" t="s">
        <v>5076</v>
      </c>
      <c r="AI133" s="79" t="s">
        <v>5077</v>
      </c>
      <c r="AJ133" s="72" t="s">
        <v>5078</v>
      </c>
      <c r="AK133" s="72" t="s">
        <v>4273</v>
      </c>
      <c r="AL133" s="72" t="s">
        <v>5079</v>
      </c>
      <c r="AM133" s="80"/>
      <c r="AN133" s="80">
        <v>3</v>
      </c>
      <c r="AO133" s="80">
        <v>2</v>
      </c>
      <c r="AP133" s="79" t="s">
        <v>5080</v>
      </c>
      <c r="AQ133" s="79" t="s">
        <v>5081</v>
      </c>
      <c r="AR133" s="79" t="s">
        <v>5082</v>
      </c>
      <c r="AS133" s="79" t="s">
        <v>5083</v>
      </c>
      <c r="AT133" s="79" t="s">
        <v>2746</v>
      </c>
      <c r="AU133" s="81">
        <v>3</v>
      </c>
      <c r="AV133" s="81">
        <v>4</v>
      </c>
      <c r="AW133" s="81">
        <v>4</v>
      </c>
      <c r="AX133" s="82">
        <v>4</v>
      </c>
      <c r="AY133" s="82">
        <v>6</v>
      </c>
      <c r="AZ133" s="74" t="s">
        <v>5084</v>
      </c>
      <c r="BA133" s="79" t="s">
        <v>5085</v>
      </c>
      <c r="BB133" s="79" t="s">
        <v>5086</v>
      </c>
      <c r="BC133" s="79" t="s">
        <v>5087</v>
      </c>
      <c r="BD133" s="83" t="s">
        <v>4612</v>
      </c>
      <c r="BE133" s="81" t="s">
        <v>5088</v>
      </c>
      <c r="BF133" s="81"/>
      <c r="BG133" s="81">
        <v>1</v>
      </c>
      <c r="BH133" s="81"/>
      <c r="BI133" s="81"/>
      <c r="BJ133" s="84" t="s">
        <v>4614</v>
      </c>
      <c r="BK133" s="81">
        <v>7</v>
      </c>
      <c r="BL133" s="82">
        <v>12</v>
      </c>
      <c r="BM133" s="82">
        <v>14</v>
      </c>
      <c r="BN133" s="73"/>
      <c r="BO133" s="73"/>
      <c r="BP133" s="73"/>
      <c r="BQ133" s="85"/>
      <c r="BR133" s="86">
        <v>0</v>
      </c>
      <c r="BS133" s="87">
        <v>0</v>
      </c>
      <c r="BT133" s="86">
        <v>0</v>
      </c>
      <c r="BU133" s="88" t="s">
        <v>2756</v>
      </c>
      <c r="BV133" s="88"/>
      <c r="BW133" s="90"/>
      <c r="BX133" s="31">
        <f t="shared" si="4"/>
        <v>0</v>
      </c>
      <c r="BY133" s="31">
        <f t="shared" si="5"/>
        <v>0</v>
      </c>
      <c r="BZ133" s="209">
        <v>9</v>
      </c>
    </row>
    <row r="134" spans="2:78" ht="31.5" customHeight="1">
      <c r="B134" s="72">
        <v>129</v>
      </c>
      <c r="C134" s="72">
        <v>27</v>
      </c>
      <c r="D134" s="73" t="s">
        <v>2087</v>
      </c>
      <c r="E134" s="74" t="s">
        <v>5089</v>
      </c>
      <c r="F134" s="73">
        <v>115</v>
      </c>
      <c r="G134" s="73">
        <v>1999</v>
      </c>
      <c r="H134" s="73" t="s">
        <v>3020</v>
      </c>
      <c r="I134" s="73" t="s">
        <v>3020</v>
      </c>
      <c r="J134" s="74" t="s">
        <v>4344</v>
      </c>
      <c r="K134" s="74" t="s">
        <v>2725</v>
      </c>
      <c r="L134" s="74" t="s">
        <v>2726</v>
      </c>
      <c r="M134" s="74" t="s">
        <v>2870</v>
      </c>
      <c r="N134" s="74" t="s">
        <v>2871</v>
      </c>
      <c r="O134" s="74" t="s">
        <v>2870</v>
      </c>
      <c r="P134" s="74">
        <v>1000</v>
      </c>
      <c r="Q134" s="74">
        <v>50</v>
      </c>
      <c r="R134" s="75">
        <v>210.947945</v>
      </c>
      <c r="S134" s="75" t="str">
        <f t="shared" si="3"/>
        <v>중기업</v>
      </c>
      <c r="T134" s="73" t="s">
        <v>5090</v>
      </c>
      <c r="U134" s="73" t="s">
        <v>5091</v>
      </c>
      <c r="V134" s="74" t="s">
        <v>5089</v>
      </c>
      <c r="W134" s="73" t="s">
        <v>5092</v>
      </c>
      <c r="X134" s="73" t="s">
        <v>5093</v>
      </c>
      <c r="Y134" s="73" t="s">
        <v>4597</v>
      </c>
      <c r="Z134" s="76" t="s">
        <v>5094</v>
      </c>
      <c r="AA134" s="74" t="s">
        <v>5095</v>
      </c>
      <c r="AB134" s="77" t="s">
        <v>3690</v>
      </c>
      <c r="AC134" s="73" t="s">
        <v>3717</v>
      </c>
      <c r="AD134" s="73" t="s">
        <v>3717</v>
      </c>
      <c r="AE134" s="73" t="s">
        <v>4673</v>
      </c>
      <c r="AF134" s="92" t="s">
        <v>4576</v>
      </c>
      <c r="AG134" s="92" t="s">
        <v>4577</v>
      </c>
      <c r="AH134" s="79" t="s">
        <v>5096</v>
      </c>
      <c r="AI134" s="79" t="s">
        <v>5097</v>
      </c>
      <c r="AJ134" s="72">
        <v>3</v>
      </c>
      <c r="AK134" s="72">
        <v>3</v>
      </c>
      <c r="AL134" s="72">
        <v>0</v>
      </c>
      <c r="AM134" s="80">
        <v>3</v>
      </c>
      <c r="AN134" s="80">
        <v>3</v>
      </c>
      <c r="AO134" s="80"/>
      <c r="AP134" s="79" t="s">
        <v>5098</v>
      </c>
      <c r="AQ134" s="79" t="s">
        <v>5099</v>
      </c>
      <c r="AR134" s="79" t="s">
        <v>5100</v>
      </c>
      <c r="AS134" s="79" t="s">
        <v>5101</v>
      </c>
      <c r="AT134" s="79" t="s">
        <v>2746</v>
      </c>
      <c r="AU134" s="81">
        <v>3</v>
      </c>
      <c r="AV134" s="81">
        <v>4</v>
      </c>
      <c r="AW134" s="81">
        <v>4</v>
      </c>
      <c r="AX134" s="82">
        <v>4</v>
      </c>
      <c r="AY134" s="82">
        <v>6</v>
      </c>
      <c r="AZ134" s="74" t="s">
        <v>5102</v>
      </c>
      <c r="BA134" s="79" t="s">
        <v>5103</v>
      </c>
      <c r="BB134" s="79" t="s">
        <v>5104</v>
      </c>
      <c r="BC134" s="79" t="s">
        <v>5105</v>
      </c>
      <c r="BD134" s="83" t="s">
        <v>5010</v>
      </c>
      <c r="BE134" s="81"/>
      <c r="BF134" s="81"/>
      <c r="BG134" s="81"/>
      <c r="BH134" s="81"/>
      <c r="BI134" s="81"/>
      <c r="BJ134" s="84" t="s">
        <v>5012</v>
      </c>
      <c r="BK134" s="81">
        <v>2</v>
      </c>
      <c r="BL134" s="82">
        <v>4</v>
      </c>
      <c r="BM134" s="82">
        <v>7</v>
      </c>
      <c r="BN134" s="73"/>
      <c r="BO134" s="73"/>
      <c r="BP134" s="73"/>
      <c r="BQ134" s="85"/>
      <c r="BR134" s="86">
        <v>22310</v>
      </c>
      <c r="BS134" s="87">
        <v>25000</v>
      </c>
      <c r="BT134" s="86">
        <v>2690</v>
      </c>
      <c r="BU134" s="88" t="s">
        <v>2756</v>
      </c>
      <c r="BV134" s="88"/>
      <c r="BW134" s="90"/>
      <c r="BX134" s="31">
        <f t="shared" si="4"/>
        <v>0</v>
      </c>
      <c r="BY134" s="31">
        <f t="shared" si="5"/>
        <v>0</v>
      </c>
      <c r="BZ134" s="209">
        <v>10</v>
      </c>
    </row>
    <row r="135" spans="2:78" ht="31.5" customHeight="1">
      <c r="B135" s="72">
        <v>130</v>
      </c>
      <c r="C135" s="72">
        <v>28</v>
      </c>
      <c r="D135" s="73" t="s">
        <v>2087</v>
      </c>
      <c r="E135" s="94" t="s">
        <v>5106</v>
      </c>
      <c r="F135" s="73">
        <v>4</v>
      </c>
      <c r="G135" s="95">
        <v>2013</v>
      </c>
      <c r="H135" s="95" t="s">
        <v>4490</v>
      </c>
      <c r="I135" s="95" t="s">
        <v>4490</v>
      </c>
      <c r="J135" s="74" t="s">
        <v>2947</v>
      </c>
      <c r="K135" s="74" t="s">
        <v>2725</v>
      </c>
      <c r="L135" s="74" t="s">
        <v>2726</v>
      </c>
      <c r="M135" s="74" t="s">
        <v>2948</v>
      </c>
      <c r="N135" s="74" t="s">
        <v>2949</v>
      </c>
      <c r="O135" s="74" t="s">
        <v>2948</v>
      </c>
      <c r="P135" s="74">
        <v>1000</v>
      </c>
      <c r="Q135" s="74">
        <v>50</v>
      </c>
      <c r="R135" s="75"/>
      <c r="S135" s="75" t="str">
        <f t="shared" ref="S135:S198" si="6">IF(R135&gt;P135,"대기업",IF(F135&lt;Q135,"소기업","중기업"))</f>
        <v>소기업</v>
      </c>
      <c r="T135" s="102" t="s">
        <v>5107</v>
      </c>
      <c r="U135" s="102" t="s">
        <v>5108</v>
      </c>
      <c r="V135" s="101" t="s">
        <v>5106</v>
      </c>
      <c r="W135" s="102" t="s">
        <v>5107</v>
      </c>
      <c r="X135" s="102" t="s">
        <v>5108</v>
      </c>
      <c r="Y135" s="102" t="s">
        <v>4902</v>
      </c>
      <c r="Z135" s="103" t="s">
        <v>5109</v>
      </c>
      <c r="AA135" s="104" t="s">
        <v>5110</v>
      </c>
      <c r="AB135" s="77" t="s">
        <v>3869</v>
      </c>
      <c r="AC135" s="102" t="s">
        <v>3717</v>
      </c>
      <c r="AD135" s="102" t="s">
        <v>3717</v>
      </c>
      <c r="AE135" s="102" t="s">
        <v>4673</v>
      </c>
      <c r="AF135" s="78" t="s">
        <v>3693</v>
      </c>
      <c r="AG135" s="105"/>
      <c r="AH135" s="106" t="s">
        <v>5111</v>
      </c>
      <c r="AI135" s="106" t="s">
        <v>5112</v>
      </c>
      <c r="AJ135" s="90"/>
      <c r="AK135" s="90"/>
      <c r="AL135" s="90"/>
      <c r="AM135" s="107" t="s">
        <v>4651</v>
      </c>
      <c r="AN135" s="107"/>
      <c r="AO135" s="107"/>
      <c r="AP135" s="90"/>
      <c r="AQ135" s="90"/>
      <c r="AR135" s="90"/>
      <c r="AS135" s="90"/>
      <c r="AT135" s="90"/>
      <c r="AU135" s="81">
        <v>3</v>
      </c>
      <c r="AV135" s="81">
        <v>4</v>
      </c>
      <c r="AW135" s="81">
        <v>4</v>
      </c>
      <c r="AX135" s="82">
        <v>6</v>
      </c>
      <c r="AY135" s="82">
        <v>6</v>
      </c>
      <c r="AZ135" s="79" t="s">
        <v>5113</v>
      </c>
      <c r="BA135" s="79" t="s">
        <v>5114</v>
      </c>
      <c r="BB135" s="79" t="s">
        <v>5115</v>
      </c>
      <c r="BC135" s="79" t="s">
        <v>5116</v>
      </c>
      <c r="BD135" s="81" t="s">
        <v>4854</v>
      </c>
      <c r="BE135" s="81"/>
      <c r="BF135" s="81"/>
      <c r="BG135" s="81"/>
      <c r="BH135" s="81"/>
      <c r="BI135" s="81"/>
      <c r="BJ135" s="108"/>
      <c r="BK135" s="81">
        <v>3</v>
      </c>
      <c r="BL135" s="82">
        <v>8</v>
      </c>
      <c r="BM135" s="82">
        <v>12</v>
      </c>
      <c r="BN135" s="105"/>
      <c r="BO135" s="72" t="s">
        <v>3829</v>
      </c>
      <c r="BP135" s="73" t="s">
        <v>5117</v>
      </c>
      <c r="BQ135" s="90"/>
      <c r="BR135" s="86"/>
      <c r="BS135" s="87"/>
      <c r="BT135" s="90"/>
      <c r="BU135" s="90"/>
      <c r="BV135" s="88" t="s">
        <v>4804</v>
      </c>
      <c r="BW135" s="90"/>
      <c r="BX135" s="31">
        <f t="shared" ref="BX135:BX198" si="7">IF(AC135="집중",1,0)</f>
        <v>0</v>
      </c>
      <c r="BY135" s="31">
        <f t="shared" ref="BY135:BY198" si="8">IF(AD135="집중",1,0)</f>
        <v>0</v>
      </c>
      <c r="BZ135" s="233">
        <v>10</v>
      </c>
    </row>
    <row r="136" spans="2:78" ht="31.5" customHeight="1">
      <c r="B136" s="72">
        <v>131</v>
      </c>
      <c r="C136" s="72">
        <v>29</v>
      </c>
      <c r="D136" s="73" t="s">
        <v>2087</v>
      </c>
      <c r="E136" s="74" t="s">
        <v>2106</v>
      </c>
      <c r="F136" s="73">
        <v>13</v>
      </c>
      <c r="G136" s="73">
        <v>2000</v>
      </c>
      <c r="H136" s="73" t="s">
        <v>2722</v>
      </c>
      <c r="I136" s="73" t="s">
        <v>2723</v>
      </c>
      <c r="J136" s="74" t="s">
        <v>5118</v>
      </c>
      <c r="K136" s="74" t="s">
        <v>2725</v>
      </c>
      <c r="L136" s="74" t="s">
        <v>2726</v>
      </c>
      <c r="M136" s="74" t="s">
        <v>2930</v>
      </c>
      <c r="N136" s="74" t="s">
        <v>2931</v>
      </c>
      <c r="O136" s="74" t="s">
        <v>2930</v>
      </c>
      <c r="P136" s="74">
        <v>800</v>
      </c>
      <c r="Q136" s="74">
        <v>50</v>
      </c>
      <c r="R136" s="75">
        <v>46.270115000000004</v>
      </c>
      <c r="S136" s="75" t="str">
        <f t="shared" si="6"/>
        <v>소기업</v>
      </c>
      <c r="T136" s="73" t="s">
        <v>5119</v>
      </c>
      <c r="U136" s="73" t="s">
        <v>5120</v>
      </c>
      <c r="V136" s="74" t="s">
        <v>2106</v>
      </c>
      <c r="W136" s="73" t="s">
        <v>5121</v>
      </c>
      <c r="X136" s="73" t="s">
        <v>5122</v>
      </c>
      <c r="Y136" s="73" t="s">
        <v>4597</v>
      </c>
      <c r="Z136" s="76" t="s">
        <v>5123</v>
      </c>
      <c r="AA136" s="74" t="s">
        <v>5124</v>
      </c>
      <c r="AB136" s="77" t="s">
        <v>3690</v>
      </c>
      <c r="AC136" s="73" t="s">
        <v>3691</v>
      </c>
      <c r="AD136" s="73" t="s">
        <v>3691</v>
      </c>
      <c r="AE136" s="73" t="s">
        <v>4673</v>
      </c>
      <c r="AF136" s="92" t="s">
        <v>4576</v>
      </c>
      <c r="AG136" s="92" t="s">
        <v>4577</v>
      </c>
      <c r="AH136" s="79" t="s">
        <v>5125</v>
      </c>
      <c r="AI136" s="79" t="s">
        <v>5126</v>
      </c>
      <c r="AJ136" s="72" t="s">
        <v>3028</v>
      </c>
      <c r="AK136" s="72">
        <v>3</v>
      </c>
      <c r="AL136" s="72" t="s">
        <v>5127</v>
      </c>
      <c r="AM136" s="80">
        <v>3</v>
      </c>
      <c r="AN136" s="80"/>
      <c r="AO136" s="80">
        <v>3</v>
      </c>
      <c r="AP136" s="79" t="s">
        <v>5128</v>
      </c>
      <c r="AQ136" s="79" t="s">
        <v>5129</v>
      </c>
      <c r="AR136" s="79" t="s">
        <v>5130</v>
      </c>
      <c r="AS136" s="79" t="s">
        <v>5131</v>
      </c>
      <c r="AT136" s="79" t="s">
        <v>2746</v>
      </c>
      <c r="AU136" s="81">
        <v>3</v>
      </c>
      <c r="AV136" s="81">
        <v>4</v>
      </c>
      <c r="AW136" s="81">
        <v>4</v>
      </c>
      <c r="AX136" s="82">
        <v>4</v>
      </c>
      <c r="AY136" s="82">
        <v>6</v>
      </c>
      <c r="AZ136" s="74" t="s">
        <v>5132</v>
      </c>
      <c r="BA136" s="79" t="s">
        <v>5133</v>
      </c>
      <c r="BB136" s="79" t="s">
        <v>5134</v>
      </c>
      <c r="BC136" s="79" t="s">
        <v>5135</v>
      </c>
      <c r="BD136" s="83" t="s">
        <v>5136</v>
      </c>
      <c r="BE136" s="81" t="s">
        <v>5137</v>
      </c>
      <c r="BF136" s="81">
        <v>1</v>
      </c>
      <c r="BG136" s="81"/>
      <c r="BH136" s="81"/>
      <c r="BI136" s="81"/>
      <c r="BJ136" s="84" t="s">
        <v>5138</v>
      </c>
      <c r="BK136" s="81">
        <v>4</v>
      </c>
      <c r="BL136" s="82">
        <v>5</v>
      </c>
      <c r="BM136" s="82">
        <v>8</v>
      </c>
      <c r="BN136" s="73"/>
      <c r="BO136" s="73"/>
      <c r="BP136" s="73"/>
      <c r="BQ136" s="85"/>
      <c r="BR136" s="86">
        <v>0</v>
      </c>
      <c r="BS136" s="87">
        <v>0</v>
      </c>
      <c r="BT136" s="86">
        <v>0</v>
      </c>
      <c r="BU136" s="88" t="s">
        <v>2778</v>
      </c>
      <c r="BV136" s="88"/>
      <c r="BW136" s="90"/>
      <c r="BX136" s="31">
        <f t="shared" si="7"/>
        <v>1</v>
      </c>
      <c r="BY136" s="31">
        <f t="shared" si="8"/>
        <v>1</v>
      </c>
      <c r="BZ136" s="209">
        <v>10</v>
      </c>
    </row>
    <row r="137" spans="2:78" ht="31.5" customHeight="1">
      <c r="B137" s="72">
        <v>132</v>
      </c>
      <c r="C137" s="72">
        <v>30</v>
      </c>
      <c r="D137" s="73" t="s">
        <v>2087</v>
      </c>
      <c r="E137" s="74" t="s">
        <v>1127</v>
      </c>
      <c r="F137" s="73">
        <v>79</v>
      </c>
      <c r="G137" s="73">
        <v>1994</v>
      </c>
      <c r="H137" s="73" t="s">
        <v>3165</v>
      </c>
      <c r="I137" s="73" t="s">
        <v>3034</v>
      </c>
      <c r="J137" s="74" t="s">
        <v>3004</v>
      </c>
      <c r="K137" s="74" t="s">
        <v>2725</v>
      </c>
      <c r="L137" s="74" t="s">
        <v>2726</v>
      </c>
      <c r="M137" s="74" t="s">
        <v>3005</v>
      </c>
      <c r="N137" s="74" t="s">
        <v>3006</v>
      </c>
      <c r="O137" s="74" t="s">
        <v>3005</v>
      </c>
      <c r="P137" s="74">
        <v>1000</v>
      </c>
      <c r="Q137" s="74">
        <v>50</v>
      </c>
      <c r="R137" s="75">
        <v>580.19294500000001</v>
      </c>
      <c r="S137" s="75" t="str">
        <f t="shared" si="6"/>
        <v>중기업</v>
      </c>
      <c r="T137" s="73" t="s">
        <v>5139</v>
      </c>
      <c r="U137" s="73" t="s">
        <v>5140</v>
      </c>
      <c r="V137" s="74" t="s">
        <v>1127</v>
      </c>
      <c r="W137" s="73" t="s">
        <v>5141</v>
      </c>
      <c r="X137" s="73" t="s">
        <v>5142</v>
      </c>
      <c r="Y137" s="73" t="s">
        <v>4597</v>
      </c>
      <c r="Z137" s="76" t="s">
        <v>5143</v>
      </c>
      <c r="AA137" s="74" t="s">
        <v>5144</v>
      </c>
      <c r="AB137" s="77" t="s">
        <v>3690</v>
      </c>
      <c r="AC137" s="73" t="s">
        <v>3691</v>
      </c>
      <c r="AD137" s="73" t="s">
        <v>3691</v>
      </c>
      <c r="AE137" s="73" t="s">
        <v>4600</v>
      </c>
      <c r="AF137" s="92" t="s">
        <v>4576</v>
      </c>
      <c r="AG137" s="78" t="s">
        <v>4577</v>
      </c>
      <c r="AH137" s="79" t="s">
        <v>5145</v>
      </c>
      <c r="AI137" s="79" t="s">
        <v>5146</v>
      </c>
      <c r="AJ137" s="72" t="s">
        <v>3028</v>
      </c>
      <c r="AK137" s="72" t="s">
        <v>5147</v>
      </c>
      <c r="AL137" s="72">
        <v>0</v>
      </c>
      <c r="AM137" s="80" t="s">
        <v>3997</v>
      </c>
      <c r="AN137" s="80" t="s">
        <v>5148</v>
      </c>
      <c r="AO137" s="80"/>
      <c r="AP137" s="79" t="s">
        <v>5149</v>
      </c>
      <c r="AQ137" s="79" t="s">
        <v>5150</v>
      </c>
      <c r="AR137" s="79" t="s">
        <v>5151</v>
      </c>
      <c r="AS137" s="79" t="s">
        <v>5152</v>
      </c>
      <c r="AT137" s="79" t="s">
        <v>2746</v>
      </c>
      <c r="AU137" s="81">
        <v>3</v>
      </c>
      <c r="AV137" s="81">
        <v>4</v>
      </c>
      <c r="AW137" s="81">
        <v>4</v>
      </c>
      <c r="AX137" s="82">
        <v>4</v>
      </c>
      <c r="AY137" s="82">
        <v>6</v>
      </c>
      <c r="AZ137" s="74" t="s">
        <v>5153</v>
      </c>
      <c r="BA137" s="79" t="s">
        <v>5154</v>
      </c>
      <c r="BB137" s="79" t="s">
        <v>5155</v>
      </c>
      <c r="BC137" s="79" t="s">
        <v>5156</v>
      </c>
      <c r="BD137" s="83" t="s">
        <v>5157</v>
      </c>
      <c r="BE137" s="81" t="s">
        <v>5158</v>
      </c>
      <c r="BF137" s="81"/>
      <c r="BG137" s="81"/>
      <c r="BH137" s="81">
        <v>1</v>
      </c>
      <c r="BI137" s="81"/>
      <c r="BJ137" s="84" t="s">
        <v>4614</v>
      </c>
      <c r="BK137" s="81">
        <v>7</v>
      </c>
      <c r="BL137" s="82">
        <v>10</v>
      </c>
      <c r="BM137" s="82">
        <v>12</v>
      </c>
      <c r="BN137" s="73"/>
      <c r="BO137" s="73"/>
      <c r="BP137" s="73"/>
      <c r="BQ137" s="85"/>
      <c r="BR137" s="86">
        <v>60568</v>
      </c>
      <c r="BS137" s="87">
        <v>62300</v>
      </c>
      <c r="BT137" s="86">
        <v>1732</v>
      </c>
      <c r="BU137" s="88" t="s">
        <v>2778</v>
      </c>
      <c r="BV137" s="88"/>
      <c r="BW137" s="90"/>
      <c r="BX137" s="31">
        <f t="shared" si="7"/>
        <v>1</v>
      </c>
      <c r="BY137" s="31">
        <f t="shared" si="8"/>
        <v>1</v>
      </c>
      <c r="BZ137" s="209">
        <v>9</v>
      </c>
    </row>
    <row r="138" spans="2:78" ht="31.5" customHeight="1">
      <c r="B138" s="72">
        <v>133</v>
      </c>
      <c r="C138" s="72">
        <v>31</v>
      </c>
      <c r="D138" s="73" t="s">
        <v>2087</v>
      </c>
      <c r="E138" s="74" t="s">
        <v>2122</v>
      </c>
      <c r="F138" s="73">
        <v>10</v>
      </c>
      <c r="G138" s="73">
        <v>2010</v>
      </c>
      <c r="H138" s="73" t="s">
        <v>4123</v>
      </c>
      <c r="I138" s="73" t="s">
        <v>4123</v>
      </c>
      <c r="J138" s="74" t="s">
        <v>5159</v>
      </c>
      <c r="K138" s="74" t="s">
        <v>2725</v>
      </c>
      <c r="L138" s="74" t="s">
        <v>2726</v>
      </c>
      <c r="M138" s="74" t="s">
        <v>2948</v>
      </c>
      <c r="N138" s="74" t="s">
        <v>2949</v>
      </c>
      <c r="O138" s="74" t="s">
        <v>2948</v>
      </c>
      <c r="P138" s="74">
        <v>1000</v>
      </c>
      <c r="Q138" s="74">
        <v>50</v>
      </c>
      <c r="R138" s="75"/>
      <c r="S138" s="75" t="str">
        <f t="shared" si="6"/>
        <v>소기업</v>
      </c>
      <c r="T138" s="73" t="s">
        <v>5160</v>
      </c>
      <c r="U138" s="73" t="s">
        <v>5161</v>
      </c>
      <c r="V138" s="74" t="s">
        <v>2122</v>
      </c>
      <c r="W138" s="91" t="s">
        <v>5162</v>
      </c>
      <c r="X138" s="73" t="s">
        <v>5161</v>
      </c>
      <c r="Y138" s="73" t="s">
        <v>4597</v>
      </c>
      <c r="Z138" s="76" t="s">
        <v>5163</v>
      </c>
      <c r="AA138" s="74" t="s">
        <v>5164</v>
      </c>
      <c r="AB138" s="77" t="s">
        <v>3690</v>
      </c>
      <c r="AC138" s="73" t="s">
        <v>3717</v>
      </c>
      <c r="AD138" s="73" t="s">
        <v>3717</v>
      </c>
      <c r="AE138" s="73" t="s">
        <v>4624</v>
      </c>
      <c r="AF138" s="92" t="s">
        <v>4576</v>
      </c>
      <c r="AG138" s="92" t="s">
        <v>4625</v>
      </c>
      <c r="AH138" s="79" t="s">
        <v>5165</v>
      </c>
      <c r="AI138" s="79" t="s">
        <v>5166</v>
      </c>
      <c r="AJ138" s="72">
        <v>0</v>
      </c>
      <c r="AK138" s="72">
        <v>5</v>
      </c>
      <c r="AL138" s="72">
        <v>0</v>
      </c>
      <c r="AM138" s="80" t="s">
        <v>4501</v>
      </c>
      <c r="AN138" s="80"/>
      <c r="AO138" s="80"/>
      <c r="AP138" s="79" t="s">
        <v>5167</v>
      </c>
      <c r="AQ138" s="79" t="s">
        <v>5168</v>
      </c>
      <c r="AR138" s="79" t="s">
        <v>5169</v>
      </c>
      <c r="AS138" s="79" t="s">
        <v>5170</v>
      </c>
      <c r="AT138" s="79" t="s">
        <v>2746</v>
      </c>
      <c r="AU138" s="81">
        <v>4</v>
      </c>
      <c r="AV138" s="81">
        <v>4</v>
      </c>
      <c r="AW138" s="81">
        <v>4</v>
      </c>
      <c r="AX138" s="82">
        <v>6</v>
      </c>
      <c r="AY138" s="82">
        <v>6</v>
      </c>
      <c r="AZ138" s="74" t="s">
        <v>5171</v>
      </c>
      <c r="BA138" s="79" t="s">
        <v>5172</v>
      </c>
      <c r="BB138" s="79" t="s">
        <v>5173</v>
      </c>
      <c r="BC138" s="79" t="s">
        <v>5174</v>
      </c>
      <c r="BD138" s="83" t="s">
        <v>4705</v>
      </c>
      <c r="BE138" s="81"/>
      <c r="BF138" s="81"/>
      <c r="BG138" s="81"/>
      <c r="BH138" s="81"/>
      <c r="BI138" s="81"/>
      <c r="BJ138" s="84" t="s">
        <v>4614</v>
      </c>
      <c r="BK138" s="81">
        <v>3</v>
      </c>
      <c r="BL138" s="82">
        <v>5</v>
      </c>
      <c r="BM138" s="82">
        <v>5</v>
      </c>
      <c r="BN138" s="73"/>
      <c r="BO138" s="73"/>
      <c r="BP138" s="73"/>
      <c r="BQ138" s="85" t="s">
        <v>5175</v>
      </c>
      <c r="BR138" s="86">
        <v>0</v>
      </c>
      <c r="BS138" s="87">
        <v>0</v>
      </c>
      <c r="BT138" s="86">
        <v>0</v>
      </c>
      <c r="BU138" s="88" t="s">
        <v>2778</v>
      </c>
      <c r="BV138" s="88"/>
      <c r="BW138" s="90"/>
      <c r="BX138" s="31">
        <f t="shared" si="7"/>
        <v>0</v>
      </c>
      <c r="BY138" s="31">
        <f t="shared" si="8"/>
        <v>0</v>
      </c>
      <c r="BZ138" s="209">
        <v>9</v>
      </c>
    </row>
    <row r="139" spans="2:78" ht="31.5" customHeight="1">
      <c r="B139" s="72">
        <v>134</v>
      </c>
      <c r="C139" s="72">
        <v>32</v>
      </c>
      <c r="D139" s="73" t="s">
        <v>2087</v>
      </c>
      <c r="E139" s="74" t="s">
        <v>5176</v>
      </c>
      <c r="F139" s="73">
        <v>29</v>
      </c>
      <c r="G139" s="73">
        <v>2002</v>
      </c>
      <c r="H139" s="73" t="s">
        <v>3774</v>
      </c>
      <c r="I139" s="73" t="s">
        <v>2848</v>
      </c>
      <c r="J139" s="74" t="s">
        <v>5177</v>
      </c>
      <c r="K139" s="74" t="s">
        <v>2725</v>
      </c>
      <c r="L139" s="74" t="s">
        <v>2726</v>
      </c>
      <c r="M139" s="74" t="s">
        <v>5178</v>
      </c>
      <c r="N139" s="74" t="s">
        <v>5179</v>
      </c>
      <c r="O139" s="74" t="s">
        <v>5178</v>
      </c>
      <c r="P139" s="74">
        <v>1500</v>
      </c>
      <c r="Q139" s="74">
        <v>50</v>
      </c>
      <c r="R139" s="75">
        <v>93.091944999999996</v>
      </c>
      <c r="S139" s="75" t="str">
        <f t="shared" si="6"/>
        <v>소기업</v>
      </c>
      <c r="T139" s="73" t="s">
        <v>5180</v>
      </c>
      <c r="U139" s="73" t="s">
        <v>5181</v>
      </c>
      <c r="V139" s="74" t="s">
        <v>5176</v>
      </c>
      <c r="W139" s="73" t="s">
        <v>5182</v>
      </c>
      <c r="X139" s="73" t="s">
        <v>5183</v>
      </c>
      <c r="Y139" s="73" t="s">
        <v>4597</v>
      </c>
      <c r="Z139" s="76" t="s">
        <v>5184</v>
      </c>
      <c r="AA139" s="74" t="s">
        <v>5185</v>
      </c>
      <c r="AB139" s="77" t="s">
        <v>3690</v>
      </c>
      <c r="AC139" s="73" t="s">
        <v>3717</v>
      </c>
      <c r="AD139" s="73" t="s">
        <v>3717</v>
      </c>
      <c r="AE139" s="73" t="s">
        <v>4575</v>
      </c>
      <c r="AF139" s="92" t="s">
        <v>4576</v>
      </c>
      <c r="AG139" s="78" t="s">
        <v>4577</v>
      </c>
      <c r="AH139" s="79" t="s">
        <v>5186</v>
      </c>
      <c r="AI139" s="79" t="s">
        <v>5187</v>
      </c>
      <c r="AJ139" s="72">
        <v>0</v>
      </c>
      <c r="AK139" s="72">
        <v>0</v>
      </c>
      <c r="AL139" s="72" t="s">
        <v>5188</v>
      </c>
      <c r="AM139" s="80"/>
      <c r="AN139" s="80"/>
      <c r="AO139" s="80">
        <v>2</v>
      </c>
      <c r="AP139" s="79" t="s">
        <v>5189</v>
      </c>
      <c r="AQ139" s="79" t="s">
        <v>5190</v>
      </c>
      <c r="AR139" s="79" t="s">
        <v>5191</v>
      </c>
      <c r="AS139" s="79" t="s">
        <v>5192</v>
      </c>
      <c r="AT139" s="79" t="s">
        <v>2746</v>
      </c>
      <c r="AU139" s="81">
        <v>3</v>
      </c>
      <c r="AV139" s="81">
        <v>4</v>
      </c>
      <c r="AW139" s="81">
        <v>4</v>
      </c>
      <c r="AX139" s="82">
        <v>6</v>
      </c>
      <c r="AY139" s="82">
        <v>6</v>
      </c>
      <c r="AZ139" s="74" t="s">
        <v>5193</v>
      </c>
      <c r="BA139" s="79" t="s">
        <v>5194</v>
      </c>
      <c r="BB139" s="79" t="s">
        <v>5195</v>
      </c>
      <c r="BC139" s="79" t="s">
        <v>5196</v>
      </c>
      <c r="BD139" s="83" t="s">
        <v>4705</v>
      </c>
      <c r="BE139" s="81" t="s">
        <v>5197</v>
      </c>
      <c r="BF139" s="81"/>
      <c r="BG139" s="81"/>
      <c r="BH139" s="81">
        <v>1</v>
      </c>
      <c r="BI139" s="81"/>
      <c r="BJ139" s="84" t="s">
        <v>5198</v>
      </c>
      <c r="BK139" s="81">
        <v>3</v>
      </c>
      <c r="BL139" s="82">
        <v>5</v>
      </c>
      <c r="BM139" s="82">
        <v>7</v>
      </c>
      <c r="BN139" s="73"/>
      <c r="BO139" s="73"/>
      <c r="BP139" s="73"/>
      <c r="BQ139" s="85"/>
      <c r="BR139" s="86">
        <v>0</v>
      </c>
      <c r="BS139" s="87">
        <v>0</v>
      </c>
      <c r="BT139" s="86">
        <v>0</v>
      </c>
      <c r="BU139" s="88" t="s">
        <v>2756</v>
      </c>
      <c r="BV139" s="88"/>
      <c r="BW139" s="90"/>
      <c r="BX139" s="31">
        <f t="shared" si="7"/>
        <v>0</v>
      </c>
      <c r="BY139" s="31">
        <f t="shared" si="8"/>
        <v>0</v>
      </c>
      <c r="BZ139" s="209">
        <v>10</v>
      </c>
    </row>
    <row r="140" spans="2:78" ht="31.5" customHeight="1">
      <c r="B140" s="72">
        <v>135</v>
      </c>
      <c r="C140" s="72">
        <v>33</v>
      </c>
      <c r="D140" s="73" t="s">
        <v>2087</v>
      </c>
      <c r="E140" s="74" t="s">
        <v>5199</v>
      </c>
      <c r="F140" s="73">
        <v>24</v>
      </c>
      <c r="G140" s="73">
        <v>1994</v>
      </c>
      <c r="H140" s="73" t="s">
        <v>3066</v>
      </c>
      <c r="I140" s="73" t="s">
        <v>2848</v>
      </c>
      <c r="J140" s="74" t="s">
        <v>5200</v>
      </c>
      <c r="K140" s="74" t="s">
        <v>2725</v>
      </c>
      <c r="L140" s="74" t="s">
        <v>2726</v>
      </c>
      <c r="M140" s="74" t="s">
        <v>5201</v>
      </c>
      <c r="N140" s="74" t="s">
        <v>5202</v>
      </c>
      <c r="O140" s="74" t="s">
        <v>5201</v>
      </c>
      <c r="P140" s="74">
        <v>1000</v>
      </c>
      <c r="Q140" s="74">
        <v>50</v>
      </c>
      <c r="R140" s="75">
        <v>70.787469999999999</v>
      </c>
      <c r="S140" s="75" t="str">
        <f t="shared" si="6"/>
        <v>소기업</v>
      </c>
      <c r="T140" s="73" t="s">
        <v>5203</v>
      </c>
      <c r="U140" s="73" t="s">
        <v>5204</v>
      </c>
      <c r="V140" s="74" t="s">
        <v>5199</v>
      </c>
      <c r="W140" s="73" t="s">
        <v>5203</v>
      </c>
      <c r="X140" s="73" t="s">
        <v>5205</v>
      </c>
      <c r="Y140" s="73" t="s">
        <v>4597</v>
      </c>
      <c r="Z140" s="76" t="s">
        <v>5206</v>
      </c>
      <c r="AA140" s="74" t="s">
        <v>5207</v>
      </c>
      <c r="AB140" s="77" t="s">
        <v>3690</v>
      </c>
      <c r="AC140" s="73" t="s">
        <v>3717</v>
      </c>
      <c r="AD140" s="73" t="s">
        <v>3717</v>
      </c>
      <c r="AE140" s="73" t="s">
        <v>4673</v>
      </c>
      <c r="AF140" s="92" t="s">
        <v>4576</v>
      </c>
      <c r="AG140" s="92" t="s">
        <v>4577</v>
      </c>
      <c r="AH140" s="79" t="s">
        <v>5208</v>
      </c>
      <c r="AI140" s="79" t="s">
        <v>5209</v>
      </c>
      <c r="AJ140" s="72">
        <v>3</v>
      </c>
      <c r="AK140" s="72">
        <v>3</v>
      </c>
      <c r="AL140" s="72" t="s">
        <v>4560</v>
      </c>
      <c r="AM140" s="80"/>
      <c r="AN140" s="80"/>
      <c r="AO140" s="80" t="s">
        <v>528</v>
      </c>
      <c r="AP140" s="79" t="s">
        <v>5210</v>
      </c>
      <c r="AQ140" s="79" t="s">
        <v>5211</v>
      </c>
      <c r="AR140" s="79" t="s">
        <v>5212</v>
      </c>
      <c r="AS140" s="79" t="s">
        <v>5213</v>
      </c>
      <c r="AT140" s="79" t="s">
        <v>2746</v>
      </c>
      <c r="AU140" s="81">
        <v>3</v>
      </c>
      <c r="AV140" s="81">
        <v>4</v>
      </c>
      <c r="AW140" s="81">
        <v>4</v>
      </c>
      <c r="AX140" s="82">
        <v>4</v>
      </c>
      <c r="AY140" s="82">
        <v>6</v>
      </c>
      <c r="AZ140" s="74" t="s">
        <v>5214</v>
      </c>
      <c r="BA140" s="79" t="s">
        <v>5215</v>
      </c>
      <c r="BB140" s="79" t="s">
        <v>5216</v>
      </c>
      <c r="BC140" s="79" t="s">
        <v>5217</v>
      </c>
      <c r="BD140" s="83" t="s">
        <v>5157</v>
      </c>
      <c r="BE140" s="81"/>
      <c r="BF140" s="81"/>
      <c r="BG140" s="81"/>
      <c r="BH140" s="81"/>
      <c r="BI140" s="81"/>
      <c r="BJ140" s="84" t="s">
        <v>5218</v>
      </c>
      <c r="BK140" s="81">
        <v>6</v>
      </c>
      <c r="BL140" s="82">
        <v>9</v>
      </c>
      <c r="BM140" s="82">
        <v>11</v>
      </c>
      <c r="BN140" s="73"/>
      <c r="BO140" s="73"/>
      <c r="BP140" s="73"/>
      <c r="BQ140" s="85"/>
      <c r="BR140" s="86">
        <v>37800</v>
      </c>
      <c r="BS140" s="87">
        <v>45800</v>
      </c>
      <c r="BT140" s="86">
        <v>8000</v>
      </c>
      <c r="BU140" s="88" t="s">
        <v>2756</v>
      </c>
      <c r="BV140" s="88"/>
      <c r="BW140" s="90"/>
      <c r="BX140" s="31">
        <f t="shared" si="7"/>
        <v>0</v>
      </c>
      <c r="BY140" s="31">
        <f t="shared" si="8"/>
        <v>0</v>
      </c>
      <c r="BZ140" s="209">
        <v>10</v>
      </c>
    </row>
    <row r="141" spans="2:78" ht="31.5" customHeight="1">
      <c r="B141" s="72">
        <v>136</v>
      </c>
      <c r="C141" s="72">
        <v>34</v>
      </c>
      <c r="D141" s="73" t="s">
        <v>2008</v>
      </c>
      <c r="E141" s="74" t="s">
        <v>5219</v>
      </c>
      <c r="F141" s="73">
        <v>6</v>
      </c>
      <c r="G141" s="73">
        <v>2008</v>
      </c>
      <c r="H141" s="73" t="s">
        <v>5220</v>
      </c>
      <c r="I141" s="73" t="s">
        <v>2828</v>
      </c>
      <c r="J141" s="74" t="s">
        <v>3920</v>
      </c>
      <c r="K141" s="74" t="s">
        <v>2725</v>
      </c>
      <c r="L141" s="74" t="s">
        <v>2726</v>
      </c>
      <c r="M141" s="74" t="s">
        <v>3553</v>
      </c>
      <c r="N141" s="74" t="s">
        <v>3554</v>
      </c>
      <c r="O141" s="74" t="s">
        <v>3553</v>
      </c>
      <c r="P141" s="74">
        <v>1000</v>
      </c>
      <c r="Q141" s="74">
        <v>50</v>
      </c>
      <c r="R141" s="75">
        <v>28.87349</v>
      </c>
      <c r="S141" s="75" t="str">
        <f t="shared" si="6"/>
        <v>소기업</v>
      </c>
      <c r="T141" s="73" t="s">
        <v>5221</v>
      </c>
      <c r="U141" s="73" t="s">
        <v>5222</v>
      </c>
      <c r="V141" s="74" t="s">
        <v>5219</v>
      </c>
      <c r="W141" s="91" t="s">
        <v>5223</v>
      </c>
      <c r="X141" s="73" t="s">
        <v>5224</v>
      </c>
      <c r="Y141" s="73" t="s">
        <v>4597</v>
      </c>
      <c r="Z141" s="76" t="s">
        <v>5225</v>
      </c>
      <c r="AA141" s="74" t="s">
        <v>5226</v>
      </c>
      <c r="AB141" s="77" t="s">
        <v>3690</v>
      </c>
      <c r="AC141" s="73" t="s">
        <v>3717</v>
      </c>
      <c r="AD141" s="73" t="s">
        <v>3717</v>
      </c>
      <c r="AE141" s="73" t="s">
        <v>4624</v>
      </c>
      <c r="AF141" s="92" t="s">
        <v>4576</v>
      </c>
      <c r="AG141" s="92" t="s">
        <v>4625</v>
      </c>
      <c r="AH141" s="79" t="s">
        <v>5227</v>
      </c>
      <c r="AI141" s="79" t="s">
        <v>5228</v>
      </c>
      <c r="AJ141" s="72">
        <v>3</v>
      </c>
      <c r="AK141" s="72">
        <v>2</v>
      </c>
      <c r="AL141" s="72">
        <v>3</v>
      </c>
      <c r="AM141" s="80">
        <v>3</v>
      </c>
      <c r="AN141" s="80"/>
      <c r="AO141" s="80"/>
      <c r="AP141" s="79" t="s">
        <v>5229</v>
      </c>
      <c r="AQ141" s="79" t="s">
        <v>5230</v>
      </c>
      <c r="AR141" s="79" t="s">
        <v>5231</v>
      </c>
      <c r="AS141" s="79" t="s">
        <v>5232</v>
      </c>
      <c r="AT141" s="79" t="s">
        <v>2746</v>
      </c>
      <c r="AU141" s="81">
        <v>4</v>
      </c>
      <c r="AV141" s="81">
        <v>4</v>
      </c>
      <c r="AW141" s="81">
        <v>4</v>
      </c>
      <c r="AX141" s="82">
        <v>6</v>
      </c>
      <c r="AY141" s="82">
        <v>6</v>
      </c>
      <c r="AZ141" s="74" t="s">
        <v>5233</v>
      </c>
      <c r="BA141" s="79" t="s">
        <v>5234</v>
      </c>
      <c r="BB141" s="79" t="s">
        <v>5235</v>
      </c>
      <c r="BC141" s="79" t="s">
        <v>5236</v>
      </c>
      <c r="BD141" s="83" t="s">
        <v>4915</v>
      </c>
      <c r="BE141" s="81"/>
      <c r="BF141" s="81"/>
      <c r="BG141" s="81"/>
      <c r="BH141" s="81"/>
      <c r="BI141" s="81"/>
      <c r="BJ141" s="84" t="s">
        <v>4614</v>
      </c>
      <c r="BK141" s="81">
        <v>5</v>
      </c>
      <c r="BL141" s="82">
        <v>8</v>
      </c>
      <c r="BM141" s="82">
        <v>9</v>
      </c>
      <c r="BN141" s="73"/>
      <c r="BO141" s="73"/>
      <c r="BP141" s="73"/>
      <c r="BQ141" s="85" t="s">
        <v>5237</v>
      </c>
      <c r="BR141" s="86">
        <v>2860</v>
      </c>
      <c r="BS141" s="87">
        <v>2915</v>
      </c>
      <c r="BT141" s="86">
        <v>0</v>
      </c>
      <c r="BU141" s="88" t="s">
        <v>2756</v>
      </c>
      <c r="BV141" s="88" t="s">
        <v>3335</v>
      </c>
      <c r="BW141" s="90"/>
      <c r="BX141" s="31">
        <f t="shared" si="7"/>
        <v>0</v>
      </c>
      <c r="BY141" s="31">
        <f t="shared" si="8"/>
        <v>0</v>
      </c>
      <c r="BZ141" s="209">
        <v>10</v>
      </c>
    </row>
    <row r="142" spans="2:78" ht="31.5" customHeight="1">
      <c r="B142" s="72">
        <v>137</v>
      </c>
      <c r="C142" s="72">
        <v>35</v>
      </c>
      <c r="D142" s="73" t="s">
        <v>2008</v>
      </c>
      <c r="E142" s="74" t="s">
        <v>5238</v>
      </c>
      <c r="F142" s="73">
        <v>121</v>
      </c>
      <c r="G142" s="73">
        <v>1995</v>
      </c>
      <c r="H142" s="73" t="s">
        <v>5239</v>
      </c>
      <c r="I142" s="73" t="s">
        <v>5240</v>
      </c>
      <c r="J142" s="74" t="s">
        <v>5241</v>
      </c>
      <c r="K142" s="74" t="s">
        <v>2725</v>
      </c>
      <c r="L142" s="74" t="s">
        <v>2726</v>
      </c>
      <c r="M142" s="74" t="s">
        <v>3005</v>
      </c>
      <c r="N142" s="74" t="s">
        <v>3006</v>
      </c>
      <c r="O142" s="74" t="s">
        <v>3005</v>
      </c>
      <c r="P142" s="74">
        <v>1000</v>
      </c>
      <c r="Q142" s="74">
        <v>50</v>
      </c>
      <c r="R142" s="75">
        <v>108.98863499999999</v>
      </c>
      <c r="S142" s="75" t="str">
        <f t="shared" si="6"/>
        <v>중기업</v>
      </c>
      <c r="T142" s="73" t="s">
        <v>5242</v>
      </c>
      <c r="U142" s="73" t="s">
        <v>5243</v>
      </c>
      <c r="V142" s="74" t="s">
        <v>5238</v>
      </c>
      <c r="W142" s="73" t="s">
        <v>3237</v>
      </c>
      <c r="X142" s="73" t="s">
        <v>5244</v>
      </c>
      <c r="Y142" s="73" t="s">
        <v>4597</v>
      </c>
      <c r="Z142" s="76" t="s">
        <v>5245</v>
      </c>
      <c r="AA142" s="74" t="s">
        <v>5246</v>
      </c>
      <c r="AB142" s="77" t="s">
        <v>3690</v>
      </c>
      <c r="AC142" s="73" t="s">
        <v>3717</v>
      </c>
      <c r="AD142" s="73" t="s">
        <v>3717</v>
      </c>
      <c r="AE142" s="73" t="s">
        <v>4575</v>
      </c>
      <c r="AF142" s="92" t="s">
        <v>4576</v>
      </c>
      <c r="AG142" s="78" t="s">
        <v>4577</v>
      </c>
      <c r="AH142" s="79" t="s">
        <v>5247</v>
      </c>
      <c r="AI142" s="79" t="s">
        <v>5248</v>
      </c>
      <c r="AJ142" s="72" t="s">
        <v>4525</v>
      </c>
      <c r="AK142" s="72" t="s">
        <v>4560</v>
      </c>
      <c r="AL142" s="72" t="s">
        <v>5249</v>
      </c>
      <c r="AM142" s="80">
        <v>3</v>
      </c>
      <c r="AN142" s="80">
        <v>3</v>
      </c>
      <c r="AO142" s="80">
        <v>4</v>
      </c>
      <c r="AP142" s="79" t="s">
        <v>5250</v>
      </c>
      <c r="AQ142" s="79" t="s">
        <v>5251</v>
      </c>
      <c r="AR142" s="79" t="s">
        <v>5252</v>
      </c>
      <c r="AS142" s="79" t="s">
        <v>5253</v>
      </c>
      <c r="AT142" s="79" t="s">
        <v>2746</v>
      </c>
      <c r="AU142" s="81">
        <v>3</v>
      </c>
      <c r="AV142" s="81">
        <v>4</v>
      </c>
      <c r="AW142" s="81">
        <v>4</v>
      </c>
      <c r="AX142" s="82">
        <v>6</v>
      </c>
      <c r="AY142" s="82">
        <v>6</v>
      </c>
      <c r="AZ142" s="74" t="s">
        <v>5254</v>
      </c>
      <c r="BA142" s="79" t="s">
        <v>5255</v>
      </c>
      <c r="BB142" s="79" t="s">
        <v>5256</v>
      </c>
      <c r="BC142" s="79" t="s">
        <v>5257</v>
      </c>
      <c r="BD142" s="83" t="s">
        <v>4705</v>
      </c>
      <c r="BE142" s="81" t="s">
        <v>5258</v>
      </c>
      <c r="BF142" s="81"/>
      <c r="BG142" s="81"/>
      <c r="BH142" s="81">
        <v>1</v>
      </c>
      <c r="BI142" s="81"/>
      <c r="BJ142" s="84" t="s">
        <v>5259</v>
      </c>
      <c r="BK142" s="81">
        <v>3</v>
      </c>
      <c r="BL142" s="82">
        <v>5</v>
      </c>
      <c r="BM142" s="82">
        <v>8</v>
      </c>
      <c r="BN142" s="73"/>
      <c r="BO142" s="73"/>
      <c r="BP142" s="73"/>
      <c r="BQ142" s="85"/>
      <c r="BR142" s="86">
        <v>18240</v>
      </c>
      <c r="BS142" s="87">
        <v>12905</v>
      </c>
      <c r="BT142" s="86">
        <v>0</v>
      </c>
      <c r="BU142" s="88" t="s">
        <v>2756</v>
      </c>
      <c r="BV142" s="88" t="s">
        <v>3335</v>
      </c>
      <c r="BW142" s="90"/>
      <c r="BX142" s="31">
        <f t="shared" si="7"/>
        <v>0</v>
      </c>
      <c r="BY142" s="31">
        <f t="shared" si="8"/>
        <v>0</v>
      </c>
      <c r="BZ142" s="209">
        <v>10</v>
      </c>
    </row>
    <row r="143" spans="2:78" ht="31.5" customHeight="1">
      <c r="B143" s="72">
        <v>138</v>
      </c>
      <c r="C143" s="72">
        <v>36</v>
      </c>
      <c r="D143" s="73" t="s">
        <v>2087</v>
      </c>
      <c r="E143" s="74" t="s">
        <v>5260</v>
      </c>
      <c r="F143" s="73">
        <v>99</v>
      </c>
      <c r="G143" s="73">
        <v>2003</v>
      </c>
      <c r="H143" s="73" t="s">
        <v>2804</v>
      </c>
      <c r="I143" s="73" t="s">
        <v>2804</v>
      </c>
      <c r="J143" s="74" t="s">
        <v>5261</v>
      </c>
      <c r="K143" s="74" t="s">
        <v>2725</v>
      </c>
      <c r="L143" s="74" t="s">
        <v>2726</v>
      </c>
      <c r="M143" s="74" t="s">
        <v>5262</v>
      </c>
      <c r="N143" s="74" t="s">
        <v>5263</v>
      </c>
      <c r="O143" s="74" t="s">
        <v>5262</v>
      </c>
      <c r="P143" s="74">
        <v>1500</v>
      </c>
      <c r="Q143" s="74">
        <v>50</v>
      </c>
      <c r="R143" s="75">
        <v>162.42218</v>
      </c>
      <c r="S143" s="75" t="str">
        <f t="shared" si="6"/>
        <v>중기업</v>
      </c>
      <c r="T143" s="73" t="s">
        <v>5264</v>
      </c>
      <c r="U143" s="73" t="s">
        <v>5265</v>
      </c>
      <c r="V143" s="74" t="s">
        <v>5260</v>
      </c>
      <c r="W143" s="73" t="s">
        <v>5266</v>
      </c>
      <c r="X143" s="73" t="s">
        <v>5267</v>
      </c>
      <c r="Y143" s="73" t="s">
        <v>4597</v>
      </c>
      <c r="Z143" s="76" t="s">
        <v>5268</v>
      </c>
      <c r="AA143" s="74" t="s">
        <v>5269</v>
      </c>
      <c r="AB143" s="77" t="s">
        <v>3690</v>
      </c>
      <c r="AC143" s="73" t="s">
        <v>3717</v>
      </c>
      <c r="AD143" s="73" t="s">
        <v>3717</v>
      </c>
      <c r="AE143" s="73" t="s">
        <v>4600</v>
      </c>
      <c r="AF143" s="92" t="s">
        <v>4576</v>
      </c>
      <c r="AG143" s="78" t="s">
        <v>4577</v>
      </c>
      <c r="AH143" s="79" t="s">
        <v>5270</v>
      </c>
      <c r="AI143" s="79" t="s">
        <v>5271</v>
      </c>
      <c r="AJ143" s="72">
        <v>3</v>
      </c>
      <c r="AK143" s="72">
        <v>3</v>
      </c>
      <c r="AL143" s="72">
        <v>4</v>
      </c>
      <c r="AM143" s="80">
        <v>3</v>
      </c>
      <c r="AN143" s="80">
        <v>3</v>
      </c>
      <c r="AO143" s="80">
        <v>4</v>
      </c>
      <c r="AP143" s="79" t="s">
        <v>5272</v>
      </c>
      <c r="AQ143" s="79" t="s">
        <v>5273</v>
      </c>
      <c r="AR143" s="79" t="s">
        <v>5274</v>
      </c>
      <c r="AS143" s="79" t="s">
        <v>5275</v>
      </c>
      <c r="AT143" s="79" t="s">
        <v>2746</v>
      </c>
      <c r="AU143" s="81">
        <v>3</v>
      </c>
      <c r="AV143" s="81">
        <v>4</v>
      </c>
      <c r="AW143" s="81">
        <v>4</v>
      </c>
      <c r="AX143" s="82">
        <v>4</v>
      </c>
      <c r="AY143" s="82">
        <v>6</v>
      </c>
      <c r="AZ143" s="74" t="s">
        <v>5276</v>
      </c>
      <c r="BA143" s="79" t="s">
        <v>5277</v>
      </c>
      <c r="BB143" s="79" t="s">
        <v>5278</v>
      </c>
      <c r="BC143" s="79" t="s">
        <v>5279</v>
      </c>
      <c r="BD143" s="83" t="s">
        <v>5157</v>
      </c>
      <c r="BE143" s="81" t="s">
        <v>5280</v>
      </c>
      <c r="BF143" s="81"/>
      <c r="BG143" s="81"/>
      <c r="BH143" s="81">
        <v>1</v>
      </c>
      <c r="BI143" s="81"/>
      <c r="BJ143" s="84" t="s">
        <v>4614</v>
      </c>
      <c r="BK143" s="81">
        <v>7</v>
      </c>
      <c r="BL143" s="82">
        <v>9</v>
      </c>
      <c r="BM143" s="82">
        <v>11</v>
      </c>
      <c r="BN143" s="73"/>
      <c r="BO143" s="73"/>
      <c r="BP143" s="73"/>
      <c r="BQ143" s="85"/>
      <c r="BR143" s="86">
        <v>10772</v>
      </c>
      <c r="BS143" s="87">
        <v>15000</v>
      </c>
      <c r="BT143" s="86">
        <v>4228</v>
      </c>
      <c r="BU143" s="88" t="s">
        <v>2778</v>
      </c>
      <c r="BV143" s="88"/>
      <c r="BW143" s="90"/>
      <c r="BX143" s="31">
        <f t="shared" si="7"/>
        <v>0</v>
      </c>
      <c r="BY143" s="31">
        <f t="shared" si="8"/>
        <v>0</v>
      </c>
      <c r="BZ143" s="209">
        <v>10</v>
      </c>
    </row>
    <row r="144" spans="2:78" ht="31.5" customHeight="1">
      <c r="B144" s="72">
        <v>139</v>
      </c>
      <c r="C144" s="72">
        <v>37</v>
      </c>
      <c r="D144" s="73" t="s">
        <v>2087</v>
      </c>
      <c r="E144" s="101" t="s">
        <v>5281</v>
      </c>
      <c r="F144" s="73">
        <v>5</v>
      </c>
      <c r="G144" s="102">
        <v>2012</v>
      </c>
      <c r="H144" s="102" t="s">
        <v>4592</v>
      </c>
      <c r="I144" s="102" t="s">
        <v>3617</v>
      </c>
      <c r="J144" s="101" t="s">
        <v>3354</v>
      </c>
      <c r="K144" s="74" t="s">
        <v>2725</v>
      </c>
      <c r="L144" s="74" t="s">
        <v>2726</v>
      </c>
      <c r="M144" s="74" t="s">
        <v>2850</v>
      </c>
      <c r="N144" s="74" t="s">
        <v>2851</v>
      </c>
      <c r="O144" s="74" t="s">
        <v>2850</v>
      </c>
      <c r="P144" s="74">
        <v>1000</v>
      </c>
      <c r="Q144" s="74">
        <v>50</v>
      </c>
      <c r="R144" s="75">
        <v>82.743804999999995</v>
      </c>
      <c r="S144" s="75" t="str">
        <f t="shared" si="6"/>
        <v>소기업</v>
      </c>
      <c r="T144" s="102" t="s">
        <v>5282</v>
      </c>
      <c r="U144" s="102" t="s">
        <v>5283</v>
      </c>
      <c r="V144" s="101" t="s">
        <v>5281</v>
      </c>
      <c r="W144" s="102" t="s">
        <v>5282</v>
      </c>
      <c r="X144" s="102" t="s">
        <v>5283</v>
      </c>
      <c r="Y144" s="102" t="s">
        <v>4597</v>
      </c>
      <c r="Z144" s="103" t="s">
        <v>5284</v>
      </c>
      <c r="AA144" s="104" t="s">
        <v>5285</v>
      </c>
      <c r="AB144" s="77" t="s">
        <v>3690</v>
      </c>
      <c r="AC144" s="102" t="s">
        <v>3717</v>
      </c>
      <c r="AD144" s="102" t="s">
        <v>3717</v>
      </c>
      <c r="AE144" s="102" t="s">
        <v>4600</v>
      </c>
      <c r="AF144" s="78" t="s">
        <v>3693</v>
      </c>
      <c r="AG144" s="105"/>
      <c r="AH144" s="79" t="s">
        <v>5286</v>
      </c>
      <c r="AI144" s="82" t="s">
        <v>5287</v>
      </c>
      <c r="AJ144" s="90"/>
      <c r="AK144" s="90"/>
      <c r="AL144" s="90"/>
      <c r="AM144" s="110">
        <v>3</v>
      </c>
      <c r="AN144" s="110"/>
      <c r="AO144" s="110"/>
      <c r="AP144" s="90"/>
      <c r="AQ144" s="90"/>
      <c r="AR144" s="90"/>
      <c r="AS144" s="90"/>
      <c r="AT144" s="90"/>
      <c r="AU144" s="81">
        <v>3</v>
      </c>
      <c r="AV144" s="81">
        <v>4</v>
      </c>
      <c r="AW144" s="81">
        <v>4</v>
      </c>
      <c r="AX144" s="82">
        <v>4</v>
      </c>
      <c r="AY144" s="82">
        <v>6</v>
      </c>
      <c r="AZ144" s="81" t="s">
        <v>5288</v>
      </c>
      <c r="BA144" s="81" t="s">
        <v>5289</v>
      </c>
      <c r="BB144" s="81" t="s">
        <v>5290</v>
      </c>
      <c r="BC144" s="81" t="s">
        <v>5291</v>
      </c>
      <c r="BD144" s="83" t="s">
        <v>5292</v>
      </c>
      <c r="BE144" s="111" t="s">
        <v>5066</v>
      </c>
      <c r="BF144" s="112">
        <v>1</v>
      </c>
      <c r="BG144" s="111"/>
      <c r="BH144" s="111"/>
      <c r="BI144" s="111"/>
      <c r="BJ144" s="108"/>
      <c r="BK144" s="112">
        <v>9</v>
      </c>
      <c r="BL144" s="113">
        <v>14</v>
      </c>
      <c r="BM144" s="113">
        <v>16</v>
      </c>
      <c r="BN144" s="105"/>
      <c r="BO144" s="90"/>
      <c r="BP144" s="109"/>
      <c r="BQ144" s="90"/>
      <c r="BR144" s="86">
        <v>8154</v>
      </c>
      <c r="BS144" s="87">
        <v>8395</v>
      </c>
      <c r="BT144" s="90"/>
      <c r="BU144" s="90"/>
      <c r="BV144" s="88" t="s">
        <v>4804</v>
      </c>
      <c r="BW144" s="90"/>
      <c r="BX144" s="31">
        <f t="shared" si="7"/>
        <v>0</v>
      </c>
      <c r="BY144" s="31">
        <f t="shared" si="8"/>
        <v>0</v>
      </c>
      <c r="BZ144" s="81">
        <v>10</v>
      </c>
    </row>
    <row r="145" spans="2:78" ht="31.5" customHeight="1">
      <c r="B145" s="72">
        <v>140</v>
      </c>
      <c r="C145" s="72">
        <v>38</v>
      </c>
      <c r="D145" s="73" t="s">
        <v>2087</v>
      </c>
      <c r="E145" s="74" t="s">
        <v>1698</v>
      </c>
      <c r="F145" s="73">
        <v>10</v>
      </c>
      <c r="G145" s="73">
        <v>2000</v>
      </c>
      <c r="H145" s="73" t="s">
        <v>2908</v>
      </c>
      <c r="I145" s="73" t="s">
        <v>2908</v>
      </c>
      <c r="J145" s="74" t="s">
        <v>5293</v>
      </c>
      <c r="K145" s="74" t="s">
        <v>2725</v>
      </c>
      <c r="L145" s="74" t="s">
        <v>2726</v>
      </c>
      <c r="M145" s="74" t="s">
        <v>3418</v>
      </c>
      <c r="N145" s="74" t="s">
        <v>3419</v>
      </c>
      <c r="O145" s="74" t="s">
        <v>3418</v>
      </c>
      <c r="P145" s="74">
        <v>800</v>
      </c>
      <c r="Q145" s="74">
        <v>50</v>
      </c>
      <c r="R145" s="75">
        <v>14.211295</v>
      </c>
      <c r="S145" s="75" t="str">
        <f t="shared" si="6"/>
        <v>소기업</v>
      </c>
      <c r="T145" s="73" t="s">
        <v>5294</v>
      </c>
      <c r="U145" s="73" t="s">
        <v>5295</v>
      </c>
      <c r="V145" s="74" t="s">
        <v>1698</v>
      </c>
      <c r="W145" s="73" t="s">
        <v>5296</v>
      </c>
      <c r="X145" s="73" t="s">
        <v>5297</v>
      </c>
      <c r="Y145" s="73" t="s">
        <v>5298</v>
      </c>
      <c r="Z145" s="76" t="s">
        <v>5299</v>
      </c>
      <c r="AA145" s="74" t="s">
        <v>5300</v>
      </c>
      <c r="AB145" s="77" t="s">
        <v>3690</v>
      </c>
      <c r="AC145" s="73" t="s">
        <v>3691</v>
      </c>
      <c r="AD145" s="73" t="s">
        <v>3691</v>
      </c>
      <c r="AE145" s="73" t="s">
        <v>4575</v>
      </c>
      <c r="AF145" s="92" t="s">
        <v>4576</v>
      </c>
      <c r="AG145" s="78" t="s">
        <v>4577</v>
      </c>
      <c r="AH145" s="79" t="s">
        <v>5301</v>
      </c>
      <c r="AI145" s="79" t="s">
        <v>5302</v>
      </c>
      <c r="AJ145" s="72">
        <v>5</v>
      </c>
      <c r="AK145" s="72">
        <v>6</v>
      </c>
      <c r="AL145" s="72">
        <v>3</v>
      </c>
      <c r="AM145" s="80"/>
      <c r="AN145" s="80" t="s">
        <v>4946</v>
      </c>
      <c r="AO145" s="80"/>
      <c r="AP145" s="79" t="s">
        <v>5303</v>
      </c>
      <c r="AQ145" s="79" t="s">
        <v>5304</v>
      </c>
      <c r="AR145" s="79" t="s">
        <v>5305</v>
      </c>
      <c r="AS145" s="79" t="s">
        <v>5306</v>
      </c>
      <c r="AT145" s="79" t="s">
        <v>2746</v>
      </c>
      <c r="AU145" s="81">
        <v>3</v>
      </c>
      <c r="AV145" s="81">
        <v>4</v>
      </c>
      <c r="AW145" s="81">
        <v>4</v>
      </c>
      <c r="AX145" s="82">
        <v>6</v>
      </c>
      <c r="AY145" s="82">
        <v>6</v>
      </c>
      <c r="AZ145" s="74" t="s">
        <v>5307</v>
      </c>
      <c r="BA145" s="79" t="s">
        <v>5308</v>
      </c>
      <c r="BB145" s="79" t="s">
        <v>5309</v>
      </c>
      <c r="BC145" s="79" t="s">
        <v>5310</v>
      </c>
      <c r="BD145" s="83" t="s">
        <v>4745</v>
      </c>
      <c r="BE145" s="81" t="s">
        <v>4855</v>
      </c>
      <c r="BF145" s="81">
        <v>1</v>
      </c>
      <c r="BG145" s="81"/>
      <c r="BH145" s="81"/>
      <c r="BI145" s="81"/>
      <c r="BJ145" s="114" t="s">
        <v>5311</v>
      </c>
      <c r="BK145" s="81">
        <v>3</v>
      </c>
      <c r="BL145" s="82">
        <v>5</v>
      </c>
      <c r="BM145" s="82">
        <v>7</v>
      </c>
      <c r="BN145" s="73"/>
      <c r="BO145" s="73"/>
      <c r="BP145" s="73"/>
      <c r="BR145" s="86">
        <v>0</v>
      </c>
      <c r="BS145" s="87">
        <v>0</v>
      </c>
      <c r="BT145" s="86">
        <v>0</v>
      </c>
      <c r="BU145" s="88" t="s">
        <v>2756</v>
      </c>
      <c r="BV145" s="88"/>
      <c r="BW145" s="90"/>
      <c r="BX145" s="31">
        <f t="shared" si="7"/>
        <v>1</v>
      </c>
      <c r="BY145" s="31">
        <f t="shared" si="8"/>
        <v>1</v>
      </c>
      <c r="BZ145" s="236">
        <v>10</v>
      </c>
    </row>
    <row r="146" spans="2:78" ht="31.5" customHeight="1">
      <c r="B146" s="72">
        <v>141</v>
      </c>
      <c r="C146" s="72">
        <v>39</v>
      </c>
      <c r="D146" s="73" t="s">
        <v>2087</v>
      </c>
      <c r="E146" s="74" t="s">
        <v>5312</v>
      </c>
      <c r="F146" s="73">
        <v>28</v>
      </c>
      <c r="G146" s="73">
        <v>2009</v>
      </c>
      <c r="H146" s="73" t="s">
        <v>2907</v>
      </c>
      <c r="I146" s="73" t="s">
        <v>2908</v>
      </c>
      <c r="J146" s="74" t="s">
        <v>5313</v>
      </c>
      <c r="K146" s="74" t="s">
        <v>2725</v>
      </c>
      <c r="L146" s="74" t="s">
        <v>2726</v>
      </c>
      <c r="M146" s="74" t="s">
        <v>3776</v>
      </c>
      <c r="N146" s="74" t="s">
        <v>3777</v>
      </c>
      <c r="O146" s="74" t="s">
        <v>3776</v>
      </c>
      <c r="P146" s="74">
        <v>1000</v>
      </c>
      <c r="Q146" s="74">
        <v>50</v>
      </c>
      <c r="R146" s="75">
        <v>16.760000000000002</v>
      </c>
      <c r="S146" s="75" t="str">
        <f t="shared" si="6"/>
        <v>소기업</v>
      </c>
      <c r="T146" s="73" t="s">
        <v>5314</v>
      </c>
      <c r="U146" s="73" t="s">
        <v>5315</v>
      </c>
      <c r="V146" s="74" t="s">
        <v>5312</v>
      </c>
      <c r="W146" s="73" t="s">
        <v>5316</v>
      </c>
      <c r="X146" s="73" t="s">
        <v>5317</v>
      </c>
      <c r="Y146" s="73" t="s">
        <v>5298</v>
      </c>
      <c r="Z146" s="76" t="s">
        <v>5318</v>
      </c>
      <c r="AA146" s="74" t="s">
        <v>5319</v>
      </c>
      <c r="AB146" s="77" t="s">
        <v>3690</v>
      </c>
      <c r="AC146" s="73" t="s">
        <v>3717</v>
      </c>
      <c r="AD146" s="73" t="s">
        <v>3717</v>
      </c>
      <c r="AE146" s="73" t="s">
        <v>4673</v>
      </c>
      <c r="AF146" s="92" t="s">
        <v>4576</v>
      </c>
      <c r="AG146" s="92" t="s">
        <v>4577</v>
      </c>
      <c r="AH146" s="79" t="s">
        <v>5320</v>
      </c>
      <c r="AI146" s="79" t="s">
        <v>5321</v>
      </c>
      <c r="AJ146" s="72">
        <v>3</v>
      </c>
      <c r="AK146" s="72">
        <v>3</v>
      </c>
      <c r="AL146" s="72">
        <v>6</v>
      </c>
      <c r="AM146" s="80" t="s">
        <v>4501</v>
      </c>
      <c r="AN146" s="80"/>
      <c r="AO146" s="80">
        <v>6</v>
      </c>
      <c r="AP146" s="79" t="s">
        <v>5322</v>
      </c>
      <c r="AQ146" s="79" t="s">
        <v>5323</v>
      </c>
      <c r="AR146" s="79" t="s">
        <v>5324</v>
      </c>
      <c r="AS146" s="79" t="s">
        <v>5325</v>
      </c>
      <c r="AT146" s="79" t="s">
        <v>5326</v>
      </c>
      <c r="AU146" s="81">
        <v>3</v>
      </c>
      <c r="AV146" s="81">
        <v>4</v>
      </c>
      <c r="AW146" s="81">
        <v>4</v>
      </c>
      <c r="AX146" s="82">
        <v>6</v>
      </c>
      <c r="AY146" s="82">
        <v>6</v>
      </c>
      <c r="AZ146" s="74" t="s">
        <v>5327</v>
      </c>
      <c r="BA146" s="79" t="s">
        <v>5328</v>
      </c>
      <c r="BB146" s="79" t="s">
        <v>5329</v>
      </c>
      <c r="BC146" s="79" t="s">
        <v>5330</v>
      </c>
      <c r="BD146" s="83" t="s">
        <v>4745</v>
      </c>
      <c r="BE146" s="81"/>
      <c r="BF146" s="81"/>
      <c r="BG146" s="81"/>
      <c r="BH146" s="81"/>
      <c r="BI146" s="81"/>
      <c r="BJ146" s="84" t="s">
        <v>5331</v>
      </c>
      <c r="BK146" s="81">
        <v>4</v>
      </c>
      <c r="BL146" s="82">
        <v>6</v>
      </c>
      <c r="BM146" s="82">
        <v>8</v>
      </c>
      <c r="BN146" s="73"/>
      <c r="BO146" s="73" t="s">
        <v>3829</v>
      </c>
      <c r="BP146" s="73" t="s">
        <v>5332</v>
      </c>
      <c r="BQ146" s="85"/>
      <c r="BR146" s="86">
        <v>590</v>
      </c>
      <c r="BS146" s="87">
        <v>850</v>
      </c>
      <c r="BT146" s="86">
        <v>260</v>
      </c>
      <c r="BU146" s="88" t="s">
        <v>2756</v>
      </c>
      <c r="BV146" s="88"/>
      <c r="BW146" s="90"/>
      <c r="BX146" s="31">
        <f t="shared" si="7"/>
        <v>0</v>
      </c>
      <c r="BY146" s="31">
        <f t="shared" si="8"/>
        <v>0</v>
      </c>
      <c r="BZ146" s="209">
        <v>10</v>
      </c>
    </row>
    <row r="147" spans="2:78" ht="31.5" customHeight="1">
      <c r="B147" s="72">
        <v>142</v>
      </c>
      <c r="C147" s="72">
        <v>40</v>
      </c>
      <c r="D147" s="73" t="s">
        <v>2087</v>
      </c>
      <c r="E147" s="74" t="s">
        <v>5333</v>
      </c>
      <c r="F147" s="73">
        <v>70</v>
      </c>
      <c r="G147" s="73">
        <v>2005</v>
      </c>
      <c r="H147" s="73" t="s">
        <v>2907</v>
      </c>
      <c r="I147" s="73" t="s">
        <v>2908</v>
      </c>
      <c r="J147" s="74" t="s">
        <v>5334</v>
      </c>
      <c r="K147" s="74" t="s">
        <v>2725</v>
      </c>
      <c r="L147" s="74" t="s">
        <v>2726</v>
      </c>
      <c r="M147" s="74" t="s">
        <v>3776</v>
      </c>
      <c r="N147" s="74" t="s">
        <v>3777</v>
      </c>
      <c r="O147" s="74" t="s">
        <v>3776</v>
      </c>
      <c r="P147" s="74">
        <v>1000</v>
      </c>
      <c r="Q147" s="74">
        <v>50</v>
      </c>
      <c r="R147" s="75">
        <v>73.910595000000001</v>
      </c>
      <c r="S147" s="75" t="str">
        <f t="shared" si="6"/>
        <v>중기업</v>
      </c>
      <c r="T147" s="73" t="s">
        <v>5335</v>
      </c>
      <c r="U147" s="73" t="s">
        <v>5336</v>
      </c>
      <c r="V147" s="74" t="s">
        <v>5333</v>
      </c>
      <c r="W147" s="73" t="s">
        <v>5337</v>
      </c>
      <c r="X147" s="73" t="s">
        <v>5338</v>
      </c>
      <c r="Y147" s="73" t="s">
        <v>5298</v>
      </c>
      <c r="Z147" s="76" t="s">
        <v>5339</v>
      </c>
      <c r="AA147" s="74" t="s">
        <v>5340</v>
      </c>
      <c r="AB147" s="77" t="s">
        <v>3690</v>
      </c>
      <c r="AC147" s="73" t="s">
        <v>3717</v>
      </c>
      <c r="AD147" s="73" t="s">
        <v>3717</v>
      </c>
      <c r="AE147" s="73" t="s">
        <v>4624</v>
      </c>
      <c r="AF147" s="92" t="s">
        <v>4576</v>
      </c>
      <c r="AG147" s="92" t="s">
        <v>4625</v>
      </c>
      <c r="AH147" s="79" t="s">
        <v>5341</v>
      </c>
      <c r="AI147" s="79" t="s">
        <v>5342</v>
      </c>
      <c r="AJ147" s="72">
        <v>0</v>
      </c>
      <c r="AK147" s="72">
        <v>0</v>
      </c>
      <c r="AL147" s="72">
        <v>1</v>
      </c>
      <c r="AM147" s="80"/>
      <c r="AN147" s="80"/>
      <c r="AO147" s="80">
        <v>1</v>
      </c>
      <c r="AP147" s="79" t="s">
        <v>5343</v>
      </c>
      <c r="AQ147" s="79" t="s">
        <v>5344</v>
      </c>
      <c r="AR147" s="79" t="s">
        <v>5345</v>
      </c>
      <c r="AS147" s="79" t="s">
        <v>5346</v>
      </c>
      <c r="AT147" s="79" t="s">
        <v>2746</v>
      </c>
      <c r="AU147" s="81">
        <v>4</v>
      </c>
      <c r="AV147" s="81">
        <v>4</v>
      </c>
      <c r="AW147" s="81">
        <v>4</v>
      </c>
      <c r="AX147" s="82">
        <v>4</v>
      </c>
      <c r="AY147" s="82">
        <v>6</v>
      </c>
      <c r="AZ147" s="74" t="s">
        <v>5347</v>
      </c>
      <c r="BA147" s="79" t="s">
        <v>5348</v>
      </c>
      <c r="BB147" s="79" t="s">
        <v>5349</v>
      </c>
      <c r="BC147" s="79" t="s">
        <v>5349</v>
      </c>
      <c r="BD147" s="83" t="s">
        <v>5350</v>
      </c>
      <c r="BE147" s="81" t="s">
        <v>5351</v>
      </c>
      <c r="BF147" s="81">
        <v>1</v>
      </c>
      <c r="BG147" s="81"/>
      <c r="BH147" s="81"/>
      <c r="BI147" s="81"/>
      <c r="BJ147" s="84" t="s">
        <v>4614</v>
      </c>
      <c r="BK147" s="81">
        <v>2</v>
      </c>
      <c r="BL147" s="82">
        <v>6</v>
      </c>
      <c r="BM147" s="82">
        <v>7</v>
      </c>
      <c r="BN147" s="73"/>
      <c r="BO147" s="73"/>
      <c r="BP147" s="73"/>
      <c r="BQ147" s="85"/>
      <c r="BR147" s="86">
        <v>0</v>
      </c>
      <c r="BS147" s="87">
        <v>0</v>
      </c>
      <c r="BT147" s="86">
        <v>0</v>
      </c>
      <c r="BU147" s="88" t="s">
        <v>5352</v>
      </c>
      <c r="BV147" s="88"/>
      <c r="BW147" s="90"/>
      <c r="BX147" s="31">
        <f t="shared" si="7"/>
        <v>0</v>
      </c>
      <c r="BY147" s="31">
        <f t="shared" si="8"/>
        <v>0</v>
      </c>
      <c r="BZ147" s="209">
        <v>10</v>
      </c>
    </row>
    <row r="148" spans="2:78" ht="31.5" customHeight="1">
      <c r="B148" s="72">
        <v>143</v>
      </c>
      <c r="C148" s="72">
        <v>41</v>
      </c>
      <c r="D148" s="73" t="s">
        <v>2087</v>
      </c>
      <c r="E148" s="74" t="s">
        <v>2109</v>
      </c>
      <c r="F148" s="73">
        <v>37</v>
      </c>
      <c r="G148" s="73">
        <v>1993</v>
      </c>
      <c r="H148" s="73" t="s">
        <v>3066</v>
      </c>
      <c r="I148" s="73" t="s">
        <v>3020</v>
      </c>
      <c r="J148" s="74" t="s">
        <v>5353</v>
      </c>
      <c r="K148" s="74" t="s">
        <v>2806</v>
      </c>
      <c r="L148" s="74" t="s">
        <v>2807</v>
      </c>
      <c r="M148" s="74" t="s">
        <v>2808</v>
      </c>
      <c r="N148" s="74" t="s">
        <v>2809</v>
      </c>
      <c r="O148" s="74" t="s">
        <v>2806</v>
      </c>
      <c r="P148" s="74">
        <v>1000</v>
      </c>
      <c r="Q148" s="74">
        <v>10</v>
      </c>
      <c r="R148" s="75">
        <v>328.26102500000002</v>
      </c>
      <c r="S148" s="75" t="str">
        <f t="shared" si="6"/>
        <v>중기업</v>
      </c>
      <c r="T148" s="73" t="s">
        <v>5354</v>
      </c>
      <c r="U148" s="73" t="s">
        <v>5355</v>
      </c>
      <c r="V148" s="74" t="s">
        <v>2109</v>
      </c>
      <c r="W148" s="73" t="s">
        <v>5356</v>
      </c>
      <c r="X148" s="73" t="s">
        <v>5357</v>
      </c>
      <c r="Y148" s="73" t="s">
        <v>5298</v>
      </c>
      <c r="Z148" s="76" t="s">
        <v>5358</v>
      </c>
      <c r="AA148" s="74" t="s">
        <v>5359</v>
      </c>
      <c r="AB148" s="77" t="s">
        <v>3690</v>
      </c>
      <c r="AC148" s="73" t="s">
        <v>3691</v>
      </c>
      <c r="AD148" s="73" t="s">
        <v>3691</v>
      </c>
      <c r="AE148" s="73" t="s">
        <v>4673</v>
      </c>
      <c r="AF148" s="92" t="s">
        <v>4576</v>
      </c>
      <c r="AG148" s="92" t="s">
        <v>4577</v>
      </c>
      <c r="AH148" s="79" t="s">
        <v>5360</v>
      </c>
      <c r="AI148" s="79" t="s">
        <v>5361</v>
      </c>
      <c r="AJ148" s="72">
        <v>0</v>
      </c>
      <c r="AK148" s="72">
        <v>0</v>
      </c>
      <c r="AL148" s="72" t="s">
        <v>4525</v>
      </c>
      <c r="AM148" s="80"/>
      <c r="AN148" s="80"/>
      <c r="AO148" s="80" t="s">
        <v>5362</v>
      </c>
      <c r="AP148" s="79" t="s">
        <v>5363</v>
      </c>
      <c r="AQ148" s="79" t="s">
        <v>5364</v>
      </c>
      <c r="AR148" s="79" t="s">
        <v>5365</v>
      </c>
      <c r="AS148" s="79" t="s">
        <v>5366</v>
      </c>
      <c r="AT148" s="79" t="s">
        <v>5367</v>
      </c>
      <c r="AU148" s="81">
        <v>3</v>
      </c>
      <c r="AV148" s="81">
        <v>4</v>
      </c>
      <c r="AW148" s="81">
        <v>4</v>
      </c>
      <c r="AX148" s="82">
        <v>6</v>
      </c>
      <c r="AY148" s="82">
        <v>6</v>
      </c>
      <c r="AZ148" s="74" t="s">
        <v>5368</v>
      </c>
      <c r="BA148" s="79" t="s">
        <v>5369</v>
      </c>
      <c r="BB148" s="79" t="s">
        <v>5370</v>
      </c>
      <c r="BC148" s="79" t="s">
        <v>5371</v>
      </c>
      <c r="BD148" s="83" t="s">
        <v>5372</v>
      </c>
      <c r="BE148" s="81" t="s">
        <v>5373</v>
      </c>
      <c r="BF148" s="81"/>
      <c r="BG148" s="81">
        <v>1</v>
      </c>
      <c r="BH148" s="81"/>
      <c r="BI148" s="81"/>
      <c r="BJ148" s="84" t="s">
        <v>5374</v>
      </c>
      <c r="BK148" s="81">
        <v>4</v>
      </c>
      <c r="BL148" s="82">
        <v>8</v>
      </c>
      <c r="BM148" s="82">
        <v>11</v>
      </c>
      <c r="BN148" s="73"/>
      <c r="BO148" s="73"/>
      <c r="BP148" s="73"/>
      <c r="BQ148" s="85"/>
      <c r="BR148" s="86">
        <v>0</v>
      </c>
      <c r="BS148" s="87">
        <v>0</v>
      </c>
      <c r="BT148" s="86">
        <v>0</v>
      </c>
      <c r="BU148" s="88" t="s">
        <v>5352</v>
      </c>
      <c r="BV148" s="88"/>
      <c r="BW148" s="90"/>
      <c r="BX148" s="31">
        <f t="shared" si="7"/>
        <v>1</v>
      </c>
      <c r="BY148" s="31">
        <f t="shared" si="8"/>
        <v>1</v>
      </c>
      <c r="BZ148" s="209">
        <v>10</v>
      </c>
    </row>
    <row r="149" spans="2:78" ht="31.5" customHeight="1">
      <c r="B149" s="72">
        <v>144</v>
      </c>
      <c r="C149" s="72">
        <v>42</v>
      </c>
      <c r="D149" s="73" t="s">
        <v>2087</v>
      </c>
      <c r="E149" s="74" t="s">
        <v>1128</v>
      </c>
      <c r="F149" s="73">
        <v>66</v>
      </c>
      <c r="G149" s="73">
        <v>2005</v>
      </c>
      <c r="H149" s="73" t="s">
        <v>2983</v>
      </c>
      <c r="I149" s="73" t="s">
        <v>2890</v>
      </c>
      <c r="J149" s="74" t="s">
        <v>2782</v>
      </c>
      <c r="K149" s="74" t="s">
        <v>2725</v>
      </c>
      <c r="L149" s="74" t="s">
        <v>2726</v>
      </c>
      <c r="M149" s="74" t="s">
        <v>2783</v>
      </c>
      <c r="N149" s="74" t="s">
        <v>2784</v>
      </c>
      <c r="O149" s="74" t="s">
        <v>2783</v>
      </c>
      <c r="P149" s="74">
        <v>800</v>
      </c>
      <c r="Q149" s="74">
        <v>50</v>
      </c>
      <c r="R149" s="75">
        <v>228.06134499999999</v>
      </c>
      <c r="S149" s="75" t="str">
        <f t="shared" si="6"/>
        <v>중기업</v>
      </c>
      <c r="T149" s="73" t="s">
        <v>5375</v>
      </c>
      <c r="U149" s="73" t="s">
        <v>5376</v>
      </c>
      <c r="V149" s="74" t="s">
        <v>1128</v>
      </c>
      <c r="W149" s="73" t="s">
        <v>5377</v>
      </c>
      <c r="X149" s="73" t="s">
        <v>5378</v>
      </c>
      <c r="Y149" s="73" t="s">
        <v>5298</v>
      </c>
      <c r="Z149" s="76" t="s">
        <v>5379</v>
      </c>
      <c r="AA149" s="74" t="s">
        <v>5380</v>
      </c>
      <c r="AB149" s="77" t="s">
        <v>3690</v>
      </c>
      <c r="AC149" s="73" t="s">
        <v>3691</v>
      </c>
      <c r="AD149" s="73" t="s">
        <v>3691</v>
      </c>
      <c r="AE149" s="73" t="s">
        <v>4600</v>
      </c>
      <c r="AF149" s="92" t="s">
        <v>4576</v>
      </c>
      <c r="AG149" s="78" t="s">
        <v>4577</v>
      </c>
      <c r="AH149" s="79" t="s">
        <v>5381</v>
      </c>
      <c r="AI149" s="79" t="s">
        <v>5382</v>
      </c>
      <c r="AJ149" s="72">
        <v>3</v>
      </c>
      <c r="AK149" s="72">
        <v>4</v>
      </c>
      <c r="AL149" s="72" t="s">
        <v>4444</v>
      </c>
      <c r="AM149" s="80" t="s">
        <v>3997</v>
      </c>
      <c r="AN149" s="80">
        <v>4</v>
      </c>
      <c r="AO149" s="80">
        <v>3</v>
      </c>
      <c r="AP149" s="79" t="s">
        <v>5383</v>
      </c>
      <c r="AQ149" s="79" t="s">
        <v>5384</v>
      </c>
      <c r="AR149" s="79" t="s">
        <v>5385</v>
      </c>
      <c r="AS149" s="79" t="s">
        <v>5386</v>
      </c>
      <c r="AT149" s="79" t="s">
        <v>3724</v>
      </c>
      <c r="AU149" s="81">
        <v>3</v>
      </c>
      <c r="AV149" s="81">
        <v>3</v>
      </c>
      <c r="AW149" s="81">
        <v>3</v>
      </c>
      <c r="AX149" s="82">
        <v>4</v>
      </c>
      <c r="AY149" s="82">
        <v>6</v>
      </c>
      <c r="AZ149" s="74" t="s">
        <v>5387</v>
      </c>
      <c r="BA149" s="79" t="s">
        <v>5388</v>
      </c>
      <c r="BB149" s="79" t="s">
        <v>5389</v>
      </c>
      <c r="BC149" s="79" t="s">
        <v>5390</v>
      </c>
      <c r="BD149" s="83" t="s">
        <v>4823</v>
      </c>
      <c r="BE149" s="81" t="s">
        <v>3752</v>
      </c>
      <c r="BF149" s="81">
        <v>1</v>
      </c>
      <c r="BG149" s="81"/>
      <c r="BH149" s="81"/>
      <c r="BI149" s="81"/>
      <c r="BJ149" s="84" t="s">
        <v>4614</v>
      </c>
      <c r="BK149" s="81">
        <v>7</v>
      </c>
      <c r="BL149" s="82">
        <v>8</v>
      </c>
      <c r="BM149" s="82">
        <v>10</v>
      </c>
      <c r="BN149" s="73"/>
      <c r="BO149" s="73"/>
      <c r="BP149" s="73"/>
      <c r="BQ149" s="85"/>
      <c r="BR149" s="86">
        <v>18000</v>
      </c>
      <c r="BS149" s="87">
        <v>22400</v>
      </c>
      <c r="BT149" s="86">
        <v>4400</v>
      </c>
      <c r="BU149" s="88" t="s">
        <v>2756</v>
      </c>
      <c r="BV149" s="88"/>
      <c r="BW149" s="90"/>
      <c r="BX149" s="31">
        <f t="shared" si="7"/>
        <v>1</v>
      </c>
      <c r="BY149" s="31">
        <f t="shared" si="8"/>
        <v>1</v>
      </c>
      <c r="BZ149" s="209">
        <v>10</v>
      </c>
    </row>
    <row r="150" spans="2:78" ht="31.5" customHeight="1">
      <c r="B150" s="72">
        <v>145</v>
      </c>
      <c r="C150" s="72">
        <v>43</v>
      </c>
      <c r="D150" s="73" t="s">
        <v>2008</v>
      </c>
      <c r="E150" s="74" t="s">
        <v>1122</v>
      </c>
      <c r="F150" s="73">
        <v>18</v>
      </c>
      <c r="G150" s="73">
        <v>2008</v>
      </c>
      <c r="H150" s="73" t="s">
        <v>5391</v>
      </c>
      <c r="I150" s="73" t="s">
        <v>2723</v>
      </c>
      <c r="J150" s="74" t="s">
        <v>5392</v>
      </c>
      <c r="K150" s="74" t="s">
        <v>2725</v>
      </c>
      <c r="L150" s="74" t="s">
        <v>2726</v>
      </c>
      <c r="M150" s="74" t="s">
        <v>3776</v>
      </c>
      <c r="N150" s="74" t="s">
        <v>3777</v>
      </c>
      <c r="O150" s="74" t="s">
        <v>3776</v>
      </c>
      <c r="P150" s="74">
        <v>1000</v>
      </c>
      <c r="Q150" s="74">
        <v>50</v>
      </c>
      <c r="R150" s="75">
        <v>30.676410000000001</v>
      </c>
      <c r="S150" s="75" t="str">
        <f t="shared" si="6"/>
        <v>소기업</v>
      </c>
      <c r="T150" s="73" t="s">
        <v>5393</v>
      </c>
      <c r="U150" s="73" t="s">
        <v>5394</v>
      </c>
      <c r="V150" s="93" t="s">
        <v>5395</v>
      </c>
      <c r="W150" s="91" t="s">
        <v>5396</v>
      </c>
      <c r="X150" s="73" t="s">
        <v>5397</v>
      </c>
      <c r="Y150" s="73" t="s">
        <v>5298</v>
      </c>
      <c r="Z150" s="76" t="s">
        <v>5398</v>
      </c>
      <c r="AA150" s="74" t="s">
        <v>5399</v>
      </c>
      <c r="AB150" s="77" t="s">
        <v>3869</v>
      </c>
      <c r="AC150" s="73" t="s">
        <v>3691</v>
      </c>
      <c r="AD150" s="73" t="s">
        <v>3691</v>
      </c>
      <c r="AE150" s="73" t="s">
        <v>4673</v>
      </c>
      <c r="AF150" s="92" t="s">
        <v>4576</v>
      </c>
      <c r="AG150" s="92" t="s">
        <v>4577</v>
      </c>
      <c r="AH150" s="79" t="s">
        <v>5400</v>
      </c>
      <c r="AI150" s="79" t="s">
        <v>5401</v>
      </c>
      <c r="AJ150" s="72">
        <v>0</v>
      </c>
      <c r="AK150" s="72">
        <v>3</v>
      </c>
      <c r="AL150" s="72">
        <v>0</v>
      </c>
      <c r="AM150" s="80"/>
      <c r="AN150" s="80">
        <v>3</v>
      </c>
      <c r="AO150" s="80"/>
      <c r="AP150" s="79" t="s">
        <v>5402</v>
      </c>
      <c r="AQ150" s="79" t="s">
        <v>5403</v>
      </c>
      <c r="AR150" s="79" t="s">
        <v>5404</v>
      </c>
      <c r="AS150" s="79" t="s">
        <v>5405</v>
      </c>
      <c r="AT150" s="79" t="s">
        <v>3724</v>
      </c>
      <c r="AU150" s="81">
        <v>3</v>
      </c>
      <c r="AV150" s="81">
        <v>4</v>
      </c>
      <c r="AW150" s="81">
        <v>4</v>
      </c>
      <c r="AX150" s="82">
        <v>6</v>
      </c>
      <c r="AY150" s="82">
        <v>6</v>
      </c>
      <c r="AZ150" s="74" t="s">
        <v>5406</v>
      </c>
      <c r="BA150" s="79" t="s">
        <v>5407</v>
      </c>
      <c r="BB150" s="79" t="s">
        <v>5408</v>
      </c>
      <c r="BC150" s="79" t="s">
        <v>5409</v>
      </c>
      <c r="BD150" s="83" t="s">
        <v>4823</v>
      </c>
      <c r="BE150" s="81" t="s">
        <v>5410</v>
      </c>
      <c r="BF150" s="81"/>
      <c r="BG150" s="81">
        <v>1</v>
      </c>
      <c r="BH150" s="81"/>
      <c r="BI150" s="81"/>
      <c r="BJ150" s="84" t="s">
        <v>5374</v>
      </c>
      <c r="BK150" s="81">
        <v>6</v>
      </c>
      <c r="BL150" s="82">
        <v>8</v>
      </c>
      <c r="BM150" s="82">
        <v>10</v>
      </c>
      <c r="BN150" s="73"/>
      <c r="BO150" s="73"/>
      <c r="BP150" s="73"/>
      <c r="BQ150" s="85" t="s">
        <v>5411</v>
      </c>
      <c r="BR150" s="86">
        <v>2460</v>
      </c>
      <c r="BS150" s="87">
        <v>1656</v>
      </c>
      <c r="BT150" s="86">
        <v>0</v>
      </c>
      <c r="BU150" s="88" t="s">
        <v>2756</v>
      </c>
      <c r="BV150" s="88" t="s">
        <v>3335</v>
      </c>
      <c r="BW150" s="90"/>
      <c r="BX150" s="31">
        <f t="shared" si="7"/>
        <v>1</v>
      </c>
      <c r="BY150" s="31">
        <f t="shared" si="8"/>
        <v>1</v>
      </c>
      <c r="BZ150" s="209">
        <v>10</v>
      </c>
    </row>
    <row r="151" spans="2:78" ht="31.5" customHeight="1">
      <c r="B151" s="72">
        <v>146</v>
      </c>
      <c r="C151" s="72">
        <v>1</v>
      </c>
      <c r="D151" s="115" t="s">
        <v>2083</v>
      </c>
      <c r="E151" s="79" t="s">
        <v>2034</v>
      </c>
      <c r="F151" s="73">
        <v>183</v>
      </c>
      <c r="G151" s="73">
        <v>1997</v>
      </c>
      <c r="H151" s="73" t="s">
        <v>2723</v>
      </c>
      <c r="I151" s="73" t="s">
        <v>2723</v>
      </c>
      <c r="J151" s="74" t="s">
        <v>5412</v>
      </c>
      <c r="K151" s="74" t="s">
        <v>2725</v>
      </c>
      <c r="L151" s="74" t="s">
        <v>2726</v>
      </c>
      <c r="M151" s="74" t="s">
        <v>3036</v>
      </c>
      <c r="N151" s="74" t="s">
        <v>3037</v>
      </c>
      <c r="O151" s="74" t="s">
        <v>3036</v>
      </c>
      <c r="P151" s="74">
        <v>1500</v>
      </c>
      <c r="Q151" s="74">
        <v>50</v>
      </c>
      <c r="R151" s="75">
        <v>671.94494000000009</v>
      </c>
      <c r="S151" s="75" t="str">
        <f t="shared" si="6"/>
        <v>중기업</v>
      </c>
      <c r="T151" s="73" t="s">
        <v>5413</v>
      </c>
      <c r="U151" s="73" t="s">
        <v>5414</v>
      </c>
      <c r="V151" s="73" t="s">
        <v>2034</v>
      </c>
      <c r="W151" s="115" t="s">
        <v>5413</v>
      </c>
      <c r="X151" s="115" t="s">
        <v>5414</v>
      </c>
      <c r="Y151" s="115" t="s">
        <v>5415</v>
      </c>
      <c r="Z151" s="76" t="s">
        <v>5416</v>
      </c>
      <c r="AA151" s="76" t="s">
        <v>5417</v>
      </c>
      <c r="AB151" s="77" t="s">
        <v>2734</v>
      </c>
      <c r="AC151" s="115" t="s">
        <v>2735</v>
      </c>
      <c r="AD151" s="115" t="s">
        <v>2735</v>
      </c>
      <c r="AE151" s="73" t="s">
        <v>5418</v>
      </c>
      <c r="AF151" s="73" t="s">
        <v>5419</v>
      </c>
      <c r="AG151" s="73"/>
      <c r="AH151" s="76" t="s">
        <v>5420</v>
      </c>
      <c r="AI151" s="76" t="s">
        <v>5421</v>
      </c>
      <c r="AJ151" s="116" t="s">
        <v>2740</v>
      </c>
      <c r="AK151" s="116">
        <v>0</v>
      </c>
      <c r="AL151" s="116">
        <v>0</v>
      </c>
      <c r="AM151" s="80">
        <v>4</v>
      </c>
      <c r="AN151" s="80"/>
      <c r="AO151" s="80"/>
      <c r="AP151" s="117" t="s">
        <v>5422</v>
      </c>
      <c r="AQ151" s="117" t="s">
        <v>5423</v>
      </c>
      <c r="AR151" s="117" t="s">
        <v>5424</v>
      </c>
      <c r="AS151" s="117" t="s">
        <v>5425</v>
      </c>
      <c r="AT151" s="117" t="s">
        <v>2746</v>
      </c>
      <c r="AU151" s="81">
        <v>3</v>
      </c>
      <c r="AV151" s="81">
        <v>3</v>
      </c>
      <c r="AW151" s="81">
        <v>4</v>
      </c>
      <c r="AX151" s="118">
        <v>4</v>
      </c>
      <c r="AY151" s="118">
        <v>6</v>
      </c>
      <c r="AZ151" s="74" t="s">
        <v>5426</v>
      </c>
      <c r="BA151" s="79" t="s">
        <v>5427</v>
      </c>
      <c r="BB151" s="79" t="s">
        <v>5428</v>
      </c>
      <c r="BC151" s="79" t="s">
        <v>5429</v>
      </c>
      <c r="BD151" s="81" t="s">
        <v>4705</v>
      </c>
      <c r="BE151" s="81" t="s">
        <v>5430</v>
      </c>
      <c r="BF151" s="81">
        <v>1</v>
      </c>
      <c r="BG151" s="81"/>
      <c r="BH151" s="81"/>
      <c r="BI151" s="81"/>
      <c r="BJ151" s="74"/>
      <c r="BK151" s="81">
        <v>1</v>
      </c>
      <c r="BL151" s="118">
        <v>6</v>
      </c>
      <c r="BM151" s="118">
        <v>7</v>
      </c>
      <c r="BN151" s="99"/>
      <c r="BO151" s="81"/>
      <c r="BP151" s="81"/>
      <c r="BQ151" s="119" t="s">
        <v>3708</v>
      </c>
      <c r="BR151" s="86">
        <v>63425</v>
      </c>
      <c r="BS151" s="87">
        <v>65700</v>
      </c>
      <c r="BT151" s="81">
        <v>2275</v>
      </c>
      <c r="BU151" s="120" t="s">
        <v>2756</v>
      </c>
      <c r="BV151" s="120"/>
      <c r="BW151" s="90"/>
      <c r="BX151" s="31">
        <f t="shared" si="7"/>
        <v>1</v>
      </c>
      <c r="BY151" s="31">
        <f t="shared" si="8"/>
        <v>1</v>
      </c>
      <c r="BZ151" s="209">
        <v>10</v>
      </c>
    </row>
    <row r="152" spans="2:78" ht="31.5" customHeight="1">
      <c r="B152" s="72">
        <v>147</v>
      </c>
      <c r="C152" s="72">
        <v>2</v>
      </c>
      <c r="D152" s="115" t="s">
        <v>2083</v>
      </c>
      <c r="E152" s="79" t="s">
        <v>5431</v>
      </c>
      <c r="F152" s="73">
        <v>69</v>
      </c>
      <c r="G152" s="73">
        <v>1999</v>
      </c>
      <c r="H152" s="73" t="s">
        <v>2984</v>
      </c>
      <c r="I152" s="73" t="s">
        <v>2984</v>
      </c>
      <c r="J152" s="74" t="s">
        <v>5159</v>
      </c>
      <c r="K152" s="74" t="s">
        <v>2725</v>
      </c>
      <c r="L152" s="74" t="s">
        <v>2726</v>
      </c>
      <c r="M152" s="74" t="s">
        <v>2948</v>
      </c>
      <c r="N152" s="74" t="s">
        <v>2949</v>
      </c>
      <c r="O152" s="74" t="s">
        <v>2948</v>
      </c>
      <c r="P152" s="74">
        <v>1000</v>
      </c>
      <c r="Q152" s="74">
        <v>50</v>
      </c>
      <c r="R152" s="75">
        <v>611.61755500000004</v>
      </c>
      <c r="S152" s="75" t="str">
        <f t="shared" si="6"/>
        <v>중기업</v>
      </c>
      <c r="T152" s="73" t="s">
        <v>5432</v>
      </c>
      <c r="U152" s="73" t="s">
        <v>5433</v>
      </c>
      <c r="V152" s="115" t="s">
        <v>5431</v>
      </c>
      <c r="W152" s="115" t="s">
        <v>5432</v>
      </c>
      <c r="X152" s="115" t="s">
        <v>5433</v>
      </c>
      <c r="Y152" s="115" t="s">
        <v>5434</v>
      </c>
      <c r="Z152" s="76" t="s">
        <v>5435</v>
      </c>
      <c r="AA152" s="76" t="s">
        <v>5436</v>
      </c>
      <c r="AB152" s="77" t="s">
        <v>2734</v>
      </c>
      <c r="AC152" s="115" t="s">
        <v>2769</v>
      </c>
      <c r="AD152" s="115" t="s">
        <v>2769</v>
      </c>
      <c r="AE152" s="73" t="s">
        <v>5437</v>
      </c>
      <c r="AF152" s="73" t="s">
        <v>3693</v>
      </c>
      <c r="AG152" s="73"/>
      <c r="AH152" s="76" t="s">
        <v>5438</v>
      </c>
      <c r="AI152" s="76" t="s">
        <v>5439</v>
      </c>
      <c r="AJ152" s="116">
        <v>3</v>
      </c>
      <c r="AK152" s="116">
        <v>3</v>
      </c>
      <c r="AL152" s="116">
        <v>0</v>
      </c>
      <c r="AM152" s="80">
        <v>3</v>
      </c>
      <c r="AN152" s="80">
        <v>3</v>
      </c>
      <c r="AO152" s="80"/>
      <c r="AP152" s="117" t="s">
        <v>5440</v>
      </c>
      <c r="AQ152" s="117" t="s">
        <v>5441</v>
      </c>
      <c r="AR152" s="117" t="s">
        <v>5442</v>
      </c>
      <c r="AS152" s="117" t="s">
        <v>5443</v>
      </c>
      <c r="AT152" s="117" t="s">
        <v>2746</v>
      </c>
      <c r="AU152" s="81">
        <v>1</v>
      </c>
      <c r="AV152" s="81">
        <v>3</v>
      </c>
      <c r="AW152" s="81">
        <v>3</v>
      </c>
      <c r="AX152" s="82">
        <v>5</v>
      </c>
      <c r="AY152" s="82">
        <v>6</v>
      </c>
      <c r="AZ152" s="74" t="s">
        <v>5444</v>
      </c>
      <c r="BA152" s="79" t="s">
        <v>5445</v>
      </c>
      <c r="BB152" s="79" t="s">
        <v>5446</v>
      </c>
      <c r="BC152" s="79" t="s">
        <v>5447</v>
      </c>
      <c r="BD152" s="81" t="s">
        <v>5372</v>
      </c>
      <c r="BE152" s="81"/>
      <c r="BF152" s="81"/>
      <c r="BG152" s="81"/>
      <c r="BH152" s="81"/>
      <c r="BI152" s="81"/>
      <c r="BJ152" s="84"/>
      <c r="BK152" s="81">
        <v>2</v>
      </c>
      <c r="BL152" s="82">
        <v>4</v>
      </c>
      <c r="BM152" s="82">
        <v>5</v>
      </c>
      <c r="BN152" s="81"/>
      <c r="BO152" s="81" t="s">
        <v>3829</v>
      </c>
      <c r="BP152" s="81" t="s">
        <v>5448</v>
      </c>
      <c r="BQ152" s="85" t="s">
        <v>5449</v>
      </c>
      <c r="BR152" s="86">
        <v>58000</v>
      </c>
      <c r="BS152" s="87">
        <v>62000</v>
      </c>
      <c r="BT152" s="81">
        <v>4000</v>
      </c>
      <c r="BU152" s="120" t="s">
        <v>2756</v>
      </c>
      <c r="BV152" s="120"/>
      <c r="BW152" s="90"/>
      <c r="BX152" s="31">
        <f t="shared" si="7"/>
        <v>0</v>
      </c>
      <c r="BY152" s="31">
        <f t="shared" si="8"/>
        <v>0</v>
      </c>
      <c r="BZ152" s="209">
        <v>9</v>
      </c>
    </row>
    <row r="153" spans="2:78" ht="31.5" customHeight="1">
      <c r="B153" s="72">
        <v>148</v>
      </c>
      <c r="C153" s="72">
        <v>3</v>
      </c>
      <c r="D153" s="115" t="s">
        <v>2083</v>
      </c>
      <c r="E153" s="79" t="s">
        <v>2024</v>
      </c>
      <c r="F153" s="73">
        <v>260</v>
      </c>
      <c r="G153" s="73">
        <v>1991</v>
      </c>
      <c r="H153" s="73" t="s">
        <v>2889</v>
      </c>
      <c r="I153" s="73" t="s">
        <v>2890</v>
      </c>
      <c r="J153" s="74" t="s">
        <v>5241</v>
      </c>
      <c r="K153" s="74" t="s">
        <v>2725</v>
      </c>
      <c r="L153" s="74" t="s">
        <v>2726</v>
      </c>
      <c r="M153" s="74" t="s">
        <v>3005</v>
      </c>
      <c r="N153" s="74" t="s">
        <v>3006</v>
      </c>
      <c r="O153" s="74" t="s">
        <v>3005</v>
      </c>
      <c r="P153" s="74">
        <v>1000</v>
      </c>
      <c r="Q153" s="74">
        <v>50</v>
      </c>
      <c r="R153" s="75">
        <v>703.09663999999987</v>
      </c>
      <c r="S153" s="75" t="str">
        <f t="shared" si="6"/>
        <v>중기업</v>
      </c>
      <c r="T153" s="73" t="s">
        <v>5450</v>
      </c>
      <c r="U153" s="73" t="s">
        <v>5451</v>
      </c>
      <c r="V153" s="115" t="s">
        <v>2024</v>
      </c>
      <c r="W153" s="115" t="s">
        <v>5450</v>
      </c>
      <c r="X153" s="115" t="s">
        <v>5451</v>
      </c>
      <c r="Y153" s="115" t="s">
        <v>5434</v>
      </c>
      <c r="Z153" s="76" t="s">
        <v>5452</v>
      </c>
      <c r="AA153" s="76" t="s">
        <v>5453</v>
      </c>
      <c r="AB153" s="77" t="s">
        <v>2734</v>
      </c>
      <c r="AC153" s="115" t="s">
        <v>2735</v>
      </c>
      <c r="AD153" s="115" t="s">
        <v>2735</v>
      </c>
      <c r="AE153" s="73" t="s">
        <v>5437</v>
      </c>
      <c r="AF153" s="73" t="s">
        <v>3693</v>
      </c>
      <c r="AG153" s="73"/>
      <c r="AH153" s="76" t="s">
        <v>5454</v>
      </c>
      <c r="AI153" s="76" t="s">
        <v>5455</v>
      </c>
      <c r="AJ153" s="116">
        <v>5</v>
      </c>
      <c r="AK153" s="116">
        <v>1</v>
      </c>
      <c r="AL153" s="116">
        <v>0</v>
      </c>
      <c r="AM153" s="80">
        <v>5</v>
      </c>
      <c r="AN153" s="80">
        <v>1</v>
      </c>
      <c r="AO153" s="80"/>
      <c r="AP153" s="117" t="s">
        <v>5456</v>
      </c>
      <c r="AQ153" s="117" t="s">
        <v>5457</v>
      </c>
      <c r="AR153" s="117" t="s">
        <v>5458</v>
      </c>
      <c r="AS153" s="117" t="s">
        <v>5459</v>
      </c>
      <c r="AT153" s="117" t="s">
        <v>3821</v>
      </c>
      <c r="AU153" s="81">
        <v>1</v>
      </c>
      <c r="AV153" s="81">
        <v>2</v>
      </c>
      <c r="AW153" s="81">
        <v>3</v>
      </c>
      <c r="AX153" s="82">
        <v>5</v>
      </c>
      <c r="AY153" s="82">
        <v>6</v>
      </c>
      <c r="AZ153" s="74" t="s">
        <v>5456</v>
      </c>
      <c r="BA153" s="79" t="s">
        <v>5460</v>
      </c>
      <c r="BB153" s="79" t="s">
        <v>5461</v>
      </c>
      <c r="BC153" s="79" t="s">
        <v>5462</v>
      </c>
      <c r="BD153" s="81" t="s">
        <v>5463</v>
      </c>
      <c r="BE153" s="81"/>
      <c r="BF153" s="81"/>
      <c r="BG153" s="81"/>
      <c r="BH153" s="81"/>
      <c r="BI153" s="81"/>
      <c r="BJ153" s="84"/>
      <c r="BK153" s="81">
        <v>3</v>
      </c>
      <c r="BL153" s="82">
        <v>4</v>
      </c>
      <c r="BM153" s="82">
        <v>5</v>
      </c>
      <c r="BN153" s="81" t="s">
        <v>3829</v>
      </c>
      <c r="BO153" s="81"/>
      <c r="BP153" s="81" t="s">
        <v>5464</v>
      </c>
      <c r="BQ153" s="85"/>
      <c r="BR153" s="86">
        <v>71519</v>
      </c>
      <c r="BS153" s="87">
        <v>73519</v>
      </c>
      <c r="BT153" s="81">
        <v>2000</v>
      </c>
      <c r="BU153" s="120" t="s">
        <v>2778</v>
      </c>
      <c r="BV153" s="120"/>
      <c r="BW153" s="90"/>
      <c r="BX153" s="31">
        <f t="shared" si="7"/>
        <v>1</v>
      </c>
      <c r="BY153" s="31">
        <f t="shared" si="8"/>
        <v>1</v>
      </c>
      <c r="BZ153" s="209">
        <v>10</v>
      </c>
    </row>
    <row r="154" spans="2:78" ht="31.5" customHeight="1">
      <c r="B154" s="72">
        <v>149</v>
      </c>
      <c r="C154" s="72">
        <v>4</v>
      </c>
      <c r="D154" s="115" t="s">
        <v>2083</v>
      </c>
      <c r="E154" s="79" t="s">
        <v>2027</v>
      </c>
      <c r="F154" s="73">
        <v>196</v>
      </c>
      <c r="G154" s="73">
        <v>2002</v>
      </c>
      <c r="H154" s="73" t="s">
        <v>5465</v>
      </c>
      <c r="I154" s="73" t="s">
        <v>3493</v>
      </c>
      <c r="J154" s="74" t="s">
        <v>5466</v>
      </c>
      <c r="K154" s="74" t="s">
        <v>2725</v>
      </c>
      <c r="L154" s="74" t="s">
        <v>2726</v>
      </c>
      <c r="M154" s="74" t="s">
        <v>2930</v>
      </c>
      <c r="N154" s="74" t="s">
        <v>2931</v>
      </c>
      <c r="O154" s="74" t="s">
        <v>2930</v>
      </c>
      <c r="P154" s="74">
        <v>800</v>
      </c>
      <c r="Q154" s="74">
        <v>50</v>
      </c>
      <c r="R154" s="75">
        <v>476.75434999999999</v>
      </c>
      <c r="S154" s="75" t="str">
        <f t="shared" si="6"/>
        <v>중기업</v>
      </c>
      <c r="T154" s="73" t="s">
        <v>5467</v>
      </c>
      <c r="U154" s="73" t="s">
        <v>5468</v>
      </c>
      <c r="V154" s="115" t="s">
        <v>2027</v>
      </c>
      <c r="W154" s="115" t="s">
        <v>5467</v>
      </c>
      <c r="X154" s="115" t="s">
        <v>5468</v>
      </c>
      <c r="Y154" s="115" t="s">
        <v>5434</v>
      </c>
      <c r="Z154" s="76" t="s">
        <v>5469</v>
      </c>
      <c r="AA154" s="76" t="s">
        <v>5470</v>
      </c>
      <c r="AB154" s="77" t="s">
        <v>2734</v>
      </c>
      <c r="AC154" s="115" t="s">
        <v>2735</v>
      </c>
      <c r="AD154" s="115" t="s">
        <v>2735</v>
      </c>
      <c r="AE154" s="73" t="s">
        <v>5471</v>
      </c>
      <c r="AF154" s="73"/>
      <c r="AG154" s="73"/>
      <c r="AH154" s="76" t="s">
        <v>5472</v>
      </c>
      <c r="AI154" s="76" t="s">
        <v>5473</v>
      </c>
      <c r="AJ154" s="116">
        <v>0</v>
      </c>
      <c r="AK154" s="116">
        <v>3</v>
      </c>
      <c r="AL154" s="116">
        <v>0</v>
      </c>
      <c r="AM154" s="80">
        <v>3</v>
      </c>
      <c r="AN154" s="80"/>
      <c r="AO154" s="80"/>
      <c r="AP154" s="117" t="s">
        <v>5474</v>
      </c>
      <c r="AQ154" s="117" t="s">
        <v>5475</v>
      </c>
      <c r="AR154" s="117" t="s">
        <v>5476</v>
      </c>
      <c r="AS154" s="117" t="s">
        <v>5477</v>
      </c>
      <c r="AT154" s="117" t="s">
        <v>2746</v>
      </c>
      <c r="AU154" s="81">
        <v>1</v>
      </c>
      <c r="AV154" s="81">
        <v>2</v>
      </c>
      <c r="AW154" s="81">
        <v>3</v>
      </c>
      <c r="AX154" s="82">
        <v>4</v>
      </c>
      <c r="AY154" s="82">
        <v>5</v>
      </c>
      <c r="AZ154" s="74" t="s">
        <v>5478</v>
      </c>
      <c r="BA154" s="79" t="s">
        <v>5479</v>
      </c>
      <c r="BB154" s="79" t="s">
        <v>5480</v>
      </c>
      <c r="BC154" s="79" t="s">
        <v>5481</v>
      </c>
      <c r="BD154" s="83">
        <v>42559</v>
      </c>
      <c r="BE154" s="81"/>
      <c r="BF154" s="81"/>
      <c r="BG154" s="81"/>
      <c r="BH154" s="81"/>
      <c r="BI154" s="81"/>
      <c r="BJ154" s="74" t="s">
        <v>5482</v>
      </c>
      <c r="BK154" s="81">
        <v>2</v>
      </c>
      <c r="BL154" s="82">
        <v>6</v>
      </c>
      <c r="BM154" s="82">
        <v>8</v>
      </c>
      <c r="BN154" s="81"/>
      <c r="BO154" s="81"/>
      <c r="BP154" s="81"/>
      <c r="BQ154" s="85"/>
      <c r="BR154" s="86">
        <v>41070</v>
      </c>
      <c r="BS154" s="87">
        <v>47000</v>
      </c>
      <c r="BT154" s="81">
        <v>5930</v>
      </c>
      <c r="BU154" s="120" t="s">
        <v>2756</v>
      </c>
      <c r="BV154" s="120"/>
      <c r="BW154" s="90"/>
      <c r="BX154" s="31">
        <f t="shared" si="7"/>
        <v>1</v>
      </c>
      <c r="BY154" s="31">
        <f t="shared" si="8"/>
        <v>1</v>
      </c>
      <c r="BZ154" s="209">
        <v>10</v>
      </c>
    </row>
    <row r="155" spans="2:78" ht="31.5" customHeight="1">
      <c r="B155" s="72">
        <v>150</v>
      </c>
      <c r="C155" s="72">
        <v>5</v>
      </c>
      <c r="D155" s="115" t="s">
        <v>2083</v>
      </c>
      <c r="E155" s="79" t="s">
        <v>5483</v>
      </c>
      <c r="F155" s="73">
        <v>48</v>
      </c>
      <c r="G155" s="73">
        <v>1997</v>
      </c>
      <c r="H155" s="73" t="s">
        <v>2984</v>
      </c>
      <c r="I155" s="73" t="s">
        <v>2984</v>
      </c>
      <c r="J155" s="74" t="s">
        <v>5484</v>
      </c>
      <c r="K155" s="74" t="s">
        <v>2725</v>
      </c>
      <c r="L155" s="74" t="s">
        <v>2726</v>
      </c>
      <c r="M155" s="74" t="s">
        <v>5262</v>
      </c>
      <c r="N155" s="74" t="s">
        <v>5263</v>
      </c>
      <c r="O155" s="74" t="s">
        <v>5262</v>
      </c>
      <c r="P155" s="74">
        <v>1500</v>
      </c>
      <c r="Q155" s="74">
        <v>50</v>
      </c>
      <c r="R155" s="75">
        <v>324.92598999999996</v>
      </c>
      <c r="S155" s="75" t="str">
        <f t="shared" si="6"/>
        <v>소기업</v>
      </c>
      <c r="T155" s="73" t="s">
        <v>5485</v>
      </c>
      <c r="U155" s="73" t="s">
        <v>5486</v>
      </c>
      <c r="V155" s="115" t="s">
        <v>5483</v>
      </c>
      <c r="W155" s="115" t="s">
        <v>5485</v>
      </c>
      <c r="X155" s="115" t="s">
        <v>5486</v>
      </c>
      <c r="Y155" s="115" t="s">
        <v>5434</v>
      </c>
      <c r="Z155" s="76" t="s">
        <v>5487</v>
      </c>
      <c r="AA155" s="76" t="s">
        <v>5488</v>
      </c>
      <c r="AB155" s="77" t="s">
        <v>2734</v>
      </c>
      <c r="AC155" s="115" t="s">
        <v>2769</v>
      </c>
      <c r="AD155" s="115" t="s">
        <v>2769</v>
      </c>
      <c r="AE155" s="73" t="s">
        <v>5437</v>
      </c>
      <c r="AF155" s="73" t="s">
        <v>3693</v>
      </c>
      <c r="AG155" s="73"/>
      <c r="AH155" s="76" t="s">
        <v>5489</v>
      </c>
      <c r="AI155" s="76" t="s">
        <v>5490</v>
      </c>
      <c r="AJ155" s="116">
        <v>3</v>
      </c>
      <c r="AK155" s="116">
        <v>3</v>
      </c>
      <c r="AL155" s="116">
        <v>0</v>
      </c>
      <c r="AM155" s="80">
        <v>3</v>
      </c>
      <c r="AN155" s="80">
        <v>3</v>
      </c>
      <c r="AO155" s="80"/>
      <c r="AP155" s="117" t="s">
        <v>5491</v>
      </c>
      <c r="AQ155" s="117" t="s">
        <v>5492</v>
      </c>
      <c r="AR155" s="117" t="s">
        <v>5493</v>
      </c>
      <c r="AS155" s="117" t="s">
        <v>5494</v>
      </c>
      <c r="AT155" s="117" t="s">
        <v>2746</v>
      </c>
      <c r="AU155" s="81">
        <v>1</v>
      </c>
      <c r="AV155" s="81">
        <v>3</v>
      </c>
      <c r="AW155" s="81">
        <v>3</v>
      </c>
      <c r="AX155" s="82">
        <v>5</v>
      </c>
      <c r="AY155" s="82">
        <v>6</v>
      </c>
      <c r="AZ155" s="74" t="s">
        <v>5491</v>
      </c>
      <c r="BA155" s="79" t="s">
        <v>5495</v>
      </c>
      <c r="BB155" s="79" t="s">
        <v>5496</v>
      </c>
      <c r="BC155" s="79" t="s">
        <v>5497</v>
      </c>
      <c r="BD155" s="81" t="s">
        <v>5498</v>
      </c>
      <c r="BE155" s="81" t="s">
        <v>5499</v>
      </c>
      <c r="BF155" s="81"/>
      <c r="BG155" s="81"/>
      <c r="BH155" s="81">
        <v>1</v>
      </c>
      <c r="BI155" s="81"/>
      <c r="BJ155" s="84"/>
      <c r="BK155" s="81">
        <v>2</v>
      </c>
      <c r="BL155" s="82">
        <v>3</v>
      </c>
      <c r="BM155" s="82">
        <v>4</v>
      </c>
      <c r="BN155" s="81"/>
      <c r="BO155" s="81"/>
      <c r="BP155" s="81"/>
      <c r="BQ155" s="85"/>
      <c r="BR155" s="86">
        <v>0</v>
      </c>
      <c r="BS155" s="87">
        <v>0</v>
      </c>
      <c r="BT155" s="81">
        <v>0</v>
      </c>
      <c r="BU155" s="120" t="s">
        <v>2778</v>
      </c>
      <c r="BV155" s="120"/>
      <c r="BW155" s="90"/>
      <c r="BX155" s="31">
        <f t="shared" si="7"/>
        <v>0</v>
      </c>
      <c r="BY155" s="31">
        <f t="shared" si="8"/>
        <v>0</v>
      </c>
      <c r="BZ155" s="209">
        <v>9</v>
      </c>
    </row>
    <row r="156" spans="2:78" ht="31.5" customHeight="1">
      <c r="B156" s="72">
        <v>151</v>
      </c>
      <c r="C156" s="72">
        <v>6</v>
      </c>
      <c r="D156" s="115" t="s">
        <v>2083</v>
      </c>
      <c r="E156" s="79" t="s">
        <v>5500</v>
      </c>
      <c r="F156" s="73">
        <v>7</v>
      </c>
      <c r="G156" s="73">
        <v>2009</v>
      </c>
      <c r="H156" s="73" t="s">
        <v>2804</v>
      </c>
      <c r="I156" s="73" t="s">
        <v>2804</v>
      </c>
      <c r="J156" s="74" t="s">
        <v>3100</v>
      </c>
      <c r="K156" s="74" t="s">
        <v>2725</v>
      </c>
      <c r="L156" s="74" t="s">
        <v>2726</v>
      </c>
      <c r="M156" s="74" t="s">
        <v>2870</v>
      </c>
      <c r="N156" s="74" t="s">
        <v>2871</v>
      </c>
      <c r="O156" s="74" t="s">
        <v>2870</v>
      </c>
      <c r="P156" s="74">
        <v>1000</v>
      </c>
      <c r="Q156" s="74">
        <v>50</v>
      </c>
      <c r="R156" s="75">
        <v>9.106209999999999</v>
      </c>
      <c r="S156" s="75" t="str">
        <f t="shared" si="6"/>
        <v>소기업</v>
      </c>
      <c r="T156" s="73" t="s">
        <v>5501</v>
      </c>
      <c r="U156" s="73" t="s">
        <v>5502</v>
      </c>
      <c r="V156" s="115" t="s">
        <v>5500</v>
      </c>
      <c r="W156" s="115" t="s">
        <v>5501</v>
      </c>
      <c r="X156" s="115" t="s">
        <v>5502</v>
      </c>
      <c r="Y156" s="115" t="s">
        <v>5434</v>
      </c>
      <c r="Z156" s="76" t="s">
        <v>5503</v>
      </c>
      <c r="AA156" s="76" t="s">
        <v>5504</v>
      </c>
      <c r="AB156" s="77" t="s">
        <v>2734</v>
      </c>
      <c r="AC156" s="115" t="s">
        <v>2769</v>
      </c>
      <c r="AD156" s="115" t="s">
        <v>2769</v>
      </c>
      <c r="AE156" s="73" t="s">
        <v>5471</v>
      </c>
      <c r="AF156" s="73"/>
      <c r="AG156" s="73"/>
      <c r="AH156" s="76" t="s">
        <v>5501</v>
      </c>
      <c r="AI156" s="76" t="s">
        <v>5505</v>
      </c>
      <c r="AJ156" s="116">
        <v>3</v>
      </c>
      <c r="AK156" s="116">
        <v>5</v>
      </c>
      <c r="AL156" s="116" t="s">
        <v>5506</v>
      </c>
      <c r="AM156" s="80">
        <v>4</v>
      </c>
      <c r="AN156" s="80"/>
      <c r="AO156" s="80"/>
      <c r="AP156" s="117" t="s">
        <v>5507</v>
      </c>
      <c r="AQ156" s="117" t="s">
        <v>5508</v>
      </c>
      <c r="AR156" s="117" t="s">
        <v>5509</v>
      </c>
      <c r="AS156" s="117" t="s">
        <v>5510</v>
      </c>
      <c r="AT156" s="117" t="s">
        <v>2746</v>
      </c>
      <c r="AU156" s="81">
        <v>1</v>
      </c>
      <c r="AV156" s="81">
        <v>2</v>
      </c>
      <c r="AW156" s="81">
        <v>4</v>
      </c>
      <c r="AX156" s="82">
        <v>6</v>
      </c>
      <c r="AY156" s="82">
        <v>6</v>
      </c>
      <c r="AZ156" s="74" t="s">
        <v>5511</v>
      </c>
      <c r="BA156" s="79" t="s">
        <v>5512</v>
      </c>
      <c r="BB156" s="79" t="s">
        <v>5513</v>
      </c>
      <c r="BC156" s="79" t="s">
        <v>5514</v>
      </c>
      <c r="BD156" s="83">
        <v>42564</v>
      </c>
      <c r="BE156" s="81" t="s">
        <v>3899</v>
      </c>
      <c r="BF156" s="81">
        <v>1</v>
      </c>
      <c r="BG156" s="81"/>
      <c r="BH156" s="81"/>
      <c r="BI156" s="81"/>
      <c r="BJ156" s="84"/>
      <c r="BK156" s="81">
        <v>2</v>
      </c>
      <c r="BL156" s="82">
        <v>6</v>
      </c>
      <c r="BM156" s="82">
        <v>8</v>
      </c>
      <c r="BN156" s="81"/>
      <c r="BO156" s="81"/>
      <c r="BP156" s="81"/>
      <c r="BQ156" s="85"/>
      <c r="BR156" s="86">
        <v>0</v>
      </c>
      <c r="BS156" s="87">
        <v>0</v>
      </c>
      <c r="BT156" s="81">
        <v>0</v>
      </c>
      <c r="BU156" s="120" t="s">
        <v>2756</v>
      </c>
      <c r="BV156" s="120"/>
      <c r="BW156" s="90"/>
      <c r="BX156" s="31">
        <f t="shared" si="7"/>
        <v>0</v>
      </c>
      <c r="BY156" s="31">
        <f t="shared" si="8"/>
        <v>0</v>
      </c>
      <c r="BZ156" s="209">
        <v>10</v>
      </c>
    </row>
    <row r="157" spans="2:78" ht="31.5" customHeight="1">
      <c r="B157" s="72">
        <v>152</v>
      </c>
      <c r="C157" s="72">
        <v>7</v>
      </c>
      <c r="D157" s="115" t="s">
        <v>2083</v>
      </c>
      <c r="E157" s="79" t="s">
        <v>5515</v>
      </c>
      <c r="F157" s="73">
        <v>119</v>
      </c>
      <c r="G157" s="73">
        <v>1998</v>
      </c>
      <c r="H157" s="73" t="s">
        <v>2984</v>
      </c>
      <c r="I157" s="73" t="s">
        <v>2984</v>
      </c>
      <c r="J157" s="74" t="s">
        <v>4008</v>
      </c>
      <c r="K157" s="74" t="s">
        <v>2725</v>
      </c>
      <c r="L157" s="74" t="s">
        <v>2726</v>
      </c>
      <c r="M157" s="74" t="s">
        <v>2870</v>
      </c>
      <c r="N157" s="74" t="s">
        <v>2871</v>
      </c>
      <c r="O157" s="74" t="s">
        <v>2870</v>
      </c>
      <c r="P157" s="74">
        <v>1000</v>
      </c>
      <c r="Q157" s="74">
        <v>50</v>
      </c>
      <c r="R157" s="75">
        <v>88.785780000000017</v>
      </c>
      <c r="S157" s="75" t="str">
        <f t="shared" si="6"/>
        <v>중기업</v>
      </c>
      <c r="T157" s="73" t="s">
        <v>5516</v>
      </c>
      <c r="U157" s="73" t="s">
        <v>5517</v>
      </c>
      <c r="V157" s="115" t="s">
        <v>5515</v>
      </c>
      <c r="W157" s="115" t="s">
        <v>5516</v>
      </c>
      <c r="X157" s="115" t="s">
        <v>5517</v>
      </c>
      <c r="Y157" s="115" t="s">
        <v>5434</v>
      </c>
      <c r="Z157" s="76" t="s">
        <v>5518</v>
      </c>
      <c r="AA157" s="76" t="s">
        <v>5519</v>
      </c>
      <c r="AB157" s="77" t="s">
        <v>2734</v>
      </c>
      <c r="AC157" s="115" t="s">
        <v>2769</v>
      </c>
      <c r="AD157" s="115" t="s">
        <v>2769</v>
      </c>
      <c r="AE157" s="73" t="s">
        <v>5437</v>
      </c>
      <c r="AF157" s="73" t="s">
        <v>2737</v>
      </c>
      <c r="AG157" s="73"/>
      <c r="AH157" s="76" t="s">
        <v>5516</v>
      </c>
      <c r="AI157" s="76" t="s">
        <v>5520</v>
      </c>
      <c r="AJ157" s="116">
        <v>3</v>
      </c>
      <c r="AK157" s="116">
        <v>3</v>
      </c>
      <c r="AL157" s="116">
        <v>0</v>
      </c>
      <c r="AM157" s="80">
        <v>3</v>
      </c>
      <c r="AN157" s="80">
        <v>3</v>
      </c>
      <c r="AO157" s="80"/>
      <c r="AP157" s="117" t="s">
        <v>5521</v>
      </c>
      <c r="AQ157" s="117" t="s">
        <v>5522</v>
      </c>
      <c r="AR157" s="117" t="s">
        <v>5523</v>
      </c>
      <c r="AS157" s="117" t="s">
        <v>5524</v>
      </c>
      <c r="AT157" s="117" t="s">
        <v>2746</v>
      </c>
      <c r="AU157" s="81">
        <v>1</v>
      </c>
      <c r="AV157" s="81">
        <v>2</v>
      </c>
      <c r="AW157" s="81">
        <v>3</v>
      </c>
      <c r="AX157" s="82">
        <v>5</v>
      </c>
      <c r="AY157" s="82">
        <v>6</v>
      </c>
      <c r="AZ157" s="74" t="s">
        <v>5525</v>
      </c>
      <c r="BA157" s="79" t="s">
        <v>5526</v>
      </c>
      <c r="BB157" s="79" t="s">
        <v>5527</v>
      </c>
      <c r="BC157" s="79" t="s">
        <v>5528</v>
      </c>
      <c r="BD157" s="81" t="s">
        <v>5529</v>
      </c>
      <c r="BE157" s="81" t="s">
        <v>5530</v>
      </c>
      <c r="BF157" s="81">
        <v>1</v>
      </c>
      <c r="BG157" s="81"/>
      <c r="BH157" s="81"/>
      <c r="BI157" s="81"/>
      <c r="BJ157" s="84"/>
      <c r="BK157" s="81">
        <v>2</v>
      </c>
      <c r="BL157" s="82">
        <v>3</v>
      </c>
      <c r="BM157" s="82">
        <v>5</v>
      </c>
      <c r="BN157" s="81"/>
      <c r="BO157" s="81"/>
      <c r="BP157" s="81"/>
      <c r="BQ157" s="85"/>
      <c r="BR157" s="86">
        <v>0</v>
      </c>
      <c r="BS157" s="87">
        <v>0</v>
      </c>
      <c r="BT157" s="81">
        <v>0</v>
      </c>
      <c r="BU157" s="120" t="s">
        <v>2756</v>
      </c>
      <c r="BV157" s="120"/>
      <c r="BW157" s="90"/>
      <c r="BX157" s="31">
        <f t="shared" si="7"/>
        <v>0</v>
      </c>
      <c r="BY157" s="31">
        <f t="shared" si="8"/>
        <v>0</v>
      </c>
      <c r="BZ157" s="209">
        <v>8</v>
      </c>
    </row>
    <row r="158" spans="2:78" ht="31.5" customHeight="1">
      <c r="B158" s="72">
        <v>153</v>
      </c>
      <c r="C158" s="72">
        <v>8</v>
      </c>
      <c r="D158" s="115" t="s">
        <v>2083</v>
      </c>
      <c r="E158" s="79" t="s">
        <v>2032</v>
      </c>
      <c r="F158" s="73">
        <v>10</v>
      </c>
      <c r="G158" s="73">
        <v>2005</v>
      </c>
      <c r="H158" s="73" t="s">
        <v>3774</v>
      </c>
      <c r="I158" s="73" t="s">
        <v>2848</v>
      </c>
      <c r="J158" s="74" t="s">
        <v>5531</v>
      </c>
      <c r="K158" s="74" t="s">
        <v>2725</v>
      </c>
      <c r="L158" s="74" t="s">
        <v>2726</v>
      </c>
      <c r="M158" s="74" t="s">
        <v>2948</v>
      </c>
      <c r="N158" s="74" t="s">
        <v>2949</v>
      </c>
      <c r="O158" s="74" t="s">
        <v>2948</v>
      </c>
      <c r="P158" s="74">
        <v>1000</v>
      </c>
      <c r="Q158" s="74">
        <v>50</v>
      </c>
      <c r="R158" s="75">
        <v>22.117159999999998</v>
      </c>
      <c r="S158" s="75" t="str">
        <f t="shared" si="6"/>
        <v>소기업</v>
      </c>
      <c r="T158" s="73" t="s">
        <v>5532</v>
      </c>
      <c r="U158" s="73" t="s">
        <v>5533</v>
      </c>
      <c r="V158" s="115" t="s">
        <v>2032</v>
      </c>
      <c r="W158" s="115" t="s">
        <v>5532</v>
      </c>
      <c r="X158" s="115" t="s">
        <v>5533</v>
      </c>
      <c r="Y158" s="115" t="s">
        <v>5434</v>
      </c>
      <c r="Z158" s="76" t="s">
        <v>5534</v>
      </c>
      <c r="AA158" s="76" t="s">
        <v>5535</v>
      </c>
      <c r="AB158" s="77" t="s">
        <v>2734</v>
      </c>
      <c r="AC158" s="115" t="s">
        <v>2769</v>
      </c>
      <c r="AD158" s="115" t="s">
        <v>2769</v>
      </c>
      <c r="AE158" s="73" t="s">
        <v>5437</v>
      </c>
      <c r="AF158" s="73" t="s">
        <v>2737</v>
      </c>
      <c r="AG158" s="73"/>
      <c r="AH158" s="76" t="s">
        <v>5536</v>
      </c>
      <c r="AI158" s="76" t="s">
        <v>5537</v>
      </c>
      <c r="AJ158" s="116">
        <v>5</v>
      </c>
      <c r="AK158" s="116">
        <v>3</v>
      </c>
      <c r="AL158" s="116">
        <v>0</v>
      </c>
      <c r="AM158" s="80">
        <v>5</v>
      </c>
      <c r="AN158" s="80" t="s">
        <v>524</v>
      </c>
      <c r="AO158" s="80"/>
      <c r="AP158" s="117" t="s">
        <v>5538</v>
      </c>
      <c r="AQ158" s="117" t="s">
        <v>5539</v>
      </c>
      <c r="AR158" s="117" t="s">
        <v>5540</v>
      </c>
      <c r="AS158" s="117" t="s">
        <v>5541</v>
      </c>
      <c r="AT158" s="117" t="s">
        <v>2746</v>
      </c>
      <c r="AU158" s="81">
        <v>1</v>
      </c>
      <c r="AV158" s="81">
        <v>2</v>
      </c>
      <c r="AW158" s="81">
        <v>3</v>
      </c>
      <c r="AX158" s="82">
        <v>5</v>
      </c>
      <c r="AY158" s="82">
        <v>6</v>
      </c>
      <c r="AZ158" s="74" t="s">
        <v>5538</v>
      </c>
      <c r="BA158" s="79" t="s">
        <v>5542</v>
      </c>
      <c r="BB158" s="79" t="s">
        <v>5543</v>
      </c>
      <c r="BC158" s="79" t="s">
        <v>5544</v>
      </c>
      <c r="BD158" s="81" t="s">
        <v>5545</v>
      </c>
      <c r="BE158" s="81"/>
      <c r="BF158" s="81"/>
      <c r="BG158" s="81"/>
      <c r="BH158" s="81"/>
      <c r="BI158" s="81"/>
      <c r="BJ158" s="84"/>
      <c r="BK158" s="81">
        <v>2</v>
      </c>
      <c r="BL158" s="82">
        <v>3</v>
      </c>
      <c r="BM158" s="82">
        <v>5</v>
      </c>
      <c r="BN158" s="81"/>
      <c r="BO158" s="81"/>
      <c r="BP158" s="81"/>
      <c r="BQ158" s="85"/>
      <c r="BR158" s="86">
        <v>0</v>
      </c>
      <c r="BS158" s="87">
        <v>0</v>
      </c>
      <c r="BT158" s="81">
        <v>0</v>
      </c>
      <c r="BU158" s="120" t="s">
        <v>5546</v>
      </c>
      <c r="BV158" s="120"/>
      <c r="BW158" s="90"/>
      <c r="BX158" s="31">
        <f t="shared" si="7"/>
        <v>0</v>
      </c>
      <c r="BY158" s="31">
        <f t="shared" si="8"/>
        <v>0</v>
      </c>
      <c r="BZ158" s="209">
        <v>10</v>
      </c>
    </row>
    <row r="159" spans="2:78" ht="31.5" customHeight="1">
      <c r="B159" s="72">
        <v>154</v>
      </c>
      <c r="C159" s="72">
        <v>9</v>
      </c>
      <c r="D159" s="115" t="s">
        <v>2083</v>
      </c>
      <c r="E159" s="79" t="s">
        <v>2033</v>
      </c>
      <c r="F159" s="73">
        <v>202</v>
      </c>
      <c r="G159" s="73">
        <v>1994</v>
      </c>
      <c r="H159" s="73" t="s">
        <v>2848</v>
      </c>
      <c r="I159" s="73" t="s">
        <v>2848</v>
      </c>
      <c r="J159" s="74" t="s">
        <v>3004</v>
      </c>
      <c r="K159" s="74" t="s">
        <v>2725</v>
      </c>
      <c r="L159" s="74" t="s">
        <v>2726</v>
      </c>
      <c r="M159" s="74" t="s">
        <v>3005</v>
      </c>
      <c r="N159" s="74" t="s">
        <v>3006</v>
      </c>
      <c r="O159" s="74" t="s">
        <v>3005</v>
      </c>
      <c r="P159" s="74">
        <v>1000</v>
      </c>
      <c r="Q159" s="74">
        <v>50</v>
      </c>
      <c r="R159" s="75">
        <v>964</v>
      </c>
      <c r="S159" s="75" t="str">
        <f t="shared" si="6"/>
        <v>중기업</v>
      </c>
      <c r="T159" s="73" t="s">
        <v>5547</v>
      </c>
      <c r="U159" s="73" t="s">
        <v>5548</v>
      </c>
      <c r="V159" s="115" t="s">
        <v>2033</v>
      </c>
      <c r="W159" s="115" t="s">
        <v>5547</v>
      </c>
      <c r="X159" s="115" t="s">
        <v>5549</v>
      </c>
      <c r="Y159" s="115" t="s">
        <v>5434</v>
      </c>
      <c r="Z159" s="76" t="s">
        <v>5550</v>
      </c>
      <c r="AA159" s="76" t="s">
        <v>5551</v>
      </c>
      <c r="AB159" s="77" t="s">
        <v>2734</v>
      </c>
      <c r="AC159" s="115" t="s">
        <v>2735</v>
      </c>
      <c r="AD159" s="115" t="s">
        <v>2735</v>
      </c>
      <c r="AE159" s="73" t="s">
        <v>5437</v>
      </c>
      <c r="AF159" s="73" t="s">
        <v>2737</v>
      </c>
      <c r="AG159" s="73"/>
      <c r="AH159" s="76" t="s">
        <v>5552</v>
      </c>
      <c r="AI159" s="76" t="s">
        <v>5553</v>
      </c>
      <c r="AJ159" s="116">
        <v>5</v>
      </c>
      <c r="AK159" s="116">
        <v>3</v>
      </c>
      <c r="AL159" s="116">
        <v>0</v>
      </c>
      <c r="AM159" s="80">
        <v>5</v>
      </c>
      <c r="AN159" s="80">
        <v>3</v>
      </c>
      <c r="AO159" s="80"/>
      <c r="AP159" s="117" t="s">
        <v>5554</v>
      </c>
      <c r="AQ159" s="117" t="s">
        <v>5555</v>
      </c>
      <c r="AR159" s="117" t="s">
        <v>5556</v>
      </c>
      <c r="AS159" s="117" t="s">
        <v>5557</v>
      </c>
      <c r="AT159" s="117" t="s">
        <v>2746</v>
      </c>
      <c r="AU159" s="81">
        <v>2</v>
      </c>
      <c r="AV159" s="81">
        <v>3</v>
      </c>
      <c r="AW159" s="81">
        <v>3</v>
      </c>
      <c r="AX159" s="82">
        <v>5</v>
      </c>
      <c r="AY159" s="82">
        <v>6</v>
      </c>
      <c r="AZ159" s="74" t="s">
        <v>5554</v>
      </c>
      <c r="BA159" s="79" t="s">
        <v>5558</v>
      </c>
      <c r="BB159" s="79" t="s">
        <v>5559</v>
      </c>
      <c r="BC159" s="79" t="s">
        <v>5557</v>
      </c>
      <c r="BD159" s="81" t="s">
        <v>5560</v>
      </c>
      <c r="BE159" s="81" t="s">
        <v>5561</v>
      </c>
      <c r="BF159" s="81">
        <v>1</v>
      </c>
      <c r="BG159" s="81"/>
      <c r="BH159" s="81"/>
      <c r="BI159" s="81"/>
      <c r="BJ159" s="84"/>
      <c r="BK159" s="81">
        <v>2</v>
      </c>
      <c r="BL159" s="82">
        <v>3</v>
      </c>
      <c r="BM159" s="82">
        <v>5</v>
      </c>
      <c r="BN159" s="81"/>
      <c r="BO159" s="81"/>
      <c r="BP159" s="81"/>
      <c r="BQ159" s="85" t="s">
        <v>5562</v>
      </c>
      <c r="BR159" s="86">
        <v>94800</v>
      </c>
      <c r="BS159" s="87">
        <v>100000</v>
      </c>
      <c r="BT159" s="81">
        <v>5200</v>
      </c>
      <c r="BU159" s="120" t="s">
        <v>2756</v>
      </c>
      <c r="BV159" s="120"/>
      <c r="BW159" s="90"/>
      <c r="BX159" s="31">
        <f t="shared" si="7"/>
        <v>1</v>
      </c>
      <c r="BY159" s="31">
        <f t="shared" si="8"/>
        <v>1</v>
      </c>
      <c r="BZ159" s="209">
        <v>8</v>
      </c>
    </row>
    <row r="160" spans="2:78" ht="31.5" customHeight="1">
      <c r="B160" s="72">
        <v>155</v>
      </c>
      <c r="C160" s="72">
        <v>10</v>
      </c>
      <c r="D160" s="115" t="s">
        <v>2083</v>
      </c>
      <c r="E160" s="79" t="s">
        <v>376</v>
      </c>
      <c r="F160" s="73">
        <v>350</v>
      </c>
      <c r="G160" s="73">
        <v>1983</v>
      </c>
      <c r="H160" s="73" t="s">
        <v>2723</v>
      </c>
      <c r="I160" s="73" t="s">
        <v>2723</v>
      </c>
      <c r="J160" s="74" t="s">
        <v>3100</v>
      </c>
      <c r="K160" s="74" t="s">
        <v>2725</v>
      </c>
      <c r="L160" s="74" t="s">
        <v>2726</v>
      </c>
      <c r="M160" s="74" t="s">
        <v>2870</v>
      </c>
      <c r="N160" s="74" t="s">
        <v>2871</v>
      </c>
      <c r="O160" s="74" t="s">
        <v>2870</v>
      </c>
      <c r="P160" s="74">
        <v>1000</v>
      </c>
      <c r="Q160" s="74">
        <v>50</v>
      </c>
      <c r="R160" s="75">
        <v>795</v>
      </c>
      <c r="S160" s="75" t="str">
        <f t="shared" si="6"/>
        <v>중기업</v>
      </c>
      <c r="T160" s="73" t="s">
        <v>5563</v>
      </c>
      <c r="U160" s="73" t="s">
        <v>5564</v>
      </c>
      <c r="V160" s="115" t="s">
        <v>376</v>
      </c>
      <c r="W160" s="115" t="s">
        <v>5563</v>
      </c>
      <c r="X160" s="115" t="s">
        <v>5565</v>
      </c>
      <c r="Y160" s="115" t="s">
        <v>5434</v>
      </c>
      <c r="Z160" s="76" t="s">
        <v>5566</v>
      </c>
      <c r="AA160" s="76" t="s">
        <v>5567</v>
      </c>
      <c r="AB160" s="77" t="s">
        <v>2734</v>
      </c>
      <c r="AC160" s="115" t="s">
        <v>2769</v>
      </c>
      <c r="AD160" s="115" t="s">
        <v>2769</v>
      </c>
      <c r="AE160" s="73" t="s">
        <v>5471</v>
      </c>
      <c r="AF160" s="73"/>
      <c r="AG160" s="73"/>
      <c r="AH160" s="76" t="s">
        <v>5568</v>
      </c>
      <c r="AI160" s="76" t="s">
        <v>5569</v>
      </c>
      <c r="AJ160" s="116">
        <v>3</v>
      </c>
      <c r="AK160" s="116">
        <v>0</v>
      </c>
      <c r="AL160" s="116">
        <v>0</v>
      </c>
      <c r="AM160" s="80">
        <v>3</v>
      </c>
      <c r="AN160" s="80"/>
      <c r="AO160" s="80"/>
      <c r="AP160" s="117" t="s">
        <v>5570</v>
      </c>
      <c r="AQ160" s="117" t="s">
        <v>5571</v>
      </c>
      <c r="AR160" s="117" t="s">
        <v>5572</v>
      </c>
      <c r="AS160" s="117" t="s">
        <v>5573</v>
      </c>
      <c r="AT160" s="117" t="s">
        <v>2746</v>
      </c>
      <c r="AU160" s="81">
        <v>1</v>
      </c>
      <c r="AV160" s="81">
        <v>2</v>
      </c>
      <c r="AW160" s="81">
        <v>2</v>
      </c>
      <c r="AX160" s="82">
        <v>6</v>
      </c>
      <c r="AY160" s="82">
        <v>6</v>
      </c>
      <c r="AZ160" s="74" t="s">
        <v>5570</v>
      </c>
      <c r="BA160" s="79" t="s">
        <v>5574</v>
      </c>
      <c r="BB160" s="79" t="s">
        <v>5575</v>
      </c>
      <c r="BC160" s="79" t="s">
        <v>5576</v>
      </c>
      <c r="BD160" s="83">
        <v>42562</v>
      </c>
      <c r="BE160" s="81" t="s">
        <v>5577</v>
      </c>
      <c r="BF160" s="81">
        <v>1</v>
      </c>
      <c r="BG160" s="81"/>
      <c r="BH160" s="81"/>
      <c r="BI160" s="81"/>
      <c r="BJ160" s="84"/>
      <c r="BK160" s="81">
        <v>2</v>
      </c>
      <c r="BL160" s="82">
        <v>5</v>
      </c>
      <c r="BM160" s="82">
        <v>7</v>
      </c>
      <c r="BN160" s="81"/>
      <c r="BO160" s="81"/>
      <c r="BP160" s="81"/>
      <c r="BQ160" s="85" t="s">
        <v>5578</v>
      </c>
      <c r="BR160" s="86">
        <v>122870</v>
      </c>
      <c r="BS160" s="87">
        <v>100000</v>
      </c>
      <c r="BT160" s="81">
        <v>-22870</v>
      </c>
      <c r="BU160" s="120" t="s">
        <v>2756</v>
      </c>
      <c r="BV160" s="120"/>
      <c r="BW160" s="90"/>
      <c r="BX160" s="31">
        <f t="shared" si="7"/>
        <v>0</v>
      </c>
      <c r="BY160" s="31">
        <f t="shared" si="8"/>
        <v>0</v>
      </c>
      <c r="BZ160" s="209">
        <v>10</v>
      </c>
    </row>
    <row r="161" spans="2:78" ht="31.5" customHeight="1">
      <c r="B161" s="72">
        <v>156</v>
      </c>
      <c r="C161" s="72">
        <v>11</v>
      </c>
      <c r="D161" s="115" t="s">
        <v>2083</v>
      </c>
      <c r="E161" s="79" t="s">
        <v>2035</v>
      </c>
      <c r="F161" s="73">
        <v>48</v>
      </c>
      <c r="G161" s="73">
        <v>2002</v>
      </c>
      <c r="H161" s="73" t="s">
        <v>3066</v>
      </c>
      <c r="I161" s="73" t="s">
        <v>3020</v>
      </c>
      <c r="J161" s="74" t="s">
        <v>2985</v>
      </c>
      <c r="K161" s="74" t="s">
        <v>2725</v>
      </c>
      <c r="L161" s="74" t="s">
        <v>2726</v>
      </c>
      <c r="M161" s="74" t="s">
        <v>2727</v>
      </c>
      <c r="N161" s="74" t="s">
        <v>2728</v>
      </c>
      <c r="O161" s="74" t="s">
        <v>2727</v>
      </c>
      <c r="P161" s="74">
        <v>1000</v>
      </c>
      <c r="Q161" s="74">
        <v>50</v>
      </c>
      <c r="R161" s="75">
        <v>185.92031500000002</v>
      </c>
      <c r="S161" s="75" t="str">
        <f t="shared" si="6"/>
        <v>소기업</v>
      </c>
      <c r="T161" s="73" t="s">
        <v>5579</v>
      </c>
      <c r="U161" s="73" t="s">
        <v>5580</v>
      </c>
      <c r="V161" s="115" t="s">
        <v>2035</v>
      </c>
      <c r="W161" s="115" t="s">
        <v>5579</v>
      </c>
      <c r="X161" s="115" t="s">
        <v>5580</v>
      </c>
      <c r="Y161" s="115" t="s">
        <v>5434</v>
      </c>
      <c r="Z161" s="76" t="s">
        <v>5581</v>
      </c>
      <c r="AA161" s="76" t="s">
        <v>5582</v>
      </c>
      <c r="AB161" s="77" t="s">
        <v>2734</v>
      </c>
      <c r="AC161" s="115" t="s">
        <v>2735</v>
      </c>
      <c r="AD161" s="115" t="s">
        <v>2735</v>
      </c>
      <c r="AE161" s="73" t="s">
        <v>5437</v>
      </c>
      <c r="AF161" s="73" t="s">
        <v>2737</v>
      </c>
      <c r="AG161" s="73"/>
      <c r="AH161" s="76" t="s">
        <v>5583</v>
      </c>
      <c r="AI161" s="76" t="s">
        <v>5584</v>
      </c>
      <c r="AJ161" s="116">
        <v>5</v>
      </c>
      <c r="AK161" s="116">
        <v>3</v>
      </c>
      <c r="AL161" s="116">
        <v>0</v>
      </c>
      <c r="AM161" s="80">
        <v>5</v>
      </c>
      <c r="AN161" s="80">
        <v>3</v>
      </c>
      <c r="AO161" s="80"/>
      <c r="AP161" s="117" t="s">
        <v>5585</v>
      </c>
      <c r="AQ161" s="117" t="s">
        <v>5586</v>
      </c>
      <c r="AR161" s="117" t="s">
        <v>5587</v>
      </c>
      <c r="AS161" s="117" t="s">
        <v>5588</v>
      </c>
      <c r="AT161" s="117" t="s">
        <v>2746</v>
      </c>
      <c r="AU161" s="81">
        <v>1</v>
      </c>
      <c r="AV161" s="81">
        <v>2</v>
      </c>
      <c r="AW161" s="81">
        <v>3</v>
      </c>
      <c r="AX161" s="82">
        <v>5</v>
      </c>
      <c r="AY161" s="82">
        <v>6</v>
      </c>
      <c r="AZ161" s="74" t="s">
        <v>5585</v>
      </c>
      <c r="BA161" s="79" t="s">
        <v>5589</v>
      </c>
      <c r="BB161" s="79" t="s">
        <v>5590</v>
      </c>
      <c r="BC161" s="79" t="s">
        <v>5591</v>
      </c>
      <c r="BD161" s="81" t="s">
        <v>5592</v>
      </c>
      <c r="BE161" s="81"/>
      <c r="BF161" s="81"/>
      <c r="BG161" s="81"/>
      <c r="BH161" s="81"/>
      <c r="BI161" s="81"/>
      <c r="BJ161" s="84"/>
      <c r="BK161" s="81">
        <v>2</v>
      </c>
      <c r="BL161" s="82">
        <v>3</v>
      </c>
      <c r="BM161" s="82">
        <v>5</v>
      </c>
      <c r="BN161" s="81"/>
      <c r="BO161" s="81"/>
      <c r="BP161" s="81"/>
      <c r="BQ161" s="85"/>
      <c r="BR161" s="86">
        <v>0</v>
      </c>
      <c r="BS161" s="87">
        <v>0</v>
      </c>
      <c r="BT161" s="81">
        <v>0</v>
      </c>
      <c r="BU161" s="120" t="s">
        <v>2778</v>
      </c>
      <c r="BV161" s="120"/>
      <c r="BW161" s="90"/>
      <c r="BX161" s="31">
        <f t="shared" si="7"/>
        <v>1</v>
      </c>
      <c r="BY161" s="31">
        <f t="shared" si="8"/>
        <v>1</v>
      </c>
      <c r="BZ161" s="209">
        <v>10</v>
      </c>
    </row>
    <row r="162" spans="2:78" ht="31.5" customHeight="1">
      <c r="B162" s="72">
        <v>157</v>
      </c>
      <c r="C162" s="72">
        <v>12</v>
      </c>
      <c r="D162" s="115" t="s">
        <v>2083</v>
      </c>
      <c r="E162" s="79" t="s">
        <v>2038</v>
      </c>
      <c r="F162" s="73">
        <v>80</v>
      </c>
      <c r="G162" s="73">
        <v>2003</v>
      </c>
      <c r="H162" s="73" t="s">
        <v>2848</v>
      </c>
      <c r="I162" s="73" t="s">
        <v>2848</v>
      </c>
      <c r="J162" s="74" t="s">
        <v>5118</v>
      </c>
      <c r="K162" s="74" t="s">
        <v>2725</v>
      </c>
      <c r="L162" s="74" t="s">
        <v>2726</v>
      </c>
      <c r="M162" s="74" t="s">
        <v>2930</v>
      </c>
      <c r="N162" s="74" t="s">
        <v>2931</v>
      </c>
      <c r="O162" s="74" t="s">
        <v>2930</v>
      </c>
      <c r="P162" s="74">
        <v>800</v>
      </c>
      <c r="Q162" s="74">
        <v>50</v>
      </c>
      <c r="R162" s="75">
        <v>247.66885000000002</v>
      </c>
      <c r="S162" s="75" t="str">
        <f t="shared" si="6"/>
        <v>중기업</v>
      </c>
      <c r="T162" s="73" t="s">
        <v>5593</v>
      </c>
      <c r="U162" s="73" t="s">
        <v>5594</v>
      </c>
      <c r="V162" s="115" t="s">
        <v>2038</v>
      </c>
      <c r="W162" s="115" t="s">
        <v>5593</v>
      </c>
      <c r="X162" s="115" t="s">
        <v>5594</v>
      </c>
      <c r="Y162" s="115" t="s">
        <v>5434</v>
      </c>
      <c r="Z162" s="76" t="s">
        <v>5595</v>
      </c>
      <c r="AA162" s="76" t="s">
        <v>5596</v>
      </c>
      <c r="AB162" s="77" t="s">
        <v>2734</v>
      </c>
      <c r="AC162" s="115" t="s">
        <v>2735</v>
      </c>
      <c r="AD162" s="115" t="s">
        <v>2735</v>
      </c>
      <c r="AE162" s="73" t="s">
        <v>5437</v>
      </c>
      <c r="AF162" s="73" t="s">
        <v>2737</v>
      </c>
      <c r="AG162" s="73"/>
      <c r="AH162" s="76" t="s">
        <v>5597</v>
      </c>
      <c r="AI162" s="76" t="s">
        <v>5598</v>
      </c>
      <c r="AJ162" s="116">
        <v>5</v>
      </c>
      <c r="AK162" s="116">
        <v>3</v>
      </c>
      <c r="AL162" s="116">
        <v>0</v>
      </c>
      <c r="AM162" s="80">
        <v>5</v>
      </c>
      <c r="AN162" s="80" t="s">
        <v>4196</v>
      </c>
      <c r="AO162" s="80"/>
      <c r="AP162" s="117" t="s">
        <v>5599</v>
      </c>
      <c r="AQ162" s="117" t="s">
        <v>5600</v>
      </c>
      <c r="AR162" s="117" t="s">
        <v>5601</v>
      </c>
      <c r="AS162" s="117" t="s">
        <v>5602</v>
      </c>
      <c r="AT162" s="117" t="s">
        <v>2746</v>
      </c>
      <c r="AU162" s="81">
        <v>1</v>
      </c>
      <c r="AV162" s="81">
        <v>2</v>
      </c>
      <c r="AW162" s="81">
        <v>3</v>
      </c>
      <c r="AX162" s="82">
        <v>5</v>
      </c>
      <c r="AY162" s="82">
        <v>6</v>
      </c>
      <c r="AZ162" s="74" t="s">
        <v>5599</v>
      </c>
      <c r="BA162" s="79" t="s">
        <v>5603</v>
      </c>
      <c r="BB162" s="79" t="s">
        <v>5604</v>
      </c>
      <c r="BC162" s="79" t="s">
        <v>5605</v>
      </c>
      <c r="BD162" s="81" t="s">
        <v>4705</v>
      </c>
      <c r="BE162" s="81" t="s">
        <v>5606</v>
      </c>
      <c r="BF162" s="81">
        <v>1</v>
      </c>
      <c r="BG162" s="81"/>
      <c r="BH162" s="81"/>
      <c r="BI162" s="81"/>
      <c r="BJ162" s="84"/>
      <c r="BK162" s="81">
        <v>2</v>
      </c>
      <c r="BL162" s="82">
        <v>3</v>
      </c>
      <c r="BM162" s="82">
        <v>5</v>
      </c>
      <c r="BN162" s="81" t="s">
        <v>3829</v>
      </c>
      <c r="BO162" s="81"/>
      <c r="BP162" s="81" t="s">
        <v>5464</v>
      </c>
      <c r="BQ162" s="85"/>
      <c r="BR162" s="86">
        <v>26333</v>
      </c>
      <c r="BS162" s="87">
        <v>27933</v>
      </c>
      <c r="BT162" s="81">
        <v>1600</v>
      </c>
      <c r="BU162" s="120" t="s">
        <v>2778</v>
      </c>
      <c r="BV162" s="120"/>
      <c r="BW162" s="90"/>
      <c r="BX162" s="31">
        <f t="shared" si="7"/>
        <v>1</v>
      </c>
      <c r="BY162" s="31">
        <f t="shared" si="8"/>
        <v>1</v>
      </c>
      <c r="BZ162" s="209">
        <v>8</v>
      </c>
    </row>
    <row r="163" spans="2:78" ht="31.5" customHeight="1">
      <c r="B163" s="72">
        <v>158</v>
      </c>
      <c r="C163" s="72">
        <v>13</v>
      </c>
      <c r="D163" s="115" t="s">
        <v>2083</v>
      </c>
      <c r="E163" s="79" t="s">
        <v>5607</v>
      </c>
      <c r="F163" s="73">
        <v>239</v>
      </c>
      <c r="G163" s="73">
        <v>2003</v>
      </c>
      <c r="H163" s="73" t="s">
        <v>2984</v>
      </c>
      <c r="I163" s="73" t="s">
        <v>2984</v>
      </c>
      <c r="J163" s="74" t="s">
        <v>3004</v>
      </c>
      <c r="K163" s="74" t="s">
        <v>2725</v>
      </c>
      <c r="L163" s="74" t="s">
        <v>2726</v>
      </c>
      <c r="M163" s="74" t="s">
        <v>3005</v>
      </c>
      <c r="N163" s="74" t="s">
        <v>3006</v>
      </c>
      <c r="O163" s="74" t="s">
        <v>3005</v>
      </c>
      <c r="P163" s="74">
        <v>1000</v>
      </c>
      <c r="Q163" s="74">
        <v>50</v>
      </c>
      <c r="R163" s="75">
        <v>1207.8423949999999</v>
      </c>
      <c r="S163" s="75" t="str">
        <f t="shared" si="6"/>
        <v>대기업</v>
      </c>
      <c r="T163" s="73" t="s">
        <v>5608</v>
      </c>
      <c r="U163" s="73" t="s">
        <v>5609</v>
      </c>
      <c r="V163" s="115" t="s">
        <v>5607</v>
      </c>
      <c r="W163" s="115" t="s">
        <v>5608</v>
      </c>
      <c r="X163" s="115" t="s">
        <v>5609</v>
      </c>
      <c r="Y163" s="115" t="s">
        <v>5434</v>
      </c>
      <c r="Z163" s="76" t="s">
        <v>5610</v>
      </c>
      <c r="AA163" s="76" t="s">
        <v>5611</v>
      </c>
      <c r="AB163" s="77" t="s">
        <v>2734</v>
      </c>
      <c r="AC163" s="115" t="s">
        <v>2735</v>
      </c>
      <c r="AD163" s="115" t="s">
        <v>2735</v>
      </c>
      <c r="AE163" s="73" t="s">
        <v>5418</v>
      </c>
      <c r="AF163" s="73" t="s">
        <v>5419</v>
      </c>
      <c r="AG163" s="73"/>
      <c r="AH163" s="76" t="s">
        <v>5612</v>
      </c>
      <c r="AI163" s="76" t="s">
        <v>5613</v>
      </c>
      <c r="AJ163" s="116">
        <v>3</v>
      </c>
      <c r="AK163" s="116">
        <v>0</v>
      </c>
      <c r="AL163" s="116">
        <v>0</v>
      </c>
      <c r="AM163" s="80">
        <v>3</v>
      </c>
      <c r="AN163" s="80"/>
      <c r="AO163" s="80"/>
      <c r="AP163" s="117" t="s">
        <v>5614</v>
      </c>
      <c r="AQ163" s="117" t="s">
        <v>5615</v>
      </c>
      <c r="AR163" s="117" t="s">
        <v>5616</v>
      </c>
      <c r="AS163" s="117" t="s">
        <v>5617</v>
      </c>
      <c r="AT163" s="117" t="s">
        <v>2746</v>
      </c>
      <c r="AU163" s="81">
        <v>3</v>
      </c>
      <c r="AV163" s="81">
        <v>3</v>
      </c>
      <c r="AW163" s="81">
        <v>3</v>
      </c>
      <c r="AX163" s="118">
        <v>4</v>
      </c>
      <c r="AY163" s="118">
        <v>5</v>
      </c>
      <c r="AZ163" s="74" t="s">
        <v>5618</v>
      </c>
      <c r="BA163" s="79" t="s">
        <v>5619</v>
      </c>
      <c r="BB163" s="79" t="s">
        <v>5620</v>
      </c>
      <c r="BC163" s="79" t="s">
        <v>5621</v>
      </c>
      <c r="BD163" s="81" t="s">
        <v>5622</v>
      </c>
      <c r="BE163" s="99" t="s">
        <v>5623</v>
      </c>
      <c r="BF163" s="81"/>
      <c r="BG163" s="99">
        <v>1</v>
      </c>
      <c r="BH163" s="81"/>
      <c r="BI163" s="81"/>
      <c r="BJ163" s="119" t="s">
        <v>5624</v>
      </c>
      <c r="BK163" s="81">
        <v>1</v>
      </c>
      <c r="BL163" s="82">
        <v>3</v>
      </c>
      <c r="BM163" s="118">
        <v>3</v>
      </c>
      <c r="BN163" s="99"/>
      <c r="BO163" s="81"/>
      <c r="BP163" s="81"/>
      <c r="BQ163" s="85"/>
      <c r="BR163" s="86">
        <v>128915</v>
      </c>
      <c r="BS163" s="87">
        <v>115000</v>
      </c>
      <c r="BT163" s="81">
        <v>-13915</v>
      </c>
      <c r="BU163" s="120" t="s">
        <v>2778</v>
      </c>
      <c r="BV163" s="120"/>
      <c r="BW163" s="90"/>
      <c r="BX163" s="31">
        <f t="shared" si="7"/>
        <v>1</v>
      </c>
      <c r="BY163" s="31">
        <f t="shared" si="8"/>
        <v>1</v>
      </c>
      <c r="BZ163" s="209">
        <v>10</v>
      </c>
    </row>
    <row r="164" spans="2:78" ht="31.5" customHeight="1">
      <c r="B164" s="72">
        <v>159</v>
      </c>
      <c r="C164" s="72">
        <v>14</v>
      </c>
      <c r="D164" s="115" t="s">
        <v>2083</v>
      </c>
      <c r="E164" s="79" t="s">
        <v>2028</v>
      </c>
      <c r="F164" s="73">
        <v>72</v>
      </c>
      <c r="G164" s="73">
        <v>2006</v>
      </c>
      <c r="H164" s="73" t="s">
        <v>4805</v>
      </c>
      <c r="I164" s="73" t="s">
        <v>4806</v>
      </c>
      <c r="J164" s="74" t="s">
        <v>3004</v>
      </c>
      <c r="K164" s="74" t="s">
        <v>2725</v>
      </c>
      <c r="L164" s="74" t="s">
        <v>2726</v>
      </c>
      <c r="M164" s="74" t="s">
        <v>3005</v>
      </c>
      <c r="N164" s="74" t="s">
        <v>3006</v>
      </c>
      <c r="O164" s="74" t="s">
        <v>3005</v>
      </c>
      <c r="P164" s="74">
        <v>1000</v>
      </c>
      <c r="Q164" s="74">
        <v>50</v>
      </c>
      <c r="R164" s="75">
        <v>240.33853500000001</v>
      </c>
      <c r="S164" s="75" t="str">
        <f t="shared" si="6"/>
        <v>중기업</v>
      </c>
      <c r="T164" s="73" t="s">
        <v>5625</v>
      </c>
      <c r="U164" s="73" t="s">
        <v>5626</v>
      </c>
      <c r="V164" s="115" t="s">
        <v>2028</v>
      </c>
      <c r="W164" s="115" t="s">
        <v>5625</v>
      </c>
      <c r="X164" s="115" t="s">
        <v>5626</v>
      </c>
      <c r="Y164" s="115" t="s">
        <v>5434</v>
      </c>
      <c r="Z164" s="76" t="s">
        <v>5627</v>
      </c>
      <c r="AA164" s="76" t="s">
        <v>5628</v>
      </c>
      <c r="AB164" s="77" t="s">
        <v>2734</v>
      </c>
      <c r="AC164" s="115" t="s">
        <v>2735</v>
      </c>
      <c r="AD164" s="115" t="s">
        <v>2735</v>
      </c>
      <c r="AE164" s="73" t="s">
        <v>5418</v>
      </c>
      <c r="AF164" s="73" t="s">
        <v>5419</v>
      </c>
      <c r="AG164" s="73"/>
      <c r="AH164" s="76" t="s">
        <v>5629</v>
      </c>
      <c r="AI164" s="76" t="s">
        <v>5630</v>
      </c>
      <c r="AJ164" s="116" t="s">
        <v>2837</v>
      </c>
      <c r="AK164" s="116">
        <v>0</v>
      </c>
      <c r="AL164" s="116">
        <v>2</v>
      </c>
      <c r="AM164" s="80" t="s">
        <v>5631</v>
      </c>
      <c r="AN164" s="80"/>
      <c r="AO164" s="80"/>
      <c r="AP164" s="117" t="s">
        <v>5632</v>
      </c>
      <c r="AQ164" s="117" t="s">
        <v>5633</v>
      </c>
      <c r="AR164" s="117" t="s">
        <v>5634</v>
      </c>
      <c r="AS164" s="117" t="s">
        <v>5635</v>
      </c>
      <c r="AT164" s="117" t="s">
        <v>2746</v>
      </c>
      <c r="AU164" s="81">
        <v>3</v>
      </c>
      <c r="AV164" s="81">
        <v>3</v>
      </c>
      <c r="AW164" s="81">
        <v>4</v>
      </c>
      <c r="AX164" s="118">
        <v>4</v>
      </c>
      <c r="AY164" s="118">
        <v>5</v>
      </c>
      <c r="AZ164" s="74" t="s">
        <v>5636</v>
      </c>
      <c r="BA164" s="79" t="s">
        <v>5637</v>
      </c>
      <c r="BB164" s="79" t="s">
        <v>5638</v>
      </c>
      <c r="BC164" s="79" t="s">
        <v>5639</v>
      </c>
      <c r="BD164" s="81" t="s">
        <v>5136</v>
      </c>
      <c r="BE164" s="81"/>
      <c r="BF164" s="81"/>
      <c r="BG164" s="81"/>
      <c r="BH164" s="81"/>
      <c r="BI164" s="81"/>
      <c r="BJ164" s="119" t="s">
        <v>5624</v>
      </c>
      <c r="BK164" s="81">
        <v>1</v>
      </c>
      <c r="BL164" s="82">
        <v>3</v>
      </c>
      <c r="BM164" s="118">
        <v>5</v>
      </c>
      <c r="BN164" s="81"/>
      <c r="BO164" s="81"/>
      <c r="BP164" s="81"/>
      <c r="BQ164" s="85"/>
      <c r="BR164" s="86">
        <v>36868</v>
      </c>
      <c r="BS164" s="87">
        <v>15000</v>
      </c>
      <c r="BT164" s="81">
        <v>-21868</v>
      </c>
      <c r="BU164" s="120" t="s">
        <v>2778</v>
      </c>
      <c r="BV164" s="120"/>
      <c r="BW164" s="90"/>
      <c r="BX164" s="31">
        <f t="shared" si="7"/>
        <v>1</v>
      </c>
      <c r="BY164" s="31">
        <f t="shared" si="8"/>
        <v>1</v>
      </c>
      <c r="BZ164" s="209">
        <v>10</v>
      </c>
    </row>
    <row r="165" spans="2:78" ht="31.5" customHeight="1">
      <c r="B165" s="72">
        <v>160</v>
      </c>
      <c r="C165" s="72">
        <v>15</v>
      </c>
      <c r="D165" s="115" t="s">
        <v>2083</v>
      </c>
      <c r="E165" s="79" t="s">
        <v>5640</v>
      </c>
      <c r="F165" s="73">
        <v>101</v>
      </c>
      <c r="G165" s="73">
        <v>1989</v>
      </c>
      <c r="H165" s="73" t="s">
        <v>2848</v>
      </c>
      <c r="I165" s="73" t="s">
        <v>2848</v>
      </c>
      <c r="J165" s="74" t="s">
        <v>5641</v>
      </c>
      <c r="K165" s="74" t="s">
        <v>2725</v>
      </c>
      <c r="L165" s="74" t="s">
        <v>2726</v>
      </c>
      <c r="M165" s="74" t="s">
        <v>5262</v>
      </c>
      <c r="N165" s="74" t="s">
        <v>5263</v>
      </c>
      <c r="O165" s="74" t="s">
        <v>5262</v>
      </c>
      <c r="P165" s="74">
        <v>1500</v>
      </c>
      <c r="Q165" s="74">
        <v>50</v>
      </c>
      <c r="R165" s="75">
        <v>330.65664499999997</v>
      </c>
      <c r="S165" s="75" t="str">
        <f t="shared" si="6"/>
        <v>중기업</v>
      </c>
      <c r="T165" s="73" t="s">
        <v>5642</v>
      </c>
      <c r="U165" s="73" t="s">
        <v>5643</v>
      </c>
      <c r="V165" s="115" t="s">
        <v>5640</v>
      </c>
      <c r="W165" s="115" t="s">
        <v>5644</v>
      </c>
      <c r="X165" s="115" t="s">
        <v>5643</v>
      </c>
      <c r="Y165" s="115" t="s">
        <v>5434</v>
      </c>
      <c r="Z165" s="76" t="s">
        <v>5645</v>
      </c>
      <c r="AA165" s="76" t="s">
        <v>5646</v>
      </c>
      <c r="AB165" s="77" t="s">
        <v>2814</v>
      </c>
      <c r="AC165" s="115" t="s">
        <v>2769</v>
      </c>
      <c r="AD165" s="115" t="s">
        <v>2769</v>
      </c>
      <c r="AE165" s="73" t="s">
        <v>5437</v>
      </c>
      <c r="AF165" s="73" t="s">
        <v>2737</v>
      </c>
      <c r="AG165" s="73"/>
      <c r="AH165" s="76" t="s">
        <v>5647</v>
      </c>
      <c r="AI165" s="76" t="s">
        <v>5648</v>
      </c>
      <c r="AJ165" s="116">
        <v>5</v>
      </c>
      <c r="AK165" s="116">
        <v>3</v>
      </c>
      <c r="AL165" s="116">
        <v>0</v>
      </c>
      <c r="AM165" s="80">
        <v>5</v>
      </c>
      <c r="AN165" s="80">
        <v>3</v>
      </c>
      <c r="AO165" s="80"/>
      <c r="AP165" s="117" t="s">
        <v>5649</v>
      </c>
      <c r="AQ165" s="117" t="s">
        <v>5650</v>
      </c>
      <c r="AR165" s="117" t="s">
        <v>5651</v>
      </c>
      <c r="AS165" s="117" t="s">
        <v>5652</v>
      </c>
      <c r="AT165" s="117" t="s">
        <v>2746</v>
      </c>
      <c r="AU165" s="81">
        <v>1</v>
      </c>
      <c r="AV165" s="81">
        <v>3</v>
      </c>
      <c r="AW165" s="81">
        <v>3</v>
      </c>
      <c r="AX165" s="82">
        <v>5</v>
      </c>
      <c r="AY165" s="82">
        <v>6</v>
      </c>
      <c r="AZ165" s="74" t="s">
        <v>5649</v>
      </c>
      <c r="BA165" s="79" t="s">
        <v>5653</v>
      </c>
      <c r="BB165" s="79" t="s">
        <v>5654</v>
      </c>
      <c r="BC165" s="79" t="s">
        <v>5655</v>
      </c>
      <c r="BD165" s="81" t="s">
        <v>5656</v>
      </c>
      <c r="BE165" s="81" t="s">
        <v>5657</v>
      </c>
      <c r="BF165" s="81"/>
      <c r="BG165" s="81">
        <v>1</v>
      </c>
      <c r="BH165" s="81"/>
      <c r="BI165" s="81"/>
      <c r="BJ165" s="84"/>
      <c r="BK165" s="81">
        <v>2</v>
      </c>
      <c r="BL165" s="82">
        <v>3</v>
      </c>
      <c r="BM165" s="82">
        <v>4</v>
      </c>
      <c r="BN165" s="81"/>
      <c r="BO165" s="81"/>
      <c r="BP165" s="81"/>
      <c r="BQ165" s="85" t="s">
        <v>5658</v>
      </c>
      <c r="BR165" s="86">
        <v>39531</v>
      </c>
      <c r="BS165" s="87">
        <v>43531</v>
      </c>
      <c r="BT165" s="81">
        <v>4000</v>
      </c>
      <c r="BU165" s="120" t="s">
        <v>2756</v>
      </c>
      <c r="BV165" s="120"/>
      <c r="BW165" s="90"/>
      <c r="BX165" s="31">
        <f t="shared" si="7"/>
        <v>0</v>
      </c>
      <c r="BY165" s="31">
        <f t="shared" si="8"/>
        <v>0</v>
      </c>
      <c r="BZ165" s="209">
        <v>9</v>
      </c>
    </row>
    <row r="166" spans="2:78" ht="31.5" customHeight="1">
      <c r="B166" s="72">
        <v>161</v>
      </c>
      <c r="C166" s="72">
        <v>16</v>
      </c>
      <c r="D166" s="115" t="s">
        <v>2083</v>
      </c>
      <c r="E166" s="79" t="s">
        <v>2030</v>
      </c>
      <c r="F166" s="73">
        <v>13</v>
      </c>
      <c r="G166" s="73">
        <v>2013</v>
      </c>
      <c r="H166" s="73" t="s">
        <v>4284</v>
      </c>
      <c r="I166" s="73" t="s">
        <v>3247</v>
      </c>
      <c r="J166" s="74" t="s">
        <v>4748</v>
      </c>
      <c r="K166" s="74" t="s">
        <v>2725</v>
      </c>
      <c r="L166" s="74" t="s">
        <v>2726</v>
      </c>
      <c r="M166" s="74" t="s">
        <v>3036</v>
      </c>
      <c r="N166" s="74" t="s">
        <v>3037</v>
      </c>
      <c r="O166" s="74" t="s">
        <v>3036</v>
      </c>
      <c r="P166" s="74">
        <v>1500</v>
      </c>
      <c r="Q166" s="74">
        <v>50</v>
      </c>
      <c r="R166" s="75">
        <v>9.4190500000000004</v>
      </c>
      <c r="S166" s="75" t="str">
        <f t="shared" si="6"/>
        <v>소기업</v>
      </c>
      <c r="T166" s="73" t="s">
        <v>5659</v>
      </c>
      <c r="U166" s="73" t="s">
        <v>5660</v>
      </c>
      <c r="V166" s="115" t="s">
        <v>2030</v>
      </c>
      <c r="W166" s="115" t="s">
        <v>5659</v>
      </c>
      <c r="X166" s="115" t="s">
        <v>5660</v>
      </c>
      <c r="Y166" s="115" t="s">
        <v>5434</v>
      </c>
      <c r="Z166" s="76" t="s">
        <v>5661</v>
      </c>
      <c r="AA166" s="76" t="s">
        <v>5662</v>
      </c>
      <c r="AB166" s="77" t="s">
        <v>2734</v>
      </c>
      <c r="AC166" s="115" t="s">
        <v>2769</v>
      </c>
      <c r="AD166" s="115" t="s">
        <v>2769</v>
      </c>
      <c r="AE166" s="73" t="s">
        <v>5437</v>
      </c>
      <c r="AF166" s="73" t="s">
        <v>2737</v>
      </c>
      <c r="AG166" s="73"/>
      <c r="AH166" s="79" t="s">
        <v>2872</v>
      </c>
      <c r="AI166" s="79" t="s">
        <v>5663</v>
      </c>
      <c r="AJ166" s="116">
        <v>3</v>
      </c>
      <c r="AK166" s="116">
        <v>3</v>
      </c>
      <c r="AL166" s="116">
        <v>0</v>
      </c>
      <c r="AM166" s="80">
        <v>3</v>
      </c>
      <c r="AN166" s="80">
        <v>3</v>
      </c>
      <c r="AO166" s="80"/>
      <c r="AP166" s="117" t="s">
        <v>5664</v>
      </c>
      <c r="AQ166" s="117" t="s">
        <v>5665</v>
      </c>
      <c r="AR166" s="117" t="s">
        <v>5666</v>
      </c>
      <c r="AS166" s="117" t="s">
        <v>5667</v>
      </c>
      <c r="AT166" s="117" t="s">
        <v>2746</v>
      </c>
      <c r="AU166" s="81">
        <v>1</v>
      </c>
      <c r="AV166" s="81">
        <v>3</v>
      </c>
      <c r="AW166" s="81">
        <v>3</v>
      </c>
      <c r="AX166" s="82">
        <v>5</v>
      </c>
      <c r="AY166" s="82">
        <v>6</v>
      </c>
      <c r="AZ166" s="74" t="s">
        <v>5664</v>
      </c>
      <c r="BA166" s="79" t="s">
        <v>5668</v>
      </c>
      <c r="BB166" s="79" t="s">
        <v>5669</v>
      </c>
      <c r="BC166" s="79" t="s">
        <v>5670</v>
      </c>
      <c r="BD166" s="81" t="s">
        <v>5671</v>
      </c>
      <c r="BE166" s="81" t="s">
        <v>5672</v>
      </c>
      <c r="BF166" s="81"/>
      <c r="BG166" s="81">
        <v>1</v>
      </c>
      <c r="BH166" s="81"/>
      <c r="BI166" s="81"/>
      <c r="BJ166" s="84"/>
      <c r="BK166" s="81">
        <v>2</v>
      </c>
      <c r="BL166" s="82">
        <v>3</v>
      </c>
      <c r="BM166" s="82">
        <v>3</v>
      </c>
      <c r="BN166" s="81"/>
      <c r="BO166" s="81"/>
      <c r="BP166" s="81"/>
      <c r="BQ166" s="85"/>
      <c r="BR166" s="86">
        <v>783</v>
      </c>
      <c r="BS166" s="87">
        <v>983</v>
      </c>
      <c r="BT166" s="81">
        <v>200</v>
      </c>
      <c r="BU166" s="120" t="s">
        <v>2756</v>
      </c>
      <c r="BV166" s="120"/>
      <c r="BW166" s="90"/>
      <c r="BX166" s="31">
        <f t="shared" si="7"/>
        <v>0</v>
      </c>
      <c r="BY166" s="31">
        <f t="shared" si="8"/>
        <v>0</v>
      </c>
      <c r="BZ166" s="209">
        <v>10</v>
      </c>
    </row>
    <row r="167" spans="2:78" ht="31.5" customHeight="1">
      <c r="B167" s="72">
        <v>162</v>
      </c>
      <c r="C167" s="72">
        <v>17</v>
      </c>
      <c r="D167" s="115" t="s">
        <v>2083</v>
      </c>
      <c r="E167" s="79" t="s">
        <v>5673</v>
      </c>
      <c r="F167" s="73">
        <v>165</v>
      </c>
      <c r="G167" s="73">
        <v>2003</v>
      </c>
      <c r="H167" s="73" t="s">
        <v>2722</v>
      </c>
      <c r="I167" s="73" t="s">
        <v>2723</v>
      </c>
      <c r="J167" s="74" t="s">
        <v>5674</v>
      </c>
      <c r="K167" s="74" t="s">
        <v>2725</v>
      </c>
      <c r="L167" s="74" t="s">
        <v>2726</v>
      </c>
      <c r="M167" s="74" t="s">
        <v>2870</v>
      </c>
      <c r="N167" s="74" t="s">
        <v>2871</v>
      </c>
      <c r="O167" s="74" t="s">
        <v>2870</v>
      </c>
      <c r="P167" s="74">
        <v>1000</v>
      </c>
      <c r="Q167" s="74">
        <v>50</v>
      </c>
      <c r="R167" s="75">
        <v>306.49086499999999</v>
      </c>
      <c r="S167" s="75" t="str">
        <f t="shared" si="6"/>
        <v>중기업</v>
      </c>
      <c r="T167" s="73" t="s">
        <v>5675</v>
      </c>
      <c r="U167" s="73" t="s">
        <v>5676</v>
      </c>
      <c r="V167" s="115" t="s">
        <v>5673</v>
      </c>
      <c r="W167" s="115" t="s">
        <v>5677</v>
      </c>
      <c r="X167" s="115" t="s">
        <v>5676</v>
      </c>
      <c r="Y167" s="115" t="s">
        <v>5434</v>
      </c>
      <c r="Z167" s="76" t="s">
        <v>5678</v>
      </c>
      <c r="AA167" s="76" t="s">
        <v>5679</v>
      </c>
      <c r="AB167" s="77" t="s">
        <v>2734</v>
      </c>
      <c r="AC167" s="115" t="s">
        <v>2735</v>
      </c>
      <c r="AD167" s="115" t="s">
        <v>2735</v>
      </c>
      <c r="AE167" s="73" t="s">
        <v>5471</v>
      </c>
      <c r="AF167" s="73" t="s">
        <v>2737</v>
      </c>
      <c r="AG167" s="73"/>
      <c r="AH167" s="79" t="s">
        <v>5680</v>
      </c>
      <c r="AI167" s="79" t="s">
        <v>5681</v>
      </c>
      <c r="AJ167" s="116" t="s">
        <v>2740</v>
      </c>
      <c r="AK167" s="116">
        <v>0</v>
      </c>
      <c r="AL167" s="116" t="s">
        <v>5682</v>
      </c>
      <c r="AM167" s="80">
        <v>3</v>
      </c>
      <c r="AN167" s="80"/>
      <c r="AO167" s="80"/>
      <c r="AP167" s="117" t="s">
        <v>5683</v>
      </c>
      <c r="AQ167" s="117" t="s">
        <v>5684</v>
      </c>
      <c r="AR167" s="117" t="s">
        <v>5685</v>
      </c>
      <c r="AS167" s="117" t="s">
        <v>5686</v>
      </c>
      <c r="AT167" s="117" t="s">
        <v>2746</v>
      </c>
      <c r="AU167" s="81">
        <v>1</v>
      </c>
      <c r="AV167" s="81">
        <v>2</v>
      </c>
      <c r="AW167" s="81">
        <v>2</v>
      </c>
      <c r="AX167" s="82">
        <v>5</v>
      </c>
      <c r="AY167" s="82">
        <v>6</v>
      </c>
      <c r="AZ167" s="74" t="s">
        <v>5687</v>
      </c>
      <c r="BA167" s="79" t="s">
        <v>5688</v>
      </c>
      <c r="BB167" s="79" t="s">
        <v>5689</v>
      </c>
      <c r="BC167" s="79" t="s">
        <v>5690</v>
      </c>
      <c r="BD167" s="83">
        <v>42562</v>
      </c>
      <c r="BE167" s="81" t="s">
        <v>5691</v>
      </c>
      <c r="BF167" s="81">
        <v>1</v>
      </c>
      <c r="BG167" s="81"/>
      <c r="BH167" s="81"/>
      <c r="BI167" s="81"/>
      <c r="BJ167" s="84"/>
      <c r="BK167" s="81">
        <v>2</v>
      </c>
      <c r="BL167" s="82">
        <v>5</v>
      </c>
      <c r="BM167" s="82">
        <v>8</v>
      </c>
      <c r="BN167" s="81"/>
      <c r="BO167" s="81"/>
      <c r="BP167" s="81"/>
      <c r="BQ167" s="85" t="s">
        <v>5692</v>
      </c>
      <c r="BR167" s="86">
        <v>34000</v>
      </c>
      <c r="BS167" s="87">
        <v>32000</v>
      </c>
      <c r="BT167" s="81">
        <v>-2000</v>
      </c>
      <c r="BU167" s="120" t="s">
        <v>2756</v>
      </c>
      <c r="BV167" s="120"/>
      <c r="BW167" s="90"/>
      <c r="BX167" s="31">
        <f t="shared" si="7"/>
        <v>1</v>
      </c>
      <c r="BY167" s="31">
        <f t="shared" si="8"/>
        <v>1</v>
      </c>
      <c r="BZ167" s="209">
        <v>9</v>
      </c>
    </row>
    <row r="168" spans="2:78" ht="31.5" customHeight="1">
      <c r="B168" s="72">
        <v>163</v>
      </c>
      <c r="C168" s="72">
        <v>18</v>
      </c>
      <c r="D168" s="115" t="s">
        <v>2083</v>
      </c>
      <c r="E168" s="79" t="s">
        <v>5693</v>
      </c>
      <c r="F168" s="73">
        <v>151</v>
      </c>
      <c r="G168" s="73">
        <v>1982</v>
      </c>
      <c r="H168" s="73" t="s">
        <v>5694</v>
      </c>
      <c r="I168" s="73" t="s">
        <v>2828</v>
      </c>
      <c r="J168" s="74" t="s">
        <v>5695</v>
      </c>
      <c r="K168" s="74" t="s">
        <v>2725</v>
      </c>
      <c r="L168" s="74" t="s">
        <v>2726</v>
      </c>
      <c r="M168" s="74" t="s">
        <v>2727</v>
      </c>
      <c r="N168" s="74" t="s">
        <v>2728</v>
      </c>
      <c r="O168" s="74" t="s">
        <v>2727</v>
      </c>
      <c r="P168" s="74">
        <v>1000</v>
      </c>
      <c r="Q168" s="74">
        <v>50</v>
      </c>
      <c r="R168" s="75">
        <v>402.68662999999998</v>
      </c>
      <c r="S168" s="75" t="str">
        <f t="shared" si="6"/>
        <v>중기업</v>
      </c>
      <c r="T168" s="73" t="s">
        <v>5696</v>
      </c>
      <c r="U168" s="73" t="s">
        <v>5697</v>
      </c>
      <c r="V168" s="76" t="s">
        <v>5693</v>
      </c>
      <c r="W168" s="115" t="s">
        <v>5696</v>
      </c>
      <c r="X168" s="115" t="s">
        <v>5697</v>
      </c>
      <c r="Y168" s="115" t="s">
        <v>5434</v>
      </c>
      <c r="Z168" s="76" t="s">
        <v>5698</v>
      </c>
      <c r="AA168" s="76" t="s">
        <v>5699</v>
      </c>
      <c r="AB168" s="77" t="s">
        <v>2814</v>
      </c>
      <c r="AC168" s="115" t="s">
        <v>2769</v>
      </c>
      <c r="AD168" s="115" t="s">
        <v>2769</v>
      </c>
      <c r="AE168" s="73" t="s">
        <v>5437</v>
      </c>
      <c r="AF168" s="73" t="s">
        <v>2737</v>
      </c>
      <c r="AG168" s="73"/>
      <c r="AH168" s="76" t="s">
        <v>5700</v>
      </c>
      <c r="AI168" s="76" t="s">
        <v>5701</v>
      </c>
      <c r="AJ168" s="116">
        <v>5</v>
      </c>
      <c r="AK168" s="116">
        <v>3</v>
      </c>
      <c r="AL168" s="116">
        <v>2</v>
      </c>
      <c r="AM168" s="80">
        <v>5</v>
      </c>
      <c r="AN168" s="80">
        <v>3</v>
      </c>
      <c r="AO168" s="80">
        <v>2</v>
      </c>
      <c r="AP168" s="117" t="s">
        <v>5702</v>
      </c>
      <c r="AQ168" s="117" t="s">
        <v>5703</v>
      </c>
      <c r="AR168" s="117" t="s">
        <v>5704</v>
      </c>
      <c r="AS168" s="117" t="s">
        <v>5705</v>
      </c>
      <c r="AT168" s="117" t="s">
        <v>2746</v>
      </c>
      <c r="AU168" s="81">
        <v>1</v>
      </c>
      <c r="AV168" s="81">
        <v>2</v>
      </c>
      <c r="AW168" s="81">
        <v>2</v>
      </c>
      <c r="AX168" s="82">
        <v>5</v>
      </c>
      <c r="AY168" s="82">
        <v>6</v>
      </c>
      <c r="AZ168" s="74" t="s">
        <v>5706</v>
      </c>
      <c r="BA168" s="79" t="s">
        <v>5707</v>
      </c>
      <c r="BB168" s="79" t="s">
        <v>5708</v>
      </c>
      <c r="BC168" s="79" t="s">
        <v>5709</v>
      </c>
      <c r="BD168" s="81" t="s">
        <v>5710</v>
      </c>
      <c r="BE168" s="81" t="s">
        <v>5711</v>
      </c>
      <c r="BF168" s="81"/>
      <c r="BG168" s="81">
        <v>1</v>
      </c>
      <c r="BH168" s="81"/>
      <c r="BI168" s="81"/>
      <c r="BJ168" s="84"/>
      <c r="BK168" s="81">
        <v>2</v>
      </c>
      <c r="BL168" s="82">
        <v>3</v>
      </c>
      <c r="BM168" s="82">
        <v>6</v>
      </c>
      <c r="BN168" s="81"/>
      <c r="BO168" s="81"/>
      <c r="BP168" s="81"/>
      <c r="BQ168" s="85"/>
      <c r="BR168" s="86">
        <v>40269</v>
      </c>
      <c r="BS168" s="87">
        <v>34291</v>
      </c>
      <c r="BT168" s="81">
        <v>0</v>
      </c>
      <c r="BU168" s="120" t="s">
        <v>2756</v>
      </c>
      <c r="BV168" s="120" t="s">
        <v>3335</v>
      </c>
      <c r="BW168" s="90"/>
      <c r="BX168" s="31">
        <f t="shared" si="7"/>
        <v>0</v>
      </c>
      <c r="BY168" s="31">
        <f t="shared" si="8"/>
        <v>0</v>
      </c>
      <c r="BZ168" s="209">
        <v>10</v>
      </c>
    </row>
    <row r="169" spans="2:78" ht="31.5" customHeight="1">
      <c r="B169" s="72">
        <v>164</v>
      </c>
      <c r="C169" s="72">
        <v>19</v>
      </c>
      <c r="D169" s="115" t="s">
        <v>2083</v>
      </c>
      <c r="E169" s="79" t="s">
        <v>5712</v>
      </c>
      <c r="F169" s="73">
        <v>52</v>
      </c>
      <c r="G169" s="73">
        <v>2007</v>
      </c>
      <c r="H169" s="73" t="s">
        <v>5713</v>
      </c>
      <c r="I169" s="73" t="s">
        <v>3617</v>
      </c>
      <c r="J169" s="74" t="s">
        <v>3100</v>
      </c>
      <c r="K169" s="74" t="s">
        <v>2725</v>
      </c>
      <c r="L169" s="74" t="s">
        <v>2726</v>
      </c>
      <c r="M169" s="74" t="s">
        <v>2870</v>
      </c>
      <c r="N169" s="74" t="s">
        <v>2871</v>
      </c>
      <c r="O169" s="74" t="s">
        <v>2870</v>
      </c>
      <c r="P169" s="74">
        <v>1000</v>
      </c>
      <c r="Q169" s="74">
        <v>50</v>
      </c>
      <c r="R169" s="75">
        <v>518</v>
      </c>
      <c r="S169" s="75" t="str">
        <f t="shared" si="6"/>
        <v>중기업</v>
      </c>
      <c r="T169" s="73" t="s">
        <v>5714</v>
      </c>
      <c r="U169" s="73" t="s">
        <v>5715</v>
      </c>
      <c r="V169" s="76" t="s">
        <v>5712</v>
      </c>
      <c r="W169" s="115" t="s">
        <v>5714</v>
      </c>
      <c r="X169" s="115" t="s">
        <v>5715</v>
      </c>
      <c r="Y169" s="115" t="s">
        <v>5434</v>
      </c>
      <c r="Z169" s="76" t="s">
        <v>5716</v>
      </c>
      <c r="AA169" s="76" t="s">
        <v>5717</v>
      </c>
      <c r="AB169" s="77" t="s">
        <v>2734</v>
      </c>
      <c r="AC169" s="115" t="s">
        <v>2769</v>
      </c>
      <c r="AD169" s="115" t="s">
        <v>2769</v>
      </c>
      <c r="AE169" s="73" t="s">
        <v>5437</v>
      </c>
      <c r="AF169" s="73" t="s">
        <v>2737</v>
      </c>
      <c r="AG169" s="73"/>
      <c r="AH169" s="76" t="s">
        <v>5718</v>
      </c>
      <c r="AI169" s="76" t="s">
        <v>5719</v>
      </c>
      <c r="AJ169" s="116">
        <v>5</v>
      </c>
      <c r="AK169" s="116">
        <v>3</v>
      </c>
      <c r="AL169" s="116">
        <v>0</v>
      </c>
      <c r="AM169" s="80">
        <v>5</v>
      </c>
      <c r="AN169" s="80">
        <v>3</v>
      </c>
      <c r="AO169" s="80"/>
      <c r="AP169" s="117" t="s">
        <v>5720</v>
      </c>
      <c r="AQ169" s="117" t="s">
        <v>5721</v>
      </c>
      <c r="AR169" s="117" t="s">
        <v>5722</v>
      </c>
      <c r="AS169" s="117" t="s">
        <v>5723</v>
      </c>
      <c r="AT169" s="117" t="s">
        <v>2746</v>
      </c>
      <c r="AU169" s="81">
        <v>1</v>
      </c>
      <c r="AV169" s="81">
        <v>2</v>
      </c>
      <c r="AW169" s="81">
        <v>3</v>
      </c>
      <c r="AX169" s="82">
        <v>5</v>
      </c>
      <c r="AY169" s="82">
        <v>6</v>
      </c>
      <c r="AZ169" s="74" t="s">
        <v>5720</v>
      </c>
      <c r="BA169" s="79" t="s">
        <v>5724</v>
      </c>
      <c r="BB169" s="79" t="s">
        <v>5725</v>
      </c>
      <c r="BC169" s="79" t="s">
        <v>5726</v>
      </c>
      <c r="BD169" s="81" t="s">
        <v>4588</v>
      </c>
      <c r="BE169" s="81" t="s">
        <v>5727</v>
      </c>
      <c r="BF169" s="81">
        <v>1</v>
      </c>
      <c r="BG169" s="81"/>
      <c r="BH169" s="81"/>
      <c r="BI169" s="81"/>
      <c r="BJ169" s="84"/>
      <c r="BK169" s="81">
        <v>2</v>
      </c>
      <c r="BL169" s="82">
        <v>3</v>
      </c>
      <c r="BM169" s="82">
        <v>6</v>
      </c>
      <c r="BN169" s="81"/>
      <c r="BO169" s="81"/>
      <c r="BP169" s="81"/>
      <c r="BQ169" s="85"/>
      <c r="BR169" s="86">
        <v>49548</v>
      </c>
      <c r="BS169" s="87">
        <v>64649</v>
      </c>
      <c r="BT169" s="81">
        <v>0</v>
      </c>
      <c r="BU169" s="120" t="s">
        <v>2756</v>
      </c>
      <c r="BV169" s="120" t="s">
        <v>3335</v>
      </c>
      <c r="BW169" s="90"/>
      <c r="BX169" s="31">
        <f t="shared" si="7"/>
        <v>0</v>
      </c>
      <c r="BY169" s="31">
        <f t="shared" si="8"/>
        <v>0</v>
      </c>
      <c r="BZ169" s="209">
        <v>9</v>
      </c>
    </row>
    <row r="170" spans="2:78" ht="31.5" customHeight="1">
      <c r="B170" s="72">
        <v>165</v>
      </c>
      <c r="C170" s="72">
        <v>20</v>
      </c>
      <c r="D170" s="115" t="s">
        <v>2083</v>
      </c>
      <c r="E170" s="79" t="s">
        <v>5728</v>
      </c>
      <c r="F170" s="73">
        <v>29</v>
      </c>
      <c r="G170" s="73">
        <v>2007</v>
      </c>
      <c r="H170" s="73" t="s">
        <v>4085</v>
      </c>
      <c r="I170" s="73" t="s">
        <v>2984</v>
      </c>
      <c r="J170" s="74" t="s">
        <v>5729</v>
      </c>
      <c r="K170" s="74" t="s">
        <v>2725</v>
      </c>
      <c r="L170" s="74" t="s">
        <v>2726</v>
      </c>
      <c r="M170" s="74" t="s">
        <v>2930</v>
      </c>
      <c r="N170" s="74" t="s">
        <v>2931</v>
      </c>
      <c r="O170" s="74" t="s">
        <v>2930</v>
      </c>
      <c r="P170" s="74">
        <v>800</v>
      </c>
      <c r="Q170" s="74">
        <v>50</v>
      </c>
      <c r="R170" s="75">
        <v>50.849409999999999</v>
      </c>
      <c r="S170" s="75" t="str">
        <f t="shared" si="6"/>
        <v>소기업</v>
      </c>
      <c r="T170" s="73" t="s">
        <v>5730</v>
      </c>
      <c r="U170" s="73" t="s">
        <v>5731</v>
      </c>
      <c r="V170" s="76" t="s">
        <v>5728</v>
      </c>
      <c r="W170" s="115" t="s">
        <v>5730</v>
      </c>
      <c r="X170" s="115" t="s">
        <v>5731</v>
      </c>
      <c r="Y170" s="115" t="s">
        <v>5434</v>
      </c>
      <c r="Z170" s="76" t="s">
        <v>5732</v>
      </c>
      <c r="AA170" s="76" t="s">
        <v>5733</v>
      </c>
      <c r="AB170" s="77" t="s">
        <v>2734</v>
      </c>
      <c r="AC170" s="115" t="s">
        <v>2769</v>
      </c>
      <c r="AD170" s="115" t="s">
        <v>2769</v>
      </c>
      <c r="AE170" s="73" t="s">
        <v>5437</v>
      </c>
      <c r="AF170" s="73" t="s">
        <v>2737</v>
      </c>
      <c r="AG170" s="73"/>
      <c r="AH170" s="76" t="s">
        <v>5734</v>
      </c>
      <c r="AI170" s="76" t="s">
        <v>5735</v>
      </c>
      <c r="AJ170" s="116">
        <v>5</v>
      </c>
      <c r="AK170" s="116">
        <v>3</v>
      </c>
      <c r="AL170" s="116">
        <v>0</v>
      </c>
      <c r="AM170" s="80">
        <v>5</v>
      </c>
      <c r="AN170" s="80">
        <v>3</v>
      </c>
      <c r="AO170" s="80"/>
      <c r="AP170" s="117" t="s">
        <v>5736</v>
      </c>
      <c r="AQ170" s="117" t="s">
        <v>5737</v>
      </c>
      <c r="AR170" s="117" t="s">
        <v>5738</v>
      </c>
      <c r="AS170" s="117" t="s">
        <v>5739</v>
      </c>
      <c r="AT170" s="117" t="s">
        <v>2746</v>
      </c>
      <c r="AU170" s="81">
        <v>1</v>
      </c>
      <c r="AV170" s="81">
        <v>3</v>
      </c>
      <c r="AW170" s="81">
        <v>3</v>
      </c>
      <c r="AX170" s="82">
        <v>5</v>
      </c>
      <c r="AY170" s="82">
        <v>6</v>
      </c>
      <c r="AZ170" s="74" t="s">
        <v>5736</v>
      </c>
      <c r="BA170" s="79" t="s">
        <v>5740</v>
      </c>
      <c r="BB170" s="79" t="s">
        <v>5741</v>
      </c>
      <c r="BC170" s="79" t="s">
        <v>5742</v>
      </c>
      <c r="BD170" s="81" t="s">
        <v>5743</v>
      </c>
      <c r="BE170" s="81" t="s">
        <v>5744</v>
      </c>
      <c r="BF170" s="81"/>
      <c r="BG170" s="81"/>
      <c r="BH170" s="81"/>
      <c r="BI170" s="81">
        <v>1</v>
      </c>
      <c r="BJ170" s="84"/>
      <c r="BK170" s="81">
        <v>2</v>
      </c>
      <c r="BL170" s="82">
        <v>3</v>
      </c>
      <c r="BM170" s="82">
        <v>4</v>
      </c>
      <c r="BN170" s="81"/>
      <c r="BO170" s="81"/>
      <c r="BP170" s="81"/>
      <c r="BQ170" s="85"/>
      <c r="BR170" s="86">
        <v>3470</v>
      </c>
      <c r="BS170" s="87">
        <v>6714</v>
      </c>
      <c r="BT170" s="81">
        <v>0</v>
      </c>
      <c r="BU170" s="120" t="s">
        <v>2756</v>
      </c>
      <c r="BV170" s="120" t="s">
        <v>3335</v>
      </c>
      <c r="BW170" s="90"/>
      <c r="BX170" s="31">
        <f t="shared" si="7"/>
        <v>0</v>
      </c>
      <c r="BY170" s="31">
        <f t="shared" si="8"/>
        <v>0</v>
      </c>
      <c r="BZ170" s="209">
        <v>8</v>
      </c>
    </row>
    <row r="171" spans="2:78" ht="31.5" customHeight="1">
      <c r="B171" s="72">
        <v>166</v>
      </c>
      <c r="C171" s="72">
        <v>21</v>
      </c>
      <c r="D171" s="115" t="s">
        <v>2083</v>
      </c>
      <c r="E171" s="79" t="s">
        <v>5745</v>
      </c>
      <c r="F171" s="73">
        <v>23</v>
      </c>
      <c r="G171" s="73">
        <v>2002</v>
      </c>
      <c r="H171" s="73" t="s">
        <v>5746</v>
      </c>
      <c r="I171" s="73" t="s">
        <v>2890</v>
      </c>
      <c r="J171" s="74" t="s">
        <v>4535</v>
      </c>
      <c r="K171" s="74" t="s">
        <v>2725</v>
      </c>
      <c r="L171" s="74" t="s">
        <v>2726</v>
      </c>
      <c r="M171" s="74" t="s">
        <v>2762</v>
      </c>
      <c r="N171" s="74" t="s">
        <v>2763</v>
      </c>
      <c r="O171" s="74" t="s">
        <v>2762</v>
      </c>
      <c r="P171" s="74">
        <v>1000</v>
      </c>
      <c r="Q171" s="74">
        <v>50</v>
      </c>
      <c r="R171" s="75">
        <v>28.640664999999998</v>
      </c>
      <c r="S171" s="75" t="str">
        <f t="shared" si="6"/>
        <v>소기업</v>
      </c>
      <c r="T171" s="73" t="s">
        <v>5747</v>
      </c>
      <c r="U171" s="73" t="s">
        <v>5748</v>
      </c>
      <c r="V171" s="76" t="s">
        <v>5745</v>
      </c>
      <c r="W171" s="115" t="s">
        <v>5747</v>
      </c>
      <c r="X171" s="115" t="s">
        <v>5748</v>
      </c>
      <c r="Y171" s="115" t="s">
        <v>5434</v>
      </c>
      <c r="Z171" s="76" t="s">
        <v>5749</v>
      </c>
      <c r="AA171" s="76" t="s">
        <v>5750</v>
      </c>
      <c r="AB171" s="77" t="s">
        <v>2734</v>
      </c>
      <c r="AC171" s="115" t="s">
        <v>2769</v>
      </c>
      <c r="AD171" s="115" t="s">
        <v>2769</v>
      </c>
      <c r="AE171" s="73" t="s">
        <v>5471</v>
      </c>
      <c r="AF171" s="73" t="s">
        <v>2737</v>
      </c>
      <c r="AG171" s="73"/>
      <c r="AH171" s="76" t="s">
        <v>5751</v>
      </c>
      <c r="AI171" s="76" t="s">
        <v>5752</v>
      </c>
      <c r="AJ171" s="116">
        <v>3</v>
      </c>
      <c r="AK171" s="116">
        <v>2</v>
      </c>
      <c r="AL171" s="116">
        <v>3</v>
      </c>
      <c r="AM171" s="80">
        <v>3</v>
      </c>
      <c r="AN171" s="80"/>
      <c r="AO171" s="80"/>
      <c r="AP171" s="117" t="s">
        <v>5753</v>
      </c>
      <c r="AQ171" s="117" t="s">
        <v>5754</v>
      </c>
      <c r="AR171" s="117" t="s">
        <v>5755</v>
      </c>
      <c r="AS171" s="117" t="s">
        <v>5756</v>
      </c>
      <c r="AT171" s="117" t="s">
        <v>2746</v>
      </c>
      <c r="AU171" s="81">
        <v>1</v>
      </c>
      <c r="AV171" s="81">
        <v>2</v>
      </c>
      <c r="AW171" s="81">
        <v>2</v>
      </c>
      <c r="AX171" s="82">
        <v>4</v>
      </c>
      <c r="AY171" s="82">
        <v>5</v>
      </c>
      <c r="AZ171" s="74" t="s">
        <v>5753</v>
      </c>
      <c r="BA171" s="79" t="s">
        <v>5757</v>
      </c>
      <c r="BB171" s="79" t="s">
        <v>5758</v>
      </c>
      <c r="BC171" s="79" t="s">
        <v>5759</v>
      </c>
      <c r="BD171" s="83">
        <v>42558</v>
      </c>
      <c r="BE171" s="99" t="s">
        <v>5760</v>
      </c>
      <c r="BF171" s="81">
        <v>1</v>
      </c>
      <c r="BG171" s="81"/>
      <c r="BH171" s="81"/>
      <c r="BI171" s="81"/>
      <c r="BJ171" s="84"/>
      <c r="BK171" s="81">
        <v>2</v>
      </c>
      <c r="BL171" s="82">
        <v>4</v>
      </c>
      <c r="BM171" s="82">
        <v>6</v>
      </c>
      <c r="BN171" s="81"/>
      <c r="BO171" s="81"/>
      <c r="BP171" s="81"/>
      <c r="BQ171" s="85"/>
      <c r="BR171" s="86">
        <v>2864</v>
      </c>
      <c r="BS171" s="87">
        <v>2934</v>
      </c>
      <c r="BT171" s="81">
        <v>0</v>
      </c>
      <c r="BU171" s="120" t="s">
        <v>2756</v>
      </c>
      <c r="BV171" s="120" t="s">
        <v>3335</v>
      </c>
      <c r="BW171" s="90"/>
      <c r="BX171" s="31">
        <f t="shared" si="7"/>
        <v>0</v>
      </c>
      <c r="BY171" s="31">
        <f t="shared" si="8"/>
        <v>0</v>
      </c>
      <c r="BZ171" s="209">
        <v>10</v>
      </c>
    </row>
    <row r="172" spans="2:78" ht="31.5" customHeight="1">
      <c r="B172" s="72">
        <v>167</v>
      </c>
      <c r="C172" s="72">
        <v>22</v>
      </c>
      <c r="D172" s="115" t="s">
        <v>2083</v>
      </c>
      <c r="E172" s="79" t="s">
        <v>5761</v>
      </c>
      <c r="F172" s="73">
        <v>22</v>
      </c>
      <c r="G172" s="73">
        <v>2003</v>
      </c>
      <c r="H172" s="73" t="s">
        <v>2804</v>
      </c>
      <c r="I172" s="73" t="s">
        <v>2804</v>
      </c>
      <c r="J172" s="74" t="s">
        <v>3354</v>
      </c>
      <c r="K172" s="74" t="s">
        <v>2725</v>
      </c>
      <c r="L172" s="74" t="s">
        <v>2726</v>
      </c>
      <c r="M172" s="74" t="s">
        <v>2850</v>
      </c>
      <c r="N172" s="74" t="s">
        <v>2851</v>
      </c>
      <c r="O172" s="74" t="s">
        <v>2850</v>
      </c>
      <c r="P172" s="74">
        <v>1000</v>
      </c>
      <c r="Q172" s="74">
        <v>50</v>
      </c>
      <c r="R172" s="75">
        <v>43.204999999999998</v>
      </c>
      <c r="S172" s="75" t="str">
        <f t="shared" si="6"/>
        <v>소기업</v>
      </c>
      <c r="T172" s="73" t="s">
        <v>5762</v>
      </c>
      <c r="U172" s="73" t="s">
        <v>5763</v>
      </c>
      <c r="V172" s="115" t="s">
        <v>5764</v>
      </c>
      <c r="W172" s="115" t="s">
        <v>5762</v>
      </c>
      <c r="X172" s="115" t="s">
        <v>5763</v>
      </c>
      <c r="Y172" s="115" t="s">
        <v>5415</v>
      </c>
      <c r="Z172" s="76" t="s">
        <v>5765</v>
      </c>
      <c r="AA172" s="76" t="s">
        <v>5766</v>
      </c>
      <c r="AB172" s="77" t="s">
        <v>2734</v>
      </c>
      <c r="AC172" s="115" t="s">
        <v>2769</v>
      </c>
      <c r="AD172" s="115" t="s">
        <v>2769</v>
      </c>
      <c r="AE172" s="73" t="s">
        <v>5471</v>
      </c>
      <c r="AF172" s="73" t="s">
        <v>2737</v>
      </c>
      <c r="AG172" s="73"/>
      <c r="AH172" s="76" t="s">
        <v>5767</v>
      </c>
      <c r="AI172" s="76" t="s">
        <v>5768</v>
      </c>
      <c r="AJ172" s="116">
        <v>0</v>
      </c>
      <c r="AK172" s="116">
        <v>0</v>
      </c>
      <c r="AL172" s="116">
        <v>0</v>
      </c>
      <c r="AM172" s="80">
        <v>3</v>
      </c>
      <c r="AN172" s="80"/>
      <c r="AO172" s="80"/>
      <c r="AP172" s="117" t="s">
        <v>5769</v>
      </c>
      <c r="AQ172" s="117">
        <v>0</v>
      </c>
      <c r="AR172" s="117">
        <v>0</v>
      </c>
      <c r="AS172" s="117">
        <v>0</v>
      </c>
      <c r="AT172" s="117" t="s">
        <v>2746</v>
      </c>
      <c r="AU172" s="81">
        <v>1</v>
      </c>
      <c r="AV172" s="81">
        <v>2</v>
      </c>
      <c r="AW172" s="81">
        <v>2</v>
      </c>
      <c r="AX172" s="82">
        <v>6</v>
      </c>
      <c r="AY172" s="82">
        <v>6</v>
      </c>
      <c r="AZ172" s="74" t="s">
        <v>5770</v>
      </c>
      <c r="BA172" s="79" t="s">
        <v>5771</v>
      </c>
      <c r="BB172" s="79" t="s">
        <v>5772</v>
      </c>
      <c r="BC172" s="79" t="s">
        <v>5773</v>
      </c>
      <c r="BD172" s="83">
        <v>42548</v>
      </c>
      <c r="BE172" s="81" t="s">
        <v>5774</v>
      </c>
      <c r="BF172" s="81">
        <v>1</v>
      </c>
      <c r="BG172" s="81"/>
      <c r="BH172" s="81"/>
      <c r="BI172" s="81"/>
      <c r="BJ172" s="84"/>
      <c r="BK172" s="81">
        <v>2</v>
      </c>
      <c r="BL172" s="82">
        <v>4</v>
      </c>
      <c r="BM172" s="82">
        <v>7</v>
      </c>
      <c r="BN172" s="81"/>
      <c r="BO172" s="81"/>
      <c r="BP172" s="81"/>
      <c r="BQ172" s="85"/>
      <c r="BR172" s="86">
        <v>0</v>
      </c>
      <c r="BS172" s="87">
        <v>0</v>
      </c>
      <c r="BT172" s="81">
        <v>0</v>
      </c>
      <c r="BU172" s="120" t="s">
        <v>2756</v>
      </c>
      <c r="BV172" s="120"/>
      <c r="BW172" s="90"/>
      <c r="BX172" s="31">
        <f t="shared" si="7"/>
        <v>0</v>
      </c>
      <c r="BY172" s="31">
        <f t="shared" si="8"/>
        <v>0</v>
      </c>
      <c r="BZ172" s="209">
        <v>10</v>
      </c>
    </row>
    <row r="173" spans="2:78" ht="31.5" customHeight="1">
      <c r="B173" s="72">
        <v>168</v>
      </c>
      <c r="C173" s="72">
        <v>23</v>
      </c>
      <c r="D173" s="115" t="s">
        <v>2083</v>
      </c>
      <c r="E173" s="79" t="s">
        <v>2020</v>
      </c>
      <c r="F173" s="73">
        <v>31</v>
      </c>
      <c r="G173" s="73">
        <v>2000</v>
      </c>
      <c r="H173" s="73" t="s">
        <v>2848</v>
      </c>
      <c r="I173" s="73" t="s">
        <v>2984</v>
      </c>
      <c r="J173" s="74" t="s">
        <v>5775</v>
      </c>
      <c r="K173" s="74" t="s">
        <v>2725</v>
      </c>
      <c r="L173" s="74" t="s">
        <v>2726</v>
      </c>
      <c r="M173" s="74" t="s">
        <v>2762</v>
      </c>
      <c r="N173" s="74" t="s">
        <v>2763</v>
      </c>
      <c r="O173" s="74" t="s">
        <v>2762</v>
      </c>
      <c r="P173" s="74">
        <v>1000</v>
      </c>
      <c r="Q173" s="74">
        <v>50</v>
      </c>
      <c r="R173" s="75">
        <v>53.860825000000006</v>
      </c>
      <c r="S173" s="75" t="str">
        <f t="shared" si="6"/>
        <v>소기업</v>
      </c>
      <c r="T173" s="73" t="s">
        <v>5776</v>
      </c>
      <c r="U173" s="73" t="s">
        <v>5777</v>
      </c>
      <c r="V173" s="115" t="s">
        <v>2020</v>
      </c>
      <c r="W173" s="115" t="s">
        <v>5776</v>
      </c>
      <c r="X173" s="115" t="s">
        <v>5777</v>
      </c>
      <c r="Y173" s="115" t="s">
        <v>5415</v>
      </c>
      <c r="Z173" s="76" t="s">
        <v>5778</v>
      </c>
      <c r="AA173" s="76" t="s">
        <v>5779</v>
      </c>
      <c r="AB173" s="77" t="s">
        <v>2734</v>
      </c>
      <c r="AC173" s="115" t="s">
        <v>2769</v>
      </c>
      <c r="AD173" s="115" t="s">
        <v>2769</v>
      </c>
      <c r="AE173" s="73" t="s">
        <v>5471</v>
      </c>
      <c r="AF173" s="73" t="s">
        <v>2737</v>
      </c>
      <c r="AG173" s="73"/>
      <c r="AH173" s="76" t="s">
        <v>5780</v>
      </c>
      <c r="AI173" s="76" t="s">
        <v>5781</v>
      </c>
      <c r="AJ173" s="116">
        <v>3</v>
      </c>
      <c r="AK173" s="116">
        <v>0</v>
      </c>
      <c r="AL173" s="116">
        <v>0</v>
      </c>
      <c r="AM173" s="80">
        <v>3</v>
      </c>
      <c r="AN173" s="80"/>
      <c r="AO173" s="80"/>
      <c r="AP173" s="117" t="s">
        <v>5782</v>
      </c>
      <c r="AQ173" s="117" t="s">
        <v>5783</v>
      </c>
      <c r="AR173" s="117" t="s">
        <v>5784</v>
      </c>
      <c r="AS173" s="117" t="s">
        <v>5785</v>
      </c>
      <c r="AT173" s="117" t="s">
        <v>2746</v>
      </c>
      <c r="AU173" s="81">
        <v>1</v>
      </c>
      <c r="AV173" s="81">
        <v>2</v>
      </c>
      <c r="AW173" s="81">
        <v>3</v>
      </c>
      <c r="AX173" s="82">
        <v>6</v>
      </c>
      <c r="AY173" s="82">
        <v>6</v>
      </c>
      <c r="AZ173" s="74" t="s">
        <v>5782</v>
      </c>
      <c r="BA173" s="79" t="s">
        <v>5786</v>
      </c>
      <c r="BB173" s="79" t="s">
        <v>5787</v>
      </c>
      <c r="BC173" s="79" t="s">
        <v>5788</v>
      </c>
      <c r="BD173" s="83">
        <v>42550</v>
      </c>
      <c r="BE173" s="81" t="s">
        <v>5789</v>
      </c>
      <c r="BF173" s="81"/>
      <c r="BG173" s="81"/>
      <c r="BH173" s="81"/>
      <c r="BI173" s="81">
        <v>1</v>
      </c>
      <c r="BJ173" s="84"/>
      <c r="BK173" s="81">
        <v>2</v>
      </c>
      <c r="BL173" s="82">
        <v>5</v>
      </c>
      <c r="BM173" s="82">
        <v>9</v>
      </c>
      <c r="BN173" s="81"/>
      <c r="BO173" s="81"/>
      <c r="BP173" s="81"/>
      <c r="BQ173" s="85"/>
      <c r="BR173" s="86">
        <v>4800</v>
      </c>
      <c r="BS173" s="87">
        <v>7800</v>
      </c>
      <c r="BT173" s="81">
        <v>3000</v>
      </c>
      <c r="BU173" s="120" t="s">
        <v>2778</v>
      </c>
      <c r="BV173" s="120"/>
      <c r="BW173" s="90"/>
      <c r="BX173" s="31">
        <f t="shared" si="7"/>
        <v>0</v>
      </c>
      <c r="BY173" s="31">
        <f t="shared" si="8"/>
        <v>0</v>
      </c>
      <c r="BZ173" s="209">
        <v>10</v>
      </c>
    </row>
    <row r="174" spans="2:78" ht="31.5" customHeight="1">
      <c r="B174" s="72">
        <v>169</v>
      </c>
      <c r="C174" s="72">
        <v>24</v>
      </c>
      <c r="D174" s="115" t="s">
        <v>2083</v>
      </c>
      <c r="E174" s="79" t="s">
        <v>411</v>
      </c>
      <c r="F174" s="73">
        <v>83</v>
      </c>
      <c r="G174" s="73">
        <v>2005</v>
      </c>
      <c r="H174" s="73" t="s">
        <v>2827</v>
      </c>
      <c r="I174" s="73" t="s">
        <v>2828</v>
      </c>
      <c r="J174" s="74" t="s">
        <v>5790</v>
      </c>
      <c r="K174" s="74" t="s">
        <v>2725</v>
      </c>
      <c r="L174" s="74" t="s">
        <v>2726</v>
      </c>
      <c r="M174" s="74" t="s">
        <v>2930</v>
      </c>
      <c r="N174" s="74" t="s">
        <v>2931</v>
      </c>
      <c r="O174" s="74" t="s">
        <v>2930</v>
      </c>
      <c r="P174" s="74">
        <v>800</v>
      </c>
      <c r="Q174" s="74">
        <v>50</v>
      </c>
      <c r="R174" s="75">
        <v>186.00872499999997</v>
      </c>
      <c r="S174" s="75" t="str">
        <f t="shared" si="6"/>
        <v>중기업</v>
      </c>
      <c r="T174" s="73" t="s">
        <v>5791</v>
      </c>
      <c r="U174" s="73" t="s">
        <v>5792</v>
      </c>
      <c r="V174" s="115" t="s">
        <v>411</v>
      </c>
      <c r="W174" s="115" t="s">
        <v>5791</v>
      </c>
      <c r="X174" s="115" t="s">
        <v>5792</v>
      </c>
      <c r="Y174" s="115" t="s">
        <v>5415</v>
      </c>
      <c r="Z174" s="76" t="s">
        <v>5793</v>
      </c>
      <c r="AA174" s="76" t="s">
        <v>5794</v>
      </c>
      <c r="AB174" s="77" t="s">
        <v>2734</v>
      </c>
      <c r="AC174" s="115" t="s">
        <v>2735</v>
      </c>
      <c r="AD174" s="115" t="s">
        <v>2735</v>
      </c>
      <c r="AE174" s="73" t="s">
        <v>5471</v>
      </c>
      <c r="AF174" s="73" t="s">
        <v>2737</v>
      </c>
      <c r="AG174" s="73"/>
      <c r="AH174" s="76" t="s">
        <v>5795</v>
      </c>
      <c r="AI174" s="76" t="s">
        <v>5796</v>
      </c>
      <c r="AJ174" s="116" t="s">
        <v>2740</v>
      </c>
      <c r="AK174" s="116">
        <v>0</v>
      </c>
      <c r="AL174" s="116">
        <v>0</v>
      </c>
      <c r="AM174" s="80">
        <v>4</v>
      </c>
      <c r="AN174" s="80"/>
      <c r="AO174" s="80"/>
      <c r="AP174" s="117" t="s">
        <v>5797</v>
      </c>
      <c r="AQ174" s="117" t="s">
        <v>5798</v>
      </c>
      <c r="AR174" s="117" t="s">
        <v>5799</v>
      </c>
      <c r="AS174" s="117" t="s">
        <v>5800</v>
      </c>
      <c r="AT174" s="117" t="s">
        <v>2746</v>
      </c>
      <c r="AU174" s="81">
        <v>1</v>
      </c>
      <c r="AV174" s="81">
        <v>2</v>
      </c>
      <c r="AW174" s="81">
        <v>3</v>
      </c>
      <c r="AX174" s="82">
        <v>6</v>
      </c>
      <c r="AY174" s="82">
        <v>6</v>
      </c>
      <c r="AZ174" s="74" t="s">
        <v>5797</v>
      </c>
      <c r="BA174" s="79" t="s">
        <v>5801</v>
      </c>
      <c r="BB174" s="79" t="s">
        <v>5802</v>
      </c>
      <c r="BC174" s="79" t="s">
        <v>5803</v>
      </c>
      <c r="BD174" s="83">
        <v>42551</v>
      </c>
      <c r="BE174" s="81" t="s">
        <v>3752</v>
      </c>
      <c r="BF174" s="81">
        <v>1</v>
      </c>
      <c r="BG174" s="81"/>
      <c r="BH174" s="81"/>
      <c r="BI174" s="81"/>
      <c r="BJ174" s="84"/>
      <c r="BK174" s="81">
        <v>2</v>
      </c>
      <c r="BL174" s="82">
        <v>5</v>
      </c>
      <c r="BM174" s="82">
        <v>8</v>
      </c>
      <c r="BN174" s="81"/>
      <c r="BO174" s="81"/>
      <c r="BP174" s="81"/>
      <c r="BQ174" s="85"/>
      <c r="BR174" s="86">
        <v>17300</v>
      </c>
      <c r="BS174" s="87">
        <v>20000</v>
      </c>
      <c r="BT174" s="81">
        <v>2700</v>
      </c>
      <c r="BU174" s="120" t="s">
        <v>2756</v>
      </c>
      <c r="BV174" s="120"/>
      <c r="BW174" s="90"/>
      <c r="BX174" s="31">
        <f t="shared" si="7"/>
        <v>1</v>
      </c>
      <c r="BY174" s="31">
        <f t="shared" si="8"/>
        <v>1</v>
      </c>
      <c r="BZ174" s="209">
        <v>10</v>
      </c>
    </row>
    <row r="175" spans="2:78" ht="31.5" customHeight="1">
      <c r="B175" s="72">
        <v>170</v>
      </c>
      <c r="C175" s="72">
        <v>25</v>
      </c>
      <c r="D175" s="115" t="s">
        <v>2083</v>
      </c>
      <c r="E175" s="79" t="s">
        <v>5804</v>
      </c>
      <c r="F175" s="73">
        <v>19</v>
      </c>
      <c r="G175" s="73">
        <v>2008</v>
      </c>
      <c r="H175" s="73" t="s">
        <v>4284</v>
      </c>
      <c r="I175" s="73" t="s">
        <v>4231</v>
      </c>
      <c r="J175" s="74" t="s">
        <v>5805</v>
      </c>
      <c r="K175" s="74" t="s">
        <v>2725</v>
      </c>
      <c r="L175" s="74" t="s">
        <v>2726</v>
      </c>
      <c r="M175" s="74" t="s">
        <v>2948</v>
      </c>
      <c r="N175" s="74" t="s">
        <v>2949</v>
      </c>
      <c r="O175" s="74" t="s">
        <v>2948</v>
      </c>
      <c r="P175" s="74">
        <v>1000</v>
      </c>
      <c r="Q175" s="74">
        <v>50</v>
      </c>
      <c r="R175" s="75">
        <v>19.009754999999998</v>
      </c>
      <c r="S175" s="75" t="str">
        <f t="shared" si="6"/>
        <v>소기업</v>
      </c>
      <c r="T175" s="73" t="s">
        <v>5806</v>
      </c>
      <c r="U175" s="73" t="s">
        <v>5807</v>
      </c>
      <c r="V175" s="115" t="s">
        <v>5804</v>
      </c>
      <c r="W175" s="115" t="s">
        <v>5806</v>
      </c>
      <c r="X175" s="115" t="s">
        <v>5807</v>
      </c>
      <c r="Y175" s="115" t="s">
        <v>5415</v>
      </c>
      <c r="Z175" s="76" t="s">
        <v>5808</v>
      </c>
      <c r="AA175" s="76" t="s">
        <v>5809</v>
      </c>
      <c r="AB175" s="77" t="s">
        <v>2734</v>
      </c>
      <c r="AC175" s="115" t="s">
        <v>2769</v>
      </c>
      <c r="AD175" s="115" t="s">
        <v>2769</v>
      </c>
      <c r="AE175" s="73" t="s">
        <v>5437</v>
      </c>
      <c r="AF175" s="73" t="s">
        <v>2737</v>
      </c>
      <c r="AG175" s="73"/>
      <c r="AH175" s="76" t="s">
        <v>5806</v>
      </c>
      <c r="AI175" s="76" t="s">
        <v>5810</v>
      </c>
      <c r="AJ175" s="116">
        <v>3</v>
      </c>
      <c r="AK175" s="116">
        <v>3</v>
      </c>
      <c r="AL175" s="116">
        <v>0</v>
      </c>
      <c r="AM175" s="80">
        <v>3</v>
      </c>
      <c r="AN175" s="80">
        <v>3</v>
      </c>
      <c r="AO175" s="80"/>
      <c r="AP175" s="117" t="s">
        <v>5811</v>
      </c>
      <c r="AQ175" s="117" t="s">
        <v>5812</v>
      </c>
      <c r="AR175" s="117" t="s">
        <v>5813</v>
      </c>
      <c r="AS175" s="117" t="s">
        <v>5814</v>
      </c>
      <c r="AT175" s="117" t="s">
        <v>2746</v>
      </c>
      <c r="AU175" s="81">
        <v>1</v>
      </c>
      <c r="AV175" s="81">
        <v>2</v>
      </c>
      <c r="AW175" s="81">
        <v>3</v>
      </c>
      <c r="AX175" s="82">
        <v>5</v>
      </c>
      <c r="AY175" s="82">
        <v>6</v>
      </c>
      <c r="AZ175" s="74" t="s">
        <v>5811</v>
      </c>
      <c r="BA175" s="79" t="s">
        <v>5815</v>
      </c>
      <c r="BB175" s="79" t="s">
        <v>5816</v>
      </c>
      <c r="BC175" s="79" t="s">
        <v>5817</v>
      </c>
      <c r="BD175" s="81" t="s">
        <v>5292</v>
      </c>
      <c r="BE175" s="81"/>
      <c r="BF175" s="81"/>
      <c r="BG175" s="81"/>
      <c r="BH175" s="81"/>
      <c r="BI175" s="81"/>
      <c r="BJ175" s="84"/>
      <c r="BK175" s="81">
        <v>2</v>
      </c>
      <c r="BL175" s="82">
        <v>3</v>
      </c>
      <c r="BM175" s="82">
        <v>4</v>
      </c>
      <c r="BN175" s="81"/>
      <c r="BO175" s="81"/>
      <c r="BP175" s="81"/>
      <c r="BQ175" s="85"/>
      <c r="BR175" s="86">
        <v>2300</v>
      </c>
      <c r="BS175" s="87">
        <v>2400</v>
      </c>
      <c r="BT175" s="81">
        <v>100</v>
      </c>
      <c r="BU175" s="120" t="s">
        <v>2756</v>
      </c>
      <c r="BV175" s="120"/>
      <c r="BW175" s="90"/>
      <c r="BX175" s="31">
        <f t="shared" si="7"/>
        <v>0</v>
      </c>
      <c r="BY175" s="31">
        <f t="shared" si="8"/>
        <v>0</v>
      </c>
      <c r="BZ175" s="209">
        <v>9</v>
      </c>
    </row>
    <row r="176" spans="2:78" ht="31.5" customHeight="1">
      <c r="B176" s="72">
        <v>171</v>
      </c>
      <c r="C176" s="72">
        <v>26</v>
      </c>
      <c r="D176" s="115" t="s">
        <v>2083</v>
      </c>
      <c r="E176" s="79" t="s">
        <v>2022</v>
      </c>
      <c r="F176" s="73">
        <v>62</v>
      </c>
      <c r="G176" s="73">
        <v>2007</v>
      </c>
      <c r="H176" s="73" t="s">
        <v>3165</v>
      </c>
      <c r="I176" s="73" t="s">
        <v>3034</v>
      </c>
      <c r="J176" s="74" t="s">
        <v>3232</v>
      </c>
      <c r="K176" s="74" t="s">
        <v>3233</v>
      </c>
      <c r="L176" s="74" t="s">
        <v>3234</v>
      </c>
      <c r="M176" s="74" t="s">
        <v>3235</v>
      </c>
      <c r="N176" s="74" t="s">
        <v>3236</v>
      </c>
      <c r="O176" s="74" t="s">
        <v>3233</v>
      </c>
      <c r="P176" s="74">
        <v>800</v>
      </c>
      <c r="Q176" s="74">
        <v>50</v>
      </c>
      <c r="R176" s="75">
        <v>47.092890000000004</v>
      </c>
      <c r="S176" s="75" t="str">
        <f t="shared" si="6"/>
        <v>중기업</v>
      </c>
      <c r="T176" s="73" t="s">
        <v>5818</v>
      </c>
      <c r="U176" s="73" t="s">
        <v>5819</v>
      </c>
      <c r="V176" s="115" t="s">
        <v>2022</v>
      </c>
      <c r="W176" s="115" t="s">
        <v>5818</v>
      </c>
      <c r="X176" s="115" t="s">
        <v>5819</v>
      </c>
      <c r="Y176" s="115" t="s">
        <v>5415</v>
      </c>
      <c r="Z176" s="76" t="s">
        <v>5820</v>
      </c>
      <c r="AA176" s="76" t="s">
        <v>5821</v>
      </c>
      <c r="AB176" s="77" t="s">
        <v>2734</v>
      </c>
      <c r="AC176" s="115" t="s">
        <v>2769</v>
      </c>
      <c r="AD176" s="115" t="s">
        <v>2769</v>
      </c>
      <c r="AE176" s="73" t="s">
        <v>5471</v>
      </c>
      <c r="AF176" s="73" t="s">
        <v>2737</v>
      </c>
      <c r="AG176" s="73"/>
      <c r="AH176" s="76" t="s">
        <v>5822</v>
      </c>
      <c r="AI176" s="76" t="s">
        <v>5823</v>
      </c>
      <c r="AJ176" s="116">
        <v>3</v>
      </c>
      <c r="AK176" s="116">
        <v>0</v>
      </c>
      <c r="AL176" s="116">
        <v>0</v>
      </c>
      <c r="AM176" s="80">
        <v>3</v>
      </c>
      <c r="AN176" s="80"/>
      <c r="AO176" s="80"/>
      <c r="AP176" s="117" t="s">
        <v>5824</v>
      </c>
      <c r="AQ176" s="117" t="s">
        <v>5825</v>
      </c>
      <c r="AR176" s="117" t="s">
        <v>5826</v>
      </c>
      <c r="AS176" s="117" t="s">
        <v>5827</v>
      </c>
      <c r="AT176" s="117" t="s">
        <v>2746</v>
      </c>
      <c r="AU176" s="81">
        <v>1</v>
      </c>
      <c r="AV176" s="81">
        <v>2</v>
      </c>
      <c r="AW176" s="81">
        <v>2</v>
      </c>
      <c r="AX176" s="82">
        <v>6</v>
      </c>
      <c r="AY176" s="82">
        <v>6</v>
      </c>
      <c r="AZ176" s="74" t="s">
        <v>5828</v>
      </c>
      <c r="BA176" s="79" t="s">
        <v>5829</v>
      </c>
      <c r="BB176" s="79" t="s">
        <v>5830</v>
      </c>
      <c r="BC176" s="79" t="s">
        <v>5831</v>
      </c>
      <c r="BD176" s="83">
        <v>42551</v>
      </c>
      <c r="BE176" s="99" t="s">
        <v>5832</v>
      </c>
      <c r="BF176" s="81">
        <v>1</v>
      </c>
      <c r="BG176" s="81"/>
      <c r="BH176" s="81"/>
      <c r="BI176" s="81"/>
      <c r="BJ176" s="84"/>
      <c r="BK176" s="81">
        <v>2</v>
      </c>
      <c r="BL176" s="82">
        <v>5</v>
      </c>
      <c r="BM176" s="82">
        <v>7</v>
      </c>
      <c r="BN176" s="81"/>
      <c r="BO176" s="81"/>
      <c r="BP176" s="81"/>
      <c r="BQ176" s="85"/>
      <c r="BR176" s="86">
        <v>4400</v>
      </c>
      <c r="BS176" s="87">
        <v>5000</v>
      </c>
      <c r="BT176" s="81">
        <v>600</v>
      </c>
      <c r="BU176" s="120" t="s">
        <v>2756</v>
      </c>
      <c r="BV176" s="120"/>
      <c r="BW176" s="90"/>
      <c r="BX176" s="31">
        <f t="shared" si="7"/>
        <v>0</v>
      </c>
      <c r="BY176" s="31">
        <f t="shared" si="8"/>
        <v>0</v>
      </c>
      <c r="BZ176" s="209">
        <v>10</v>
      </c>
    </row>
    <row r="177" spans="2:78" ht="31.5" customHeight="1">
      <c r="B177" s="72">
        <v>172</v>
      </c>
      <c r="C177" s="72">
        <v>27</v>
      </c>
      <c r="D177" s="115" t="s">
        <v>2083</v>
      </c>
      <c r="E177" s="79" t="s">
        <v>5833</v>
      </c>
      <c r="F177" s="73">
        <v>51</v>
      </c>
      <c r="G177" s="73">
        <v>2009</v>
      </c>
      <c r="H177" s="73" t="s">
        <v>3020</v>
      </c>
      <c r="I177" s="73" t="s">
        <v>3020</v>
      </c>
      <c r="J177" s="74" t="s">
        <v>5834</v>
      </c>
      <c r="K177" s="74" t="s">
        <v>2725</v>
      </c>
      <c r="L177" s="74" t="s">
        <v>2726</v>
      </c>
      <c r="M177" s="74" t="s">
        <v>2727</v>
      </c>
      <c r="N177" s="74" t="s">
        <v>2728</v>
      </c>
      <c r="O177" s="74" t="s">
        <v>2727</v>
      </c>
      <c r="P177" s="74">
        <v>1000</v>
      </c>
      <c r="Q177" s="74">
        <v>50</v>
      </c>
      <c r="R177" s="75">
        <v>150.25022000000001</v>
      </c>
      <c r="S177" s="75" t="str">
        <f t="shared" si="6"/>
        <v>중기업</v>
      </c>
      <c r="T177" s="73" t="s">
        <v>5835</v>
      </c>
      <c r="U177" s="73" t="s">
        <v>5836</v>
      </c>
      <c r="V177" s="115" t="s">
        <v>5833</v>
      </c>
      <c r="W177" s="115" t="s">
        <v>5835</v>
      </c>
      <c r="X177" s="115" t="s">
        <v>5836</v>
      </c>
      <c r="Y177" s="115" t="s">
        <v>5415</v>
      </c>
      <c r="Z177" s="76" t="s">
        <v>5837</v>
      </c>
      <c r="AA177" s="76" t="s">
        <v>5838</v>
      </c>
      <c r="AB177" s="77" t="s">
        <v>2734</v>
      </c>
      <c r="AC177" s="115" t="s">
        <v>2769</v>
      </c>
      <c r="AD177" s="115" t="s">
        <v>2769</v>
      </c>
      <c r="AE177" s="73" t="s">
        <v>5471</v>
      </c>
      <c r="AF177" s="73" t="s">
        <v>3586</v>
      </c>
      <c r="AG177" s="73"/>
      <c r="AH177" s="76" t="s">
        <v>5839</v>
      </c>
      <c r="AI177" s="76" t="s">
        <v>5840</v>
      </c>
      <c r="AJ177" s="116">
        <v>0</v>
      </c>
      <c r="AK177" s="116">
        <v>0</v>
      </c>
      <c r="AL177" s="116">
        <v>0</v>
      </c>
      <c r="AM177" s="80"/>
      <c r="AN177" s="80"/>
      <c r="AO177" s="80"/>
      <c r="AP177" s="117" t="s">
        <v>5769</v>
      </c>
      <c r="AQ177" s="117">
        <v>0</v>
      </c>
      <c r="AR177" s="117">
        <v>0</v>
      </c>
      <c r="AS177" s="117">
        <v>0</v>
      </c>
      <c r="AT177" s="117" t="s">
        <v>2746</v>
      </c>
      <c r="AU177" s="81">
        <v>1</v>
      </c>
      <c r="AV177" s="81">
        <v>1</v>
      </c>
      <c r="AW177" s="81">
        <v>1</v>
      </c>
      <c r="AX177" s="82">
        <v>1</v>
      </c>
      <c r="AY177" s="82">
        <v>1</v>
      </c>
      <c r="AZ177" s="74" t="s">
        <v>5841</v>
      </c>
      <c r="BA177" s="79"/>
      <c r="BB177" s="79"/>
      <c r="BC177" s="79"/>
      <c r="BD177" s="81"/>
      <c r="BE177" s="81"/>
      <c r="BF177" s="81"/>
      <c r="BG177" s="81"/>
      <c r="BH177" s="81"/>
      <c r="BI177" s="81"/>
      <c r="BJ177" s="84" t="s">
        <v>5842</v>
      </c>
      <c r="BK177" s="81"/>
      <c r="BL177" s="118">
        <v>2</v>
      </c>
      <c r="BM177" s="118">
        <v>3</v>
      </c>
      <c r="BN177" s="81"/>
      <c r="BO177" s="81"/>
      <c r="BP177" s="81"/>
      <c r="BQ177" s="85"/>
      <c r="BR177" s="86">
        <v>13250</v>
      </c>
      <c r="BS177" s="87">
        <v>15000</v>
      </c>
      <c r="BT177" s="81">
        <v>1750</v>
      </c>
      <c r="BU177" s="120" t="s">
        <v>2778</v>
      </c>
      <c r="BV177" s="120"/>
      <c r="BW177" s="90"/>
      <c r="BX177" s="31">
        <f t="shared" si="7"/>
        <v>0</v>
      </c>
      <c r="BY177" s="31">
        <f t="shared" si="8"/>
        <v>0</v>
      </c>
      <c r="BZ177" s="209"/>
    </row>
    <row r="178" spans="2:78" ht="31.5" customHeight="1">
      <c r="B178" s="72">
        <v>173</v>
      </c>
      <c r="C178" s="72">
        <v>28</v>
      </c>
      <c r="D178" s="115" t="s">
        <v>2083</v>
      </c>
      <c r="E178" s="79" t="s">
        <v>5843</v>
      </c>
      <c r="F178" s="73">
        <v>34</v>
      </c>
      <c r="G178" s="73">
        <v>2004</v>
      </c>
      <c r="H178" s="73" t="s">
        <v>2803</v>
      </c>
      <c r="I178" s="73" t="s">
        <v>2804</v>
      </c>
      <c r="J178" s="74" t="s">
        <v>5844</v>
      </c>
      <c r="K178" s="74" t="s">
        <v>2725</v>
      </c>
      <c r="L178" s="74" t="s">
        <v>2726</v>
      </c>
      <c r="M178" s="74" t="s">
        <v>3776</v>
      </c>
      <c r="N178" s="74" t="s">
        <v>3777</v>
      </c>
      <c r="O178" s="74" t="s">
        <v>3776</v>
      </c>
      <c r="P178" s="74">
        <v>1000</v>
      </c>
      <c r="Q178" s="74">
        <v>50</v>
      </c>
      <c r="R178" s="75">
        <v>78.721719999999991</v>
      </c>
      <c r="S178" s="75" t="str">
        <f t="shared" si="6"/>
        <v>소기업</v>
      </c>
      <c r="T178" s="73" t="s">
        <v>5845</v>
      </c>
      <c r="U178" s="73" t="s">
        <v>5846</v>
      </c>
      <c r="V178" s="115" t="s">
        <v>5843</v>
      </c>
      <c r="W178" s="115" t="s">
        <v>5845</v>
      </c>
      <c r="X178" s="115" t="s">
        <v>5846</v>
      </c>
      <c r="Y178" s="115" t="s">
        <v>5415</v>
      </c>
      <c r="Z178" s="76" t="s">
        <v>5847</v>
      </c>
      <c r="AA178" s="76" t="s">
        <v>5848</v>
      </c>
      <c r="AB178" s="77" t="s">
        <v>2734</v>
      </c>
      <c r="AC178" s="115" t="s">
        <v>2769</v>
      </c>
      <c r="AD178" s="115" t="s">
        <v>2769</v>
      </c>
      <c r="AE178" s="73" t="s">
        <v>5471</v>
      </c>
      <c r="AF178" s="73" t="s">
        <v>3586</v>
      </c>
      <c r="AG178" s="73"/>
      <c r="AH178" s="76" t="s">
        <v>5849</v>
      </c>
      <c r="AI178" s="76" t="s">
        <v>5850</v>
      </c>
      <c r="AJ178" s="116">
        <v>0</v>
      </c>
      <c r="AK178" s="116">
        <v>0</v>
      </c>
      <c r="AL178" s="116">
        <v>0</v>
      </c>
      <c r="AM178" s="80"/>
      <c r="AN178" s="80"/>
      <c r="AO178" s="80"/>
      <c r="AP178" s="117" t="s">
        <v>5769</v>
      </c>
      <c r="AQ178" s="117">
        <v>0</v>
      </c>
      <c r="AR178" s="117">
        <v>0</v>
      </c>
      <c r="AS178" s="117">
        <v>0</v>
      </c>
      <c r="AT178" s="117" t="s">
        <v>2746</v>
      </c>
      <c r="AU178" s="81">
        <v>1</v>
      </c>
      <c r="AV178" s="81">
        <v>1</v>
      </c>
      <c r="AW178" s="81">
        <v>1</v>
      </c>
      <c r="AX178" s="82">
        <v>1</v>
      </c>
      <c r="AY178" s="82">
        <v>1</v>
      </c>
      <c r="AZ178" s="74" t="s">
        <v>5841</v>
      </c>
      <c r="BA178" s="79"/>
      <c r="BB178" s="79"/>
      <c r="BC178" s="79"/>
      <c r="BD178" s="81"/>
      <c r="BE178" s="81"/>
      <c r="BF178" s="81"/>
      <c r="BG178" s="81"/>
      <c r="BH178" s="81"/>
      <c r="BI178" s="81"/>
      <c r="BJ178" s="84" t="s">
        <v>5842</v>
      </c>
      <c r="BK178" s="81"/>
      <c r="BL178" s="118">
        <v>2</v>
      </c>
      <c r="BM178" s="118">
        <v>3</v>
      </c>
      <c r="BN178" s="81"/>
      <c r="BO178" s="81"/>
      <c r="BP178" s="81"/>
      <c r="BQ178" s="85"/>
      <c r="BR178" s="86">
        <v>0</v>
      </c>
      <c r="BS178" s="87">
        <v>0</v>
      </c>
      <c r="BT178" s="81">
        <v>0</v>
      </c>
      <c r="BU178" s="120" t="s">
        <v>2756</v>
      </c>
      <c r="BV178" s="120"/>
      <c r="BW178" s="90"/>
      <c r="BX178" s="31">
        <f t="shared" si="7"/>
        <v>0</v>
      </c>
      <c r="BY178" s="31">
        <f t="shared" si="8"/>
        <v>0</v>
      </c>
      <c r="BZ178" s="209"/>
    </row>
    <row r="179" spans="2:78" ht="31.5" customHeight="1">
      <c r="B179" s="72">
        <v>174</v>
      </c>
      <c r="C179" s="72">
        <v>29</v>
      </c>
      <c r="D179" s="115" t="s">
        <v>2083</v>
      </c>
      <c r="E179" s="79" t="s">
        <v>5851</v>
      </c>
      <c r="F179" s="73">
        <v>25</v>
      </c>
      <c r="G179" s="73">
        <v>2005</v>
      </c>
      <c r="H179" s="73" t="s">
        <v>2827</v>
      </c>
      <c r="I179" s="73" t="s">
        <v>2760</v>
      </c>
      <c r="J179" s="74" t="s">
        <v>5159</v>
      </c>
      <c r="K179" s="74" t="s">
        <v>2725</v>
      </c>
      <c r="L179" s="74" t="s">
        <v>2726</v>
      </c>
      <c r="M179" s="74" t="s">
        <v>2948</v>
      </c>
      <c r="N179" s="74" t="s">
        <v>2949</v>
      </c>
      <c r="O179" s="74" t="s">
        <v>2948</v>
      </c>
      <c r="P179" s="74">
        <v>1000</v>
      </c>
      <c r="Q179" s="74">
        <v>50</v>
      </c>
      <c r="R179" s="75">
        <v>110.037435</v>
      </c>
      <c r="S179" s="75" t="str">
        <f t="shared" si="6"/>
        <v>소기업</v>
      </c>
      <c r="T179" s="73" t="s">
        <v>5852</v>
      </c>
      <c r="U179" s="73" t="s">
        <v>5853</v>
      </c>
      <c r="V179" s="115" t="s">
        <v>5851</v>
      </c>
      <c r="W179" s="115" t="s">
        <v>5852</v>
      </c>
      <c r="X179" s="115" t="s">
        <v>5853</v>
      </c>
      <c r="Y179" s="115" t="s">
        <v>5415</v>
      </c>
      <c r="Z179" s="76" t="s">
        <v>5854</v>
      </c>
      <c r="AA179" s="76" t="s">
        <v>5855</v>
      </c>
      <c r="AB179" s="77" t="s">
        <v>2734</v>
      </c>
      <c r="AC179" s="115" t="s">
        <v>2735</v>
      </c>
      <c r="AD179" s="115" t="s">
        <v>2735</v>
      </c>
      <c r="AE179" s="73" t="s">
        <v>5471</v>
      </c>
      <c r="AF179" s="73" t="s">
        <v>2737</v>
      </c>
      <c r="AG179" s="73"/>
      <c r="AH179" s="76" t="s">
        <v>5856</v>
      </c>
      <c r="AI179" s="76" t="s">
        <v>5857</v>
      </c>
      <c r="AJ179" s="116" t="s">
        <v>2740</v>
      </c>
      <c r="AK179" s="116">
        <v>0</v>
      </c>
      <c r="AL179" s="116" t="s">
        <v>4163</v>
      </c>
      <c r="AM179" s="80" t="s">
        <v>5858</v>
      </c>
      <c r="AN179" s="80"/>
      <c r="AO179" s="80"/>
      <c r="AP179" s="117" t="s">
        <v>5859</v>
      </c>
      <c r="AQ179" s="117" t="s">
        <v>5860</v>
      </c>
      <c r="AR179" s="117" t="s">
        <v>5861</v>
      </c>
      <c r="AS179" s="117" t="s">
        <v>5862</v>
      </c>
      <c r="AT179" s="117" t="s">
        <v>2746</v>
      </c>
      <c r="AU179" s="81">
        <v>1</v>
      </c>
      <c r="AV179" s="81">
        <v>2</v>
      </c>
      <c r="AW179" s="81">
        <v>4</v>
      </c>
      <c r="AX179" s="82">
        <v>4</v>
      </c>
      <c r="AY179" s="82">
        <v>5</v>
      </c>
      <c r="AZ179" s="74" t="s">
        <v>5863</v>
      </c>
      <c r="BA179" s="79" t="s">
        <v>5864</v>
      </c>
      <c r="BB179" s="79" t="s">
        <v>5865</v>
      </c>
      <c r="BC179" s="79" t="s">
        <v>5866</v>
      </c>
      <c r="BD179" s="83">
        <v>42572</v>
      </c>
      <c r="BE179" s="99" t="s">
        <v>5867</v>
      </c>
      <c r="BF179" s="81">
        <v>1</v>
      </c>
      <c r="BG179" s="81"/>
      <c r="BH179" s="81"/>
      <c r="BI179" s="81"/>
      <c r="BJ179" s="84"/>
      <c r="BK179" s="81">
        <v>2</v>
      </c>
      <c r="BL179" s="82">
        <v>4</v>
      </c>
      <c r="BM179" s="82">
        <v>6</v>
      </c>
      <c r="BN179" s="81"/>
      <c r="BO179" s="81"/>
      <c r="BP179" s="81"/>
      <c r="BQ179" s="85"/>
      <c r="BR179" s="86">
        <v>13000</v>
      </c>
      <c r="BS179" s="87">
        <v>13000</v>
      </c>
      <c r="BT179" s="81">
        <v>0</v>
      </c>
      <c r="BU179" s="120" t="s">
        <v>2756</v>
      </c>
      <c r="BV179" s="120"/>
      <c r="BW179" s="90"/>
      <c r="BX179" s="31">
        <f t="shared" si="7"/>
        <v>1</v>
      </c>
      <c r="BY179" s="31">
        <f t="shared" si="8"/>
        <v>1</v>
      </c>
      <c r="BZ179" s="209">
        <v>10</v>
      </c>
    </row>
    <row r="180" spans="2:78" ht="31.5" customHeight="1">
      <c r="B180" s="72">
        <v>175</v>
      </c>
      <c r="C180" s="72">
        <v>30</v>
      </c>
      <c r="D180" s="115" t="s">
        <v>2083</v>
      </c>
      <c r="E180" s="79" t="s">
        <v>2037</v>
      </c>
      <c r="F180" s="73">
        <v>55</v>
      </c>
      <c r="G180" s="73">
        <v>2005</v>
      </c>
      <c r="H180" s="73" t="s">
        <v>3019</v>
      </c>
      <c r="I180" s="73" t="s">
        <v>3247</v>
      </c>
      <c r="J180" s="74" t="s">
        <v>4026</v>
      </c>
      <c r="K180" s="74" t="s">
        <v>2725</v>
      </c>
      <c r="L180" s="74" t="s">
        <v>2726</v>
      </c>
      <c r="M180" s="74" t="s">
        <v>2870</v>
      </c>
      <c r="N180" s="74" t="s">
        <v>2871</v>
      </c>
      <c r="O180" s="74" t="s">
        <v>2870</v>
      </c>
      <c r="P180" s="74">
        <v>1000</v>
      </c>
      <c r="Q180" s="74">
        <v>50</v>
      </c>
      <c r="R180" s="75">
        <v>226.60031499999997</v>
      </c>
      <c r="S180" s="75" t="str">
        <f t="shared" si="6"/>
        <v>중기업</v>
      </c>
      <c r="T180" s="73" t="s">
        <v>5868</v>
      </c>
      <c r="U180" s="73" t="s">
        <v>5869</v>
      </c>
      <c r="V180" s="115" t="s">
        <v>2037</v>
      </c>
      <c r="W180" s="115" t="s">
        <v>5868</v>
      </c>
      <c r="X180" s="115" t="s">
        <v>5869</v>
      </c>
      <c r="Y180" s="115" t="s">
        <v>5415</v>
      </c>
      <c r="Z180" s="76" t="s">
        <v>5870</v>
      </c>
      <c r="AA180" s="76" t="s">
        <v>5871</v>
      </c>
      <c r="AB180" s="77" t="s">
        <v>2734</v>
      </c>
      <c r="AC180" s="115" t="s">
        <v>2735</v>
      </c>
      <c r="AD180" s="115" t="s">
        <v>2735</v>
      </c>
      <c r="AE180" s="73" t="s">
        <v>5471</v>
      </c>
      <c r="AF180" s="73" t="s">
        <v>2737</v>
      </c>
      <c r="AG180" s="73"/>
      <c r="AH180" s="76" t="s">
        <v>5872</v>
      </c>
      <c r="AI180" s="76" t="s">
        <v>5873</v>
      </c>
      <c r="AJ180" s="116" t="s">
        <v>2837</v>
      </c>
      <c r="AK180" s="116">
        <v>0</v>
      </c>
      <c r="AL180" s="116" t="s">
        <v>5874</v>
      </c>
      <c r="AM180" s="80" t="s">
        <v>5858</v>
      </c>
      <c r="AN180" s="80"/>
      <c r="AO180" s="80"/>
      <c r="AP180" s="117" t="s">
        <v>5875</v>
      </c>
      <c r="AQ180" s="117" t="s">
        <v>5876</v>
      </c>
      <c r="AR180" s="117" t="s">
        <v>5877</v>
      </c>
      <c r="AS180" s="117" t="s">
        <v>5878</v>
      </c>
      <c r="AT180" s="117" t="s">
        <v>2746</v>
      </c>
      <c r="AU180" s="81">
        <v>1</v>
      </c>
      <c r="AV180" s="81">
        <v>2</v>
      </c>
      <c r="AW180" s="81">
        <v>2</v>
      </c>
      <c r="AX180" s="82">
        <v>4</v>
      </c>
      <c r="AY180" s="82">
        <v>5</v>
      </c>
      <c r="AZ180" s="74" t="s">
        <v>5879</v>
      </c>
      <c r="BA180" s="79" t="s">
        <v>5880</v>
      </c>
      <c r="BB180" s="79" t="s">
        <v>5881</v>
      </c>
      <c r="BC180" s="79" t="s">
        <v>5882</v>
      </c>
      <c r="BD180" s="83">
        <v>42542</v>
      </c>
      <c r="BE180" s="99" t="s">
        <v>5883</v>
      </c>
      <c r="BF180" s="81">
        <v>1</v>
      </c>
      <c r="BG180" s="81"/>
      <c r="BH180" s="81"/>
      <c r="BI180" s="81"/>
      <c r="BJ180" s="84"/>
      <c r="BK180" s="81">
        <v>2</v>
      </c>
      <c r="BL180" s="82">
        <v>5</v>
      </c>
      <c r="BM180" s="82">
        <v>7</v>
      </c>
      <c r="BN180" s="81"/>
      <c r="BO180" s="81"/>
      <c r="BP180" s="81"/>
      <c r="BQ180" s="85"/>
      <c r="BR180" s="86">
        <v>24000</v>
      </c>
      <c r="BS180" s="87">
        <v>24000</v>
      </c>
      <c r="BT180" s="81">
        <v>0</v>
      </c>
      <c r="BU180" s="120" t="s">
        <v>2756</v>
      </c>
      <c r="BV180" s="120"/>
      <c r="BW180" s="90"/>
      <c r="BX180" s="31">
        <f t="shared" si="7"/>
        <v>1</v>
      </c>
      <c r="BY180" s="31">
        <f t="shared" si="8"/>
        <v>1</v>
      </c>
      <c r="BZ180" s="209">
        <v>10</v>
      </c>
    </row>
    <row r="181" spans="2:78" ht="31.5" customHeight="1">
      <c r="B181" s="72">
        <v>176</v>
      </c>
      <c r="C181" s="72">
        <v>31</v>
      </c>
      <c r="D181" s="115" t="s">
        <v>2083</v>
      </c>
      <c r="E181" s="79" t="s">
        <v>2039</v>
      </c>
      <c r="F181" s="73">
        <v>90</v>
      </c>
      <c r="G181" s="73">
        <v>1999</v>
      </c>
      <c r="H181" s="73" t="s">
        <v>3034</v>
      </c>
      <c r="I181" s="73" t="s">
        <v>3034</v>
      </c>
      <c r="J181" s="74" t="s">
        <v>3376</v>
      </c>
      <c r="K181" s="74" t="s">
        <v>2725</v>
      </c>
      <c r="L181" s="74" t="s">
        <v>2726</v>
      </c>
      <c r="M181" s="74" t="s">
        <v>3005</v>
      </c>
      <c r="N181" s="74" t="s">
        <v>3006</v>
      </c>
      <c r="O181" s="74" t="s">
        <v>3005</v>
      </c>
      <c r="P181" s="74">
        <v>1000</v>
      </c>
      <c r="Q181" s="74">
        <v>50</v>
      </c>
      <c r="R181" s="75">
        <v>229.179935</v>
      </c>
      <c r="S181" s="75" t="str">
        <f t="shared" si="6"/>
        <v>중기업</v>
      </c>
      <c r="T181" s="73" t="s">
        <v>5884</v>
      </c>
      <c r="U181" s="73" t="s">
        <v>5885</v>
      </c>
      <c r="V181" s="115" t="s">
        <v>2039</v>
      </c>
      <c r="W181" s="115" t="s">
        <v>5884</v>
      </c>
      <c r="X181" s="115" t="s">
        <v>5885</v>
      </c>
      <c r="Y181" s="115" t="s">
        <v>5415</v>
      </c>
      <c r="Z181" s="76" t="s">
        <v>5886</v>
      </c>
      <c r="AA181" s="76" t="s">
        <v>5887</v>
      </c>
      <c r="AB181" s="77" t="s">
        <v>2734</v>
      </c>
      <c r="AC181" s="115" t="s">
        <v>2769</v>
      </c>
      <c r="AD181" s="115" t="s">
        <v>2769</v>
      </c>
      <c r="AE181" s="73" t="s">
        <v>5471</v>
      </c>
      <c r="AF181" s="73" t="s">
        <v>2737</v>
      </c>
      <c r="AG181" s="73"/>
      <c r="AH181" s="76" t="s">
        <v>5888</v>
      </c>
      <c r="AI181" s="76" t="s">
        <v>5889</v>
      </c>
      <c r="AJ181" s="116">
        <v>3</v>
      </c>
      <c r="AK181" s="116">
        <v>0</v>
      </c>
      <c r="AL181" s="116">
        <v>0</v>
      </c>
      <c r="AM181" s="80">
        <v>3</v>
      </c>
      <c r="AN181" s="80"/>
      <c r="AO181" s="80"/>
      <c r="AP181" s="117" t="s">
        <v>5890</v>
      </c>
      <c r="AQ181" s="117" t="s">
        <v>5891</v>
      </c>
      <c r="AR181" s="117" t="s">
        <v>5892</v>
      </c>
      <c r="AS181" s="117" t="s">
        <v>5893</v>
      </c>
      <c r="AT181" s="117" t="s">
        <v>2746</v>
      </c>
      <c r="AU181" s="81">
        <v>1</v>
      </c>
      <c r="AV181" s="81">
        <v>2</v>
      </c>
      <c r="AW181" s="81">
        <v>2</v>
      </c>
      <c r="AX181" s="82">
        <v>4</v>
      </c>
      <c r="AY181" s="82">
        <v>5</v>
      </c>
      <c r="AZ181" s="74" t="s">
        <v>5890</v>
      </c>
      <c r="BA181" s="79" t="s">
        <v>5894</v>
      </c>
      <c r="BB181" s="79" t="s">
        <v>5895</v>
      </c>
      <c r="BC181" s="79" t="s">
        <v>5896</v>
      </c>
      <c r="BD181" s="83">
        <v>42551</v>
      </c>
      <c r="BE181" s="99" t="s">
        <v>5897</v>
      </c>
      <c r="BF181" s="81"/>
      <c r="BG181" s="81"/>
      <c r="BH181" s="81">
        <v>1</v>
      </c>
      <c r="BI181" s="81"/>
      <c r="BJ181" s="84"/>
      <c r="BK181" s="81">
        <v>2</v>
      </c>
      <c r="BL181" s="82">
        <v>4</v>
      </c>
      <c r="BM181" s="82">
        <v>6</v>
      </c>
      <c r="BN181" s="81"/>
      <c r="BO181" s="81"/>
      <c r="BP181" s="81"/>
      <c r="BQ181" s="85"/>
      <c r="BR181" s="86">
        <v>20100</v>
      </c>
      <c r="BS181" s="87">
        <v>25000</v>
      </c>
      <c r="BT181" s="81">
        <v>4900</v>
      </c>
      <c r="BU181" s="120" t="s">
        <v>2778</v>
      </c>
      <c r="BV181" s="120"/>
      <c r="BW181" s="90"/>
      <c r="BX181" s="31">
        <f t="shared" si="7"/>
        <v>0</v>
      </c>
      <c r="BY181" s="31">
        <f t="shared" si="8"/>
        <v>0</v>
      </c>
      <c r="BZ181" s="209">
        <v>10</v>
      </c>
    </row>
    <row r="182" spans="2:78" ht="31.5" customHeight="1">
      <c r="B182" s="72">
        <v>177</v>
      </c>
      <c r="C182" s="72">
        <v>32</v>
      </c>
      <c r="D182" s="115" t="s">
        <v>2083</v>
      </c>
      <c r="E182" s="79" t="s">
        <v>442</v>
      </c>
      <c r="F182" s="73">
        <v>30</v>
      </c>
      <c r="G182" s="73">
        <v>1993</v>
      </c>
      <c r="H182" s="73" t="s">
        <v>3165</v>
      </c>
      <c r="I182" s="73" t="s">
        <v>3034</v>
      </c>
      <c r="J182" s="74" t="s">
        <v>2849</v>
      </c>
      <c r="K182" s="74" t="s">
        <v>2725</v>
      </c>
      <c r="L182" s="74" t="s">
        <v>2726</v>
      </c>
      <c r="M182" s="74" t="s">
        <v>2850</v>
      </c>
      <c r="N182" s="74" t="s">
        <v>2851</v>
      </c>
      <c r="O182" s="74" t="s">
        <v>2850</v>
      </c>
      <c r="P182" s="74">
        <v>1000</v>
      </c>
      <c r="Q182" s="74">
        <v>50</v>
      </c>
      <c r="R182" s="75">
        <v>100.793385</v>
      </c>
      <c r="S182" s="75" t="str">
        <f t="shared" si="6"/>
        <v>소기업</v>
      </c>
      <c r="T182" s="73" t="s">
        <v>5898</v>
      </c>
      <c r="U182" s="73" t="s">
        <v>5899</v>
      </c>
      <c r="V182" s="115" t="s">
        <v>2023</v>
      </c>
      <c r="W182" s="115" t="s">
        <v>5898</v>
      </c>
      <c r="X182" s="115" t="s">
        <v>5899</v>
      </c>
      <c r="Y182" s="115" t="s">
        <v>5415</v>
      </c>
      <c r="Z182" s="76" t="s">
        <v>5900</v>
      </c>
      <c r="AA182" s="76" t="s">
        <v>5901</v>
      </c>
      <c r="AB182" s="77" t="s">
        <v>2734</v>
      </c>
      <c r="AC182" s="115" t="s">
        <v>2735</v>
      </c>
      <c r="AD182" s="115" t="s">
        <v>2735</v>
      </c>
      <c r="AE182" s="73" t="s">
        <v>5418</v>
      </c>
      <c r="AF182" s="73" t="s">
        <v>5419</v>
      </c>
      <c r="AG182" s="73"/>
      <c r="AH182" s="76" t="s">
        <v>5902</v>
      </c>
      <c r="AI182" s="76" t="s">
        <v>5903</v>
      </c>
      <c r="AJ182" s="116">
        <v>3</v>
      </c>
      <c r="AK182" s="116">
        <v>0</v>
      </c>
      <c r="AL182" s="116">
        <v>1</v>
      </c>
      <c r="AM182" s="80">
        <v>3</v>
      </c>
      <c r="AN182" s="80"/>
      <c r="AO182" s="80"/>
      <c r="AP182" s="117" t="s">
        <v>5904</v>
      </c>
      <c r="AQ182" s="117" t="s">
        <v>5905</v>
      </c>
      <c r="AR182" s="117" t="s">
        <v>5906</v>
      </c>
      <c r="AS182" s="117" t="s">
        <v>5907</v>
      </c>
      <c r="AT182" s="117" t="s">
        <v>2746</v>
      </c>
      <c r="AU182" s="81">
        <v>3</v>
      </c>
      <c r="AV182" s="81">
        <v>3</v>
      </c>
      <c r="AW182" s="81">
        <v>4</v>
      </c>
      <c r="AX182" s="118">
        <v>5</v>
      </c>
      <c r="AY182" s="118">
        <v>6</v>
      </c>
      <c r="AZ182" s="74" t="s">
        <v>5908</v>
      </c>
      <c r="BA182" s="79" t="s">
        <v>5909</v>
      </c>
      <c r="BB182" s="79" t="s">
        <v>5910</v>
      </c>
      <c r="BC182" s="79" t="s">
        <v>5911</v>
      </c>
      <c r="BD182" s="81" t="s">
        <v>5157</v>
      </c>
      <c r="BE182" s="81"/>
      <c r="BF182" s="81"/>
      <c r="BG182" s="81"/>
      <c r="BH182" s="81"/>
      <c r="BI182" s="81"/>
      <c r="BJ182" s="74"/>
      <c r="BK182" s="81">
        <v>1</v>
      </c>
      <c r="BL182" s="82">
        <v>7</v>
      </c>
      <c r="BM182" s="118">
        <v>11</v>
      </c>
      <c r="BN182" s="99"/>
      <c r="BO182" s="81"/>
      <c r="BP182" s="81"/>
      <c r="BQ182" s="85"/>
      <c r="BR182" s="86">
        <v>11119</v>
      </c>
      <c r="BS182" s="87">
        <v>10000</v>
      </c>
      <c r="BT182" s="81">
        <v>-1119</v>
      </c>
      <c r="BU182" s="120" t="s">
        <v>2778</v>
      </c>
      <c r="BV182" s="120"/>
      <c r="BW182" s="90"/>
      <c r="BX182" s="31">
        <f t="shared" si="7"/>
        <v>1</v>
      </c>
      <c r="BY182" s="31">
        <f t="shared" si="8"/>
        <v>1</v>
      </c>
      <c r="BZ182" s="209">
        <v>10</v>
      </c>
    </row>
    <row r="183" spans="2:78" ht="31.5" customHeight="1">
      <c r="B183" s="72">
        <v>178</v>
      </c>
      <c r="C183" s="72">
        <v>33</v>
      </c>
      <c r="D183" s="115" t="s">
        <v>2083</v>
      </c>
      <c r="E183" s="79" t="s">
        <v>2025</v>
      </c>
      <c r="F183" s="73">
        <v>42</v>
      </c>
      <c r="G183" s="73">
        <v>1992</v>
      </c>
      <c r="H183" s="73" t="s">
        <v>2984</v>
      </c>
      <c r="I183" s="73" t="s">
        <v>2984</v>
      </c>
      <c r="J183" s="74" t="s">
        <v>5912</v>
      </c>
      <c r="K183" s="74" t="s">
        <v>2725</v>
      </c>
      <c r="L183" s="74" t="s">
        <v>2726</v>
      </c>
      <c r="M183" s="74" t="s">
        <v>2762</v>
      </c>
      <c r="N183" s="74" t="s">
        <v>2763</v>
      </c>
      <c r="O183" s="74" t="s">
        <v>2762</v>
      </c>
      <c r="P183" s="74">
        <v>1000</v>
      </c>
      <c r="Q183" s="74">
        <v>50</v>
      </c>
      <c r="R183" s="75">
        <v>83.76</v>
      </c>
      <c r="S183" s="75" t="str">
        <f t="shared" si="6"/>
        <v>소기업</v>
      </c>
      <c r="T183" s="73" t="s">
        <v>5913</v>
      </c>
      <c r="U183" s="73" t="s">
        <v>5914</v>
      </c>
      <c r="V183" s="115" t="s">
        <v>2025</v>
      </c>
      <c r="W183" s="115" t="s">
        <v>5915</v>
      </c>
      <c r="X183" s="115" t="s">
        <v>5914</v>
      </c>
      <c r="Y183" s="115" t="s">
        <v>5415</v>
      </c>
      <c r="Z183" s="76" t="s">
        <v>5916</v>
      </c>
      <c r="AA183" s="76" t="s">
        <v>5917</v>
      </c>
      <c r="AB183" s="77" t="s">
        <v>2734</v>
      </c>
      <c r="AC183" s="115" t="s">
        <v>2769</v>
      </c>
      <c r="AD183" s="115" t="s">
        <v>2769</v>
      </c>
      <c r="AE183" s="73" t="s">
        <v>5418</v>
      </c>
      <c r="AF183" s="73" t="s">
        <v>5419</v>
      </c>
      <c r="AG183" s="73"/>
      <c r="AH183" s="76" t="s">
        <v>5918</v>
      </c>
      <c r="AI183" s="76" t="s">
        <v>5919</v>
      </c>
      <c r="AJ183" s="116" t="s">
        <v>2837</v>
      </c>
      <c r="AK183" s="116">
        <v>0</v>
      </c>
      <c r="AL183" s="116">
        <v>0</v>
      </c>
      <c r="AM183" s="80" t="s">
        <v>5631</v>
      </c>
      <c r="AN183" s="80"/>
      <c r="AO183" s="80"/>
      <c r="AP183" s="117" t="s">
        <v>5920</v>
      </c>
      <c r="AQ183" s="117" t="s">
        <v>5921</v>
      </c>
      <c r="AR183" s="117" t="s">
        <v>5922</v>
      </c>
      <c r="AS183" s="117" t="s">
        <v>5923</v>
      </c>
      <c r="AT183" s="117" t="s">
        <v>2746</v>
      </c>
      <c r="AU183" s="81">
        <v>3</v>
      </c>
      <c r="AV183" s="81">
        <v>4</v>
      </c>
      <c r="AW183" s="81">
        <v>4</v>
      </c>
      <c r="AX183" s="118">
        <v>4</v>
      </c>
      <c r="AY183" s="118">
        <v>5</v>
      </c>
      <c r="AZ183" s="74" t="s">
        <v>5924</v>
      </c>
      <c r="BA183" s="79" t="s">
        <v>5925</v>
      </c>
      <c r="BB183" s="79" t="s">
        <v>5926</v>
      </c>
      <c r="BC183" s="79" t="s">
        <v>5927</v>
      </c>
      <c r="BD183" s="81" t="s">
        <v>4636</v>
      </c>
      <c r="BE183" s="81" t="s">
        <v>5928</v>
      </c>
      <c r="BF183" s="81">
        <v>1</v>
      </c>
      <c r="BG183" s="81"/>
      <c r="BH183" s="81"/>
      <c r="BI183" s="81"/>
      <c r="BJ183" s="74"/>
      <c r="BK183" s="81">
        <v>2</v>
      </c>
      <c r="BL183" s="118">
        <v>8</v>
      </c>
      <c r="BM183" s="118">
        <v>9</v>
      </c>
      <c r="BN183" s="99"/>
      <c r="BO183" s="81" t="s">
        <v>3829</v>
      </c>
      <c r="BP183" s="99"/>
      <c r="BQ183" s="85" t="s">
        <v>5929</v>
      </c>
      <c r="BR183" s="86">
        <v>8446</v>
      </c>
      <c r="BS183" s="87">
        <v>8000</v>
      </c>
      <c r="BT183" s="81">
        <v>-446</v>
      </c>
      <c r="BU183" s="120" t="s">
        <v>2756</v>
      </c>
      <c r="BV183" s="120"/>
      <c r="BW183" s="90"/>
      <c r="BX183" s="31">
        <f t="shared" si="7"/>
        <v>0</v>
      </c>
      <c r="BY183" s="31">
        <f t="shared" si="8"/>
        <v>0</v>
      </c>
      <c r="BZ183" s="209">
        <v>10</v>
      </c>
    </row>
    <row r="184" spans="2:78" ht="31.5" customHeight="1">
      <c r="B184" s="72">
        <v>179</v>
      </c>
      <c r="C184" s="72">
        <v>34</v>
      </c>
      <c r="D184" s="115" t="s">
        <v>2083</v>
      </c>
      <c r="E184" s="79" t="s">
        <v>5930</v>
      </c>
      <c r="F184" s="73">
        <v>49</v>
      </c>
      <c r="G184" s="73">
        <v>1994</v>
      </c>
      <c r="H184" s="73" t="s">
        <v>2828</v>
      </c>
      <c r="I184" s="73" t="s">
        <v>2760</v>
      </c>
      <c r="J184" s="74" t="s">
        <v>2967</v>
      </c>
      <c r="K184" s="74" t="s">
        <v>2725</v>
      </c>
      <c r="L184" s="74" t="s">
        <v>2726</v>
      </c>
      <c r="M184" s="74" t="s">
        <v>2727</v>
      </c>
      <c r="N184" s="74" t="s">
        <v>2728</v>
      </c>
      <c r="O184" s="74" t="s">
        <v>2727</v>
      </c>
      <c r="P184" s="74">
        <v>1000</v>
      </c>
      <c r="Q184" s="74">
        <v>50</v>
      </c>
      <c r="R184" s="75">
        <v>104.43322000000001</v>
      </c>
      <c r="S184" s="75" t="str">
        <f t="shared" si="6"/>
        <v>소기업</v>
      </c>
      <c r="T184" s="73" t="s">
        <v>5931</v>
      </c>
      <c r="U184" s="73" t="s">
        <v>5932</v>
      </c>
      <c r="V184" s="115" t="s">
        <v>5930</v>
      </c>
      <c r="W184" s="115" t="s">
        <v>5931</v>
      </c>
      <c r="X184" s="115" t="s">
        <v>5932</v>
      </c>
      <c r="Y184" s="115" t="s">
        <v>5415</v>
      </c>
      <c r="Z184" s="76" t="s">
        <v>5933</v>
      </c>
      <c r="AA184" s="76" t="s">
        <v>5934</v>
      </c>
      <c r="AB184" s="77" t="s">
        <v>2734</v>
      </c>
      <c r="AC184" s="115" t="s">
        <v>2769</v>
      </c>
      <c r="AD184" s="115" t="s">
        <v>2769</v>
      </c>
      <c r="AE184" s="73" t="s">
        <v>5418</v>
      </c>
      <c r="AF184" s="73" t="s">
        <v>3586</v>
      </c>
      <c r="AG184" s="73" t="s">
        <v>5935</v>
      </c>
      <c r="AH184" s="76" t="s">
        <v>5936</v>
      </c>
      <c r="AI184" s="76" t="s">
        <v>5937</v>
      </c>
      <c r="AJ184" s="116">
        <v>0</v>
      </c>
      <c r="AK184" s="116">
        <v>0</v>
      </c>
      <c r="AL184" s="116">
        <v>0</v>
      </c>
      <c r="AM184" s="80"/>
      <c r="AN184" s="80"/>
      <c r="AO184" s="80"/>
      <c r="AP184" s="117" t="s">
        <v>5769</v>
      </c>
      <c r="AQ184" s="117">
        <v>0</v>
      </c>
      <c r="AR184" s="117">
        <v>0</v>
      </c>
      <c r="AS184" s="117">
        <v>0</v>
      </c>
      <c r="AT184" s="117" t="s">
        <v>2746</v>
      </c>
      <c r="AU184" s="81">
        <v>1</v>
      </c>
      <c r="AV184" s="81">
        <v>1</v>
      </c>
      <c r="AW184" s="81">
        <v>1</v>
      </c>
      <c r="AX184" s="82">
        <v>1</v>
      </c>
      <c r="AY184" s="82">
        <v>1</v>
      </c>
      <c r="AZ184" s="74" t="s">
        <v>5841</v>
      </c>
      <c r="BA184" s="79"/>
      <c r="BB184" s="79"/>
      <c r="BC184" s="79"/>
      <c r="BD184" s="81"/>
      <c r="BE184" s="81"/>
      <c r="BF184" s="81"/>
      <c r="BG184" s="81"/>
      <c r="BH184" s="81"/>
      <c r="BI184" s="81"/>
      <c r="BJ184" s="74"/>
      <c r="BK184" s="81"/>
      <c r="BL184" s="82"/>
      <c r="BM184" s="82"/>
      <c r="BN184" s="81"/>
      <c r="BO184" s="81"/>
      <c r="BP184" s="81"/>
      <c r="BQ184" s="85"/>
      <c r="BR184" s="86">
        <v>10443</v>
      </c>
      <c r="BS184" s="87">
        <v>10337</v>
      </c>
      <c r="BT184" s="81">
        <v>-106</v>
      </c>
      <c r="BU184" s="120" t="s">
        <v>2778</v>
      </c>
      <c r="BV184" s="120"/>
      <c r="BW184" s="90"/>
      <c r="BX184" s="31">
        <f t="shared" si="7"/>
        <v>0</v>
      </c>
      <c r="BY184" s="31">
        <f t="shared" si="8"/>
        <v>0</v>
      </c>
      <c r="BZ184" s="209"/>
    </row>
    <row r="185" spans="2:78" ht="31.5" customHeight="1">
      <c r="B185" s="72">
        <v>180</v>
      </c>
      <c r="C185" s="72">
        <v>35</v>
      </c>
      <c r="D185" s="115" t="s">
        <v>2083</v>
      </c>
      <c r="E185" s="79" t="s">
        <v>2018</v>
      </c>
      <c r="F185" s="73">
        <v>19</v>
      </c>
      <c r="G185" s="73">
        <v>1992</v>
      </c>
      <c r="H185" s="73" t="s">
        <v>2804</v>
      </c>
      <c r="I185" s="73" t="s">
        <v>2804</v>
      </c>
      <c r="J185" s="74" t="s">
        <v>5938</v>
      </c>
      <c r="K185" s="74" t="s">
        <v>2725</v>
      </c>
      <c r="L185" s="74" t="s">
        <v>2726</v>
      </c>
      <c r="M185" s="74" t="s">
        <v>5262</v>
      </c>
      <c r="N185" s="74" t="s">
        <v>5263</v>
      </c>
      <c r="O185" s="74" t="s">
        <v>5262</v>
      </c>
      <c r="P185" s="74">
        <v>1500</v>
      </c>
      <c r="Q185" s="74">
        <v>50</v>
      </c>
      <c r="R185" s="75">
        <v>190.93631000000002</v>
      </c>
      <c r="S185" s="75" t="str">
        <f t="shared" si="6"/>
        <v>소기업</v>
      </c>
      <c r="T185" s="73" t="s">
        <v>5939</v>
      </c>
      <c r="U185" s="73" t="s">
        <v>5940</v>
      </c>
      <c r="V185" s="115" t="s">
        <v>2018</v>
      </c>
      <c r="W185" s="115" t="s">
        <v>5939</v>
      </c>
      <c r="X185" s="115" t="s">
        <v>5940</v>
      </c>
      <c r="Y185" s="115" t="s">
        <v>5415</v>
      </c>
      <c r="Z185" s="76" t="s">
        <v>5941</v>
      </c>
      <c r="AA185" s="76" t="s">
        <v>5942</v>
      </c>
      <c r="AB185" s="77" t="s">
        <v>2734</v>
      </c>
      <c r="AC185" s="115" t="s">
        <v>2769</v>
      </c>
      <c r="AD185" s="115" t="s">
        <v>2769</v>
      </c>
      <c r="AE185" s="73" t="s">
        <v>5418</v>
      </c>
      <c r="AF185" s="73" t="s">
        <v>3586</v>
      </c>
      <c r="AG185" s="73" t="s">
        <v>5671</v>
      </c>
      <c r="AH185" s="76" t="s">
        <v>5943</v>
      </c>
      <c r="AI185" s="76" t="s">
        <v>5944</v>
      </c>
      <c r="AJ185" s="116">
        <v>0</v>
      </c>
      <c r="AK185" s="116">
        <v>0</v>
      </c>
      <c r="AL185" s="116">
        <v>0</v>
      </c>
      <c r="AM185" s="80" t="s">
        <v>5858</v>
      </c>
      <c r="AN185" s="80"/>
      <c r="AO185" s="80"/>
      <c r="AP185" s="119" t="s">
        <v>5945</v>
      </c>
      <c r="AQ185" s="121" t="s">
        <v>5946</v>
      </c>
      <c r="AR185" s="121" t="s">
        <v>5947</v>
      </c>
      <c r="AS185" s="121" t="s">
        <v>5948</v>
      </c>
      <c r="AT185" s="117" t="s">
        <v>2746</v>
      </c>
      <c r="AU185" s="81">
        <v>1</v>
      </c>
      <c r="AV185" s="81">
        <v>3</v>
      </c>
      <c r="AW185" s="81">
        <v>4</v>
      </c>
      <c r="AX185" s="118">
        <v>5</v>
      </c>
      <c r="AY185" s="118">
        <v>6</v>
      </c>
      <c r="AZ185" s="119" t="s">
        <v>5945</v>
      </c>
      <c r="BA185" s="122" t="s">
        <v>5949</v>
      </c>
      <c r="BB185" s="122" t="s">
        <v>5950</v>
      </c>
      <c r="BC185" s="122" t="s">
        <v>5951</v>
      </c>
      <c r="BD185" s="81" t="s">
        <v>5952</v>
      </c>
      <c r="BE185" s="81" t="s">
        <v>5953</v>
      </c>
      <c r="BF185" s="81">
        <v>1</v>
      </c>
      <c r="BG185" s="81"/>
      <c r="BH185" s="81"/>
      <c r="BI185" s="81"/>
      <c r="BJ185" s="74"/>
      <c r="BK185" s="81">
        <v>0</v>
      </c>
      <c r="BL185" s="82">
        <v>4</v>
      </c>
      <c r="BM185" s="118">
        <v>6</v>
      </c>
      <c r="BN185" s="99"/>
      <c r="BO185" s="81"/>
      <c r="BP185" s="81"/>
      <c r="BQ185" s="85"/>
      <c r="BR185" s="86">
        <v>17285</v>
      </c>
      <c r="BS185" s="87">
        <v>23000</v>
      </c>
      <c r="BT185" s="81">
        <v>5715</v>
      </c>
      <c r="BU185" s="120" t="s">
        <v>2756</v>
      </c>
      <c r="BV185" s="120"/>
      <c r="BW185" s="90"/>
      <c r="BX185" s="31">
        <f t="shared" si="7"/>
        <v>0</v>
      </c>
      <c r="BY185" s="31">
        <f t="shared" si="8"/>
        <v>0</v>
      </c>
      <c r="BZ185" s="209">
        <v>10</v>
      </c>
    </row>
    <row r="186" spans="2:78" ht="31.5" customHeight="1">
      <c r="B186" s="72">
        <v>181</v>
      </c>
      <c r="C186" s="72">
        <v>36</v>
      </c>
      <c r="D186" s="115" t="s">
        <v>2083</v>
      </c>
      <c r="E186" s="79" t="s">
        <v>2019</v>
      </c>
      <c r="F186" s="73">
        <v>45</v>
      </c>
      <c r="G186" s="73">
        <v>2010</v>
      </c>
      <c r="H186" s="73" t="s">
        <v>3165</v>
      </c>
      <c r="I186" s="73" t="s">
        <v>2890</v>
      </c>
      <c r="J186" s="74" t="s">
        <v>5954</v>
      </c>
      <c r="K186" s="74" t="s">
        <v>2725</v>
      </c>
      <c r="L186" s="74" t="s">
        <v>2726</v>
      </c>
      <c r="M186" s="74" t="s">
        <v>2727</v>
      </c>
      <c r="N186" s="74" t="s">
        <v>2728</v>
      </c>
      <c r="O186" s="74" t="s">
        <v>2727</v>
      </c>
      <c r="P186" s="74">
        <v>1000</v>
      </c>
      <c r="Q186" s="74">
        <v>50</v>
      </c>
      <c r="R186" s="75">
        <v>354.76215500000001</v>
      </c>
      <c r="S186" s="75" t="str">
        <f t="shared" si="6"/>
        <v>소기업</v>
      </c>
      <c r="T186" s="73" t="s">
        <v>5955</v>
      </c>
      <c r="U186" s="73" t="s">
        <v>5956</v>
      </c>
      <c r="V186" s="115" t="s">
        <v>2019</v>
      </c>
      <c r="W186" s="115" t="s">
        <v>5955</v>
      </c>
      <c r="X186" s="115" t="s">
        <v>5956</v>
      </c>
      <c r="Y186" s="115" t="s">
        <v>5415</v>
      </c>
      <c r="Z186" s="76" t="s">
        <v>5957</v>
      </c>
      <c r="AA186" s="76" t="s">
        <v>5958</v>
      </c>
      <c r="AB186" s="77" t="s">
        <v>2734</v>
      </c>
      <c r="AC186" s="115" t="s">
        <v>2735</v>
      </c>
      <c r="AD186" s="115" t="s">
        <v>2735</v>
      </c>
      <c r="AE186" s="73" t="s">
        <v>5418</v>
      </c>
      <c r="AF186" s="73" t="s">
        <v>5419</v>
      </c>
      <c r="AG186" s="73"/>
      <c r="AH186" s="76" t="s">
        <v>5959</v>
      </c>
      <c r="AI186" s="76" t="s">
        <v>5960</v>
      </c>
      <c r="AJ186" s="116" t="s">
        <v>2740</v>
      </c>
      <c r="AK186" s="116">
        <v>0</v>
      </c>
      <c r="AL186" s="116">
        <v>2</v>
      </c>
      <c r="AM186" s="80" t="s">
        <v>5858</v>
      </c>
      <c r="AN186" s="80"/>
      <c r="AO186" s="80"/>
      <c r="AP186" s="117" t="s">
        <v>5961</v>
      </c>
      <c r="AQ186" s="117" t="s">
        <v>5962</v>
      </c>
      <c r="AR186" s="117" t="s">
        <v>5963</v>
      </c>
      <c r="AS186" s="117" t="s">
        <v>5964</v>
      </c>
      <c r="AT186" s="117" t="s">
        <v>2746</v>
      </c>
      <c r="AU186" s="81">
        <v>4</v>
      </c>
      <c r="AV186" s="81">
        <v>4</v>
      </c>
      <c r="AW186" s="81">
        <v>4</v>
      </c>
      <c r="AX186" s="118">
        <v>5</v>
      </c>
      <c r="AY186" s="118">
        <v>6</v>
      </c>
      <c r="AZ186" s="74" t="s">
        <v>5965</v>
      </c>
      <c r="BA186" s="79" t="s">
        <v>5966</v>
      </c>
      <c r="BB186" s="79" t="s">
        <v>5967</v>
      </c>
      <c r="BC186" s="79" t="s">
        <v>5968</v>
      </c>
      <c r="BD186" s="81" t="s">
        <v>5969</v>
      </c>
      <c r="BE186" s="81"/>
      <c r="BF186" s="81"/>
      <c r="BG186" s="81"/>
      <c r="BH186" s="81"/>
      <c r="BI186" s="81"/>
      <c r="BJ186" s="74"/>
      <c r="BK186" s="81">
        <v>3</v>
      </c>
      <c r="BL186" s="82">
        <v>4</v>
      </c>
      <c r="BM186" s="118">
        <v>7</v>
      </c>
      <c r="BN186" s="99"/>
      <c r="BO186" s="81"/>
      <c r="BP186" s="81"/>
      <c r="BQ186" s="85"/>
      <c r="BR186" s="86">
        <v>47517</v>
      </c>
      <c r="BS186" s="87">
        <v>58000</v>
      </c>
      <c r="BT186" s="81">
        <v>10483</v>
      </c>
      <c r="BU186" s="120" t="s">
        <v>2756</v>
      </c>
      <c r="BV186" s="90"/>
      <c r="BW186" s="120" t="s">
        <v>4400</v>
      </c>
      <c r="BX186" s="31">
        <f t="shared" si="7"/>
        <v>1</v>
      </c>
      <c r="BY186" s="31">
        <f t="shared" si="8"/>
        <v>1</v>
      </c>
      <c r="BZ186" s="209">
        <v>10</v>
      </c>
    </row>
    <row r="187" spans="2:78" ht="31.5" customHeight="1">
      <c r="B187" s="72">
        <v>182</v>
      </c>
      <c r="C187" s="72">
        <v>37</v>
      </c>
      <c r="D187" s="115" t="s">
        <v>2083</v>
      </c>
      <c r="E187" s="79" t="s">
        <v>2029</v>
      </c>
      <c r="F187" s="73">
        <v>57</v>
      </c>
      <c r="G187" s="73">
        <v>2005</v>
      </c>
      <c r="H187" s="73" t="s">
        <v>3019</v>
      </c>
      <c r="I187" s="73" t="s">
        <v>2804</v>
      </c>
      <c r="J187" s="74" t="s">
        <v>5970</v>
      </c>
      <c r="K187" s="74" t="s">
        <v>2725</v>
      </c>
      <c r="L187" s="74" t="s">
        <v>2726</v>
      </c>
      <c r="M187" s="74" t="s">
        <v>3440</v>
      </c>
      <c r="N187" s="74" t="s">
        <v>3441</v>
      </c>
      <c r="O187" s="74" t="s">
        <v>3440</v>
      </c>
      <c r="P187" s="74">
        <v>1000</v>
      </c>
      <c r="Q187" s="74">
        <v>50</v>
      </c>
      <c r="R187" s="75">
        <v>141.90552</v>
      </c>
      <c r="S187" s="75" t="str">
        <f t="shared" si="6"/>
        <v>중기업</v>
      </c>
      <c r="T187" s="73" t="s">
        <v>5971</v>
      </c>
      <c r="U187" s="73" t="s">
        <v>5972</v>
      </c>
      <c r="V187" s="115" t="s">
        <v>2029</v>
      </c>
      <c r="W187" s="115" t="s">
        <v>5971</v>
      </c>
      <c r="X187" s="115" t="s">
        <v>5972</v>
      </c>
      <c r="Y187" s="115" t="s">
        <v>5415</v>
      </c>
      <c r="Z187" s="76" t="s">
        <v>5973</v>
      </c>
      <c r="AA187" s="76" t="s">
        <v>5974</v>
      </c>
      <c r="AB187" s="77" t="s">
        <v>2734</v>
      </c>
      <c r="AC187" s="115" t="s">
        <v>2769</v>
      </c>
      <c r="AD187" s="115" t="s">
        <v>2769</v>
      </c>
      <c r="AE187" s="73" t="s">
        <v>5418</v>
      </c>
      <c r="AF187" s="73" t="s">
        <v>5419</v>
      </c>
      <c r="AG187" s="73"/>
      <c r="AH187" s="76" t="s">
        <v>5975</v>
      </c>
      <c r="AI187" s="76" t="s">
        <v>5976</v>
      </c>
      <c r="AJ187" s="116">
        <v>1</v>
      </c>
      <c r="AK187" s="116">
        <v>0</v>
      </c>
      <c r="AL187" s="116">
        <v>2</v>
      </c>
      <c r="AM187" s="80" t="s">
        <v>5631</v>
      </c>
      <c r="AN187" s="80"/>
      <c r="AO187" s="80"/>
      <c r="AP187" s="117" t="s">
        <v>5977</v>
      </c>
      <c r="AQ187" s="117" t="s">
        <v>5978</v>
      </c>
      <c r="AR187" s="117" t="s">
        <v>5979</v>
      </c>
      <c r="AS187" s="117" t="s">
        <v>5980</v>
      </c>
      <c r="AT187" s="117" t="s">
        <v>2746</v>
      </c>
      <c r="AU187" s="81">
        <v>4</v>
      </c>
      <c r="AV187" s="81">
        <v>4</v>
      </c>
      <c r="AW187" s="81">
        <v>4</v>
      </c>
      <c r="AX187" s="118">
        <v>4</v>
      </c>
      <c r="AY187" s="118">
        <v>5</v>
      </c>
      <c r="AZ187" s="74" t="s">
        <v>5981</v>
      </c>
      <c r="BA187" s="79" t="s">
        <v>5982</v>
      </c>
      <c r="BB187" s="79" t="s">
        <v>5983</v>
      </c>
      <c r="BC187" s="79" t="s">
        <v>5984</v>
      </c>
      <c r="BD187" s="81" t="s">
        <v>5985</v>
      </c>
      <c r="BE187" s="81"/>
      <c r="BF187" s="81"/>
      <c r="BG187" s="81"/>
      <c r="BH187" s="81"/>
      <c r="BI187" s="81"/>
      <c r="BJ187" s="119" t="s">
        <v>5624</v>
      </c>
      <c r="BK187" s="81">
        <v>2</v>
      </c>
      <c r="BL187" s="82">
        <v>4</v>
      </c>
      <c r="BM187" s="118">
        <v>5</v>
      </c>
      <c r="BN187" s="99"/>
      <c r="BO187" s="81"/>
      <c r="BP187" s="81"/>
      <c r="BQ187" s="85"/>
      <c r="BR187" s="86">
        <v>14626</v>
      </c>
      <c r="BS187" s="87">
        <v>15000</v>
      </c>
      <c r="BT187" s="81">
        <v>374</v>
      </c>
      <c r="BU187" s="120" t="s">
        <v>2756</v>
      </c>
      <c r="BV187" s="120"/>
      <c r="BW187" s="90"/>
      <c r="BX187" s="31">
        <f t="shared" si="7"/>
        <v>0</v>
      </c>
      <c r="BY187" s="31">
        <f t="shared" si="8"/>
        <v>0</v>
      </c>
      <c r="BZ187" s="209">
        <v>8</v>
      </c>
    </row>
    <row r="188" spans="2:78" ht="31.5" customHeight="1">
      <c r="B188" s="72">
        <v>183</v>
      </c>
      <c r="C188" s="72">
        <v>38</v>
      </c>
      <c r="D188" s="115" t="s">
        <v>2083</v>
      </c>
      <c r="E188" s="79" t="s">
        <v>5986</v>
      </c>
      <c r="F188" s="73">
        <v>298</v>
      </c>
      <c r="G188" s="73">
        <v>1994</v>
      </c>
      <c r="H188" s="73" t="s">
        <v>3165</v>
      </c>
      <c r="I188" s="73" t="s">
        <v>3034</v>
      </c>
      <c r="J188" s="74" t="s">
        <v>5987</v>
      </c>
      <c r="K188" s="74" t="s">
        <v>2725</v>
      </c>
      <c r="L188" s="74" t="s">
        <v>2726</v>
      </c>
      <c r="M188" s="74" t="s">
        <v>2762</v>
      </c>
      <c r="N188" s="74" t="s">
        <v>2763</v>
      </c>
      <c r="O188" s="74" t="s">
        <v>2762</v>
      </c>
      <c r="P188" s="74">
        <v>1000</v>
      </c>
      <c r="Q188" s="74">
        <v>50</v>
      </c>
      <c r="R188" s="75">
        <v>276.060475</v>
      </c>
      <c r="S188" s="75" t="str">
        <f t="shared" si="6"/>
        <v>중기업</v>
      </c>
      <c r="T188" s="73" t="s">
        <v>5988</v>
      </c>
      <c r="U188" s="73" t="s">
        <v>5989</v>
      </c>
      <c r="V188" s="115" t="s">
        <v>5986</v>
      </c>
      <c r="W188" s="115" t="s">
        <v>5988</v>
      </c>
      <c r="X188" s="115" t="s">
        <v>5989</v>
      </c>
      <c r="Y188" s="115" t="s">
        <v>5415</v>
      </c>
      <c r="Z188" s="76" t="s">
        <v>5990</v>
      </c>
      <c r="AA188" s="76" t="s">
        <v>5991</v>
      </c>
      <c r="AB188" s="77" t="s">
        <v>2734</v>
      </c>
      <c r="AC188" s="115" t="s">
        <v>2735</v>
      </c>
      <c r="AD188" s="115" t="s">
        <v>2735</v>
      </c>
      <c r="AE188" s="73" t="s">
        <v>5418</v>
      </c>
      <c r="AF188" s="73" t="s">
        <v>5419</v>
      </c>
      <c r="AG188" s="73"/>
      <c r="AH188" s="76" t="s">
        <v>5992</v>
      </c>
      <c r="AI188" s="76" t="s">
        <v>5993</v>
      </c>
      <c r="AJ188" s="116" t="s">
        <v>2740</v>
      </c>
      <c r="AK188" s="116">
        <v>4</v>
      </c>
      <c r="AL188" s="116">
        <v>0</v>
      </c>
      <c r="AM188" s="80" t="s">
        <v>3997</v>
      </c>
      <c r="AN188" s="80"/>
      <c r="AO188" s="80"/>
      <c r="AP188" s="117" t="s">
        <v>5994</v>
      </c>
      <c r="AQ188" s="117" t="s">
        <v>5995</v>
      </c>
      <c r="AR188" s="117" t="s">
        <v>5996</v>
      </c>
      <c r="AS188" s="117" t="s">
        <v>5997</v>
      </c>
      <c r="AT188" s="117" t="s">
        <v>2746</v>
      </c>
      <c r="AU188" s="81">
        <v>4</v>
      </c>
      <c r="AV188" s="81">
        <v>4</v>
      </c>
      <c r="AW188" s="81">
        <v>4</v>
      </c>
      <c r="AX188" s="118">
        <v>5</v>
      </c>
      <c r="AY188" s="118">
        <v>6</v>
      </c>
      <c r="AZ188" s="74" t="s">
        <v>5998</v>
      </c>
      <c r="BA188" s="79" t="s">
        <v>5999</v>
      </c>
      <c r="BB188" s="79" t="s">
        <v>6000</v>
      </c>
      <c r="BC188" s="79" t="s">
        <v>6001</v>
      </c>
      <c r="BD188" s="81" t="s">
        <v>6002</v>
      </c>
      <c r="BE188" s="81" t="s">
        <v>6003</v>
      </c>
      <c r="BF188" s="81"/>
      <c r="BG188" s="81"/>
      <c r="BH188" s="81">
        <v>1</v>
      </c>
      <c r="BI188" s="81"/>
      <c r="BJ188" s="74"/>
      <c r="BK188" s="81">
        <v>1</v>
      </c>
      <c r="BL188" s="82">
        <v>3</v>
      </c>
      <c r="BM188" s="118">
        <v>3</v>
      </c>
      <c r="BN188" s="99"/>
      <c r="BO188" s="81"/>
      <c r="BP188" s="81"/>
      <c r="BQ188" s="85"/>
      <c r="BR188" s="86">
        <v>9800</v>
      </c>
      <c r="BS188" s="87">
        <v>13000</v>
      </c>
      <c r="BT188" s="81">
        <v>3200</v>
      </c>
      <c r="BU188" s="120" t="s">
        <v>3098</v>
      </c>
      <c r="BV188" s="90"/>
      <c r="BW188" s="120" t="s">
        <v>4400</v>
      </c>
      <c r="BX188" s="31">
        <f t="shared" si="7"/>
        <v>1</v>
      </c>
      <c r="BY188" s="31">
        <f t="shared" si="8"/>
        <v>1</v>
      </c>
      <c r="BZ188" s="209">
        <v>8</v>
      </c>
    </row>
    <row r="189" spans="2:78" ht="31.5" customHeight="1">
      <c r="B189" s="72">
        <v>184</v>
      </c>
      <c r="C189" s="72">
        <v>39</v>
      </c>
      <c r="D189" s="115" t="s">
        <v>2083</v>
      </c>
      <c r="E189" s="79" t="s">
        <v>2031</v>
      </c>
      <c r="F189" s="73">
        <v>100</v>
      </c>
      <c r="G189" s="73">
        <v>2008</v>
      </c>
      <c r="H189" s="73" t="s">
        <v>2759</v>
      </c>
      <c r="I189" s="73" t="s">
        <v>2760</v>
      </c>
      <c r="J189" s="74" t="s">
        <v>5790</v>
      </c>
      <c r="K189" s="74" t="s">
        <v>2725</v>
      </c>
      <c r="L189" s="74" t="s">
        <v>2726</v>
      </c>
      <c r="M189" s="74" t="s">
        <v>2930</v>
      </c>
      <c r="N189" s="74" t="s">
        <v>2931</v>
      </c>
      <c r="O189" s="74" t="s">
        <v>2930</v>
      </c>
      <c r="P189" s="74">
        <v>800</v>
      </c>
      <c r="Q189" s="74">
        <v>50</v>
      </c>
      <c r="R189" s="75">
        <v>261.54148999999995</v>
      </c>
      <c r="S189" s="75" t="str">
        <f t="shared" si="6"/>
        <v>중기업</v>
      </c>
      <c r="T189" s="73" t="s">
        <v>6004</v>
      </c>
      <c r="U189" s="73" t="s">
        <v>6005</v>
      </c>
      <c r="V189" s="115" t="s">
        <v>2031</v>
      </c>
      <c r="W189" s="115" t="s">
        <v>6004</v>
      </c>
      <c r="X189" s="115" t="s">
        <v>6005</v>
      </c>
      <c r="Y189" s="115" t="s">
        <v>5415</v>
      </c>
      <c r="Z189" s="76" t="s">
        <v>6006</v>
      </c>
      <c r="AA189" s="76" t="s">
        <v>6007</v>
      </c>
      <c r="AB189" s="77" t="s">
        <v>2734</v>
      </c>
      <c r="AC189" s="115" t="s">
        <v>2735</v>
      </c>
      <c r="AD189" s="115" t="s">
        <v>2735</v>
      </c>
      <c r="AE189" s="73" t="s">
        <v>5418</v>
      </c>
      <c r="AF189" s="73" t="s">
        <v>5419</v>
      </c>
      <c r="AG189" s="73"/>
      <c r="AH189" s="121" t="s">
        <v>6008</v>
      </c>
      <c r="AI189" s="122" t="s">
        <v>6009</v>
      </c>
      <c r="AJ189" s="116">
        <v>4</v>
      </c>
      <c r="AK189" s="116">
        <v>0</v>
      </c>
      <c r="AL189" s="116">
        <v>0</v>
      </c>
      <c r="AM189" s="80">
        <v>4</v>
      </c>
      <c r="AN189" s="80"/>
      <c r="AO189" s="80"/>
      <c r="AP189" s="117" t="s">
        <v>6010</v>
      </c>
      <c r="AQ189" s="117" t="s">
        <v>6011</v>
      </c>
      <c r="AR189" s="117" t="s">
        <v>6012</v>
      </c>
      <c r="AS189" s="117" t="s">
        <v>6013</v>
      </c>
      <c r="AT189" s="117" t="s">
        <v>2746</v>
      </c>
      <c r="AU189" s="81">
        <v>4</v>
      </c>
      <c r="AV189" s="81">
        <v>4</v>
      </c>
      <c r="AW189" s="81">
        <v>4</v>
      </c>
      <c r="AX189" s="118">
        <v>5</v>
      </c>
      <c r="AY189" s="118">
        <v>6</v>
      </c>
      <c r="AZ189" s="74" t="s">
        <v>6014</v>
      </c>
      <c r="BA189" s="79" t="s">
        <v>6015</v>
      </c>
      <c r="BB189" s="79" t="s">
        <v>6016</v>
      </c>
      <c r="BC189" s="79" t="s">
        <v>6017</v>
      </c>
      <c r="BD189" s="81" t="s">
        <v>6018</v>
      </c>
      <c r="BE189" s="99" t="s">
        <v>6019</v>
      </c>
      <c r="BF189" s="81"/>
      <c r="BG189" s="81"/>
      <c r="BH189" s="81"/>
      <c r="BI189" s="81"/>
      <c r="BJ189" s="74"/>
      <c r="BK189" s="81">
        <v>2</v>
      </c>
      <c r="BL189" s="82">
        <v>2</v>
      </c>
      <c r="BM189" s="118">
        <v>7</v>
      </c>
      <c r="BN189" s="99"/>
      <c r="BO189" s="81"/>
      <c r="BP189" s="81"/>
      <c r="BQ189" s="85"/>
      <c r="BR189" s="86">
        <v>26600</v>
      </c>
      <c r="BS189" s="87">
        <v>30000</v>
      </c>
      <c r="BT189" s="81">
        <v>3400</v>
      </c>
      <c r="BU189" s="120" t="s">
        <v>2756</v>
      </c>
      <c r="BV189" s="120"/>
      <c r="BW189" s="90"/>
      <c r="BX189" s="31">
        <f t="shared" si="7"/>
        <v>1</v>
      </c>
      <c r="BY189" s="31">
        <f t="shared" si="8"/>
        <v>1</v>
      </c>
      <c r="BZ189" s="209">
        <v>8</v>
      </c>
    </row>
    <row r="190" spans="2:78" ht="31.5" customHeight="1">
      <c r="B190" s="72">
        <v>185</v>
      </c>
      <c r="C190" s="72">
        <v>40</v>
      </c>
      <c r="D190" s="115" t="s">
        <v>2083</v>
      </c>
      <c r="E190" s="79" t="s">
        <v>6020</v>
      </c>
      <c r="F190" s="73">
        <v>30</v>
      </c>
      <c r="G190" s="73">
        <v>2006</v>
      </c>
      <c r="H190" s="73" t="s">
        <v>2889</v>
      </c>
      <c r="I190" s="73" t="s">
        <v>2890</v>
      </c>
      <c r="J190" s="74" t="s">
        <v>3216</v>
      </c>
      <c r="K190" s="74" t="s">
        <v>2725</v>
      </c>
      <c r="L190" s="74" t="s">
        <v>2726</v>
      </c>
      <c r="M190" s="74" t="s">
        <v>2727</v>
      </c>
      <c r="N190" s="74" t="s">
        <v>2728</v>
      </c>
      <c r="O190" s="74" t="s">
        <v>2727</v>
      </c>
      <c r="P190" s="74">
        <v>1000</v>
      </c>
      <c r="Q190" s="74">
        <v>50</v>
      </c>
      <c r="R190" s="75">
        <v>55.339554999999997</v>
      </c>
      <c r="S190" s="75" t="str">
        <f t="shared" si="6"/>
        <v>소기업</v>
      </c>
      <c r="T190" s="73" t="s">
        <v>6021</v>
      </c>
      <c r="U190" s="73" t="s">
        <v>6022</v>
      </c>
      <c r="V190" s="115" t="s">
        <v>6020</v>
      </c>
      <c r="W190" s="115" t="s">
        <v>6021</v>
      </c>
      <c r="X190" s="115" t="s">
        <v>6022</v>
      </c>
      <c r="Y190" s="115" t="s">
        <v>5415</v>
      </c>
      <c r="Z190" s="76" t="s">
        <v>6023</v>
      </c>
      <c r="AA190" s="76" t="s">
        <v>6024</v>
      </c>
      <c r="AB190" s="77" t="s">
        <v>2734</v>
      </c>
      <c r="AC190" s="115" t="s">
        <v>2769</v>
      </c>
      <c r="AD190" s="115" t="s">
        <v>2769</v>
      </c>
      <c r="AE190" s="73" t="s">
        <v>5418</v>
      </c>
      <c r="AF190" s="73" t="s">
        <v>5419</v>
      </c>
      <c r="AG190" s="73"/>
      <c r="AH190" s="76" t="s">
        <v>6025</v>
      </c>
      <c r="AI190" s="76" t="s">
        <v>6026</v>
      </c>
      <c r="AJ190" s="116" t="s">
        <v>2838</v>
      </c>
      <c r="AK190" s="116">
        <v>5</v>
      </c>
      <c r="AL190" s="116" t="s">
        <v>5682</v>
      </c>
      <c r="AM190" s="80">
        <v>3</v>
      </c>
      <c r="AN190" s="80"/>
      <c r="AO190" s="80"/>
      <c r="AP190" s="117" t="s">
        <v>6027</v>
      </c>
      <c r="AQ190" s="117" t="s">
        <v>6028</v>
      </c>
      <c r="AR190" s="117" t="s">
        <v>6029</v>
      </c>
      <c r="AS190" s="117" t="s">
        <v>6030</v>
      </c>
      <c r="AT190" s="117" t="s">
        <v>2746</v>
      </c>
      <c r="AU190" s="81">
        <v>2</v>
      </c>
      <c r="AV190" s="81">
        <v>3</v>
      </c>
      <c r="AW190" s="81">
        <v>3</v>
      </c>
      <c r="AX190" s="118">
        <v>4</v>
      </c>
      <c r="AY190" s="118">
        <v>5</v>
      </c>
      <c r="AZ190" s="74" t="s">
        <v>6031</v>
      </c>
      <c r="BA190" s="79" t="s">
        <v>6032</v>
      </c>
      <c r="BB190" s="79" t="s">
        <v>6033</v>
      </c>
      <c r="BC190" s="79" t="s">
        <v>6034</v>
      </c>
      <c r="BD190" s="81"/>
      <c r="BE190" s="81" t="s">
        <v>6035</v>
      </c>
      <c r="BF190" s="81">
        <v>1</v>
      </c>
      <c r="BG190" s="81"/>
      <c r="BH190" s="81"/>
      <c r="BI190" s="81"/>
      <c r="BJ190" s="74"/>
      <c r="BK190" s="81">
        <v>0</v>
      </c>
      <c r="BL190" s="82">
        <v>1</v>
      </c>
      <c r="BM190" s="118">
        <v>3</v>
      </c>
      <c r="BN190" s="99"/>
      <c r="BO190" s="81"/>
      <c r="BP190" s="81"/>
      <c r="BQ190" s="85"/>
      <c r="BR190" s="86">
        <v>10025</v>
      </c>
      <c r="BS190" s="87">
        <v>20000</v>
      </c>
      <c r="BT190" s="81">
        <v>9975</v>
      </c>
      <c r="BU190" s="120" t="s">
        <v>3098</v>
      </c>
      <c r="BV190" s="120"/>
      <c r="BW190" s="90"/>
      <c r="BX190" s="31">
        <f t="shared" si="7"/>
        <v>0</v>
      </c>
      <c r="BY190" s="31">
        <f t="shared" si="8"/>
        <v>0</v>
      </c>
      <c r="BZ190" s="209">
        <v>10</v>
      </c>
    </row>
    <row r="191" spans="2:78" ht="31.5" customHeight="1">
      <c r="B191" s="72">
        <v>186</v>
      </c>
      <c r="C191" s="72">
        <v>41</v>
      </c>
      <c r="D191" s="115" t="s">
        <v>2083</v>
      </c>
      <c r="E191" s="79" t="s">
        <v>2021</v>
      </c>
      <c r="F191" s="73">
        <v>37</v>
      </c>
      <c r="G191" s="73">
        <v>2003</v>
      </c>
      <c r="H191" s="73" t="s">
        <v>3774</v>
      </c>
      <c r="I191" s="73" t="s">
        <v>2848</v>
      </c>
      <c r="J191" s="74" t="s">
        <v>5987</v>
      </c>
      <c r="K191" s="74" t="s">
        <v>2725</v>
      </c>
      <c r="L191" s="74" t="s">
        <v>2726</v>
      </c>
      <c r="M191" s="74" t="s">
        <v>2762</v>
      </c>
      <c r="N191" s="74" t="s">
        <v>2763</v>
      </c>
      <c r="O191" s="74" t="s">
        <v>2762</v>
      </c>
      <c r="P191" s="74">
        <v>1000</v>
      </c>
      <c r="Q191" s="74">
        <v>50</v>
      </c>
      <c r="R191" s="75">
        <v>62.52</v>
      </c>
      <c r="S191" s="75" t="str">
        <f t="shared" si="6"/>
        <v>소기업</v>
      </c>
      <c r="T191" s="73" t="s">
        <v>6036</v>
      </c>
      <c r="U191" s="73" t="s">
        <v>6037</v>
      </c>
      <c r="V191" s="115" t="s">
        <v>2021</v>
      </c>
      <c r="W191" s="115" t="s">
        <v>6036</v>
      </c>
      <c r="X191" s="115" t="s">
        <v>6037</v>
      </c>
      <c r="Y191" s="115" t="s">
        <v>5415</v>
      </c>
      <c r="Z191" s="76" t="s">
        <v>6038</v>
      </c>
      <c r="AA191" s="76" t="s">
        <v>6039</v>
      </c>
      <c r="AB191" s="77" t="s">
        <v>2734</v>
      </c>
      <c r="AC191" s="115" t="s">
        <v>2769</v>
      </c>
      <c r="AD191" s="115" t="s">
        <v>2769</v>
      </c>
      <c r="AE191" s="73" t="s">
        <v>5471</v>
      </c>
      <c r="AF191" s="73" t="s">
        <v>2737</v>
      </c>
      <c r="AG191" s="73"/>
      <c r="AH191" s="76" t="s">
        <v>6040</v>
      </c>
      <c r="AI191" s="76" t="s">
        <v>6041</v>
      </c>
      <c r="AJ191" s="116">
        <v>3</v>
      </c>
      <c r="AK191" s="116">
        <v>0</v>
      </c>
      <c r="AL191" s="116">
        <v>3</v>
      </c>
      <c r="AM191" s="80">
        <v>3</v>
      </c>
      <c r="AN191" s="80"/>
      <c r="AO191" s="80"/>
      <c r="AP191" s="117" t="s">
        <v>6042</v>
      </c>
      <c r="AQ191" s="117" t="s">
        <v>6043</v>
      </c>
      <c r="AR191" s="117" t="s">
        <v>6044</v>
      </c>
      <c r="AS191" s="117" t="s">
        <v>6045</v>
      </c>
      <c r="AT191" s="117" t="s">
        <v>2746</v>
      </c>
      <c r="AU191" s="81">
        <v>1</v>
      </c>
      <c r="AV191" s="81">
        <v>2</v>
      </c>
      <c r="AW191" s="81">
        <v>4</v>
      </c>
      <c r="AX191" s="82">
        <v>4</v>
      </c>
      <c r="AY191" s="82">
        <v>5</v>
      </c>
      <c r="AZ191" s="74" t="s">
        <v>6042</v>
      </c>
      <c r="BA191" s="79" t="s">
        <v>6046</v>
      </c>
      <c r="BB191" s="79" t="s">
        <v>6047</v>
      </c>
      <c r="BC191" s="79" t="s">
        <v>6048</v>
      </c>
      <c r="BD191" s="83">
        <v>42550</v>
      </c>
      <c r="BE191" s="99" t="s">
        <v>6049</v>
      </c>
      <c r="BF191" s="81">
        <v>1</v>
      </c>
      <c r="BG191" s="81"/>
      <c r="BH191" s="81"/>
      <c r="BI191" s="81"/>
      <c r="BJ191" s="84"/>
      <c r="BK191" s="81">
        <v>2</v>
      </c>
      <c r="BL191" s="82">
        <v>4</v>
      </c>
      <c r="BM191" s="82">
        <v>6</v>
      </c>
      <c r="BN191" s="81"/>
      <c r="BO191" s="81"/>
      <c r="BP191" s="81"/>
      <c r="BQ191" s="85"/>
      <c r="BR191" s="86">
        <v>6900</v>
      </c>
      <c r="BS191" s="87">
        <v>7000</v>
      </c>
      <c r="BT191" s="81">
        <v>100</v>
      </c>
      <c r="BU191" s="120" t="s">
        <v>2756</v>
      </c>
      <c r="BV191" s="120"/>
      <c r="BW191" s="90"/>
      <c r="BX191" s="31">
        <f t="shared" si="7"/>
        <v>0</v>
      </c>
      <c r="BY191" s="31">
        <f t="shared" si="8"/>
        <v>0</v>
      </c>
      <c r="BZ191" s="209">
        <v>10</v>
      </c>
    </row>
    <row r="192" spans="2:78" ht="31.5" customHeight="1">
      <c r="B192" s="72">
        <v>187</v>
      </c>
      <c r="C192" s="72">
        <v>42</v>
      </c>
      <c r="D192" s="115" t="s">
        <v>2083</v>
      </c>
      <c r="E192" s="79" t="s">
        <v>2017</v>
      </c>
      <c r="F192" s="73">
        <v>115</v>
      </c>
      <c r="G192" s="73">
        <v>2001</v>
      </c>
      <c r="H192" s="73" t="s">
        <v>2722</v>
      </c>
      <c r="I192" s="73" t="s">
        <v>2723</v>
      </c>
      <c r="J192" s="74" t="s">
        <v>3100</v>
      </c>
      <c r="K192" s="74" t="s">
        <v>2725</v>
      </c>
      <c r="L192" s="74" t="s">
        <v>2726</v>
      </c>
      <c r="M192" s="74" t="s">
        <v>2870</v>
      </c>
      <c r="N192" s="74" t="s">
        <v>2871</v>
      </c>
      <c r="O192" s="74" t="s">
        <v>2870</v>
      </c>
      <c r="P192" s="74">
        <v>1000</v>
      </c>
      <c r="Q192" s="74">
        <v>50</v>
      </c>
      <c r="R192" s="75">
        <v>377.14498999999995</v>
      </c>
      <c r="S192" s="75" t="str">
        <f t="shared" si="6"/>
        <v>중기업</v>
      </c>
      <c r="T192" s="73" t="s">
        <v>6050</v>
      </c>
      <c r="U192" s="73" t="s">
        <v>6051</v>
      </c>
      <c r="V192" s="115" t="s">
        <v>2017</v>
      </c>
      <c r="W192" s="115" t="s">
        <v>6050</v>
      </c>
      <c r="X192" s="115" t="s">
        <v>6051</v>
      </c>
      <c r="Y192" s="115" t="s">
        <v>5415</v>
      </c>
      <c r="Z192" s="76" t="s">
        <v>6052</v>
      </c>
      <c r="AA192" s="76" t="s">
        <v>6053</v>
      </c>
      <c r="AB192" s="77" t="s">
        <v>3690</v>
      </c>
      <c r="AC192" s="115" t="s">
        <v>2769</v>
      </c>
      <c r="AD192" s="115" t="s">
        <v>2769</v>
      </c>
      <c r="AE192" s="73" t="s">
        <v>5471</v>
      </c>
      <c r="AF192" s="73" t="s">
        <v>2737</v>
      </c>
      <c r="AG192" s="73"/>
      <c r="AH192" s="76" t="s">
        <v>6054</v>
      </c>
      <c r="AI192" s="76" t="s">
        <v>6055</v>
      </c>
      <c r="AJ192" s="116">
        <v>5</v>
      </c>
      <c r="AK192" s="116">
        <v>3</v>
      </c>
      <c r="AL192" s="116">
        <v>0</v>
      </c>
      <c r="AM192" s="80" t="s">
        <v>5858</v>
      </c>
      <c r="AN192" s="80"/>
      <c r="AO192" s="80"/>
      <c r="AP192" s="117" t="s">
        <v>6056</v>
      </c>
      <c r="AQ192" s="117" t="s">
        <v>6057</v>
      </c>
      <c r="AR192" s="117" t="s">
        <v>6058</v>
      </c>
      <c r="AS192" s="117" t="s">
        <v>6059</v>
      </c>
      <c r="AT192" s="117" t="s">
        <v>2746</v>
      </c>
      <c r="AU192" s="81">
        <v>1</v>
      </c>
      <c r="AV192" s="81">
        <v>2</v>
      </c>
      <c r="AW192" s="81">
        <v>4</v>
      </c>
      <c r="AX192" s="82">
        <v>6</v>
      </c>
      <c r="AY192" s="82">
        <v>6</v>
      </c>
      <c r="AZ192" s="74" t="s">
        <v>6056</v>
      </c>
      <c r="BA192" s="79" t="s">
        <v>6060</v>
      </c>
      <c r="BB192" s="79" t="s">
        <v>6061</v>
      </c>
      <c r="BC192" s="79" t="s">
        <v>6062</v>
      </c>
      <c r="BD192" s="83">
        <v>42544</v>
      </c>
      <c r="BE192" s="81" t="s">
        <v>6063</v>
      </c>
      <c r="BF192" s="81">
        <v>1</v>
      </c>
      <c r="BG192" s="81"/>
      <c r="BH192" s="81"/>
      <c r="BI192" s="81"/>
      <c r="BJ192" s="84"/>
      <c r="BK192" s="81">
        <v>2</v>
      </c>
      <c r="BL192" s="82">
        <v>6</v>
      </c>
      <c r="BM192" s="82">
        <v>8</v>
      </c>
      <c r="BN192" s="81"/>
      <c r="BO192" s="81"/>
      <c r="BP192" s="81"/>
      <c r="BQ192" s="85"/>
      <c r="BR192" s="86">
        <v>0</v>
      </c>
      <c r="BS192" s="87">
        <v>0</v>
      </c>
      <c r="BT192" s="81">
        <v>0</v>
      </c>
      <c r="BU192" s="120" t="s">
        <v>2756</v>
      </c>
      <c r="BV192" s="120"/>
      <c r="BW192" s="90"/>
      <c r="BX192" s="31">
        <f t="shared" si="7"/>
        <v>0</v>
      </c>
      <c r="BY192" s="31">
        <f t="shared" si="8"/>
        <v>0</v>
      </c>
      <c r="BZ192" s="209">
        <v>10</v>
      </c>
    </row>
    <row r="193" spans="2:78" ht="31.5" customHeight="1">
      <c r="B193" s="72">
        <v>188</v>
      </c>
      <c r="C193" s="72">
        <v>43</v>
      </c>
      <c r="D193" s="115" t="s">
        <v>2083</v>
      </c>
      <c r="E193" s="79" t="s">
        <v>6064</v>
      </c>
      <c r="F193" s="73">
        <v>13</v>
      </c>
      <c r="G193" s="73">
        <v>2009</v>
      </c>
      <c r="H193" s="73" t="s">
        <v>2983</v>
      </c>
      <c r="I193" s="73" t="s">
        <v>2984</v>
      </c>
      <c r="J193" s="74" t="s">
        <v>3459</v>
      </c>
      <c r="K193" s="74" t="s">
        <v>2725</v>
      </c>
      <c r="L193" s="74" t="s">
        <v>2726</v>
      </c>
      <c r="M193" s="74" t="s">
        <v>2930</v>
      </c>
      <c r="N193" s="74" t="s">
        <v>2931</v>
      </c>
      <c r="O193" s="74" t="s">
        <v>2930</v>
      </c>
      <c r="P193" s="74">
        <v>800</v>
      </c>
      <c r="Q193" s="74">
        <v>50</v>
      </c>
      <c r="R193" s="75">
        <v>32.507629999999999</v>
      </c>
      <c r="S193" s="75" t="str">
        <f t="shared" si="6"/>
        <v>소기업</v>
      </c>
      <c r="T193" s="73" t="s">
        <v>6065</v>
      </c>
      <c r="U193" s="73" t="s">
        <v>6066</v>
      </c>
      <c r="V193" s="115" t="s">
        <v>6064</v>
      </c>
      <c r="W193" s="115" t="s">
        <v>6065</v>
      </c>
      <c r="X193" s="115" t="s">
        <v>6066</v>
      </c>
      <c r="Y193" s="115" t="s">
        <v>5415</v>
      </c>
      <c r="Z193" s="76" t="s">
        <v>6067</v>
      </c>
      <c r="AA193" s="76" t="s">
        <v>6068</v>
      </c>
      <c r="AB193" s="77" t="s">
        <v>3690</v>
      </c>
      <c r="AC193" s="115" t="s">
        <v>2769</v>
      </c>
      <c r="AD193" s="115" t="s">
        <v>2769</v>
      </c>
      <c r="AE193" s="73" t="s">
        <v>5471</v>
      </c>
      <c r="AF193" s="73" t="s">
        <v>2737</v>
      </c>
      <c r="AG193" s="73"/>
      <c r="AH193" s="76" t="s">
        <v>6069</v>
      </c>
      <c r="AI193" s="76" t="s">
        <v>6070</v>
      </c>
      <c r="AJ193" s="116">
        <v>3</v>
      </c>
      <c r="AK193" s="116">
        <v>3</v>
      </c>
      <c r="AL193" s="116">
        <v>0</v>
      </c>
      <c r="AM193" s="80">
        <v>4</v>
      </c>
      <c r="AN193" s="80"/>
      <c r="AO193" s="80"/>
      <c r="AP193" s="117" t="s">
        <v>6071</v>
      </c>
      <c r="AQ193" s="117" t="s">
        <v>6072</v>
      </c>
      <c r="AR193" s="117" t="s">
        <v>6073</v>
      </c>
      <c r="AS193" s="117" t="s">
        <v>6074</v>
      </c>
      <c r="AT193" s="117" t="s">
        <v>2746</v>
      </c>
      <c r="AU193" s="81">
        <v>1</v>
      </c>
      <c r="AV193" s="81">
        <v>2</v>
      </c>
      <c r="AW193" s="81">
        <v>4</v>
      </c>
      <c r="AX193" s="82">
        <v>5</v>
      </c>
      <c r="AY193" s="82">
        <v>6</v>
      </c>
      <c r="AZ193" s="74" t="s">
        <v>6071</v>
      </c>
      <c r="BA193" s="79" t="s">
        <v>6075</v>
      </c>
      <c r="BB193" s="79" t="s">
        <v>6076</v>
      </c>
      <c r="BC193" s="79" t="s">
        <v>6077</v>
      </c>
      <c r="BD193" s="83">
        <v>42551</v>
      </c>
      <c r="BE193" s="81" t="s">
        <v>6078</v>
      </c>
      <c r="BF193" s="81">
        <v>1</v>
      </c>
      <c r="BG193" s="81"/>
      <c r="BH193" s="81"/>
      <c r="BI193" s="81"/>
      <c r="BJ193" s="84"/>
      <c r="BK193" s="81">
        <v>2</v>
      </c>
      <c r="BL193" s="82">
        <v>5</v>
      </c>
      <c r="BM193" s="82">
        <v>7</v>
      </c>
      <c r="BN193" s="81"/>
      <c r="BO193" s="81"/>
      <c r="BP193" s="81"/>
      <c r="BQ193" s="85"/>
      <c r="BR193" s="86">
        <v>0</v>
      </c>
      <c r="BS193" s="87">
        <v>0</v>
      </c>
      <c r="BT193" s="81">
        <v>0</v>
      </c>
      <c r="BU193" s="120" t="s">
        <v>2756</v>
      </c>
      <c r="BV193" s="120"/>
      <c r="BW193" s="90"/>
      <c r="BX193" s="31">
        <f t="shared" si="7"/>
        <v>0</v>
      </c>
      <c r="BY193" s="31">
        <f t="shared" si="8"/>
        <v>0</v>
      </c>
      <c r="BZ193" s="209">
        <v>10</v>
      </c>
    </row>
    <row r="194" spans="2:78" ht="31.5" customHeight="1">
      <c r="B194" s="72">
        <v>189</v>
      </c>
      <c r="C194" s="72">
        <v>44</v>
      </c>
      <c r="D194" s="115" t="s">
        <v>2083</v>
      </c>
      <c r="E194" s="79" t="s">
        <v>6079</v>
      </c>
      <c r="F194" s="73">
        <v>115</v>
      </c>
      <c r="G194" s="73">
        <v>1995</v>
      </c>
      <c r="H194" s="73" t="s">
        <v>2848</v>
      </c>
      <c r="I194" s="73" t="s">
        <v>2848</v>
      </c>
      <c r="J194" s="74" t="s">
        <v>6080</v>
      </c>
      <c r="K194" s="74" t="s">
        <v>2725</v>
      </c>
      <c r="L194" s="74" t="s">
        <v>2726</v>
      </c>
      <c r="M194" s="74" t="s">
        <v>2727</v>
      </c>
      <c r="N194" s="74" t="s">
        <v>2728</v>
      </c>
      <c r="O194" s="74" t="s">
        <v>2727</v>
      </c>
      <c r="P194" s="74">
        <v>1000</v>
      </c>
      <c r="Q194" s="74">
        <v>50</v>
      </c>
      <c r="R194" s="75">
        <v>362.22997499999997</v>
      </c>
      <c r="S194" s="75" t="str">
        <f t="shared" si="6"/>
        <v>중기업</v>
      </c>
      <c r="T194" s="73" t="s">
        <v>6081</v>
      </c>
      <c r="U194" s="73" t="s">
        <v>6082</v>
      </c>
      <c r="V194" s="115" t="s">
        <v>6079</v>
      </c>
      <c r="W194" s="115" t="s">
        <v>6081</v>
      </c>
      <c r="X194" s="115" t="s">
        <v>6082</v>
      </c>
      <c r="Y194" s="115" t="s">
        <v>5415</v>
      </c>
      <c r="Z194" s="76" t="s">
        <v>6083</v>
      </c>
      <c r="AA194" s="76" t="s">
        <v>6084</v>
      </c>
      <c r="AB194" s="77" t="s">
        <v>2734</v>
      </c>
      <c r="AC194" s="115" t="s">
        <v>2769</v>
      </c>
      <c r="AD194" s="115" t="s">
        <v>2769</v>
      </c>
      <c r="AE194" s="73" t="s">
        <v>5437</v>
      </c>
      <c r="AF194" s="73" t="s">
        <v>2737</v>
      </c>
      <c r="AG194" s="73"/>
      <c r="AH194" s="76" t="s">
        <v>6085</v>
      </c>
      <c r="AI194" s="76" t="s">
        <v>6086</v>
      </c>
      <c r="AJ194" s="116">
        <v>3</v>
      </c>
      <c r="AK194" s="116">
        <v>3</v>
      </c>
      <c r="AL194" s="116">
        <v>0</v>
      </c>
      <c r="AM194" s="80">
        <v>3</v>
      </c>
      <c r="AN194" s="80">
        <v>3</v>
      </c>
      <c r="AO194" s="80"/>
      <c r="AP194" s="117" t="s">
        <v>6087</v>
      </c>
      <c r="AQ194" s="117" t="s">
        <v>6088</v>
      </c>
      <c r="AR194" s="117" t="s">
        <v>6089</v>
      </c>
      <c r="AS194" s="117" t="s">
        <v>6090</v>
      </c>
      <c r="AT194" s="117" t="s">
        <v>2746</v>
      </c>
      <c r="AU194" s="81">
        <v>1</v>
      </c>
      <c r="AV194" s="81">
        <v>2</v>
      </c>
      <c r="AW194" s="81">
        <v>3</v>
      </c>
      <c r="AX194" s="82">
        <v>5</v>
      </c>
      <c r="AY194" s="82">
        <v>6</v>
      </c>
      <c r="AZ194" s="74" t="s">
        <v>6087</v>
      </c>
      <c r="BA194" s="79" t="s">
        <v>6091</v>
      </c>
      <c r="BB194" s="79" t="s">
        <v>6092</v>
      </c>
      <c r="BC194" s="79" t="s">
        <v>6093</v>
      </c>
      <c r="BD194" s="81" t="s">
        <v>5743</v>
      </c>
      <c r="BE194" s="81"/>
      <c r="BF194" s="81"/>
      <c r="BG194" s="81"/>
      <c r="BH194" s="81"/>
      <c r="BI194" s="81"/>
      <c r="BJ194" s="84"/>
      <c r="BK194" s="81">
        <v>2</v>
      </c>
      <c r="BL194" s="82">
        <v>3</v>
      </c>
      <c r="BM194" s="82">
        <v>4</v>
      </c>
      <c r="BN194" s="81"/>
      <c r="BO194" s="81"/>
      <c r="BP194" s="81"/>
      <c r="BQ194" s="85"/>
      <c r="BR194" s="86">
        <v>0</v>
      </c>
      <c r="BS194" s="87">
        <v>0</v>
      </c>
      <c r="BT194" s="81">
        <v>0</v>
      </c>
      <c r="BU194" s="120" t="s">
        <v>2756</v>
      </c>
      <c r="BV194" s="120"/>
      <c r="BW194" s="90"/>
      <c r="BX194" s="31">
        <f t="shared" si="7"/>
        <v>0</v>
      </c>
      <c r="BY194" s="31">
        <f t="shared" si="8"/>
        <v>0</v>
      </c>
      <c r="BZ194" s="209">
        <v>8</v>
      </c>
    </row>
    <row r="195" spans="2:78" ht="31.5" customHeight="1">
      <c r="B195" s="72">
        <v>190</v>
      </c>
      <c r="C195" s="72">
        <v>45</v>
      </c>
      <c r="D195" s="115" t="s">
        <v>2083</v>
      </c>
      <c r="E195" s="79" t="s">
        <v>6094</v>
      </c>
      <c r="F195" s="73">
        <v>133</v>
      </c>
      <c r="G195" s="73">
        <v>2010</v>
      </c>
      <c r="H195" s="73" t="s">
        <v>2722</v>
      </c>
      <c r="I195" s="73" t="s">
        <v>2723</v>
      </c>
      <c r="J195" s="74" t="s">
        <v>6095</v>
      </c>
      <c r="K195" s="74" t="s">
        <v>2725</v>
      </c>
      <c r="L195" s="74" t="s">
        <v>2726</v>
      </c>
      <c r="M195" s="74" t="s">
        <v>2930</v>
      </c>
      <c r="N195" s="74" t="s">
        <v>2931</v>
      </c>
      <c r="O195" s="74" t="s">
        <v>2930</v>
      </c>
      <c r="P195" s="74">
        <v>800</v>
      </c>
      <c r="Q195" s="74">
        <v>50</v>
      </c>
      <c r="R195" s="75">
        <v>132.943265</v>
      </c>
      <c r="S195" s="75" t="str">
        <f t="shared" si="6"/>
        <v>중기업</v>
      </c>
      <c r="T195" s="73" t="s">
        <v>6096</v>
      </c>
      <c r="U195" s="73" t="s">
        <v>6097</v>
      </c>
      <c r="V195" s="115" t="s">
        <v>6094</v>
      </c>
      <c r="W195" s="115" t="s">
        <v>6096</v>
      </c>
      <c r="X195" s="115" t="s">
        <v>6097</v>
      </c>
      <c r="Y195" s="115" t="s">
        <v>5415</v>
      </c>
      <c r="Z195" s="76" t="s">
        <v>6098</v>
      </c>
      <c r="AA195" s="76" t="s">
        <v>6099</v>
      </c>
      <c r="AB195" s="77" t="s">
        <v>3690</v>
      </c>
      <c r="AC195" s="115" t="s">
        <v>2735</v>
      </c>
      <c r="AD195" s="115" t="s">
        <v>2735</v>
      </c>
      <c r="AE195" s="73" t="s">
        <v>5471</v>
      </c>
      <c r="AF195" s="73" t="s">
        <v>2737</v>
      </c>
      <c r="AG195" s="73"/>
      <c r="AH195" s="76" t="s">
        <v>6100</v>
      </c>
      <c r="AI195" s="76" t="s">
        <v>6101</v>
      </c>
      <c r="AJ195" s="116">
        <v>0</v>
      </c>
      <c r="AK195" s="116">
        <v>3</v>
      </c>
      <c r="AL195" s="116">
        <v>0</v>
      </c>
      <c r="AM195" s="80">
        <v>3</v>
      </c>
      <c r="AN195" s="80">
        <v>4</v>
      </c>
      <c r="AO195" s="80"/>
      <c r="AP195" s="117" t="s">
        <v>6102</v>
      </c>
      <c r="AQ195" s="117" t="s">
        <v>6103</v>
      </c>
      <c r="AR195" s="117" t="s">
        <v>6104</v>
      </c>
      <c r="AS195" s="117" t="s">
        <v>6105</v>
      </c>
      <c r="AT195" s="117" t="s">
        <v>2746</v>
      </c>
      <c r="AU195" s="81">
        <v>1</v>
      </c>
      <c r="AV195" s="81">
        <v>2</v>
      </c>
      <c r="AW195" s="81">
        <v>2</v>
      </c>
      <c r="AX195" s="82">
        <v>4</v>
      </c>
      <c r="AY195" s="82">
        <v>5</v>
      </c>
      <c r="AZ195" s="74" t="s">
        <v>6102</v>
      </c>
      <c r="BA195" s="79" t="s">
        <v>6106</v>
      </c>
      <c r="BB195" s="79" t="s">
        <v>6107</v>
      </c>
      <c r="BC195" s="79" t="s">
        <v>6108</v>
      </c>
      <c r="BD195" s="83">
        <v>42559</v>
      </c>
      <c r="BE195" s="99" t="s">
        <v>6109</v>
      </c>
      <c r="BF195" s="81">
        <v>1</v>
      </c>
      <c r="BG195" s="81"/>
      <c r="BH195" s="81"/>
      <c r="BI195" s="81"/>
      <c r="BJ195" s="84"/>
      <c r="BK195" s="81">
        <v>2</v>
      </c>
      <c r="BL195" s="82">
        <v>5</v>
      </c>
      <c r="BM195" s="82">
        <v>7</v>
      </c>
      <c r="BN195" s="81"/>
      <c r="BO195" s="81"/>
      <c r="BP195" s="81"/>
      <c r="BQ195" s="85"/>
      <c r="BR195" s="86">
        <v>0</v>
      </c>
      <c r="BS195" s="87">
        <v>0</v>
      </c>
      <c r="BT195" s="81">
        <v>0</v>
      </c>
      <c r="BU195" s="120" t="s">
        <v>2756</v>
      </c>
      <c r="BV195" s="120"/>
      <c r="BW195" s="90"/>
      <c r="BX195" s="31">
        <f t="shared" si="7"/>
        <v>1</v>
      </c>
      <c r="BY195" s="31">
        <f t="shared" si="8"/>
        <v>1</v>
      </c>
      <c r="BZ195" s="209">
        <v>10</v>
      </c>
    </row>
    <row r="196" spans="2:78" ht="31.5" customHeight="1">
      <c r="B196" s="72">
        <v>191</v>
      </c>
      <c r="C196" s="72">
        <v>46</v>
      </c>
      <c r="D196" s="115" t="s">
        <v>2083</v>
      </c>
      <c r="E196" s="79" t="s">
        <v>6110</v>
      </c>
      <c r="F196" s="73">
        <v>21</v>
      </c>
      <c r="G196" s="73">
        <v>1998</v>
      </c>
      <c r="H196" s="73" t="s">
        <v>2759</v>
      </c>
      <c r="I196" s="73" t="s">
        <v>2760</v>
      </c>
      <c r="J196" s="74" t="s">
        <v>6111</v>
      </c>
      <c r="K196" s="74" t="s">
        <v>2725</v>
      </c>
      <c r="L196" s="74" t="s">
        <v>2726</v>
      </c>
      <c r="M196" s="74" t="s">
        <v>2948</v>
      </c>
      <c r="N196" s="74" t="s">
        <v>2949</v>
      </c>
      <c r="O196" s="74" t="s">
        <v>2948</v>
      </c>
      <c r="P196" s="74">
        <v>1000</v>
      </c>
      <c r="Q196" s="74">
        <v>50</v>
      </c>
      <c r="R196" s="75">
        <v>79.568870000000004</v>
      </c>
      <c r="S196" s="75" t="str">
        <f t="shared" si="6"/>
        <v>소기업</v>
      </c>
      <c r="T196" s="73" t="s">
        <v>6112</v>
      </c>
      <c r="U196" s="73" t="s">
        <v>6113</v>
      </c>
      <c r="V196" s="115" t="s">
        <v>6110</v>
      </c>
      <c r="W196" s="115" t="s">
        <v>6112</v>
      </c>
      <c r="X196" s="115" t="s">
        <v>6113</v>
      </c>
      <c r="Y196" s="115" t="s">
        <v>5415</v>
      </c>
      <c r="Z196" s="76" t="s">
        <v>6114</v>
      </c>
      <c r="AA196" s="76" t="s">
        <v>6115</v>
      </c>
      <c r="AB196" s="77" t="s">
        <v>2814</v>
      </c>
      <c r="AC196" s="115" t="s">
        <v>2769</v>
      </c>
      <c r="AD196" s="115" t="s">
        <v>2769</v>
      </c>
      <c r="AE196" s="73" t="s">
        <v>5437</v>
      </c>
      <c r="AF196" s="73" t="s">
        <v>2737</v>
      </c>
      <c r="AG196" s="73"/>
      <c r="AH196" s="76" t="s">
        <v>6116</v>
      </c>
      <c r="AI196" s="76" t="s">
        <v>6117</v>
      </c>
      <c r="AJ196" s="116">
        <v>3</v>
      </c>
      <c r="AK196" s="116">
        <v>3</v>
      </c>
      <c r="AL196" s="116">
        <v>0</v>
      </c>
      <c r="AM196" s="80">
        <v>3</v>
      </c>
      <c r="AN196" s="80">
        <v>3</v>
      </c>
      <c r="AO196" s="80"/>
      <c r="AP196" s="117" t="s">
        <v>6118</v>
      </c>
      <c r="AQ196" s="117" t="s">
        <v>6119</v>
      </c>
      <c r="AR196" s="117" t="s">
        <v>6120</v>
      </c>
      <c r="AS196" s="117" t="s">
        <v>6121</v>
      </c>
      <c r="AT196" s="117" t="s">
        <v>2746</v>
      </c>
      <c r="AU196" s="81">
        <v>1</v>
      </c>
      <c r="AV196" s="81">
        <v>3</v>
      </c>
      <c r="AW196" s="81">
        <v>3</v>
      </c>
      <c r="AX196" s="82">
        <v>5</v>
      </c>
      <c r="AY196" s="82">
        <v>6</v>
      </c>
      <c r="AZ196" s="74" t="s">
        <v>6118</v>
      </c>
      <c r="BA196" s="79" t="s">
        <v>6122</v>
      </c>
      <c r="BB196" s="79" t="s">
        <v>6123</v>
      </c>
      <c r="BC196" s="79" t="s">
        <v>6124</v>
      </c>
      <c r="BD196" s="81" t="s">
        <v>6125</v>
      </c>
      <c r="BE196" s="81" t="s">
        <v>6126</v>
      </c>
      <c r="BF196" s="81">
        <v>1</v>
      </c>
      <c r="BG196" s="81"/>
      <c r="BH196" s="81"/>
      <c r="BI196" s="81"/>
      <c r="BJ196" s="84"/>
      <c r="BK196" s="81">
        <v>2</v>
      </c>
      <c r="BL196" s="82">
        <v>3</v>
      </c>
      <c r="BM196" s="82">
        <v>4</v>
      </c>
      <c r="BN196" s="81"/>
      <c r="BO196" s="81"/>
      <c r="BP196" s="81"/>
      <c r="BQ196" s="85"/>
      <c r="BR196" s="86">
        <v>0</v>
      </c>
      <c r="BS196" s="87">
        <v>0</v>
      </c>
      <c r="BT196" s="81">
        <v>0</v>
      </c>
      <c r="BU196" s="120" t="s">
        <v>2756</v>
      </c>
      <c r="BV196" s="120"/>
      <c r="BW196" s="90"/>
      <c r="BX196" s="31">
        <f t="shared" si="7"/>
        <v>0</v>
      </c>
      <c r="BY196" s="31">
        <f t="shared" si="8"/>
        <v>0</v>
      </c>
      <c r="BZ196" s="209">
        <v>8</v>
      </c>
    </row>
    <row r="197" spans="2:78" ht="31.5" customHeight="1">
      <c r="B197" s="72">
        <v>192</v>
      </c>
      <c r="C197" s="72">
        <v>47</v>
      </c>
      <c r="D197" s="115" t="s">
        <v>2083</v>
      </c>
      <c r="E197" s="79" t="s">
        <v>6127</v>
      </c>
      <c r="F197" s="73">
        <v>101</v>
      </c>
      <c r="G197" s="73">
        <v>2005</v>
      </c>
      <c r="H197" s="73" t="s">
        <v>2723</v>
      </c>
      <c r="I197" s="73" t="s">
        <v>2723</v>
      </c>
      <c r="J197" s="74" t="s">
        <v>5241</v>
      </c>
      <c r="K197" s="74" t="s">
        <v>2725</v>
      </c>
      <c r="L197" s="74" t="s">
        <v>2726</v>
      </c>
      <c r="M197" s="74" t="s">
        <v>3005</v>
      </c>
      <c r="N197" s="74" t="s">
        <v>3006</v>
      </c>
      <c r="O197" s="74" t="s">
        <v>3005</v>
      </c>
      <c r="P197" s="74">
        <v>1000</v>
      </c>
      <c r="Q197" s="74">
        <v>50</v>
      </c>
      <c r="R197" s="75">
        <v>308.37981500000001</v>
      </c>
      <c r="S197" s="75" t="str">
        <f t="shared" si="6"/>
        <v>중기업</v>
      </c>
      <c r="T197" s="73" t="s">
        <v>6128</v>
      </c>
      <c r="U197" s="73" t="s">
        <v>6129</v>
      </c>
      <c r="V197" s="115" t="s">
        <v>6127</v>
      </c>
      <c r="W197" s="115" t="s">
        <v>6128</v>
      </c>
      <c r="X197" s="115" t="s">
        <v>6129</v>
      </c>
      <c r="Y197" s="115" t="s">
        <v>5415</v>
      </c>
      <c r="Z197" s="76" t="s">
        <v>6130</v>
      </c>
      <c r="AA197" s="76" t="s">
        <v>6131</v>
      </c>
      <c r="AB197" s="77" t="s">
        <v>2734</v>
      </c>
      <c r="AC197" s="115" t="s">
        <v>2735</v>
      </c>
      <c r="AD197" s="115" t="s">
        <v>2735</v>
      </c>
      <c r="AE197" s="73" t="s">
        <v>5418</v>
      </c>
      <c r="AF197" s="73" t="s">
        <v>5419</v>
      </c>
      <c r="AG197" s="73"/>
      <c r="AH197" s="76" t="s">
        <v>6132</v>
      </c>
      <c r="AI197" s="76" t="s">
        <v>6133</v>
      </c>
      <c r="AJ197" s="116" t="s">
        <v>6134</v>
      </c>
      <c r="AK197" s="116">
        <v>0</v>
      </c>
      <c r="AL197" s="116">
        <v>2</v>
      </c>
      <c r="AM197" s="80" t="s">
        <v>5858</v>
      </c>
      <c r="AN197" s="80"/>
      <c r="AO197" s="80"/>
      <c r="AP197" s="117" t="s">
        <v>6135</v>
      </c>
      <c r="AQ197" s="117" t="s">
        <v>6136</v>
      </c>
      <c r="AR197" s="117" t="s">
        <v>6137</v>
      </c>
      <c r="AS197" s="117" t="s">
        <v>6138</v>
      </c>
      <c r="AT197" s="117" t="s">
        <v>2746</v>
      </c>
      <c r="AU197" s="81">
        <v>4</v>
      </c>
      <c r="AV197" s="81">
        <v>4</v>
      </c>
      <c r="AW197" s="81">
        <v>4</v>
      </c>
      <c r="AX197" s="118">
        <v>4</v>
      </c>
      <c r="AY197" s="118">
        <v>5</v>
      </c>
      <c r="AZ197" s="74" t="s">
        <v>6139</v>
      </c>
      <c r="BA197" s="79" t="s">
        <v>6140</v>
      </c>
      <c r="BB197" s="79" t="s">
        <v>6141</v>
      </c>
      <c r="BC197" s="79" t="s">
        <v>6142</v>
      </c>
      <c r="BD197" s="81" t="s">
        <v>6143</v>
      </c>
      <c r="BE197" s="81" t="s">
        <v>6019</v>
      </c>
      <c r="BF197" s="81">
        <v>1</v>
      </c>
      <c r="BG197" s="81"/>
      <c r="BH197" s="81"/>
      <c r="BI197" s="81"/>
      <c r="BJ197" s="119" t="s">
        <v>5624</v>
      </c>
      <c r="BK197" s="81">
        <v>2</v>
      </c>
      <c r="BL197" s="82">
        <v>4</v>
      </c>
      <c r="BM197" s="118">
        <v>8</v>
      </c>
      <c r="BN197" s="99"/>
      <c r="BO197" s="81"/>
      <c r="BP197" s="81"/>
      <c r="BQ197" s="85"/>
      <c r="BR197" s="86">
        <v>33330</v>
      </c>
      <c r="BS197" s="87">
        <v>27000</v>
      </c>
      <c r="BT197" s="81">
        <v>-6330</v>
      </c>
      <c r="BU197" s="120" t="s">
        <v>3098</v>
      </c>
      <c r="BV197" s="120"/>
      <c r="BW197" s="90"/>
      <c r="BX197" s="31">
        <f t="shared" si="7"/>
        <v>1</v>
      </c>
      <c r="BY197" s="31">
        <f t="shared" si="8"/>
        <v>1</v>
      </c>
      <c r="BZ197" s="209">
        <v>10</v>
      </c>
    </row>
    <row r="198" spans="2:78" ht="31.5" customHeight="1">
      <c r="B198" s="72">
        <v>193</v>
      </c>
      <c r="C198" s="72">
        <v>48</v>
      </c>
      <c r="D198" s="115" t="s">
        <v>2083</v>
      </c>
      <c r="E198" s="79" t="s">
        <v>2036</v>
      </c>
      <c r="F198" s="73">
        <v>355</v>
      </c>
      <c r="G198" s="73">
        <v>1986</v>
      </c>
      <c r="H198" s="73" t="s">
        <v>3165</v>
      </c>
      <c r="I198" s="73" t="s">
        <v>3034</v>
      </c>
      <c r="J198" s="74" t="s">
        <v>3004</v>
      </c>
      <c r="K198" s="74" t="s">
        <v>2725</v>
      </c>
      <c r="L198" s="74" t="s">
        <v>2726</v>
      </c>
      <c r="M198" s="74" t="s">
        <v>3005</v>
      </c>
      <c r="N198" s="74" t="s">
        <v>3006</v>
      </c>
      <c r="O198" s="74" t="s">
        <v>3005</v>
      </c>
      <c r="P198" s="74">
        <v>1000</v>
      </c>
      <c r="Q198" s="74">
        <v>50</v>
      </c>
      <c r="R198" s="75">
        <v>2103.2807950000001</v>
      </c>
      <c r="S198" s="75" t="str">
        <f t="shared" si="6"/>
        <v>대기업</v>
      </c>
      <c r="T198" s="73" t="s">
        <v>6144</v>
      </c>
      <c r="U198" s="73" t="s">
        <v>6145</v>
      </c>
      <c r="V198" s="115" t="s">
        <v>2036</v>
      </c>
      <c r="W198" s="115" t="s">
        <v>6144</v>
      </c>
      <c r="X198" s="115" t="s">
        <v>6145</v>
      </c>
      <c r="Y198" s="115" t="s">
        <v>5415</v>
      </c>
      <c r="Z198" s="76" t="s">
        <v>6146</v>
      </c>
      <c r="AA198" s="76" t="s">
        <v>6147</v>
      </c>
      <c r="AB198" s="77" t="s">
        <v>2734</v>
      </c>
      <c r="AC198" s="115" t="s">
        <v>2735</v>
      </c>
      <c r="AD198" s="115" t="s">
        <v>2735</v>
      </c>
      <c r="AE198" s="73" t="s">
        <v>5471</v>
      </c>
      <c r="AF198" s="73" t="s">
        <v>2737</v>
      </c>
      <c r="AG198" s="73"/>
      <c r="AH198" s="76" t="s">
        <v>6148</v>
      </c>
      <c r="AI198" s="76" t="s">
        <v>6149</v>
      </c>
      <c r="AJ198" s="116">
        <v>0</v>
      </c>
      <c r="AK198" s="116">
        <v>4</v>
      </c>
      <c r="AL198" s="116">
        <v>1</v>
      </c>
      <c r="AM198" s="80"/>
      <c r="AN198" s="80"/>
      <c r="AO198" s="80" t="s">
        <v>6150</v>
      </c>
      <c r="AP198" s="117" t="s">
        <v>6151</v>
      </c>
      <c r="AQ198" s="117" t="s">
        <v>6152</v>
      </c>
      <c r="AR198" s="117" t="s">
        <v>6153</v>
      </c>
      <c r="AS198" s="117" t="s">
        <v>6154</v>
      </c>
      <c r="AT198" s="117" t="s">
        <v>4393</v>
      </c>
      <c r="AU198" s="81">
        <v>1</v>
      </c>
      <c r="AV198" s="81">
        <v>2</v>
      </c>
      <c r="AW198" s="81">
        <v>3</v>
      </c>
      <c r="AX198" s="82">
        <v>6</v>
      </c>
      <c r="AY198" s="82">
        <v>6</v>
      </c>
      <c r="AZ198" s="74" t="s">
        <v>6151</v>
      </c>
      <c r="BA198" s="79" t="s">
        <v>6155</v>
      </c>
      <c r="BB198" s="79" t="s">
        <v>6156</v>
      </c>
      <c r="BC198" s="79" t="s">
        <v>6157</v>
      </c>
      <c r="BD198" s="83">
        <v>42563</v>
      </c>
      <c r="BE198" s="81"/>
      <c r="BF198" s="81"/>
      <c r="BG198" s="81"/>
      <c r="BH198" s="81"/>
      <c r="BI198" s="81"/>
      <c r="BJ198" s="84"/>
      <c r="BK198" s="81">
        <v>2</v>
      </c>
      <c r="BL198" s="82">
        <v>6</v>
      </c>
      <c r="BM198" s="82">
        <v>8</v>
      </c>
      <c r="BN198" s="81"/>
      <c r="BO198" s="81" t="s">
        <v>3829</v>
      </c>
      <c r="BP198" s="99" t="s">
        <v>6158</v>
      </c>
      <c r="BQ198" s="85"/>
      <c r="BR198" s="86">
        <v>179700</v>
      </c>
      <c r="BS198" s="87">
        <v>190000</v>
      </c>
      <c r="BT198" s="81">
        <v>10300</v>
      </c>
      <c r="BU198" s="120" t="s">
        <v>2778</v>
      </c>
      <c r="BV198" s="120"/>
      <c r="BW198" s="90"/>
      <c r="BX198" s="31">
        <f t="shared" si="7"/>
        <v>1</v>
      </c>
      <c r="BY198" s="31">
        <f t="shared" si="8"/>
        <v>1</v>
      </c>
      <c r="BZ198" s="209">
        <v>10</v>
      </c>
    </row>
    <row r="199" spans="2:78" ht="31.5" customHeight="1">
      <c r="B199" s="72">
        <v>194</v>
      </c>
      <c r="C199" s="72">
        <v>49</v>
      </c>
      <c r="D199" s="115" t="s">
        <v>2083</v>
      </c>
      <c r="E199" s="79" t="s">
        <v>6159</v>
      </c>
      <c r="F199" s="73">
        <v>43</v>
      </c>
      <c r="G199" s="73">
        <v>1995</v>
      </c>
      <c r="H199" s="73" t="s">
        <v>5694</v>
      </c>
      <c r="I199" s="73" t="s">
        <v>2984</v>
      </c>
      <c r="J199" s="74" t="s">
        <v>4419</v>
      </c>
      <c r="K199" s="74" t="s">
        <v>2725</v>
      </c>
      <c r="L199" s="74" t="s">
        <v>2726</v>
      </c>
      <c r="M199" s="74" t="s">
        <v>2727</v>
      </c>
      <c r="N199" s="74" t="s">
        <v>2728</v>
      </c>
      <c r="O199" s="74" t="s">
        <v>2727</v>
      </c>
      <c r="P199" s="74">
        <v>1000</v>
      </c>
      <c r="Q199" s="74">
        <v>50</v>
      </c>
      <c r="R199" s="75">
        <v>90.22</v>
      </c>
      <c r="S199" s="75" t="str">
        <f t="shared" ref="S199:S262" si="9">IF(R199&gt;P199,"대기업",IF(F199&lt;Q199,"소기업","중기업"))</f>
        <v>소기업</v>
      </c>
      <c r="T199" s="73" t="s">
        <v>6160</v>
      </c>
      <c r="U199" s="73" t="s">
        <v>6161</v>
      </c>
      <c r="V199" s="76" t="s">
        <v>6159</v>
      </c>
      <c r="W199" s="115" t="s">
        <v>6162</v>
      </c>
      <c r="X199" s="115" t="s">
        <v>6161</v>
      </c>
      <c r="Y199" s="115" t="s">
        <v>5415</v>
      </c>
      <c r="Z199" s="76" t="s">
        <v>6163</v>
      </c>
      <c r="AA199" s="76" t="s">
        <v>6164</v>
      </c>
      <c r="AB199" s="77" t="s">
        <v>3690</v>
      </c>
      <c r="AC199" s="115" t="s">
        <v>2769</v>
      </c>
      <c r="AD199" s="115" t="s">
        <v>2769</v>
      </c>
      <c r="AE199" s="73" t="s">
        <v>5418</v>
      </c>
      <c r="AF199" s="73" t="s">
        <v>5419</v>
      </c>
      <c r="AG199" s="73"/>
      <c r="AH199" s="76" t="s">
        <v>3952</v>
      </c>
      <c r="AI199" s="76" t="s">
        <v>6165</v>
      </c>
      <c r="AJ199" s="116">
        <v>1</v>
      </c>
      <c r="AK199" s="116">
        <v>4</v>
      </c>
      <c r="AL199" s="116">
        <v>1</v>
      </c>
      <c r="AM199" s="80">
        <v>1</v>
      </c>
      <c r="AN199" s="80"/>
      <c r="AO199" s="80"/>
      <c r="AP199" s="117" t="s">
        <v>6166</v>
      </c>
      <c r="AQ199" s="117" t="s">
        <v>6167</v>
      </c>
      <c r="AR199" s="117" t="s">
        <v>6168</v>
      </c>
      <c r="AS199" s="117" t="s">
        <v>6169</v>
      </c>
      <c r="AT199" s="117" t="s">
        <v>2746</v>
      </c>
      <c r="AU199" s="81">
        <v>2</v>
      </c>
      <c r="AV199" s="81">
        <v>2</v>
      </c>
      <c r="AW199" s="81">
        <v>3</v>
      </c>
      <c r="AX199" s="118">
        <v>4</v>
      </c>
      <c r="AY199" s="118">
        <v>5</v>
      </c>
      <c r="AZ199" s="74" t="s">
        <v>6170</v>
      </c>
      <c r="BA199" s="79" t="s">
        <v>6171</v>
      </c>
      <c r="BB199" s="79" t="s">
        <v>6172</v>
      </c>
      <c r="BC199" s="79" t="s">
        <v>6173</v>
      </c>
      <c r="BD199" s="81" t="s">
        <v>6174</v>
      </c>
      <c r="BE199" s="81"/>
      <c r="BF199" s="81"/>
      <c r="BG199" s="81"/>
      <c r="BH199" s="81"/>
      <c r="BI199" s="81"/>
      <c r="BJ199" s="119" t="s">
        <v>5624</v>
      </c>
      <c r="BK199" s="81">
        <v>0</v>
      </c>
      <c r="BL199" s="82">
        <v>1</v>
      </c>
      <c r="BM199" s="118">
        <v>4</v>
      </c>
      <c r="BN199" s="99"/>
      <c r="BO199" s="81"/>
      <c r="BP199" s="81"/>
      <c r="BQ199" s="119" t="s">
        <v>6175</v>
      </c>
      <c r="BR199" s="86">
        <v>15700</v>
      </c>
      <c r="BS199" s="87">
        <v>0</v>
      </c>
      <c r="BT199" s="81">
        <v>0</v>
      </c>
      <c r="BU199" s="120" t="s">
        <v>2756</v>
      </c>
      <c r="BV199" s="120" t="s">
        <v>3335</v>
      </c>
      <c r="BW199" s="90"/>
      <c r="BX199" s="31">
        <f t="shared" ref="BX199:BX262" si="10">IF(AC199="집중",1,0)</f>
        <v>0</v>
      </c>
      <c r="BY199" s="31">
        <f t="shared" ref="BY199:BY262" si="11">IF(AD199="집중",1,0)</f>
        <v>0</v>
      </c>
      <c r="BZ199" s="209">
        <v>8</v>
      </c>
    </row>
    <row r="200" spans="2:78" ht="31.5" customHeight="1">
      <c r="B200" s="72">
        <v>195</v>
      </c>
      <c r="C200" s="72">
        <v>50</v>
      </c>
      <c r="D200" s="115" t="s">
        <v>2083</v>
      </c>
      <c r="E200" s="79" t="s">
        <v>6176</v>
      </c>
      <c r="F200" s="73">
        <v>10</v>
      </c>
      <c r="G200" s="73">
        <v>2013</v>
      </c>
      <c r="H200" s="73" t="s">
        <v>4085</v>
      </c>
      <c r="I200" s="73" t="s">
        <v>3247</v>
      </c>
      <c r="J200" s="74" t="s">
        <v>3100</v>
      </c>
      <c r="K200" s="74" t="s">
        <v>2725</v>
      </c>
      <c r="L200" s="74" t="s">
        <v>2726</v>
      </c>
      <c r="M200" s="74" t="s">
        <v>2870</v>
      </c>
      <c r="N200" s="74" t="s">
        <v>2871</v>
      </c>
      <c r="O200" s="74" t="s">
        <v>2870</v>
      </c>
      <c r="P200" s="74">
        <v>1000</v>
      </c>
      <c r="Q200" s="74">
        <v>50</v>
      </c>
      <c r="R200" s="75">
        <v>9.33</v>
      </c>
      <c r="S200" s="75" t="str">
        <f t="shared" si="9"/>
        <v>소기업</v>
      </c>
      <c r="T200" s="73" t="s">
        <v>6177</v>
      </c>
      <c r="U200" s="73" t="s">
        <v>6178</v>
      </c>
      <c r="V200" s="76" t="s">
        <v>6179</v>
      </c>
      <c r="W200" s="115" t="s">
        <v>6177</v>
      </c>
      <c r="X200" s="115" t="s">
        <v>6178</v>
      </c>
      <c r="Y200" s="115" t="s">
        <v>5415</v>
      </c>
      <c r="Z200" s="76" t="s">
        <v>6180</v>
      </c>
      <c r="AA200" s="76" t="s">
        <v>6181</v>
      </c>
      <c r="AB200" s="77" t="s">
        <v>3690</v>
      </c>
      <c r="AC200" s="115" t="s">
        <v>2769</v>
      </c>
      <c r="AD200" s="115" t="s">
        <v>2769</v>
      </c>
      <c r="AE200" s="73" t="s">
        <v>5418</v>
      </c>
      <c r="AF200" s="73" t="s">
        <v>5419</v>
      </c>
      <c r="AG200" s="73"/>
      <c r="AH200" s="76" t="s">
        <v>6182</v>
      </c>
      <c r="AI200" s="76" t="s">
        <v>6183</v>
      </c>
      <c r="AJ200" s="116" t="s">
        <v>2740</v>
      </c>
      <c r="AK200" s="116">
        <v>3</v>
      </c>
      <c r="AL200" s="116" t="s">
        <v>6184</v>
      </c>
      <c r="AM200" s="80" t="s">
        <v>5858</v>
      </c>
      <c r="AN200" s="80"/>
      <c r="AO200" s="80"/>
      <c r="AP200" s="117" t="s">
        <v>6185</v>
      </c>
      <c r="AQ200" s="117" t="s">
        <v>6186</v>
      </c>
      <c r="AR200" s="117" t="s">
        <v>6187</v>
      </c>
      <c r="AS200" s="117" t="s">
        <v>6188</v>
      </c>
      <c r="AT200" s="117" t="s">
        <v>2746</v>
      </c>
      <c r="AU200" s="81">
        <v>2</v>
      </c>
      <c r="AV200" s="81">
        <v>3</v>
      </c>
      <c r="AW200" s="81">
        <v>3</v>
      </c>
      <c r="AX200" s="118">
        <v>4</v>
      </c>
      <c r="AY200" s="118">
        <v>6</v>
      </c>
      <c r="AZ200" s="74" t="s">
        <v>6189</v>
      </c>
      <c r="BA200" s="79" t="s">
        <v>6190</v>
      </c>
      <c r="BB200" s="79" t="s">
        <v>6191</v>
      </c>
      <c r="BC200" s="79" t="s">
        <v>6192</v>
      </c>
      <c r="BD200" s="81" t="s">
        <v>6193</v>
      </c>
      <c r="BE200" s="81" t="s">
        <v>6194</v>
      </c>
      <c r="BF200" s="81">
        <v>1</v>
      </c>
      <c r="BG200" s="81"/>
      <c r="BH200" s="81"/>
      <c r="BI200" s="81"/>
      <c r="BJ200" s="74"/>
      <c r="BK200" s="81">
        <v>0</v>
      </c>
      <c r="BL200" s="82">
        <v>3</v>
      </c>
      <c r="BM200" s="118">
        <v>6</v>
      </c>
      <c r="BN200" s="99"/>
      <c r="BO200" s="81"/>
      <c r="BP200" s="81"/>
      <c r="BQ200" s="85" t="s">
        <v>6195</v>
      </c>
      <c r="BR200" s="86">
        <v>745</v>
      </c>
      <c r="BS200" s="87">
        <v>1121</v>
      </c>
      <c r="BT200" s="81">
        <v>0</v>
      </c>
      <c r="BU200" s="120" t="s">
        <v>2756</v>
      </c>
      <c r="BV200" s="120" t="s">
        <v>3335</v>
      </c>
      <c r="BW200" s="90"/>
      <c r="BX200" s="31">
        <f t="shared" si="10"/>
        <v>0</v>
      </c>
      <c r="BY200" s="31">
        <f t="shared" si="11"/>
        <v>0</v>
      </c>
      <c r="BZ200" s="209">
        <v>10</v>
      </c>
    </row>
    <row r="201" spans="2:78" ht="31.5" customHeight="1">
      <c r="B201" s="72">
        <v>196</v>
      </c>
      <c r="C201" s="72">
        <v>1</v>
      </c>
      <c r="D201" s="73" t="s">
        <v>2086</v>
      </c>
      <c r="E201" s="74" t="s">
        <v>1088</v>
      </c>
      <c r="F201" s="73">
        <v>82</v>
      </c>
      <c r="G201" s="73">
        <v>2003</v>
      </c>
      <c r="H201" s="73" t="s">
        <v>3020</v>
      </c>
      <c r="I201" s="73" t="s">
        <v>3020</v>
      </c>
      <c r="J201" s="74" t="s">
        <v>4616</v>
      </c>
      <c r="K201" s="74" t="s">
        <v>2725</v>
      </c>
      <c r="L201" s="74" t="s">
        <v>2726</v>
      </c>
      <c r="M201" s="74" t="s">
        <v>2762</v>
      </c>
      <c r="N201" s="74" t="s">
        <v>2763</v>
      </c>
      <c r="O201" s="74" t="s">
        <v>2762</v>
      </c>
      <c r="P201" s="74">
        <v>1000</v>
      </c>
      <c r="Q201" s="74">
        <v>50</v>
      </c>
      <c r="R201" s="75">
        <v>205.330995</v>
      </c>
      <c r="S201" s="75" t="str">
        <f t="shared" si="9"/>
        <v>중기업</v>
      </c>
      <c r="T201" s="73" t="s">
        <v>6196</v>
      </c>
      <c r="U201" s="73" t="s">
        <v>6197</v>
      </c>
      <c r="V201" s="74" t="s">
        <v>1088</v>
      </c>
      <c r="W201" s="73" t="s">
        <v>6198</v>
      </c>
      <c r="X201" s="73" t="s">
        <v>6199</v>
      </c>
      <c r="Y201" s="73" t="s">
        <v>6200</v>
      </c>
      <c r="Z201" s="76" t="s">
        <v>6201</v>
      </c>
      <c r="AA201" s="74" t="s">
        <v>6202</v>
      </c>
      <c r="AB201" s="77" t="s">
        <v>3690</v>
      </c>
      <c r="AC201" s="73" t="s">
        <v>3691</v>
      </c>
      <c r="AD201" s="73" t="s">
        <v>3691</v>
      </c>
      <c r="AE201" s="73" t="s">
        <v>6203</v>
      </c>
      <c r="AF201" s="91" t="s">
        <v>6204</v>
      </c>
      <c r="AG201" s="91"/>
      <c r="AH201" s="79" t="s">
        <v>6205</v>
      </c>
      <c r="AI201" s="79" t="s">
        <v>6206</v>
      </c>
      <c r="AJ201" s="73">
        <v>3</v>
      </c>
      <c r="AK201" s="73">
        <v>5</v>
      </c>
      <c r="AL201" s="73">
        <v>0</v>
      </c>
      <c r="AM201" s="80"/>
      <c r="AN201" s="80">
        <v>3</v>
      </c>
      <c r="AO201" s="80"/>
      <c r="AP201" s="79" t="s">
        <v>6207</v>
      </c>
      <c r="AQ201" s="79" t="s">
        <v>6208</v>
      </c>
      <c r="AR201" s="79" t="s">
        <v>6209</v>
      </c>
      <c r="AS201" s="79" t="s">
        <v>6210</v>
      </c>
      <c r="AT201" s="79" t="s">
        <v>2746</v>
      </c>
      <c r="AU201" s="81">
        <v>3</v>
      </c>
      <c r="AV201" s="81">
        <v>4</v>
      </c>
      <c r="AW201" s="81">
        <v>4</v>
      </c>
      <c r="AX201" s="82">
        <v>4</v>
      </c>
      <c r="AY201" s="82">
        <v>6</v>
      </c>
      <c r="AZ201" s="74" t="s">
        <v>6211</v>
      </c>
      <c r="BA201" s="79" t="s">
        <v>6212</v>
      </c>
      <c r="BB201" s="79" t="s">
        <v>6213</v>
      </c>
      <c r="BC201" s="79" t="s">
        <v>6214</v>
      </c>
      <c r="BD201" s="123">
        <v>42520</v>
      </c>
      <c r="BE201" s="81" t="s">
        <v>6215</v>
      </c>
      <c r="BF201" s="81"/>
      <c r="BG201" s="81"/>
      <c r="BH201" s="81">
        <v>1</v>
      </c>
      <c r="BI201" s="81"/>
      <c r="BJ201" s="84" t="s">
        <v>6216</v>
      </c>
      <c r="BK201" s="81">
        <v>2</v>
      </c>
      <c r="BL201" s="82">
        <v>4</v>
      </c>
      <c r="BM201" s="82">
        <v>5</v>
      </c>
      <c r="BN201" s="73"/>
      <c r="BO201" s="73"/>
      <c r="BP201" s="73"/>
      <c r="BQ201" s="85" t="s">
        <v>6217</v>
      </c>
      <c r="BR201" s="86">
        <v>16846</v>
      </c>
      <c r="BS201" s="87">
        <v>20000</v>
      </c>
      <c r="BT201" s="86">
        <v>3154</v>
      </c>
      <c r="BU201" s="81" t="s">
        <v>2778</v>
      </c>
      <c r="BV201" s="90"/>
      <c r="BW201" s="81" t="s">
        <v>4400</v>
      </c>
      <c r="BX201" s="31">
        <f t="shared" si="10"/>
        <v>1</v>
      </c>
      <c r="BY201" s="31">
        <f t="shared" si="11"/>
        <v>1</v>
      </c>
      <c r="BZ201" s="209">
        <v>9</v>
      </c>
    </row>
    <row r="202" spans="2:78" ht="31.5" customHeight="1">
      <c r="B202" s="72">
        <v>197</v>
      </c>
      <c r="C202" s="72">
        <v>2</v>
      </c>
      <c r="D202" s="73" t="s">
        <v>2086</v>
      </c>
      <c r="E202" s="74" t="s">
        <v>6218</v>
      </c>
      <c r="F202" s="73">
        <v>60</v>
      </c>
      <c r="G202" s="73">
        <v>2012</v>
      </c>
      <c r="H202" s="73" t="s">
        <v>4284</v>
      </c>
      <c r="I202" s="73" t="s">
        <v>4231</v>
      </c>
      <c r="J202" s="74" t="s">
        <v>5912</v>
      </c>
      <c r="K202" s="74" t="s">
        <v>2725</v>
      </c>
      <c r="L202" s="74" t="s">
        <v>2726</v>
      </c>
      <c r="M202" s="74" t="s">
        <v>2762</v>
      </c>
      <c r="N202" s="74" t="s">
        <v>2763</v>
      </c>
      <c r="O202" s="74" t="s">
        <v>2762</v>
      </c>
      <c r="P202" s="74">
        <v>1000</v>
      </c>
      <c r="Q202" s="74">
        <v>50</v>
      </c>
      <c r="R202" s="75">
        <v>21.463265</v>
      </c>
      <c r="S202" s="75" t="str">
        <f t="shared" si="9"/>
        <v>중기업</v>
      </c>
      <c r="T202" s="73" t="s">
        <v>6219</v>
      </c>
      <c r="U202" s="73" t="s">
        <v>6220</v>
      </c>
      <c r="V202" s="74" t="s">
        <v>6218</v>
      </c>
      <c r="W202" s="73" t="s">
        <v>6221</v>
      </c>
      <c r="X202" s="73" t="s">
        <v>6222</v>
      </c>
      <c r="Y202" s="73" t="s">
        <v>6223</v>
      </c>
      <c r="Z202" s="76" t="s">
        <v>6224</v>
      </c>
      <c r="AA202" s="74" t="s">
        <v>6225</v>
      </c>
      <c r="AB202" s="77" t="s">
        <v>3690</v>
      </c>
      <c r="AC202" s="73" t="s">
        <v>3717</v>
      </c>
      <c r="AD202" s="73" t="s">
        <v>3717</v>
      </c>
      <c r="AE202" s="73" t="s">
        <v>6226</v>
      </c>
      <c r="AF202" s="91" t="s">
        <v>2737</v>
      </c>
      <c r="AG202" s="91"/>
      <c r="AH202" s="79" t="s">
        <v>6227</v>
      </c>
      <c r="AI202" s="79" t="s">
        <v>6228</v>
      </c>
      <c r="AJ202" s="73" t="s">
        <v>4273</v>
      </c>
      <c r="AK202" s="73">
        <v>3</v>
      </c>
      <c r="AL202" s="73">
        <v>2</v>
      </c>
      <c r="AM202" s="80"/>
      <c r="AN202" s="80">
        <v>3</v>
      </c>
      <c r="AO202" s="80"/>
      <c r="AP202" s="79" t="s">
        <v>6229</v>
      </c>
      <c r="AQ202" s="79" t="s">
        <v>6230</v>
      </c>
      <c r="AR202" s="79" t="s">
        <v>6231</v>
      </c>
      <c r="AS202" s="79" t="s">
        <v>6232</v>
      </c>
      <c r="AT202" s="79" t="s">
        <v>2746</v>
      </c>
      <c r="AU202" s="81">
        <v>3</v>
      </c>
      <c r="AV202" s="81">
        <v>4</v>
      </c>
      <c r="AW202" s="81">
        <v>4</v>
      </c>
      <c r="AX202" s="82">
        <v>4</v>
      </c>
      <c r="AY202" s="82">
        <v>4</v>
      </c>
      <c r="AZ202" s="74" t="s">
        <v>6233</v>
      </c>
      <c r="BA202" s="79" t="s">
        <v>6234</v>
      </c>
      <c r="BB202" s="79" t="s">
        <v>6235</v>
      </c>
      <c r="BC202" s="79" t="s">
        <v>6236</v>
      </c>
      <c r="BD202" s="83" t="s">
        <v>6237</v>
      </c>
      <c r="BE202" s="81"/>
      <c r="BF202" s="81"/>
      <c r="BG202" s="81"/>
      <c r="BH202" s="81"/>
      <c r="BI202" s="81"/>
      <c r="BJ202" s="84" t="s">
        <v>6238</v>
      </c>
      <c r="BK202" s="81">
        <v>1</v>
      </c>
      <c r="BL202" s="82">
        <v>3</v>
      </c>
      <c r="BM202" s="82">
        <v>4</v>
      </c>
      <c r="BN202" s="73"/>
      <c r="BO202" s="73"/>
      <c r="BP202" s="73"/>
      <c r="BQ202" s="85" t="s">
        <v>6239</v>
      </c>
      <c r="BR202" s="86">
        <v>240</v>
      </c>
      <c r="BS202" s="87">
        <v>640</v>
      </c>
      <c r="BT202" s="86">
        <v>400</v>
      </c>
      <c r="BU202" s="81" t="s">
        <v>2756</v>
      </c>
      <c r="BV202" s="81"/>
      <c r="BW202" s="90"/>
      <c r="BX202" s="31">
        <f t="shared" si="10"/>
        <v>0</v>
      </c>
      <c r="BY202" s="31">
        <f t="shared" si="11"/>
        <v>0</v>
      </c>
      <c r="BZ202" s="209">
        <v>10</v>
      </c>
    </row>
    <row r="203" spans="2:78" ht="31.5" customHeight="1">
      <c r="B203" s="72">
        <v>198</v>
      </c>
      <c r="C203" s="72">
        <v>3</v>
      </c>
      <c r="D203" s="73" t="s">
        <v>2086</v>
      </c>
      <c r="E203" s="74" t="s">
        <v>6240</v>
      </c>
      <c r="F203" s="73">
        <v>70</v>
      </c>
      <c r="G203" s="73">
        <v>1996</v>
      </c>
      <c r="H203" s="73" t="s">
        <v>2723</v>
      </c>
      <c r="I203" s="73" t="s">
        <v>2723</v>
      </c>
      <c r="J203" s="74" t="s">
        <v>6241</v>
      </c>
      <c r="K203" s="74" t="s">
        <v>2725</v>
      </c>
      <c r="L203" s="74" t="s">
        <v>2726</v>
      </c>
      <c r="M203" s="74" t="s">
        <v>5262</v>
      </c>
      <c r="N203" s="74" t="s">
        <v>5263</v>
      </c>
      <c r="O203" s="74" t="s">
        <v>5262</v>
      </c>
      <c r="P203" s="74">
        <v>1500</v>
      </c>
      <c r="Q203" s="74">
        <v>50</v>
      </c>
      <c r="R203" s="75">
        <v>125.80693500000001</v>
      </c>
      <c r="S203" s="75" t="str">
        <f t="shared" si="9"/>
        <v>중기업</v>
      </c>
      <c r="T203" s="73" t="s">
        <v>6242</v>
      </c>
      <c r="U203" s="73" t="s">
        <v>6243</v>
      </c>
      <c r="V203" s="74" t="s">
        <v>6240</v>
      </c>
      <c r="W203" s="73" t="s">
        <v>6244</v>
      </c>
      <c r="X203" s="73" t="s">
        <v>6245</v>
      </c>
      <c r="Y203" s="73" t="s">
        <v>6246</v>
      </c>
      <c r="Z203" s="76" t="s">
        <v>6247</v>
      </c>
      <c r="AA203" s="74" t="s">
        <v>6248</v>
      </c>
      <c r="AB203" s="77" t="s">
        <v>3690</v>
      </c>
      <c r="AC203" s="73" t="s">
        <v>3691</v>
      </c>
      <c r="AD203" s="73" t="s">
        <v>3691</v>
      </c>
      <c r="AE203" s="73" t="s">
        <v>6226</v>
      </c>
      <c r="AF203" s="91" t="s">
        <v>2737</v>
      </c>
      <c r="AG203" s="91"/>
      <c r="AH203" s="79" t="s">
        <v>6249</v>
      </c>
      <c r="AI203" s="79" t="s">
        <v>6250</v>
      </c>
      <c r="AJ203" s="73" t="s">
        <v>3696</v>
      </c>
      <c r="AK203" s="73">
        <v>3</v>
      </c>
      <c r="AL203" s="73">
        <v>1</v>
      </c>
      <c r="AM203" s="80" t="s">
        <v>488</v>
      </c>
      <c r="AN203" s="80" t="s">
        <v>6251</v>
      </c>
      <c r="AO203" s="80"/>
      <c r="AP203" s="79" t="s">
        <v>6252</v>
      </c>
      <c r="AQ203" s="79" t="s">
        <v>6253</v>
      </c>
      <c r="AR203" s="79" t="s">
        <v>6254</v>
      </c>
      <c r="AS203" s="79" t="s">
        <v>6255</v>
      </c>
      <c r="AT203" s="79" t="s">
        <v>2746</v>
      </c>
      <c r="AU203" s="81">
        <v>3</v>
      </c>
      <c r="AV203" s="81">
        <v>4</v>
      </c>
      <c r="AW203" s="81">
        <v>4</v>
      </c>
      <c r="AX203" s="82">
        <v>4</v>
      </c>
      <c r="AY203" s="82">
        <v>4</v>
      </c>
      <c r="AZ203" s="74" t="s">
        <v>6256</v>
      </c>
      <c r="BA203" s="79" t="s">
        <v>6257</v>
      </c>
      <c r="BB203" s="79" t="s">
        <v>6258</v>
      </c>
      <c r="BC203" s="79" t="s">
        <v>4800</v>
      </c>
      <c r="BD203" s="83" t="s">
        <v>6259</v>
      </c>
      <c r="BE203" s="81" t="s">
        <v>6260</v>
      </c>
      <c r="BF203" s="81"/>
      <c r="BG203" s="81"/>
      <c r="BH203" s="81">
        <v>1</v>
      </c>
      <c r="BI203" s="81"/>
      <c r="BJ203" s="84" t="s">
        <v>6261</v>
      </c>
      <c r="BK203" s="81">
        <v>1</v>
      </c>
      <c r="BL203" s="82">
        <v>3</v>
      </c>
      <c r="BM203" s="82">
        <v>4</v>
      </c>
      <c r="BN203" s="73" t="s">
        <v>3829</v>
      </c>
      <c r="BO203" s="73"/>
      <c r="BP203" s="73"/>
      <c r="BQ203" s="85" t="s">
        <v>6262</v>
      </c>
      <c r="BR203" s="86">
        <v>13800</v>
      </c>
      <c r="BS203" s="87">
        <v>20000</v>
      </c>
      <c r="BT203" s="86">
        <v>6200</v>
      </c>
      <c r="BU203" s="81" t="s">
        <v>3098</v>
      </c>
      <c r="BV203" s="81"/>
      <c r="BW203" s="90"/>
      <c r="BX203" s="31">
        <f t="shared" si="10"/>
        <v>1</v>
      </c>
      <c r="BY203" s="31">
        <f t="shared" si="11"/>
        <v>1</v>
      </c>
      <c r="BZ203" s="209">
        <v>10</v>
      </c>
    </row>
    <row r="204" spans="2:78" ht="31.5" customHeight="1">
      <c r="B204" s="72">
        <v>199</v>
      </c>
      <c r="C204" s="72">
        <v>4</v>
      </c>
      <c r="D204" s="73" t="s">
        <v>2086</v>
      </c>
      <c r="E204" s="74" t="s">
        <v>1066</v>
      </c>
      <c r="F204" s="73">
        <v>25</v>
      </c>
      <c r="G204" s="73">
        <v>1972</v>
      </c>
      <c r="H204" s="73" t="s">
        <v>2804</v>
      </c>
      <c r="I204" s="73" t="s">
        <v>2804</v>
      </c>
      <c r="J204" s="74" t="s">
        <v>3864</v>
      </c>
      <c r="K204" s="74" t="s">
        <v>2725</v>
      </c>
      <c r="L204" s="74" t="s">
        <v>2726</v>
      </c>
      <c r="M204" s="74" t="s">
        <v>2850</v>
      </c>
      <c r="N204" s="74" t="s">
        <v>2851</v>
      </c>
      <c r="O204" s="74" t="s">
        <v>2850</v>
      </c>
      <c r="P204" s="74">
        <v>1000</v>
      </c>
      <c r="Q204" s="74">
        <v>50</v>
      </c>
      <c r="R204" s="75">
        <v>112.13112000000001</v>
      </c>
      <c r="S204" s="75" t="str">
        <f t="shared" si="9"/>
        <v>소기업</v>
      </c>
      <c r="T204" s="73" t="s">
        <v>6263</v>
      </c>
      <c r="U204" s="73" t="s">
        <v>6264</v>
      </c>
      <c r="V204" s="74" t="s">
        <v>2066</v>
      </c>
      <c r="W204" s="73" t="s">
        <v>6265</v>
      </c>
      <c r="X204" s="73" t="s">
        <v>6266</v>
      </c>
      <c r="Y204" s="73" t="s">
        <v>6246</v>
      </c>
      <c r="Z204" s="76" t="s">
        <v>6267</v>
      </c>
      <c r="AA204" s="74" t="s">
        <v>6268</v>
      </c>
      <c r="AB204" s="77" t="s">
        <v>3869</v>
      </c>
      <c r="AC204" s="73" t="s">
        <v>3691</v>
      </c>
      <c r="AD204" s="73" t="s">
        <v>3691</v>
      </c>
      <c r="AE204" s="73" t="s">
        <v>6226</v>
      </c>
      <c r="AF204" s="92" t="s">
        <v>2737</v>
      </c>
      <c r="AG204" s="92"/>
      <c r="AH204" s="79" t="s">
        <v>6269</v>
      </c>
      <c r="AI204" s="79" t="s">
        <v>6270</v>
      </c>
      <c r="AJ204" s="73">
        <v>3</v>
      </c>
      <c r="AK204" s="73">
        <v>4</v>
      </c>
      <c r="AL204" s="73" t="s">
        <v>6271</v>
      </c>
      <c r="AM204" s="80">
        <v>3</v>
      </c>
      <c r="AN204" s="80"/>
      <c r="AO204" s="80"/>
      <c r="AP204" s="79" t="s">
        <v>6272</v>
      </c>
      <c r="AQ204" s="79" t="s">
        <v>6273</v>
      </c>
      <c r="AR204" s="79" t="s">
        <v>6274</v>
      </c>
      <c r="AS204" s="79" t="s">
        <v>6275</v>
      </c>
      <c r="AT204" s="79" t="s">
        <v>2746</v>
      </c>
      <c r="AU204" s="81">
        <v>1</v>
      </c>
      <c r="AV204" s="81">
        <v>2</v>
      </c>
      <c r="AW204" s="81">
        <v>3</v>
      </c>
      <c r="AX204" s="82">
        <v>4</v>
      </c>
      <c r="AY204" s="82">
        <v>4</v>
      </c>
      <c r="AZ204" s="74" t="s">
        <v>6276</v>
      </c>
      <c r="BA204" s="79" t="s">
        <v>6277</v>
      </c>
      <c r="BB204" s="79" t="s">
        <v>6278</v>
      </c>
      <c r="BC204" s="79" t="s">
        <v>4800</v>
      </c>
      <c r="BD204" s="83" t="s">
        <v>6279</v>
      </c>
      <c r="BE204" s="81"/>
      <c r="BF204" s="81"/>
      <c r="BG204" s="81"/>
      <c r="BH204" s="81"/>
      <c r="BI204" s="81"/>
      <c r="BJ204" s="84" t="s">
        <v>6261</v>
      </c>
      <c r="BK204" s="81">
        <v>1</v>
      </c>
      <c r="BL204" s="82">
        <v>3</v>
      </c>
      <c r="BM204" s="82">
        <v>4</v>
      </c>
      <c r="BN204" s="73"/>
      <c r="BO204" s="73"/>
      <c r="BP204" s="73"/>
      <c r="BQ204" s="85"/>
      <c r="BR204" s="86">
        <v>10400</v>
      </c>
      <c r="BS204" s="87">
        <v>12000</v>
      </c>
      <c r="BT204" s="86">
        <v>1600</v>
      </c>
      <c r="BU204" s="81" t="s">
        <v>3551</v>
      </c>
      <c r="BV204" s="81"/>
      <c r="BW204" s="90"/>
      <c r="BX204" s="31">
        <f t="shared" si="10"/>
        <v>1</v>
      </c>
      <c r="BY204" s="31">
        <f t="shared" si="11"/>
        <v>1</v>
      </c>
      <c r="BZ204" s="209">
        <v>10</v>
      </c>
    </row>
    <row r="205" spans="2:78" ht="31.5" customHeight="1">
      <c r="B205" s="72">
        <v>200</v>
      </c>
      <c r="C205" s="72">
        <v>5</v>
      </c>
      <c r="D205" s="73" t="s">
        <v>2086</v>
      </c>
      <c r="E205" s="74" t="s">
        <v>6280</v>
      </c>
      <c r="F205" s="73">
        <v>8</v>
      </c>
      <c r="G205" s="73">
        <v>2009</v>
      </c>
      <c r="H205" s="73" t="s">
        <v>2827</v>
      </c>
      <c r="I205" s="73" t="s">
        <v>2828</v>
      </c>
      <c r="J205" s="74" t="s">
        <v>4877</v>
      </c>
      <c r="K205" s="74" t="s">
        <v>2725</v>
      </c>
      <c r="L205" s="74" t="s">
        <v>2726</v>
      </c>
      <c r="M205" s="74" t="s">
        <v>2948</v>
      </c>
      <c r="N205" s="74" t="s">
        <v>2949</v>
      </c>
      <c r="O205" s="74" t="s">
        <v>2948</v>
      </c>
      <c r="P205" s="74">
        <v>1000</v>
      </c>
      <c r="Q205" s="74">
        <v>50</v>
      </c>
      <c r="R205" s="75">
        <v>40.16892</v>
      </c>
      <c r="S205" s="75" t="str">
        <f t="shared" si="9"/>
        <v>소기업</v>
      </c>
      <c r="T205" s="73" t="s">
        <v>6281</v>
      </c>
      <c r="U205" s="73" t="s">
        <v>6282</v>
      </c>
      <c r="V205" s="74" t="s">
        <v>6283</v>
      </c>
      <c r="W205" s="73" t="s">
        <v>6284</v>
      </c>
      <c r="X205" s="73" t="s">
        <v>6285</v>
      </c>
      <c r="Y205" s="73" t="s">
        <v>6246</v>
      </c>
      <c r="Z205" s="76" t="s">
        <v>6286</v>
      </c>
      <c r="AA205" s="74" t="s">
        <v>6287</v>
      </c>
      <c r="AB205" s="77" t="s">
        <v>3869</v>
      </c>
      <c r="AC205" s="73" t="s">
        <v>3717</v>
      </c>
      <c r="AD205" s="73" t="s">
        <v>3717</v>
      </c>
      <c r="AE205" s="73" t="s">
        <v>6226</v>
      </c>
      <c r="AF205" s="92" t="s">
        <v>2737</v>
      </c>
      <c r="AG205" s="92"/>
      <c r="AH205" s="79" t="s">
        <v>6288</v>
      </c>
      <c r="AI205" s="79" t="s">
        <v>6289</v>
      </c>
      <c r="AJ205" s="73" t="s">
        <v>4273</v>
      </c>
      <c r="AK205" s="73">
        <v>3</v>
      </c>
      <c r="AL205" s="73">
        <v>1</v>
      </c>
      <c r="AM205" s="80">
        <v>3</v>
      </c>
      <c r="AN205" s="80"/>
      <c r="AO205" s="80"/>
      <c r="AP205" s="79" t="s">
        <v>6290</v>
      </c>
      <c r="AQ205" s="79" t="s">
        <v>6230</v>
      </c>
      <c r="AR205" s="79" t="s">
        <v>6231</v>
      </c>
      <c r="AS205" s="79" t="s">
        <v>6232</v>
      </c>
      <c r="AT205" s="79" t="s">
        <v>2746</v>
      </c>
      <c r="AU205" s="81">
        <v>1</v>
      </c>
      <c r="AV205" s="81">
        <v>4</v>
      </c>
      <c r="AW205" s="81">
        <v>4</v>
      </c>
      <c r="AX205" s="82">
        <v>4</v>
      </c>
      <c r="AY205" s="82">
        <v>4</v>
      </c>
      <c r="AZ205" s="74" t="s">
        <v>6291</v>
      </c>
      <c r="BA205" s="79" t="s">
        <v>6292</v>
      </c>
      <c r="BB205" s="79" t="s">
        <v>6293</v>
      </c>
      <c r="BC205" s="79" t="s">
        <v>6294</v>
      </c>
      <c r="BD205" s="83" t="s">
        <v>6259</v>
      </c>
      <c r="BE205" s="81"/>
      <c r="BF205" s="81"/>
      <c r="BG205" s="81"/>
      <c r="BH205" s="81"/>
      <c r="BI205" s="81"/>
      <c r="BJ205" s="84" t="s">
        <v>6261</v>
      </c>
      <c r="BK205" s="81">
        <v>0</v>
      </c>
      <c r="BL205" s="82">
        <v>2</v>
      </c>
      <c r="BM205" s="82">
        <v>3</v>
      </c>
      <c r="BN205" s="73"/>
      <c r="BO205" s="73"/>
      <c r="BP205" s="73"/>
      <c r="BQ205" s="85"/>
      <c r="BR205" s="86">
        <v>3233</v>
      </c>
      <c r="BS205" s="87">
        <v>5000</v>
      </c>
      <c r="BT205" s="86">
        <v>1767</v>
      </c>
      <c r="BU205" s="81" t="s">
        <v>2756</v>
      </c>
      <c r="BV205" s="81"/>
      <c r="BW205" s="90"/>
      <c r="BX205" s="31">
        <f t="shared" si="10"/>
        <v>0</v>
      </c>
      <c r="BY205" s="31">
        <f t="shared" si="11"/>
        <v>0</v>
      </c>
      <c r="BZ205" s="209">
        <v>8</v>
      </c>
    </row>
    <row r="206" spans="2:78" ht="31.5" customHeight="1">
      <c r="B206" s="72">
        <v>201</v>
      </c>
      <c r="C206" s="72">
        <v>6</v>
      </c>
      <c r="D206" s="73" t="s">
        <v>2086</v>
      </c>
      <c r="E206" s="74" t="s">
        <v>6295</v>
      </c>
      <c r="F206" s="73">
        <v>21</v>
      </c>
      <c r="G206" s="73">
        <v>1998</v>
      </c>
      <c r="H206" s="73" t="s">
        <v>2723</v>
      </c>
      <c r="I206" s="73" t="s">
        <v>2723</v>
      </c>
      <c r="J206" s="74" t="s">
        <v>6296</v>
      </c>
      <c r="K206" s="74" t="s">
        <v>2725</v>
      </c>
      <c r="L206" s="74" t="s">
        <v>2726</v>
      </c>
      <c r="M206" s="74" t="s">
        <v>6297</v>
      </c>
      <c r="N206" s="74" t="s">
        <v>6298</v>
      </c>
      <c r="O206" s="74" t="s">
        <v>6297</v>
      </c>
      <c r="P206" s="74">
        <v>1500</v>
      </c>
      <c r="Q206" s="74">
        <v>50</v>
      </c>
      <c r="R206" s="75">
        <v>93.596365000000006</v>
      </c>
      <c r="S206" s="75" t="str">
        <f t="shared" si="9"/>
        <v>소기업</v>
      </c>
      <c r="T206" s="73" t="s">
        <v>6299</v>
      </c>
      <c r="U206" s="73" t="s">
        <v>6300</v>
      </c>
      <c r="V206" s="74" t="s">
        <v>6301</v>
      </c>
      <c r="W206" s="73" t="s">
        <v>6302</v>
      </c>
      <c r="X206" s="73" t="s">
        <v>6303</v>
      </c>
      <c r="Y206" s="73" t="s">
        <v>6246</v>
      </c>
      <c r="Z206" s="76" t="s">
        <v>6304</v>
      </c>
      <c r="AA206" s="74" t="s">
        <v>6305</v>
      </c>
      <c r="AB206" s="77" t="s">
        <v>3690</v>
      </c>
      <c r="AC206" s="73" t="s">
        <v>3717</v>
      </c>
      <c r="AD206" s="73" t="s">
        <v>3717</v>
      </c>
      <c r="AE206" s="73" t="s">
        <v>6226</v>
      </c>
      <c r="AF206" s="92" t="s">
        <v>2737</v>
      </c>
      <c r="AG206" s="92"/>
      <c r="AH206" s="79" t="s">
        <v>6306</v>
      </c>
      <c r="AI206" s="79" t="s">
        <v>6307</v>
      </c>
      <c r="AJ206" s="73">
        <v>3</v>
      </c>
      <c r="AK206" s="73">
        <v>4</v>
      </c>
      <c r="AL206" s="73">
        <v>1</v>
      </c>
      <c r="AM206" s="80">
        <v>3</v>
      </c>
      <c r="AN206" s="80"/>
      <c r="AO206" s="80"/>
      <c r="AP206" s="79" t="s">
        <v>6308</v>
      </c>
      <c r="AQ206" s="79" t="s">
        <v>6230</v>
      </c>
      <c r="AR206" s="79" t="s">
        <v>6231</v>
      </c>
      <c r="AS206" s="79" t="s">
        <v>6309</v>
      </c>
      <c r="AT206" s="79" t="s">
        <v>2746</v>
      </c>
      <c r="AU206" s="81">
        <v>2</v>
      </c>
      <c r="AV206" s="81">
        <v>3</v>
      </c>
      <c r="AW206" s="81">
        <v>3</v>
      </c>
      <c r="AX206" s="82">
        <v>4</v>
      </c>
      <c r="AY206" s="82">
        <v>4</v>
      </c>
      <c r="AZ206" s="74" t="s">
        <v>6310</v>
      </c>
      <c r="BA206" s="79" t="s">
        <v>6311</v>
      </c>
      <c r="BB206" s="79" t="s">
        <v>6235</v>
      </c>
      <c r="BC206" s="79" t="s">
        <v>6294</v>
      </c>
      <c r="BD206" s="83" t="s">
        <v>6312</v>
      </c>
      <c r="BE206" s="81" t="s">
        <v>6313</v>
      </c>
      <c r="BF206" s="81"/>
      <c r="BG206" s="81">
        <v>1</v>
      </c>
      <c r="BH206" s="81"/>
      <c r="BI206" s="81"/>
      <c r="BJ206" s="84" t="s">
        <v>6261</v>
      </c>
      <c r="BK206" s="81">
        <v>1</v>
      </c>
      <c r="BL206" s="82">
        <v>3</v>
      </c>
      <c r="BM206" s="82">
        <v>4</v>
      </c>
      <c r="BN206" s="73"/>
      <c r="BO206" s="73"/>
      <c r="BP206" s="73"/>
      <c r="BQ206" s="85"/>
      <c r="BR206" s="86">
        <v>0</v>
      </c>
      <c r="BS206" s="87">
        <v>0</v>
      </c>
      <c r="BT206" s="86">
        <v>0</v>
      </c>
      <c r="BU206" s="81" t="s">
        <v>2756</v>
      </c>
      <c r="BV206" s="81"/>
      <c r="BW206" s="90"/>
      <c r="BX206" s="31">
        <f t="shared" si="10"/>
        <v>0</v>
      </c>
      <c r="BY206" s="31">
        <f t="shared" si="11"/>
        <v>0</v>
      </c>
      <c r="BZ206" s="209">
        <v>8</v>
      </c>
    </row>
    <row r="207" spans="2:78" ht="31.5" customHeight="1">
      <c r="B207" s="72">
        <v>202</v>
      </c>
      <c r="C207" s="72">
        <v>7</v>
      </c>
      <c r="D207" s="73" t="s">
        <v>2086</v>
      </c>
      <c r="E207" s="74" t="s">
        <v>1085</v>
      </c>
      <c r="F207" s="73">
        <v>55</v>
      </c>
      <c r="G207" s="73">
        <v>2012</v>
      </c>
      <c r="H207" s="73" t="s">
        <v>3034</v>
      </c>
      <c r="I207" s="73" t="s">
        <v>3034</v>
      </c>
      <c r="J207" s="74" t="s">
        <v>2724</v>
      </c>
      <c r="K207" s="74" t="s">
        <v>2725</v>
      </c>
      <c r="L207" s="74" t="s">
        <v>2726</v>
      </c>
      <c r="M207" s="74" t="s">
        <v>2727</v>
      </c>
      <c r="N207" s="74" t="s">
        <v>2728</v>
      </c>
      <c r="O207" s="74" t="s">
        <v>2727</v>
      </c>
      <c r="P207" s="74">
        <v>1000</v>
      </c>
      <c r="Q207" s="74">
        <v>50</v>
      </c>
      <c r="R207" s="75">
        <v>186.20112999999998</v>
      </c>
      <c r="S207" s="75" t="str">
        <f t="shared" si="9"/>
        <v>중기업</v>
      </c>
      <c r="T207" s="73" t="s">
        <v>6314</v>
      </c>
      <c r="U207" s="73" t="s">
        <v>6315</v>
      </c>
      <c r="V207" s="74" t="s">
        <v>2070</v>
      </c>
      <c r="W207" s="73" t="s">
        <v>6316</v>
      </c>
      <c r="X207" s="73" t="s">
        <v>6317</v>
      </c>
      <c r="Y207" s="73" t="s">
        <v>6246</v>
      </c>
      <c r="Z207" s="76" t="s">
        <v>6318</v>
      </c>
      <c r="AA207" s="74" t="s">
        <v>6319</v>
      </c>
      <c r="AB207" s="77" t="s">
        <v>3690</v>
      </c>
      <c r="AC207" s="73" t="s">
        <v>3691</v>
      </c>
      <c r="AD207" s="73" t="s">
        <v>3691</v>
      </c>
      <c r="AE207" s="73" t="s">
        <v>6203</v>
      </c>
      <c r="AF207" s="91" t="s">
        <v>6204</v>
      </c>
      <c r="AG207" s="92"/>
      <c r="AH207" s="79" t="s">
        <v>6320</v>
      </c>
      <c r="AI207" s="79" t="s">
        <v>6321</v>
      </c>
      <c r="AJ207" s="73">
        <v>3</v>
      </c>
      <c r="AK207" s="73">
        <v>0</v>
      </c>
      <c r="AL207" s="73">
        <v>0</v>
      </c>
      <c r="AM207" s="80"/>
      <c r="AN207" s="80">
        <v>3</v>
      </c>
      <c r="AO207" s="80"/>
      <c r="AP207" s="79" t="s">
        <v>6322</v>
      </c>
      <c r="AQ207" s="79" t="s">
        <v>6323</v>
      </c>
      <c r="AR207" s="79" t="s">
        <v>6324</v>
      </c>
      <c r="AS207" s="79" t="s">
        <v>6325</v>
      </c>
      <c r="AT207" s="79" t="s">
        <v>2746</v>
      </c>
      <c r="AU207" s="81">
        <v>3</v>
      </c>
      <c r="AV207" s="81">
        <v>4</v>
      </c>
      <c r="AW207" s="81">
        <v>4</v>
      </c>
      <c r="AX207" s="82">
        <v>4</v>
      </c>
      <c r="AY207" s="82">
        <v>6</v>
      </c>
      <c r="AZ207" s="74" t="s">
        <v>6326</v>
      </c>
      <c r="BA207" s="79" t="s">
        <v>6327</v>
      </c>
      <c r="BB207" s="79" t="s">
        <v>6328</v>
      </c>
      <c r="BC207" s="79" t="s">
        <v>6329</v>
      </c>
      <c r="BD207" s="123">
        <v>42485</v>
      </c>
      <c r="BE207" s="81" t="s">
        <v>6330</v>
      </c>
      <c r="BF207" s="81"/>
      <c r="BG207" s="81">
        <v>1</v>
      </c>
      <c r="BH207" s="81"/>
      <c r="BI207" s="81"/>
      <c r="BJ207" s="84" t="s">
        <v>6216</v>
      </c>
      <c r="BK207" s="81">
        <v>2</v>
      </c>
      <c r="BL207" s="82">
        <v>5</v>
      </c>
      <c r="BM207" s="82">
        <v>6</v>
      </c>
      <c r="BN207" s="73"/>
      <c r="BO207" s="73"/>
      <c r="BP207" s="73"/>
      <c r="BQ207" s="85"/>
      <c r="BR207" s="86">
        <v>19400</v>
      </c>
      <c r="BS207" s="87">
        <v>16000</v>
      </c>
      <c r="BT207" s="86">
        <v>-3400</v>
      </c>
      <c r="BU207" s="81" t="s">
        <v>2778</v>
      </c>
      <c r="BV207" s="81"/>
      <c r="BW207" s="90"/>
      <c r="BX207" s="31">
        <f t="shared" si="10"/>
        <v>1</v>
      </c>
      <c r="BY207" s="31">
        <f t="shared" si="11"/>
        <v>1</v>
      </c>
      <c r="BZ207" s="209">
        <v>10</v>
      </c>
    </row>
    <row r="208" spans="2:78" ht="31.5" customHeight="1">
      <c r="B208" s="72">
        <v>203</v>
      </c>
      <c r="C208" s="72">
        <v>8</v>
      </c>
      <c r="D208" s="73" t="s">
        <v>2086</v>
      </c>
      <c r="E208" s="74" t="s">
        <v>1064</v>
      </c>
      <c r="F208" s="73">
        <v>103</v>
      </c>
      <c r="G208" s="73">
        <v>2002</v>
      </c>
      <c r="H208" s="73" t="s">
        <v>3020</v>
      </c>
      <c r="I208" s="73" t="s">
        <v>3020</v>
      </c>
      <c r="J208" s="74" t="s">
        <v>6331</v>
      </c>
      <c r="K208" s="74" t="s">
        <v>2725</v>
      </c>
      <c r="L208" s="74" t="s">
        <v>2726</v>
      </c>
      <c r="M208" s="74" t="s">
        <v>3553</v>
      </c>
      <c r="N208" s="74" t="s">
        <v>3554</v>
      </c>
      <c r="O208" s="74" t="s">
        <v>3553</v>
      </c>
      <c r="P208" s="74">
        <v>1000</v>
      </c>
      <c r="Q208" s="74">
        <v>50</v>
      </c>
      <c r="R208" s="75">
        <v>108.209125</v>
      </c>
      <c r="S208" s="75" t="str">
        <f t="shared" si="9"/>
        <v>중기업</v>
      </c>
      <c r="T208" s="73" t="s">
        <v>6198</v>
      </c>
      <c r="U208" s="73" t="s">
        <v>6332</v>
      </c>
      <c r="V208" s="74" t="s">
        <v>2069</v>
      </c>
      <c r="W208" s="73" t="s">
        <v>6198</v>
      </c>
      <c r="X208" s="73" t="s">
        <v>6333</v>
      </c>
      <c r="Y208" s="73" t="s">
        <v>6246</v>
      </c>
      <c r="Z208" s="76" t="s">
        <v>6334</v>
      </c>
      <c r="AA208" s="74" t="s">
        <v>6335</v>
      </c>
      <c r="AB208" s="77" t="s">
        <v>3869</v>
      </c>
      <c r="AC208" s="73" t="s">
        <v>3717</v>
      </c>
      <c r="AD208" s="73" t="s">
        <v>3717</v>
      </c>
      <c r="AE208" s="73" t="s">
        <v>6226</v>
      </c>
      <c r="AF208" s="92" t="s">
        <v>2737</v>
      </c>
      <c r="AG208" s="92"/>
      <c r="AH208" s="79" t="s">
        <v>6336</v>
      </c>
      <c r="AI208" s="79" t="s">
        <v>6337</v>
      </c>
      <c r="AJ208" s="73">
        <v>3</v>
      </c>
      <c r="AK208" s="73">
        <v>3</v>
      </c>
      <c r="AL208" s="73">
        <v>1</v>
      </c>
      <c r="AM208" s="80">
        <v>3</v>
      </c>
      <c r="AN208" s="80"/>
      <c r="AO208" s="80"/>
      <c r="AP208" s="79" t="s">
        <v>6338</v>
      </c>
      <c r="AQ208" s="79" t="s">
        <v>6230</v>
      </c>
      <c r="AR208" s="79" t="s">
        <v>6231</v>
      </c>
      <c r="AS208" s="79" t="s">
        <v>6339</v>
      </c>
      <c r="AT208" s="79" t="s">
        <v>2746</v>
      </c>
      <c r="AU208" s="81">
        <v>1</v>
      </c>
      <c r="AV208" s="81">
        <v>1</v>
      </c>
      <c r="AW208" s="81">
        <v>1</v>
      </c>
      <c r="AX208" s="82">
        <v>4</v>
      </c>
      <c r="AY208" s="82">
        <v>4</v>
      </c>
      <c r="AZ208" s="74" t="s">
        <v>6340</v>
      </c>
      <c r="BA208" s="79" t="s">
        <v>6341</v>
      </c>
      <c r="BB208" s="79" t="s">
        <v>6235</v>
      </c>
      <c r="BC208" s="79" t="s">
        <v>6294</v>
      </c>
      <c r="BD208" s="83" t="s">
        <v>6342</v>
      </c>
      <c r="BE208" s="81"/>
      <c r="BF208" s="81"/>
      <c r="BG208" s="81"/>
      <c r="BH208" s="81"/>
      <c r="BI208" s="81"/>
      <c r="BJ208" s="84" t="s">
        <v>6261</v>
      </c>
      <c r="BK208" s="81">
        <v>0</v>
      </c>
      <c r="BL208" s="82">
        <v>0</v>
      </c>
      <c r="BM208" s="82">
        <v>3</v>
      </c>
      <c r="BN208" s="73"/>
      <c r="BO208" s="73"/>
      <c r="BP208" s="73"/>
      <c r="BQ208" s="85"/>
      <c r="BR208" s="86">
        <v>10641</v>
      </c>
      <c r="BS208" s="87">
        <v>12500</v>
      </c>
      <c r="BT208" s="86">
        <v>1859</v>
      </c>
      <c r="BU208" s="81" t="s">
        <v>3098</v>
      </c>
      <c r="BV208" s="81"/>
      <c r="BW208" s="90"/>
      <c r="BX208" s="31">
        <f t="shared" si="10"/>
        <v>0</v>
      </c>
      <c r="BY208" s="31">
        <f t="shared" si="11"/>
        <v>0</v>
      </c>
      <c r="BZ208" s="209">
        <v>9</v>
      </c>
    </row>
    <row r="209" spans="2:78" ht="31.5" customHeight="1">
      <c r="B209" s="72">
        <v>204</v>
      </c>
      <c r="C209" s="72">
        <v>9</v>
      </c>
      <c r="D209" s="73" t="s">
        <v>2086</v>
      </c>
      <c r="E209" s="74" t="s">
        <v>6343</v>
      </c>
      <c r="F209" s="73">
        <v>68</v>
      </c>
      <c r="G209" s="73">
        <v>2000</v>
      </c>
      <c r="H209" s="73" t="s">
        <v>2848</v>
      </c>
      <c r="I209" s="73" t="s">
        <v>2848</v>
      </c>
      <c r="J209" s="74" t="s">
        <v>6344</v>
      </c>
      <c r="K209" s="74" t="s">
        <v>2725</v>
      </c>
      <c r="L209" s="74" t="s">
        <v>2726</v>
      </c>
      <c r="M209" s="74" t="s">
        <v>2727</v>
      </c>
      <c r="N209" s="74" t="s">
        <v>2728</v>
      </c>
      <c r="O209" s="74" t="s">
        <v>2727</v>
      </c>
      <c r="P209" s="74">
        <v>1000</v>
      </c>
      <c r="Q209" s="74">
        <v>50</v>
      </c>
      <c r="R209" s="75">
        <v>89.698454999999996</v>
      </c>
      <c r="S209" s="75" t="str">
        <f t="shared" si="9"/>
        <v>중기업</v>
      </c>
      <c r="T209" s="73" t="s">
        <v>6345</v>
      </c>
      <c r="U209" s="73" t="s">
        <v>6346</v>
      </c>
      <c r="V209" s="74" t="s">
        <v>6347</v>
      </c>
      <c r="W209" s="73" t="s">
        <v>6345</v>
      </c>
      <c r="X209" s="73" t="s">
        <v>6348</v>
      </c>
      <c r="Y209" s="73" t="s">
        <v>6246</v>
      </c>
      <c r="Z209" s="76" t="s">
        <v>6349</v>
      </c>
      <c r="AA209" s="74" t="s">
        <v>6350</v>
      </c>
      <c r="AB209" s="77" t="s">
        <v>3690</v>
      </c>
      <c r="AC209" s="73" t="s">
        <v>3691</v>
      </c>
      <c r="AD209" s="73" t="s">
        <v>3691</v>
      </c>
      <c r="AE209" s="73" t="s">
        <v>6203</v>
      </c>
      <c r="AF209" s="91" t="s">
        <v>6204</v>
      </c>
      <c r="AG209" s="92"/>
      <c r="AH209" s="79" t="s">
        <v>6351</v>
      </c>
      <c r="AI209" s="79" t="s">
        <v>6352</v>
      </c>
      <c r="AJ209" s="73">
        <v>3</v>
      </c>
      <c r="AK209" s="73">
        <v>0</v>
      </c>
      <c r="AL209" s="73">
        <v>0</v>
      </c>
      <c r="AM209" s="80">
        <v>5</v>
      </c>
      <c r="AN209" s="80"/>
      <c r="AO209" s="80"/>
      <c r="AP209" s="79" t="s">
        <v>6353</v>
      </c>
      <c r="AQ209" s="79" t="s">
        <v>6354</v>
      </c>
      <c r="AR209" s="79" t="s">
        <v>6355</v>
      </c>
      <c r="AS209" s="79" t="s">
        <v>6356</v>
      </c>
      <c r="AT209" s="79" t="s">
        <v>2746</v>
      </c>
      <c r="AU209" s="81">
        <v>3</v>
      </c>
      <c r="AV209" s="81">
        <v>4</v>
      </c>
      <c r="AW209" s="81">
        <v>4</v>
      </c>
      <c r="AX209" s="82">
        <v>4</v>
      </c>
      <c r="AY209" s="82">
        <v>6</v>
      </c>
      <c r="AZ209" s="74" t="s">
        <v>6357</v>
      </c>
      <c r="BA209" s="79" t="s">
        <v>6358</v>
      </c>
      <c r="BB209" s="79" t="s">
        <v>6359</v>
      </c>
      <c r="BC209" s="79" t="s">
        <v>6360</v>
      </c>
      <c r="BD209" s="123">
        <v>42501</v>
      </c>
      <c r="BE209" s="81" t="s">
        <v>6361</v>
      </c>
      <c r="BF209" s="81">
        <v>1</v>
      </c>
      <c r="BG209" s="81"/>
      <c r="BH209" s="81"/>
      <c r="BI209" s="81"/>
      <c r="BJ209" s="84" t="s">
        <v>6216</v>
      </c>
      <c r="BK209" s="81">
        <v>2</v>
      </c>
      <c r="BL209" s="82">
        <v>2</v>
      </c>
      <c r="BM209" s="82">
        <v>3</v>
      </c>
      <c r="BN209" s="73"/>
      <c r="BO209" s="73"/>
      <c r="BP209" s="73"/>
      <c r="BQ209" s="85"/>
      <c r="BR209" s="86">
        <v>10494</v>
      </c>
      <c r="BS209" s="87">
        <v>10000</v>
      </c>
      <c r="BT209" s="86">
        <v>-494</v>
      </c>
      <c r="BU209" s="81" t="s">
        <v>3830</v>
      </c>
      <c r="BV209" s="81"/>
      <c r="BW209" s="90"/>
      <c r="BX209" s="31">
        <f t="shared" si="10"/>
        <v>1</v>
      </c>
      <c r="BY209" s="31">
        <f t="shared" si="11"/>
        <v>1</v>
      </c>
      <c r="BZ209" s="209">
        <v>9</v>
      </c>
    </row>
    <row r="210" spans="2:78" ht="31.5" customHeight="1">
      <c r="B210" s="72">
        <v>205</v>
      </c>
      <c r="C210" s="72">
        <v>10</v>
      </c>
      <c r="D210" s="73" t="s">
        <v>2086</v>
      </c>
      <c r="E210" s="74" t="s">
        <v>2133</v>
      </c>
      <c r="F210" s="73">
        <v>46</v>
      </c>
      <c r="G210" s="73">
        <v>1998</v>
      </c>
      <c r="H210" s="73" t="s">
        <v>3066</v>
      </c>
      <c r="I210" s="73" t="s">
        <v>3020</v>
      </c>
      <c r="J210" s="74" t="s">
        <v>4769</v>
      </c>
      <c r="K210" s="74" t="s">
        <v>2725</v>
      </c>
      <c r="L210" s="74" t="s">
        <v>2726</v>
      </c>
      <c r="M210" s="74" t="s">
        <v>2727</v>
      </c>
      <c r="N210" s="74" t="s">
        <v>2728</v>
      </c>
      <c r="O210" s="74" t="s">
        <v>2727</v>
      </c>
      <c r="P210" s="74">
        <v>1000</v>
      </c>
      <c r="Q210" s="74">
        <v>50</v>
      </c>
      <c r="R210" s="75">
        <v>89.135720000000006</v>
      </c>
      <c r="S210" s="75" t="str">
        <f t="shared" si="9"/>
        <v>소기업</v>
      </c>
      <c r="T210" s="73" t="s">
        <v>6362</v>
      </c>
      <c r="U210" s="73" t="s">
        <v>6363</v>
      </c>
      <c r="V210" s="74" t="s">
        <v>6364</v>
      </c>
      <c r="W210" s="73" t="s">
        <v>6362</v>
      </c>
      <c r="X210" s="73" t="s">
        <v>6365</v>
      </c>
      <c r="Y210" s="73" t="s">
        <v>6246</v>
      </c>
      <c r="Z210" s="76" t="s">
        <v>6366</v>
      </c>
      <c r="AA210" s="74" t="s">
        <v>6367</v>
      </c>
      <c r="AB210" s="77" t="s">
        <v>3690</v>
      </c>
      <c r="AC210" s="73" t="s">
        <v>3691</v>
      </c>
      <c r="AD210" s="73" t="s">
        <v>3691</v>
      </c>
      <c r="AE210" s="73" t="s">
        <v>6203</v>
      </c>
      <c r="AF210" s="91" t="s">
        <v>6204</v>
      </c>
      <c r="AG210" s="92"/>
      <c r="AH210" s="79" t="s">
        <v>6368</v>
      </c>
      <c r="AI210" s="79" t="s">
        <v>6369</v>
      </c>
      <c r="AJ210" s="73">
        <v>0</v>
      </c>
      <c r="AK210" s="73">
        <v>3</v>
      </c>
      <c r="AL210" s="73">
        <v>0</v>
      </c>
      <c r="AM210" s="80"/>
      <c r="AN210" s="80">
        <v>4</v>
      </c>
      <c r="AO210" s="80"/>
      <c r="AP210" s="79" t="s">
        <v>6370</v>
      </c>
      <c r="AQ210" s="79" t="s">
        <v>6371</v>
      </c>
      <c r="AR210" s="79" t="s">
        <v>6372</v>
      </c>
      <c r="AS210" s="79" t="s">
        <v>6373</v>
      </c>
      <c r="AT210" s="79" t="s">
        <v>2746</v>
      </c>
      <c r="AU210" s="81">
        <v>3</v>
      </c>
      <c r="AV210" s="81">
        <v>4</v>
      </c>
      <c r="AW210" s="81">
        <v>4</v>
      </c>
      <c r="AX210" s="82">
        <v>4</v>
      </c>
      <c r="AY210" s="82">
        <v>6</v>
      </c>
      <c r="AZ210" s="74" t="s">
        <v>6374</v>
      </c>
      <c r="BA210" s="79" t="s">
        <v>6375</v>
      </c>
      <c r="BB210" s="79" t="s">
        <v>6376</v>
      </c>
      <c r="BC210" s="79" t="s">
        <v>6377</v>
      </c>
      <c r="BD210" s="123">
        <v>42481</v>
      </c>
      <c r="BE210" s="81" t="s">
        <v>6378</v>
      </c>
      <c r="BF210" s="81">
        <v>1</v>
      </c>
      <c r="BG210" s="81"/>
      <c r="BH210" s="81"/>
      <c r="BI210" s="81"/>
      <c r="BJ210" s="124" t="s">
        <v>6216</v>
      </c>
      <c r="BK210" s="81">
        <v>2</v>
      </c>
      <c r="BL210" s="82">
        <v>4</v>
      </c>
      <c r="BM210" s="82">
        <v>5</v>
      </c>
      <c r="BN210" s="73"/>
      <c r="BO210" s="73"/>
      <c r="BP210" s="73"/>
      <c r="BQ210" s="85"/>
      <c r="BR210" s="86">
        <v>14100</v>
      </c>
      <c r="BS210" s="87">
        <v>10000</v>
      </c>
      <c r="BT210" s="86">
        <v>-4100</v>
      </c>
      <c r="BU210" s="81" t="s">
        <v>2778</v>
      </c>
      <c r="BV210" s="81"/>
      <c r="BW210" s="90"/>
      <c r="BX210" s="31">
        <f t="shared" si="10"/>
        <v>1</v>
      </c>
      <c r="BY210" s="31">
        <f t="shared" si="11"/>
        <v>1</v>
      </c>
      <c r="BZ210" s="209">
        <v>9</v>
      </c>
    </row>
    <row r="211" spans="2:78" ht="31.5" customHeight="1">
      <c r="B211" s="72">
        <v>206</v>
      </c>
      <c r="C211" s="72">
        <v>11</v>
      </c>
      <c r="D211" s="73" t="s">
        <v>2010</v>
      </c>
      <c r="E211" s="74" t="s">
        <v>6379</v>
      </c>
      <c r="F211" s="73">
        <v>261</v>
      </c>
      <c r="G211" s="73">
        <v>2003</v>
      </c>
      <c r="H211" s="73" t="s">
        <v>5220</v>
      </c>
      <c r="I211" s="73" t="s">
        <v>3034</v>
      </c>
      <c r="J211" s="74" t="s">
        <v>6080</v>
      </c>
      <c r="K211" s="74" t="s">
        <v>2725</v>
      </c>
      <c r="L211" s="74" t="s">
        <v>2726</v>
      </c>
      <c r="M211" s="74" t="s">
        <v>2727</v>
      </c>
      <c r="N211" s="74" t="s">
        <v>2728</v>
      </c>
      <c r="O211" s="74" t="s">
        <v>2727</v>
      </c>
      <c r="P211" s="74">
        <v>1000</v>
      </c>
      <c r="Q211" s="74">
        <v>50</v>
      </c>
      <c r="R211" s="75">
        <v>1050</v>
      </c>
      <c r="S211" s="75" t="str">
        <f t="shared" si="9"/>
        <v>대기업</v>
      </c>
      <c r="T211" s="73" t="s">
        <v>6380</v>
      </c>
      <c r="U211" s="73" t="s">
        <v>6381</v>
      </c>
      <c r="V211" s="79" t="s">
        <v>6379</v>
      </c>
      <c r="W211" s="73" t="s">
        <v>6382</v>
      </c>
      <c r="X211" s="73" t="s">
        <v>6383</v>
      </c>
      <c r="Y211" s="73" t="s">
        <v>6246</v>
      </c>
      <c r="Z211" s="76" t="s">
        <v>6384</v>
      </c>
      <c r="AA211" s="74" t="s">
        <v>6385</v>
      </c>
      <c r="AB211" s="77" t="s">
        <v>3690</v>
      </c>
      <c r="AC211" s="73" t="s">
        <v>3717</v>
      </c>
      <c r="AD211" s="73" t="s">
        <v>3717</v>
      </c>
      <c r="AE211" s="73" t="s">
        <v>6226</v>
      </c>
      <c r="AF211" s="92" t="s">
        <v>2737</v>
      </c>
      <c r="AG211" s="92"/>
      <c r="AH211" s="79" t="s">
        <v>6386</v>
      </c>
      <c r="AI211" s="79" t="s">
        <v>6387</v>
      </c>
      <c r="AJ211" s="73">
        <v>0</v>
      </c>
      <c r="AK211" s="73">
        <v>0</v>
      </c>
      <c r="AL211" s="73">
        <v>0</v>
      </c>
      <c r="AM211" s="80"/>
      <c r="AN211" s="80"/>
      <c r="AO211" s="80"/>
      <c r="AP211" s="79" t="s">
        <v>5769</v>
      </c>
      <c r="AQ211" s="79">
        <v>0</v>
      </c>
      <c r="AR211" s="79">
        <v>0</v>
      </c>
      <c r="AS211" s="79">
        <v>0</v>
      </c>
      <c r="AT211" s="79" t="s">
        <v>2746</v>
      </c>
      <c r="AU211" s="81" t="s">
        <v>2426</v>
      </c>
      <c r="AV211" s="81">
        <v>1</v>
      </c>
      <c r="AW211" s="81">
        <v>1</v>
      </c>
      <c r="AX211" s="82">
        <v>1</v>
      </c>
      <c r="AY211" s="82">
        <v>1</v>
      </c>
      <c r="AZ211" s="74" t="s">
        <v>3017</v>
      </c>
      <c r="BA211" s="79"/>
      <c r="BB211" s="79"/>
      <c r="BC211" s="79"/>
      <c r="BD211" s="83" t="s">
        <v>6342</v>
      </c>
      <c r="BE211" s="81"/>
      <c r="BF211" s="81"/>
      <c r="BG211" s="81"/>
      <c r="BH211" s="81"/>
      <c r="BI211" s="81"/>
      <c r="BJ211" s="84" t="s">
        <v>6261</v>
      </c>
      <c r="BK211" s="81">
        <v>0</v>
      </c>
      <c r="BL211" s="82">
        <v>0</v>
      </c>
      <c r="BM211" s="82">
        <v>2</v>
      </c>
      <c r="BN211" s="73"/>
      <c r="BO211" s="73"/>
      <c r="BP211" s="73"/>
      <c r="BQ211" s="85"/>
      <c r="BR211" s="86">
        <v>110473</v>
      </c>
      <c r="BS211" s="87">
        <v>105186</v>
      </c>
      <c r="BT211" s="86">
        <v>0</v>
      </c>
      <c r="BU211" s="81" t="s">
        <v>6388</v>
      </c>
      <c r="BV211" s="81" t="s">
        <v>3335</v>
      </c>
      <c r="BW211" s="81" t="s">
        <v>4400</v>
      </c>
      <c r="BX211" s="31">
        <f t="shared" si="10"/>
        <v>0</v>
      </c>
      <c r="BY211" s="31">
        <f t="shared" si="11"/>
        <v>0</v>
      </c>
      <c r="BZ211" s="209"/>
    </row>
    <row r="212" spans="2:78" ht="31.5" customHeight="1">
      <c r="B212" s="72">
        <v>207</v>
      </c>
      <c r="C212" s="72">
        <v>12</v>
      </c>
      <c r="D212" s="73" t="s">
        <v>2010</v>
      </c>
      <c r="E212" s="94" t="s">
        <v>1092</v>
      </c>
      <c r="F212" s="73">
        <v>4</v>
      </c>
      <c r="G212" s="95">
        <v>2009</v>
      </c>
      <c r="H212" s="95" t="s">
        <v>4490</v>
      </c>
      <c r="I212" s="95" t="s">
        <v>4490</v>
      </c>
      <c r="J212" s="94" t="s">
        <v>2967</v>
      </c>
      <c r="K212" s="74" t="s">
        <v>2725</v>
      </c>
      <c r="L212" s="74" t="s">
        <v>2726</v>
      </c>
      <c r="M212" s="74" t="s">
        <v>2727</v>
      </c>
      <c r="N212" s="74" t="s">
        <v>2728</v>
      </c>
      <c r="O212" s="74" t="s">
        <v>2727</v>
      </c>
      <c r="P212" s="74">
        <v>1000</v>
      </c>
      <c r="Q212" s="74">
        <v>50</v>
      </c>
      <c r="R212" s="75">
        <v>1</v>
      </c>
      <c r="S212" s="75" t="str">
        <f t="shared" si="9"/>
        <v>소기업</v>
      </c>
      <c r="T212" s="73" t="s">
        <v>6389</v>
      </c>
      <c r="U212" s="73" t="s">
        <v>6390</v>
      </c>
      <c r="V212" s="94" t="s">
        <v>1092</v>
      </c>
      <c r="W212" s="73" t="s">
        <v>6391</v>
      </c>
      <c r="X212" s="73" t="s">
        <v>6392</v>
      </c>
      <c r="Y212" s="73" t="s">
        <v>6246</v>
      </c>
      <c r="Z212" s="76" t="s">
        <v>6393</v>
      </c>
      <c r="AA212" s="74" t="s">
        <v>6394</v>
      </c>
      <c r="AB212" s="77" t="s">
        <v>3869</v>
      </c>
      <c r="AC212" s="73" t="s">
        <v>3717</v>
      </c>
      <c r="AD212" s="73" t="s">
        <v>3717</v>
      </c>
      <c r="AE212" s="73" t="s">
        <v>6203</v>
      </c>
      <c r="AF212" s="91" t="s">
        <v>6204</v>
      </c>
      <c r="AG212" s="92"/>
      <c r="AH212" s="79" t="s">
        <v>6395</v>
      </c>
      <c r="AI212" s="79" t="s">
        <v>6396</v>
      </c>
      <c r="AJ212" s="73">
        <v>0</v>
      </c>
      <c r="AK212" s="73">
        <v>0</v>
      </c>
      <c r="AL212" s="73">
        <v>0</v>
      </c>
      <c r="AM212" s="80">
        <v>4</v>
      </c>
      <c r="AN212" s="80"/>
      <c r="AO212" s="80"/>
      <c r="AP212" s="79" t="s">
        <v>6397</v>
      </c>
      <c r="AQ212" s="79" t="s">
        <v>6398</v>
      </c>
      <c r="AR212" s="79" t="s">
        <v>6399</v>
      </c>
      <c r="AS212" s="79" t="s">
        <v>6400</v>
      </c>
      <c r="AT212" s="79" t="s">
        <v>2746</v>
      </c>
      <c r="AU212" s="81">
        <v>3</v>
      </c>
      <c r="AV212" s="81">
        <v>2</v>
      </c>
      <c r="AW212" s="81">
        <v>2</v>
      </c>
      <c r="AX212" s="82">
        <v>4</v>
      </c>
      <c r="AY212" s="82">
        <v>6</v>
      </c>
      <c r="AZ212" s="74" t="s">
        <v>6401</v>
      </c>
      <c r="BA212" s="79" t="s">
        <v>6402</v>
      </c>
      <c r="BB212" s="79" t="s">
        <v>6403</v>
      </c>
      <c r="BC212" s="79" t="s">
        <v>6404</v>
      </c>
      <c r="BD212" s="123">
        <v>42530</v>
      </c>
      <c r="BE212" s="81" t="s">
        <v>6405</v>
      </c>
      <c r="BF212" s="81">
        <v>1</v>
      </c>
      <c r="BG212" s="81"/>
      <c r="BH212" s="81"/>
      <c r="BI212" s="81"/>
      <c r="BJ212" s="124" t="s">
        <v>6216</v>
      </c>
      <c r="BK212" s="81">
        <v>1</v>
      </c>
      <c r="BL212" s="82">
        <v>4</v>
      </c>
      <c r="BM212" s="82">
        <v>5</v>
      </c>
      <c r="BN212" s="73"/>
      <c r="BO212" s="73"/>
      <c r="BP212" s="73"/>
      <c r="BQ212" s="85"/>
      <c r="BR212" s="86">
        <v>0</v>
      </c>
      <c r="BS212" s="87">
        <v>0</v>
      </c>
      <c r="BT212" s="86">
        <v>0</v>
      </c>
      <c r="BU212" s="81" t="s">
        <v>2756</v>
      </c>
      <c r="BV212" s="81" t="s">
        <v>3335</v>
      </c>
      <c r="BW212" s="90"/>
      <c r="BX212" s="31">
        <f t="shared" si="10"/>
        <v>0</v>
      </c>
      <c r="BY212" s="31">
        <f t="shared" si="11"/>
        <v>0</v>
      </c>
      <c r="BZ212" s="209">
        <v>10</v>
      </c>
    </row>
    <row r="213" spans="2:78" ht="31.5" customHeight="1">
      <c r="B213" s="72">
        <v>208</v>
      </c>
      <c r="C213" s="72">
        <v>13</v>
      </c>
      <c r="D213" s="73" t="s">
        <v>2010</v>
      </c>
      <c r="E213" s="74" t="s">
        <v>2136</v>
      </c>
      <c r="F213" s="73">
        <v>89</v>
      </c>
      <c r="G213" s="73">
        <v>1995</v>
      </c>
      <c r="H213" s="73" t="s">
        <v>3968</v>
      </c>
      <c r="I213" s="73" t="s">
        <v>2828</v>
      </c>
      <c r="J213" s="74" t="s">
        <v>3004</v>
      </c>
      <c r="K213" s="74" t="s">
        <v>2725</v>
      </c>
      <c r="L213" s="74" t="s">
        <v>2726</v>
      </c>
      <c r="M213" s="74" t="s">
        <v>3005</v>
      </c>
      <c r="N213" s="74" t="s">
        <v>3006</v>
      </c>
      <c r="O213" s="74" t="s">
        <v>3005</v>
      </c>
      <c r="P213" s="74">
        <v>1000</v>
      </c>
      <c r="Q213" s="74">
        <v>50</v>
      </c>
      <c r="R213" s="75">
        <v>205.87636499999999</v>
      </c>
      <c r="S213" s="75" t="str">
        <f t="shared" si="9"/>
        <v>중기업</v>
      </c>
      <c r="T213" s="73" t="s">
        <v>6406</v>
      </c>
      <c r="U213" s="73" t="s">
        <v>6407</v>
      </c>
      <c r="V213" s="74" t="s">
        <v>2136</v>
      </c>
      <c r="W213" s="73" t="s">
        <v>6408</v>
      </c>
      <c r="X213" s="73" t="s">
        <v>6409</v>
      </c>
      <c r="Y213" s="73" t="s">
        <v>6246</v>
      </c>
      <c r="Z213" s="76" t="s">
        <v>6410</v>
      </c>
      <c r="AA213" s="74" t="s">
        <v>6411</v>
      </c>
      <c r="AB213" s="77" t="s">
        <v>3869</v>
      </c>
      <c r="AC213" s="73" t="s">
        <v>3717</v>
      </c>
      <c r="AD213" s="73" t="s">
        <v>3717</v>
      </c>
      <c r="AE213" s="73" t="s">
        <v>6203</v>
      </c>
      <c r="AF213" s="92" t="s">
        <v>3693</v>
      </c>
      <c r="AG213" s="92"/>
      <c r="AH213" s="79" t="s">
        <v>6412</v>
      </c>
      <c r="AI213" s="79" t="s">
        <v>6413</v>
      </c>
      <c r="AJ213" s="73" t="s">
        <v>2838</v>
      </c>
      <c r="AK213" s="73">
        <v>0</v>
      </c>
      <c r="AL213" s="73">
        <v>0</v>
      </c>
      <c r="AM213" s="80"/>
      <c r="AN213" s="80"/>
      <c r="AO213" s="80"/>
      <c r="AP213" s="79" t="s">
        <v>6414</v>
      </c>
      <c r="AQ213" s="79" t="s">
        <v>6415</v>
      </c>
      <c r="AR213" s="79" t="s">
        <v>6416</v>
      </c>
      <c r="AS213" s="79" t="s">
        <v>6417</v>
      </c>
      <c r="AT213" s="79" t="s">
        <v>2746</v>
      </c>
      <c r="AU213" s="81">
        <v>1</v>
      </c>
      <c r="AV213" s="81">
        <v>1</v>
      </c>
      <c r="AW213" s="81">
        <v>1</v>
      </c>
      <c r="AX213" s="82">
        <v>1</v>
      </c>
      <c r="AY213" s="82">
        <v>1</v>
      </c>
      <c r="AZ213" s="74" t="s">
        <v>3017</v>
      </c>
      <c r="BA213" s="79"/>
      <c r="BB213" s="79"/>
      <c r="BC213" s="79"/>
      <c r="BD213" s="123">
        <v>42479</v>
      </c>
      <c r="BE213" s="81"/>
      <c r="BF213" s="81"/>
      <c r="BG213" s="81"/>
      <c r="BH213" s="81"/>
      <c r="BI213" s="81"/>
      <c r="BJ213" s="124" t="s">
        <v>6418</v>
      </c>
      <c r="BK213" s="81">
        <v>1</v>
      </c>
      <c r="BL213" s="82">
        <v>2</v>
      </c>
      <c r="BM213" s="82">
        <v>3</v>
      </c>
      <c r="BN213" s="73"/>
      <c r="BO213" s="73"/>
      <c r="BP213" s="73"/>
      <c r="BQ213" s="85"/>
      <c r="BR213" s="86">
        <v>19359</v>
      </c>
      <c r="BS213" s="87">
        <v>21816</v>
      </c>
      <c r="BT213" s="86">
        <v>0</v>
      </c>
      <c r="BU213" s="81" t="s">
        <v>2756</v>
      </c>
      <c r="BV213" s="81" t="s">
        <v>3335</v>
      </c>
      <c r="BW213" s="90"/>
      <c r="BX213" s="31">
        <f t="shared" si="10"/>
        <v>0</v>
      </c>
      <c r="BY213" s="31">
        <f t="shared" si="11"/>
        <v>0</v>
      </c>
      <c r="BZ213" s="209"/>
    </row>
    <row r="214" spans="2:78" ht="31.5" customHeight="1">
      <c r="B214" s="72">
        <v>209</v>
      </c>
      <c r="C214" s="72">
        <v>14</v>
      </c>
      <c r="D214" s="73" t="s">
        <v>2010</v>
      </c>
      <c r="E214" s="74" t="s">
        <v>1068</v>
      </c>
      <c r="F214" s="73">
        <v>3</v>
      </c>
      <c r="G214" s="73">
        <v>2005</v>
      </c>
      <c r="H214" s="73" t="s">
        <v>6419</v>
      </c>
      <c r="I214" s="73" t="s">
        <v>3020</v>
      </c>
      <c r="J214" s="74" t="s">
        <v>2724</v>
      </c>
      <c r="K214" s="74" t="s">
        <v>2725</v>
      </c>
      <c r="L214" s="74" t="s">
        <v>2726</v>
      </c>
      <c r="M214" s="74" t="s">
        <v>2727</v>
      </c>
      <c r="N214" s="74" t="s">
        <v>2728</v>
      </c>
      <c r="O214" s="74" t="s">
        <v>2727</v>
      </c>
      <c r="P214" s="74">
        <v>1000</v>
      </c>
      <c r="Q214" s="74">
        <v>50</v>
      </c>
      <c r="R214" s="75">
        <v>2.2615800000000004</v>
      </c>
      <c r="S214" s="75" t="str">
        <f t="shared" si="9"/>
        <v>소기업</v>
      </c>
      <c r="T214" s="73" t="s">
        <v>6420</v>
      </c>
      <c r="U214" s="73" t="s">
        <v>6421</v>
      </c>
      <c r="V214" s="93" t="s">
        <v>6422</v>
      </c>
      <c r="W214" s="73" t="s">
        <v>6423</v>
      </c>
      <c r="X214" s="73" t="s">
        <v>6424</v>
      </c>
      <c r="Y214" s="73" t="s">
        <v>6246</v>
      </c>
      <c r="Z214" s="76" t="s">
        <v>6425</v>
      </c>
      <c r="AA214" s="74" t="s">
        <v>6426</v>
      </c>
      <c r="AB214" s="77" t="s">
        <v>3690</v>
      </c>
      <c r="AC214" s="73" t="s">
        <v>3717</v>
      </c>
      <c r="AD214" s="73" t="s">
        <v>3717</v>
      </c>
      <c r="AE214" s="73" t="s">
        <v>6226</v>
      </c>
      <c r="AF214" s="92" t="s">
        <v>2737</v>
      </c>
      <c r="AG214" s="92"/>
      <c r="AH214" s="79" t="s">
        <v>6427</v>
      </c>
      <c r="AI214" s="79" t="s">
        <v>6428</v>
      </c>
      <c r="AJ214" s="73">
        <v>3</v>
      </c>
      <c r="AK214" s="73">
        <v>3</v>
      </c>
      <c r="AL214" s="73">
        <v>1</v>
      </c>
      <c r="AM214" s="80">
        <v>3</v>
      </c>
      <c r="AN214" s="80"/>
      <c r="AO214" s="80"/>
      <c r="AP214" s="79" t="s">
        <v>6429</v>
      </c>
      <c r="AQ214" s="79" t="s">
        <v>6230</v>
      </c>
      <c r="AR214" s="79" t="s">
        <v>6231</v>
      </c>
      <c r="AS214" s="79" t="s">
        <v>6309</v>
      </c>
      <c r="AT214" s="79" t="s">
        <v>2746</v>
      </c>
      <c r="AU214" s="81">
        <v>2</v>
      </c>
      <c r="AV214" s="81">
        <v>3</v>
      </c>
      <c r="AW214" s="81">
        <v>4</v>
      </c>
      <c r="AX214" s="82">
        <v>4</v>
      </c>
      <c r="AY214" s="82">
        <v>4</v>
      </c>
      <c r="AZ214" s="74" t="s">
        <v>6430</v>
      </c>
      <c r="BA214" s="79" t="s">
        <v>6431</v>
      </c>
      <c r="BB214" s="79" t="s">
        <v>6235</v>
      </c>
      <c r="BC214" s="79" t="s">
        <v>6294</v>
      </c>
      <c r="BD214" s="83" t="s">
        <v>6432</v>
      </c>
      <c r="BE214" s="81"/>
      <c r="BF214" s="81"/>
      <c r="BG214" s="81"/>
      <c r="BH214" s="81"/>
      <c r="BI214" s="81"/>
      <c r="BJ214" s="84" t="s">
        <v>6261</v>
      </c>
      <c r="BK214" s="81">
        <v>1</v>
      </c>
      <c r="BL214" s="82">
        <v>4</v>
      </c>
      <c r="BM214" s="82">
        <v>5</v>
      </c>
      <c r="BN214" s="73"/>
      <c r="BO214" s="73"/>
      <c r="BP214" s="73"/>
      <c r="BQ214" s="85" t="s">
        <v>6433</v>
      </c>
      <c r="BR214" s="86">
        <v>202</v>
      </c>
      <c r="BS214" s="87">
        <v>165</v>
      </c>
      <c r="BT214" s="86">
        <v>0</v>
      </c>
      <c r="BU214" s="81" t="s">
        <v>2756</v>
      </c>
      <c r="BV214" s="81" t="s">
        <v>3335</v>
      </c>
      <c r="BW214" s="90"/>
      <c r="BX214" s="31">
        <f t="shared" si="10"/>
        <v>0</v>
      </c>
      <c r="BY214" s="31">
        <f t="shared" si="11"/>
        <v>0</v>
      </c>
      <c r="BZ214" s="209">
        <v>10</v>
      </c>
    </row>
    <row r="215" spans="2:78" ht="31.5" customHeight="1">
      <c r="B215" s="72">
        <v>210</v>
      </c>
      <c r="C215" s="72">
        <v>15</v>
      </c>
      <c r="D215" s="73" t="s">
        <v>2010</v>
      </c>
      <c r="E215" s="74" t="s">
        <v>6434</v>
      </c>
      <c r="F215" s="73">
        <v>129</v>
      </c>
      <c r="G215" s="73">
        <v>1984</v>
      </c>
      <c r="H215" s="73" t="s">
        <v>6435</v>
      </c>
      <c r="I215" s="73" t="s">
        <v>2890</v>
      </c>
      <c r="J215" s="74" t="s">
        <v>6436</v>
      </c>
      <c r="K215" s="74" t="s">
        <v>2725</v>
      </c>
      <c r="L215" s="74" t="s">
        <v>2726</v>
      </c>
      <c r="M215" s="74" t="s">
        <v>2850</v>
      </c>
      <c r="N215" s="74" t="s">
        <v>2851</v>
      </c>
      <c r="O215" s="74" t="s">
        <v>2850</v>
      </c>
      <c r="P215" s="74">
        <v>1000</v>
      </c>
      <c r="Q215" s="74">
        <v>50</v>
      </c>
      <c r="R215" s="75">
        <v>570.47327000000007</v>
      </c>
      <c r="S215" s="75" t="str">
        <f t="shared" si="9"/>
        <v>중기업</v>
      </c>
      <c r="T215" s="73" t="s">
        <v>6437</v>
      </c>
      <c r="U215" s="73" t="s">
        <v>6438</v>
      </c>
      <c r="V215" s="74" t="s">
        <v>6434</v>
      </c>
      <c r="W215" s="73" t="s">
        <v>6439</v>
      </c>
      <c r="X215" s="73" t="s">
        <v>6440</v>
      </c>
      <c r="Y215" s="73" t="s">
        <v>6246</v>
      </c>
      <c r="Z215" s="76" t="s">
        <v>6441</v>
      </c>
      <c r="AA215" s="74" t="s">
        <v>6442</v>
      </c>
      <c r="AB215" s="77" t="s">
        <v>3869</v>
      </c>
      <c r="AC215" s="73" t="s">
        <v>3691</v>
      </c>
      <c r="AD215" s="73" t="s">
        <v>3691</v>
      </c>
      <c r="AE215" s="73" t="s">
        <v>6226</v>
      </c>
      <c r="AF215" s="92" t="s">
        <v>2737</v>
      </c>
      <c r="AG215" s="92"/>
      <c r="AH215" s="79" t="s">
        <v>6443</v>
      </c>
      <c r="AI215" s="79" t="s">
        <v>6444</v>
      </c>
      <c r="AJ215" s="73" t="s">
        <v>6445</v>
      </c>
      <c r="AK215" s="73">
        <v>3</v>
      </c>
      <c r="AL215" s="73">
        <v>2</v>
      </c>
      <c r="AM215" s="80"/>
      <c r="AN215" s="80" t="s">
        <v>4501</v>
      </c>
      <c r="AO215" s="80"/>
      <c r="AP215" s="79" t="s">
        <v>6446</v>
      </c>
      <c r="AQ215" s="79" t="s">
        <v>6447</v>
      </c>
      <c r="AR215" s="79" t="s">
        <v>6448</v>
      </c>
      <c r="AS215" s="79" t="s">
        <v>6449</v>
      </c>
      <c r="AT215" s="79" t="s">
        <v>2746</v>
      </c>
      <c r="AU215" s="81">
        <v>3</v>
      </c>
      <c r="AV215" s="81">
        <v>4</v>
      </c>
      <c r="AW215" s="81">
        <v>4</v>
      </c>
      <c r="AX215" s="82">
        <v>4</v>
      </c>
      <c r="AY215" s="82">
        <v>4</v>
      </c>
      <c r="AZ215" s="74" t="s">
        <v>6450</v>
      </c>
      <c r="BA215" s="79" t="s">
        <v>6451</v>
      </c>
      <c r="BB215" s="79" t="s">
        <v>6452</v>
      </c>
      <c r="BC215" s="79" t="s">
        <v>6453</v>
      </c>
      <c r="BD215" s="83" t="s">
        <v>6454</v>
      </c>
      <c r="BE215" s="81" t="s">
        <v>6455</v>
      </c>
      <c r="BF215" s="81"/>
      <c r="BG215" s="81"/>
      <c r="BH215" s="81"/>
      <c r="BI215" s="81">
        <v>1</v>
      </c>
      <c r="BJ215" s="84" t="s">
        <v>6261</v>
      </c>
      <c r="BK215" s="81">
        <v>2</v>
      </c>
      <c r="BL215" s="82">
        <v>5</v>
      </c>
      <c r="BM215" s="82">
        <v>6</v>
      </c>
      <c r="BN215" s="73"/>
      <c r="BO215" s="73"/>
      <c r="BP215" s="73"/>
      <c r="BQ215" s="85"/>
      <c r="BR215" s="86">
        <v>55795</v>
      </c>
      <c r="BS215" s="87">
        <v>58301</v>
      </c>
      <c r="BT215" s="86">
        <v>0</v>
      </c>
      <c r="BU215" s="81" t="s">
        <v>2778</v>
      </c>
      <c r="BV215" s="81" t="s">
        <v>3335</v>
      </c>
      <c r="BW215" s="90"/>
      <c r="BX215" s="31">
        <f t="shared" si="10"/>
        <v>1</v>
      </c>
      <c r="BY215" s="31">
        <f t="shared" si="11"/>
        <v>1</v>
      </c>
      <c r="BZ215" s="209">
        <v>10</v>
      </c>
    </row>
    <row r="216" spans="2:78" ht="31.5" customHeight="1">
      <c r="B216" s="72">
        <v>211</v>
      </c>
      <c r="C216" s="72">
        <v>16</v>
      </c>
      <c r="D216" s="73" t="s">
        <v>2010</v>
      </c>
      <c r="E216" s="74" t="s">
        <v>6456</v>
      </c>
      <c r="F216" s="73">
        <v>56</v>
      </c>
      <c r="G216" s="73">
        <v>1991</v>
      </c>
      <c r="H216" s="73" t="s">
        <v>6457</v>
      </c>
      <c r="I216" s="73" t="s">
        <v>3247</v>
      </c>
      <c r="J216" s="74" t="s">
        <v>6458</v>
      </c>
      <c r="K216" s="74" t="s">
        <v>2725</v>
      </c>
      <c r="L216" s="74" t="s">
        <v>2726</v>
      </c>
      <c r="M216" s="74" t="s">
        <v>5262</v>
      </c>
      <c r="N216" s="74" t="s">
        <v>5263</v>
      </c>
      <c r="O216" s="74" t="s">
        <v>5262</v>
      </c>
      <c r="P216" s="74">
        <v>1500</v>
      </c>
      <c r="Q216" s="74">
        <v>50</v>
      </c>
      <c r="R216" s="75">
        <v>143.25693999999999</v>
      </c>
      <c r="S216" s="75" t="str">
        <f t="shared" si="9"/>
        <v>중기업</v>
      </c>
      <c r="T216" s="73" t="s">
        <v>6459</v>
      </c>
      <c r="U216" s="73" t="s">
        <v>6460</v>
      </c>
      <c r="V216" s="93" t="s">
        <v>6461</v>
      </c>
      <c r="W216" s="73" t="s">
        <v>6462</v>
      </c>
      <c r="X216" s="73" t="s">
        <v>6463</v>
      </c>
      <c r="Y216" s="73" t="s">
        <v>6246</v>
      </c>
      <c r="Z216" s="76" t="s">
        <v>6464</v>
      </c>
      <c r="AA216" s="74" t="s">
        <v>6465</v>
      </c>
      <c r="AB216" s="77" t="s">
        <v>3869</v>
      </c>
      <c r="AC216" s="73" t="s">
        <v>3717</v>
      </c>
      <c r="AD216" s="73" t="s">
        <v>3717</v>
      </c>
      <c r="AE216" s="73" t="s">
        <v>6226</v>
      </c>
      <c r="AF216" s="92" t="s">
        <v>2737</v>
      </c>
      <c r="AG216" s="92"/>
      <c r="AH216" s="79" t="s">
        <v>6466</v>
      </c>
      <c r="AI216" s="79" t="s">
        <v>6467</v>
      </c>
      <c r="AJ216" s="73">
        <v>3</v>
      </c>
      <c r="AK216" s="73">
        <v>3</v>
      </c>
      <c r="AL216" s="73">
        <v>1</v>
      </c>
      <c r="AM216" s="80" t="s">
        <v>4196</v>
      </c>
      <c r="AN216" s="80"/>
      <c r="AO216" s="80"/>
      <c r="AP216" s="79" t="s">
        <v>6468</v>
      </c>
      <c r="AQ216" s="79" t="s">
        <v>6230</v>
      </c>
      <c r="AR216" s="79" t="s">
        <v>6469</v>
      </c>
      <c r="AS216" s="79" t="s">
        <v>6232</v>
      </c>
      <c r="AT216" s="79" t="s">
        <v>2746</v>
      </c>
      <c r="AU216" s="81">
        <v>2</v>
      </c>
      <c r="AV216" s="81">
        <v>4</v>
      </c>
      <c r="AW216" s="81">
        <v>4</v>
      </c>
      <c r="AX216" s="82">
        <v>4</v>
      </c>
      <c r="AY216" s="82">
        <v>4</v>
      </c>
      <c r="AZ216" s="74" t="s">
        <v>6470</v>
      </c>
      <c r="BA216" s="79" t="s">
        <v>6471</v>
      </c>
      <c r="BB216" s="79" t="s">
        <v>6472</v>
      </c>
      <c r="BC216" s="79" t="s">
        <v>6473</v>
      </c>
      <c r="BD216" s="83" t="s">
        <v>6474</v>
      </c>
      <c r="BE216" s="81"/>
      <c r="BF216" s="81"/>
      <c r="BG216" s="81"/>
      <c r="BH216" s="81"/>
      <c r="BI216" s="81"/>
      <c r="BJ216" s="84" t="s">
        <v>6475</v>
      </c>
      <c r="BK216" s="81">
        <v>1</v>
      </c>
      <c r="BL216" s="82">
        <v>2</v>
      </c>
      <c r="BM216" s="82">
        <v>3</v>
      </c>
      <c r="BN216" s="73"/>
      <c r="BO216" s="73"/>
      <c r="BP216" s="73"/>
      <c r="BQ216" s="85" t="s">
        <v>6476</v>
      </c>
      <c r="BR216" s="86">
        <v>15851</v>
      </c>
      <c r="BS216" s="87">
        <v>12613</v>
      </c>
      <c r="BT216" s="86">
        <v>0</v>
      </c>
      <c r="BU216" s="81" t="s">
        <v>2778</v>
      </c>
      <c r="BV216" s="81" t="s">
        <v>3335</v>
      </c>
      <c r="BW216" s="90"/>
      <c r="BX216" s="31">
        <f t="shared" si="10"/>
        <v>0</v>
      </c>
      <c r="BY216" s="31">
        <f t="shared" si="11"/>
        <v>0</v>
      </c>
      <c r="BZ216" s="209">
        <v>9</v>
      </c>
    </row>
    <row r="217" spans="2:78" ht="31.5" customHeight="1">
      <c r="B217" s="72">
        <v>212</v>
      </c>
      <c r="C217" s="72">
        <v>17</v>
      </c>
      <c r="D217" s="73" t="s">
        <v>2010</v>
      </c>
      <c r="E217" s="74" t="s">
        <v>6477</v>
      </c>
      <c r="F217" s="73">
        <v>20</v>
      </c>
      <c r="G217" s="73">
        <v>2009</v>
      </c>
      <c r="H217" s="73" t="s">
        <v>4209</v>
      </c>
      <c r="I217" s="73" t="s">
        <v>3020</v>
      </c>
      <c r="J217" s="74" t="s">
        <v>4616</v>
      </c>
      <c r="K217" s="74" t="s">
        <v>2725</v>
      </c>
      <c r="L217" s="74" t="s">
        <v>2726</v>
      </c>
      <c r="M217" s="74" t="s">
        <v>2762</v>
      </c>
      <c r="N217" s="74" t="s">
        <v>2763</v>
      </c>
      <c r="O217" s="74" t="s">
        <v>2762</v>
      </c>
      <c r="P217" s="74">
        <v>1000</v>
      </c>
      <c r="Q217" s="74">
        <v>50</v>
      </c>
      <c r="R217" s="75">
        <v>24.953440000000001</v>
      </c>
      <c r="S217" s="75" t="str">
        <f t="shared" si="9"/>
        <v>소기업</v>
      </c>
      <c r="T217" s="73" t="s">
        <v>6478</v>
      </c>
      <c r="U217" s="73" t="s">
        <v>6479</v>
      </c>
      <c r="V217" s="74" t="s">
        <v>6477</v>
      </c>
      <c r="W217" s="73" t="s">
        <v>6480</v>
      </c>
      <c r="X217" s="73" t="s">
        <v>6481</v>
      </c>
      <c r="Y217" s="73" t="s">
        <v>6246</v>
      </c>
      <c r="Z217" s="76" t="s">
        <v>6482</v>
      </c>
      <c r="AA217" s="74" t="s">
        <v>6483</v>
      </c>
      <c r="AB217" s="77" t="s">
        <v>3869</v>
      </c>
      <c r="AC217" s="73" t="s">
        <v>3691</v>
      </c>
      <c r="AD217" s="73" t="s">
        <v>3691</v>
      </c>
      <c r="AE217" s="73" t="s">
        <v>6226</v>
      </c>
      <c r="AF217" s="92" t="s">
        <v>2737</v>
      </c>
      <c r="AG217" s="92"/>
      <c r="AH217" s="79" t="s">
        <v>6478</v>
      </c>
      <c r="AI217" s="79" t="s">
        <v>6484</v>
      </c>
      <c r="AJ217" s="73">
        <v>3</v>
      </c>
      <c r="AK217" s="73">
        <v>3</v>
      </c>
      <c r="AL217" s="73">
        <v>5</v>
      </c>
      <c r="AM217" s="80"/>
      <c r="AN217" s="80" t="s">
        <v>4945</v>
      </c>
      <c r="AO217" s="80"/>
      <c r="AP217" s="79" t="s">
        <v>6485</v>
      </c>
      <c r="AQ217" s="79" t="s">
        <v>6486</v>
      </c>
      <c r="AR217" s="79" t="s">
        <v>6487</v>
      </c>
      <c r="AS217" s="79" t="s">
        <v>6488</v>
      </c>
      <c r="AT217" s="79" t="s">
        <v>2746</v>
      </c>
      <c r="AU217" s="81">
        <v>2</v>
      </c>
      <c r="AV217" s="81">
        <v>3</v>
      </c>
      <c r="AW217" s="81">
        <v>3</v>
      </c>
      <c r="AX217" s="82">
        <v>4</v>
      </c>
      <c r="AY217" s="82">
        <v>4</v>
      </c>
      <c r="AZ217" s="74" t="s">
        <v>6489</v>
      </c>
      <c r="BA217" s="79" t="s">
        <v>6489</v>
      </c>
      <c r="BB217" s="79" t="s">
        <v>6490</v>
      </c>
      <c r="BC217" s="79" t="s">
        <v>4800</v>
      </c>
      <c r="BD217" s="83" t="s">
        <v>6432</v>
      </c>
      <c r="BE217" s="81" t="s">
        <v>6491</v>
      </c>
      <c r="BF217" s="81"/>
      <c r="BG217" s="81">
        <v>1</v>
      </c>
      <c r="BH217" s="81"/>
      <c r="BI217" s="81"/>
      <c r="BJ217" s="84" t="s">
        <v>6261</v>
      </c>
      <c r="BK217" s="81">
        <v>2</v>
      </c>
      <c r="BL217" s="82">
        <v>3</v>
      </c>
      <c r="BM217" s="82">
        <v>4</v>
      </c>
      <c r="BN217" s="73"/>
      <c r="BO217" s="73"/>
      <c r="BP217" s="73"/>
      <c r="BQ217" s="85"/>
      <c r="BR217" s="86">
        <v>2491</v>
      </c>
      <c r="BS217" s="87">
        <v>3120</v>
      </c>
      <c r="BT217" s="86">
        <v>0</v>
      </c>
      <c r="BU217" s="81" t="s">
        <v>6492</v>
      </c>
      <c r="BV217" s="81" t="s">
        <v>3335</v>
      </c>
      <c r="BW217" s="90"/>
      <c r="BX217" s="31">
        <f t="shared" si="10"/>
        <v>1</v>
      </c>
      <c r="BY217" s="31">
        <f t="shared" si="11"/>
        <v>1</v>
      </c>
      <c r="BZ217" s="209">
        <v>10</v>
      </c>
    </row>
    <row r="218" spans="2:78" ht="31.5" customHeight="1">
      <c r="B218" s="72">
        <v>213</v>
      </c>
      <c r="C218" s="72">
        <v>18</v>
      </c>
      <c r="D218" s="73" t="s">
        <v>2010</v>
      </c>
      <c r="E218" s="74" t="s">
        <v>6493</v>
      </c>
      <c r="F218" s="73">
        <v>115</v>
      </c>
      <c r="G218" s="73">
        <v>2006</v>
      </c>
      <c r="H218" s="73" t="s">
        <v>6494</v>
      </c>
      <c r="I218" s="73" t="s">
        <v>2760</v>
      </c>
      <c r="J218" s="74" t="s">
        <v>3100</v>
      </c>
      <c r="K218" s="74" t="s">
        <v>2725</v>
      </c>
      <c r="L218" s="74" t="s">
        <v>2726</v>
      </c>
      <c r="M218" s="74" t="s">
        <v>2870</v>
      </c>
      <c r="N218" s="74" t="s">
        <v>2871</v>
      </c>
      <c r="O218" s="74" t="s">
        <v>2870</v>
      </c>
      <c r="P218" s="74">
        <v>1000</v>
      </c>
      <c r="Q218" s="74">
        <v>50</v>
      </c>
      <c r="R218" s="75">
        <v>380</v>
      </c>
      <c r="S218" s="75" t="str">
        <f t="shared" si="9"/>
        <v>중기업</v>
      </c>
      <c r="T218" s="73" t="s">
        <v>6495</v>
      </c>
      <c r="U218" s="73" t="s">
        <v>6496</v>
      </c>
      <c r="V218" s="93" t="s">
        <v>6497</v>
      </c>
      <c r="W218" s="73" t="s">
        <v>6498</v>
      </c>
      <c r="X218" s="73" t="s">
        <v>6499</v>
      </c>
      <c r="Y218" s="73" t="s">
        <v>6246</v>
      </c>
      <c r="Z218" s="76" t="s">
        <v>6500</v>
      </c>
      <c r="AA218" s="74" t="s">
        <v>6501</v>
      </c>
      <c r="AB218" s="77" t="s">
        <v>3690</v>
      </c>
      <c r="AC218" s="73" t="s">
        <v>3691</v>
      </c>
      <c r="AD218" s="73" t="s">
        <v>3691</v>
      </c>
      <c r="AE218" s="73" t="s">
        <v>6226</v>
      </c>
      <c r="AF218" s="92" t="s">
        <v>2737</v>
      </c>
      <c r="AG218" s="92"/>
      <c r="AH218" s="79" t="s">
        <v>6502</v>
      </c>
      <c r="AI218" s="79" t="s">
        <v>6503</v>
      </c>
      <c r="AJ218" s="73" t="s">
        <v>4650</v>
      </c>
      <c r="AK218" s="73">
        <v>3</v>
      </c>
      <c r="AL218" s="73" t="s">
        <v>4560</v>
      </c>
      <c r="AM218" s="80" t="s">
        <v>4651</v>
      </c>
      <c r="AN218" s="80"/>
      <c r="AO218" s="80"/>
      <c r="AP218" s="79" t="s">
        <v>6504</v>
      </c>
      <c r="AQ218" s="79" t="s">
        <v>6505</v>
      </c>
      <c r="AR218" s="79" t="s">
        <v>6506</v>
      </c>
      <c r="AS218" s="79" t="s">
        <v>6507</v>
      </c>
      <c r="AT218" s="79" t="s">
        <v>2746</v>
      </c>
      <c r="AU218" s="81">
        <v>3</v>
      </c>
      <c r="AV218" s="81">
        <v>3</v>
      </c>
      <c r="AW218" s="81">
        <v>3</v>
      </c>
      <c r="AX218" s="82">
        <v>4</v>
      </c>
      <c r="AY218" s="82">
        <v>4</v>
      </c>
      <c r="AZ218" s="74" t="s">
        <v>6508</v>
      </c>
      <c r="BA218" s="79" t="s">
        <v>6509</v>
      </c>
      <c r="BB218" s="79" t="s">
        <v>6510</v>
      </c>
      <c r="BC218" s="79" t="s">
        <v>4800</v>
      </c>
      <c r="BD218" s="83" t="s">
        <v>6432</v>
      </c>
      <c r="BE218" s="81" t="s">
        <v>6511</v>
      </c>
      <c r="BF218" s="81"/>
      <c r="BG218" s="81"/>
      <c r="BH218" s="81">
        <v>1</v>
      </c>
      <c r="BI218" s="81"/>
      <c r="BJ218" s="84" t="s">
        <v>6261</v>
      </c>
      <c r="BK218" s="81">
        <v>2</v>
      </c>
      <c r="BL218" s="82">
        <v>6</v>
      </c>
      <c r="BM218" s="82">
        <v>7</v>
      </c>
      <c r="BN218" s="73"/>
      <c r="BO218" s="73"/>
      <c r="BP218" s="73"/>
      <c r="BQ218" s="85" t="s">
        <v>6512</v>
      </c>
      <c r="BR218" s="86">
        <v>64370</v>
      </c>
      <c r="BS218" s="87">
        <v>34716</v>
      </c>
      <c r="BT218" s="86">
        <v>0</v>
      </c>
      <c r="BU218" s="81" t="s">
        <v>2756</v>
      </c>
      <c r="BV218" s="81" t="s">
        <v>3335</v>
      </c>
      <c r="BW218" s="90"/>
      <c r="BX218" s="31">
        <f t="shared" si="10"/>
        <v>1</v>
      </c>
      <c r="BY218" s="31">
        <f t="shared" si="11"/>
        <v>1</v>
      </c>
      <c r="BZ218" s="209">
        <v>10</v>
      </c>
    </row>
    <row r="219" spans="2:78" ht="31.5" customHeight="1">
      <c r="B219" s="72">
        <v>214</v>
      </c>
      <c r="C219" s="72">
        <v>19</v>
      </c>
      <c r="D219" s="73" t="s">
        <v>2010</v>
      </c>
      <c r="E219" s="74" t="s">
        <v>6513</v>
      </c>
      <c r="F219" s="73">
        <v>48</v>
      </c>
      <c r="G219" s="73">
        <v>1987</v>
      </c>
      <c r="H219" s="73" t="s">
        <v>6514</v>
      </c>
      <c r="I219" s="73" t="s">
        <v>3034</v>
      </c>
      <c r="J219" s="74" t="s">
        <v>5775</v>
      </c>
      <c r="K219" s="74" t="s">
        <v>2725</v>
      </c>
      <c r="L219" s="74" t="s">
        <v>2726</v>
      </c>
      <c r="M219" s="74" t="s">
        <v>2762</v>
      </c>
      <c r="N219" s="74" t="s">
        <v>2763</v>
      </c>
      <c r="O219" s="74" t="s">
        <v>2762</v>
      </c>
      <c r="P219" s="74">
        <v>1000</v>
      </c>
      <c r="Q219" s="74">
        <v>50</v>
      </c>
      <c r="R219" s="75">
        <v>71.201350000000005</v>
      </c>
      <c r="S219" s="75" t="str">
        <f t="shared" si="9"/>
        <v>소기업</v>
      </c>
      <c r="T219" s="73" t="s">
        <v>6515</v>
      </c>
      <c r="U219" s="73" t="s">
        <v>6516</v>
      </c>
      <c r="V219" s="74" t="s">
        <v>6513</v>
      </c>
      <c r="W219" s="73" t="s">
        <v>6517</v>
      </c>
      <c r="X219" s="73" t="s">
        <v>6518</v>
      </c>
      <c r="Y219" s="73" t="s">
        <v>6246</v>
      </c>
      <c r="Z219" s="76" t="s">
        <v>6519</v>
      </c>
      <c r="AA219" s="74" t="s">
        <v>6520</v>
      </c>
      <c r="AB219" s="77" t="s">
        <v>3869</v>
      </c>
      <c r="AC219" s="73" t="s">
        <v>3717</v>
      </c>
      <c r="AD219" s="73" t="s">
        <v>3717</v>
      </c>
      <c r="AE219" s="73" t="s">
        <v>6226</v>
      </c>
      <c r="AF219" s="92" t="s">
        <v>2737</v>
      </c>
      <c r="AG219" s="92"/>
      <c r="AH219" s="79" t="s">
        <v>6521</v>
      </c>
      <c r="AI219" s="79" t="s">
        <v>6522</v>
      </c>
      <c r="AJ219" s="73">
        <v>3</v>
      </c>
      <c r="AK219" s="73">
        <v>3</v>
      </c>
      <c r="AL219" s="73">
        <v>2</v>
      </c>
      <c r="AM219" s="80">
        <v>3</v>
      </c>
      <c r="AN219" s="80"/>
      <c r="AO219" s="80"/>
      <c r="AP219" s="79" t="s">
        <v>6523</v>
      </c>
      <c r="AQ219" s="79" t="s">
        <v>6230</v>
      </c>
      <c r="AR219" s="79" t="s">
        <v>6469</v>
      </c>
      <c r="AS219" s="79" t="s">
        <v>6232</v>
      </c>
      <c r="AT219" s="79" t="s">
        <v>2746</v>
      </c>
      <c r="AU219" s="81">
        <v>3</v>
      </c>
      <c r="AV219" s="81">
        <v>4</v>
      </c>
      <c r="AW219" s="81">
        <v>4</v>
      </c>
      <c r="AX219" s="82">
        <v>4</v>
      </c>
      <c r="AY219" s="82">
        <v>4</v>
      </c>
      <c r="AZ219" s="74" t="s">
        <v>6524</v>
      </c>
      <c r="BA219" s="79" t="s">
        <v>6525</v>
      </c>
      <c r="BB219" s="79" t="s">
        <v>6526</v>
      </c>
      <c r="BC219" s="79" t="s">
        <v>6527</v>
      </c>
      <c r="BD219" s="83" t="s">
        <v>6528</v>
      </c>
      <c r="BE219" s="81"/>
      <c r="BF219" s="81"/>
      <c r="BG219" s="81"/>
      <c r="BH219" s="81"/>
      <c r="BI219" s="81"/>
      <c r="BJ219" s="84" t="s">
        <v>6475</v>
      </c>
      <c r="BK219" s="81">
        <v>1</v>
      </c>
      <c r="BL219" s="82">
        <v>2</v>
      </c>
      <c r="BM219" s="82">
        <v>3</v>
      </c>
      <c r="BN219" s="73"/>
      <c r="BO219" s="73"/>
      <c r="BP219" s="73"/>
      <c r="BQ219" s="85"/>
      <c r="BR219" s="86">
        <v>7240</v>
      </c>
      <c r="BS219" s="87">
        <v>7024</v>
      </c>
      <c r="BT219" s="86">
        <v>0</v>
      </c>
      <c r="BU219" s="81" t="s">
        <v>3098</v>
      </c>
      <c r="BV219" s="81" t="s">
        <v>3335</v>
      </c>
      <c r="BW219" s="90"/>
      <c r="BX219" s="31">
        <f t="shared" si="10"/>
        <v>0</v>
      </c>
      <c r="BY219" s="31">
        <f t="shared" si="11"/>
        <v>0</v>
      </c>
      <c r="BZ219" s="209">
        <v>9</v>
      </c>
    </row>
    <row r="220" spans="2:78" ht="31.5" customHeight="1">
      <c r="B220" s="72">
        <v>215</v>
      </c>
      <c r="C220" s="72">
        <v>20</v>
      </c>
      <c r="D220" s="73" t="s">
        <v>2086</v>
      </c>
      <c r="E220" s="74" t="s">
        <v>6529</v>
      </c>
      <c r="F220" s="73">
        <v>15</v>
      </c>
      <c r="G220" s="73">
        <v>1998</v>
      </c>
      <c r="H220" s="73" t="s">
        <v>3165</v>
      </c>
      <c r="I220" s="73" t="s">
        <v>3034</v>
      </c>
      <c r="J220" s="74" t="s">
        <v>6530</v>
      </c>
      <c r="K220" s="74" t="s">
        <v>2725</v>
      </c>
      <c r="L220" s="74" t="s">
        <v>2726</v>
      </c>
      <c r="M220" s="74" t="s">
        <v>2727</v>
      </c>
      <c r="N220" s="74" t="s">
        <v>2728</v>
      </c>
      <c r="O220" s="74" t="s">
        <v>2727</v>
      </c>
      <c r="P220" s="74">
        <v>1000</v>
      </c>
      <c r="Q220" s="74">
        <v>50</v>
      </c>
      <c r="R220" s="75">
        <v>22.51</v>
      </c>
      <c r="S220" s="75" t="str">
        <f t="shared" si="9"/>
        <v>소기업</v>
      </c>
      <c r="T220" s="73" t="s">
        <v>6531</v>
      </c>
      <c r="U220" s="73" t="s">
        <v>6532</v>
      </c>
      <c r="V220" s="74" t="s">
        <v>6533</v>
      </c>
      <c r="W220" s="73" t="s">
        <v>6534</v>
      </c>
      <c r="X220" s="73" t="s">
        <v>6535</v>
      </c>
      <c r="Y220" s="73" t="s">
        <v>6200</v>
      </c>
      <c r="Z220" s="76" t="s">
        <v>6536</v>
      </c>
      <c r="AA220" s="74" t="s">
        <v>6537</v>
      </c>
      <c r="AB220" s="77" t="s">
        <v>3690</v>
      </c>
      <c r="AC220" s="73" t="s">
        <v>3717</v>
      </c>
      <c r="AD220" s="73" t="s">
        <v>3717</v>
      </c>
      <c r="AE220" s="73" t="s">
        <v>6203</v>
      </c>
      <c r="AF220" s="92" t="s">
        <v>2737</v>
      </c>
      <c r="AG220" s="92"/>
      <c r="AH220" s="79" t="s">
        <v>6538</v>
      </c>
      <c r="AI220" s="79" t="s">
        <v>6539</v>
      </c>
      <c r="AJ220" s="73">
        <v>3</v>
      </c>
      <c r="AK220" s="73">
        <v>0</v>
      </c>
      <c r="AL220" s="73">
        <v>3</v>
      </c>
      <c r="AM220" s="80"/>
      <c r="AN220" s="80"/>
      <c r="AO220" s="80"/>
      <c r="AP220" s="79" t="s">
        <v>6540</v>
      </c>
      <c r="AQ220" s="79" t="s">
        <v>6541</v>
      </c>
      <c r="AR220" s="79" t="s">
        <v>6540</v>
      </c>
      <c r="AS220" s="79" t="s">
        <v>6542</v>
      </c>
      <c r="AT220" s="79" t="s">
        <v>2746</v>
      </c>
      <c r="AU220" s="81">
        <v>1</v>
      </c>
      <c r="AV220" s="81">
        <v>1</v>
      </c>
      <c r="AW220" s="81">
        <v>1</v>
      </c>
      <c r="AX220" s="82">
        <v>1</v>
      </c>
      <c r="AY220" s="82">
        <v>1</v>
      </c>
      <c r="AZ220" s="74" t="s">
        <v>3017</v>
      </c>
      <c r="BA220" s="79"/>
      <c r="BB220" s="79"/>
      <c r="BC220" s="79"/>
      <c r="BD220" s="123"/>
      <c r="BE220" s="81"/>
      <c r="BF220" s="81"/>
      <c r="BG220" s="81"/>
      <c r="BH220" s="81"/>
      <c r="BI220" s="81"/>
      <c r="BJ220" s="124" t="s">
        <v>6216</v>
      </c>
      <c r="BK220" s="81">
        <v>1</v>
      </c>
      <c r="BL220" s="82">
        <v>1</v>
      </c>
      <c r="BM220" s="82">
        <v>2</v>
      </c>
      <c r="BN220" s="73"/>
      <c r="BO220" s="73"/>
      <c r="BP220" s="73"/>
      <c r="BQ220" s="85"/>
      <c r="BR220" s="86">
        <v>1529</v>
      </c>
      <c r="BS220" s="87">
        <v>2500</v>
      </c>
      <c r="BT220" s="86">
        <v>971</v>
      </c>
      <c r="BU220" s="81" t="s">
        <v>2756</v>
      </c>
      <c r="BV220" s="81"/>
      <c r="BW220" s="90"/>
      <c r="BX220" s="31">
        <f t="shared" si="10"/>
        <v>0</v>
      </c>
      <c r="BY220" s="31">
        <f t="shared" si="11"/>
        <v>0</v>
      </c>
      <c r="BZ220" s="209"/>
    </row>
    <row r="221" spans="2:78" ht="31.5" customHeight="1">
      <c r="B221" s="72">
        <v>216</v>
      </c>
      <c r="C221" s="72">
        <v>21</v>
      </c>
      <c r="D221" s="73" t="s">
        <v>2086</v>
      </c>
      <c r="E221" s="74" t="s">
        <v>6543</v>
      </c>
      <c r="F221" s="73">
        <v>31</v>
      </c>
      <c r="G221" s="73">
        <v>2002</v>
      </c>
      <c r="H221" s="73" t="s">
        <v>2722</v>
      </c>
      <c r="I221" s="73" t="s">
        <v>2723</v>
      </c>
      <c r="J221" s="74" t="s">
        <v>4665</v>
      </c>
      <c r="K221" s="74" t="s">
        <v>2725</v>
      </c>
      <c r="L221" s="74" t="s">
        <v>2726</v>
      </c>
      <c r="M221" s="74" t="s">
        <v>2762</v>
      </c>
      <c r="N221" s="74" t="s">
        <v>2763</v>
      </c>
      <c r="O221" s="74" t="s">
        <v>2762</v>
      </c>
      <c r="P221" s="74">
        <v>1000</v>
      </c>
      <c r="Q221" s="74">
        <v>50</v>
      </c>
      <c r="R221" s="75">
        <v>35.155405000000002</v>
      </c>
      <c r="S221" s="75" t="str">
        <f t="shared" si="9"/>
        <v>소기업</v>
      </c>
      <c r="T221" s="73" t="s">
        <v>6544</v>
      </c>
      <c r="U221" s="73" t="s">
        <v>6545</v>
      </c>
      <c r="V221" s="74" t="s">
        <v>6546</v>
      </c>
      <c r="W221" s="73" t="s">
        <v>6547</v>
      </c>
      <c r="X221" s="73" t="s">
        <v>6548</v>
      </c>
      <c r="Y221" s="73" t="s">
        <v>6200</v>
      </c>
      <c r="Z221" s="76" t="s">
        <v>6549</v>
      </c>
      <c r="AA221" s="74" t="s">
        <v>6550</v>
      </c>
      <c r="AB221" s="77" t="s">
        <v>3869</v>
      </c>
      <c r="AC221" s="73" t="s">
        <v>3717</v>
      </c>
      <c r="AD221" s="73" t="s">
        <v>3717</v>
      </c>
      <c r="AE221" s="73" t="s">
        <v>6203</v>
      </c>
      <c r="AF221" s="91" t="s">
        <v>6204</v>
      </c>
      <c r="AG221" s="92"/>
      <c r="AH221" s="79" t="s">
        <v>6551</v>
      </c>
      <c r="AI221" s="79" t="s">
        <v>6552</v>
      </c>
      <c r="AJ221" s="73">
        <v>3</v>
      </c>
      <c r="AK221" s="73">
        <v>0</v>
      </c>
      <c r="AL221" s="73">
        <v>0</v>
      </c>
      <c r="AM221" s="80">
        <v>3</v>
      </c>
      <c r="AN221" s="80"/>
      <c r="AO221" s="80"/>
      <c r="AP221" s="79" t="s">
        <v>6553</v>
      </c>
      <c r="AQ221" s="79" t="s">
        <v>6554</v>
      </c>
      <c r="AR221" s="79" t="s">
        <v>6555</v>
      </c>
      <c r="AS221" s="79" t="s">
        <v>6556</v>
      </c>
      <c r="AT221" s="79" t="s">
        <v>2746</v>
      </c>
      <c r="AU221" s="81">
        <v>3</v>
      </c>
      <c r="AV221" s="81">
        <v>3</v>
      </c>
      <c r="AW221" s="81">
        <v>3</v>
      </c>
      <c r="AX221" s="82">
        <v>4</v>
      </c>
      <c r="AY221" s="82">
        <v>6</v>
      </c>
      <c r="AZ221" s="74" t="s">
        <v>6557</v>
      </c>
      <c r="BA221" s="79" t="s">
        <v>6558</v>
      </c>
      <c r="BB221" s="79" t="s">
        <v>6559</v>
      </c>
      <c r="BC221" s="79" t="s">
        <v>6560</v>
      </c>
      <c r="BD221" s="123">
        <v>42507</v>
      </c>
      <c r="BE221" s="81"/>
      <c r="BF221" s="81"/>
      <c r="BG221" s="81"/>
      <c r="BH221" s="81"/>
      <c r="BI221" s="81"/>
      <c r="BJ221" s="124" t="s">
        <v>6561</v>
      </c>
      <c r="BK221" s="81">
        <v>1</v>
      </c>
      <c r="BL221" s="82">
        <v>1</v>
      </c>
      <c r="BM221" s="82">
        <v>6</v>
      </c>
      <c r="BN221" s="73"/>
      <c r="BO221" s="73"/>
      <c r="BP221" s="73"/>
      <c r="BQ221" s="85"/>
      <c r="BR221" s="86">
        <v>4200</v>
      </c>
      <c r="BS221" s="87">
        <v>4500</v>
      </c>
      <c r="BT221" s="86">
        <v>300</v>
      </c>
      <c r="BU221" s="81" t="s">
        <v>2756</v>
      </c>
      <c r="BV221" s="81"/>
      <c r="BW221" s="90"/>
      <c r="BX221" s="31">
        <f t="shared" si="10"/>
        <v>0</v>
      </c>
      <c r="BY221" s="31">
        <f t="shared" si="11"/>
        <v>0</v>
      </c>
      <c r="BZ221" s="209">
        <v>10</v>
      </c>
    </row>
    <row r="222" spans="2:78" ht="31.5" customHeight="1">
      <c r="B222" s="72">
        <v>217</v>
      </c>
      <c r="C222" s="72">
        <v>22</v>
      </c>
      <c r="D222" s="73" t="s">
        <v>2086</v>
      </c>
      <c r="E222" s="74" t="s">
        <v>6562</v>
      </c>
      <c r="F222" s="73">
        <v>149</v>
      </c>
      <c r="G222" s="73">
        <v>1967</v>
      </c>
      <c r="H222" s="73" t="s">
        <v>4687</v>
      </c>
      <c r="I222" s="73" t="s">
        <v>3617</v>
      </c>
      <c r="J222" s="74" t="s">
        <v>5954</v>
      </c>
      <c r="K222" s="74" t="s">
        <v>2725</v>
      </c>
      <c r="L222" s="74" t="s">
        <v>2726</v>
      </c>
      <c r="M222" s="74" t="s">
        <v>2727</v>
      </c>
      <c r="N222" s="74" t="s">
        <v>2728</v>
      </c>
      <c r="O222" s="74" t="s">
        <v>2727</v>
      </c>
      <c r="P222" s="74">
        <v>1000</v>
      </c>
      <c r="Q222" s="74">
        <v>50</v>
      </c>
      <c r="R222" s="75">
        <v>439.45777999999996</v>
      </c>
      <c r="S222" s="75" t="str">
        <f t="shared" si="9"/>
        <v>중기업</v>
      </c>
      <c r="T222" s="73" t="s">
        <v>6563</v>
      </c>
      <c r="U222" s="73" t="s">
        <v>6564</v>
      </c>
      <c r="V222" s="74" t="s">
        <v>6565</v>
      </c>
      <c r="W222" s="73" t="s">
        <v>6566</v>
      </c>
      <c r="X222" s="73" t="s">
        <v>6567</v>
      </c>
      <c r="Y222" s="73" t="s">
        <v>6200</v>
      </c>
      <c r="Z222" s="76" t="s">
        <v>6568</v>
      </c>
      <c r="AA222" s="74" t="s">
        <v>6569</v>
      </c>
      <c r="AB222" s="77" t="s">
        <v>3690</v>
      </c>
      <c r="AC222" s="73" t="s">
        <v>3717</v>
      </c>
      <c r="AD222" s="73" t="s">
        <v>3717</v>
      </c>
      <c r="AE222" s="73" t="s">
        <v>6203</v>
      </c>
      <c r="AF222" s="91" t="s">
        <v>6204</v>
      </c>
      <c r="AG222" s="92"/>
      <c r="AH222" s="79" t="s">
        <v>6570</v>
      </c>
      <c r="AI222" s="79" t="s">
        <v>6571</v>
      </c>
      <c r="AJ222" s="73">
        <v>3</v>
      </c>
      <c r="AK222" s="73">
        <v>0</v>
      </c>
      <c r="AL222" s="73">
        <v>0</v>
      </c>
      <c r="AM222" s="80"/>
      <c r="AN222" s="80">
        <v>3</v>
      </c>
      <c r="AO222" s="80"/>
      <c r="AP222" s="79" t="s">
        <v>6572</v>
      </c>
      <c r="AQ222" s="79" t="s">
        <v>6573</v>
      </c>
      <c r="AR222" s="79" t="s">
        <v>6574</v>
      </c>
      <c r="AS222" s="79" t="s">
        <v>6575</v>
      </c>
      <c r="AT222" s="79" t="s">
        <v>2746</v>
      </c>
      <c r="AU222" s="81">
        <v>3</v>
      </c>
      <c r="AV222" s="81">
        <v>4</v>
      </c>
      <c r="AW222" s="81">
        <v>4</v>
      </c>
      <c r="AX222" s="82">
        <v>4</v>
      </c>
      <c r="AY222" s="82">
        <v>6</v>
      </c>
      <c r="AZ222" s="74" t="s">
        <v>6576</v>
      </c>
      <c r="BA222" s="79" t="s">
        <v>6577</v>
      </c>
      <c r="BB222" s="79" t="s">
        <v>6578</v>
      </c>
      <c r="BC222" s="79" t="s">
        <v>6579</v>
      </c>
      <c r="BD222" s="123">
        <v>42481</v>
      </c>
      <c r="BE222" s="81" t="s">
        <v>6580</v>
      </c>
      <c r="BF222" s="81">
        <v>1</v>
      </c>
      <c r="BG222" s="81"/>
      <c r="BH222" s="81"/>
      <c r="BI222" s="81"/>
      <c r="BJ222" s="124" t="s">
        <v>6216</v>
      </c>
      <c r="BK222" s="81">
        <v>1</v>
      </c>
      <c r="BL222" s="82">
        <v>5</v>
      </c>
      <c r="BM222" s="82">
        <v>6</v>
      </c>
      <c r="BN222" s="73"/>
      <c r="BO222" s="73"/>
      <c r="BP222" s="73"/>
      <c r="BQ222" s="85"/>
      <c r="BR222" s="86">
        <v>55500</v>
      </c>
      <c r="BS222" s="87">
        <v>50000</v>
      </c>
      <c r="BT222" s="86">
        <v>-5500</v>
      </c>
      <c r="BU222" s="81" t="s">
        <v>2778</v>
      </c>
      <c r="BV222" s="81"/>
      <c r="BW222" s="90"/>
      <c r="BX222" s="31">
        <f t="shared" si="10"/>
        <v>0</v>
      </c>
      <c r="BY222" s="31">
        <f t="shared" si="11"/>
        <v>0</v>
      </c>
      <c r="BZ222" s="209">
        <v>10</v>
      </c>
    </row>
    <row r="223" spans="2:78" ht="31.5" customHeight="1">
      <c r="B223" s="72">
        <v>218</v>
      </c>
      <c r="C223" s="72">
        <v>23</v>
      </c>
      <c r="D223" s="73" t="s">
        <v>2086</v>
      </c>
      <c r="E223" s="125" t="s">
        <v>2130</v>
      </c>
      <c r="F223" s="73">
        <v>369</v>
      </c>
      <c r="G223" s="73">
        <v>1980</v>
      </c>
      <c r="H223" s="73" t="s">
        <v>2828</v>
      </c>
      <c r="I223" s="73" t="s">
        <v>2828</v>
      </c>
      <c r="J223" s="74" t="s">
        <v>6581</v>
      </c>
      <c r="K223" s="74" t="s">
        <v>2725</v>
      </c>
      <c r="L223" s="74" t="s">
        <v>2726</v>
      </c>
      <c r="M223" s="74" t="s">
        <v>2727</v>
      </c>
      <c r="N223" s="74" t="s">
        <v>2728</v>
      </c>
      <c r="O223" s="74" t="s">
        <v>2727</v>
      </c>
      <c r="P223" s="74">
        <v>1000</v>
      </c>
      <c r="Q223" s="74">
        <v>50</v>
      </c>
      <c r="R223" s="75">
        <v>1638.0059649999998</v>
      </c>
      <c r="S223" s="75" t="str">
        <f t="shared" si="9"/>
        <v>대기업</v>
      </c>
      <c r="T223" s="73" t="s">
        <v>6582</v>
      </c>
      <c r="U223" s="73" t="s">
        <v>6583</v>
      </c>
      <c r="V223" s="74" t="s">
        <v>6584</v>
      </c>
      <c r="W223" s="73" t="s">
        <v>6585</v>
      </c>
      <c r="X223" s="73" t="s">
        <v>6586</v>
      </c>
      <c r="Y223" s="73" t="s">
        <v>6200</v>
      </c>
      <c r="Z223" s="76" t="s">
        <v>6587</v>
      </c>
      <c r="AA223" s="74" t="s">
        <v>6588</v>
      </c>
      <c r="AB223" s="77" t="s">
        <v>3690</v>
      </c>
      <c r="AC223" s="73" t="s">
        <v>3717</v>
      </c>
      <c r="AD223" s="73" t="s">
        <v>3717</v>
      </c>
      <c r="AE223" s="73" t="s">
        <v>6203</v>
      </c>
      <c r="AF223" s="91" t="s">
        <v>6204</v>
      </c>
      <c r="AG223" s="92"/>
      <c r="AH223" s="79" t="s">
        <v>6589</v>
      </c>
      <c r="AI223" s="79" t="s">
        <v>6590</v>
      </c>
      <c r="AJ223" s="73">
        <v>3</v>
      </c>
      <c r="AK223" s="73">
        <v>3</v>
      </c>
      <c r="AL223" s="73">
        <v>0</v>
      </c>
      <c r="AM223" s="80"/>
      <c r="AN223" s="80">
        <v>3</v>
      </c>
      <c r="AO223" s="80"/>
      <c r="AP223" s="79" t="s">
        <v>6591</v>
      </c>
      <c r="AQ223" s="79" t="s">
        <v>6592</v>
      </c>
      <c r="AR223" s="79" t="s">
        <v>6593</v>
      </c>
      <c r="AS223" s="79" t="s">
        <v>6594</v>
      </c>
      <c r="AT223" s="79" t="s">
        <v>2942</v>
      </c>
      <c r="AU223" s="81">
        <v>3</v>
      </c>
      <c r="AV223" s="81">
        <v>4</v>
      </c>
      <c r="AW223" s="81">
        <v>4</v>
      </c>
      <c r="AX223" s="82">
        <v>4</v>
      </c>
      <c r="AY223" s="82">
        <v>6</v>
      </c>
      <c r="AZ223" s="74" t="s">
        <v>6595</v>
      </c>
      <c r="BA223" s="79" t="s">
        <v>6596</v>
      </c>
      <c r="BB223" s="79" t="s">
        <v>6597</v>
      </c>
      <c r="BC223" s="79" t="s">
        <v>6598</v>
      </c>
      <c r="BD223" s="123">
        <v>42492</v>
      </c>
      <c r="BE223" s="81" t="s">
        <v>6599</v>
      </c>
      <c r="BF223" s="81">
        <v>1</v>
      </c>
      <c r="BG223" s="81"/>
      <c r="BH223" s="81"/>
      <c r="BI223" s="81"/>
      <c r="BJ223" s="124" t="s">
        <v>6216</v>
      </c>
      <c r="BK223" s="81">
        <v>2</v>
      </c>
      <c r="BL223" s="82">
        <v>3</v>
      </c>
      <c r="BM223" s="82">
        <v>4</v>
      </c>
      <c r="BN223" s="73"/>
      <c r="BO223" s="73"/>
      <c r="BP223" s="73"/>
      <c r="BQ223" s="85"/>
      <c r="BR223" s="86">
        <v>169285</v>
      </c>
      <c r="BS223" s="87">
        <v>185000</v>
      </c>
      <c r="BT223" s="86">
        <v>15715</v>
      </c>
      <c r="BU223" s="81" t="s">
        <v>3000</v>
      </c>
      <c r="BV223" s="81"/>
      <c r="BW223" s="90"/>
      <c r="BX223" s="31">
        <f t="shared" si="10"/>
        <v>0</v>
      </c>
      <c r="BY223" s="31">
        <f t="shared" si="11"/>
        <v>0</v>
      </c>
      <c r="BZ223" s="209">
        <v>10</v>
      </c>
    </row>
    <row r="224" spans="2:78" ht="31.5" customHeight="1">
      <c r="B224" s="72">
        <v>219</v>
      </c>
      <c r="C224" s="72">
        <v>24</v>
      </c>
      <c r="D224" s="73" t="s">
        <v>2086</v>
      </c>
      <c r="E224" s="74" t="s">
        <v>2137</v>
      </c>
      <c r="F224" s="73">
        <v>51</v>
      </c>
      <c r="G224" s="73">
        <v>2000</v>
      </c>
      <c r="H224" s="73" t="s">
        <v>3020</v>
      </c>
      <c r="I224" s="73" t="s">
        <v>3020</v>
      </c>
      <c r="J224" s="74" t="s">
        <v>5069</v>
      </c>
      <c r="K224" s="74" t="s">
        <v>2725</v>
      </c>
      <c r="L224" s="74" t="s">
        <v>2726</v>
      </c>
      <c r="M224" s="74" t="s">
        <v>3553</v>
      </c>
      <c r="N224" s="74" t="s">
        <v>3554</v>
      </c>
      <c r="O224" s="74" t="s">
        <v>3553</v>
      </c>
      <c r="P224" s="74">
        <v>1000</v>
      </c>
      <c r="Q224" s="74">
        <v>50</v>
      </c>
      <c r="R224" s="75">
        <v>80.339709999999997</v>
      </c>
      <c r="S224" s="75" t="str">
        <f t="shared" si="9"/>
        <v>중기업</v>
      </c>
      <c r="T224" s="73" t="s">
        <v>6600</v>
      </c>
      <c r="U224" s="73" t="s">
        <v>6601</v>
      </c>
      <c r="V224" s="74" t="s">
        <v>6602</v>
      </c>
      <c r="W224" s="73" t="s">
        <v>6603</v>
      </c>
      <c r="X224" s="73" t="s">
        <v>6604</v>
      </c>
      <c r="Y224" s="73" t="s">
        <v>6200</v>
      </c>
      <c r="Z224" s="76" t="s">
        <v>6605</v>
      </c>
      <c r="AA224" s="74" t="s">
        <v>6606</v>
      </c>
      <c r="AB224" s="77" t="s">
        <v>3690</v>
      </c>
      <c r="AC224" s="73" t="s">
        <v>3717</v>
      </c>
      <c r="AD224" s="73" t="s">
        <v>3691</v>
      </c>
      <c r="AE224" s="73" t="s">
        <v>6203</v>
      </c>
      <c r="AF224" s="92" t="s">
        <v>2737</v>
      </c>
      <c r="AG224" s="92"/>
      <c r="AH224" s="79" t="s">
        <v>6607</v>
      </c>
      <c r="AI224" s="79" t="s">
        <v>6608</v>
      </c>
      <c r="AJ224" s="73" t="s">
        <v>3028</v>
      </c>
      <c r="AK224" s="73">
        <v>1</v>
      </c>
      <c r="AL224" s="73">
        <v>0</v>
      </c>
      <c r="AM224" s="80"/>
      <c r="AN224" s="80"/>
      <c r="AO224" s="80"/>
      <c r="AP224" s="79" t="s">
        <v>6609</v>
      </c>
      <c r="AQ224" s="79" t="s">
        <v>6610</v>
      </c>
      <c r="AR224" s="79" t="s">
        <v>6611</v>
      </c>
      <c r="AS224" s="79" t="s">
        <v>6612</v>
      </c>
      <c r="AT224" s="79" t="s">
        <v>2746</v>
      </c>
      <c r="AU224" s="81">
        <v>1</v>
      </c>
      <c r="AV224" s="81">
        <v>1</v>
      </c>
      <c r="AW224" s="81">
        <v>1</v>
      </c>
      <c r="AX224" s="82">
        <v>1</v>
      </c>
      <c r="AY224" s="82">
        <v>1</v>
      </c>
      <c r="AZ224" s="74" t="s">
        <v>3017</v>
      </c>
      <c r="BA224" s="79"/>
      <c r="BB224" s="79"/>
      <c r="BC224" s="79"/>
      <c r="BD224" s="123">
        <v>42486</v>
      </c>
      <c r="BE224" s="81"/>
      <c r="BF224" s="81"/>
      <c r="BG224" s="81"/>
      <c r="BH224" s="81"/>
      <c r="BI224" s="81"/>
      <c r="BJ224" s="124" t="s">
        <v>6613</v>
      </c>
      <c r="BK224" s="81">
        <v>2</v>
      </c>
      <c r="BL224" s="82">
        <v>2</v>
      </c>
      <c r="BM224" s="82">
        <v>5</v>
      </c>
      <c r="BN224" s="73"/>
      <c r="BO224" s="73"/>
      <c r="BP224" s="73"/>
      <c r="BQ224" s="85"/>
      <c r="BR224" s="86">
        <v>0</v>
      </c>
      <c r="BS224" s="87">
        <v>0</v>
      </c>
      <c r="BT224" s="86">
        <v>0</v>
      </c>
      <c r="BU224" s="81" t="s">
        <v>6614</v>
      </c>
      <c r="BV224" s="81"/>
      <c r="BW224" s="90"/>
      <c r="BX224" s="31">
        <f t="shared" si="10"/>
        <v>0</v>
      </c>
      <c r="BY224" s="31">
        <f t="shared" si="11"/>
        <v>1</v>
      </c>
      <c r="BZ224" s="209">
        <v>9</v>
      </c>
    </row>
    <row r="225" spans="2:78" ht="31.5" customHeight="1">
      <c r="B225" s="72">
        <v>220</v>
      </c>
      <c r="C225" s="72">
        <v>25</v>
      </c>
      <c r="D225" s="73" t="s">
        <v>2086</v>
      </c>
      <c r="E225" s="74" t="s">
        <v>2131</v>
      </c>
      <c r="F225" s="73">
        <v>432</v>
      </c>
      <c r="G225" s="73">
        <v>1993</v>
      </c>
      <c r="H225" s="73" t="s">
        <v>2759</v>
      </c>
      <c r="I225" s="73" t="s">
        <v>2760</v>
      </c>
      <c r="J225" s="74" t="s">
        <v>6615</v>
      </c>
      <c r="K225" s="74" t="s">
        <v>2725</v>
      </c>
      <c r="L225" s="74" t="s">
        <v>2726</v>
      </c>
      <c r="M225" s="74" t="s">
        <v>3005</v>
      </c>
      <c r="N225" s="74" t="s">
        <v>3006</v>
      </c>
      <c r="O225" s="74" t="s">
        <v>3005</v>
      </c>
      <c r="P225" s="74">
        <v>1000</v>
      </c>
      <c r="Q225" s="74">
        <v>50</v>
      </c>
      <c r="R225" s="75">
        <v>2083.54934</v>
      </c>
      <c r="S225" s="75" t="str">
        <f t="shared" si="9"/>
        <v>대기업</v>
      </c>
      <c r="T225" s="73" t="s">
        <v>6616</v>
      </c>
      <c r="U225" s="73" t="s">
        <v>6617</v>
      </c>
      <c r="V225" s="74" t="s">
        <v>6618</v>
      </c>
      <c r="W225" s="73" t="s">
        <v>6619</v>
      </c>
      <c r="X225" s="73" t="s">
        <v>6620</v>
      </c>
      <c r="Y225" s="73" t="s">
        <v>6200</v>
      </c>
      <c r="Z225" s="76" t="s">
        <v>6621</v>
      </c>
      <c r="AA225" s="74" t="s">
        <v>6622</v>
      </c>
      <c r="AB225" s="77" t="s">
        <v>3869</v>
      </c>
      <c r="AC225" s="73" t="s">
        <v>3717</v>
      </c>
      <c r="AD225" s="73" t="s">
        <v>3717</v>
      </c>
      <c r="AE225" s="73" t="s">
        <v>6203</v>
      </c>
      <c r="AF225" s="91" t="s">
        <v>6204</v>
      </c>
      <c r="AG225" s="92"/>
      <c r="AH225" s="79" t="s">
        <v>6623</v>
      </c>
      <c r="AI225" s="79" t="s">
        <v>6624</v>
      </c>
      <c r="AJ225" s="73">
        <v>3</v>
      </c>
      <c r="AK225" s="73">
        <v>3</v>
      </c>
      <c r="AL225" s="73">
        <v>0</v>
      </c>
      <c r="AM225" s="80"/>
      <c r="AN225" s="80">
        <v>4</v>
      </c>
      <c r="AO225" s="80"/>
      <c r="AP225" s="79" t="s">
        <v>6625</v>
      </c>
      <c r="AQ225" s="79" t="s">
        <v>6626</v>
      </c>
      <c r="AR225" s="79" t="s">
        <v>6627</v>
      </c>
      <c r="AS225" s="79" t="s">
        <v>6628</v>
      </c>
      <c r="AT225" s="79" t="s">
        <v>2942</v>
      </c>
      <c r="AU225" s="81">
        <v>3</v>
      </c>
      <c r="AV225" s="81">
        <v>3</v>
      </c>
      <c r="AW225" s="81">
        <v>4</v>
      </c>
      <c r="AX225" s="82">
        <v>4</v>
      </c>
      <c r="AY225" s="82">
        <v>6</v>
      </c>
      <c r="AZ225" s="74" t="s">
        <v>6629</v>
      </c>
      <c r="BA225" s="79" t="s">
        <v>6630</v>
      </c>
      <c r="BB225" s="79" t="s">
        <v>6631</v>
      </c>
      <c r="BC225" s="79" t="s">
        <v>6632</v>
      </c>
      <c r="BD225" s="123">
        <v>42492</v>
      </c>
      <c r="BE225" s="81" t="s">
        <v>6633</v>
      </c>
      <c r="BF225" s="81"/>
      <c r="BG225" s="81">
        <v>1</v>
      </c>
      <c r="BH225" s="81">
        <v>1</v>
      </c>
      <c r="BI225" s="81"/>
      <c r="BJ225" s="124" t="s">
        <v>6216</v>
      </c>
      <c r="BK225" s="81">
        <v>2</v>
      </c>
      <c r="BL225" s="82">
        <v>4</v>
      </c>
      <c r="BM225" s="82">
        <v>6</v>
      </c>
      <c r="BN225" s="73"/>
      <c r="BO225" s="73"/>
      <c r="BP225" s="73"/>
      <c r="BQ225" s="85"/>
      <c r="BR225" s="86">
        <v>145320</v>
      </c>
      <c r="BS225" s="87">
        <v>135000</v>
      </c>
      <c r="BT225" s="86">
        <v>-10320</v>
      </c>
      <c r="BU225" s="81" t="s">
        <v>2778</v>
      </c>
      <c r="BV225" s="81"/>
      <c r="BW225" s="90"/>
      <c r="BX225" s="31">
        <f t="shared" si="10"/>
        <v>0</v>
      </c>
      <c r="BY225" s="31">
        <f t="shared" si="11"/>
        <v>0</v>
      </c>
      <c r="BZ225" s="209">
        <v>10</v>
      </c>
    </row>
    <row r="226" spans="2:78" ht="31.5" customHeight="1">
      <c r="B226" s="72">
        <v>221</v>
      </c>
      <c r="C226" s="72">
        <v>26</v>
      </c>
      <c r="D226" s="73" t="s">
        <v>2086</v>
      </c>
      <c r="E226" s="74" t="s">
        <v>6634</v>
      </c>
      <c r="F226" s="73">
        <v>33</v>
      </c>
      <c r="G226" s="73">
        <v>2000</v>
      </c>
      <c r="H226" s="73" t="s">
        <v>3020</v>
      </c>
      <c r="I226" s="73" t="s">
        <v>3020</v>
      </c>
      <c r="J226" s="74" t="s">
        <v>4535</v>
      </c>
      <c r="K226" s="74" t="s">
        <v>2725</v>
      </c>
      <c r="L226" s="74" t="s">
        <v>2726</v>
      </c>
      <c r="M226" s="74" t="s">
        <v>2762</v>
      </c>
      <c r="N226" s="74" t="s">
        <v>2763</v>
      </c>
      <c r="O226" s="74" t="s">
        <v>2762</v>
      </c>
      <c r="P226" s="74">
        <v>1000</v>
      </c>
      <c r="Q226" s="74">
        <v>50</v>
      </c>
      <c r="R226" s="75">
        <v>350.03390000000002</v>
      </c>
      <c r="S226" s="75" t="str">
        <f t="shared" si="9"/>
        <v>소기업</v>
      </c>
      <c r="T226" s="73" t="s">
        <v>6635</v>
      </c>
      <c r="U226" s="73" t="s">
        <v>6636</v>
      </c>
      <c r="V226" s="74" t="s">
        <v>6637</v>
      </c>
      <c r="W226" s="73" t="s">
        <v>6638</v>
      </c>
      <c r="X226" s="73" t="s">
        <v>6639</v>
      </c>
      <c r="Y226" s="73" t="s">
        <v>6200</v>
      </c>
      <c r="Z226" s="76" t="s">
        <v>6640</v>
      </c>
      <c r="AA226" s="74" t="s">
        <v>6641</v>
      </c>
      <c r="AB226" s="77" t="s">
        <v>3869</v>
      </c>
      <c r="AC226" s="73" t="s">
        <v>3691</v>
      </c>
      <c r="AD226" s="73" t="s">
        <v>3691</v>
      </c>
      <c r="AE226" s="73" t="s">
        <v>6203</v>
      </c>
      <c r="AF226" s="91" t="s">
        <v>6204</v>
      </c>
      <c r="AG226" s="92"/>
      <c r="AH226" s="79" t="s">
        <v>6642</v>
      </c>
      <c r="AI226" s="79" t="s">
        <v>6643</v>
      </c>
      <c r="AJ226" s="73">
        <v>3</v>
      </c>
      <c r="AK226" s="73">
        <v>0</v>
      </c>
      <c r="AL226" s="73">
        <v>0</v>
      </c>
      <c r="AM226" s="80"/>
      <c r="AN226" s="80">
        <v>3</v>
      </c>
      <c r="AO226" s="80"/>
      <c r="AP226" s="79" t="s">
        <v>6644</v>
      </c>
      <c r="AQ226" s="79" t="s">
        <v>6645</v>
      </c>
      <c r="AR226" s="79" t="s">
        <v>6646</v>
      </c>
      <c r="AS226" s="79" t="s">
        <v>6647</v>
      </c>
      <c r="AT226" s="79" t="s">
        <v>2746</v>
      </c>
      <c r="AU226" s="81">
        <v>3</v>
      </c>
      <c r="AV226" s="81">
        <v>3</v>
      </c>
      <c r="AW226" s="81">
        <v>4</v>
      </c>
      <c r="AX226" s="82">
        <v>4</v>
      </c>
      <c r="AY226" s="82">
        <v>6</v>
      </c>
      <c r="AZ226" s="74" t="s">
        <v>6648</v>
      </c>
      <c r="BA226" s="79" t="s">
        <v>6649</v>
      </c>
      <c r="BB226" s="79" t="s">
        <v>6650</v>
      </c>
      <c r="BC226" s="79" t="s">
        <v>6651</v>
      </c>
      <c r="BD226" s="123">
        <v>42465</v>
      </c>
      <c r="BE226" s="81" t="s">
        <v>6652</v>
      </c>
      <c r="BF226" s="81"/>
      <c r="BG226" s="81">
        <v>1</v>
      </c>
      <c r="BH226" s="81"/>
      <c r="BI226" s="81"/>
      <c r="BJ226" s="124" t="s">
        <v>6216</v>
      </c>
      <c r="BK226" s="81">
        <v>4</v>
      </c>
      <c r="BL226" s="82">
        <v>4</v>
      </c>
      <c r="BM226" s="82">
        <v>6</v>
      </c>
      <c r="BN226" s="73"/>
      <c r="BO226" s="73"/>
      <c r="BP226" s="73"/>
      <c r="BQ226" s="85"/>
      <c r="BR226" s="86">
        <v>35000</v>
      </c>
      <c r="BS226" s="87">
        <v>38000</v>
      </c>
      <c r="BT226" s="86">
        <v>3000</v>
      </c>
      <c r="BU226" s="81" t="s">
        <v>2756</v>
      </c>
      <c r="BV226" s="81"/>
      <c r="BW226" s="90"/>
      <c r="BX226" s="31">
        <f t="shared" si="10"/>
        <v>1</v>
      </c>
      <c r="BY226" s="31">
        <f t="shared" si="11"/>
        <v>1</v>
      </c>
      <c r="BZ226" s="209">
        <v>10</v>
      </c>
    </row>
    <row r="227" spans="2:78" ht="31.5" customHeight="1">
      <c r="B227" s="72">
        <v>222</v>
      </c>
      <c r="C227" s="72">
        <v>27</v>
      </c>
      <c r="D227" s="73" t="s">
        <v>2086</v>
      </c>
      <c r="E227" s="74" t="s">
        <v>1091</v>
      </c>
      <c r="F227" s="73">
        <v>91</v>
      </c>
      <c r="G227" s="73">
        <v>2009</v>
      </c>
      <c r="H227" s="73" t="s">
        <v>4687</v>
      </c>
      <c r="I227" s="73" t="s">
        <v>3617</v>
      </c>
      <c r="J227" s="74" t="s">
        <v>2909</v>
      </c>
      <c r="K227" s="74" t="s">
        <v>2910</v>
      </c>
      <c r="L227" s="74" t="s">
        <v>2911</v>
      </c>
      <c r="M227" s="74" t="s">
        <v>2912</v>
      </c>
      <c r="N227" s="74" t="s">
        <v>2913</v>
      </c>
      <c r="O227" s="74" t="s">
        <v>2910</v>
      </c>
      <c r="P227" s="74">
        <v>600</v>
      </c>
      <c r="Q227" s="74">
        <v>50</v>
      </c>
      <c r="R227" s="75">
        <v>843.635355</v>
      </c>
      <c r="S227" s="75" t="str">
        <f t="shared" si="9"/>
        <v>대기업</v>
      </c>
      <c r="T227" s="73" t="s">
        <v>6653</v>
      </c>
      <c r="U227" s="73" t="s">
        <v>6654</v>
      </c>
      <c r="V227" s="74" t="s">
        <v>2067</v>
      </c>
      <c r="W227" s="73" t="s">
        <v>6655</v>
      </c>
      <c r="X227" s="73" t="s">
        <v>6656</v>
      </c>
      <c r="Y227" s="73" t="s">
        <v>6200</v>
      </c>
      <c r="Z227" s="76" t="s">
        <v>6657</v>
      </c>
      <c r="AA227" s="74" t="s">
        <v>6658</v>
      </c>
      <c r="AB227" s="77" t="s">
        <v>3690</v>
      </c>
      <c r="AC227" s="73" t="s">
        <v>3717</v>
      </c>
      <c r="AD227" s="73" t="s">
        <v>3717</v>
      </c>
      <c r="AE227" s="73" t="s">
        <v>6203</v>
      </c>
      <c r="AF227" s="91" t="s">
        <v>6204</v>
      </c>
      <c r="AG227" s="92"/>
      <c r="AH227" s="79" t="s">
        <v>6659</v>
      </c>
      <c r="AI227" s="79" t="s">
        <v>6660</v>
      </c>
      <c r="AJ227" s="73">
        <v>3</v>
      </c>
      <c r="AK227" s="73">
        <v>0</v>
      </c>
      <c r="AL227" s="73">
        <v>0</v>
      </c>
      <c r="AM227" s="80">
        <v>4</v>
      </c>
      <c r="AN227" s="80"/>
      <c r="AO227" s="80"/>
      <c r="AP227" s="79" t="s">
        <v>6661</v>
      </c>
      <c r="AQ227" s="79" t="s">
        <v>6662</v>
      </c>
      <c r="AR227" s="79" t="s">
        <v>6663</v>
      </c>
      <c r="AS227" s="79" t="s">
        <v>6664</v>
      </c>
      <c r="AT227" s="79" t="s">
        <v>2746</v>
      </c>
      <c r="AU227" s="81">
        <v>3</v>
      </c>
      <c r="AV227" s="81">
        <v>3</v>
      </c>
      <c r="AW227" s="81">
        <v>5</v>
      </c>
      <c r="AX227" s="82">
        <v>4</v>
      </c>
      <c r="AY227" s="82">
        <v>6</v>
      </c>
      <c r="AZ227" s="74" t="s">
        <v>6665</v>
      </c>
      <c r="BA227" s="79" t="s">
        <v>6666</v>
      </c>
      <c r="BB227" s="79" t="s">
        <v>6667</v>
      </c>
      <c r="BC227" s="79" t="s">
        <v>6668</v>
      </c>
      <c r="BD227" s="123">
        <v>42523</v>
      </c>
      <c r="BE227" s="81" t="s">
        <v>6669</v>
      </c>
      <c r="BF227" s="81">
        <v>1</v>
      </c>
      <c r="BG227" s="81"/>
      <c r="BH227" s="81"/>
      <c r="BI227" s="81"/>
      <c r="BJ227" s="124" t="s">
        <v>6216</v>
      </c>
      <c r="BK227" s="81">
        <v>1</v>
      </c>
      <c r="BL227" s="82">
        <v>4</v>
      </c>
      <c r="BM227" s="82">
        <v>5</v>
      </c>
      <c r="BN227" s="73"/>
      <c r="BO227" s="73"/>
      <c r="BP227" s="73"/>
      <c r="BQ227" s="85"/>
      <c r="BR227" s="86">
        <v>96200</v>
      </c>
      <c r="BS227" s="87">
        <v>80000</v>
      </c>
      <c r="BT227" s="86">
        <v>-16200</v>
      </c>
      <c r="BU227" s="81" t="s">
        <v>2778</v>
      </c>
      <c r="BV227" s="81"/>
      <c r="BW227" s="90"/>
      <c r="BX227" s="31">
        <f t="shared" si="10"/>
        <v>0</v>
      </c>
      <c r="BY227" s="31">
        <f t="shared" si="11"/>
        <v>0</v>
      </c>
      <c r="BZ227" s="209">
        <v>10</v>
      </c>
    </row>
    <row r="228" spans="2:78" ht="31.5" customHeight="1">
      <c r="B228" s="72">
        <v>223</v>
      </c>
      <c r="C228" s="72">
        <v>28</v>
      </c>
      <c r="D228" s="73" t="s">
        <v>2086</v>
      </c>
      <c r="E228" s="74" t="s">
        <v>2135</v>
      </c>
      <c r="F228" s="73">
        <v>34</v>
      </c>
      <c r="G228" s="73">
        <v>1981</v>
      </c>
      <c r="H228" s="73" t="s">
        <v>2759</v>
      </c>
      <c r="I228" s="73" t="s">
        <v>2984</v>
      </c>
      <c r="J228" s="74" t="s">
        <v>2967</v>
      </c>
      <c r="K228" s="74" t="s">
        <v>2725</v>
      </c>
      <c r="L228" s="74" t="s">
        <v>2726</v>
      </c>
      <c r="M228" s="74" t="s">
        <v>2727</v>
      </c>
      <c r="N228" s="74" t="s">
        <v>2728</v>
      </c>
      <c r="O228" s="74" t="s">
        <v>2727</v>
      </c>
      <c r="P228" s="74">
        <v>1000</v>
      </c>
      <c r="Q228" s="74">
        <v>50</v>
      </c>
      <c r="R228" s="75">
        <v>54.760565000000007</v>
      </c>
      <c r="S228" s="75" t="str">
        <f t="shared" si="9"/>
        <v>소기업</v>
      </c>
      <c r="T228" s="73" t="s">
        <v>6670</v>
      </c>
      <c r="U228" s="73" t="s">
        <v>6671</v>
      </c>
      <c r="V228" s="74" t="s">
        <v>6672</v>
      </c>
      <c r="W228" s="73" t="s">
        <v>6673</v>
      </c>
      <c r="X228" s="73" t="s">
        <v>6674</v>
      </c>
      <c r="Y228" s="73" t="s">
        <v>6200</v>
      </c>
      <c r="Z228" s="76" t="s">
        <v>6675</v>
      </c>
      <c r="AA228" s="74" t="s">
        <v>6676</v>
      </c>
      <c r="AB228" s="77" t="s">
        <v>3690</v>
      </c>
      <c r="AC228" s="73" t="s">
        <v>3691</v>
      </c>
      <c r="AD228" s="73" t="s">
        <v>3691</v>
      </c>
      <c r="AE228" s="73" t="s">
        <v>6203</v>
      </c>
      <c r="AF228" s="92" t="s">
        <v>2737</v>
      </c>
      <c r="AG228" s="92"/>
      <c r="AH228" s="79" t="s">
        <v>6677</v>
      </c>
      <c r="AI228" s="79" t="s">
        <v>6678</v>
      </c>
      <c r="AJ228" s="73">
        <v>0</v>
      </c>
      <c r="AK228" s="73">
        <v>1</v>
      </c>
      <c r="AL228" s="73">
        <v>0</v>
      </c>
      <c r="AM228" s="80"/>
      <c r="AN228" s="80">
        <v>1</v>
      </c>
      <c r="AO228" s="80"/>
      <c r="AP228" s="79" t="s">
        <v>6679</v>
      </c>
      <c r="AQ228" s="79" t="s">
        <v>6680</v>
      </c>
      <c r="AR228" s="79" t="s">
        <v>6681</v>
      </c>
      <c r="AS228" s="79" t="s">
        <v>6682</v>
      </c>
      <c r="AT228" s="79" t="s">
        <v>3821</v>
      </c>
      <c r="AU228" s="81">
        <v>3</v>
      </c>
      <c r="AV228" s="81">
        <v>4</v>
      </c>
      <c r="AW228" s="81">
        <v>5</v>
      </c>
      <c r="AX228" s="82">
        <v>4</v>
      </c>
      <c r="AY228" s="82">
        <v>6</v>
      </c>
      <c r="AZ228" s="74" t="s">
        <v>6683</v>
      </c>
      <c r="BA228" s="79" t="s">
        <v>6684</v>
      </c>
      <c r="BB228" s="79" t="s">
        <v>6683</v>
      </c>
      <c r="BC228" s="79" t="s">
        <v>6685</v>
      </c>
      <c r="BD228" s="123">
        <v>42479</v>
      </c>
      <c r="BE228" s="81"/>
      <c r="BF228" s="81"/>
      <c r="BG228" s="81"/>
      <c r="BH228" s="81"/>
      <c r="BI228" s="81"/>
      <c r="BJ228" s="124" t="s">
        <v>6216</v>
      </c>
      <c r="BK228" s="81">
        <v>2</v>
      </c>
      <c r="BL228" s="82">
        <v>4</v>
      </c>
      <c r="BM228" s="82">
        <v>5</v>
      </c>
      <c r="BN228" s="73" t="s">
        <v>3829</v>
      </c>
      <c r="BO228" s="73"/>
      <c r="BP228" s="73" t="s">
        <v>4207</v>
      </c>
      <c r="BQ228" s="85"/>
      <c r="BR228" s="86">
        <v>5100</v>
      </c>
      <c r="BS228" s="87">
        <v>6000</v>
      </c>
      <c r="BT228" s="86">
        <v>900</v>
      </c>
      <c r="BU228" s="81" t="s">
        <v>2756</v>
      </c>
      <c r="BV228" s="81"/>
      <c r="BW228" s="90"/>
      <c r="BX228" s="31">
        <f t="shared" si="10"/>
        <v>1</v>
      </c>
      <c r="BY228" s="31">
        <f t="shared" si="11"/>
        <v>1</v>
      </c>
      <c r="BZ228" s="209">
        <v>10</v>
      </c>
    </row>
    <row r="229" spans="2:78" ht="31.5" customHeight="1">
      <c r="B229" s="72">
        <v>224</v>
      </c>
      <c r="C229" s="72">
        <v>29</v>
      </c>
      <c r="D229" s="73" t="s">
        <v>2086</v>
      </c>
      <c r="E229" s="74" t="s">
        <v>6686</v>
      </c>
      <c r="F229" s="73">
        <v>14</v>
      </c>
      <c r="G229" s="73">
        <v>2006</v>
      </c>
      <c r="H229" s="73" t="s">
        <v>2803</v>
      </c>
      <c r="I229" s="73" t="s">
        <v>2804</v>
      </c>
      <c r="J229" s="74" t="s">
        <v>2967</v>
      </c>
      <c r="K229" s="74" t="s">
        <v>2725</v>
      </c>
      <c r="L229" s="74" t="s">
        <v>2726</v>
      </c>
      <c r="M229" s="74" t="s">
        <v>2727</v>
      </c>
      <c r="N229" s="74" t="s">
        <v>2728</v>
      </c>
      <c r="O229" s="74" t="s">
        <v>2727</v>
      </c>
      <c r="P229" s="74">
        <v>1000</v>
      </c>
      <c r="Q229" s="74">
        <v>50</v>
      </c>
      <c r="R229" s="75">
        <v>16.500954999999998</v>
      </c>
      <c r="S229" s="75" t="str">
        <f t="shared" si="9"/>
        <v>소기업</v>
      </c>
      <c r="T229" s="73" t="s">
        <v>6687</v>
      </c>
      <c r="U229" s="73" t="s">
        <v>6688</v>
      </c>
      <c r="V229" s="74" t="s">
        <v>6689</v>
      </c>
      <c r="W229" s="73" t="s">
        <v>6690</v>
      </c>
      <c r="X229" s="73" t="s">
        <v>6691</v>
      </c>
      <c r="Y229" s="73" t="s">
        <v>6200</v>
      </c>
      <c r="Z229" s="76" t="s">
        <v>6692</v>
      </c>
      <c r="AA229" s="74" t="s">
        <v>6693</v>
      </c>
      <c r="AB229" s="77" t="s">
        <v>3690</v>
      </c>
      <c r="AC229" s="73" t="s">
        <v>3691</v>
      </c>
      <c r="AD229" s="73" t="s">
        <v>3717</v>
      </c>
      <c r="AE229" s="73" t="s">
        <v>6203</v>
      </c>
      <c r="AF229" s="92" t="s">
        <v>2737</v>
      </c>
      <c r="AG229" s="92"/>
      <c r="AH229" s="79" t="s">
        <v>6694</v>
      </c>
      <c r="AI229" s="79" t="s">
        <v>6695</v>
      </c>
      <c r="AJ229" s="73">
        <v>0</v>
      </c>
      <c r="AK229" s="73">
        <v>0</v>
      </c>
      <c r="AL229" s="73">
        <v>6</v>
      </c>
      <c r="AM229" s="80"/>
      <c r="AN229" s="80"/>
      <c r="AO229" s="80"/>
      <c r="AP229" s="79" t="s">
        <v>6696</v>
      </c>
      <c r="AQ229" s="79" t="s">
        <v>6697</v>
      </c>
      <c r="AR229" s="79" t="s">
        <v>6698</v>
      </c>
      <c r="AS229" s="79" t="s">
        <v>6699</v>
      </c>
      <c r="AT229" s="79" t="s">
        <v>2746</v>
      </c>
      <c r="AU229" s="81">
        <v>1</v>
      </c>
      <c r="AV229" s="81">
        <v>1</v>
      </c>
      <c r="AW229" s="81">
        <v>1</v>
      </c>
      <c r="AX229" s="82">
        <v>1</v>
      </c>
      <c r="AY229" s="82">
        <v>1</v>
      </c>
      <c r="AZ229" s="74" t="s">
        <v>5841</v>
      </c>
      <c r="BA229" s="79"/>
      <c r="BB229" s="79"/>
      <c r="BC229" s="79"/>
      <c r="BD229" s="100" t="s">
        <v>6700</v>
      </c>
      <c r="BE229" s="81"/>
      <c r="BF229" s="81"/>
      <c r="BG229" s="81"/>
      <c r="BH229" s="81"/>
      <c r="BI229" s="81"/>
      <c r="BJ229" s="124" t="s">
        <v>6701</v>
      </c>
      <c r="BK229" s="81">
        <v>0</v>
      </c>
      <c r="BL229" s="82">
        <v>0</v>
      </c>
      <c r="BM229" s="82">
        <v>2</v>
      </c>
      <c r="BN229" s="73"/>
      <c r="BO229" s="73"/>
      <c r="BP229" s="73"/>
      <c r="BQ229" s="85"/>
      <c r="BR229" s="86">
        <v>1900</v>
      </c>
      <c r="BS229" s="87">
        <v>2000</v>
      </c>
      <c r="BT229" s="86">
        <v>100</v>
      </c>
      <c r="BU229" s="81" t="s">
        <v>2778</v>
      </c>
      <c r="BV229" s="81"/>
      <c r="BW229" s="90"/>
      <c r="BX229" s="31">
        <f t="shared" si="10"/>
        <v>1</v>
      </c>
      <c r="BY229" s="31">
        <f t="shared" si="11"/>
        <v>0</v>
      </c>
      <c r="BZ229" s="209"/>
    </row>
    <row r="230" spans="2:78" ht="31.5" customHeight="1">
      <c r="B230" s="72">
        <v>225</v>
      </c>
      <c r="C230" s="72">
        <v>30</v>
      </c>
      <c r="D230" s="73" t="s">
        <v>2086</v>
      </c>
      <c r="E230" s="74" t="s">
        <v>1093</v>
      </c>
      <c r="F230" s="73">
        <v>32</v>
      </c>
      <c r="G230" s="73">
        <v>2012</v>
      </c>
      <c r="H230" s="73" t="s">
        <v>3020</v>
      </c>
      <c r="I230" s="73" t="s">
        <v>3034</v>
      </c>
      <c r="J230" s="74" t="s">
        <v>4419</v>
      </c>
      <c r="K230" s="74" t="s">
        <v>2725</v>
      </c>
      <c r="L230" s="74" t="s">
        <v>2726</v>
      </c>
      <c r="M230" s="74" t="s">
        <v>2727</v>
      </c>
      <c r="N230" s="74" t="s">
        <v>2728</v>
      </c>
      <c r="O230" s="74" t="s">
        <v>2727</v>
      </c>
      <c r="P230" s="74">
        <v>1000</v>
      </c>
      <c r="Q230" s="74">
        <v>50</v>
      </c>
      <c r="R230" s="75">
        <v>78.411884999999998</v>
      </c>
      <c r="S230" s="75" t="str">
        <f t="shared" si="9"/>
        <v>소기업</v>
      </c>
      <c r="T230" s="73" t="s">
        <v>6702</v>
      </c>
      <c r="U230" s="73" t="s">
        <v>6703</v>
      </c>
      <c r="V230" s="74" t="s">
        <v>2071</v>
      </c>
      <c r="W230" s="73" t="s">
        <v>6702</v>
      </c>
      <c r="X230" s="73" t="s">
        <v>6704</v>
      </c>
      <c r="Y230" s="73" t="s">
        <v>6200</v>
      </c>
      <c r="Z230" s="76" t="s">
        <v>6705</v>
      </c>
      <c r="AA230" s="74" t="s">
        <v>6706</v>
      </c>
      <c r="AB230" s="77" t="s">
        <v>3869</v>
      </c>
      <c r="AC230" s="73" t="s">
        <v>3691</v>
      </c>
      <c r="AD230" s="73" t="s">
        <v>3691</v>
      </c>
      <c r="AE230" s="73" t="s">
        <v>6203</v>
      </c>
      <c r="AF230" s="91" t="s">
        <v>6204</v>
      </c>
      <c r="AG230" s="92"/>
      <c r="AH230" s="79" t="s">
        <v>6707</v>
      </c>
      <c r="AI230" s="79" t="s">
        <v>6708</v>
      </c>
      <c r="AJ230" s="73" t="s">
        <v>3028</v>
      </c>
      <c r="AK230" s="73">
        <v>0</v>
      </c>
      <c r="AL230" s="73">
        <v>0</v>
      </c>
      <c r="AM230" s="80"/>
      <c r="AN230" s="80">
        <v>3</v>
      </c>
      <c r="AO230" s="80"/>
      <c r="AP230" s="79" t="s">
        <v>6709</v>
      </c>
      <c r="AQ230" s="79" t="s">
        <v>6710</v>
      </c>
      <c r="AR230" s="79" t="s">
        <v>6711</v>
      </c>
      <c r="AS230" s="79" t="s">
        <v>6712</v>
      </c>
      <c r="AT230" s="79" t="s">
        <v>2746</v>
      </c>
      <c r="AU230" s="81">
        <v>3</v>
      </c>
      <c r="AV230" s="81">
        <v>3</v>
      </c>
      <c r="AW230" s="81">
        <v>4</v>
      </c>
      <c r="AX230" s="82">
        <v>4</v>
      </c>
      <c r="AY230" s="82">
        <v>6</v>
      </c>
      <c r="AZ230" s="74" t="s">
        <v>6713</v>
      </c>
      <c r="BA230" s="79" t="s">
        <v>6714</v>
      </c>
      <c r="BB230" s="79" t="s">
        <v>6715</v>
      </c>
      <c r="BC230" s="79" t="s">
        <v>6716</v>
      </c>
      <c r="BD230" s="123">
        <v>42516</v>
      </c>
      <c r="BE230" s="81" t="s">
        <v>6717</v>
      </c>
      <c r="BF230" s="81"/>
      <c r="BG230" s="81">
        <v>1</v>
      </c>
      <c r="BH230" s="81"/>
      <c r="BI230" s="81"/>
      <c r="BJ230" s="124" t="s">
        <v>6216</v>
      </c>
      <c r="BK230" s="81">
        <v>1</v>
      </c>
      <c r="BL230" s="82">
        <v>4</v>
      </c>
      <c r="BM230" s="82">
        <v>5</v>
      </c>
      <c r="BN230" s="73"/>
      <c r="BO230" s="73"/>
      <c r="BP230" s="73"/>
      <c r="BQ230" s="85"/>
      <c r="BR230" s="86">
        <v>7500</v>
      </c>
      <c r="BS230" s="87">
        <v>9000</v>
      </c>
      <c r="BT230" s="86">
        <v>1500</v>
      </c>
      <c r="BU230" s="81" t="s">
        <v>2756</v>
      </c>
      <c r="BV230" s="81"/>
      <c r="BW230" s="90"/>
      <c r="BX230" s="31">
        <f t="shared" si="10"/>
        <v>1</v>
      </c>
      <c r="BY230" s="31">
        <f t="shared" si="11"/>
        <v>1</v>
      </c>
      <c r="BZ230" s="209">
        <v>10</v>
      </c>
    </row>
    <row r="231" spans="2:78" ht="31.5" customHeight="1">
      <c r="B231" s="72">
        <v>226</v>
      </c>
      <c r="C231" s="72">
        <v>31</v>
      </c>
      <c r="D231" s="73" t="s">
        <v>2010</v>
      </c>
      <c r="E231" s="74" t="s">
        <v>6718</v>
      </c>
      <c r="F231" s="73">
        <v>77</v>
      </c>
      <c r="G231" s="73">
        <v>1996</v>
      </c>
      <c r="H231" s="73" t="s">
        <v>2848</v>
      </c>
      <c r="I231" s="73" t="s">
        <v>2848</v>
      </c>
      <c r="J231" s="74" t="s">
        <v>2967</v>
      </c>
      <c r="K231" s="74" t="s">
        <v>2725</v>
      </c>
      <c r="L231" s="74" t="s">
        <v>2726</v>
      </c>
      <c r="M231" s="74" t="s">
        <v>2727</v>
      </c>
      <c r="N231" s="74" t="s">
        <v>2728</v>
      </c>
      <c r="O231" s="74" t="s">
        <v>2727</v>
      </c>
      <c r="P231" s="74">
        <v>1000</v>
      </c>
      <c r="Q231" s="74">
        <v>50</v>
      </c>
      <c r="R231" s="75">
        <v>168.34538499999999</v>
      </c>
      <c r="S231" s="75" t="str">
        <f t="shared" si="9"/>
        <v>중기업</v>
      </c>
      <c r="T231" s="73" t="s">
        <v>6719</v>
      </c>
      <c r="U231" s="73" t="s">
        <v>6720</v>
      </c>
      <c r="V231" s="74" t="s">
        <v>6721</v>
      </c>
      <c r="W231" s="73" t="s">
        <v>6722</v>
      </c>
      <c r="X231" s="73" t="s">
        <v>6723</v>
      </c>
      <c r="Y231" s="73" t="s">
        <v>6200</v>
      </c>
      <c r="Z231" s="76" t="s">
        <v>6724</v>
      </c>
      <c r="AA231" s="74" t="s">
        <v>6725</v>
      </c>
      <c r="AB231" s="77" t="s">
        <v>3869</v>
      </c>
      <c r="AC231" s="73" t="s">
        <v>3717</v>
      </c>
      <c r="AD231" s="73" t="s">
        <v>3717</v>
      </c>
      <c r="AE231" s="73" t="s">
        <v>6203</v>
      </c>
      <c r="AF231" s="92" t="s">
        <v>2737</v>
      </c>
      <c r="AG231" s="92"/>
      <c r="AH231" s="79" t="s">
        <v>6726</v>
      </c>
      <c r="AI231" s="79" t="s">
        <v>6727</v>
      </c>
      <c r="AJ231" s="73" t="s">
        <v>3028</v>
      </c>
      <c r="AK231" s="73">
        <v>0</v>
      </c>
      <c r="AL231" s="73">
        <v>0</v>
      </c>
      <c r="AM231" s="80"/>
      <c r="AN231" s="80"/>
      <c r="AO231" s="80"/>
      <c r="AP231" s="79" t="s">
        <v>6728</v>
      </c>
      <c r="AQ231" s="79" t="s">
        <v>6729</v>
      </c>
      <c r="AR231" s="79" t="s">
        <v>6730</v>
      </c>
      <c r="AS231" s="79" t="s">
        <v>6731</v>
      </c>
      <c r="AT231" s="79" t="s">
        <v>2746</v>
      </c>
      <c r="AU231" s="81">
        <v>1</v>
      </c>
      <c r="AV231" s="81">
        <v>1</v>
      </c>
      <c r="AW231" s="81">
        <v>1</v>
      </c>
      <c r="AX231" s="82">
        <v>1</v>
      </c>
      <c r="AY231" s="82">
        <v>1</v>
      </c>
      <c r="AZ231" s="74" t="s">
        <v>5841</v>
      </c>
      <c r="BA231" s="79"/>
      <c r="BB231" s="79"/>
      <c r="BC231" s="79"/>
      <c r="BD231" s="100" t="s">
        <v>6700</v>
      </c>
      <c r="BE231" s="81"/>
      <c r="BF231" s="81"/>
      <c r="BG231" s="81"/>
      <c r="BH231" s="81"/>
      <c r="BI231" s="81"/>
      <c r="BJ231" s="124" t="s">
        <v>6701</v>
      </c>
      <c r="BK231" s="81">
        <v>0</v>
      </c>
      <c r="BL231" s="82">
        <v>0</v>
      </c>
      <c r="BM231" s="82">
        <v>2</v>
      </c>
      <c r="BN231" s="73"/>
      <c r="BO231" s="73"/>
      <c r="BP231" s="73"/>
      <c r="BQ231" s="85"/>
      <c r="BR231" s="86">
        <v>0</v>
      </c>
      <c r="BS231" s="87">
        <v>0</v>
      </c>
      <c r="BT231" s="86">
        <v>0</v>
      </c>
      <c r="BU231" s="81" t="s">
        <v>2778</v>
      </c>
      <c r="BV231" s="81"/>
      <c r="BW231" s="90"/>
      <c r="BX231" s="31">
        <f t="shared" si="10"/>
        <v>0</v>
      </c>
      <c r="BY231" s="31">
        <f t="shared" si="11"/>
        <v>0</v>
      </c>
      <c r="BZ231" s="209"/>
    </row>
    <row r="232" spans="2:78" ht="31.5" customHeight="1">
      <c r="B232" s="72">
        <v>227</v>
      </c>
      <c r="C232" s="72">
        <v>32</v>
      </c>
      <c r="D232" s="73" t="s">
        <v>2010</v>
      </c>
      <c r="E232" s="126" t="s">
        <v>1090</v>
      </c>
      <c r="F232" s="73">
        <v>95</v>
      </c>
      <c r="G232" s="73">
        <v>2008</v>
      </c>
      <c r="H232" s="73" t="s">
        <v>4826</v>
      </c>
      <c r="I232" s="73" t="s">
        <v>3034</v>
      </c>
      <c r="J232" s="74" t="s">
        <v>6732</v>
      </c>
      <c r="K232" s="74" t="s">
        <v>2806</v>
      </c>
      <c r="L232" s="74" t="s">
        <v>2807</v>
      </c>
      <c r="M232" s="74" t="s">
        <v>2808</v>
      </c>
      <c r="N232" s="74" t="s">
        <v>2809</v>
      </c>
      <c r="O232" s="74" t="s">
        <v>2806</v>
      </c>
      <c r="P232" s="74">
        <v>1000</v>
      </c>
      <c r="Q232" s="74">
        <v>10</v>
      </c>
      <c r="R232" s="75">
        <v>820.55250000000001</v>
      </c>
      <c r="S232" s="75" t="str">
        <f t="shared" si="9"/>
        <v>중기업</v>
      </c>
      <c r="T232" s="73" t="s">
        <v>6733</v>
      </c>
      <c r="U232" s="73" t="s">
        <v>6734</v>
      </c>
      <c r="V232" s="74" t="s">
        <v>1090</v>
      </c>
      <c r="W232" s="73" t="s">
        <v>6735</v>
      </c>
      <c r="X232" s="73" t="s">
        <v>6736</v>
      </c>
      <c r="Y232" s="73" t="s">
        <v>6200</v>
      </c>
      <c r="Z232" s="76" t="s">
        <v>6737</v>
      </c>
      <c r="AA232" s="74" t="s">
        <v>6738</v>
      </c>
      <c r="AB232" s="77" t="s">
        <v>3869</v>
      </c>
      <c r="AC232" s="73" t="s">
        <v>3691</v>
      </c>
      <c r="AD232" s="73" t="s">
        <v>3691</v>
      </c>
      <c r="AE232" s="73" t="s">
        <v>6203</v>
      </c>
      <c r="AF232" s="91" t="s">
        <v>6204</v>
      </c>
      <c r="AG232" s="92"/>
      <c r="AH232" s="79" t="s">
        <v>6739</v>
      </c>
      <c r="AI232" s="79" t="s">
        <v>6740</v>
      </c>
      <c r="AJ232" s="73">
        <v>0</v>
      </c>
      <c r="AK232" s="73">
        <v>0</v>
      </c>
      <c r="AL232" s="73">
        <v>0</v>
      </c>
      <c r="AM232" s="80">
        <v>3</v>
      </c>
      <c r="AN232" s="80"/>
      <c r="AO232" s="80"/>
      <c r="AP232" s="79" t="s">
        <v>6741</v>
      </c>
      <c r="AQ232" s="79" t="s">
        <v>6742</v>
      </c>
      <c r="AR232" s="79" t="s">
        <v>6743</v>
      </c>
      <c r="AS232" s="79" t="s">
        <v>6744</v>
      </c>
      <c r="AT232" s="79" t="s">
        <v>2746</v>
      </c>
      <c r="AU232" s="81">
        <v>3</v>
      </c>
      <c r="AV232" s="81">
        <v>4</v>
      </c>
      <c r="AW232" s="81">
        <v>5</v>
      </c>
      <c r="AX232" s="82">
        <v>4</v>
      </c>
      <c r="AY232" s="82">
        <v>6</v>
      </c>
      <c r="AZ232" s="74" t="s">
        <v>6745</v>
      </c>
      <c r="BA232" s="79" t="s">
        <v>6746</v>
      </c>
      <c r="BB232" s="79" t="s">
        <v>6747</v>
      </c>
      <c r="BC232" s="79" t="s">
        <v>6748</v>
      </c>
      <c r="BD232" s="123">
        <v>42507</v>
      </c>
      <c r="BE232" s="81"/>
      <c r="BF232" s="81"/>
      <c r="BG232" s="81"/>
      <c r="BH232" s="81"/>
      <c r="BI232" s="81"/>
      <c r="BJ232" s="124" t="s">
        <v>6216</v>
      </c>
      <c r="BK232" s="81">
        <v>1</v>
      </c>
      <c r="BL232" s="82">
        <v>3</v>
      </c>
      <c r="BM232" s="82">
        <v>4</v>
      </c>
      <c r="BN232" s="73"/>
      <c r="BO232" s="73"/>
      <c r="BP232" s="73"/>
      <c r="BQ232" s="85"/>
      <c r="BR232" s="86">
        <v>83468</v>
      </c>
      <c r="BS232" s="87">
        <v>80642</v>
      </c>
      <c r="BT232" s="86">
        <v>0</v>
      </c>
      <c r="BU232" s="81" t="s">
        <v>2778</v>
      </c>
      <c r="BV232" s="81" t="s">
        <v>3335</v>
      </c>
      <c r="BW232" s="90"/>
      <c r="BX232" s="31">
        <f t="shared" si="10"/>
        <v>1</v>
      </c>
      <c r="BY232" s="31">
        <f t="shared" si="11"/>
        <v>1</v>
      </c>
      <c r="BZ232" s="209">
        <v>9</v>
      </c>
    </row>
    <row r="233" spans="2:78" ht="31.5" customHeight="1">
      <c r="B233" s="72">
        <v>228</v>
      </c>
      <c r="C233" s="72">
        <v>33</v>
      </c>
      <c r="D233" s="73" t="s">
        <v>2010</v>
      </c>
      <c r="E233" s="94" t="s">
        <v>6749</v>
      </c>
      <c r="F233" s="73">
        <v>2</v>
      </c>
      <c r="G233" s="95">
        <v>2011</v>
      </c>
      <c r="H233" s="95" t="s">
        <v>4490</v>
      </c>
      <c r="I233" s="95" t="s">
        <v>4490</v>
      </c>
      <c r="J233" s="94" t="s">
        <v>3087</v>
      </c>
      <c r="K233" s="74" t="s">
        <v>2725</v>
      </c>
      <c r="L233" s="74" t="s">
        <v>2726</v>
      </c>
      <c r="M233" s="74" t="s">
        <v>2948</v>
      </c>
      <c r="N233" s="74" t="s">
        <v>2949</v>
      </c>
      <c r="O233" s="74" t="s">
        <v>2948</v>
      </c>
      <c r="P233" s="74">
        <v>1000</v>
      </c>
      <c r="Q233" s="74">
        <v>50</v>
      </c>
      <c r="R233" s="75">
        <v>7.0000000000000007E-2</v>
      </c>
      <c r="S233" s="75" t="str">
        <f t="shared" si="9"/>
        <v>소기업</v>
      </c>
      <c r="T233" s="73" t="s">
        <v>6750</v>
      </c>
      <c r="U233" s="73" t="s">
        <v>6751</v>
      </c>
      <c r="V233" s="94" t="s">
        <v>6749</v>
      </c>
      <c r="W233" s="73" t="s">
        <v>6752</v>
      </c>
      <c r="X233" s="73" t="s">
        <v>6753</v>
      </c>
      <c r="Y233" s="73" t="s">
        <v>6200</v>
      </c>
      <c r="Z233" s="76" t="s">
        <v>6754</v>
      </c>
      <c r="AA233" s="74" t="s">
        <v>6755</v>
      </c>
      <c r="AB233" s="77" t="s">
        <v>3869</v>
      </c>
      <c r="AC233" s="73" t="s">
        <v>3717</v>
      </c>
      <c r="AD233" s="73" t="s">
        <v>3717</v>
      </c>
      <c r="AE233" s="73" t="s">
        <v>6756</v>
      </c>
      <c r="AF233" s="92" t="s">
        <v>2737</v>
      </c>
      <c r="AG233" s="127"/>
      <c r="AH233" s="79" t="s">
        <v>6757</v>
      </c>
      <c r="AI233" s="79" t="s">
        <v>6758</v>
      </c>
      <c r="AJ233" s="73">
        <v>3</v>
      </c>
      <c r="AK233" s="73">
        <v>3</v>
      </c>
      <c r="AL233" s="73">
        <v>2</v>
      </c>
      <c r="AM233" s="80"/>
      <c r="AN233" s="80"/>
      <c r="AO233" s="80">
        <v>4</v>
      </c>
      <c r="AP233" s="79" t="s">
        <v>6759</v>
      </c>
      <c r="AQ233" s="79" t="s">
        <v>6230</v>
      </c>
      <c r="AR233" s="79" t="s">
        <v>6469</v>
      </c>
      <c r="AS233" s="79" t="s">
        <v>6232</v>
      </c>
      <c r="AT233" s="79" t="s">
        <v>2746</v>
      </c>
      <c r="AU233" s="81">
        <v>4</v>
      </c>
      <c r="AV233" s="81">
        <v>4</v>
      </c>
      <c r="AW233" s="81">
        <v>4</v>
      </c>
      <c r="AX233" s="82">
        <v>4</v>
      </c>
      <c r="AY233" s="82">
        <v>4</v>
      </c>
      <c r="AZ233" s="74" t="s">
        <v>6760</v>
      </c>
      <c r="BA233" s="79" t="s">
        <v>6761</v>
      </c>
      <c r="BB233" s="79" t="s">
        <v>6762</v>
      </c>
      <c r="BC233" s="79" t="s">
        <v>6763</v>
      </c>
      <c r="BD233" s="83" t="s">
        <v>6764</v>
      </c>
      <c r="BE233" s="81"/>
      <c r="BF233" s="81"/>
      <c r="BG233" s="81"/>
      <c r="BH233" s="81"/>
      <c r="BI233" s="81"/>
      <c r="BJ233" s="84" t="s">
        <v>6765</v>
      </c>
      <c r="BK233" s="81">
        <v>5</v>
      </c>
      <c r="BL233" s="82">
        <v>6</v>
      </c>
      <c r="BM233" s="82">
        <v>7</v>
      </c>
      <c r="BN233" s="73"/>
      <c r="BO233" s="73"/>
      <c r="BP233" s="73"/>
      <c r="BQ233" s="85"/>
      <c r="BR233" s="86">
        <v>0</v>
      </c>
      <c r="BS233" s="87">
        <v>0</v>
      </c>
      <c r="BT233" s="86">
        <v>0</v>
      </c>
      <c r="BU233" s="81" t="s">
        <v>3551</v>
      </c>
      <c r="BV233" s="81" t="s">
        <v>3335</v>
      </c>
      <c r="BW233" s="90"/>
      <c r="BX233" s="31">
        <f t="shared" si="10"/>
        <v>0</v>
      </c>
      <c r="BY233" s="31">
        <f t="shared" si="11"/>
        <v>0</v>
      </c>
      <c r="BZ233" s="209"/>
    </row>
    <row r="234" spans="2:78" ht="31.5" customHeight="1">
      <c r="B234" s="72">
        <v>229</v>
      </c>
      <c r="C234" s="72">
        <v>34</v>
      </c>
      <c r="D234" s="73" t="s">
        <v>2010</v>
      </c>
      <c r="E234" s="74" t="s">
        <v>1087</v>
      </c>
      <c r="F234" s="73">
        <v>7</v>
      </c>
      <c r="G234" s="73">
        <v>2012</v>
      </c>
      <c r="H234" s="73" t="s">
        <v>6766</v>
      </c>
      <c r="I234" s="73" t="s">
        <v>2804</v>
      </c>
      <c r="J234" s="74" t="s">
        <v>2985</v>
      </c>
      <c r="K234" s="74" t="s">
        <v>2725</v>
      </c>
      <c r="L234" s="74" t="s">
        <v>2726</v>
      </c>
      <c r="M234" s="74" t="s">
        <v>2727</v>
      </c>
      <c r="N234" s="74" t="s">
        <v>2728</v>
      </c>
      <c r="O234" s="74" t="s">
        <v>2727</v>
      </c>
      <c r="P234" s="74">
        <v>1000</v>
      </c>
      <c r="Q234" s="74">
        <v>50</v>
      </c>
      <c r="R234" s="75">
        <v>51.890540000000001</v>
      </c>
      <c r="S234" s="75" t="str">
        <f t="shared" si="9"/>
        <v>소기업</v>
      </c>
      <c r="T234" s="73" t="s">
        <v>6767</v>
      </c>
      <c r="U234" s="73" t="s">
        <v>6768</v>
      </c>
      <c r="V234" s="74" t="s">
        <v>1087</v>
      </c>
      <c r="W234" s="73" t="s">
        <v>6769</v>
      </c>
      <c r="X234" s="73" t="s">
        <v>6770</v>
      </c>
      <c r="Y234" s="73" t="s">
        <v>6200</v>
      </c>
      <c r="Z234" s="76" t="s">
        <v>6771</v>
      </c>
      <c r="AA234" s="74" t="s">
        <v>6772</v>
      </c>
      <c r="AB234" s="77" t="s">
        <v>3869</v>
      </c>
      <c r="AC234" s="73" t="s">
        <v>3691</v>
      </c>
      <c r="AD234" s="73" t="s">
        <v>3717</v>
      </c>
      <c r="AE234" s="73" t="s">
        <v>6203</v>
      </c>
      <c r="AF234" s="91" t="s">
        <v>6204</v>
      </c>
      <c r="AG234" s="92"/>
      <c r="AH234" s="79" t="s">
        <v>6773</v>
      </c>
      <c r="AI234" s="79" t="s">
        <v>6774</v>
      </c>
      <c r="AJ234" s="73">
        <v>0</v>
      </c>
      <c r="AK234" s="73">
        <v>0</v>
      </c>
      <c r="AL234" s="73">
        <v>0</v>
      </c>
      <c r="AM234" s="80" t="s">
        <v>406</v>
      </c>
      <c r="AN234" s="80"/>
      <c r="AO234" s="80"/>
      <c r="AP234" s="79" t="s">
        <v>6775</v>
      </c>
      <c r="AQ234" s="79" t="s">
        <v>6776</v>
      </c>
      <c r="AR234" s="79" t="s">
        <v>6777</v>
      </c>
      <c r="AS234" s="79" t="s">
        <v>6778</v>
      </c>
      <c r="AT234" s="79" t="s">
        <v>2746</v>
      </c>
      <c r="AU234" s="81">
        <v>2</v>
      </c>
      <c r="AV234" s="81">
        <v>2</v>
      </c>
      <c r="AW234" s="81">
        <v>2</v>
      </c>
      <c r="AX234" s="82">
        <v>4</v>
      </c>
      <c r="AY234" s="82">
        <v>4</v>
      </c>
      <c r="AZ234" s="74" t="s">
        <v>6779</v>
      </c>
      <c r="BA234" s="79" t="s">
        <v>6780</v>
      </c>
      <c r="BB234" s="79" t="s">
        <v>6781</v>
      </c>
      <c r="BC234" s="79" t="s">
        <v>6782</v>
      </c>
      <c r="BD234" s="123">
        <v>42485</v>
      </c>
      <c r="BE234" s="81"/>
      <c r="BF234" s="81"/>
      <c r="BG234" s="81"/>
      <c r="BH234" s="81"/>
      <c r="BI234" s="81"/>
      <c r="BJ234" s="124" t="s">
        <v>6216</v>
      </c>
      <c r="BK234" s="81">
        <v>1</v>
      </c>
      <c r="BL234" s="82">
        <v>2</v>
      </c>
      <c r="BM234" s="82">
        <v>3</v>
      </c>
      <c r="BN234" s="73"/>
      <c r="BO234" s="73"/>
      <c r="BP234" s="73"/>
      <c r="BQ234" s="85"/>
      <c r="BR234" s="86">
        <v>5478</v>
      </c>
      <c r="BS234" s="87">
        <v>4917</v>
      </c>
      <c r="BT234" s="86">
        <v>0</v>
      </c>
      <c r="BU234" s="81" t="s">
        <v>2756</v>
      </c>
      <c r="BV234" s="81" t="s">
        <v>3335</v>
      </c>
      <c r="BW234" s="90"/>
      <c r="BX234" s="31">
        <f t="shared" si="10"/>
        <v>1</v>
      </c>
      <c r="BY234" s="31">
        <f t="shared" si="11"/>
        <v>0</v>
      </c>
      <c r="BZ234" s="209"/>
    </row>
    <row r="235" spans="2:78" ht="31.5" customHeight="1">
      <c r="B235" s="72">
        <v>230</v>
      </c>
      <c r="C235" s="72">
        <v>35</v>
      </c>
      <c r="D235" s="73" t="s">
        <v>2010</v>
      </c>
      <c r="E235" s="126" t="s">
        <v>1086</v>
      </c>
      <c r="F235" s="73">
        <v>1</v>
      </c>
      <c r="G235" s="95">
        <v>2015</v>
      </c>
      <c r="H235" s="95" t="s">
        <v>4490</v>
      </c>
      <c r="I235" s="95" t="s">
        <v>4490</v>
      </c>
      <c r="J235" s="94" t="s">
        <v>5954</v>
      </c>
      <c r="K235" s="74" t="s">
        <v>2725</v>
      </c>
      <c r="L235" s="74" t="s">
        <v>2726</v>
      </c>
      <c r="M235" s="74" t="s">
        <v>2727</v>
      </c>
      <c r="N235" s="74" t="s">
        <v>2728</v>
      </c>
      <c r="O235" s="74" t="s">
        <v>2727</v>
      </c>
      <c r="P235" s="74">
        <v>1000</v>
      </c>
      <c r="Q235" s="74">
        <v>50</v>
      </c>
      <c r="R235" s="75">
        <v>0.5</v>
      </c>
      <c r="S235" s="75" t="str">
        <f t="shared" si="9"/>
        <v>소기업</v>
      </c>
      <c r="T235" s="73" t="s">
        <v>6783</v>
      </c>
      <c r="U235" s="73" t="s">
        <v>6784</v>
      </c>
      <c r="V235" s="94" t="s">
        <v>1086</v>
      </c>
      <c r="W235" s="73" t="s">
        <v>6785</v>
      </c>
      <c r="X235" s="73" t="s">
        <v>6786</v>
      </c>
      <c r="Y235" s="73" t="s">
        <v>6200</v>
      </c>
      <c r="Z235" s="76" t="s">
        <v>6787</v>
      </c>
      <c r="AA235" s="74" t="s">
        <v>6788</v>
      </c>
      <c r="AB235" s="77" t="s">
        <v>3869</v>
      </c>
      <c r="AC235" s="73" t="s">
        <v>3717</v>
      </c>
      <c r="AD235" s="73" t="s">
        <v>3691</v>
      </c>
      <c r="AE235" s="73" t="s">
        <v>6203</v>
      </c>
      <c r="AF235" s="91" t="s">
        <v>6204</v>
      </c>
      <c r="AG235" s="92"/>
      <c r="AH235" s="79" t="s">
        <v>6789</v>
      </c>
      <c r="AI235" s="79" t="s">
        <v>6790</v>
      </c>
      <c r="AJ235" s="73">
        <v>0</v>
      </c>
      <c r="AK235" s="73">
        <v>0</v>
      </c>
      <c r="AL235" s="73">
        <v>3</v>
      </c>
      <c r="AM235" s="80"/>
      <c r="AN235" s="80"/>
      <c r="AO235" s="80">
        <v>3</v>
      </c>
      <c r="AP235" s="79" t="s">
        <v>6791</v>
      </c>
      <c r="AQ235" s="79" t="s">
        <v>6792</v>
      </c>
      <c r="AR235" s="79" t="s">
        <v>6793</v>
      </c>
      <c r="AS235" s="79" t="s">
        <v>6794</v>
      </c>
      <c r="AT235" s="79" t="s">
        <v>6795</v>
      </c>
      <c r="AU235" s="81">
        <v>3</v>
      </c>
      <c r="AV235" s="81">
        <v>3</v>
      </c>
      <c r="AW235" s="81">
        <v>4</v>
      </c>
      <c r="AX235" s="82">
        <v>4</v>
      </c>
      <c r="AY235" s="82">
        <v>6</v>
      </c>
      <c r="AZ235" s="74" t="s">
        <v>6796</v>
      </c>
      <c r="BA235" s="79" t="s">
        <v>6797</v>
      </c>
      <c r="BB235" s="79" t="s">
        <v>6798</v>
      </c>
      <c r="BC235" s="79" t="s">
        <v>6799</v>
      </c>
      <c r="BD235" s="123">
        <v>42479</v>
      </c>
      <c r="BE235" s="81" t="s">
        <v>4637</v>
      </c>
      <c r="BF235" s="81">
        <v>1</v>
      </c>
      <c r="BG235" s="81"/>
      <c r="BH235" s="81"/>
      <c r="BI235" s="81"/>
      <c r="BJ235" s="124" t="s">
        <v>6216</v>
      </c>
      <c r="BK235" s="81">
        <v>3</v>
      </c>
      <c r="BL235" s="82">
        <v>6</v>
      </c>
      <c r="BM235" s="82">
        <v>7</v>
      </c>
      <c r="BN235" s="73"/>
      <c r="BO235" s="73"/>
      <c r="BP235" s="73"/>
      <c r="BQ235" s="85"/>
      <c r="BR235" s="86">
        <v>0</v>
      </c>
      <c r="BS235" s="87">
        <v>50</v>
      </c>
      <c r="BT235" s="86">
        <v>0</v>
      </c>
      <c r="BU235" s="81" t="s">
        <v>2756</v>
      </c>
      <c r="BV235" s="81" t="s">
        <v>3335</v>
      </c>
      <c r="BW235" s="90"/>
      <c r="BX235" s="31">
        <f t="shared" si="10"/>
        <v>0</v>
      </c>
      <c r="BY235" s="31">
        <f t="shared" si="11"/>
        <v>1</v>
      </c>
      <c r="BZ235" s="209">
        <v>10</v>
      </c>
    </row>
    <row r="236" spans="2:78" ht="31.5" customHeight="1">
      <c r="B236" s="72">
        <v>231</v>
      </c>
      <c r="C236" s="72">
        <v>36</v>
      </c>
      <c r="D236" s="73" t="s">
        <v>2010</v>
      </c>
      <c r="E236" s="74" t="s">
        <v>2134</v>
      </c>
      <c r="F236" s="73">
        <v>26</v>
      </c>
      <c r="G236" s="73">
        <v>1995</v>
      </c>
      <c r="H236" s="73" t="s">
        <v>4790</v>
      </c>
      <c r="I236" s="73" t="s">
        <v>2848</v>
      </c>
      <c r="J236" s="74" t="s">
        <v>3232</v>
      </c>
      <c r="K236" s="74" t="s">
        <v>3233</v>
      </c>
      <c r="L236" s="74" t="s">
        <v>3234</v>
      </c>
      <c r="M236" s="74" t="s">
        <v>3235</v>
      </c>
      <c r="N236" s="74" t="s">
        <v>3236</v>
      </c>
      <c r="O236" s="74" t="s">
        <v>3233</v>
      </c>
      <c r="P236" s="74">
        <v>800</v>
      </c>
      <c r="Q236" s="74">
        <v>50</v>
      </c>
      <c r="R236" s="75">
        <v>30.096565000000002</v>
      </c>
      <c r="S236" s="75" t="str">
        <f t="shared" si="9"/>
        <v>소기업</v>
      </c>
      <c r="T236" s="73" t="s">
        <v>6800</v>
      </c>
      <c r="U236" s="73" t="s">
        <v>6801</v>
      </c>
      <c r="V236" s="93" t="s">
        <v>6802</v>
      </c>
      <c r="W236" s="73" t="s">
        <v>6803</v>
      </c>
      <c r="X236" s="73" t="s">
        <v>6804</v>
      </c>
      <c r="Y236" s="73" t="s">
        <v>6200</v>
      </c>
      <c r="Z236" s="76" t="s">
        <v>6805</v>
      </c>
      <c r="AA236" s="74" t="s">
        <v>6806</v>
      </c>
      <c r="AB236" s="77" t="s">
        <v>3869</v>
      </c>
      <c r="AC236" s="73" t="s">
        <v>3717</v>
      </c>
      <c r="AD236" s="73" t="s">
        <v>3717</v>
      </c>
      <c r="AE236" s="73" t="s">
        <v>6203</v>
      </c>
      <c r="AF236" s="91" t="s">
        <v>6204</v>
      </c>
      <c r="AG236" s="92"/>
      <c r="AH236" s="79" t="s">
        <v>6807</v>
      </c>
      <c r="AI236" s="79" t="s">
        <v>6808</v>
      </c>
      <c r="AJ236" s="73">
        <v>0</v>
      </c>
      <c r="AK236" s="73">
        <v>0</v>
      </c>
      <c r="AL236" s="73">
        <v>0</v>
      </c>
      <c r="AM236" s="80">
        <v>3</v>
      </c>
      <c r="AN236" s="80"/>
      <c r="AO236" s="80"/>
      <c r="AP236" s="79" t="s">
        <v>6809</v>
      </c>
      <c r="AQ236" s="79" t="s">
        <v>6810</v>
      </c>
      <c r="AR236" s="79" t="s">
        <v>6811</v>
      </c>
      <c r="AS236" s="79" t="s">
        <v>6812</v>
      </c>
      <c r="AT236" s="79" t="s">
        <v>2746</v>
      </c>
      <c r="AU236" s="81">
        <v>3</v>
      </c>
      <c r="AV236" s="81">
        <v>4</v>
      </c>
      <c r="AW236" s="81">
        <v>4</v>
      </c>
      <c r="AX236" s="82">
        <v>4</v>
      </c>
      <c r="AY236" s="82">
        <v>6</v>
      </c>
      <c r="AZ236" s="74" t="s">
        <v>6813</v>
      </c>
      <c r="BA236" s="79" t="s">
        <v>6814</v>
      </c>
      <c r="BB236" s="79" t="s">
        <v>6815</v>
      </c>
      <c r="BC236" s="79" t="s">
        <v>6816</v>
      </c>
      <c r="BD236" s="123">
        <v>42482</v>
      </c>
      <c r="BE236" s="81" t="s">
        <v>6817</v>
      </c>
      <c r="BF236" s="81">
        <v>1</v>
      </c>
      <c r="BG236" s="81"/>
      <c r="BH236" s="81"/>
      <c r="BI236" s="81"/>
      <c r="BJ236" s="124" t="s">
        <v>6216</v>
      </c>
      <c r="BK236" s="81">
        <v>5</v>
      </c>
      <c r="BL236" s="82">
        <v>9</v>
      </c>
      <c r="BM236" s="82">
        <v>10</v>
      </c>
      <c r="BN236" s="73"/>
      <c r="BO236" s="73"/>
      <c r="BP236" s="73"/>
      <c r="BQ236" s="85" t="s">
        <v>6818</v>
      </c>
      <c r="BR236" s="86">
        <v>2298</v>
      </c>
      <c r="BS236" s="87">
        <v>3721</v>
      </c>
      <c r="BT236" s="86">
        <v>0</v>
      </c>
      <c r="BU236" s="81" t="s">
        <v>2756</v>
      </c>
      <c r="BV236" s="81" t="s">
        <v>3335</v>
      </c>
      <c r="BW236" s="90"/>
      <c r="BX236" s="31">
        <f t="shared" si="10"/>
        <v>0</v>
      </c>
      <c r="BY236" s="31">
        <f t="shared" si="11"/>
        <v>0</v>
      </c>
      <c r="BZ236" s="209">
        <v>10</v>
      </c>
    </row>
    <row r="237" spans="2:78" ht="31.5" customHeight="1">
      <c r="B237" s="72">
        <v>232</v>
      </c>
      <c r="C237" s="72">
        <v>37</v>
      </c>
      <c r="D237" s="73" t="s">
        <v>2010</v>
      </c>
      <c r="E237" s="74" t="s">
        <v>6819</v>
      </c>
      <c r="F237" s="73">
        <v>16</v>
      </c>
      <c r="G237" s="73">
        <v>2003</v>
      </c>
      <c r="H237" s="73" t="s">
        <v>4209</v>
      </c>
      <c r="I237" s="73" t="s">
        <v>3020</v>
      </c>
      <c r="J237" s="74" t="s">
        <v>3232</v>
      </c>
      <c r="K237" s="74" t="s">
        <v>3233</v>
      </c>
      <c r="L237" s="74" t="s">
        <v>3234</v>
      </c>
      <c r="M237" s="74" t="s">
        <v>3235</v>
      </c>
      <c r="N237" s="74" t="s">
        <v>3236</v>
      </c>
      <c r="O237" s="74" t="s">
        <v>3233</v>
      </c>
      <c r="P237" s="74">
        <v>800</v>
      </c>
      <c r="Q237" s="74">
        <v>50</v>
      </c>
      <c r="R237" s="75">
        <v>17.800635</v>
      </c>
      <c r="S237" s="75" t="str">
        <f t="shared" si="9"/>
        <v>소기업</v>
      </c>
      <c r="T237" s="73" t="s">
        <v>6820</v>
      </c>
      <c r="U237" s="73" t="s">
        <v>6821</v>
      </c>
      <c r="V237" s="74" t="s">
        <v>6819</v>
      </c>
      <c r="W237" s="73" t="s">
        <v>6822</v>
      </c>
      <c r="X237" s="73" t="s">
        <v>6823</v>
      </c>
      <c r="Y237" s="73" t="s">
        <v>6200</v>
      </c>
      <c r="Z237" s="76" t="s">
        <v>6824</v>
      </c>
      <c r="AA237" s="74" t="s">
        <v>6825</v>
      </c>
      <c r="AB237" s="77" t="s">
        <v>3869</v>
      </c>
      <c r="AC237" s="73" t="s">
        <v>3717</v>
      </c>
      <c r="AD237" s="73" t="s">
        <v>3717</v>
      </c>
      <c r="AE237" s="73" t="s">
        <v>6203</v>
      </c>
      <c r="AF237" s="91" t="s">
        <v>6204</v>
      </c>
      <c r="AG237" s="92"/>
      <c r="AH237" s="79" t="s">
        <v>6826</v>
      </c>
      <c r="AI237" s="79" t="s">
        <v>6827</v>
      </c>
      <c r="AJ237" s="73">
        <v>3</v>
      </c>
      <c r="AK237" s="73">
        <v>0</v>
      </c>
      <c r="AL237" s="73">
        <v>0</v>
      </c>
      <c r="AM237" s="80">
        <v>3</v>
      </c>
      <c r="AN237" s="80"/>
      <c r="AO237" s="80"/>
      <c r="AP237" s="79" t="s">
        <v>6828</v>
      </c>
      <c r="AQ237" s="79" t="s">
        <v>6829</v>
      </c>
      <c r="AR237" s="79" t="s">
        <v>6830</v>
      </c>
      <c r="AS237" s="79" t="s">
        <v>6831</v>
      </c>
      <c r="AT237" s="79" t="s">
        <v>2746</v>
      </c>
      <c r="AU237" s="81">
        <v>3</v>
      </c>
      <c r="AV237" s="81">
        <v>4</v>
      </c>
      <c r="AW237" s="81">
        <v>4</v>
      </c>
      <c r="AX237" s="82">
        <v>4</v>
      </c>
      <c r="AY237" s="82">
        <v>6</v>
      </c>
      <c r="AZ237" s="74" t="s">
        <v>6832</v>
      </c>
      <c r="BA237" s="79" t="s">
        <v>6833</v>
      </c>
      <c r="BB237" s="79" t="s">
        <v>6834</v>
      </c>
      <c r="BC237" s="79" t="s">
        <v>6835</v>
      </c>
      <c r="BD237" s="123">
        <v>42478</v>
      </c>
      <c r="BE237" s="81" t="s">
        <v>6836</v>
      </c>
      <c r="BF237" s="81"/>
      <c r="BG237" s="81">
        <v>1</v>
      </c>
      <c r="BH237" s="81"/>
      <c r="BI237" s="81"/>
      <c r="BJ237" s="124" t="s">
        <v>6216</v>
      </c>
      <c r="BK237" s="81">
        <v>1</v>
      </c>
      <c r="BL237" s="82">
        <v>3</v>
      </c>
      <c r="BM237" s="82">
        <v>4</v>
      </c>
      <c r="BN237" s="73"/>
      <c r="BO237" s="73"/>
      <c r="BP237" s="73"/>
      <c r="BQ237" s="85"/>
      <c r="BR237" s="86">
        <v>1560</v>
      </c>
      <c r="BS237" s="87">
        <v>1551</v>
      </c>
      <c r="BT237" s="86">
        <v>0</v>
      </c>
      <c r="BU237" s="81" t="s">
        <v>2756</v>
      </c>
      <c r="BV237" s="81" t="s">
        <v>3335</v>
      </c>
      <c r="BW237" s="90"/>
      <c r="BX237" s="31">
        <f t="shared" si="10"/>
        <v>0</v>
      </c>
      <c r="BY237" s="31">
        <f t="shared" si="11"/>
        <v>0</v>
      </c>
      <c r="BZ237" s="209">
        <v>10</v>
      </c>
    </row>
    <row r="238" spans="2:78" ht="31.5" customHeight="1">
      <c r="B238" s="72">
        <v>233</v>
      </c>
      <c r="C238" s="72">
        <v>38</v>
      </c>
      <c r="D238" s="73" t="s">
        <v>2010</v>
      </c>
      <c r="E238" s="74" t="s">
        <v>6837</v>
      </c>
      <c r="F238" s="73">
        <v>27</v>
      </c>
      <c r="G238" s="73">
        <v>2005</v>
      </c>
      <c r="H238" s="73" t="s">
        <v>4511</v>
      </c>
      <c r="I238" s="73" t="s">
        <v>2890</v>
      </c>
      <c r="J238" s="74" t="s">
        <v>2985</v>
      </c>
      <c r="K238" s="74" t="s">
        <v>2725</v>
      </c>
      <c r="L238" s="74" t="s">
        <v>2726</v>
      </c>
      <c r="M238" s="74" t="s">
        <v>2727</v>
      </c>
      <c r="N238" s="74" t="s">
        <v>2728</v>
      </c>
      <c r="O238" s="74" t="s">
        <v>2727</v>
      </c>
      <c r="P238" s="74">
        <v>1000</v>
      </c>
      <c r="Q238" s="74">
        <v>50</v>
      </c>
      <c r="R238" s="75">
        <v>32.066229999999997</v>
      </c>
      <c r="S238" s="75" t="str">
        <f t="shared" si="9"/>
        <v>소기업</v>
      </c>
      <c r="T238" s="73" t="s">
        <v>6838</v>
      </c>
      <c r="U238" s="73" t="s">
        <v>6839</v>
      </c>
      <c r="V238" s="74" t="s">
        <v>6837</v>
      </c>
      <c r="W238" s="73" t="s">
        <v>6840</v>
      </c>
      <c r="X238" s="73" t="s">
        <v>6841</v>
      </c>
      <c r="Y238" s="73" t="s">
        <v>6200</v>
      </c>
      <c r="Z238" s="76" t="s">
        <v>6842</v>
      </c>
      <c r="AA238" s="74" t="s">
        <v>6843</v>
      </c>
      <c r="AB238" s="77" t="s">
        <v>3869</v>
      </c>
      <c r="AC238" s="73" t="s">
        <v>3717</v>
      </c>
      <c r="AD238" s="73" t="s">
        <v>3717</v>
      </c>
      <c r="AE238" s="73" t="s">
        <v>6203</v>
      </c>
      <c r="AF238" s="91" t="s">
        <v>6204</v>
      </c>
      <c r="AG238" s="92"/>
      <c r="AH238" s="79" t="s">
        <v>6844</v>
      </c>
      <c r="AI238" s="79" t="s">
        <v>6845</v>
      </c>
      <c r="AJ238" s="73">
        <v>3</v>
      </c>
      <c r="AK238" s="73">
        <v>0</v>
      </c>
      <c r="AL238" s="73">
        <v>0</v>
      </c>
      <c r="AM238" s="80">
        <v>3</v>
      </c>
      <c r="AN238" s="80"/>
      <c r="AO238" s="80"/>
      <c r="AP238" s="79" t="s">
        <v>6846</v>
      </c>
      <c r="AQ238" s="79" t="s">
        <v>6847</v>
      </c>
      <c r="AR238" s="79" t="s">
        <v>6848</v>
      </c>
      <c r="AS238" s="79" t="s">
        <v>6849</v>
      </c>
      <c r="AT238" s="79" t="s">
        <v>2746</v>
      </c>
      <c r="AU238" s="81">
        <v>3</v>
      </c>
      <c r="AV238" s="81">
        <v>4</v>
      </c>
      <c r="AW238" s="81">
        <v>4</v>
      </c>
      <c r="AX238" s="82">
        <v>4</v>
      </c>
      <c r="AY238" s="82">
        <v>6</v>
      </c>
      <c r="AZ238" s="74" t="s">
        <v>6850</v>
      </c>
      <c r="BA238" s="79" t="s">
        <v>6851</v>
      </c>
      <c r="BB238" s="79" t="s">
        <v>6852</v>
      </c>
      <c r="BC238" s="79" t="s">
        <v>6853</v>
      </c>
      <c r="BD238" s="123">
        <v>42475</v>
      </c>
      <c r="BE238" s="81" t="s">
        <v>6854</v>
      </c>
      <c r="BF238" s="81"/>
      <c r="BG238" s="81">
        <v>1</v>
      </c>
      <c r="BH238" s="81"/>
      <c r="BI238" s="81"/>
      <c r="BJ238" s="124" t="s">
        <v>6216</v>
      </c>
      <c r="BK238" s="81">
        <v>2</v>
      </c>
      <c r="BL238" s="82">
        <v>3</v>
      </c>
      <c r="BM238" s="82">
        <v>4</v>
      </c>
      <c r="BN238" s="73"/>
      <c r="BO238" s="73"/>
      <c r="BP238" s="73"/>
      <c r="BQ238" s="85"/>
      <c r="BR238" s="86">
        <v>5492</v>
      </c>
      <c r="BS238" s="87">
        <v>3012</v>
      </c>
      <c r="BT238" s="86">
        <v>0</v>
      </c>
      <c r="BU238" s="81" t="s">
        <v>2778</v>
      </c>
      <c r="BV238" s="81" t="s">
        <v>3335</v>
      </c>
      <c r="BW238" s="90"/>
      <c r="BX238" s="31">
        <f t="shared" si="10"/>
        <v>0</v>
      </c>
      <c r="BY238" s="31">
        <f t="shared" si="11"/>
        <v>0</v>
      </c>
      <c r="BZ238" s="209">
        <v>10</v>
      </c>
    </row>
    <row r="239" spans="2:78" ht="31.5" customHeight="1">
      <c r="B239" s="72">
        <v>234</v>
      </c>
      <c r="C239" s="72">
        <v>39</v>
      </c>
      <c r="D239" s="73" t="s">
        <v>2010</v>
      </c>
      <c r="E239" s="94" t="s">
        <v>1065</v>
      </c>
      <c r="F239" s="73">
        <v>44</v>
      </c>
      <c r="G239" s="95">
        <v>2003</v>
      </c>
      <c r="H239" s="95" t="s">
        <v>5746</v>
      </c>
      <c r="I239" s="95" t="s">
        <v>2723</v>
      </c>
      <c r="J239" s="94" t="s">
        <v>2947</v>
      </c>
      <c r="K239" s="74" t="s">
        <v>2725</v>
      </c>
      <c r="L239" s="74" t="s">
        <v>2726</v>
      </c>
      <c r="M239" s="74" t="s">
        <v>2948</v>
      </c>
      <c r="N239" s="74" t="s">
        <v>2949</v>
      </c>
      <c r="O239" s="74" t="s">
        <v>2948</v>
      </c>
      <c r="P239" s="74">
        <v>1000</v>
      </c>
      <c r="Q239" s="74">
        <v>50</v>
      </c>
      <c r="R239" s="75">
        <v>173.622255</v>
      </c>
      <c r="S239" s="75" t="str">
        <f t="shared" si="9"/>
        <v>소기업</v>
      </c>
      <c r="T239" s="73" t="s">
        <v>6855</v>
      </c>
      <c r="U239" s="73" t="s">
        <v>6856</v>
      </c>
      <c r="V239" s="128" t="s">
        <v>6857</v>
      </c>
      <c r="W239" s="73" t="s">
        <v>6858</v>
      </c>
      <c r="X239" s="73" t="s">
        <v>6859</v>
      </c>
      <c r="Y239" s="73" t="s">
        <v>6200</v>
      </c>
      <c r="Z239" s="76" t="s">
        <v>6860</v>
      </c>
      <c r="AA239" s="74" t="s">
        <v>6861</v>
      </c>
      <c r="AB239" s="77" t="s">
        <v>3690</v>
      </c>
      <c r="AC239" s="73" t="s">
        <v>3717</v>
      </c>
      <c r="AD239" s="73" t="s">
        <v>3717</v>
      </c>
      <c r="AE239" s="73" t="s">
        <v>6226</v>
      </c>
      <c r="AF239" s="92" t="s">
        <v>2737</v>
      </c>
      <c r="AG239" s="92"/>
      <c r="AH239" s="79" t="s">
        <v>6862</v>
      </c>
      <c r="AI239" s="79" t="s">
        <v>6863</v>
      </c>
      <c r="AJ239" s="73">
        <v>3</v>
      </c>
      <c r="AK239" s="73">
        <v>3</v>
      </c>
      <c r="AL239" s="73">
        <v>2</v>
      </c>
      <c r="AM239" s="80">
        <v>3</v>
      </c>
      <c r="AN239" s="80"/>
      <c r="AO239" s="80"/>
      <c r="AP239" s="79" t="s">
        <v>6864</v>
      </c>
      <c r="AQ239" s="79" t="s">
        <v>6230</v>
      </c>
      <c r="AR239" s="79" t="s">
        <v>6865</v>
      </c>
      <c r="AS239" s="79" t="s">
        <v>6866</v>
      </c>
      <c r="AT239" s="79" t="s">
        <v>2746</v>
      </c>
      <c r="AU239" s="81">
        <v>1</v>
      </c>
      <c r="AV239" s="81">
        <v>2</v>
      </c>
      <c r="AW239" s="81">
        <v>3</v>
      </c>
      <c r="AX239" s="82">
        <v>4</v>
      </c>
      <c r="AY239" s="82">
        <v>4</v>
      </c>
      <c r="AZ239" s="74" t="s">
        <v>6867</v>
      </c>
      <c r="BA239" s="79" t="s">
        <v>6868</v>
      </c>
      <c r="BB239" s="79" t="s">
        <v>6869</v>
      </c>
      <c r="BC239" s="79" t="s">
        <v>6870</v>
      </c>
      <c r="BD239" s="83" t="s">
        <v>6871</v>
      </c>
      <c r="BE239" s="81" t="s">
        <v>6872</v>
      </c>
      <c r="BF239" s="81"/>
      <c r="BG239" s="81">
        <v>1</v>
      </c>
      <c r="BH239" s="81"/>
      <c r="BI239" s="81"/>
      <c r="BJ239" s="84" t="s">
        <v>6261</v>
      </c>
      <c r="BK239" s="81">
        <v>1</v>
      </c>
      <c r="BL239" s="82">
        <v>4</v>
      </c>
      <c r="BM239" s="82">
        <v>5</v>
      </c>
      <c r="BN239" s="73"/>
      <c r="BO239" s="73"/>
      <c r="BP239" s="73"/>
      <c r="BQ239" s="85" t="s">
        <v>6873</v>
      </c>
      <c r="BR239" s="86">
        <v>0</v>
      </c>
      <c r="BS239" s="87">
        <v>0</v>
      </c>
      <c r="BT239" s="86">
        <v>0</v>
      </c>
      <c r="BU239" s="81" t="s">
        <v>2756</v>
      </c>
      <c r="BV239" s="81" t="s">
        <v>3335</v>
      </c>
      <c r="BW239" s="90"/>
      <c r="BX239" s="31">
        <f t="shared" si="10"/>
        <v>0</v>
      </c>
      <c r="BY239" s="31">
        <f t="shared" si="11"/>
        <v>0</v>
      </c>
      <c r="BZ239" s="209">
        <v>9</v>
      </c>
    </row>
    <row r="240" spans="2:78" ht="31.5" customHeight="1">
      <c r="B240" s="72">
        <v>235</v>
      </c>
      <c r="C240" s="72">
        <v>40</v>
      </c>
      <c r="D240" s="73" t="s">
        <v>2010</v>
      </c>
      <c r="E240" s="94" t="s">
        <v>6874</v>
      </c>
      <c r="F240" s="73">
        <v>90</v>
      </c>
      <c r="G240" s="95">
        <v>2000</v>
      </c>
      <c r="H240" s="95" t="s">
        <v>4826</v>
      </c>
      <c r="I240" s="95" t="s">
        <v>2723</v>
      </c>
      <c r="J240" s="94" t="s">
        <v>6875</v>
      </c>
      <c r="K240" s="74" t="s">
        <v>2725</v>
      </c>
      <c r="L240" s="74" t="s">
        <v>2726</v>
      </c>
      <c r="M240" s="74" t="s">
        <v>3776</v>
      </c>
      <c r="N240" s="74" t="s">
        <v>3777</v>
      </c>
      <c r="O240" s="74" t="s">
        <v>3776</v>
      </c>
      <c r="P240" s="74">
        <v>1000</v>
      </c>
      <c r="Q240" s="74">
        <v>50</v>
      </c>
      <c r="R240" s="75">
        <v>480</v>
      </c>
      <c r="S240" s="75" t="str">
        <f t="shared" si="9"/>
        <v>중기업</v>
      </c>
      <c r="T240" s="73" t="s">
        <v>6876</v>
      </c>
      <c r="U240" s="73" t="s">
        <v>6877</v>
      </c>
      <c r="V240" s="94" t="s">
        <v>6874</v>
      </c>
      <c r="W240" s="73" t="s">
        <v>6878</v>
      </c>
      <c r="X240" s="73" t="s">
        <v>6879</v>
      </c>
      <c r="Y240" s="73" t="s">
        <v>6200</v>
      </c>
      <c r="Z240" s="76" t="s">
        <v>6880</v>
      </c>
      <c r="AA240" s="74" t="s">
        <v>6881</v>
      </c>
      <c r="AB240" s="77" t="s">
        <v>3869</v>
      </c>
      <c r="AC240" s="73" t="s">
        <v>3717</v>
      </c>
      <c r="AD240" s="73" t="s">
        <v>3717</v>
      </c>
      <c r="AE240" s="73" t="s">
        <v>6226</v>
      </c>
      <c r="AF240" s="92" t="s">
        <v>2737</v>
      </c>
      <c r="AG240" s="92"/>
      <c r="AH240" s="79" t="s">
        <v>6882</v>
      </c>
      <c r="AI240" s="79" t="s">
        <v>6883</v>
      </c>
      <c r="AJ240" s="73">
        <v>3</v>
      </c>
      <c r="AK240" s="73">
        <v>3</v>
      </c>
      <c r="AL240" s="73">
        <v>2</v>
      </c>
      <c r="AM240" s="80">
        <v>3</v>
      </c>
      <c r="AN240" s="80"/>
      <c r="AO240" s="80"/>
      <c r="AP240" s="79" t="s">
        <v>6884</v>
      </c>
      <c r="AQ240" s="79" t="s">
        <v>6230</v>
      </c>
      <c r="AR240" s="79" t="s">
        <v>6865</v>
      </c>
      <c r="AS240" s="79" t="s">
        <v>6232</v>
      </c>
      <c r="AT240" s="79" t="s">
        <v>2746</v>
      </c>
      <c r="AU240" s="81">
        <v>2</v>
      </c>
      <c r="AV240" s="81">
        <v>3</v>
      </c>
      <c r="AW240" s="81">
        <v>3</v>
      </c>
      <c r="AX240" s="82">
        <v>4</v>
      </c>
      <c r="AY240" s="82">
        <v>4</v>
      </c>
      <c r="AZ240" s="74" t="s">
        <v>6885</v>
      </c>
      <c r="BA240" s="79" t="s">
        <v>6868</v>
      </c>
      <c r="BB240" s="79" t="s">
        <v>6886</v>
      </c>
      <c r="BC240" s="79" t="s">
        <v>6236</v>
      </c>
      <c r="BD240" s="83" t="s">
        <v>6528</v>
      </c>
      <c r="BE240" s="81" t="s">
        <v>6887</v>
      </c>
      <c r="BF240" s="81"/>
      <c r="BG240" s="81">
        <v>1</v>
      </c>
      <c r="BH240" s="81"/>
      <c r="BI240" s="81"/>
      <c r="BJ240" s="84" t="s">
        <v>6261</v>
      </c>
      <c r="BK240" s="81">
        <v>1</v>
      </c>
      <c r="BL240" s="82">
        <v>4</v>
      </c>
      <c r="BM240" s="82">
        <v>5</v>
      </c>
      <c r="BN240" s="73"/>
      <c r="BO240" s="73"/>
      <c r="BP240" s="73"/>
      <c r="BQ240" s="85"/>
      <c r="BR240" s="86">
        <v>0</v>
      </c>
      <c r="BS240" s="87">
        <v>0</v>
      </c>
      <c r="BT240" s="86">
        <v>0</v>
      </c>
      <c r="BU240" s="81" t="s">
        <v>2756</v>
      </c>
      <c r="BV240" s="81" t="s">
        <v>3335</v>
      </c>
      <c r="BW240" s="90"/>
      <c r="BX240" s="31">
        <f t="shared" si="10"/>
        <v>0</v>
      </c>
      <c r="BY240" s="31">
        <f t="shared" si="11"/>
        <v>0</v>
      </c>
      <c r="BZ240" s="209">
        <v>9</v>
      </c>
    </row>
    <row r="241" spans="2:78" ht="31.5" customHeight="1">
      <c r="B241" s="72">
        <v>236</v>
      </c>
      <c r="C241" s="72">
        <v>41</v>
      </c>
      <c r="D241" s="73" t="s">
        <v>2010</v>
      </c>
      <c r="E241" s="74" t="s">
        <v>6888</v>
      </c>
      <c r="F241" s="73">
        <v>109</v>
      </c>
      <c r="G241" s="73">
        <v>1955</v>
      </c>
      <c r="H241" s="73" t="s">
        <v>4790</v>
      </c>
      <c r="I241" s="73" t="s">
        <v>2984</v>
      </c>
      <c r="J241" s="74" t="s">
        <v>3087</v>
      </c>
      <c r="K241" s="74" t="s">
        <v>2725</v>
      </c>
      <c r="L241" s="74" t="s">
        <v>2726</v>
      </c>
      <c r="M241" s="74" t="s">
        <v>2948</v>
      </c>
      <c r="N241" s="74" t="s">
        <v>2949</v>
      </c>
      <c r="O241" s="74" t="s">
        <v>2948</v>
      </c>
      <c r="P241" s="74">
        <v>1000</v>
      </c>
      <c r="Q241" s="74">
        <v>50</v>
      </c>
      <c r="R241" s="75">
        <v>1451.7302199999999</v>
      </c>
      <c r="S241" s="75" t="str">
        <f t="shared" si="9"/>
        <v>대기업</v>
      </c>
      <c r="T241" s="73" t="s">
        <v>6889</v>
      </c>
      <c r="U241" s="73" t="s">
        <v>6890</v>
      </c>
      <c r="V241" s="93" t="s">
        <v>6891</v>
      </c>
      <c r="W241" s="73" t="s">
        <v>6892</v>
      </c>
      <c r="X241" s="73" t="s">
        <v>6893</v>
      </c>
      <c r="Y241" s="73" t="s">
        <v>6200</v>
      </c>
      <c r="Z241" s="76" t="s">
        <v>6894</v>
      </c>
      <c r="AA241" s="74" t="s">
        <v>6895</v>
      </c>
      <c r="AB241" s="77" t="s">
        <v>3690</v>
      </c>
      <c r="AC241" s="73" t="s">
        <v>3717</v>
      </c>
      <c r="AD241" s="73" t="s">
        <v>3717</v>
      </c>
      <c r="AE241" s="73" t="s">
        <v>6226</v>
      </c>
      <c r="AF241" s="92" t="s">
        <v>2737</v>
      </c>
      <c r="AG241" s="92"/>
      <c r="AH241" s="79" t="s">
        <v>6896</v>
      </c>
      <c r="AI241" s="79" t="s">
        <v>6897</v>
      </c>
      <c r="AJ241" s="73">
        <v>3</v>
      </c>
      <c r="AK241" s="73">
        <v>3</v>
      </c>
      <c r="AL241" s="73">
        <v>2</v>
      </c>
      <c r="AM241" s="80" t="s">
        <v>4501</v>
      </c>
      <c r="AN241" s="80"/>
      <c r="AO241" s="80"/>
      <c r="AP241" s="79" t="s">
        <v>6898</v>
      </c>
      <c r="AQ241" s="79" t="s">
        <v>6230</v>
      </c>
      <c r="AR241" s="79" t="s">
        <v>6469</v>
      </c>
      <c r="AS241" s="79" t="s">
        <v>6232</v>
      </c>
      <c r="AT241" s="79" t="s">
        <v>2746</v>
      </c>
      <c r="AU241" s="81">
        <v>2</v>
      </c>
      <c r="AV241" s="81">
        <v>4</v>
      </c>
      <c r="AW241" s="81">
        <v>4</v>
      </c>
      <c r="AX241" s="82">
        <v>4</v>
      </c>
      <c r="AY241" s="82">
        <v>4</v>
      </c>
      <c r="AZ241" s="74" t="s">
        <v>6899</v>
      </c>
      <c r="BA241" s="79" t="s">
        <v>6900</v>
      </c>
      <c r="BB241" s="79" t="s">
        <v>6452</v>
      </c>
      <c r="BC241" s="79" t="s">
        <v>4800</v>
      </c>
      <c r="BD241" s="83" t="s">
        <v>6901</v>
      </c>
      <c r="BE241" s="81"/>
      <c r="BF241" s="81"/>
      <c r="BG241" s="81"/>
      <c r="BH241" s="81"/>
      <c r="BI241" s="81"/>
      <c r="BJ241" s="84" t="s">
        <v>6261</v>
      </c>
      <c r="BK241" s="81">
        <v>1</v>
      </c>
      <c r="BL241" s="82">
        <v>3</v>
      </c>
      <c r="BM241" s="82">
        <v>4</v>
      </c>
      <c r="BN241" s="73"/>
      <c r="BO241" s="73"/>
      <c r="BP241" s="73"/>
      <c r="BQ241" s="85" t="s">
        <v>6902</v>
      </c>
      <c r="BR241" s="86">
        <v>137946</v>
      </c>
      <c r="BS241" s="87">
        <v>152450</v>
      </c>
      <c r="BT241" s="86">
        <v>0</v>
      </c>
      <c r="BU241" s="81" t="s">
        <v>2756</v>
      </c>
      <c r="BV241" s="81" t="s">
        <v>3335</v>
      </c>
      <c r="BW241" s="90"/>
      <c r="BX241" s="31">
        <f t="shared" si="10"/>
        <v>0</v>
      </c>
      <c r="BY241" s="31">
        <f t="shared" si="11"/>
        <v>0</v>
      </c>
      <c r="BZ241" s="209">
        <v>9</v>
      </c>
    </row>
    <row r="242" spans="2:78" ht="31.5" customHeight="1">
      <c r="B242" s="72">
        <v>237</v>
      </c>
      <c r="C242" s="72">
        <v>42</v>
      </c>
      <c r="D242" s="73" t="s">
        <v>2010</v>
      </c>
      <c r="E242" s="74" t="s">
        <v>1051</v>
      </c>
      <c r="F242" s="73">
        <v>26</v>
      </c>
      <c r="G242" s="73">
        <v>2001</v>
      </c>
      <c r="H242" s="95" t="s">
        <v>4490</v>
      </c>
      <c r="I242" s="95" t="s">
        <v>4490</v>
      </c>
      <c r="J242" s="74" t="s">
        <v>4419</v>
      </c>
      <c r="K242" s="74" t="s">
        <v>2725</v>
      </c>
      <c r="L242" s="74" t="s">
        <v>2726</v>
      </c>
      <c r="M242" s="74" t="s">
        <v>2727</v>
      </c>
      <c r="N242" s="74" t="s">
        <v>2728</v>
      </c>
      <c r="O242" s="74" t="s">
        <v>2727</v>
      </c>
      <c r="P242" s="74">
        <v>1000</v>
      </c>
      <c r="Q242" s="74">
        <v>50</v>
      </c>
      <c r="R242" s="75">
        <v>75</v>
      </c>
      <c r="S242" s="75" t="str">
        <f t="shared" si="9"/>
        <v>소기업</v>
      </c>
      <c r="T242" s="73" t="s">
        <v>6903</v>
      </c>
      <c r="U242" s="73" t="s">
        <v>6904</v>
      </c>
      <c r="V242" s="74" t="s">
        <v>1051</v>
      </c>
      <c r="W242" s="73" t="s">
        <v>6905</v>
      </c>
      <c r="X242" s="73" t="s">
        <v>6906</v>
      </c>
      <c r="Y242" s="73" t="s">
        <v>6200</v>
      </c>
      <c r="Z242" s="76" t="s">
        <v>6907</v>
      </c>
      <c r="AA242" s="74" t="s">
        <v>6908</v>
      </c>
      <c r="AB242" s="77" t="s">
        <v>3869</v>
      </c>
      <c r="AC242" s="73" t="s">
        <v>3691</v>
      </c>
      <c r="AD242" s="73" t="s">
        <v>3691</v>
      </c>
      <c r="AE242" s="73" t="s">
        <v>6226</v>
      </c>
      <c r="AF242" s="92" t="s">
        <v>2737</v>
      </c>
      <c r="AG242" s="92"/>
      <c r="AH242" s="79" t="s">
        <v>6909</v>
      </c>
      <c r="AI242" s="79" t="s">
        <v>6910</v>
      </c>
      <c r="AJ242" s="73">
        <v>3</v>
      </c>
      <c r="AK242" s="73">
        <v>1</v>
      </c>
      <c r="AL242" s="73">
        <v>5</v>
      </c>
      <c r="AM242" s="80">
        <v>3</v>
      </c>
      <c r="AN242" s="80">
        <v>1</v>
      </c>
      <c r="AO242" s="80"/>
      <c r="AP242" s="79" t="s">
        <v>6911</v>
      </c>
      <c r="AQ242" s="79" t="s">
        <v>6912</v>
      </c>
      <c r="AR242" s="79" t="s">
        <v>6913</v>
      </c>
      <c r="AS242" s="79" t="s">
        <v>6914</v>
      </c>
      <c r="AT242" s="79" t="s">
        <v>3821</v>
      </c>
      <c r="AU242" s="81">
        <v>3</v>
      </c>
      <c r="AV242" s="81">
        <v>4</v>
      </c>
      <c r="AW242" s="81">
        <v>4</v>
      </c>
      <c r="AX242" s="82">
        <v>4</v>
      </c>
      <c r="AY242" s="82">
        <v>4</v>
      </c>
      <c r="AZ242" s="74" t="s">
        <v>6915</v>
      </c>
      <c r="BA242" s="79" t="s">
        <v>6916</v>
      </c>
      <c r="BB242" s="79" t="s">
        <v>6452</v>
      </c>
      <c r="BC242" s="79" t="s">
        <v>4800</v>
      </c>
      <c r="BD242" s="83" t="s">
        <v>6917</v>
      </c>
      <c r="BE242" s="81" t="s">
        <v>6918</v>
      </c>
      <c r="BF242" s="81"/>
      <c r="BG242" s="81"/>
      <c r="BH242" s="81"/>
      <c r="BI242" s="81">
        <v>1</v>
      </c>
      <c r="BJ242" s="84" t="s">
        <v>6261</v>
      </c>
      <c r="BK242" s="81">
        <v>2</v>
      </c>
      <c r="BL242" s="82">
        <v>6</v>
      </c>
      <c r="BM242" s="82">
        <v>7</v>
      </c>
      <c r="BN242" s="73" t="s">
        <v>3829</v>
      </c>
      <c r="BO242" s="73"/>
      <c r="BP242" s="73" t="s">
        <v>6919</v>
      </c>
      <c r="BQ242" s="85"/>
      <c r="BR242" s="86">
        <v>0</v>
      </c>
      <c r="BS242" s="87">
        <v>0</v>
      </c>
      <c r="BT242" s="86">
        <v>0</v>
      </c>
      <c r="BU242" s="81" t="s">
        <v>2778</v>
      </c>
      <c r="BV242" s="81" t="s">
        <v>3335</v>
      </c>
      <c r="BW242" s="90"/>
      <c r="BX242" s="31">
        <f t="shared" si="10"/>
        <v>1</v>
      </c>
      <c r="BY242" s="31">
        <f t="shared" si="11"/>
        <v>1</v>
      </c>
      <c r="BZ242" s="209">
        <v>10</v>
      </c>
    </row>
    <row r="243" spans="2:78" ht="31.5" customHeight="1">
      <c r="B243" s="72">
        <v>238</v>
      </c>
      <c r="C243" s="72">
        <v>43</v>
      </c>
      <c r="D243" s="73" t="s">
        <v>2086</v>
      </c>
      <c r="E243" s="74" t="s">
        <v>1089</v>
      </c>
      <c r="F243" s="73">
        <v>12</v>
      </c>
      <c r="G243" s="73">
        <v>1997</v>
      </c>
      <c r="H243" s="73" t="s">
        <v>2848</v>
      </c>
      <c r="I243" s="73" t="s">
        <v>2848</v>
      </c>
      <c r="J243" s="74" t="s">
        <v>6920</v>
      </c>
      <c r="K243" s="74" t="s">
        <v>2725</v>
      </c>
      <c r="L243" s="74" t="s">
        <v>2726</v>
      </c>
      <c r="M243" s="74" t="s">
        <v>5262</v>
      </c>
      <c r="N243" s="74" t="s">
        <v>5263</v>
      </c>
      <c r="O243" s="74" t="s">
        <v>5262</v>
      </c>
      <c r="P243" s="74">
        <v>1500</v>
      </c>
      <c r="Q243" s="74">
        <v>50</v>
      </c>
      <c r="R243" s="75">
        <v>65.060465000000008</v>
      </c>
      <c r="S243" s="75" t="str">
        <f t="shared" si="9"/>
        <v>소기업</v>
      </c>
      <c r="T243" s="73" t="s">
        <v>6921</v>
      </c>
      <c r="U243" s="73" t="s">
        <v>6922</v>
      </c>
      <c r="V243" s="74" t="s">
        <v>2065</v>
      </c>
      <c r="W243" s="73" t="s">
        <v>6923</v>
      </c>
      <c r="X243" s="73" t="s">
        <v>6924</v>
      </c>
      <c r="Y243" s="73" t="s">
        <v>6200</v>
      </c>
      <c r="Z243" s="76" t="s">
        <v>6925</v>
      </c>
      <c r="AA243" s="74" t="s">
        <v>6926</v>
      </c>
      <c r="AB243" s="77" t="s">
        <v>3869</v>
      </c>
      <c r="AC243" s="73" t="s">
        <v>3691</v>
      </c>
      <c r="AD243" s="73" t="s">
        <v>3691</v>
      </c>
      <c r="AE243" s="73" t="s">
        <v>6203</v>
      </c>
      <c r="AF243" s="91" t="s">
        <v>6204</v>
      </c>
      <c r="AG243" s="92"/>
      <c r="AH243" s="79" t="s">
        <v>6927</v>
      </c>
      <c r="AI243" s="79" t="s">
        <v>6928</v>
      </c>
      <c r="AJ243" s="73">
        <v>0</v>
      </c>
      <c r="AK243" s="73">
        <v>0</v>
      </c>
      <c r="AL243" s="73" t="s">
        <v>6929</v>
      </c>
      <c r="AM243" s="80"/>
      <c r="AN243" s="80">
        <v>3</v>
      </c>
      <c r="AO243" s="80"/>
      <c r="AP243" s="79" t="s">
        <v>6644</v>
      </c>
      <c r="AQ243" s="79" t="s">
        <v>6930</v>
      </c>
      <c r="AR243" s="79" t="s">
        <v>6931</v>
      </c>
      <c r="AS243" s="79" t="s">
        <v>6932</v>
      </c>
      <c r="AT243" s="79" t="s">
        <v>2746</v>
      </c>
      <c r="AU243" s="81">
        <v>3</v>
      </c>
      <c r="AV243" s="81">
        <v>4</v>
      </c>
      <c r="AW243" s="81">
        <v>4</v>
      </c>
      <c r="AX243" s="82">
        <v>4</v>
      </c>
      <c r="AY243" s="82">
        <v>6</v>
      </c>
      <c r="AZ243" s="74" t="s">
        <v>6933</v>
      </c>
      <c r="BA243" s="79" t="s">
        <v>6934</v>
      </c>
      <c r="BB243" s="79" t="s">
        <v>6935</v>
      </c>
      <c r="BC243" s="79" t="s">
        <v>6935</v>
      </c>
      <c r="BD243" s="123">
        <v>42507</v>
      </c>
      <c r="BE243" s="81" t="s">
        <v>6936</v>
      </c>
      <c r="BF243" s="81">
        <v>1</v>
      </c>
      <c r="BG243" s="81"/>
      <c r="BH243" s="81"/>
      <c r="BI243" s="81"/>
      <c r="BJ243" s="124" t="s">
        <v>6216</v>
      </c>
      <c r="BK243" s="81">
        <v>4</v>
      </c>
      <c r="BL243" s="82">
        <v>6</v>
      </c>
      <c r="BM243" s="82">
        <v>7</v>
      </c>
      <c r="BN243" s="73"/>
      <c r="BO243" s="73"/>
      <c r="BP243" s="73"/>
      <c r="BQ243" s="85"/>
      <c r="BR243" s="86">
        <v>6200</v>
      </c>
      <c r="BS243" s="87">
        <v>6500</v>
      </c>
      <c r="BT243" s="86">
        <v>300</v>
      </c>
      <c r="BU243" s="81" t="s">
        <v>6937</v>
      </c>
      <c r="BV243" s="81"/>
      <c r="BW243" s="90"/>
      <c r="BX243" s="31">
        <f t="shared" si="10"/>
        <v>1</v>
      </c>
      <c r="BY243" s="31">
        <f t="shared" si="11"/>
        <v>1</v>
      </c>
      <c r="BZ243" s="209">
        <v>10</v>
      </c>
    </row>
    <row r="244" spans="2:78" ht="31.5" customHeight="1">
      <c r="B244" s="72">
        <v>239</v>
      </c>
      <c r="C244" s="72">
        <v>44</v>
      </c>
      <c r="D244" s="73" t="s">
        <v>2086</v>
      </c>
      <c r="E244" s="74" t="s">
        <v>6938</v>
      </c>
      <c r="F244" s="73">
        <v>31</v>
      </c>
      <c r="G244" s="73">
        <v>1995</v>
      </c>
      <c r="H244" s="73" t="s">
        <v>2983</v>
      </c>
      <c r="I244" s="73" t="s">
        <v>2984</v>
      </c>
      <c r="J244" s="74" t="s">
        <v>3087</v>
      </c>
      <c r="K244" s="74" t="s">
        <v>2725</v>
      </c>
      <c r="L244" s="74" t="s">
        <v>2726</v>
      </c>
      <c r="M244" s="74" t="s">
        <v>2948</v>
      </c>
      <c r="N244" s="74" t="s">
        <v>2949</v>
      </c>
      <c r="O244" s="74" t="s">
        <v>2948</v>
      </c>
      <c r="P244" s="74">
        <v>1000</v>
      </c>
      <c r="Q244" s="74">
        <v>50</v>
      </c>
      <c r="R244" s="75">
        <v>186.08379000000002</v>
      </c>
      <c r="S244" s="75" t="str">
        <f t="shared" si="9"/>
        <v>소기업</v>
      </c>
      <c r="T244" s="73" t="s">
        <v>6939</v>
      </c>
      <c r="U244" s="73" t="s">
        <v>6940</v>
      </c>
      <c r="V244" s="74" t="s">
        <v>6941</v>
      </c>
      <c r="W244" s="73" t="s">
        <v>6942</v>
      </c>
      <c r="X244" s="73" t="s">
        <v>6943</v>
      </c>
      <c r="Y244" s="73" t="s">
        <v>6223</v>
      </c>
      <c r="Z244" s="76" t="s">
        <v>6944</v>
      </c>
      <c r="AA244" s="74" t="s">
        <v>6945</v>
      </c>
      <c r="AB244" s="77" t="s">
        <v>3690</v>
      </c>
      <c r="AC244" s="73" t="s">
        <v>3717</v>
      </c>
      <c r="AD244" s="73" t="s">
        <v>3717</v>
      </c>
      <c r="AE244" s="73" t="s">
        <v>6226</v>
      </c>
      <c r="AF244" s="92" t="s">
        <v>2737</v>
      </c>
      <c r="AG244" s="92"/>
      <c r="AH244" s="79" t="s">
        <v>6946</v>
      </c>
      <c r="AI244" s="79" t="s">
        <v>6947</v>
      </c>
      <c r="AJ244" s="73">
        <v>3</v>
      </c>
      <c r="AK244" s="73">
        <v>3</v>
      </c>
      <c r="AL244" s="73">
        <v>2</v>
      </c>
      <c r="AM244" s="80">
        <v>3</v>
      </c>
      <c r="AN244" s="80"/>
      <c r="AO244" s="80"/>
      <c r="AP244" s="79" t="s">
        <v>6948</v>
      </c>
      <c r="AQ244" s="79" t="s">
        <v>6230</v>
      </c>
      <c r="AR244" s="79" t="s">
        <v>6231</v>
      </c>
      <c r="AS244" s="79" t="s">
        <v>6232</v>
      </c>
      <c r="AT244" s="79" t="s">
        <v>2746</v>
      </c>
      <c r="AU244" s="81">
        <v>3</v>
      </c>
      <c r="AV244" s="81">
        <v>4</v>
      </c>
      <c r="AW244" s="81">
        <v>4</v>
      </c>
      <c r="AX244" s="82">
        <v>4</v>
      </c>
      <c r="AY244" s="82">
        <v>4</v>
      </c>
      <c r="AZ244" s="74" t="s">
        <v>6948</v>
      </c>
      <c r="BA244" s="79" t="s">
        <v>6949</v>
      </c>
      <c r="BB244" s="79" t="s">
        <v>6950</v>
      </c>
      <c r="BC244" s="79" t="s">
        <v>6951</v>
      </c>
      <c r="BD244" s="83" t="s">
        <v>6952</v>
      </c>
      <c r="BE244" s="81"/>
      <c r="BF244" s="81"/>
      <c r="BG244" s="81"/>
      <c r="BH244" s="81"/>
      <c r="BI244" s="81"/>
      <c r="BJ244" s="84" t="s">
        <v>6475</v>
      </c>
      <c r="BK244" s="81">
        <v>1</v>
      </c>
      <c r="BL244" s="82">
        <v>2</v>
      </c>
      <c r="BM244" s="82">
        <v>3</v>
      </c>
      <c r="BN244" s="73"/>
      <c r="BO244" s="73"/>
      <c r="BP244" s="73"/>
      <c r="BQ244" s="85"/>
      <c r="BR244" s="86">
        <v>0</v>
      </c>
      <c r="BS244" s="87">
        <v>0</v>
      </c>
      <c r="BT244" s="86">
        <v>0</v>
      </c>
      <c r="BU244" s="81" t="s">
        <v>2756</v>
      </c>
      <c r="BV244" s="81"/>
      <c r="BW244" s="90"/>
      <c r="BX244" s="31">
        <f t="shared" si="10"/>
        <v>0</v>
      </c>
      <c r="BY244" s="31">
        <f t="shared" si="11"/>
        <v>0</v>
      </c>
      <c r="BZ244" s="209">
        <v>10</v>
      </c>
    </row>
    <row r="245" spans="2:78" ht="31.5" customHeight="1">
      <c r="B245" s="72">
        <v>240</v>
      </c>
      <c r="C245" s="72">
        <v>45</v>
      </c>
      <c r="D245" s="73" t="s">
        <v>2086</v>
      </c>
      <c r="E245" s="74" t="s">
        <v>6953</v>
      </c>
      <c r="F245" s="73">
        <v>9</v>
      </c>
      <c r="G245" s="73">
        <v>2009</v>
      </c>
      <c r="H245" s="73" t="s">
        <v>2827</v>
      </c>
      <c r="I245" s="73" t="s">
        <v>2828</v>
      </c>
      <c r="J245" s="74" t="s">
        <v>6954</v>
      </c>
      <c r="K245" s="74" t="s">
        <v>2725</v>
      </c>
      <c r="L245" s="74" t="s">
        <v>2726</v>
      </c>
      <c r="M245" s="74" t="s">
        <v>2850</v>
      </c>
      <c r="N245" s="74" t="s">
        <v>2851</v>
      </c>
      <c r="O245" s="74" t="s">
        <v>2850</v>
      </c>
      <c r="P245" s="74">
        <v>1000</v>
      </c>
      <c r="Q245" s="74">
        <v>50</v>
      </c>
      <c r="R245" s="75">
        <v>104.90917000000002</v>
      </c>
      <c r="S245" s="75" t="str">
        <f t="shared" si="9"/>
        <v>소기업</v>
      </c>
      <c r="T245" s="73" t="s">
        <v>6955</v>
      </c>
      <c r="U245" s="73" t="s">
        <v>6956</v>
      </c>
      <c r="V245" s="74" t="s">
        <v>6957</v>
      </c>
      <c r="W245" s="73" t="s">
        <v>6958</v>
      </c>
      <c r="X245" s="73" t="s">
        <v>6959</v>
      </c>
      <c r="Y245" s="73" t="s">
        <v>6223</v>
      </c>
      <c r="Z245" s="76" t="s">
        <v>6960</v>
      </c>
      <c r="AA245" s="74" t="s">
        <v>6961</v>
      </c>
      <c r="AB245" s="77" t="s">
        <v>3869</v>
      </c>
      <c r="AC245" s="73" t="s">
        <v>3717</v>
      </c>
      <c r="AD245" s="73" t="s">
        <v>3717</v>
      </c>
      <c r="AE245" s="73" t="s">
        <v>6226</v>
      </c>
      <c r="AF245" s="92" t="s">
        <v>2737</v>
      </c>
      <c r="AG245" s="92"/>
      <c r="AH245" s="79" t="s">
        <v>6962</v>
      </c>
      <c r="AI245" s="79" t="s">
        <v>6963</v>
      </c>
      <c r="AJ245" s="73">
        <v>3</v>
      </c>
      <c r="AK245" s="73">
        <v>4</v>
      </c>
      <c r="AL245" s="73" t="s">
        <v>6964</v>
      </c>
      <c r="AM245" s="80">
        <v>3</v>
      </c>
      <c r="AN245" s="80"/>
      <c r="AO245" s="80"/>
      <c r="AP245" s="79" t="s">
        <v>6965</v>
      </c>
      <c r="AQ245" s="79" t="s">
        <v>6230</v>
      </c>
      <c r="AR245" s="79" t="s">
        <v>6231</v>
      </c>
      <c r="AS245" s="79" t="s">
        <v>6232</v>
      </c>
      <c r="AT245" s="79" t="s">
        <v>2746</v>
      </c>
      <c r="AU245" s="81">
        <v>2</v>
      </c>
      <c r="AV245" s="81">
        <v>3</v>
      </c>
      <c r="AW245" s="81">
        <v>4</v>
      </c>
      <c r="AX245" s="82">
        <v>4</v>
      </c>
      <c r="AY245" s="82">
        <v>4</v>
      </c>
      <c r="AZ245" s="74" t="s">
        <v>6965</v>
      </c>
      <c r="BA245" s="79" t="s">
        <v>6966</v>
      </c>
      <c r="BB245" s="79" t="s">
        <v>6967</v>
      </c>
      <c r="BC245" s="79" t="s">
        <v>4800</v>
      </c>
      <c r="BD245" s="83" t="s">
        <v>6237</v>
      </c>
      <c r="BE245" s="81" t="s">
        <v>6968</v>
      </c>
      <c r="BF245" s="81"/>
      <c r="BG245" s="81">
        <v>1</v>
      </c>
      <c r="BH245" s="81"/>
      <c r="BI245" s="81"/>
      <c r="BJ245" s="84" t="s">
        <v>6261</v>
      </c>
      <c r="BK245" s="81">
        <v>1</v>
      </c>
      <c r="BL245" s="82">
        <v>2</v>
      </c>
      <c r="BM245" s="82">
        <v>3</v>
      </c>
      <c r="BN245" s="73"/>
      <c r="BO245" s="73"/>
      <c r="BP245" s="73"/>
      <c r="BQ245" s="85"/>
      <c r="BR245" s="86">
        <v>0</v>
      </c>
      <c r="BS245" s="87">
        <v>0</v>
      </c>
      <c r="BT245" s="86">
        <v>0</v>
      </c>
      <c r="BU245" s="81" t="s">
        <v>6969</v>
      </c>
      <c r="BV245" s="81"/>
      <c r="BW245" s="90"/>
      <c r="BX245" s="31">
        <f t="shared" si="10"/>
        <v>0</v>
      </c>
      <c r="BY245" s="31">
        <f t="shared" si="11"/>
        <v>0</v>
      </c>
      <c r="BZ245" s="209">
        <v>10</v>
      </c>
    </row>
    <row r="246" spans="2:78" ht="31.5" customHeight="1">
      <c r="B246" s="72">
        <v>241</v>
      </c>
      <c r="C246" s="72">
        <v>46</v>
      </c>
      <c r="D246" s="73" t="s">
        <v>2086</v>
      </c>
      <c r="E246" s="74" t="s">
        <v>6970</v>
      </c>
      <c r="F246" s="73">
        <v>25</v>
      </c>
      <c r="G246" s="73">
        <v>1990</v>
      </c>
      <c r="H246" s="73" t="s">
        <v>3020</v>
      </c>
      <c r="I246" s="73" t="s">
        <v>3020</v>
      </c>
      <c r="J246" s="74" t="s">
        <v>3248</v>
      </c>
      <c r="K246" s="74" t="s">
        <v>2725</v>
      </c>
      <c r="L246" s="74" t="s">
        <v>2726</v>
      </c>
      <c r="M246" s="74" t="s">
        <v>2948</v>
      </c>
      <c r="N246" s="74" t="s">
        <v>2949</v>
      </c>
      <c r="O246" s="74" t="s">
        <v>2948</v>
      </c>
      <c r="P246" s="74">
        <v>1000</v>
      </c>
      <c r="Q246" s="74">
        <v>50</v>
      </c>
      <c r="R246" s="75">
        <v>110</v>
      </c>
      <c r="S246" s="75" t="str">
        <f t="shared" si="9"/>
        <v>소기업</v>
      </c>
      <c r="T246" s="73" t="s">
        <v>6971</v>
      </c>
      <c r="U246" s="73" t="s">
        <v>6972</v>
      </c>
      <c r="V246" s="74" t="s">
        <v>6970</v>
      </c>
      <c r="W246" s="73" t="s">
        <v>6973</v>
      </c>
      <c r="X246" s="73" t="s">
        <v>6974</v>
      </c>
      <c r="Y246" s="73" t="s">
        <v>6223</v>
      </c>
      <c r="Z246" s="76" t="s">
        <v>6975</v>
      </c>
      <c r="AA246" s="74" t="s">
        <v>6976</v>
      </c>
      <c r="AB246" s="77" t="s">
        <v>3869</v>
      </c>
      <c r="AC246" s="73" t="s">
        <v>3717</v>
      </c>
      <c r="AD246" s="73" t="s">
        <v>3717</v>
      </c>
      <c r="AE246" s="73" t="s">
        <v>6226</v>
      </c>
      <c r="AF246" s="92" t="s">
        <v>2737</v>
      </c>
      <c r="AG246" s="92"/>
      <c r="AH246" s="79" t="s">
        <v>6977</v>
      </c>
      <c r="AI246" s="79" t="s">
        <v>6978</v>
      </c>
      <c r="AJ246" s="73" t="s">
        <v>4273</v>
      </c>
      <c r="AK246" s="73">
        <v>5</v>
      </c>
      <c r="AL246" s="73">
        <v>2</v>
      </c>
      <c r="AM246" s="80">
        <v>3</v>
      </c>
      <c r="AN246" s="80"/>
      <c r="AO246" s="80"/>
      <c r="AP246" s="79" t="s">
        <v>6979</v>
      </c>
      <c r="AQ246" s="79" t="s">
        <v>6230</v>
      </c>
      <c r="AR246" s="79" t="s">
        <v>6231</v>
      </c>
      <c r="AS246" s="79" t="s">
        <v>6232</v>
      </c>
      <c r="AT246" s="79" t="s">
        <v>2746</v>
      </c>
      <c r="AU246" s="81">
        <v>3</v>
      </c>
      <c r="AV246" s="81">
        <v>4</v>
      </c>
      <c r="AW246" s="81">
        <v>4</v>
      </c>
      <c r="AX246" s="82">
        <v>4</v>
      </c>
      <c r="AY246" s="82">
        <v>4</v>
      </c>
      <c r="AZ246" s="74" t="s">
        <v>6980</v>
      </c>
      <c r="BA246" s="79" t="s">
        <v>6868</v>
      </c>
      <c r="BB246" s="79" t="s">
        <v>6236</v>
      </c>
      <c r="BC246" s="79" t="s">
        <v>6981</v>
      </c>
      <c r="BD246" s="83" t="s">
        <v>6982</v>
      </c>
      <c r="BE246" s="81" t="s">
        <v>6983</v>
      </c>
      <c r="BF246" s="81"/>
      <c r="BG246" s="81">
        <v>1</v>
      </c>
      <c r="BH246" s="81"/>
      <c r="BI246" s="81"/>
      <c r="BJ246" s="84" t="s">
        <v>6261</v>
      </c>
      <c r="BK246" s="81">
        <v>1</v>
      </c>
      <c r="BL246" s="82">
        <v>3</v>
      </c>
      <c r="BM246" s="82">
        <v>4</v>
      </c>
      <c r="BN246" s="73"/>
      <c r="BO246" s="73"/>
      <c r="BP246" s="73"/>
      <c r="BQ246" s="85"/>
      <c r="BR246" s="86">
        <v>0</v>
      </c>
      <c r="BS246" s="87">
        <v>0</v>
      </c>
      <c r="BT246" s="86">
        <v>0</v>
      </c>
      <c r="BU246" s="81" t="s">
        <v>2778</v>
      </c>
      <c r="BV246" s="81"/>
      <c r="BW246" s="90"/>
      <c r="BX246" s="31">
        <f t="shared" si="10"/>
        <v>0</v>
      </c>
      <c r="BY246" s="31">
        <f t="shared" si="11"/>
        <v>0</v>
      </c>
      <c r="BZ246" s="209">
        <v>10</v>
      </c>
    </row>
    <row r="247" spans="2:78" ht="31.5" customHeight="1">
      <c r="B247" s="72">
        <v>242</v>
      </c>
      <c r="C247" s="72">
        <v>47</v>
      </c>
      <c r="D247" s="73" t="s">
        <v>2086</v>
      </c>
      <c r="E247" s="74" t="s">
        <v>6984</v>
      </c>
      <c r="F247" s="73">
        <v>20</v>
      </c>
      <c r="G247" s="73">
        <v>2009</v>
      </c>
      <c r="H247" s="73" t="s">
        <v>4284</v>
      </c>
      <c r="I247" s="73" t="s">
        <v>4231</v>
      </c>
      <c r="J247" s="74" t="s">
        <v>6985</v>
      </c>
      <c r="K247" s="74" t="s">
        <v>2725</v>
      </c>
      <c r="L247" s="74" t="s">
        <v>2726</v>
      </c>
      <c r="M247" s="74" t="s">
        <v>3440</v>
      </c>
      <c r="N247" s="74" t="s">
        <v>3441</v>
      </c>
      <c r="O247" s="74" t="s">
        <v>3440</v>
      </c>
      <c r="P247" s="74">
        <v>1000</v>
      </c>
      <c r="Q247" s="74">
        <v>50</v>
      </c>
      <c r="R247" s="75">
        <v>59.241010000000003</v>
      </c>
      <c r="S247" s="75" t="str">
        <f t="shared" si="9"/>
        <v>소기업</v>
      </c>
      <c r="T247" s="73" t="s">
        <v>6986</v>
      </c>
      <c r="U247" s="73" t="s">
        <v>6987</v>
      </c>
      <c r="V247" s="74" t="s">
        <v>6984</v>
      </c>
      <c r="W247" s="73" t="s">
        <v>6988</v>
      </c>
      <c r="X247" s="73" t="s">
        <v>6989</v>
      </c>
      <c r="Y247" s="73" t="s">
        <v>6223</v>
      </c>
      <c r="Z247" s="76" t="s">
        <v>6990</v>
      </c>
      <c r="AA247" s="74" t="s">
        <v>6991</v>
      </c>
      <c r="AB247" s="77" t="s">
        <v>3690</v>
      </c>
      <c r="AC247" s="73" t="s">
        <v>3691</v>
      </c>
      <c r="AD247" s="73" t="s">
        <v>3691</v>
      </c>
      <c r="AE247" s="73" t="s">
        <v>6226</v>
      </c>
      <c r="AF247" s="92" t="s">
        <v>2737</v>
      </c>
      <c r="AG247" s="92"/>
      <c r="AH247" s="79" t="s">
        <v>6992</v>
      </c>
      <c r="AI247" s="79" t="s">
        <v>6993</v>
      </c>
      <c r="AJ247" s="73" t="s">
        <v>4525</v>
      </c>
      <c r="AK247" s="73">
        <v>4</v>
      </c>
      <c r="AL247" s="73">
        <v>1</v>
      </c>
      <c r="AM247" s="80">
        <v>3</v>
      </c>
      <c r="AN247" s="80"/>
      <c r="AO247" s="80"/>
      <c r="AP247" s="79" t="s">
        <v>6994</v>
      </c>
      <c r="AQ247" s="79" t="s">
        <v>6995</v>
      </c>
      <c r="AR247" s="79" t="s">
        <v>6996</v>
      </c>
      <c r="AS247" s="79" t="s">
        <v>6309</v>
      </c>
      <c r="AT247" s="79" t="s">
        <v>2746</v>
      </c>
      <c r="AU247" s="81">
        <v>3</v>
      </c>
      <c r="AV247" s="81">
        <v>3</v>
      </c>
      <c r="AW247" s="81">
        <v>4</v>
      </c>
      <c r="AX247" s="82">
        <v>4</v>
      </c>
      <c r="AY247" s="82">
        <v>4</v>
      </c>
      <c r="AZ247" s="74" t="s">
        <v>6997</v>
      </c>
      <c r="BA247" s="79" t="s">
        <v>6998</v>
      </c>
      <c r="BB247" s="79" t="s">
        <v>6999</v>
      </c>
      <c r="BC247" s="79" t="s">
        <v>6981</v>
      </c>
      <c r="BD247" s="83" t="s">
        <v>7000</v>
      </c>
      <c r="BE247" s="81" t="s">
        <v>7001</v>
      </c>
      <c r="BF247" s="81"/>
      <c r="BG247" s="81"/>
      <c r="BH247" s="81">
        <v>1</v>
      </c>
      <c r="BI247" s="81"/>
      <c r="BJ247" s="84" t="s">
        <v>6261</v>
      </c>
      <c r="BK247" s="81">
        <v>1</v>
      </c>
      <c r="BL247" s="82">
        <v>3</v>
      </c>
      <c r="BM247" s="82">
        <v>4</v>
      </c>
      <c r="BN247" s="73"/>
      <c r="BO247" s="73"/>
      <c r="BP247" s="73"/>
      <c r="BQ247" s="85"/>
      <c r="BR247" s="86">
        <v>20</v>
      </c>
      <c r="BS247" s="87">
        <v>300</v>
      </c>
      <c r="BT247" s="86">
        <v>280</v>
      </c>
      <c r="BU247" s="81" t="s">
        <v>2756</v>
      </c>
      <c r="BV247" s="81"/>
      <c r="BW247" s="90"/>
      <c r="BX247" s="31">
        <f t="shared" si="10"/>
        <v>1</v>
      </c>
      <c r="BY247" s="31">
        <f t="shared" si="11"/>
        <v>1</v>
      </c>
      <c r="BZ247" s="209">
        <v>10</v>
      </c>
    </row>
    <row r="248" spans="2:78" ht="31.5" customHeight="1">
      <c r="B248" s="72">
        <v>243</v>
      </c>
      <c r="C248" s="72">
        <v>48</v>
      </c>
      <c r="D248" s="73" t="s">
        <v>2086</v>
      </c>
      <c r="E248" s="74" t="s">
        <v>7002</v>
      </c>
      <c r="F248" s="73">
        <v>26</v>
      </c>
      <c r="G248" s="73">
        <v>2004</v>
      </c>
      <c r="H248" s="73" t="s">
        <v>2803</v>
      </c>
      <c r="I248" s="73" t="s">
        <v>2848</v>
      </c>
      <c r="J248" s="74" t="s">
        <v>3087</v>
      </c>
      <c r="K248" s="74" t="s">
        <v>2725</v>
      </c>
      <c r="L248" s="74" t="s">
        <v>2726</v>
      </c>
      <c r="M248" s="74" t="s">
        <v>2948</v>
      </c>
      <c r="N248" s="74" t="s">
        <v>2949</v>
      </c>
      <c r="O248" s="74" t="s">
        <v>2948</v>
      </c>
      <c r="P248" s="74">
        <v>1000</v>
      </c>
      <c r="Q248" s="74">
        <v>50</v>
      </c>
      <c r="R248" s="75">
        <v>64.478535000000008</v>
      </c>
      <c r="S248" s="75" t="str">
        <f t="shared" si="9"/>
        <v>소기업</v>
      </c>
      <c r="T248" s="73" t="s">
        <v>7003</v>
      </c>
      <c r="U248" s="73" t="s">
        <v>7004</v>
      </c>
      <c r="V248" s="74" t="s">
        <v>7002</v>
      </c>
      <c r="W248" s="73" t="s">
        <v>7005</v>
      </c>
      <c r="X248" s="73" t="s">
        <v>7006</v>
      </c>
      <c r="Y248" s="73" t="s">
        <v>6223</v>
      </c>
      <c r="Z248" s="76" t="s">
        <v>7007</v>
      </c>
      <c r="AA248" s="74" t="s">
        <v>7008</v>
      </c>
      <c r="AB248" s="77" t="s">
        <v>3690</v>
      </c>
      <c r="AC248" s="73" t="s">
        <v>3717</v>
      </c>
      <c r="AD248" s="73" t="s">
        <v>3717</v>
      </c>
      <c r="AE248" s="73" t="s">
        <v>6226</v>
      </c>
      <c r="AF248" s="92" t="s">
        <v>2737</v>
      </c>
      <c r="AG248" s="92"/>
      <c r="AH248" s="79" t="s">
        <v>7009</v>
      </c>
      <c r="AI248" s="79" t="s">
        <v>7010</v>
      </c>
      <c r="AJ248" s="73" t="s">
        <v>4273</v>
      </c>
      <c r="AK248" s="73">
        <v>5</v>
      </c>
      <c r="AL248" s="73">
        <v>6</v>
      </c>
      <c r="AM248" s="80">
        <v>3</v>
      </c>
      <c r="AN248" s="80"/>
      <c r="AO248" s="80"/>
      <c r="AP248" s="79" t="s">
        <v>7011</v>
      </c>
      <c r="AQ248" s="79" t="s">
        <v>6230</v>
      </c>
      <c r="AR248" s="79" t="s">
        <v>6231</v>
      </c>
      <c r="AS248" s="79" t="s">
        <v>7012</v>
      </c>
      <c r="AT248" s="79" t="s">
        <v>2746</v>
      </c>
      <c r="AU248" s="81">
        <v>3</v>
      </c>
      <c r="AV248" s="81">
        <v>3</v>
      </c>
      <c r="AW248" s="81">
        <v>4</v>
      </c>
      <c r="AX248" s="82">
        <v>4</v>
      </c>
      <c r="AY248" s="82">
        <v>4</v>
      </c>
      <c r="AZ248" s="74" t="s">
        <v>7013</v>
      </c>
      <c r="BA248" s="79" t="s">
        <v>7014</v>
      </c>
      <c r="BB248" s="79" t="s">
        <v>7013</v>
      </c>
      <c r="BC248" s="79" t="s">
        <v>6236</v>
      </c>
      <c r="BD248" s="83" t="s">
        <v>7000</v>
      </c>
      <c r="BE248" s="81" t="s">
        <v>7015</v>
      </c>
      <c r="BF248" s="81"/>
      <c r="BG248" s="81">
        <v>1</v>
      </c>
      <c r="BH248" s="81"/>
      <c r="BI248" s="81"/>
      <c r="BJ248" s="84" t="s">
        <v>6261</v>
      </c>
      <c r="BK248" s="81">
        <v>1</v>
      </c>
      <c r="BL248" s="82">
        <v>3</v>
      </c>
      <c r="BM248" s="82">
        <v>4</v>
      </c>
      <c r="BN248" s="73"/>
      <c r="BO248" s="73"/>
      <c r="BP248" s="73"/>
      <c r="BQ248" s="85" t="s">
        <v>7016</v>
      </c>
      <c r="BR248" s="86">
        <v>0</v>
      </c>
      <c r="BS248" s="87">
        <v>0</v>
      </c>
      <c r="BT248" s="86">
        <v>0</v>
      </c>
      <c r="BU248" s="81" t="s">
        <v>3098</v>
      </c>
      <c r="BV248" s="81"/>
      <c r="BW248" s="90"/>
      <c r="BX248" s="31">
        <f t="shared" si="10"/>
        <v>0</v>
      </c>
      <c r="BY248" s="31">
        <f t="shared" si="11"/>
        <v>0</v>
      </c>
      <c r="BZ248" s="209">
        <v>9</v>
      </c>
    </row>
    <row r="249" spans="2:78" ht="31.5" customHeight="1">
      <c r="B249" s="72">
        <v>244</v>
      </c>
      <c r="C249" s="72">
        <v>49</v>
      </c>
      <c r="D249" s="73" t="s">
        <v>2086</v>
      </c>
      <c r="E249" s="74" t="s">
        <v>1070</v>
      </c>
      <c r="F249" s="73">
        <v>53</v>
      </c>
      <c r="G249" s="73">
        <v>1994</v>
      </c>
      <c r="H249" s="73" t="s">
        <v>3774</v>
      </c>
      <c r="I249" s="73" t="s">
        <v>2848</v>
      </c>
      <c r="J249" s="74" t="s">
        <v>5159</v>
      </c>
      <c r="K249" s="74" t="s">
        <v>2725</v>
      </c>
      <c r="L249" s="74" t="s">
        <v>2726</v>
      </c>
      <c r="M249" s="74" t="s">
        <v>2948</v>
      </c>
      <c r="N249" s="74" t="s">
        <v>2949</v>
      </c>
      <c r="O249" s="74" t="s">
        <v>2948</v>
      </c>
      <c r="P249" s="74">
        <v>1000</v>
      </c>
      <c r="Q249" s="74">
        <v>50</v>
      </c>
      <c r="R249" s="75">
        <v>316.85708</v>
      </c>
      <c r="S249" s="75" t="str">
        <f t="shared" si="9"/>
        <v>중기업</v>
      </c>
      <c r="T249" s="73" t="s">
        <v>7017</v>
      </c>
      <c r="U249" s="73" t="s">
        <v>7018</v>
      </c>
      <c r="V249" s="74" t="s">
        <v>1070</v>
      </c>
      <c r="W249" s="73" t="s">
        <v>7019</v>
      </c>
      <c r="X249" s="73" t="s">
        <v>7020</v>
      </c>
      <c r="Y249" s="73" t="s">
        <v>6223</v>
      </c>
      <c r="Z249" s="76" t="s">
        <v>7021</v>
      </c>
      <c r="AA249" s="74" t="s">
        <v>7022</v>
      </c>
      <c r="AB249" s="77" t="s">
        <v>3690</v>
      </c>
      <c r="AC249" s="73" t="s">
        <v>3691</v>
      </c>
      <c r="AD249" s="73" t="s">
        <v>3691</v>
      </c>
      <c r="AE249" s="73" t="s">
        <v>6226</v>
      </c>
      <c r="AF249" s="92" t="s">
        <v>2737</v>
      </c>
      <c r="AG249" s="92"/>
      <c r="AH249" s="79" t="s">
        <v>7023</v>
      </c>
      <c r="AI249" s="79" t="s">
        <v>7024</v>
      </c>
      <c r="AJ249" s="73" t="s">
        <v>3696</v>
      </c>
      <c r="AK249" s="73">
        <v>5</v>
      </c>
      <c r="AL249" s="73" t="s">
        <v>4981</v>
      </c>
      <c r="AM249" s="80">
        <v>3</v>
      </c>
      <c r="AN249" s="80"/>
      <c r="AO249" s="80">
        <v>6</v>
      </c>
      <c r="AP249" s="79" t="s">
        <v>7025</v>
      </c>
      <c r="AQ249" s="79" t="s">
        <v>7026</v>
      </c>
      <c r="AR249" s="79" t="s">
        <v>7027</v>
      </c>
      <c r="AS249" s="79" t="s">
        <v>7028</v>
      </c>
      <c r="AT249" s="79" t="s">
        <v>2942</v>
      </c>
      <c r="AU249" s="81">
        <v>3</v>
      </c>
      <c r="AV249" s="81">
        <v>4</v>
      </c>
      <c r="AW249" s="81">
        <v>4</v>
      </c>
      <c r="AX249" s="82">
        <v>4</v>
      </c>
      <c r="AY249" s="82">
        <v>4</v>
      </c>
      <c r="AZ249" s="74" t="s">
        <v>7029</v>
      </c>
      <c r="BA249" s="79" t="s">
        <v>7030</v>
      </c>
      <c r="BB249" s="79" t="s">
        <v>7031</v>
      </c>
      <c r="BC249" s="79" t="s">
        <v>6981</v>
      </c>
      <c r="BD249" s="83" t="s">
        <v>7032</v>
      </c>
      <c r="BE249" s="81" t="s">
        <v>7033</v>
      </c>
      <c r="BF249" s="81">
        <v>1</v>
      </c>
      <c r="BG249" s="81"/>
      <c r="BH249" s="81"/>
      <c r="BI249" s="81"/>
      <c r="BJ249" s="84" t="s">
        <v>6261</v>
      </c>
      <c r="BK249" s="81">
        <v>1</v>
      </c>
      <c r="BL249" s="82">
        <v>4</v>
      </c>
      <c r="BM249" s="82">
        <v>5</v>
      </c>
      <c r="BN249" s="73"/>
      <c r="BO249" s="73"/>
      <c r="BP249" s="73"/>
      <c r="BQ249" s="85"/>
      <c r="BR249" s="86">
        <v>1289</v>
      </c>
      <c r="BS249" s="87">
        <v>3000</v>
      </c>
      <c r="BT249" s="86">
        <v>1711</v>
      </c>
      <c r="BU249" s="81" t="s">
        <v>6969</v>
      </c>
      <c r="BV249" s="81"/>
      <c r="BW249" s="90"/>
      <c r="BX249" s="31">
        <f t="shared" si="10"/>
        <v>1</v>
      </c>
      <c r="BY249" s="31">
        <f t="shared" si="11"/>
        <v>1</v>
      </c>
      <c r="BZ249" s="209">
        <v>10</v>
      </c>
    </row>
    <row r="250" spans="2:78" ht="31.5" customHeight="1">
      <c r="B250" s="72">
        <v>245</v>
      </c>
      <c r="C250" s="72">
        <v>50</v>
      </c>
      <c r="D250" s="73" t="s">
        <v>2086</v>
      </c>
      <c r="E250" s="74" t="s">
        <v>7034</v>
      </c>
      <c r="F250" s="73">
        <v>169</v>
      </c>
      <c r="G250" s="73">
        <v>1998</v>
      </c>
      <c r="H250" s="73" t="s">
        <v>3034</v>
      </c>
      <c r="I250" s="73" t="s">
        <v>2723</v>
      </c>
      <c r="J250" s="74" t="s">
        <v>3004</v>
      </c>
      <c r="K250" s="74" t="s">
        <v>2725</v>
      </c>
      <c r="L250" s="74" t="s">
        <v>2726</v>
      </c>
      <c r="M250" s="74" t="s">
        <v>3005</v>
      </c>
      <c r="N250" s="74" t="s">
        <v>3006</v>
      </c>
      <c r="O250" s="74" t="s">
        <v>3005</v>
      </c>
      <c r="P250" s="74">
        <v>1000</v>
      </c>
      <c r="Q250" s="74">
        <v>50</v>
      </c>
      <c r="R250" s="75">
        <v>486.56611499999997</v>
      </c>
      <c r="S250" s="75" t="str">
        <f t="shared" si="9"/>
        <v>중기업</v>
      </c>
      <c r="T250" s="73" t="s">
        <v>7035</v>
      </c>
      <c r="U250" s="73" t="s">
        <v>7036</v>
      </c>
      <c r="V250" s="74" t="s">
        <v>7034</v>
      </c>
      <c r="W250" s="73" t="s">
        <v>7037</v>
      </c>
      <c r="X250" s="73" t="s">
        <v>7038</v>
      </c>
      <c r="Y250" s="73" t="s">
        <v>6223</v>
      </c>
      <c r="Z250" s="76" t="s">
        <v>7039</v>
      </c>
      <c r="AA250" s="74" t="s">
        <v>7040</v>
      </c>
      <c r="AB250" s="77" t="s">
        <v>3690</v>
      </c>
      <c r="AC250" s="73" t="s">
        <v>3717</v>
      </c>
      <c r="AD250" s="73" t="s">
        <v>3717</v>
      </c>
      <c r="AE250" s="73" t="s">
        <v>6203</v>
      </c>
      <c r="AF250" s="91" t="s">
        <v>2737</v>
      </c>
      <c r="AG250" s="92"/>
      <c r="AH250" s="79" t="s">
        <v>7041</v>
      </c>
      <c r="AI250" s="79" t="s">
        <v>7042</v>
      </c>
      <c r="AJ250" s="73" t="s">
        <v>3028</v>
      </c>
      <c r="AK250" s="73">
        <v>0</v>
      </c>
      <c r="AL250" s="73">
        <v>0</v>
      </c>
      <c r="AM250" s="80" t="s">
        <v>3997</v>
      </c>
      <c r="AN250" s="80"/>
      <c r="AO250" s="80"/>
      <c r="AP250" s="79" t="s">
        <v>5769</v>
      </c>
      <c r="AQ250" s="79">
        <v>0</v>
      </c>
      <c r="AR250" s="79">
        <v>0</v>
      </c>
      <c r="AS250" s="79">
        <v>0</v>
      </c>
      <c r="AT250" s="79" t="s">
        <v>2746</v>
      </c>
      <c r="AU250" s="81">
        <v>3</v>
      </c>
      <c r="AV250" s="81">
        <v>4</v>
      </c>
      <c r="AW250" s="81">
        <v>5</v>
      </c>
      <c r="AX250" s="82">
        <v>4</v>
      </c>
      <c r="AY250" s="82">
        <v>6</v>
      </c>
      <c r="AZ250" s="74" t="s">
        <v>7043</v>
      </c>
      <c r="BA250" s="79" t="s">
        <v>7044</v>
      </c>
      <c r="BB250" s="79" t="s">
        <v>7045</v>
      </c>
      <c r="BC250" s="79" t="s">
        <v>7046</v>
      </c>
      <c r="BD250" s="123">
        <v>42508</v>
      </c>
      <c r="BE250" s="81" t="s">
        <v>7047</v>
      </c>
      <c r="BF250" s="81">
        <v>1</v>
      </c>
      <c r="BG250" s="81"/>
      <c r="BH250" s="81"/>
      <c r="BI250" s="81"/>
      <c r="BJ250" s="124" t="s">
        <v>6561</v>
      </c>
      <c r="BK250" s="81">
        <v>1</v>
      </c>
      <c r="BL250" s="82">
        <v>3</v>
      </c>
      <c r="BM250" s="82">
        <v>4</v>
      </c>
      <c r="BN250" s="73"/>
      <c r="BO250" s="73"/>
      <c r="BP250" s="73"/>
      <c r="BQ250" s="85"/>
      <c r="BR250" s="86">
        <v>60000</v>
      </c>
      <c r="BS250" s="87">
        <v>50000</v>
      </c>
      <c r="BT250" s="86">
        <v>-10000</v>
      </c>
      <c r="BU250" s="81" t="s">
        <v>2756</v>
      </c>
      <c r="BV250" s="81"/>
      <c r="BW250" s="90"/>
      <c r="BX250" s="31">
        <f t="shared" si="10"/>
        <v>0</v>
      </c>
      <c r="BY250" s="31">
        <f t="shared" si="11"/>
        <v>0</v>
      </c>
      <c r="BZ250" s="209">
        <v>10</v>
      </c>
    </row>
    <row r="251" spans="2:78" ht="31.5" customHeight="1">
      <c r="B251" s="72">
        <v>246</v>
      </c>
      <c r="C251" s="72">
        <v>51</v>
      </c>
      <c r="D251" s="73" t="s">
        <v>2086</v>
      </c>
      <c r="E251" s="74" t="s">
        <v>1061</v>
      </c>
      <c r="F251" s="73">
        <v>4</v>
      </c>
      <c r="G251" s="73">
        <v>2004</v>
      </c>
      <c r="H251" s="73" t="s">
        <v>2889</v>
      </c>
      <c r="I251" s="73" t="s">
        <v>2890</v>
      </c>
      <c r="J251" s="74" t="s">
        <v>7048</v>
      </c>
      <c r="K251" s="74" t="s">
        <v>2725</v>
      </c>
      <c r="L251" s="74" t="s">
        <v>2726</v>
      </c>
      <c r="M251" s="74" t="s">
        <v>2948</v>
      </c>
      <c r="N251" s="74" t="s">
        <v>2949</v>
      </c>
      <c r="O251" s="74" t="s">
        <v>2948</v>
      </c>
      <c r="P251" s="74">
        <v>1000</v>
      </c>
      <c r="Q251" s="74">
        <v>50</v>
      </c>
      <c r="R251" s="75">
        <v>49.191504999999999</v>
      </c>
      <c r="S251" s="75" t="str">
        <f t="shared" si="9"/>
        <v>소기업</v>
      </c>
      <c r="T251" s="73" t="s">
        <v>7049</v>
      </c>
      <c r="U251" s="73" t="s">
        <v>7050</v>
      </c>
      <c r="V251" s="74" t="s">
        <v>1061</v>
      </c>
      <c r="W251" s="73" t="s">
        <v>7051</v>
      </c>
      <c r="X251" s="73" t="s">
        <v>7052</v>
      </c>
      <c r="Y251" s="73" t="s">
        <v>6223</v>
      </c>
      <c r="Z251" s="76" t="s">
        <v>7053</v>
      </c>
      <c r="AA251" s="74" t="s">
        <v>7054</v>
      </c>
      <c r="AB251" s="77" t="s">
        <v>3690</v>
      </c>
      <c r="AC251" s="73" t="s">
        <v>3691</v>
      </c>
      <c r="AD251" s="73" t="s">
        <v>3691</v>
      </c>
      <c r="AE251" s="73" t="s">
        <v>6226</v>
      </c>
      <c r="AF251" s="92" t="s">
        <v>2737</v>
      </c>
      <c r="AG251" s="92"/>
      <c r="AH251" s="79" t="s">
        <v>7055</v>
      </c>
      <c r="AI251" s="79" t="s">
        <v>7056</v>
      </c>
      <c r="AJ251" s="73" t="s">
        <v>4650</v>
      </c>
      <c r="AK251" s="73">
        <v>0</v>
      </c>
      <c r="AL251" s="73" t="s">
        <v>4465</v>
      </c>
      <c r="AM251" s="80" t="s">
        <v>4651</v>
      </c>
      <c r="AN251" s="80"/>
      <c r="AO251" s="80"/>
      <c r="AP251" s="79" t="s">
        <v>7057</v>
      </c>
      <c r="AQ251" s="79" t="s">
        <v>7058</v>
      </c>
      <c r="AR251" s="79" t="s">
        <v>7059</v>
      </c>
      <c r="AS251" s="79" t="s">
        <v>6309</v>
      </c>
      <c r="AT251" s="79" t="s">
        <v>2942</v>
      </c>
      <c r="AU251" s="81">
        <v>3</v>
      </c>
      <c r="AV251" s="81">
        <v>4</v>
      </c>
      <c r="AW251" s="81">
        <v>4</v>
      </c>
      <c r="AX251" s="82">
        <v>4</v>
      </c>
      <c r="AY251" s="82">
        <v>4</v>
      </c>
      <c r="AZ251" s="74" t="s">
        <v>7060</v>
      </c>
      <c r="BA251" s="79" t="s">
        <v>7061</v>
      </c>
      <c r="BB251" s="79" t="s">
        <v>6452</v>
      </c>
      <c r="BC251" s="79" t="s">
        <v>6236</v>
      </c>
      <c r="BD251" s="83" t="s">
        <v>6237</v>
      </c>
      <c r="BE251" s="81" t="s">
        <v>7062</v>
      </c>
      <c r="BF251" s="81"/>
      <c r="BG251" s="81"/>
      <c r="BH251" s="81">
        <v>1</v>
      </c>
      <c r="BI251" s="81"/>
      <c r="BJ251" s="84" t="s">
        <v>6261</v>
      </c>
      <c r="BK251" s="81">
        <v>1</v>
      </c>
      <c r="BL251" s="82">
        <v>5</v>
      </c>
      <c r="BM251" s="82">
        <v>6</v>
      </c>
      <c r="BN251" s="73"/>
      <c r="BO251" s="73"/>
      <c r="BP251" s="73"/>
      <c r="BQ251" s="85"/>
      <c r="BR251" s="86">
        <v>482</v>
      </c>
      <c r="BS251" s="87">
        <v>620</v>
      </c>
      <c r="BT251" s="86">
        <v>138</v>
      </c>
      <c r="BU251" s="81" t="s">
        <v>2756</v>
      </c>
      <c r="BV251" s="81"/>
      <c r="BW251" s="90"/>
      <c r="BX251" s="31">
        <f t="shared" si="10"/>
        <v>1</v>
      </c>
      <c r="BY251" s="31">
        <f t="shared" si="11"/>
        <v>1</v>
      </c>
      <c r="BZ251" s="209">
        <v>10</v>
      </c>
    </row>
    <row r="252" spans="2:78" ht="31.5" customHeight="1">
      <c r="B252" s="72">
        <v>247</v>
      </c>
      <c r="C252" s="72">
        <v>52</v>
      </c>
      <c r="D252" s="73" t="s">
        <v>2086</v>
      </c>
      <c r="E252" s="74" t="s">
        <v>1069</v>
      </c>
      <c r="F252" s="73">
        <v>54</v>
      </c>
      <c r="G252" s="73">
        <v>2004</v>
      </c>
      <c r="H252" s="73" t="s">
        <v>4687</v>
      </c>
      <c r="I252" s="73" t="s">
        <v>3617</v>
      </c>
      <c r="J252" s="74" t="s">
        <v>2985</v>
      </c>
      <c r="K252" s="74" t="s">
        <v>2725</v>
      </c>
      <c r="L252" s="74" t="s">
        <v>2726</v>
      </c>
      <c r="M252" s="74" t="s">
        <v>2727</v>
      </c>
      <c r="N252" s="74" t="s">
        <v>2728</v>
      </c>
      <c r="O252" s="74" t="s">
        <v>2727</v>
      </c>
      <c r="P252" s="74">
        <v>1000</v>
      </c>
      <c r="Q252" s="74">
        <v>50</v>
      </c>
      <c r="R252" s="75">
        <v>274.67987999999997</v>
      </c>
      <c r="S252" s="75" t="str">
        <f t="shared" si="9"/>
        <v>중기업</v>
      </c>
      <c r="T252" s="73" t="s">
        <v>7063</v>
      </c>
      <c r="U252" s="73" t="s">
        <v>7064</v>
      </c>
      <c r="V252" s="74" t="s">
        <v>1069</v>
      </c>
      <c r="W252" s="73" t="s">
        <v>7065</v>
      </c>
      <c r="X252" s="73" t="s">
        <v>7066</v>
      </c>
      <c r="Y252" s="73" t="s">
        <v>6223</v>
      </c>
      <c r="Z252" s="76" t="s">
        <v>7067</v>
      </c>
      <c r="AA252" s="74" t="s">
        <v>7068</v>
      </c>
      <c r="AB252" s="77" t="s">
        <v>3690</v>
      </c>
      <c r="AC252" s="73" t="s">
        <v>3717</v>
      </c>
      <c r="AD252" s="73" t="s">
        <v>3717</v>
      </c>
      <c r="AE252" s="73" t="s">
        <v>6226</v>
      </c>
      <c r="AF252" s="92" t="s">
        <v>2737</v>
      </c>
      <c r="AG252" s="92"/>
      <c r="AH252" s="79" t="s">
        <v>7069</v>
      </c>
      <c r="AI252" s="79" t="s">
        <v>7070</v>
      </c>
      <c r="AJ252" s="73" t="s">
        <v>4273</v>
      </c>
      <c r="AK252" s="73">
        <v>0</v>
      </c>
      <c r="AL252" s="73">
        <v>1</v>
      </c>
      <c r="AM252" s="80">
        <v>3</v>
      </c>
      <c r="AN252" s="80"/>
      <c r="AO252" s="80"/>
      <c r="AP252" s="79" t="s">
        <v>7071</v>
      </c>
      <c r="AQ252" s="79" t="s">
        <v>6230</v>
      </c>
      <c r="AR252" s="79" t="s">
        <v>6231</v>
      </c>
      <c r="AS252" s="79" t="s">
        <v>6232</v>
      </c>
      <c r="AT252" s="79" t="s">
        <v>2746</v>
      </c>
      <c r="AU252" s="81">
        <v>3</v>
      </c>
      <c r="AV252" s="81">
        <v>3</v>
      </c>
      <c r="AW252" s="81">
        <v>3</v>
      </c>
      <c r="AX252" s="82">
        <v>4</v>
      </c>
      <c r="AY252" s="82">
        <v>4</v>
      </c>
      <c r="AZ252" s="74" t="s">
        <v>7072</v>
      </c>
      <c r="BA252" s="79" t="s">
        <v>6294</v>
      </c>
      <c r="BB252" s="79" t="s">
        <v>7073</v>
      </c>
      <c r="BC252" s="79" t="s">
        <v>6981</v>
      </c>
      <c r="BD252" s="83" t="s">
        <v>6237</v>
      </c>
      <c r="BE252" s="81"/>
      <c r="BF252" s="81"/>
      <c r="BG252" s="81"/>
      <c r="BH252" s="81"/>
      <c r="BI252" s="81"/>
      <c r="BJ252" s="84" t="s">
        <v>6261</v>
      </c>
      <c r="BK252" s="81">
        <v>1</v>
      </c>
      <c r="BL252" s="82">
        <v>2</v>
      </c>
      <c r="BM252" s="82">
        <v>3</v>
      </c>
      <c r="BN252" s="73"/>
      <c r="BO252" s="73"/>
      <c r="BP252" s="73"/>
      <c r="BQ252" s="85"/>
      <c r="BR252" s="86">
        <v>0</v>
      </c>
      <c r="BS252" s="87">
        <v>0</v>
      </c>
      <c r="BT252" s="86">
        <v>0</v>
      </c>
      <c r="BU252" s="81" t="s">
        <v>2778</v>
      </c>
      <c r="BV252" s="81"/>
      <c r="BW252" s="90"/>
      <c r="BX252" s="31">
        <f t="shared" si="10"/>
        <v>0</v>
      </c>
      <c r="BY252" s="31">
        <f t="shared" si="11"/>
        <v>0</v>
      </c>
      <c r="BZ252" s="209"/>
    </row>
    <row r="253" spans="2:78" ht="31.5" customHeight="1">
      <c r="B253" s="72">
        <v>248</v>
      </c>
      <c r="C253" s="72">
        <v>53</v>
      </c>
      <c r="D253" s="73" t="s">
        <v>2086</v>
      </c>
      <c r="E253" s="74" t="s">
        <v>1062</v>
      </c>
      <c r="F253" s="73">
        <v>57</v>
      </c>
      <c r="G253" s="73">
        <v>1996</v>
      </c>
      <c r="H253" s="73" t="s">
        <v>3165</v>
      </c>
      <c r="I253" s="73" t="s">
        <v>3034</v>
      </c>
      <c r="J253" s="74" t="s">
        <v>6111</v>
      </c>
      <c r="K253" s="74" t="s">
        <v>2725</v>
      </c>
      <c r="L253" s="74" t="s">
        <v>2726</v>
      </c>
      <c r="M253" s="74" t="s">
        <v>2948</v>
      </c>
      <c r="N253" s="74" t="s">
        <v>2949</v>
      </c>
      <c r="O253" s="74" t="s">
        <v>2948</v>
      </c>
      <c r="P253" s="74">
        <v>1000</v>
      </c>
      <c r="Q253" s="74">
        <v>50</v>
      </c>
      <c r="R253" s="75">
        <v>325.31580000000002</v>
      </c>
      <c r="S253" s="75" t="str">
        <f t="shared" si="9"/>
        <v>중기업</v>
      </c>
      <c r="T253" s="73" t="s">
        <v>7074</v>
      </c>
      <c r="U253" s="73" t="s">
        <v>7075</v>
      </c>
      <c r="V253" s="74" t="s">
        <v>1062</v>
      </c>
      <c r="W253" s="73" t="s">
        <v>7076</v>
      </c>
      <c r="X253" s="73" t="s">
        <v>7077</v>
      </c>
      <c r="Y253" s="73" t="s">
        <v>6223</v>
      </c>
      <c r="Z253" s="76" t="s">
        <v>7078</v>
      </c>
      <c r="AA253" s="74" t="s">
        <v>7079</v>
      </c>
      <c r="AB253" s="77" t="s">
        <v>3690</v>
      </c>
      <c r="AC253" s="73" t="s">
        <v>3717</v>
      </c>
      <c r="AD253" s="73" t="s">
        <v>3717</v>
      </c>
      <c r="AE253" s="73" t="s">
        <v>6226</v>
      </c>
      <c r="AF253" s="92" t="s">
        <v>2737</v>
      </c>
      <c r="AG253" s="92"/>
      <c r="AH253" s="79" t="s">
        <v>7080</v>
      </c>
      <c r="AI253" s="79" t="s">
        <v>7081</v>
      </c>
      <c r="AJ253" s="73">
        <v>3</v>
      </c>
      <c r="AK253" s="73">
        <v>3</v>
      </c>
      <c r="AL253" s="73">
        <v>0</v>
      </c>
      <c r="AM253" s="80">
        <v>3</v>
      </c>
      <c r="AN253" s="80"/>
      <c r="AO253" s="80"/>
      <c r="AP253" s="79" t="s">
        <v>7082</v>
      </c>
      <c r="AQ253" s="79" t="s">
        <v>6230</v>
      </c>
      <c r="AR253" s="79" t="s">
        <v>6231</v>
      </c>
      <c r="AS253" s="79" t="s">
        <v>6232</v>
      </c>
      <c r="AT253" s="79" t="s">
        <v>2746</v>
      </c>
      <c r="AU253" s="81">
        <v>3</v>
      </c>
      <c r="AV253" s="81">
        <v>3</v>
      </c>
      <c r="AW253" s="81">
        <v>4</v>
      </c>
      <c r="AX253" s="82">
        <v>4</v>
      </c>
      <c r="AY253" s="82">
        <v>4</v>
      </c>
      <c r="AZ253" s="74" t="s">
        <v>7083</v>
      </c>
      <c r="BA253" s="79" t="s">
        <v>7084</v>
      </c>
      <c r="BB253" s="79" t="s">
        <v>6236</v>
      </c>
      <c r="BC253" s="79" t="s">
        <v>6236</v>
      </c>
      <c r="BD253" s="83" t="s">
        <v>7085</v>
      </c>
      <c r="BE253" s="81"/>
      <c r="BF253" s="81"/>
      <c r="BG253" s="81"/>
      <c r="BH253" s="81"/>
      <c r="BI253" s="81"/>
      <c r="BJ253" s="84" t="s">
        <v>6261</v>
      </c>
      <c r="BK253" s="81">
        <v>1</v>
      </c>
      <c r="BL253" s="82">
        <v>3</v>
      </c>
      <c r="BM253" s="82">
        <v>4</v>
      </c>
      <c r="BN253" s="73"/>
      <c r="BO253" s="73"/>
      <c r="BP253" s="73"/>
      <c r="BQ253" s="85"/>
      <c r="BR253" s="86">
        <v>500</v>
      </c>
      <c r="BS253" s="87">
        <v>600</v>
      </c>
      <c r="BT253" s="86">
        <v>100</v>
      </c>
      <c r="BU253" s="81" t="s">
        <v>3605</v>
      </c>
      <c r="BV253" s="81"/>
      <c r="BW253" s="90"/>
      <c r="BX253" s="31">
        <f t="shared" si="10"/>
        <v>0</v>
      </c>
      <c r="BY253" s="31">
        <f t="shared" si="11"/>
        <v>0</v>
      </c>
      <c r="BZ253" s="209">
        <v>9</v>
      </c>
    </row>
    <row r="254" spans="2:78" ht="31.5" customHeight="1">
      <c r="B254" s="72">
        <v>249</v>
      </c>
      <c r="C254" s="72">
        <v>54</v>
      </c>
      <c r="D254" s="73" t="s">
        <v>2086</v>
      </c>
      <c r="E254" s="74" t="s">
        <v>7086</v>
      </c>
      <c r="F254" s="73">
        <v>22</v>
      </c>
      <c r="G254" s="73">
        <v>1998</v>
      </c>
      <c r="H254" s="73" t="s">
        <v>7087</v>
      </c>
      <c r="I254" s="73" t="s">
        <v>7088</v>
      </c>
      <c r="J254" s="74" t="s">
        <v>7089</v>
      </c>
      <c r="K254" s="74" t="s">
        <v>2725</v>
      </c>
      <c r="L254" s="74" t="s">
        <v>2726</v>
      </c>
      <c r="M254" s="74" t="s">
        <v>5262</v>
      </c>
      <c r="N254" s="74" t="s">
        <v>5263</v>
      </c>
      <c r="O254" s="74" t="s">
        <v>5262</v>
      </c>
      <c r="P254" s="74">
        <v>1500</v>
      </c>
      <c r="Q254" s="74">
        <v>50</v>
      </c>
      <c r="R254" s="75">
        <v>2.8</v>
      </c>
      <c r="S254" s="75" t="str">
        <f t="shared" si="9"/>
        <v>소기업</v>
      </c>
      <c r="T254" s="73" t="s">
        <v>7090</v>
      </c>
      <c r="U254" s="73" t="s">
        <v>7091</v>
      </c>
      <c r="V254" s="74" t="s">
        <v>7086</v>
      </c>
      <c r="W254" s="73" t="s">
        <v>7092</v>
      </c>
      <c r="X254" s="73" t="s">
        <v>7093</v>
      </c>
      <c r="Y254" s="73" t="s">
        <v>6223</v>
      </c>
      <c r="Z254" s="76" t="s">
        <v>7094</v>
      </c>
      <c r="AA254" s="74" t="s">
        <v>7095</v>
      </c>
      <c r="AB254" s="77" t="s">
        <v>3869</v>
      </c>
      <c r="AC254" s="73" t="s">
        <v>3717</v>
      </c>
      <c r="AD254" s="73" t="s">
        <v>3717</v>
      </c>
      <c r="AE254" s="73" t="s">
        <v>6226</v>
      </c>
      <c r="AF254" s="92" t="s">
        <v>2737</v>
      </c>
      <c r="AG254" s="92"/>
      <c r="AH254" s="79" t="s">
        <v>7096</v>
      </c>
      <c r="AI254" s="79" t="s">
        <v>7097</v>
      </c>
      <c r="AJ254" s="73">
        <v>0</v>
      </c>
      <c r="AK254" s="73">
        <v>0</v>
      </c>
      <c r="AL254" s="73">
        <v>0</v>
      </c>
      <c r="AM254" s="80">
        <v>3</v>
      </c>
      <c r="AN254" s="80"/>
      <c r="AO254" s="80"/>
      <c r="AP254" s="79" t="s">
        <v>5769</v>
      </c>
      <c r="AQ254" s="79">
        <v>0</v>
      </c>
      <c r="AR254" s="79">
        <v>0</v>
      </c>
      <c r="AS254" s="79">
        <v>0</v>
      </c>
      <c r="AT254" s="79" t="s">
        <v>2746</v>
      </c>
      <c r="AU254" s="81">
        <v>1</v>
      </c>
      <c r="AV254" s="81">
        <v>1</v>
      </c>
      <c r="AW254" s="81">
        <v>1</v>
      </c>
      <c r="AX254" s="82">
        <v>4</v>
      </c>
      <c r="AY254" s="82">
        <v>4</v>
      </c>
      <c r="AZ254" s="74" t="s">
        <v>7098</v>
      </c>
      <c r="BA254" s="79" t="s">
        <v>7099</v>
      </c>
      <c r="BB254" s="79" t="s">
        <v>7100</v>
      </c>
      <c r="BC254" s="79" t="s">
        <v>6236</v>
      </c>
      <c r="BD254" s="83" t="s">
        <v>7085</v>
      </c>
      <c r="BE254" s="81"/>
      <c r="BF254" s="81"/>
      <c r="BG254" s="81"/>
      <c r="BH254" s="81"/>
      <c r="BI254" s="81"/>
      <c r="BJ254" s="84" t="s">
        <v>6261</v>
      </c>
      <c r="BK254" s="81">
        <v>1</v>
      </c>
      <c r="BL254" s="82">
        <v>1</v>
      </c>
      <c r="BM254" s="82">
        <v>2</v>
      </c>
      <c r="BN254" s="73"/>
      <c r="BO254" s="73"/>
      <c r="BP254" s="73"/>
      <c r="BQ254" s="85"/>
      <c r="BR254" s="86">
        <v>220</v>
      </c>
      <c r="BS254" s="87">
        <v>280</v>
      </c>
      <c r="BT254" s="86">
        <v>60</v>
      </c>
      <c r="BU254" s="81" t="s">
        <v>2778</v>
      </c>
      <c r="BV254" s="81"/>
      <c r="BW254" s="90"/>
      <c r="BX254" s="31">
        <f t="shared" si="10"/>
        <v>0</v>
      </c>
      <c r="BY254" s="31">
        <f t="shared" si="11"/>
        <v>0</v>
      </c>
      <c r="BZ254" s="209"/>
    </row>
    <row r="255" spans="2:78" ht="31.5" customHeight="1">
      <c r="B255" s="72">
        <v>250</v>
      </c>
      <c r="C255" s="72">
        <v>55</v>
      </c>
      <c r="D255" s="73" t="s">
        <v>2086</v>
      </c>
      <c r="E255" s="74" t="s">
        <v>1071</v>
      </c>
      <c r="F255" s="73">
        <v>49</v>
      </c>
      <c r="G255" s="73">
        <v>1968</v>
      </c>
      <c r="H255" s="73" t="s">
        <v>3989</v>
      </c>
      <c r="I255" s="73" t="s">
        <v>3617</v>
      </c>
      <c r="J255" s="74" t="s">
        <v>7101</v>
      </c>
      <c r="K255" s="74" t="s">
        <v>2725</v>
      </c>
      <c r="L255" s="74" t="s">
        <v>2726</v>
      </c>
      <c r="M255" s="74" t="s">
        <v>2783</v>
      </c>
      <c r="N255" s="74" t="s">
        <v>2784</v>
      </c>
      <c r="O255" s="74" t="s">
        <v>2783</v>
      </c>
      <c r="P255" s="74">
        <v>800</v>
      </c>
      <c r="Q255" s="74">
        <v>50</v>
      </c>
      <c r="R255" s="75">
        <v>210</v>
      </c>
      <c r="S255" s="75" t="str">
        <f t="shared" si="9"/>
        <v>소기업</v>
      </c>
      <c r="T255" s="73" t="s">
        <v>7102</v>
      </c>
      <c r="U255" s="73" t="s">
        <v>7103</v>
      </c>
      <c r="V255" s="74" t="s">
        <v>1071</v>
      </c>
      <c r="W255" s="73" t="s">
        <v>7104</v>
      </c>
      <c r="X255" s="73" t="s">
        <v>7105</v>
      </c>
      <c r="Y255" s="73" t="s">
        <v>6223</v>
      </c>
      <c r="Z255" s="76" t="s">
        <v>7106</v>
      </c>
      <c r="AA255" s="74" t="s">
        <v>7107</v>
      </c>
      <c r="AB255" s="77" t="s">
        <v>3869</v>
      </c>
      <c r="AC255" s="73" t="s">
        <v>3717</v>
      </c>
      <c r="AD255" s="73" t="s">
        <v>3717</v>
      </c>
      <c r="AE255" s="73" t="s">
        <v>6226</v>
      </c>
      <c r="AF255" s="92" t="s">
        <v>2737</v>
      </c>
      <c r="AG255" s="92"/>
      <c r="AH255" s="79" t="s">
        <v>7108</v>
      </c>
      <c r="AI255" s="79" t="s">
        <v>7109</v>
      </c>
      <c r="AJ255" s="73">
        <v>3</v>
      </c>
      <c r="AK255" s="73">
        <v>3</v>
      </c>
      <c r="AL255" s="73">
        <v>2</v>
      </c>
      <c r="AM255" s="80">
        <v>3</v>
      </c>
      <c r="AN255" s="80"/>
      <c r="AO255" s="80"/>
      <c r="AP255" s="79" t="s">
        <v>7110</v>
      </c>
      <c r="AQ255" s="79" t="s">
        <v>6230</v>
      </c>
      <c r="AR255" s="79" t="s">
        <v>7111</v>
      </c>
      <c r="AS255" s="79" t="s">
        <v>6232</v>
      </c>
      <c r="AT255" s="79" t="s">
        <v>2746</v>
      </c>
      <c r="AU255" s="81">
        <v>3</v>
      </c>
      <c r="AV255" s="81">
        <v>4</v>
      </c>
      <c r="AW255" s="81">
        <v>4</v>
      </c>
      <c r="AX255" s="82">
        <v>4</v>
      </c>
      <c r="AY255" s="82">
        <v>4</v>
      </c>
      <c r="AZ255" s="74" t="s">
        <v>7112</v>
      </c>
      <c r="BA255" s="79" t="s">
        <v>7113</v>
      </c>
      <c r="BB255" s="79" t="s">
        <v>7100</v>
      </c>
      <c r="BC255" s="79" t="s">
        <v>6236</v>
      </c>
      <c r="BD255" s="83" t="s">
        <v>7114</v>
      </c>
      <c r="BE255" s="81" t="s">
        <v>7115</v>
      </c>
      <c r="BF255" s="81"/>
      <c r="BG255" s="81"/>
      <c r="BH255" s="81">
        <v>1</v>
      </c>
      <c r="BI255" s="81"/>
      <c r="BJ255" s="84" t="s">
        <v>6261</v>
      </c>
      <c r="BK255" s="81">
        <v>1</v>
      </c>
      <c r="BL255" s="82">
        <v>3</v>
      </c>
      <c r="BM255" s="82">
        <v>4</v>
      </c>
      <c r="BN255" s="73"/>
      <c r="BO255" s="73"/>
      <c r="BP255" s="73"/>
      <c r="BQ255" s="85"/>
      <c r="BR255" s="86">
        <v>300</v>
      </c>
      <c r="BS255" s="87">
        <v>500</v>
      </c>
      <c r="BT255" s="86">
        <v>200</v>
      </c>
      <c r="BU255" s="81" t="s">
        <v>2756</v>
      </c>
      <c r="BV255" s="81"/>
      <c r="BW255" s="90"/>
      <c r="BX255" s="31">
        <f t="shared" si="10"/>
        <v>0</v>
      </c>
      <c r="BY255" s="31">
        <f t="shared" si="11"/>
        <v>0</v>
      </c>
      <c r="BZ255" s="209">
        <v>9</v>
      </c>
    </row>
    <row r="256" spans="2:78" ht="31.5" customHeight="1">
      <c r="B256" s="72">
        <v>251</v>
      </c>
      <c r="C256" s="72">
        <v>56</v>
      </c>
      <c r="D256" s="73" t="s">
        <v>2010</v>
      </c>
      <c r="E256" s="74" t="s">
        <v>7116</v>
      </c>
      <c r="F256" s="73">
        <v>11</v>
      </c>
      <c r="G256" s="73">
        <v>2008</v>
      </c>
      <c r="H256" s="73" t="s">
        <v>4209</v>
      </c>
      <c r="I256" s="73" t="s">
        <v>3020</v>
      </c>
      <c r="J256" s="74" t="s">
        <v>2724</v>
      </c>
      <c r="K256" s="74" t="s">
        <v>2725</v>
      </c>
      <c r="L256" s="74" t="s">
        <v>2726</v>
      </c>
      <c r="M256" s="74" t="s">
        <v>2727</v>
      </c>
      <c r="N256" s="74" t="s">
        <v>2728</v>
      </c>
      <c r="O256" s="74" t="s">
        <v>2727</v>
      </c>
      <c r="P256" s="74">
        <v>1000</v>
      </c>
      <c r="Q256" s="74">
        <v>50</v>
      </c>
      <c r="R256" s="75">
        <v>49.520795</v>
      </c>
      <c r="S256" s="75" t="str">
        <f t="shared" si="9"/>
        <v>소기업</v>
      </c>
      <c r="T256" s="73" t="s">
        <v>7117</v>
      </c>
      <c r="U256" s="73" t="s">
        <v>7118</v>
      </c>
      <c r="V256" s="74" t="s">
        <v>7116</v>
      </c>
      <c r="W256" s="73" t="s">
        <v>7119</v>
      </c>
      <c r="X256" s="73" t="s">
        <v>7120</v>
      </c>
      <c r="Y256" s="73" t="s">
        <v>6223</v>
      </c>
      <c r="Z256" s="76" t="s">
        <v>7121</v>
      </c>
      <c r="AA256" s="74" t="s">
        <v>7122</v>
      </c>
      <c r="AB256" s="77" t="s">
        <v>3869</v>
      </c>
      <c r="AC256" s="73" t="s">
        <v>3691</v>
      </c>
      <c r="AD256" s="73" t="s">
        <v>3691</v>
      </c>
      <c r="AE256" s="73" t="s">
        <v>6226</v>
      </c>
      <c r="AF256" s="92" t="s">
        <v>2737</v>
      </c>
      <c r="AG256" s="92"/>
      <c r="AH256" s="79" t="s">
        <v>7123</v>
      </c>
      <c r="AI256" s="79" t="s">
        <v>7124</v>
      </c>
      <c r="AJ256" s="73" t="s">
        <v>4650</v>
      </c>
      <c r="AK256" s="73" t="s">
        <v>4273</v>
      </c>
      <c r="AL256" s="73" t="s">
        <v>4500</v>
      </c>
      <c r="AM256" s="80" t="s">
        <v>4501</v>
      </c>
      <c r="AN256" s="80"/>
      <c r="AO256" s="80"/>
      <c r="AP256" s="79" t="s">
        <v>7125</v>
      </c>
      <c r="AQ256" s="79" t="s">
        <v>7126</v>
      </c>
      <c r="AR256" s="79" t="s">
        <v>7127</v>
      </c>
      <c r="AS256" s="79" t="s">
        <v>7128</v>
      </c>
      <c r="AT256" s="79" t="s">
        <v>2942</v>
      </c>
      <c r="AU256" s="81">
        <v>3</v>
      </c>
      <c r="AV256" s="81">
        <v>3</v>
      </c>
      <c r="AW256" s="81">
        <v>4</v>
      </c>
      <c r="AX256" s="82">
        <v>4</v>
      </c>
      <c r="AY256" s="82">
        <v>4</v>
      </c>
      <c r="AZ256" s="74" t="s">
        <v>7129</v>
      </c>
      <c r="BA256" s="79" t="s">
        <v>7113</v>
      </c>
      <c r="BB256" s="79" t="s">
        <v>6510</v>
      </c>
      <c r="BC256" s="79" t="s">
        <v>6981</v>
      </c>
      <c r="BD256" s="83" t="s">
        <v>7085</v>
      </c>
      <c r="BE256" s="81"/>
      <c r="BF256" s="81"/>
      <c r="BG256" s="81"/>
      <c r="BH256" s="81"/>
      <c r="BI256" s="81"/>
      <c r="BJ256" s="84" t="s">
        <v>6261</v>
      </c>
      <c r="BK256" s="81">
        <v>1</v>
      </c>
      <c r="BL256" s="82">
        <v>4</v>
      </c>
      <c r="BM256" s="82">
        <v>5</v>
      </c>
      <c r="BN256" s="73"/>
      <c r="BO256" s="73"/>
      <c r="BP256" s="73"/>
      <c r="BQ256" s="85"/>
      <c r="BR256" s="86">
        <v>4834</v>
      </c>
      <c r="BS256" s="87">
        <v>5097</v>
      </c>
      <c r="BT256" s="86">
        <v>0</v>
      </c>
      <c r="BU256" s="81" t="s">
        <v>2756</v>
      </c>
      <c r="BV256" s="81" t="s">
        <v>3335</v>
      </c>
      <c r="BW256" s="90"/>
      <c r="BX256" s="31">
        <f t="shared" si="10"/>
        <v>1</v>
      </c>
      <c r="BY256" s="31">
        <f t="shared" si="11"/>
        <v>1</v>
      </c>
      <c r="BZ256" s="209">
        <v>10</v>
      </c>
    </row>
    <row r="257" spans="2:78" ht="31.5" customHeight="1">
      <c r="B257" s="72">
        <v>252</v>
      </c>
      <c r="C257" s="72">
        <v>57</v>
      </c>
      <c r="D257" s="73" t="s">
        <v>2010</v>
      </c>
      <c r="E257" s="74" t="s">
        <v>1067</v>
      </c>
      <c r="F257" s="73">
        <v>548</v>
      </c>
      <c r="G257" s="73">
        <v>1965</v>
      </c>
      <c r="H257" s="73" t="s">
        <v>6494</v>
      </c>
      <c r="I257" s="73" t="s">
        <v>2890</v>
      </c>
      <c r="J257" s="74" t="s">
        <v>3087</v>
      </c>
      <c r="K257" s="74" t="s">
        <v>2725</v>
      </c>
      <c r="L257" s="74" t="s">
        <v>2726</v>
      </c>
      <c r="M257" s="74" t="s">
        <v>2948</v>
      </c>
      <c r="N257" s="74" t="s">
        <v>2949</v>
      </c>
      <c r="O257" s="74" t="s">
        <v>2948</v>
      </c>
      <c r="P257" s="74">
        <v>1000</v>
      </c>
      <c r="Q257" s="74">
        <v>50</v>
      </c>
      <c r="R257" s="75">
        <v>6176.1</v>
      </c>
      <c r="S257" s="75" t="str">
        <f t="shared" si="9"/>
        <v>대기업</v>
      </c>
      <c r="T257" s="73" t="s">
        <v>7130</v>
      </c>
      <c r="U257" s="73" t="s">
        <v>7131</v>
      </c>
      <c r="V257" s="93" t="s">
        <v>7132</v>
      </c>
      <c r="W257" s="73" t="s">
        <v>7133</v>
      </c>
      <c r="X257" s="73" t="s">
        <v>7134</v>
      </c>
      <c r="Y257" s="73" t="s">
        <v>6223</v>
      </c>
      <c r="Z257" s="76" t="s">
        <v>7135</v>
      </c>
      <c r="AA257" s="74" t="s">
        <v>7136</v>
      </c>
      <c r="AB257" s="77" t="s">
        <v>3869</v>
      </c>
      <c r="AC257" s="73" t="s">
        <v>3691</v>
      </c>
      <c r="AD257" s="73" t="s">
        <v>3691</v>
      </c>
      <c r="AE257" s="73" t="s">
        <v>6226</v>
      </c>
      <c r="AF257" s="92" t="s">
        <v>2737</v>
      </c>
      <c r="AG257" s="92"/>
      <c r="AH257" s="79" t="s">
        <v>7137</v>
      </c>
      <c r="AI257" s="79" t="s">
        <v>7138</v>
      </c>
      <c r="AJ257" s="73">
        <v>3</v>
      </c>
      <c r="AK257" s="73" t="s">
        <v>3028</v>
      </c>
      <c r="AL257" s="73" t="s">
        <v>4444</v>
      </c>
      <c r="AM257" s="80" t="s">
        <v>4501</v>
      </c>
      <c r="AN257" s="80"/>
      <c r="AO257" s="80"/>
      <c r="AP257" s="79" t="s">
        <v>7139</v>
      </c>
      <c r="AQ257" s="79" t="s">
        <v>7140</v>
      </c>
      <c r="AR257" s="79" t="s">
        <v>7141</v>
      </c>
      <c r="AS257" s="79" t="s">
        <v>7142</v>
      </c>
      <c r="AT257" s="79" t="s">
        <v>2746</v>
      </c>
      <c r="AU257" s="81">
        <v>3</v>
      </c>
      <c r="AV257" s="81">
        <v>4</v>
      </c>
      <c r="AW257" s="81">
        <v>4</v>
      </c>
      <c r="AX257" s="82">
        <v>4</v>
      </c>
      <c r="AY257" s="82">
        <v>4</v>
      </c>
      <c r="AZ257" s="74" t="s">
        <v>7143</v>
      </c>
      <c r="BA257" s="79" t="s">
        <v>7144</v>
      </c>
      <c r="BB257" s="79" t="s">
        <v>7100</v>
      </c>
      <c r="BC257" s="79" t="s">
        <v>6236</v>
      </c>
      <c r="BD257" s="83" t="s">
        <v>6454</v>
      </c>
      <c r="BE257" s="81"/>
      <c r="BF257" s="81"/>
      <c r="BG257" s="81"/>
      <c r="BH257" s="81"/>
      <c r="BI257" s="81"/>
      <c r="BJ257" s="84" t="s">
        <v>6261</v>
      </c>
      <c r="BK257" s="81">
        <v>1</v>
      </c>
      <c r="BL257" s="82">
        <v>4</v>
      </c>
      <c r="BM257" s="82">
        <v>5</v>
      </c>
      <c r="BN257" s="73"/>
      <c r="BO257" s="73"/>
      <c r="BP257" s="73"/>
      <c r="BQ257" s="85" t="s">
        <v>7145</v>
      </c>
      <c r="BR257" s="86">
        <v>569720</v>
      </c>
      <c r="BS257" s="87">
        <v>548661</v>
      </c>
      <c r="BT257" s="86">
        <v>0</v>
      </c>
      <c r="BU257" s="81" t="s">
        <v>2756</v>
      </c>
      <c r="BV257" s="81" t="s">
        <v>3335</v>
      </c>
      <c r="BW257" s="90"/>
      <c r="BX257" s="31">
        <f t="shared" si="10"/>
        <v>1</v>
      </c>
      <c r="BY257" s="31">
        <f t="shared" si="11"/>
        <v>1</v>
      </c>
      <c r="BZ257" s="209">
        <v>9</v>
      </c>
    </row>
    <row r="258" spans="2:78" ht="31.5" customHeight="1">
      <c r="B258" s="72">
        <v>253</v>
      </c>
      <c r="C258" s="72">
        <v>1</v>
      </c>
      <c r="D258" s="73" t="s">
        <v>2089</v>
      </c>
      <c r="E258" s="74" t="s">
        <v>2480</v>
      </c>
      <c r="F258" s="73">
        <v>29</v>
      </c>
      <c r="G258" s="73">
        <v>2009</v>
      </c>
      <c r="H258" s="73" t="s">
        <v>2803</v>
      </c>
      <c r="I258" s="73" t="s">
        <v>2804</v>
      </c>
      <c r="J258" s="74" t="s">
        <v>3232</v>
      </c>
      <c r="K258" s="74" t="s">
        <v>3233</v>
      </c>
      <c r="L258" s="74" t="s">
        <v>3234</v>
      </c>
      <c r="M258" s="74" t="s">
        <v>3235</v>
      </c>
      <c r="N258" s="74" t="s">
        <v>3236</v>
      </c>
      <c r="O258" s="74" t="s">
        <v>3233</v>
      </c>
      <c r="P258" s="74">
        <v>800</v>
      </c>
      <c r="Q258" s="74">
        <v>50</v>
      </c>
      <c r="R258" s="75">
        <v>102.29756499999999</v>
      </c>
      <c r="S258" s="75" t="str">
        <f t="shared" si="9"/>
        <v>소기업</v>
      </c>
      <c r="T258" s="73" t="s">
        <v>7146</v>
      </c>
      <c r="U258" s="73" t="s">
        <v>7147</v>
      </c>
      <c r="V258" s="74" t="s">
        <v>7148</v>
      </c>
      <c r="W258" s="73" t="s">
        <v>7149</v>
      </c>
      <c r="X258" s="73" t="s">
        <v>7150</v>
      </c>
      <c r="Y258" s="73" t="s">
        <v>2089</v>
      </c>
      <c r="Z258" s="74" t="s">
        <v>7151</v>
      </c>
      <c r="AA258" s="74" t="s">
        <v>7152</v>
      </c>
      <c r="AB258" s="77" t="s">
        <v>3690</v>
      </c>
      <c r="AC258" s="73" t="s">
        <v>3717</v>
      </c>
      <c r="AD258" s="73" t="s">
        <v>3691</v>
      </c>
      <c r="AE258" s="73" t="s">
        <v>7153</v>
      </c>
      <c r="AF258" s="78" t="s">
        <v>3693</v>
      </c>
      <c r="AG258" s="129">
        <v>42515</v>
      </c>
      <c r="AH258" s="79" t="s">
        <v>7154</v>
      </c>
      <c r="AI258" s="79" t="s">
        <v>7155</v>
      </c>
      <c r="AJ258" s="73">
        <v>3</v>
      </c>
      <c r="AK258" s="73">
        <v>3</v>
      </c>
      <c r="AL258" s="73" t="s">
        <v>4981</v>
      </c>
      <c r="AM258" s="80">
        <v>3</v>
      </c>
      <c r="AN258" s="80">
        <v>3</v>
      </c>
      <c r="AO258" s="80" t="s">
        <v>4981</v>
      </c>
      <c r="AP258" s="79" t="s">
        <v>7156</v>
      </c>
      <c r="AQ258" s="79" t="s">
        <v>7157</v>
      </c>
      <c r="AR258" s="79" t="s">
        <v>7158</v>
      </c>
      <c r="AS258" s="79" t="s">
        <v>7159</v>
      </c>
      <c r="AT258" s="79" t="s">
        <v>2746</v>
      </c>
      <c r="AU258" s="81">
        <v>3</v>
      </c>
      <c r="AV258" s="81">
        <v>3</v>
      </c>
      <c r="AW258" s="81">
        <v>3</v>
      </c>
      <c r="AX258" s="82">
        <v>5</v>
      </c>
      <c r="AY258" s="82">
        <v>6</v>
      </c>
      <c r="AZ258" s="74" t="s">
        <v>7160</v>
      </c>
      <c r="BA258" s="79" t="s">
        <v>7161</v>
      </c>
      <c r="BB258" s="79" t="s">
        <v>7162</v>
      </c>
      <c r="BC258" s="79" t="s">
        <v>7163</v>
      </c>
      <c r="BD258" s="83">
        <v>42446</v>
      </c>
      <c r="BE258" s="81" t="s">
        <v>7164</v>
      </c>
      <c r="BF258" s="81">
        <v>1</v>
      </c>
      <c r="BG258" s="81"/>
      <c r="BH258" s="81"/>
      <c r="BI258" s="81"/>
      <c r="BJ258" s="84" t="s">
        <v>7165</v>
      </c>
      <c r="BK258" s="81">
        <v>3</v>
      </c>
      <c r="BL258" s="82">
        <v>3</v>
      </c>
      <c r="BM258" s="82">
        <v>8</v>
      </c>
      <c r="BN258" s="73"/>
      <c r="BO258" s="73"/>
      <c r="BP258" s="73"/>
      <c r="BQ258" s="85"/>
      <c r="BR258" s="86">
        <v>8500</v>
      </c>
      <c r="BS258" s="87">
        <v>12000</v>
      </c>
      <c r="BT258" s="86">
        <v>3500</v>
      </c>
      <c r="BU258" s="88" t="s">
        <v>2756</v>
      </c>
      <c r="BV258" s="88"/>
      <c r="BW258" s="90"/>
      <c r="BX258" s="31">
        <f t="shared" si="10"/>
        <v>0</v>
      </c>
      <c r="BY258" s="31">
        <f t="shared" si="11"/>
        <v>1</v>
      </c>
      <c r="BZ258" s="81">
        <v>10</v>
      </c>
    </row>
    <row r="259" spans="2:78" ht="31.5" customHeight="1">
      <c r="B259" s="72">
        <v>254</v>
      </c>
      <c r="C259" s="72">
        <v>2</v>
      </c>
      <c r="D259" s="73" t="s">
        <v>2089</v>
      </c>
      <c r="E259" s="74" t="s">
        <v>7166</v>
      </c>
      <c r="F259" s="73">
        <v>8</v>
      </c>
      <c r="G259" s="73">
        <v>2009</v>
      </c>
      <c r="H259" s="73" t="s">
        <v>2889</v>
      </c>
      <c r="I259" s="73" t="s">
        <v>2890</v>
      </c>
      <c r="J259" s="74" t="s">
        <v>3303</v>
      </c>
      <c r="K259" s="74" t="s">
        <v>3233</v>
      </c>
      <c r="L259" s="74" t="s">
        <v>3234</v>
      </c>
      <c r="M259" s="74" t="s">
        <v>3235</v>
      </c>
      <c r="N259" s="74" t="s">
        <v>3236</v>
      </c>
      <c r="O259" s="74" t="s">
        <v>3233</v>
      </c>
      <c r="P259" s="74">
        <v>800</v>
      </c>
      <c r="Q259" s="74">
        <v>50</v>
      </c>
      <c r="R259" s="75">
        <v>19.384139999999999</v>
      </c>
      <c r="S259" s="75" t="str">
        <f t="shared" si="9"/>
        <v>소기업</v>
      </c>
      <c r="T259" s="73" t="s">
        <v>7167</v>
      </c>
      <c r="U259" s="73" t="s">
        <v>7168</v>
      </c>
      <c r="V259" s="74" t="s">
        <v>7169</v>
      </c>
      <c r="W259" s="73" t="s">
        <v>7170</v>
      </c>
      <c r="X259" s="73" t="s">
        <v>7171</v>
      </c>
      <c r="Y259" s="73" t="s">
        <v>2089</v>
      </c>
      <c r="Z259" s="76" t="s">
        <v>7172</v>
      </c>
      <c r="AA259" s="74" t="s">
        <v>7173</v>
      </c>
      <c r="AB259" s="77" t="s">
        <v>3690</v>
      </c>
      <c r="AC259" s="73" t="s">
        <v>3717</v>
      </c>
      <c r="AD259" s="73" t="s">
        <v>3717</v>
      </c>
      <c r="AE259" s="73" t="s">
        <v>7153</v>
      </c>
      <c r="AF259" s="78" t="s">
        <v>3693</v>
      </c>
      <c r="AG259" s="129">
        <v>42515</v>
      </c>
      <c r="AH259" s="79" t="s">
        <v>7174</v>
      </c>
      <c r="AI259" s="79" t="s">
        <v>7175</v>
      </c>
      <c r="AJ259" s="73">
        <v>3</v>
      </c>
      <c r="AK259" s="73">
        <v>3</v>
      </c>
      <c r="AL259" s="73" t="s">
        <v>4981</v>
      </c>
      <c r="AM259" s="80"/>
      <c r="AN259" s="80"/>
      <c r="AO259" s="80"/>
      <c r="AP259" s="79" t="s">
        <v>7176</v>
      </c>
      <c r="AQ259" s="79" t="s">
        <v>7177</v>
      </c>
      <c r="AR259" s="79" t="s">
        <v>7158</v>
      </c>
      <c r="AS259" s="79" t="s">
        <v>7159</v>
      </c>
      <c r="AT259" s="79" t="s">
        <v>2746</v>
      </c>
      <c r="AU259" s="81">
        <v>1</v>
      </c>
      <c r="AV259" s="81">
        <v>1</v>
      </c>
      <c r="AW259" s="81">
        <v>1</v>
      </c>
      <c r="AX259" s="82">
        <v>1</v>
      </c>
      <c r="AY259" s="82">
        <v>1</v>
      </c>
      <c r="AZ259" s="74" t="s">
        <v>7176</v>
      </c>
      <c r="BA259" s="79" t="s">
        <v>7158</v>
      </c>
      <c r="BB259" s="79" t="s">
        <v>7178</v>
      </c>
      <c r="BC259" s="79" t="s">
        <v>7178</v>
      </c>
      <c r="BD259" s="83">
        <v>42478</v>
      </c>
      <c r="BE259" s="81"/>
      <c r="BF259" s="81"/>
      <c r="BG259" s="81"/>
      <c r="BH259" s="81"/>
      <c r="BI259" s="81"/>
      <c r="BJ259" s="84" t="s">
        <v>7179</v>
      </c>
      <c r="BK259" s="81">
        <v>2</v>
      </c>
      <c r="BL259" s="82">
        <v>2</v>
      </c>
      <c r="BM259" s="82">
        <v>4</v>
      </c>
      <c r="BN259" s="73"/>
      <c r="BO259" s="73"/>
      <c r="BP259" s="73"/>
      <c r="BQ259" s="85"/>
      <c r="BR259" s="86">
        <v>1778</v>
      </c>
      <c r="BS259" s="87">
        <v>2100</v>
      </c>
      <c r="BT259" s="86">
        <v>322</v>
      </c>
      <c r="BU259" s="88" t="s">
        <v>2756</v>
      </c>
      <c r="BV259" s="88"/>
      <c r="BW259" s="90"/>
      <c r="BX259" s="31">
        <f t="shared" si="10"/>
        <v>0</v>
      </c>
      <c r="BY259" s="31">
        <f t="shared" si="11"/>
        <v>0</v>
      </c>
      <c r="BZ259" s="81">
        <v>10</v>
      </c>
    </row>
    <row r="260" spans="2:78" ht="31.5" customHeight="1">
      <c r="B260" s="72">
        <v>255</v>
      </c>
      <c r="C260" s="72">
        <v>3</v>
      </c>
      <c r="D260" s="73" t="s">
        <v>2089</v>
      </c>
      <c r="E260" s="74" t="s">
        <v>2479</v>
      </c>
      <c r="F260" s="73">
        <v>8</v>
      </c>
      <c r="G260" s="73">
        <v>2011</v>
      </c>
      <c r="H260" s="73" t="s">
        <v>2803</v>
      </c>
      <c r="I260" s="73" t="s">
        <v>2804</v>
      </c>
      <c r="J260" s="74" t="s">
        <v>3067</v>
      </c>
      <c r="K260" s="74" t="s">
        <v>2910</v>
      </c>
      <c r="L260" s="74" t="s">
        <v>2911</v>
      </c>
      <c r="M260" s="74" t="s">
        <v>3068</v>
      </c>
      <c r="N260" s="74" t="s">
        <v>3069</v>
      </c>
      <c r="O260" s="74" t="s">
        <v>2910</v>
      </c>
      <c r="P260" s="74">
        <v>600</v>
      </c>
      <c r="Q260" s="74">
        <v>50</v>
      </c>
      <c r="R260" s="75">
        <v>2.5043700000000002</v>
      </c>
      <c r="S260" s="75" t="str">
        <f t="shared" si="9"/>
        <v>소기업</v>
      </c>
      <c r="T260" s="73" t="s">
        <v>7180</v>
      </c>
      <c r="U260" s="73" t="s">
        <v>7181</v>
      </c>
      <c r="V260" s="74" t="s">
        <v>7182</v>
      </c>
      <c r="W260" s="73" t="s">
        <v>7183</v>
      </c>
      <c r="X260" s="73" t="s">
        <v>7184</v>
      </c>
      <c r="Y260" s="73" t="s">
        <v>2089</v>
      </c>
      <c r="Z260" s="76" t="s">
        <v>7185</v>
      </c>
      <c r="AA260" s="74" t="s">
        <v>7186</v>
      </c>
      <c r="AB260" s="77" t="s">
        <v>3690</v>
      </c>
      <c r="AC260" s="73" t="s">
        <v>3691</v>
      </c>
      <c r="AD260" s="73" t="s">
        <v>3691</v>
      </c>
      <c r="AE260" s="73" t="s">
        <v>7153</v>
      </c>
      <c r="AF260" s="78" t="s">
        <v>3693</v>
      </c>
      <c r="AG260" s="129">
        <v>42515</v>
      </c>
      <c r="AH260" s="79" t="s">
        <v>7187</v>
      </c>
      <c r="AI260" s="79" t="s">
        <v>7188</v>
      </c>
      <c r="AJ260" s="73">
        <v>3</v>
      </c>
      <c r="AK260" s="73">
        <v>4</v>
      </c>
      <c r="AL260" s="73">
        <v>7</v>
      </c>
      <c r="AM260" s="80">
        <v>3</v>
      </c>
      <c r="AN260" s="80">
        <v>4</v>
      </c>
      <c r="AO260" s="80">
        <v>7</v>
      </c>
      <c r="AP260" s="79" t="s">
        <v>7189</v>
      </c>
      <c r="AQ260" s="79" t="s">
        <v>7190</v>
      </c>
      <c r="AR260" s="79" t="s">
        <v>7191</v>
      </c>
      <c r="AS260" s="79" t="s">
        <v>7192</v>
      </c>
      <c r="AT260" s="79" t="s">
        <v>2746</v>
      </c>
      <c r="AU260" s="81">
        <v>3</v>
      </c>
      <c r="AV260" s="81">
        <v>3</v>
      </c>
      <c r="AW260" s="81">
        <v>3</v>
      </c>
      <c r="AX260" s="82">
        <v>5</v>
      </c>
      <c r="AY260" s="82">
        <v>6</v>
      </c>
      <c r="AZ260" s="74" t="s">
        <v>7189</v>
      </c>
      <c r="BA260" s="79" t="s">
        <v>7193</v>
      </c>
      <c r="BB260" s="79" t="s">
        <v>7194</v>
      </c>
      <c r="BC260" s="79" t="s">
        <v>7195</v>
      </c>
      <c r="BD260" s="83">
        <v>42453</v>
      </c>
      <c r="BE260" s="81"/>
      <c r="BF260" s="81"/>
      <c r="BG260" s="81"/>
      <c r="BH260" s="81"/>
      <c r="BI260" s="81"/>
      <c r="BJ260" s="84" t="s">
        <v>7196</v>
      </c>
      <c r="BK260" s="81">
        <v>2</v>
      </c>
      <c r="BL260" s="82">
        <v>4</v>
      </c>
      <c r="BM260" s="82">
        <v>7</v>
      </c>
      <c r="BN260" s="73"/>
      <c r="BO260" s="73" t="s">
        <v>3829</v>
      </c>
      <c r="BP260" s="73"/>
      <c r="BQ260" s="85"/>
      <c r="BR260" s="86">
        <v>270</v>
      </c>
      <c r="BS260" s="87">
        <v>275</v>
      </c>
      <c r="BT260" s="86">
        <v>5</v>
      </c>
      <c r="BU260" s="88" t="s">
        <v>4664</v>
      </c>
      <c r="BV260" s="88"/>
      <c r="BW260" s="90"/>
      <c r="BX260" s="31">
        <f t="shared" si="10"/>
        <v>1</v>
      </c>
      <c r="BY260" s="31">
        <f t="shared" si="11"/>
        <v>1</v>
      </c>
      <c r="BZ260" s="81">
        <v>10</v>
      </c>
    </row>
    <row r="261" spans="2:78" ht="31.5" customHeight="1">
      <c r="B261" s="72">
        <v>256</v>
      </c>
      <c r="C261" s="72">
        <v>4</v>
      </c>
      <c r="D261" s="73" t="s">
        <v>2089</v>
      </c>
      <c r="E261" s="74" t="s">
        <v>7197</v>
      </c>
      <c r="F261" s="73">
        <v>77</v>
      </c>
      <c r="G261" s="73">
        <v>1985</v>
      </c>
      <c r="H261" s="73" t="s">
        <v>2803</v>
      </c>
      <c r="I261" s="73" t="s">
        <v>2804</v>
      </c>
      <c r="J261" s="74" t="s">
        <v>5466</v>
      </c>
      <c r="K261" s="74" t="s">
        <v>2725</v>
      </c>
      <c r="L261" s="74" t="s">
        <v>2726</v>
      </c>
      <c r="M261" s="74" t="s">
        <v>2930</v>
      </c>
      <c r="N261" s="74" t="s">
        <v>2931</v>
      </c>
      <c r="O261" s="74" t="s">
        <v>2930</v>
      </c>
      <c r="P261" s="74">
        <v>800</v>
      </c>
      <c r="Q261" s="74">
        <v>50</v>
      </c>
      <c r="R261" s="75">
        <v>174.64915499999998</v>
      </c>
      <c r="S261" s="75" t="str">
        <f t="shared" si="9"/>
        <v>중기업</v>
      </c>
      <c r="T261" s="73" t="s">
        <v>7198</v>
      </c>
      <c r="U261" s="73" t="s">
        <v>7199</v>
      </c>
      <c r="V261" s="74" t="s">
        <v>7200</v>
      </c>
      <c r="W261" s="73" t="s">
        <v>7201</v>
      </c>
      <c r="X261" s="73" t="s">
        <v>7202</v>
      </c>
      <c r="Y261" s="73" t="s">
        <v>2089</v>
      </c>
      <c r="Z261" s="76" t="s">
        <v>7203</v>
      </c>
      <c r="AA261" s="74" t="s">
        <v>7204</v>
      </c>
      <c r="AB261" s="77" t="s">
        <v>3690</v>
      </c>
      <c r="AC261" s="73" t="s">
        <v>3717</v>
      </c>
      <c r="AD261" s="73" t="s">
        <v>3717</v>
      </c>
      <c r="AE261" s="73" t="s">
        <v>7153</v>
      </c>
      <c r="AF261" s="78" t="s">
        <v>3693</v>
      </c>
      <c r="AG261" s="129">
        <v>42515</v>
      </c>
      <c r="AH261" s="79" t="s">
        <v>7205</v>
      </c>
      <c r="AI261" s="79" t="s">
        <v>7206</v>
      </c>
      <c r="AJ261" s="73">
        <v>5</v>
      </c>
      <c r="AK261" s="73">
        <v>5</v>
      </c>
      <c r="AL261" s="73">
        <v>3</v>
      </c>
      <c r="AM261" s="80">
        <v>5</v>
      </c>
      <c r="AN261" s="80">
        <v>5</v>
      </c>
      <c r="AO261" s="80">
        <v>3</v>
      </c>
      <c r="AP261" s="79" t="s">
        <v>7207</v>
      </c>
      <c r="AQ261" s="79" t="s">
        <v>7208</v>
      </c>
      <c r="AR261" s="79" t="s">
        <v>7209</v>
      </c>
      <c r="AS261" s="79" t="s">
        <v>7210</v>
      </c>
      <c r="AT261" s="79" t="s">
        <v>2746</v>
      </c>
      <c r="AU261" s="81">
        <v>3</v>
      </c>
      <c r="AV261" s="81">
        <v>3</v>
      </c>
      <c r="AW261" s="81">
        <v>3</v>
      </c>
      <c r="AX261" s="82">
        <v>5</v>
      </c>
      <c r="AY261" s="82">
        <v>6</v>
      </c>
      <c r="AZ261" s="74" t="s">
        <v>7211</v>
      </c>
      <c r="BA261" s="79" t="s">
        <v>7212</v>
      </c>
      <c r="BB261" s="79" t="s">
        <v>7213</v>
      </c>
      <c r="BC261" s="79" t="s">
        <v>7214</v>
      </c>
      <c r="BD261" s="83">
        <v>42479</v>
      </c>
      <c r="BE261" s="81" t="s">
        <v>7215</v>
      </c>
      <c r="BF261" s="81"/>
      <c r="BG261" s="81"/>
      <c r="BH261" s="81">
        <v>1</v>
      </c>
      <c r="BI261" s="81"/>
      <c r="BJ261" s="84" t="s">
        <v>7165</v>
      </c>
      <c r="BK261" s="81">
        <v>3</v>
      </c>
      <c r="BL261" s="82">
        <v>3</v>
      </c>
      <c r="BM261" s="82">
        <v>6</v>
      </c>
      <c r="BN261" s="73"/>
      <c r="BO261" s="73"/>
      <c r="BP261" s="73"/>
      <c r="BQ261" s="85"/>
      <c r="BR261" s="86">
        <v>0</v>
      </c>
      <c r="BS261" s="87">
        <v>0</v>
      </c>
      <c r="BT261" s="86">
        <v>0</v>
      </c>
      <c r="BU261" s="88" t="s">
        <v>2756</v>
      </c>
      <c r="BV261" s="88"/>
      <c r="BW261" s="90"/>
      <c r="BX261" s="31">
        <f t="shared" si="10"/>
        <v>0</v>
      </c>
      <c r="BY261" s="31">
        <f t="shared" si="11"/>
        <v>0</v>
      </c>
      <c r="BZ261" s="81">
        <v>8</v>
      </c>
    </row>
    <row r="262" spans="2:78" ht="31.5" customHeight="1">
      <c r="B262" s="72">
        <v>257</v>
      </c>
      <c r="C262" s="72">
        <v>5</v>
      </c>
      <c r="D262" s="73" t="s">
        <v>2089</v>
      </c>
      <c r="E262" s="74" t="s">
        <v>7216</v>
      </c>
      <c r="F262" s="73">
        <v>154</v>
      </c>
      <c r="G262" s="73">
        <v>1992</v>
      </c>
      <c r="H262" s="73" t="s">
        <v>2827</v>
      </c>
      <c r="I262" s="73" t="s">
        <v>2828</v>
      </c>
      <c r="J262" s="74" t="s">
        <v>7217</v>
      </c>
      <c r="K262" s="74" t="s">
        <v>2725</v>
      </c>
      <c r="L262" s="74" t="s">
        <v>2726</v>
      </c>
      <c r="M262" s="74" t="s">
        <v>3440</v>
      </c>
      <c r="N262" s="74" t="s">
        <v>3441</v>
      </c>
      <c r="O262" s="74" t="s">
        <v>3440</v>
      </c>
      <c r="P262" s="74">
        <v>1000</v>
      </c>
      <c r="Q262" s="74">
        <v>50</v>
      </c>
      <c r="R262" s="75">
        <v>752.47280499999988</v>
      </c>
      <c r="S262" s="75" t="str">
        <f t="shared" si="9"/>
        <v>중기업</v>
      </c>
      <c r="T262" s="73" t="s">
        <v>7218</v>
      </c>
      <c r="U262" s="73" t="s">
        <v>7219</v>
      </c>
      <c r="V262" s="74" t="s">
        <v>7220</v>
      </c>
      <c r="W262" s="73" t="s">
        <v>7221</v>
      </c>
      <c r="X262" s="73" t="s">
        <v>7222</v>
      </c>
      <c r="Y262" s="73" t="s">
        <v>2089</v>
      </c>
      <c r="Z262" s="76" t="s">
        <v>7223</v>
      </c>
      <c r="AA262" s="74" t="s">
        <v>7224</v>
      </c>
      <c r="AB262" s="77" t="s">
        <v>3690</v>
      </c>
      <c r="AC262" s="73" t="s">
        <v>3691</v>
      </c>
      <c r="AD262" s="73" t="s">
        <v>3691</v>
      </c>
      <c r="AE262" s="73" t="s">
        <v>7153</v>
      </c>
      <c r="AF262" s="78" t="s">
        <v>3693</v>
      </c>
      <c r="AG262" s="129">
        <v>42515</v>
      </c>
      <c r="AH262" s="79" t="s">
        <v>7225</v>
      </c>
      <c r="AI262" s="79" t="s">
        <v>7226</v>
      </c>
      <c r="AJ262" s="73">
        <v>3</v>
      </c>
      <c r="AK262" s="73">
        <v>3</v>
      </c>
      <c r="AL262" s="73">
        <v>2</v>
      </c>
      <c r="AM262" s="80">
        <v>3</v>
      </c>
      <c r="AN262" s="80">
        <v>3</v>
      </c>
      <c r="AO262" s="80">
        <v>2</v>
      </c>
      <c r="AP262" s="79" t="s">
        <v>7227</v>
      </c>
      <c r="AQ262" s="79" t="s">
        <v>7228</v>
      </c>
      <c r="AR262" s="79" t="s">
        <v>7229</v>
      </c>
      <c r="AS262" s="79" t="s">
        <v>7230</v>
      </c>
      <c r="AT262" s="79" t="s">
        <v>2746</v>
      </c>
      <c r="AU262" s="81">
        <v>3</v>
      </c>
      <c r="AV262" s="81">
        <v>3</v>
      </c>
      <c r="AW262" s="81">
        <v>3</v>
      </c>
      <c r="AX262" s="82">
        <v>5</v>
      </c>
      <c r="AY262" s="82">
        <v>6</v>
      </c>
      <c r="AZ262" s="74" t="s">
        <v>7227</v>
      </c>
      <c r="BA262" s="79" t="s">
        <v>7231</v>
      </c>
      <c r="BB262" s="79" t="s">
        <v>7232</v>
      </c>
      <c r="BC262" s="79" t="s">
        <v>7233</v>
      </c>
      <c r="BD262" s="83">
        <v>42452</v>
      </c>
      <c r="BE262" s="81" t="s">
        <v>7234</v>
      </c>
      <c r="BF262" s="81">
        <v>1</v>
      </c>
      <c r="BG262" s="81"/>
      <c r="BH262" s="81"/>
      <c r="BI262" s="81"/>
      <c r="BJ262" s="84" t="s">
        <v>7165</v>
      </c>
      <c r="BK262" s="81">
        <v>5</v>
      </c>
      <c r="BL262" s="82">
        <v>7</v>
      </c>
      <c r="BM262" s="82">
        <v>10</v>
      </c>
      <c r="BN262" s="73"/>
      <c r="BO262" s="73"/>
      <c r="BP262" s="73"/>
      <c r="BQ262" s="85"/>
      <c r="BR262" s="86">
        <v>72000</v>
      </c>
      <c r="BS262" s="87">
        <v>78000</v>
      </c>
      <c r="BT262" s="86">
        <v>6000</v>
      </c>
      <c r="BU262" s="88" t="s">
        <v>2756</v>
      </c>
      <c r="BV262" s="88"/>
      <c r="BW262" s="90"/>
      <c r="BX262" s="31">
        <f t="shared" si="10"/>
        <v>1</v>
      </c>
      <c r="BY262" s="31">
        <f t="shared" si="11"/>
        <v>1</v>
      </c>
      <c r="BZ262" s="81">
        <v>10</v>
      </c>
    </row>
    <row r="263" spans="2:78" ht="31.5" customHeight="1">
      <c r="B263" s="72">
        <v>258</v>
      </c>
      <c r="C263" s="72">
        <v>6</v>
      </c>
      <c r="D263" s="73" t="s">
        <v>2089</v>
      </c>
      <c r="E263" s="74" t="s">
        <v>7235</v>
      </c>
      <c r="F263" s="73">
        <v>98</v>
      </c>
      <c r="G263" s="73">
        <v>2004</v>
      </c>
      <c r="H263" s="73" t="s">
        <v>2722</v>
      </c>
      <c r="I263" s="73" t="s">
        <v>2723</v>
      </c>
      <c r="J263" s="74" t="s">
        <v>7236</v>
      </c>
      <c r="K263" s="74" t="s">
        <v>2725</v>
      </c>
      <c r="L263" s="74" t="s">
        <v>2726</v>
      </c>
      <c r="M263" s="74" t="s">
        <v>2930</v>
      </c>
      <c r="N263" s="74" t="s">
        <v>2931</v>
      </c>
      <c r="O263" s="74" t="s">
        <v>2930</v>
      </c>
      <c r="P263" s="74">
        <v>800</v>
      </c>
      <c r="Q263" s="74">
        <v>50</v>
      </c>
      <c r="R263" s="75">
        <v>237.29887000000002</v>
      </c>
      <c r="S263" s="75" t="str">
        <f t="shared" ref="S263:S295" si="12">IF(R263&gt;P263,"대기업",IF(F263&lt;Q263,"소기업","중기업"))</f>
        <v>중기업</v>
      </c>
      <c r="T263" s="73" t="s">
        <v>7237</v>
      </c>
      <c r="U263" s="73" t="s">
        <v>7238</v>
      </c>
      <c r="V263" s="74" t="s">
        <v>7239</v>
      </c>
      <c r="W263" s="73" t="s">
        <v>7240</v>
      </c>
      <c r="X263" s="73" t="s">
        <v>7241</v>
      </c>
      <c r="Y263" s="73" t="s">
        <v>2089</v>
      </c>
      <c r="Z263" s="76" t="s">
        <v>7242</v>
      </c>
      <c r="AA263" s="74" t="s">
        <v>7243</v>
      </c>
      <c r="AB263" s="77" t="s">
        <v>3690</v>
      </c>
      <c r="AC263" s="73" t="s">
        <v>3717</v>
      </c>
      <c r="AD263" s="73" t="s">
        <v>3717</v>
      </c>
      <c r="AE263" s="73" t="s">
        <v>7153</v>
      </c>
      <c r="AF263" s="78" t="s">
        <v>3693</v>
      </c>
      <c r="AG263" s="129">
        <v>42515</v>
      </c>
      <c r="AH263" s="79" t="s">
        <v>7244</v>
      </c>
      <c r="AI263" s="79" t="s">
        <v>7245</v>
      </c>
      <c r="AJ263" s="73">
        <v>3</v>
      </c>
      <c r="AK263" s="73" t="s">
        <v>4273</v>
      </c>
      <c r="AL263" s="73" t="s">
        <v>5188</v>
      </c>
      <c r="AM263" s="80"/>
      <c r="AN263" s="80"/>
      <c r="AO263" s="80"/>
      <c r="AP263" s="79" t="s">
        <v>7246</v>
      </c>
      <c r="AQ263" s="79" t="s">
        <v>7247</v>
      </c>
      <c r="AR263" s="79" t="s">
        <v>7248</v>
      </c>
      <c r="AS263" s="79" t="s">
        <v>7230</v>
      </c>
      <c r="AT263" s="79" t="s">
        <v>2746</v>
      </c>
      <c r="AU263" s="81">
        <v>3</v>
      </c>
      <c r="AV263" s="81">
        <v>3</v>
      </c>
      <c r="AW263" s="81">
        <v>3</v>
      </c>
      <c r="AX263" s="82">
        <v>1</v>
      </c>
      <c r="AY263" s="82">
        <v>1</v>
      </c>
      <c r="AZ263" s="74" t="s">
        <v>7249</v>
      </c>
      <c r="BA263" s="79" t="s">
        <v>7250</v>
      </c>
      <c r="BB263" s="79" t="s">
        <v>7251</v>
      </c>
      <c r="BC263" s="79" t="s">
        <v>7252</v>
      </c>
      <c r="BD263" s="83">
        <v>42479</v>
      </c>
      <c r="BE263" s="81"/>
      <c r="BF263" s="81"/>
      <c r="BG263" s="81"/>
      <c r="BH263" s="81"/>
      <c r="BI263" s="81"/>
      <c r="BJ263" s="84" t="s">
        <v>7165</v>
      </c>
      <c r="BK263" s="81">
        <v>2</v>
      </c>
      <c r="BL263" s="82">
        <v>2</v>
      </c>
      <c r="BM263" s="82">
        <v>4</v>
      </c>
      <c r="BN263" s="73"/>
      <c r="BO263" s="73"/>
      <c r="BP263" s="73"/>
      <c r="BQ263" s="85"/>
      <c r="BR263" s="86">
        <v>22000</v>
      </c>
      <c r="BS263" s="87">
        <v>25000</v>
      </c>
      <c r="BT263" s="86">
        <v>3000</v>
      </c>
      <c r="BU263" s="88" t="s">
        <v>2756</v>
      </c>
      <c r="BV263" s="88"/>
      <c r="BW263" s="90"/>
      <c r="BX263" s="31">
        <f t="shared" ref="BX263:BX295" si="13">IF(AC263="집중",1,0)</f>
        <v>0</v>
      </c>
      <c r="BY263" s="31">
        <f t="shared" ref="BY263:BY295" si="14">IF(AD263="집중",1,0)</f>
        <v>0</v>
      </c>
      <c r="BZ263" s="81">
        <v>8</v>
      </c>
    </row>
    <row r="264" spans="2:78" ht="31.5" customHeight="1">
      <c r="B264" s="72">
        <v>259</v>
      </c>
      <c r="C264" s="72">
        <v>7</v>
      </c>
      <c r="D264" s="73" t="s">
        <v>2089</v>
      </c>
      <c r="E264" s="74" t="s">
        <v>2478</v>
      </c>
      <c r="F264" s="73">
        <v>80</v>
      </c>
      <c r="G264" s="73">
        <v>1997</v>
      </c>
      <c r="H264" s="73" t="s">
        <v>2827</v>
      </c>
      <c r="I264" s="73" t="s">
        <v>2828</v>
      </c>
      <c r="J264" s="74" t="s">
        <v>3318</v>
      </c>
      <c r="K264" s="74" t="s">
        <v>2725</v>
      </c>
      <c r="L264" s="74" t="s">
        <v>2726</v>
      </c>
      <c r="M264" s="74" t="s">
        <v>2783</v>
      </c>
      <c r="N264" s="74" t="s">
        <v>2784</v>
      </c>
      <c r="O264" s="74" t="s">
        <v>2783</v>
      </c>
      <c r="P264" s="74">
        <v>800</v>
      </c>
      <c r="Q264" s="74">
        <v>50</v>
      </c>
      <c r="R264" s="75">
        <v>297.07252</v>
      </c>
      <c r="S264" s="75" t="str">
        <f t="shared" si="12"/>
        <v>중기업</v>
      </c>
      <c r="T264" s="73" t="s">
        <v>7253</v>
      </c>
      <c r="U264" s="73" t="s">
        <v>7254</v>
      </c>
      <c r="V264" s="74" t="s">
        <v>7255</v>
      </c>
      <c r="W264" s="73" t="s">
        <v>7253</v>
      </c>
      <c r="X264" s="73" t="s">
        <v>7256</v>
      </c>
      <c r="Y264" s="73" t="s">
        <v>2089</v>
      </c>
      <c r="Z264" s="76" t="s">
        <v>7257</v>
      </c>
      <c r="AA264" s="74" t="s">
        <v>7258</v>
      </c>
      <c r="AB264" s="77" t="s">
        <v>3690</v>
      </c>
      <c r="AC264" s="73" t="s">
        <v>3691</v>
      </c>
      <c r="AD264" s="73" t="s">
        <v>3691</v>
      </c>
      <c r="AE264" s="73" t="s">
        <v>7153</v>
      </c>
      <c r="AF264" s="78" t="s">
        <v>3693</v>
      </c>
      <c r="AG264" s="129">
        <v>42515</v>
      </c>
      <c r="AH264" s="79" t="s">
        <v>7259</v>
      </c>
      <c r="AI264" s="79" t="s">
        <v>7260</v>
      </c>
      <c r="AJ264" s="73" t="s">
        <v>7261</v>
      </c>
      <c r="AK264" s="73">
        <v>5</v>
      </c>
      <c r="AL264" s="73" t="s">
        <v>4525</v>
      </c>
      <c r="AM264" s="80" t="s">
        <v>3997</v>
      </c>
      <c r="AN264" s="80"/>
      <c r="AO264" s="80"/>
      <c r="AP264" s="79" t="s">
        <v>7262</v>
      </c>
      <c r="AQ264" s="79" t="s">
        <v>7263</v>
      </c>
      <c r="AR264" s="79" t="s">
        <v>7264</v>
      </c>
      <c r="AS264" s="79" t="s">
        <v>7265</v>
      </c>
      <c r="AT264" s="79" t="s">
        <v>2746</v>
      </c>
      <c r="AU264" s="81">
        <v>3</v>
      </c>
      <c r="AV264" s="81">
        <v>3</v>
      </c>
      <c r="AW264" s="81">
        <v>3</v>
      </c>
      <c r="AX264" s="82">
        <v>5</v>
      </c>
      <c r="AY264" s="82">
        <v>6</v>
      </c>
      <c r="AZ264" s="74" t="s">
        <v>7266</v>
      </c>
      <c r="BA264" s="79" t="s">
        <v>7267</v>
      </c>
      <c r="BB264" s="79" t="s">
        <v>7268</v>
      </c>
      <c r="BC264" s="79" t="s">
        <v>7269</v>
      </c>
      <c r="BD264" s="83">
        <v>42475</v>
      </c>
      <c r="BE264" s="81" t="s">
        <v>7234</v>
      </c>
      <c r="BF264" s="81">
        <v>1</v>
      </c>
      <c r="BG264" s="81"/>
      <c r="BH264" s="81"/>
      <c r="BI264" s="81"/>
      <c r="BJ264" s="84" t="s">
        <v>7196</v>
      </c>
      <c r="BK264" s="81">
        <v>3</v>
      </c>
      <c r="BL264" s="82">
        <v>5</v>
      </c>
      <c r="BM264" s="82">
        <v>8</v>
      </c>
      <c r="BN264" s="73"/>
      <c r="BO264" s="73" t="s">
        <v>3829</v>
      </c>
      <c r="BP264" s="73"/>
      <c r="BQ264" s="85"/>
      <c r="BR264" s="86">
        <v>28414</v>
      </c>
      <c r="BS264" s="87">
        <v>31000</v>
      </c>
      <c r="BT264" s="86">
        <v>2586</v>
      </c>
      <c r="BU264" s="88" t="s">
        <v>2756</v>
      </c>
      <c r="BV264" s="88"/>
      <c r="BW264" s="90"/>
      <c r="BX264" s="31">
        <f t="shared" si="13"/>
        <v>1</v>
      </c>
      <c r="BY264" s="31">
        <f t="shared" si="14"/>
        <v>1</v>
      </c>
      <c r="BZ264" s="81">
        <v>10</v>
      </c>
    </row>
    <row r="265" spans="2:78" ht="31.5" customHeight="1">
      <c r="B265" s="72">
        <v>260</v>
      </c>
      <c r="C265" s="72">
        <v>8</v>
      </c>
      <c r="D265" s="73" t="s">
        <v>2089</v>
      </c>
      <c r="E265" s="74" t="s">
        <v>7270</v>
      </c>
      <c r="F265" s="73">
        <v>82</v>
      </c>
      <c r="G265" s="73">
        <v>1999</v>
      </c>
      <c r="H265" s="73" t="s">
        <v>2722</v>
      </c>
      <c r="I265" s="73" t="s">
        <v>2723</v>
      </c>
      <c r="J265" s="74" t="s">
        <v>7271</v>
      </c>
      <c r="K265" s="74" t="s">
        <v>2725</v>
      </c>
      <c r="L265" s="74" t="s">
        <v>2726</v>
      </c>
      <c r="M265" s="74" t="s">
        <v>2870</v>
      </c>
      <c r="N265" s="74" t="s">
        <v>2871</v>
      </c>
      <c r="O265" s="74" t="s">
        <v>2870</v>
      </c>
      <c r="P265" s="74">
        <v>1000</v>
      </c>
      <c r="Q265" s="74">
        <v>50</v>
      </c>
      <c r="R265" s="75">
        <v>268.57027499999998</v>
      </c>
      <c r="S265" s="75" t="str">
        <f t="shared" si="12"/>
        <v>중기업</v>
      </c>
      <c r="T265" s="73" t="s">
        <v>7272</v>
      </c>
      <c r="U265" s="73" t="s">
        <v>7273</v>
      </c>
      <c r="V265" s="74" t="s">
        <v>7274</v>
      </c>
      <c r="W265" s="73" t="s">
        <v>7275</v>
      </c>
      <c r="X265" s="73" t="s">
        <v>7276</v>
      </c>
      <c r="Y265" s="73" t="s">
        <v>2089</v>
      </c>
      <c r="Z265" s="76" t="s">
        <v>7277</v>
      </c>
      <c r="AA265" s="74" t="s">
        <v>7278</v>
      </c>
      <c r="AB265" s="77" t="s">
        <v>3690</v>
      </c>
      <c r="AC265" s="73" t="s">
        <v>3717</v>
      </c>
      <c r="AD265" s="73" t="s">
        <v>3717</v>
      </c>
      <c r="AE265" s="73" t="s">
        <v>7153</v>
      </c>
      <c r="AF265" s="78" t="s">
        <v>3693</v>
      </c>
      <c r="AG265" s="129">
        <v>42515</v>
      </c>
      <c r="AH265" s="79" t="s">
        <v>7279</v>
      </c>
      <c r="AI265" s="79" t="s">
        <v>7280</v>
      </c>
      <c r="AJ265" s="73">
        <v>3</v>
      </c>
      <c r="AK265" s="73">
        <v>3</v>
      </c>
      <c r="AL265" s="73" t="s">
        <v>4981</v>
      </c>
      <c r="AM265" s="80">
        <v>3</v>
      </c>
      <c r="AN265" s="80">
        <v>3</v>
      </c>
      <c r="AO265" s="80" t="s">
        <v>4981</v>
      </c>
      <c r="AP265" s="79" t="s">
        <v>7281</v>
      </c>
      <c r="AQ265" s="79" t="s">
        <v>7282</v>
      </c>
      <c r="AR265" s="79" t="s">
        <v>7283</v>
      </c>
      <c r="AS265" s="79" t="s">
        <v>7284</v>
      </c>
      <c r="AT265" s="79" t="s">
        <v>2746</v>
      </c>
      <c r="AU265" s="81">
        <v>3</v>
      </c>
      <c r="AV265" s="81">
        <v>3</v>
      </c>
      <c r="AW265" s="81">
        <v>3</v>
      </c>
      <c r="AX265" s="82">
        <v>5</v>
      </c>
      <c r="AY265" s="82">
        <v>6</v>
      </c>
      <c r="AZ265" s="74" t="s">
        <v>7285</v>
      </c>
      <c r="BA265" s="79" t="s">
        <v>7286</v>
      </c>
      <c r="BB265" s="79" t="s">
        <v>7287</v>
      </c>
      <c r="BC265" s="79" t="s">
        <v>7288</v>
      </c>
      <c r="BD265" s="83">
        <v>42447</v>
      </c>
      <c r="BE265" s="81"/>
      <c r="BF265" s="81"/>
      <c r="BG265" s="81"/>
      <c r="BH265" s="81"/>
      <c r="BI265" s="81"/>
      <c r="BJ265" s="84" t="s">
        <v>7196</v>
      </c>
      <c r="BK265" s="81">
        <v>2</v>
      </c>
      <c r="BL265" s="82">
        <v>4</v>
      </c>
      <c r="BM265" s="82">
        <v>7</v>
      </c>
      <c r="BN265" s="73"/>
      <c r="BO265" s="73" t="s">
        <v>3829</v>
      </c>
      <c r="BP265" s="73"/>
      <c r="BQ265" s="85"/>
      <c r="BR265" s="86">
        <v>26714</v>
      </c>
      <c r="BS265" s="87">
        <v>27000</v>
      </c>
      <c r="BT265" s="86">
        <v>286</v>
      </c>
      <c r="BU265" s="88" t="s">
        <v>2756</v>
      </c>
      <c r="BV265" s="88"/>
      <c r="BW265" s="90"/>
      <c r="BX265" s="31">
        <f t="shared" si="13"/>
        <v>0</v>
      </c>
      <c r="BY265" s="31">
        <f t="shared" si="14"/>
        <v>0</v>
      </c>
      <c r="BZ265" s="81">
        <v>10</v>
      </c>
    </row>
    <row r="266" spans="2:78" ht="31.5" customHeight="1">
      <c r="B266" s="72">
        <v>261</v>
      </c>
      <c r="C266" s="72">
        <v>9</v>
      </c>
      <c r="D266" s="73" t="s">
        <v>2089</v>
      </c>
      <c r="E266" s="74" t="s">
        <v>7289</v>
      </c>
      <c r="F266" s="73">
        <v>87</v>
      </c>
      <c r="G266" s="73">
        <v>1977</v>
      </c>
      <c r="H266" s="73" t="s">
        <v>3020</v>
      </c>
      <c r="I266" s="73" t="s">
        <v>3020</v>
      </c>
      <c r="J266" s="74" t="s">
        <v>7290</v>
      </c>
      <c r="K266" s="74" t="s">
        <v>2725</v>
      </c>
      <c r="L266" s="74" t="s">
        <v>2726</v>
      </c>
      <c r="M266" s="74" t="s">
        <v>2727</v>
      </c>
      <c r="N266" s="74" t="s">
        <v>2728</v>
      </c>
      <c r="O266" s="74" t="s">
        <v>2727</v>
      </c>
      <c r="P266" s="74">
        <v>1000</v>
      </c>
      <c r="Q266" s="74">
        <v>50</v>
      </c>
      <c r="R266" s="75">
        <v>190.70579499999999</v>
      </c>
      <c r="S266" s="75" t="str">
        <f t="shared" si="12"/>
        <v>중기업</v>
      </c>
      <c r="T266" s="73" t="s">
        <v>7291</v>
      </c>
      <c r="U266" s="73" t="s">
        <v>7292</v>
      </c>
      <c r="V266" s="74" t="s">
        <v>7289</v>
      </c>
      <c r="W266" s="73" t="s">
        <v>7291</v>
      </c>
      <c r="X266" s="73" t="s">
        <v>7292</v>
      </c>
      <c r="Y266" s="73" t="s">
        <v>2089</v>
      </c>
      <c r="Z266" s="76" t="s">
        <v>7293</v>
      </c>
      <c r="AA266" s="74" t="s">
        <v>7294</v>
      </c>
      <c r="AB266" s="77" t="s">
        <v>2734</v>
      </c>
      <c r="AC266" s="73" t="s">
        <v>2769</v>
      </c>
      <c r="AD266" s="73" t="s">
        <v>2769</v>
      </c>
      <c r="AE266" s="73" t="s">
        <v>7295</v>
      </c>
      <c r="AF266" s="78" t="s">
        <v>2737</v>
      </c>
      <c r="AG266" s="78"/>
      <c r="AH266" s="79" t="s">
        <v>7296</v>
      </c>
      <c r="AI266" s="79" t="s">
        <v>7297</v>
      </c>
      <c r="AJ266" s="73">
        <v>1</v>
      </c>
      <c r="AK266" s="73">
        <v>3</v>
      </c>
      <c r="AL266" s="73">
        <v>2</v>
      </c>
      <c r="AM266" s="80">
        <v>1</v>
      </c>
      <c r="AN266" s="80">
        <v>3</v>
      </c>
      <c r="AO266" s="80">
        <v>2</v>
      </c>
      <c r="AP266" s="79" t="s">
        <v>7298</v>
      </c>
      <c r="AQ266" s="79" t="s">
        <v>7299</v>
      </c>
      <c r="AR266" s="79" t="s">
        <v>7300</v>
      </c>
      <c r="AS266" s="79" t="s">
        <v>7301</v>
      </c>
      <c r="AT266" s="79" t="s">
        <v>2746</v>
      </c>
      <c r="AU266" s="81">
        <v>3</v>
      </c>
      <c r="AV266" s="81">
        <v>4</v>
      </c>
      <c r="AW266" s="81">
        <v>4</v>
      </c>
      <c r="AX266" s="82">
        <v>4</v>
      </c>
      <c r="AY266" s="82">
        <v>5</v>
      </c>
      <c r="AZ266" s="74" t="s">
        <v>7298</v>
      </c>
      <c r="BA266" s="79" t="s">
        <v>7302</v>
      </c>
      <c r="BB266" s="79" t="s">
        <v>7303</v>
      </c>
      <c r="BC266" s="79" t="s">
        <v>7304</v>
      </c>
      <c r="BD266" s="83">
        <v>42459</v>
      </c>
      <c r="BE266" s="81" t="s">
        <v>7305</v>
      </c>
      <c r="BF266" s="81"/>
      <c r="BG266" s="81"/>
      <c r="BH266" s="81"/>
      <c r="BI266" s="81"/>
      <c r="BJ266" s="84" t="s">
        <v>7306</v>
      </c>
      <c r="BK266" s="81">
        <v>3</v>
      </c>
      <c r="BL266" s="82">
        <v>5</v>
      </c>
      <c r="BM266" s="82">
        <v>5</v>
      </c>
      <c r="BN266" s="73"/>
      <c r="BO266" s="73"/>
      <c r="BP266" s="73"/>
      <c r="BQ266" s="85"/>
      <c r="BR266" s="86">
        <v>25000</v>
      </c>
      <c r="BS266" s="87">
        <v>30000</v>
      </c>
      <c r="BT266" s="86">
        <v>5000</v>
      </c>
      <c r="BU266" s="81" t="s">
        <v>2778</v>
      </c>
      <c r="BV266" s="81"/>
      <c r="BW266" s="90"/>
      <c r="BX266" s="31">
        <f t="shared" si="13"/>
        <v>0</v>
      </c>
      <c r="BY266" s="31">
        <f t="shared" si="14"/>
        <v>0</v>
      </c>
      <c r="BZ266" s="81">
        <v>9</v>
      </c>
    </row>
    <row r="267" spans="2:78" ht="31.5" customHeight="1">
      <c r="B267" s="72">
        <v>262</v>
      </c>
      <c r="C267" s="72">
        <v>10</v>
      </c>
      <c r="D267" s="73" t="s">
        <v>2089</v>
      </c>
      <c r="E267" s="74" t="s">
        <v>7307</v>
      </c>
      <c r="F267" s="73">
        <v>7</v>
      </c>
      <c r="G267" s="73">
        <v>2009</v>
      </c>
      <c r="H267" s="73" t="s">
        <v>3774</v>
      </c>
      <c r="I267" s="73" t="s">
        <v>2848</v>
      </c>
      <c r="J267" s="74" t="s">
        <v>7308</v>
      </c>
      <c r="K267" s="74" t="s">
        <v>2725</v>
      </c>
      <c r="L267" s="74" t="s">
        <v>2726</v>
      </c>
      <c r="M267" s="74" t="s">
        <v>3036</v>
      </c>
      <c r="N267" s="74" t="s">
        <v>3037</v>
      </c>
      <c r="O267" s="74" t="s">
        <v>3036</v>
      </c>
      <c r="P267" s="74">
        <v>1500</v>
      </c>
      <c r="Q267" s="74">
        <v>50</v>
      </c>
      <c r="R267" s="75">
        <v>28.822035</v>
      </c>
      <c r="S267" s="75" t="str">
        <f t="shared" si="12"/>
        <v>소기업</v>
      </c>
      <c r="T267" s="73" t="s">
        <v>7309</v>
      </c>
      <c r="U267" s="73" t="s">
        <v>7310</v>
      </c>
      <c r="V267" s="74" t="s">
        <v>7307</v>
      </c>
      <c r="W267" s="73" t="s">
        <v>7309</v>
      </c>
      <c r="X267" s="73" t="s">
        <v>7310</v>
      </c>
      <c r="Y267" s="73" t="s">
        <v>2089</v>
      </c>
      <c r="Z267" s="76" t="s">
        <v>7311</v>
      </c>
      <c r="AA267" s="74" t="s">
        <v>7312</v>
      </c>
      <c r="AB267" s="77" t="s">
        <v>2734</v>
      </c>
      <c r="AC267" s="73" t="s">
        <v>2735</v>
      </c>
      <c r="AD267" s="73" t="s">
        <v>2735</v>
      </c>
      <c r="AE267" s="73" t="s">
        <v>7295</v>
      </c>
      <c r="AF267" s="78" t="s">
        <v>2737</v>
      </c>
      <c r="AG267" s="78"/>
      <c r="AH267" s="79" t="s">
        <v>7313</v>
      </c>
      <c r="AI267" s="79" t="s">
        <v>7314</v>
      </c>
      <c r="AJ267" s="73">
        <v>1</v>
      </c>
      <c r="AK267" s="73">
        <v>3</v>
      </c>
      <c r="AL267" s="73">
        <v>2</v>
      </c>
      <c r="AM267" s="80">
        <v>1</v>
      </c>
      <c r="AN267" s="80">
        <v>3</v>
      </c>
      <c r="AO267" s="80">
        <v>2</v>
      </c>
      <c r="AP267" s="79" t="s">
        <v>7315</v>
      </c>
      <c r="AQ267" s="79" t="s">
        <v>7316</v>
      </c>
      <c r="AR267" s="79" t="s">
        <v>7317</v>
      </c>
      <c r="AS267" s="79" t="s">
        <v>7318</v>
      </c>
      <c r="AT267" s="79" t="s">
        <v>2746</v>
      </c>
      <c r="AU267" s="81">
        <v>3</v>
      </c>
      <c r="AV267" s="81">
        <v>3</v>
      </c>
      <c r="AW267" s="81">
        <v>4</v>
      </c>
      <c r="AX267" s="82">
        <v>4</v>
      </c>
      <c r="AY267" s="82">
        <v>5</v>
      </c>
      <c r="AZ267" s="74" t="s">
        <v>7315</v>
      </c>
      <c r="BA267" s="79" t="s">
        <v>7319</v>
      </c>
      <c r="BB267" s="79" t="s">
        <v>7320</v>
      </c>
      <c r="BC267" s="79" t="s">
        <v>7321</v>
      </c>
      <c r="BD267" s="83">
        <v>42471</v>
      </c>
      <c r="BE267" s="81"/>
      <c r="BF267" s="81"/>
      <c r="BG267" s="81"/>
      <c r="BH267" s="81"/>
      <c r="BI267" s="81"/>
      <c r="BJ267" s="84"/>
      <c r="BK267" s="81">
        <v>2</v>
      </c>
      <c r="BL267" s="82">
        <v>4</v>
      </c>
      <c r="BM267" s="82">
        <v>4</v>
      </c>
      <c r="BN267" s="73"/>
      <c r="BO267" s="73"/>
      <c r="BP267" s="73"/>
      <c r="BQ267" s="85"/>
      <c r="BR267" s="86">
        <v>3013</v>
      </c>
      <c r="BS267" s="87">
        <v>3313</v>
      </c>
      <c r="BT267" s="86">
        <v>300</v>
      </c>
      <c r="BU267" s="81" t="s">
        <v>3334</v>
      </c>
      <c r="BV267" s="81"/>
      <c r="BW267" s="90"/>
      <c r="BX267" s="31">
        <f t="shared" si="13"/>
        <v>1</v>
      </c>
      <c r="BY267" s="31">
        <f t="shared" si="14"/>
        <v>1</v>
      </c>
      <c r="BZ267" s="81">
        <v>7</v>
      </c>
    </row>
    <row r="268" spans="2:78" ht="31.5" customHeight="1">
      <c r="B268" s="72">
        <v>263</v>
      </c>
      <c r="C268" s="72">
        <v>11</v>
      </c>
      <c r="D268" s="73" t="s">
        <v>2089</v>
      </c>
      <c r="E268" s="74" t="s">
        <v>7322</v>
      </c>
      <c r="F268" s="73">
        <v>1</v>
      </c>
      <c r="G268" s="73">
        <v>2016</v>
      </c>
      <c r="H268" s="95" t="s">
        <v>4123</v>
      </c>
      <c r="I268" s="95" t="s">
        <v>4123</v>
      </c>
      <c r="J268" s="95"/>
      <c r="K268" s="74" t="s">
        <v>2756</v>
      </c>
      <c r="L268" s="74"/>
      <c r="M268" s="74"/>
      <c r="N268" s="95"/>
      <c r="O268" s="74"/>
      <c r="P268" s="74"/>
      <c r="Q268" s="74">
        <v>10</v>
      </c>
      <c r="R268" s="75"/>
      <c r="S268" s="75" t="str">
        <f t="shared" si="12"/>
        <v>소기업</v>
      </c>
      <c r="T268" s="73" t="s">
        <v>7323</v>
      </c>
      <c r="U268" s="73" t="s">
        <v>7324</v>
      </c>
      <c r="V268" s="74" t="s">
        <v>7325</v>
      </c>
      <c r="W268" s="73" t="s">
        <v>7323</v>
      </c>
      <c r="X268" s="73" t="s">
        <v>7324</v>
      </c>
      <c r="Y268" s="73" t="s">
        <v>2089</v>
      </c>
      <c r="Z268" s="76" t="s">
        <v>7326</v>
      </c>
      <c r="AA268" s="74" t="s">
        <v>7327</v>
      </c>
      <c r="AB268" s="77" t="s">
        <v>2734</v>
      </c>
      <c r="AC268" s="73" t="s">
        <v>2769</v>
      </c>
      <c r="AD268" s="73" t="s">
        <v>2769</v>
      </c>
      <c r="AE268" s="73" t="s">
        <v>7295</v>
      </c>
      <c r="AF268" s="78" t="s">
        <v>2737</v>
      </c>
      <c r="AG268" s="78"/>
      <c r="AH268" s="79" t="s">
        <v>7323</v>
      </c>
      <c r="AI268" s="79" t="s">
        <v>7328</v>
      </c>
      <c r="AJ268" s="73">
        <v>5</v>
      </c>
      <c r="AK268" s="73">
        <v>3</v>
      </c>
      <c r="AL268" s="73">
        <v>2</v>
      </c>
      <c r="AM268" s="80">
        <v>5</v>
      </c>
      <c r="AN268" s="80">
        <v>3</v>
      </c>
      <c r="AO268" s="80">
        <v>2</v>
      </c>
      <c r="AP268" s="79" t="s">
        <v>7329</v>
      </c>
      <c r="AQ268" s="79" t="s">
        <v>7330</v>
      </c>
      <c r="AR268" s="79" t="s">
        <v>7331</v>
      </c>
      <c r="AS268" s="79" t="s">
        <v>7332</v>
      </c>
      <c r="AT268" s="79" t="s">
        <v>2746</v>
      </c>
      <c r="AU268" s="81">
        <v>3</v>
      </c>
      <c r="AV268" s="81">
        <v>4</v>
      </c>
      <c r="AW268" s="81">
        <v>4</v>
      </c>
      <c r="AX268" s="82">
        <v>6</v>
      </c>
      <c r="AY268" s="82">
        <v>6</v>
      </c>
      <c r="AZ268" s="74" t="s">
        <v>7329</v>
      </c>
      <c r="BA268" s="79" t="s">
        <v>7333</v>
      </c>
      <c r="BB268" s="79" t="s">
        <v>7334</v>
      </c>
      <c r="BC268" s="79" t="s">
        <v>7335</v>
      </c>
      <c r="BD268" s="83">
        <v>42433</v>
      </c>
      <c r="BE268" s="81"/>
      <c r="BF268" s="81"/>
      <c r="BG268" s="81"/>
      <c r="BH268" s="81"/>
      <c r="BI268" s="81"/>
      <c r="BJ268" s="84"/>
      <c r="BK268" s="81">
        <v>4</v>
      </c>
      <c r="BL268" s="82">
        <v>6</v>
      </c>
      <c r="BM268" s="82">
        <v>6</v>
      </c>
      <c r="BN268" s="73"/>
      <c r="BO268" s="73"/>
      <c r="BP268" s="73"/>
      <c r="BQ268" s="85"/>
      <c r="BR268" s="86">
        <v>0</v>
      </c>
      <c r="BS268" s="87">
        <v>0</v>
      </c>
      <c r="BT268" s="86">
        <v>0</v>
      </c>
      <c r="BU268" s="81" t="s">
        <v>2756</v>
      </c>
      <c r="BV268" s="81"/>
      <c r="BW268" s="90"/>
      <c r="BX268" s="31">
        <f t="shared" si="13"/>
        <v>0</v>
      </c>
      <c r="BY268" s="31">
        <f t="shared" si="14"/>
        <v>0</v>
      </c>
      <c r="BZ268" s="81">
        <v>7</v>
      </c>
    </row>
    <row r="269" spans="2:78" ht="31.5" customHeight="1">
      <c r="B269" s="72">
        <v>264</v>
      </c>
      <c r="C269" s="72">
        <v>12</v>
      </c>
      <c r="D269" s="73" t="s">
        <v>2089</v>
      </c>
      <c r="E269" s="74" t="s">
        <v>7336</v>
      </c>
      <c r="F269" s="73">
        <v>9</v>
      </c>
      <c r="G269" s="73">
        <v>2004</v>
      </c>
      <c r="H269" s="73" t="s">
        <v>3774</v>
      </c>
      <c r="I269" s="73" t="s">
        <v>2848</v>
      </c>
      <c r="J269" s="74" t="s">
        <v>2891</v>
      </c>
      <c r="K269" s="74" t="s">
        <v>2806</v>
      </c>
      <c r="L269" s="74" t="s">
        <v>2807</v>
      </c>
      <c r="M269" s="74" t="s">
        <v>2808</v>
      </c>
      <c r="N269" s="74" t="s">
        <v>2809</v>
      </c>
      <c r="O269" s="74" t="s">
        <v>2806</v>
      </c>
      <c r="P269" s="74">
        <v>1000</v>
      </c>
      <c r="Q269" s="74">
        <v>10</v>
      </c>
      <c r="R269" s="75">
        <v>13.509575</v>
      </c>
      <c r="S269" s="75" t="str">
        <f t="shared" si="12"/>
        <v>소기업</v>
      </c>
      <c r="T269" s="73" t="s">
        <v>7337</v>
      </c>
      <c r="U269" s="73" t="s">
        <v>7338</v>
      </c>
      <c r="V269" s="74" t="s">
        <v>7336</v>
      </c>
      <c r="W269" s="73" t="s">
        <v>7337</v>
      </c>
      <c r="X269" s="73" t="s">
        <v>7338</v>
      </c>
      <c r="Y269" s="73" t="s">
        <v>2089</v>
      </c>
      <c r="Z269" s="76" t="s">
        <v>7339</v>
      </c>
      <c r="AA269" s="74" t="s">
        <v>7340</v>
      </c>
      <c r="AB269" s="77" t="s">
        <v>2734</v>
      </c>
      <c r="AC269" s="73" t="s">
        <v>2769</v>
      </c>
      <c r="AD269" s="73" t="s">
        <v>2769</v>
      </c>
      <c r="AE269" s="73" t="s">
        <v>7295</v>
      </c>
      <c r="AF269" s="78" t="s">
        <v>2737</v>
      </c>
      <c r="AG269" s="78"/>
      <c r="AH269" s="79" t="s">
        <v>7341</v>
      </c>
      <c r="AI269" s="79" t="s">
        <v>7342</v>
      </c>
      <c r="AJ269" s="73">
        <v>1</v>
      </c>
      <c r="AK269" s="73">
        <v>3</v>
      </c>
      <c r="AL269" s="73">
        <v>1</v>
      </c>
      <c r="AM269" s="80">
        <v>5</v>
      </c>
      <c r="AN269" s="80">
        <v>3</v>
      </c>
      <c r="AO269" s="80">
        <v>2</v>
      </c>
      <c r="AP269" s="79" t="s">
        <v>7343</v>
      </c>
      <c r="AQ269" s="79" t="s">
        <v>7344</v>
      </c>
      <c r="AR269" s="79" t="s">
        <v>7345</v>
      </c>
      <c r="AS269" s="79" t="s">
        <v>7346</v>
      </c>
      <c r="AT269" s="79" t="s">
        <v>2746</v>
      </c>
      <c r="AU269" s="81">
        <v>3</v>
      </c>
      <c r="AV269" s="81">
        <v>4</v>
      </c>
      <c r="AW269" s="81">
        <v>4</v>
      </c>
      <c r="AX269" s="82">
        <v>4</v>
      </c>
      <c r="AY269" s="82">
        <v>5</v>
      </c>
      <c r="AZ269" s="74" t="s">
        <v>7347</v>
      </c>
      <c r="BA269" s="79" t="s">
        <v>7348</v>
      </c>
      <c r="BB269" s="79" t="s">
        <v>7349</v>
      </c>
      <c r="BC269" s="79" t="s">
        <v>7350</v>
      </c>
      <c r="BD269" s="83">
        <v>42517</v>
      </c>
      <c r="BE269" s="81"/>
      <c r="BF269" s="81"/>
      <c r="BG269" s="81"/>
      <c r="BH269" s="81"/>
      <c r="BI269" s="81"/>
      <c r="BJ269" s="84"/>
      <c r="BK269" s="81">
        <v>1</v>
      </c>
      <c r="BL269" s="82">
        <v>4</v>
      </c>
      <c r="BM269" s="82">
        <v>4</v>
      </c>
      <c r="BN269" s="73"/>
      <c r="BO269" s="73"/>
      <c r="BP269" s="73"/>
      <c r="BQ269" s="85"/>
      <c r="BR269" s="86">
        <v>1453</v>
      </c>
      <c r="BS269" s="87">
        <v>1500</v>
      </c>
      <c r="BT269" s="86">
        <v>47</v>
      </c>
      <c r="BU269" s="81" t="s">
        <v>2756</v>
      </c>
      <c r="BV269" s="81"/>
      <c r="BW269" s="90"/>
      <c r="BX269" s="31">
        <f t="shared" si="13"/>
        <v>0</v>
      </c>
      <c r="BY269" s="31">
        <f t="shared" si="14"/>
        <v>0</v>
      </c>
      <c r="BZ269" s="81">
        <v>9</v>
      </c>
    </row>
    <row r="270" spans="2:78" ht="31.5" customHeight="1">
      <c r="B270" s="72">
        <v>265</v>
      </c>
      <c r="C270" s="72">
        <v>13</v>
      </c>
      <c r="D270" s="73" t="s">
        <v>2089</v>
      </c>
      <c r="E270" s="74" t="s">
        <v>2475</v>
      </c>
      <c r="F270" s="73">
        <v>4</v>
      </c>
      <c r="G270" s="73">
        <v>2014</v>
      </c>
      <c r="H270" s="95" t="s">
        <v>4123</v>
      </c>
      <c r="I270" s="95" t="s">
        <v>4123</v>
      </c>
      <c r="J270" s="74" t="s">
        <v>7351</v>
      </c>
      <c r="K270" s="74" t="s">
        <v>2725</v>
      </c>
      <c r="L270" s="74" t="s">
        <v>2726</v>
      </c>
      <c r="M270" s="74" t="s">
        <v>2850</v>
      </c>
      <c r="N270" s="74" t="s">
        <v>2851</v>
      </c>
      <c r="O270" s="74" t="s">
        <v>2850</v>
      </c>
      <c r="P270" s="74">
        <v>1000</v>
      </c>
      <c r="Q270" s="74">
        <v>50</v>
      </c>
      <c r="R270" s="75"/>
      <c r="S270" s="75" t="str">
        <f t="shared" si="12"/>
        <v>소기업</v>
      </c>
      <c r="T270" s="73" t="s">
        <v>7352</v>
      </c>
      <c r="U270" s="73" t="s">
        <v>7353</v>
      </c>
      <c r="V270" s="74" t="s">
        <v>7354</v>
      </c>
      <c r="W270" s="91" t="s">
        <v>7355</v>
      </c>
      <c r="X270" s="73" t="s">
        <v>7353</v>
      </c>
      <c r="Y270" s="73" t="s">
        <v>2731</v>
      </c>
      <c r="Z270" s="79" t="s">
        <v>7356</v>
      </c>
      <c r="AA270" s="74" t="s">
        <v>7357</v>
      </c>
      <c r="AB270" s="77" t="s">
        <v>2734</v>
      </c>
      <c r="AC270" s="73" t="s">
        <v>2735</v>
      </c>
      <c r="AD270" s="73" t="s">
        <v>2735</v>
      </c>
      <c r="AE270" s="73" t="s">
        <v>7295</v>
      </c>
      <c r="AF270" s="78" t="s">
        <v>2737</v>
      </c>
      <c r="AG270" s="78"/>
      <c r="AH270" s="79" t="s">
        <v>7358</v>
      </c>
      <c r="AI270" s="79" t="s">
        <v>7359</v>
      </c>
      <c r="AJ270" s="73">
        <v>3</v>
      </c>
      <c r="AK270" s="73">
        <v>5</v>
      </c>
      <c r="AL270" s="73">
        <v>2</v>
      </c>
      <c r="AM270" s="80">
        <v>5</v>
      </c>
      <c r="AN270" s="80">
        <v>3</v>
      </c>
      <c r="AO270" s="80">
        <v>2</v>
      </c>
      <c r="AP270" s="79" t="s">
        <v>7360</v>
      </c>
      <c r="AQ270" s="79" t="s">
        <v>7361</v>
      </c>
      <c r="AR270" s="79" t="s">
        <v>7362</v>
      </c>
      <c r="AS270" s="79" t="s">
        <v>7363</v>
      </c>
      <c r="AT270" s="79" t="s">
        <v>2746</v>
      </c>
      <c r="AU270" s="81">
        <v>3</v>
      </c>
      <c r="AV270" s="81">
        <v>4</v>
      </c>
      <c r="AW270" s="81">
        <v>4</v>
      </c>
      <c r="AX270" s="82">
        <v>4</v>
      </c>
      <c r="AY270" s="82">
        <v>5</v>
      </c>
      <c r="AZ270" s="74" t="s">
        <v>7364</v>
      </c>
      <c r="BA270" s="79" t="s">
        <v>7365</v>
      </c>
      <c r="BB270" s="79" t="s">
        <v>7366</v>
      </c>
      <c r="BC270" s="79" t="s">
        <v>7367</v>
      </c>
      <c r="BD270" s="83">
        <v>42387</v>
      </c>
      <c r="BE270" s="81" t="s">
        <v>7368</v>
      </c>
      <c r="BF270" s="81"/>
      <c r="BG270" s="81">
        <v>1</v>
      </c>
      <c r="BH270" s="81"/>
      <c r="BI270" s="81"/>
      <c r="BJ270" s="84"/>
      <c r="BK270" s="81">
        <v>8</v>
      </c>
      <c r="BL270" s="82">
        <v>12</v>
      </c>
      <c r="BM270" s="82">
        <v>12</v>
      </c>
      <c r="BN270" s="73"/>
      <c r="BO270" s="73"/>
      <c r="BP270" s="73"/>
      <c r="BQ270" s="85" t="s">
        <v>7369</v>
      </c>
      <c r="BR270" s="86">
        <v>0</v>
      </c>
      <c r="BS270" s="87">
        <v>100</v>
      </c>
      <c r="BT270" s="86">
        <v>100</v>
      </c>
      <c r="BU270" s="81" t="s">
        <v>2756</v>
      </c>
      <c r="BV270" s="81"/>
      <c r="BW270" s="90"/>
      <c r="BX270" s="31">
        <f t="shared" si="13"/>
        <v>1</v>
      </c>
      <c r="BY270" s="31">
        <f t="shared" si="14"/>
        <v>1</v>
      </c>
      <c r="BZ270" s="81">
        <v>10</v>
      </c>
    </row>
    <row r="271" spans="2:78" ht="31.5" customHeight="1">
      <c r="B271" s="72">
        <v>266</v>
      </c>
      <c r="C271" s="72">
        <v>14</v>
      </c>
      <c r="D271" s="73" t="s">
        <v>2089</v>
      </c>
      <c r="E271" s="74" t="s">
        <v>7370</v>
      </c>
      <c r="F271" s="73">
        <v>28</v>
      </c>
      <c r="G271" s="73">
        <v>2013</v>
      </c>
      <c r="H271" s="73" t="s">
        <v>2907</v>
      </c>
      <c r="I271" s="73" t="s">
        <v>2908</v>
      </c>
      <c r="J271" s="74" t="s">
        <v>7371</v>
      </c>
      <c r="K271" s="74" t="s">
        <v>2910</v>
      </c>
      <c r="L271" s="74" t="s">
        <v>2911</v>
      </c>
      <c r="M271" s="74" t="s">
        <v>3068</v>
      </c>
      <c r="N271" s="74" t="s">
        <v>3069</v>
      </c>
      <c r="O271" s="74" t="s">
        <v>2910</v>
      </c>
      <c r="P271" s="74">
        <v>600</v>
      </c>
      <c r="Q271" s="74">
        <v>50</v>
      </c>
      <c r="R271" s="75"/>
      <c r="S271" s="75" t="str">
        <f t="shared" si="12"/>
        <v>소기업</v>
      </c>
      <c r="T271" s="73" t="s">
        <v>7372</v>
      </c>
      <c r="U271" s="73" t="s">
        <v>7373</v>
      </c>
      <c r="V271" s="74" t="s">
        <v>7370</v>
      </c>
      <c r="W271" s="73" t="s">
        <v>7372</v>
      </c>
      <c r="X271" s="73" t="s">
        <v>7373</v>
      </c>
      <c r="Y271" s="73" t="s">
        <v>3687</v>
      </c>
      <c r="Z271" s="74" t="s">
        <v>7374</v>
      </c>
      <c r="AA271" s="74" t="s">
        <v>7375</v>
      </c>
      <c r="AB271" s="77" t="s">
        <v>2814</v>
      </c>
      <c r="AC271" s="73" t="s">
        <v>2769</v>
      </c>
      <c r="AD271" s="73" t="s">
        <v>2769</v>
      </c>
      <c r="AE271" s="73" t="s">
        <v>7295</v>
      </c>
      <c r="AF271" s="92" t="s">
        <v>3586</v>
      </c>
      <c r="AG271" s="92"/>
      <c r="AH271" s="79" t="s">
        <v>7372</v>
      </c>
      <c r="AI271" s="79" t="s">
        <v>7376</v>
      </c>
      <c r="AJ271" s="73">
        <v>1</v>
      </c>
      <c r="AK271" s="73">
        <v>4</v>
      </c>
      <c r="AL271" s="73">
        <v>7</v>
      </c>
      <c r="AM271" s="80">
        <v>1</v>
      </c>
      <c r="AN271" s="80">
        <v>4</v>
      </c>
      <c r="AO271" s="80">
        <v>7</v>
      </c>
      <c r="AP271" s="79" t="s">
        <v>7377</v>
      </c>
      <c r="AQ271" s="79" t="s">
        <v>7378</v>
      </c>
      <c r="AR271" s="79" t="s">
        <v>7379</v>
      </c>
      <c r="AS271" s="79" t="s">
        <v>7380</v>
      </c>
      <c r="AT271" s="79" t="s">
        <v>2746</v>
      </c>
      <c r="AU271" s="81">
        <v>3</v>
      </c>
      <c r="AV271" s="81">
        <v>4</v>
      </c>
      <c r="AW271" s="81">
        <v>4</v>
      </c>
      <c r="AX271" s="82">
        <v>5</v>
      </c>
      <c r="AY271" s="82">
        <v>6</v>
      </c>
      <c r="AZ271" s="74" t="s">
        <v>7377</v>
      </c>
      <c r="BA271" s="79" t="s">
        <v>7381</v>
      </c>
      <c r="BB271" s="79" t="s">
        <v>7382</v>
      </c>
      <c r="BC271" s="79" t="s">
        <v>7383</v>
      </c>
      <c r="BD271" s="83">
        <v>42478</v>
      </c>
      <c r="BE271" s="81" t="s">
        <v>7384</v>
      </c>
      <c r="BF271" s="81">
        <v>1</v>
      </c>
      <c r="BG271" s="81"/>
      <c r="BH271" s="81"/>
      <c r="BI271" s="81"/>
      <c r="BJ271" s="84"/>
      <c r="BK271" s="81">
        <v>2</v>
      </c>
      <c r="BL271" s="82">
        <v>4</v>
      </c>
      <c r="BM271" s="82">
        <v>5</v>
      </c>
      <c r="BN271" s="73"/>
      <c r="BO271" s="73"/>
      <c r="BP271" s="73"/>
      <c r="BQ271" s="85"/>
      <c r="BR271" s="86">
        <v>0</v>
      </c>
      <c r="BS271" s="87">
        <v>0</v>
      </c>
      <c r="BT271" s="86">
        <v>0</v>
      </c>
      <c r="BU271" s="81" t="s">
        <v>2756</v>
      </c>
      <c r="BV271" s="81"/>
      <c r="BW271" s="90"/>
      <c r="BX271" s="31">
        <f t="shared" si="13"/>
        <v>0</v>
      </c>
      <c r="BY271" s="31">
        <f t="shared" si="14"/>
        <v>0</v>
      </c>
      <c r="BZ271" s="81">
        <v>6</v>
      </c>
    </row>
    <row r="272" spans="2:78" ht="31.5" customHeight="1">
      <c r="B272" s="72">
        <v>267</v>
      </c>
      <c r="C272" s="72">
        <v>15</v>
      </c>
      <c r="D272" s="73" t="s">
        <v>2089</v>
      </c>
      <c r="E272" s="74" t="s">
        <v>2476</v>
      </c>
      <c r="F272" s="73">
        <v>21</v>
      </c>
      <c r="G272" s="73">
        <v>1993</v>
      </c>
      <c r="H272" s="73" t="s">
        <v>6457</v>
      </c>
      <c r="I272" s="73" t="s">
        <v>2804</v>
      </c>
      <c r="J272" s="74" t="s">
        <v>2909</v>
      </c>
      <c r="K272" s="74" t="s">
        <v>2910</v>
      </c>
      <c r="L272" s="74" t="s">
        <v>2911</v>
      </c>
      <c r="M272" s="74" t="s">
        <v>2912</v>
      </c>
      <c r="N272" s="74" t="s">
        <v>2913</v>
      </c>
      <c r="O272" s="74" t="s">
        <v>2910</v>
      </c>
      <c r="P272" s="74">
        <v>600</v>
      </c>
      <c r="Q272" s="74">
        <v>50</v>
      </c>
      <c r="R272" s="75">
        <v>8.5507799999999996</v>
      </c>
      <c r="S272" s="75" t="str">
        <f t="shared" si="12"/>
        <v>소기업</v>
      </c>
      <c r="T272" s="73" t="s">
        <v>7385</v>
      </c>
      <c r="U272" s="73" t="s">
        <v>7386</v>
      </c>
      <c r="V272" s="93" t="s">
        <v>7387</v>
      </c>
      <c r="W272" s="73" t="s">
        <v>7385</v>
      </c>
      <c r="X272" s="91" t="s">
        <v>7388</v>
      </c>
      <c r="Y272" s="73" t="s">
        <v>2089</v>
      </c>
      <c r="Z272" s="76" t="s">
        <v>7389</v>
      </c>
      <c r="AA272" s="74" t="s">
        <v>7390</v>
      </c>
      <c r="AB272" s="77" t="s">
        <v>2734</v>
      </c>
      <c r="AC272" s="73" t="s">
        <v>2735</v>
      </c>
      <c r="AD272" s="73" t="s">
        <v>2735</v>
      </c>
      <c r="AE272" s="73" t="s">
        <v>7295</v>
      </c>
      <c r="AF272" s="78" t="s">
        <v>2737</v>
      </c>
      <c r="AG272" s="78"/>
      <c r="AH272" s="79" t="s">
        <v>7391</v>
      </c>
      <c r="AI272" s="79" t="s">
        <v>7392</v>
      </c>
      <c r="AJ272" s="73">
        <v>5</v>
      </c>
      <c r="AK272" s="73">
        <v>5</v>
      </c>
      <c r="AL272" s="73">
        <v>1</v>
      </c>
      <c r="AM272" s="80">
        <v>1</v>
      </c>
      <c r="AN272" s="80">
        <v>5</v>
      </c>
      <c r="AO272" s="80">
        <v>1</v>
      </c>
      <c r="AP272" s="79" t="s">
        <v>7393</v>
      </c>
      <c r="AQ272" s="79" t="s">
        <v>7394</v>
      </c>
      <c r="AR272" s="79" t="s">
        <v>7395</v>
      </c>
      <c r="AS272" s="79" t="s">
        <v>7396</v>
      </c>
      <c r="AT272" s="79" t="s">
        <v>2746</v>
      </c>
      <c r="AU272" s="81">
        <v>3</v>
      </c>
      <c r="AV272" s="81">
        <v>4</v>
      </c>
      <c r="AW272" s="81">
        <v>4</v>
      </c>
      <c r="AX272" s="82">
        <v>4</v>
      </c>
      <c r="AY272" s="82">
        <v>5</v>
      </c>
      <c r="AZ272" s="74" t="s">
        <v>7393</v>
      </c>
      <c r="BA272" s="79" t="s">
        <v>7397</v>
      </c>
      <c r="BB272" s="79" t="s">
        <v>7398</v>
      </c>
      <c r="BC272" s="79" t="s">
        <v>7399</v>
      </c>
      <c r="BD272" s="83">
        <v>42383</v>
      </c>
      <c r="BE272" s="81" t="s">
        <v>7400</v>
      </c>
      <c r="BF272" s="81">
        <v>1</v>
      </c>
      <c r="BG272" s="81"/>
      <c r="BH272" s="81"/>
      <c r="BI272" s="81"/>
      <c r="BJ272" s="84"/>
      <c r="BK272" s="81">
        <v>2</v>
      </c>
      <c r="BL272" s="82">
        <v>6</v>
      </c>
      <c r="BM272" s="82">
        <v>6</v>
      </c>
      <c r="BN272" s="73"/>
      <c r="BO272" s="73" t="s">
        <v>3829</v>
      </c>
      <c r="BP272" s="73"/>
      <c r="BQ272" s="85" t="s">
        <v>7401</v>
      </c>
      <c r="BR272" s="86">
        <v>900</v>
      </c>
      <c r="BS272" s="87">
        <v>810</v>
      </c>
      <c r="BT272" s="86">
        <v>0</v>
      </c>
      <c r="BU272" s="81" t="s">
        <v>2756</v>
      </c>
      <c r="BV272" s="81" t="s">
        <v>3335</v>
      </c>
      <c r="BW272" s="90"/>
      <c r="BX272" s="31">
        <f t="shared" si="13"/>
        <v>1</v>
      </c>
      <c r="BY272" s="31">
        <f t="shared" si="14"/>
        <v>1</v>
      </c>
      <c r="BZ272" s="81">
        <v>9</v>
      </c>
    </row>
    <row r="273" spans="2:78" ht="31.5" customHeight="1">
      <c r="B273" s="72">
        <v>268</v>
      </c>
      <c r="C273" s="72">
        <v>16</v>
      </c>
      <c r="D273" s="73" t="s">
        <v>2089</v>
      </c>
      <c r="E273" s="94" t="s">
        <v>7402</v>
      </c>
      <c r="F273" s="73">
        <v>1</v>
      </c>
      <c r="G273" s="95">
        <v>2016</v>
      </c>
      <c r="H273" s="95" t="s">
        <v>4123</v>
      </c>
      <c r="I273" s="95" t="s">
        <v>4123</v>
      </c>
      <c r="J273" s="94" t="s">
        <v>7403</v>
      </c>
      <c r="K273" s="74" t="s">
        <v>3233</v>
      </c>
      <c r="L273" s="74" t="s">
        <v>3234</v>
      </c>
      <c r="M273" s="74" t="s">
        <v>7404</v>
      </c>
      <c r="N273" s="74" t="s">
        <v>7405</v>
      </c>
      <c r="O273" s="74" t="s">
        <v>3233</v>
      </c>
      <c r="P273" s="74">
        <v>800</v>
      </c>
      <c r="Q273" s="74">
        <v>50</v>
      </c>
      <c r="R273" s="75"/>
      <c r="S273" s="75" t="str">
        <f t="shared" si="12"/>
        <v>소기업</v>
      </c>
      <c r="T273" s="73" t="s">
        <v>7406</v>
      </c>
      <c r="U273" s="73" t="s">
        <v>7407</v>
      </c>
      <c r="V273" s="94" t="s">
        <v>7402</v>
      </c>
      <c r="W273" s="73" t="s">
        <v>7408</v>
      </c>
      <c r="X273" s="73" t="s">
        <v>7407</v>
      </c>
      <c r="Y273" s="73" t="s">
        <v>2089</v>
      </c>
      <c r="Z273" s="76" t="s">
        <v>7409</v>
      </c>
      <c r="AA273" s="74" t="s">
        <v>7410</v>
      </c>
      <c r="AB273" s="77" t="s">
        <v>2734</v>
      </c>
      <c r="AC273" s="73" t="s">
        <v>2769</v>
      </c>
      <c r="AD273" s="73" t="s">
        <v>2769</v>
      </c>
      <c r="AE273" s="73" t="s">
        <v>7295</v>
      </c>
      <c r="AF273" s="78" t="s">
        <v>2737</v>
      </c>
      <c r="AG273" s="78"/>
      <c r="AH273" s="79" t="s">
        <v>7406</v>
      </c>
      <c r="AI273" s="79" t="s">
        <v>7411</v>
      </c>
      <c r="AJ273" s="73">
        <v>1</v>
      </c>
      <c r="AK273" s="73">
        <v>3</v>
      </c>
      <c r="AL273" s="73">
        <v>1</v>
      </c>
      <c r="AM273" s="80">
        <v>1</v>
      </c>
      <c r="AN273" s="80">
        <v>3</v>
      </c>
      <c r="AO273" s="80">
        <v>1</v>
      </c>
      <c r="AP273" s="79" t="s">
        <v>7412</v>
      </c>
      <c r="AQ273" s="79" t="s">
        <v>7413</v>
      </c>
      <c r="AR273" s="79" t="s">
        <v>7414</v>
      </c>
      <c r="AS273" s="79" t="s">
        <v>7415</v>
      </c>
      <c r="AT273" s="79" t="s">
        <v>2746</v>
      </c>
      <c r="AU273" s="81">
        <v>3</v>
      </c>
      <c r="AV273" s="81">
        <v>4</v>
      </c>
      <c r="AW273" s="81">
        <v>4</v>
      </c>
      <c r="AX273" s="82">
        <v>4</v>
      </c>
      <c r="AY273" s="82">
        <v>5</v>
      </c>
      <c r="AZ273" s="74" t="s">
        <v>7412</v>
      </c>
      <c r="BA273" s="79" t="s">
        <v>7416</v>
      </c>
      <c r="BB273" s="79" t="s">
        <v>7417</v>
      </c>
      <c r="BC273" s="79" t="s">
        <v>7418</v>
      </c>
      <c r="BD273" s="83">
        <v>42389</v>
      </c>
      <c r="BE273" s="81"/>
      <c r="BF273" s="81"/>
      <c r="BG273" s="81"/>
      <c r="BH273" s="81"/>
      <c r="BI273" s="81"/>
      <c r="BJ273" s="84"/>
      <c r="BK273" s="81">
        <v>4</v>
      </c>
      <c r="BL273" s="82">
        <v>5</v>
      </c>
      <c r="BM273" s="82">
        <v>5</v>
      </c>
      <c r="BN273" s="73"/>
      <c r="BO273" s="73"/>
      <c r="BP273" s="73"/>
      <c r="BQ273" s="85"/>
      <c r="BR273" s="86">
        <v>0</v>
      </c>
      <c r="BS273" s="87">
        <v>0</v>
      </c>
      <c r="BT273" s="86">
        <v>0</v>
      </c>
      <c r="BU273" s="81" t="s">
        <v>2756</v>
      </c>
      <c r="BV273" s="81" t="s">
        <v>3335</v>
      </c>
      <c r="BW273" s="90"/>
      <c r="BX273" s="31">
        <f t="shared" si="13"/>
        <v>0</v>
      </c>
      <c r="BY273" s="31">
        <f t="shared" si="14"/>
        <v>0</v>
      </c>
      <c r="BZ273" s="81">
        <v>9</v>
      </c>
    </row>
    <row r="274" spans="2:78" ht="31.5" customHeight="1">
      <c r="B274" s="72">
        <v>269</v>
      </c>
      <c r="C274" s="72">
        <v>17</v>
      </c>
      <c r="D274" s="73" t="s">
        <v>2089</v>
      </c>
      <c r="E274" s="74" t="s">
        <v>7419</v>
      </c>
      <c r="F274" s="73">
        <v>20</v>
      </c>
      <c r="G274" s="73">
        <v>2012</v>
      </c>
      <c r="H274" s="73" t="s">
        <v>3165</v>
      </c>
      <c r="I274" s="73" t="s">
        <v>3034</v>
      </c>
      <c r="J274" s="74" t="s">
        <v>7420</v>
      </c>
      <c r="K274" s="74" t="s">
        <v>3233</v>
      </c>
      <c r="L274" s="74" t="s">
        <v>3234</v>
      </c>
      <c r="M274" s="74" t="s">
        <v>7404</v>
      </c>
      <c r="N274" s="74" t="s">
        <v>7405</v>
      </c>
      <c r="O274" s="74" t="s">
        <v>3233</v>
      </c>
      <c r="P274" s="74">
        <v>800</v>
      </c>
      <c r="Q274" s="74">
        <v>50</v>
      </c>
      <c r="R274" s="75">
        <v>34.253970000000002</v>
      </c>
      <c r="S274" s="75" t="str">
        <f t="shared" si="12"/>
        <v>소기업</v>
      </c>
      <c r="T274" s="73" t="s">
        <v>7421</v>
      </c>
      <c r="U274" s="73" t="s">
        <v>7422</v>
      </c>
      <c r="V274" s="74" t="s">
        <v>7419</v>
      </c>
      <c r="W274" s="73" t="s">
        <v>7421</v>
      </c>
      <c r="X274" s="73" t="s">
        <v>7422</v>
      </c>
      <c r="Y274" s="73" t="s">
        <v>2089</v>
      </c>
      <c r="Z274" s="76" t="s">
        <v>7423</v>
      </c>
      <c r="AA274" s="74" t="s">
        <v>7424</v>
      </c>
      <c r="AB274" s="77" t="s">
        <v>2734</v>
      </c>
      <c r="AC274" s="73" t="s">
        <v>2769</v>
      </c>
      <c r="AD274" s="73" t="s">
        <v>2769</v>
      </c>
      <c r="AE274" s="73" t="s">
        <v>7425</v>
      </c>
      <c r="AF274" s="92" t="s">
        <v>2737</v>
      </c>
      <c r="AG274" s="92"/>
      <c r="AH274" s="79" t="s">
        <v>7426</v>
      </c>
      <c r="AI274" s="79" t="s">
        <v>7427</v>
      </c>
      <c r="AJ274" s="73">
        <v>3</v>
      </c>
      <c r="AK274" s="73">
        <v>3</v>
      </c>
      <c r="AL274" s="73" t="s">
        <v>5188</v>
      </c>
      <c r="AM274" s="80">
        <v>3</v>
      </c>
      <c r="AN274" s="80">
        <v>3</v>
      </c>
      <c r="AO274" s="80">
        <v>3</v>
      </c>
      <c r="AP274" s="79" t="s">
        <v>7428</v>
      </c>
      <c r="AQ274" s="79" t="s">
        <v>7429</v>
      </c>
      <c r="AR274" s="79" t="s">
        <v>7430</v>
      </c>
      <c r="AS274" s="79" t="s">
        <v>7431</v>
      </c>
      <c r="AT274" s="79" t="s">
        <v>2746</v>
      </c>
      <c r="AU274" s="81">
        <v>2</v>
      </c>
      <c r="AV274" s="81">
        <v>3</v>
      </c>
      <c r="AW274" s="81">
        <v>4</v>
      </c>
      <c r="AX274" s="81">
        <v>4</v>
      </c>
      <c r="AY274" s="81">
        <v>6</v>
      </c>
      <c r="AZ274" s="74" t="s">
        <v>7432</v>
      </c>
      <c r="BA274" s="79" t="s">
        <v>7433</v>
      </c>
      <c r="BB274" s="79" t="s">
        <v>7434</v>
      </c>
      <c r="BC274" s="79" t="s">
        <v>7435</v>
      </c>
      <c r="BD274" s="83" t="s">
        <v>7436</v>
      </c>
      <c r="BE274" s="81" t="s">
        <v>7437</v>
      </c>
      <c r="BF274" s="81">
        <v>1</v>
      </c>
      <c r="BG274" s="81">
        <v>1</v>
      </c>
      <c r="BH274" s="81"/>
      <c r="BI274" s="81"/>
      <c r="BJ274" s="84" t="s">
        <v>7438</v>
      </c>
      <c r="BK274" s="81">
        <v>4</v>
      </c>
      <c r="BL274" s="81">
        <v>6</v>
      </c>
      <c r="BM274" s="81">
        <v>7</v>
      </c>
      <c r="BN274" s="73"/>
      <c r="BO274" s="73"/>
      <c r="BP274" s="73"/>
      <c r="BQ274" s="130"/>
      <c r="BR274" s="86">
        <v>3425</v>
      </c>
      <c r="BS274" s="87">
        <v>5000</v>
      </c>
      <c r="BT274" s="86">
        <v>1575</v>
      </c>
      <c r="BU274" s="81" t="s">
        <v>2756</v>
      </c>
      <c r="BV274" s="81"/>
      <c r="BW274" s="90"/>
      <c r="BX274" s="31">
        <f t="shared" si="13"/>
        <v>0</v>
      </c>
      <c r="BY274" s="31">
        <f t="shared" si="14"/>
        <v>0</v>
      </c>
      <c r="BZ274" s="81">
        <v>8</v>
      </c>
    </row>
    <row r="275" spans="2:78" ht="31.5" customHeight="1">
      <c r="B275" s="72">
        <v>270</v>
      </c>
      <c r="C275" s="72">
        <v>18</v>
      </c>
      <c r="D275" s="73" t="s">
        <v>2089</v>
      </c>
      <c r="E275" s="74" t="s">
        <v>7439</v>
      </c>
      <c r="F275" s="73">
        <v>15</v>
      </c>
      <c r="G275" s="73">
        <v>2014</v>
      </c>
      <c r="H275" s="95" t="s">
        <v>4123</v>
      </c>
      <c r="I275" s="95" t="s">
        <v>3617</v>
      </c>
      <c r="J275" s="74" t="s">
        <v>2869</v>
      </c>
      <c r="K275" s="74" t="s">
        <v>2725</v>
      </c>
      <c r="L275" s="74" t="s">
        <v>2726</v>
      </c>
      <c r="M275" s="74" t="s">
        <v>2870</v>
      </c>
      <c r="N275" s="74" t="s">
        <v>2871</v>
      </c>
      <c r="O275" s="74" t="s">
        <v>2870</v>
      </c>
      <c r="P275" s="74">
        <v>1000</v>
      </c>
      <c r="Q275" s="74">
        <v>50</v>
      </c>
      <c r="R275" s="75">
        <v>3.1207949999999998</v>
      </c>
      <c r="S275" s="75" t="str">
        <f t="shared" si="12"/>
        <v>소기업</v>
      </c>
      <c r="T275" s="73" t="s">
        <v>7440</v>
      </c>
      <c r="U275" s="73" t="s">
        <v>7441</v>
      </c>
      <c r="V275" s="74" t="s">
        <v>7442</v>
      </c>
      <c r="W275" s="73" t="s">
        <v>7440</v>
      </c>
      <c r="X275" s="73" t="s">
        <v>7441</v>
      </c>
      <c r="Y275" s="73" t="s">
        <v>2089</v>
      </c>
      <c r="Z275" s="76" t="s">
        <v>7443</v>
      </c>
      <c r="AA275" s="74" t="s">
        <v>7444</v>
      </c>
      <c r="AB275" s="77" t="s">
        <v>2814</v>
      </c>
      <c r="AC275" s="73" t="s">
        <v>2769</v>
      </c>
      <c r="AD275" s="73" t="s">
        <v>2769</v>
      </c>
      <c r="AE275" s="73" t="s">
        <v>7425</v>
      </c>
      <c r="AF275" s="92" t="s">
        <v>2737</v>
      </c>
      <c r="AG275" s="92"/>
      <c r="AH275" s="79" t="s">
        <v>7440</v>
      </c>
      <c r="AI275" s="79" t="s">
        <v>7445</v>
      </c>
      <c r="AJ275" s="73">
        <v>1</v>
      </c>
      <c r="AK275" s="73">
        <v>3</v>
      </c>
      <c r="AL275" s="73">
        <v>2</v>
      </c>
      <c r="AM275" s="80">
        <v>1</v>
      </c>
      <c r="AN275" s="80">
        <v>3</v>
      </c>
      <c r="AO275" s="80">
        <v>2</v>
      </c>
      <c r="AP275" s="79" t="s">
        <v>6232</v>
      </c>
      <c r="AQ275" s="79" t="s">
        <v>7446</v>
      </c>
      <c r="AR275" s="79" t="s">
        <v>7447</v>
      </c>
      <c r="AS275" s="79" t="s">
        <v>7448</v>
      </c>
      <c r="AT275" s="79" t="s">
        <v>2746</v>
      </c>
      <c r="AU275" s="81">
        <v>2</v>
      </c>
      <c r="AV275" s="81">
        <v>3</v>
      </c>
      <c r="AW275" s="81">
        <v>4</v>
      </c>
      <c r="AX275" s="81">
        <v>4</v>
      </c>
      <c r="AY275" s="81">
        <v>6</v>
      </c>
      <c r="AZ275" s="74" t="s">
        <v>6232</v>
      </c>
      <c r="BA275" s="79" t="s">
        <v>7446</v>
      </c>
      <c r="BB275" s="79" t="s">
        <v>7449</v>
      </c>
      <c r="BC275" s="79" t="s">
        <v>7450</v>
      </c>
      <c r="BD275" s="83" t="s">
        <v>7451</v>
      </c>
      <c r="BE275" s="81" t="s">
        <v>7452</v>
      </c>
      <c r="BF275" s="81">
        <v>1</v>
      </c>
      <c r="BG275" s="81"/>
      <c r="BH275" s="81"/>
      <c r="BI275" s="81"/>
      <c r="BJ275" s="84" t="s">
        <v>7438</v>
      </c>
      <c r="BK275" s="81">
        <v>4</v>
      </c>
      <c r="BL275" s="81">
        <v>6</v>
      </c>
      <c r="BM275" s="81">
        <v>7</v>
      </c>
      <c r="BN275" s="73"/>
      <c r="BO275" s="73"/>
      <c r="BP275" s="73"/>
      <c r="BQ275" s="130"/>
      <c r="BR275" s="86">
        <v>20</v>
      </c>
      <c r="BS275" s="87">
        <v>600</v>
      </c>
      <c r="BT275" s="86">
        <v>580</v>
      </c>
      <c r="BU275" s="81" t="s">
        <v>2756</v>
      </c>
      <c r="BV275" s="81"/>
      <c r="BW275" s="90"/>
      <c r="BX275" s="31">
        <f t="shared" si="13"/>
        <v>0</v>
      </c>
      <c r="BY275" s="31">
        <f t="shared" si="14"/>
        <v>0</v>
      </c>
      <c r="BZ275" s="81">
        <v>10</v>
      </c>
    </row>
    <row r="276" spans="2:78" ht="31.5" customHeight="1">
      <c r="B276" s="72">
        <v>271</v>
      </c>
      <c r="C276" s="72">
        <v>19</v>
      </c>
      <c r="D276" s="73" t="s">
        <v>2089</v>
      </c>
      <c r="E276" s="74" t="s">
        <v>7453</v>
      </c>
      <c r="F276" s="73">
        <v>21</v>
      </c>
      <c r="G276" s="73">
        <v>1998</v>
      </c>
      <c r="H276" s="73" t="s">
        <v>3165</v>
      </c>
      <c r="I276" s="73" t="s">
        <v>3034</v>
      </c>
      <c r="J276" s="74" t="s">
        <v>4359</v>
      </c>
      <c r="K276" s="74" t="s">
        <v>2725</v>
      </c>
      <c r="L276" s="74" t="s">
        <v>2726</v>
      </c>
      <c r="M276" s="74" t="s">
        <v>3036</v>
      </c>
      <c r="N276" s="74" t="s">
        <v>3037</v>
      </c>
      <c r="O276" s="74" t="s">
        <v>3036</v>
      </c>
      <c r="P276" s="74">
        <v>1500</v>
      </c>
      <c r="Q276" s="74">
        <v>50</v>
      </c>
      <c r="R276" s="75">
        <v>204.70271</v>
      </c>
      <c r="S276" s="75" t="str">
        <f t="shared" si="12"/>
        <v>소기업</v>
      </c>
      <c r="T276" s="73" t="s">
        <v>7454</v>
      </c>
      <c r="U276" s="73" t="s">
        <v>7455</v>
      </c>
      <c r="V276" s="74" t="s">
        <v>7453</v>
      </c>
      <c r="W276" s="73" t="s">
        <v>7454</v>
      </c>
      <c r="X276" s="73" t="s">
        <v>7455</v>
      </c>
      <c r="Y276" s="73" t="s">
        <v>2089</v>
      </c>
      <c r="Z276" s="76" t="s">
        <v>7456</v>
      </c>
      <c r="AA276" s="74" t="s">
        <v>7457</v>
      </c>
      <c r="AB276" s="77" t="s">
        <v>2734</v>
      </c>
      <c r="AC276" s="73" t="s">
        <v>2735</v>
      </c>
      <c r="AD276" s="73" t="s">
        <v>2735</v>
      </c>
      <c r="AE276" s="73" t="s">
        <v>7425</v>
      </c>
      <c r="AF276" s="78" t="s">
        <v>2737</v>
      </c>
      <c r="AG276" s="78"/>
      <c r="AH276" s="79" t="s">
        <v>7458</v>
      </c>
      <c r="AI276" s="79" t="s">
        <v>7459</v>
      </c>
      <c r="AJ276" s="73">
        <v>2</v>
      </c>
      <c r="AK276" s="73">
        <v>3</v>
      </c>
      <c r="AL276" s="73">
        <v>6</v>
      </c>
      <c r="AM276" s="80">
        <v>2</v>
      </c>
      <c r="AN276" s="80">
        <v>3</v>
      </c>
      <c r="AO276" s="80">
        <v>6</v>
      </c>
      <c r="AP276" s="79" t="s">
        <v>7460</v>
      </c>
      <c r="AQ276" s="79" t="s">
        <v>7461</v>
      </c>
      <c r="AR276" s="79" t="s">
        <v>7462</v>
      </c>
      <c r="AS276" s="79" t="s">
        <v>7463</v>
      </c>
      <c r="AT276" s="79" t="s">
        <v>2746</v>
      </c>
      <c r="AU276" s="81">
        <v>3</v>
      </c>
      <c r="AV276" s="81">
        <v>4</v>
      </c>
      <c r="AW276" s="81">
        <v>4</v>
      </c>
      <c r="AX276" s="81">
        <v>4</v>
      </c>
      <c r="AY276" s="81">
        <v>6</v>
      </c>
      <c r="AZ276" s="74" t="s">
        <v>7464</v>
      </c>
      <c r="BA276" s="79" t="s">
        <v>7465</v>
      </c>
      <c r="BB276" s="79" t="s">
        <v>7466</v>
      </c>
      <c r="BC276" s="79" t="s">
        <v>7467</v>
      </c>
      <c r="BD276" s="83" t="s">
        <v>7468</v>
      </c>
      <c r="BE276" s="81" t="s">
        <v>7469</v>
      </c>
      <c r="BF276" s="81">
        <v>1</v>
      </c>
      <c r="BG276" s="81"/>
      <c r="BH276" s="81"/>
      <c r="BI276" s="81"/>
      <c r="BJ276" s="84" t="s">
        <v>7438</v>
      </c>
      <c r="BK276" s="81">
        <v>5</v>
      </c>
      <c r="BL276" s="81">
        <v>9</v>
      </c>
      <c r="BM276" s="81">
        <v>10</v>
      </c>
      <c r="BN276" s="73"/>
      <c r="BO276" s="73"/>
      <c r="BP276" s="73"/>
      <c r="BQ276" s="85"/>
      <c r="BR276" s="86">
        <v>18900</v>
      </c>
      <c r="BS276" s="87">
        <v>22000</v>
      </c>
      <c r="BT276" s="86">
        <v>3100</v>
      </c>
      <c r="BU276" s="81" t="s">
        <v>2778</v>
      </c>
      <c r="BV276" s="81"/>
      <c r="BW276" s="90"/>
      <c r="BX276" s="31">
        <f t="shared" si="13"/>
        <v>1</v>
      </c>
      <c r="BY276" s="31">
        <f t="shared" si="14"/>
        <v>1</v>
      </c>
      <c r="BZ276" s="81">
        <v>9</v>
      </c>
    </row>
    <row r="277" spans="2:78" ht="31.5" customHeight="1">
      <c r="B277" s="72">
        <v>272</v>
      </c>
      <c r="C277" s="72">
        <v>20</v>
      </c>
      <c r="D277" s="73" t="s">
        <v>2089</v>
      </c>
      <c r="E277" s="74" t="s">
        <v>7470</v>
      </c>
      <c r="F277" s="73">
        <v>31</v>
      </c>
      <c r="G277" s="73">
        <v>2011</v>
      </c>
      <c r="H277" s="73" t="s">
        <v>2889</v>
      </c>
      <c r="I277" s="73" t="s">
        <v>2890</v>
      </c>
      <c r="J277" s="74" t="s">
        <v>3459</v>
      </c>
      <c r="K277" s="74" t="s">
        <v>2725</v>
      </c>
      <c r="L277" s="74" t="s">
        <v>2726</v>
      </c>
      <c r="M277" s="74" t="s">
        <v>2930</v>
      </c>
      <c r="N277" s="74" t="s">
        <v>2931</v>
      </c>
      <c r="O277" s="74" t="s">
        <v>2930</v>
      </c>
      <c r="P277" s="74">
        <v>800</v>
      </c>
      <c r="Q277" s="74">
        <v>50</v>
      </c>
      <c r="R277" s="75">
        <v>40.359259999999999</v>
      </c>
      <c r="S277" s="75" t="str">
        <f t="shared" si="12"/>
        <v>소기업</v>
      </c>
      <c r="T277" s="73" t="s">
        <v>7471</v>
      </c>
      <c r="U277" s="73" t="s">
        <v>7472</v>
      </c>
      <c r="V277" s="74" t="s">
        <v>7470</v>
      </c>
      <c r="W277" s="73" t="s">
        <v>7471</v>
      </c>
      <c r="X277" s="73" t="s">
        <v>7472</v>
      </c>
      <c r="Y277" s="73" t="s">
        <v>2089</v>
      </c>
      <c r="Z277" s="76" t="s">
        <v>7473</v>
      </c>
      <c r="AA277" s="74" t="s">
        <v>7474</v>
      </c>
      <c r="AB277" s="77" t="s">
        <v>2734</v>
      </c>
      <c r="AC277" s="73" t="s">
        <v>2769</v>
      </c>
      <c r="AD277" s="73" t="s">
        <v>2769</v>
      </c>
      <c r="AE277" s="73" t="s">
        <v>7425</v>
      </c>
      <c r="AF277" s="92" t="s">
        <v>2737</v>
      </c>
      <c r="AG277" s="92"/>
      <c r="AH277" s="79" t="s">
        <v>7471</v>
      </c>
      <c r="AI277" s="79" t="s">
        <v>7475</v>
      </c>
      <c r="AJ277" s="73">
        <v>3</v>
      </c>
      <c r="AK277" s="73">
        <v>3</v>
      </c>
      <c r="AL277" s="73">
        <v>1</v>
      </c>
      <c r="AM277" s="80">
        <v>3</v>
      </c>
      <c r="AN277" s="80">
        <v>3</v>
      </c>
      <c r="AO277" s="80">
        <v>1</v>
      </c>
      <c r="AP277" s="79" t="s">
        <v>7476</v>
      </c>
      <c r="AQ277" s="79" t="s">
        <v>7477</v>
      </c>
      <c r="AR277" s="79" t="s">
        <v>7478</v>
      </c>
      <c r="AS277" s="79" t="s">
        <v>7479</v>
      </c>
      <c r="AT277" s="79" t="s">
        <v>2746</v>
      </c>
      <c r="AU277" s="81">
        <v>1</v>
      </c>
      <c r="AV277" s="81">
        <v>3</v>
      </c>
      <c r="AW277" s="81">
        <v>4</v>
      </c>
      <c r="AX277" s="81">
        <v>4</v>
      </c>
      <c r="AY277" s="81">
        <v>6</v>
      </c>
      <c r="AZ277" s="74" t="s">
        <v>7480</v>
      </c>
      <c r="BA277" s="79" t="s">
        <v>7481</v>
      </c>
      <c r="BB277" s="79" t="s">
        <v>7449</v>
      </c>
      <c r="BC277" s="79" t="s">
        <v>7482</v>
      </c>
      <c r="BD277" s="83" t="s">
        <v>7483</v>
      </c>
      <c r="BE277" s="81" t="s">
        <v>7484</v>
      </c>
      <c r="BF277" s="81">
        <v>1</v>
      </c>
      <c r="BG277" s="81"/>
      <c r="BH277" s="81"/>
      <c r="BI277" s="81"/>
      <c r="BJ277" s="84" t="s">
        <v>7438</v>
      </c>
      <c r="BK277" s="81">
        <v>4</v>
      </c>
      <c r="BL277" s="81">
        <v>6</v>
      </c>
      <c r="BM277" s="81">
        <v>8</v>
      </c>
      <c r="BN277" s="73"/>
      <c r="BO277" s="73"/>
      <c r="BP277" s="73"/>
      <c r="BQ277" s="130"/>
      <c r="BR277" s="86">
        <v>3400</v>
      </c>
      <c r="BS277" s="87">
        <v>4000</v>
      </c>
      <c r="BT277" s="86">
        <v>600</v>
      </c>
      <c r="BU277" s="81" t="s">
        <v>2756</v>
      </c>
      <c r="BV277" s="81"/>
      <c r="BW277" s="90"/>
      <c r="BX277" s="31">
        <f t="shared" si="13"/>
        <v>0</v>
      </c>
      <c r="BY277" s="31">
        <f t="shared" si="14"/>
        <v>0</v>
      </c>
      <c r="BZ277" s="81">
        <v>10</v>
      </c>
    </row>
    <row r="278" spans="2:78" ht="31.5" customHeight="1">
      <c r="B278" s="72">
        <v>273</v>
      </c>
      <c r="C278" s="72">
        <v>21</v>
      </c>
      <c r="D278" s="73" t="s">
        <v>2089</v>
      </c>
      <c r="E278" s="74" t="s">
        <v>7485</v>
      </c>
      <c r="F278" s="73">
        <v>26</v>
      </c>
      <c r="G278" s="73">
        <v>1996</v>
      </c>
      <c r="H278" s="73" t="s">
        <v>3774</v>
      </c>
      <c r="I278" s="73" t="s">
        <v>2848</v>
      </c>
      <c r="J278" s="74" t="s">
        <v>7486</v>
      </c>
      <c r="K278" s="74" t="s">
        <v>2725</v>
      </c>
      <c r="L278" s="74" t="s">
        <v>2726</v>
      </c>
      <c r="M278" s="74" t="s">
        <v>2930</v>
      </c>
      <c r="N278" s="74" t="s">
        <v>2931</v>
      </c>
      <c r="O278" s="74" t="s">
        <v>2930</v>
      </c>
      <c r="P278" s="74">
        <v>800</v>
      </c>
      <c r="Q278" s="74">
        <v>50</v>
      </c>
      <c r="R278" s="75">
        <v>22.112770000000001</v>
      </c>
      <c r="S278" s="75" t="str">
        <f t="shared" si="12"/>
        <v>소기업</v>
      </c>
      <c r="T278" s="73" t="s">
        <v>7487</v>
      </c>
      <c r="U278" s="73" t="s">
        <v>7488</v>
      </c>
      <c r="V278" s="74" t="s">
        <v>7485</v>
      </c>
      <c r="W278" s="73" t="s">
        <v>7487</v>
      </c>
      <c r="X278" s="73" t="s">
        <v>7488</v>
      </c>
      <c r="Y278" s="73" t="s">
        <v>2089</v>
      </c>
      <c r="Z278" s="76" t="s">
        <v>7489</v>
      </c>
      <c r="AA278" s="74" t="s">
        <v>7490</v>
      </c>
      <c r="AB278" s="77" t="s">
        <v>2734</v>
      </c>
      <c r="AC278" s="73" t="s">
        <v>2735</v>
      </c>
      <c r="AD278" s="73" t="s">
        <v>2735</v>
      </c>
      <c r="AE278" s="73" t="s">
        <v>7425</v>
      </c>
      <c r="AF278" s="78" t="s">
        <v>2737</v>
      </c>
      <c r="AG278" s="78"/>
      <c r="AH278" s="79" t="s">
        <v>7487</v>
      </c>
      <c r="AI278" s="79" t="s">
        <v>7491</v>
      </c>
      <c r="AJ278" s="73" t="s">
        <v>7492</v>
      </c>
      <c r="AK278" s="73" t="s">
        <v>4650</v>
      </c>
      <c r="AL278" s="73" t="s">
        <v>4845</v>
      </c>
      <c r="AM278" s="80" t="s">
        <v>7493</v>
      </c>
      <c r="AN278" s="80" t="s">
        <v>488</v>
      </c>
      <c r="AO278" s="80" t="s">
        <v>3028</v>
      </c>
      <c r="AP278" s="79" t="s">
        <v>7494</v>
      </c>
      <c r="AQ278" s="79" t="s">
        <v>7495</v>
      </c>
      <c r="AR278" s="79" t="s">
        <v>7496</v>
      </c>
      <c r="AS278" s="79" t="s">
        <v>7497</v>
      </c>
      <c r="AT278" s="79" t="s">
        <v>2746</v>
      </c>
      <c r="AU278" s="81">
        <v>2</v>
      </c>
      <c r="AV278" s="81">
        <v>3</v>
      </c>
      <c r="AW278" s="81">
        <v>4</v>
      </c>
      <c r="AX278" s="81">
        <v>4</v>
      </c>
      <c r="AY278" s="81">
        <v>6</v>
      </c>
      <c r="AZ278" s="74" t="s">
        <v>7498</v>
      </c>
      <c r="BA278" s="79" t="s">
        <v>7499</v>
      </c>
      <c r="BB278" s="79" t="s">
        <v>6914</v>
      </c>
      <c r="BC278" s="79" t="s">
        <v>7500</v>
      </c>
      <c r="BD278" s="83" t="s">
        <v>7468</v>
      </c>
      <c r="BE278" s="81" t="s">
        <v>7501</v>
      </c>
      <c r="BF278" s="81">
        <v>1</v>
      </c>
      <c r="BG278" s="81"/>
      <c r="BH278" s="81">
        <v>1</v>
      </c>
      <c r="BI278" s="81"/>
      <c r="BJ278" s="84" t="s">
        <v>7502</v>
      </c>
      <c r="BK278" s="81">
        <v>7</v>
      </c>
      <c r="BL278" s="81">
        <v>12</v>
      </c>
      <c r="BM278" s="81">
        <v>13</v>
      </c>
      <c r="BN278" s="73"/>
      <c r="BO278" s="73"/>
      <c r="BP278" s="73"/>
      <c r="BQ278" s="85"/>
      <c r="BR278" s="86">
        <v>1000</v>
      </c>
      <c r="BS278" s="87">
        <v>2500</v>
      </c>
      <c r="BT278" s="86">
        <v>1500</v>
      </c>
      <c r="BU278" s="81" t="s">
        <v>7503</v>
      </c>
      <c r="BV278" s="81"/>
      <c r="BW278" s="90"/>
      <c r="BX278" s="31">
        <f t="shared" si="13"/>
        <v>1</v>
      </c>
      <c r="BY278" s="31">
        <f t="shared" si="14"/>
        <v>1</v>
      </c>
      <c r="BZ278" s="81">
        <v>8</v>
      </c>
    </row>
    <row r="279" spans="2:78" ht="31.5" customHeight="1">
      <c r="B279" s="72">
        <v>274</v>
      </c>
      <c r="C279" s="72">
        <v>22</v>
      </c>
      <c r="D279" s="73" t="s">
        <v>2089</v>
      </c>
      <c r="E279" s="74" t="s">
        <v>7504</v>
      </c>
      <c r="F279" s="73">
        <v>52</v>
      </c>
      <c r="G279" s="73">
        <v>1995</v>
      </c>
      <c r="H279" s="73" t="s">
        <v>2723</v>
      </c>
      <c r="I279" s="73" t="s">
        <v>2723</v>
      </c>
      <c r="J279" s="74" t="s">
        <v>3004</v>
      </c>
      <c r="K279" s="74" t="s">
        <v>2725</v>
      </c>
      <c r="L279" s="74" t="s">
        <v>2726</v>
      </c>
      <c r="M279" s="74" t="s">
        <v>3005</v>
      </c>
      <c r="N279" s="74" t="s">
        <v>3006</v>
      </c>
      <c r="O279" s="74" t="s">
        <v>3005</v>
      </c>
      <c r="P279" s="74">
        <v>1000</v>
      </c>
      <c r="Q279" s="74">
        <v>50</v>
      </c>
      <c r="R279" s="75">
        <v>401.31332500000002</v>
      </c>
      <c r="S279" s="75" t="str">
        <f t="shared" si="12"/>
        <v>중기업</v>
      </c>
      <c r="T279" s="73" t="s">
        <v>7505</v>
      </c>
      <c r="U279" s="73" t="s">
        <v>7506</v>
      </c>
      <c r="V279" s="74" t="s">
        <v>7504</v>
      </c>
      <c r="W279" s="73" t="s">
        <v>7505</v>
      </c>
      <c r="X279" s="73" t="s">
        <v>7506</v>
      </c>
      <c r="Y279" s="73" t="s">
        <v>2089</v>
      </c>
      <c r="Z279" s="76" t="s">
        <v>7507</v>
      </c>
      <c r="AA279" s="74" t="s">
        <v>7508</v>
      </c>
      <c r="AB279" s="77" t="s">
        <v>2734</v>
      </c>
      <c r="AC279" s="73" t="s">
        <v>2769</v>
      </c>
      <c r="AD279" s="73" t="s">
        <v>2769</v>
      </c>
      <c r="AE279" s="73" t="s">
        <v>7425</v>
      </c>
      <c r="AF279" s="78" t="s">
        <v>2737</v>
      </c>
      <c r="AG279" s="78"/>
      <c r="AH279" s="79" t="s">
        <v>7509</v>
      </c>
      <c r="AI279" s="79" t="s">
        <v>7510</v>
      </c>
      <c r="AJ279" s="73" t="s">
        <v>7511</v>
      </c>
      <c r="AK279" s="73" t="s">
        <v>4273</v>
      </c>
      <c r="AL279" s="73">
        <v>4</v>
      </c>
      <c r="AM279" s="80" t="s">
        <v>7511</v>
      </c>
      <c r="AN279" s="80">
        <v>3</v>
      </c>
      <c r="AO279" s="80">
        <v>4</v>
      </c>
      <c r="AP279" s="79" t="s">
        <v>7512</v>
      </c>
      <c r="AQ279" s="79" t="s">
        <v>7513</v>
      </c>
      <c r="AR279" s="79" t="s">
        <v>7514</v>
      </c>
      <c r="AS279" s="79" t="s">
        <v>7515</v>
      </c>
      <c r="AT279" s="79" t="s">
        <v>2746</v>
      </c>
      <c r="AU279" s="81">
        <v>2</v>
      </c>
      <c r="AV279" s="81">
        <v>3</v>
      </c>
      <c r="AW279" s="81">
        <v>4</v>
      </c>
      <c r="AX279" s="81">
        <v>4</v>
      </c>
      <c r="AY279" s="81">
        <v>6</v>
      </c>
      <c r="AZ279" s="74" t="s">
        <v>7516</v>
      </c>
      <c r="BA279" s="79" t="s">
        <v>7517</v>
      </c>
      <c r="BB279" s="79" t="s">
        <v>7518</v>
      </c>
      <c r="BC279" s="79" t="s">
        <v>7519</v>
      </c>
      <c r="BD279" s="83" t="s">
        <v>7520</v>
      </c>
      <c r="BE279" s="81" t="s">
        <v>7234</v>
      </c>
      <c r="BF279" s="81">
        <v>1</v>
      </c>
      <c r="BG279" s="81"/>
      <c r="BH279" s="81"/>
      <c r="BI279" s="81"/>
      <c r="BJ279" s="84" t="s">
        <v>7438</v>
      </c>
      <c r="BK279" s="81">
        <v>5</v>
      </c>
      <c r="BL279" s="81">
        <v>7</v>
      </c>
      <c r="BM279" s="81">
        <v>8</v>
      </c>
      <c r="BN279" s="73"/>
      <c r="BO279" s="73"/>
      <c r="BP279" s="73"/>
      <c r="BQ279" s="130"/>
      <c r="BR279" s="86">
        <v>38662</v>
      </c>
      <c r="BS279" s="87">
        <v>39900</v>
      </c>
      <c r="BT279" s="86">
        <v>1238</v>
      </c>
      <c r="BU279" s="81" t="s">
        <v>2756</v>
      </c>
      <c r="BV279" s="81"/>
      <c r="BW279" s="90"/>
      <c r="BX279" s="31">
        <f t="shared" si="13"/>
        <v>0</v>
      </c>
      <c r="BY279" s="31">
        <f t="shared" si="14"/>
        <v>0</v>
      </c>
      <c r="BZ279" s="81">
        <v>7</v>
      </c>
    </row>
    <row r="280" spans="2:78" ht="31.5" customHeight="1">
      <c r="B280" s="72">
        <v>275</v>
      </c>
      <c r="C280" s="72">
        <v>23</v>
      </c>
      <c r="D280" s="73" t="s">
        <v>2089</v>
      </c>
      <c r="E280" s="74" t="s">
        <v>7521</v>
      </c>
      <c r="F280" s="73">
        <v>13</v>
      </c>
      <c r="G280" s="73">
        <v>1994</v>
      </c>
      <c r="H280" s="73" t="s">
        <v>3165</v>
      </c>
      <c r="I280" s="73" t="s">
        <v>3034</v>
      </c>
      <c r="J280" s="74" t="s">
        <v>7522</v>
      </c>
      <c r="K280" s="74" t="s">
        <v>2725</v>
      </c>
      <c r="L280" s="74" t="s">
        <v>2726</v>
      </c>
      <c r="M280" s="74" t="s">
        <v>2930</v>
      </c>
      <c r="N280" s="74" t="s">
        <v>2931</v>
      </c>
      <c r="O280" s="74" t="s">
        <v>2930</v>
      </c>
      <c r="P280" s="74">
        <v>800</v>
      </c>
      <c r="Q280" s="74">
        <v>50</v>
      </c>
      <c r="R280" s="75">
        <v>13.384949999999998</v>
      </c>
      <c r="S280" s="75" t="str">
        <f t="shared" si="12"/>
        <v>소기업</v>
      </c>
      <c r="T280" s="73" t="s">
        <v>7523</v>
      </c>
      <c r="U280" s="73" t="s">
        <v>7524</v>
      </c>
      <c r="V280" s="74" t="s">
        <v>7521</v>
      </c>
      <c r="W280" s="73" t="s">
        <v>7523</v>
      </c>
      <c r="X280" s="73" t="s">
        <v>7524</v>
      </c>
      <c r="Y280" s="73" t="s">
        <v>2089</v>
      </c>
      <c r="Z280" s="76" t="s">
        <v>7525</v>
      </c>
      <c r="AA280" s="74" t="s">
        <v>7526</v>
      </c>
      <c r="AB280" s="77" t="s">
        <v>2734</v>
      </c>
      <c r="AC280" s="73" t="s">
        <v>2769</v>
      </c>
      <c r="AD280" s="73" t="s">
        <v>2769</v>
      </c>
      <c r="AE280" s="73" t="s">
        <v>7425</v>
      </c>
      <c r="AF280" s="92" t="s">
        <v>2737</v>
      </c>
      <c r="AG280" s="92"/>
      <c r="AH280" s="79" t="s">
        <v>7527</v>
      </c>
      <c r="AI280" s="79" t="s">
        <v>7528</v>
      </c>
      <c r="AJ280" s="73" t="s">
        <v>7529</v>
      </c>
      <c r="AK280" s="73" t="s">
        <v>4845</v>
      </c>
      <c r="AL280" s="73" t="s">
        <v>7530</v>
      </c>
      <c r="AM280" s="80" t="s">
        <v>7529</v>
      </c>
      <c r="AN280" s="80" t="s">
        <v>3028</v>
      </c>
      <c r="AO280" s="80" t="s">
        <v>7261</v>
      </c>
      <c r="AP280" s="79" t="s">
        <v>7531</v>
      </c>
      <c r="AQ280" s="79" t="s">
        <v>7532</v>
      </c>
      <c r="AR280" s="79" t="s">
        <v>7533</v>
      </c>
      <c r="AS280" s="79" t="s">
        <v>7534</v>
      </c>
      <c r="AT280" s="79" t="s">
        <v>2746</v>
      </c>
      <c r="AU280" s="81">
        <v>1</v>
      </c>
      <c r="AV280" s="81">
        <v>3</v>
      </c>
      <c r="AW280" s="81">
        <v>4</v>
      </c>
      <c r="AX280" s="81">
        <v>4</v>
      </c>
      <c r="AY280" s="81">
        <v>6</v>
      </c>
      <c r="AZ280" s="74" t="s">
        <v>7535</v>
      </c>
      <c r="BA280" s="79" t="s">
        <v>7536</v>
      </c>
      <c r="BB280" s="79" t="s">
        <v>7537</v>
      </c>
      <c r="BC280" s="79" t="s">
        <v>7537</v>
      </c>
      <c r="BD280" s="83" t="s">
        <v>7538</v>
      </c>
      <c r="BE280" s="81" t="s">
        <v>7484</v>
      </c>
      <c r="BF280" s="81">
        <v>1</v>
      </c>
      <c r="BG280" s="81"/>
      <c r="BH280" s="81"/>
      <c r="BI280" s="81"/>
      <c r="BJ280" s="84" t="s">
        <v>7438</v>
      </c>
      <c r="BK280" s="81">
        <v>4</v>
      </c>
      <c r="BL280" s="81">
        <v>6</v>
      </c>
      <c r="BM280" s="81">
        <v>7</v>
      </c>
      <c r="BN280" s="73"/>
      <c r="BO280" s="73"/>
      <c r="BP280" s="73"/>
      <c r="BQ280" s="130"/>
      <c r="BR280" s="86">
        <v>1200</v>
      </c>
      <c r="BS280" s="87">
        <v>1300</v>
      </c>
      <c r="BT280" s="86">
        <v>100</v>
      </c>
      <c r="BU280" s="81" t="s">
        <v>3334</v>
      </c>
      <c r="BV280" s="81"/>
      <c r="BW280" s="90"/>
      <c r="BX280" s="31">
        <f t="shared" si="13"/>
        <v>0</v>
      </c>
      <c r="BY280" s="31">
        <f t="shared" si="14"/>
        <v>0</v>
      </c>
      <c r="BZ280" s="81">
        <v>10</v>
      </c>
    </row>
    <row r="281" spans="2:78" ht="31.5" customHeight="1">
      <c r="B281" s="72">
        <v>276</v>
      </c>
      <c r="C281" s="72">
        <v>24</v>
      </c>
      <c r="D281" s="73" t="s">
        <v>2089</v>
      </c>
      <c r="E281" s="74" t="s">
        <v>2477</v>
      </c>
      <c r="F281" s="73">
        <v>43</v>
      </c>
      <c r="G281" s="73">
        <v>2013</v>
      </c>
      <c r="H281" s="95" t="s">
        <v>4123</v>
      </c>
      <c r="I281" s="95" t="s">
        <v>2804</v>
      </c>
      <c r="J281" s="74" t="s">
        <v>3147</v>
      </c>
      <c r="K281" s="74" t="s">
        <v>2725</v>
      </c>
      <c r="L281" s="74" t="s">
        <v>2726</v>
      </c>
      <c r="M281" s="74" t="s">
        <v>2930</v>
      </c>
      <c r="N281" s="74" t="s">
        <v>2931</v>
      </c>
      <c r="O281" s="74" t="s">
        <v>2930</v>
      </c>
      <c r="P281" s="74">
        <v>800</v>
      </c>
      <c r="Q281" s="74">
        <v>50</v>
      </c>
      <c r="R281" s="75">
        <v>54.958595000000003</v>
      </c>
      <c r="S281" s="75" t="str">
        <f t="shared" si="12"/>
        <v>소기업</v>
      </c>
      <c r="T281" s="73" t="s">
        <v>7539</v>
      </c>
      <c r="U281" s="73" t="s">
        <v>7540</v>
      </c>
      <c r="V281" s="74" t="s">
        <v>2477</v>
      </c>
      <c r="W281" s="73" t="s">
        <v>7539</v>
      </c>
      <c r="X281" s="73" t="s">
        <v>7540</v>
      </c>
      <c r="Y281" s="73" t="s">
        <v>2089</v>
      </c>
      <c r="Z281" s="76" t="s">
        <v>7541</v>
      </c>
      <c r="AA281" s="74" t="s">
        <v>7542</v>
      </c>
      <c r="AB281" s="77" t="s">
        <v>2734</v>
      </c>
      <c r="AC281" s="73" t="s">
        <v>2735</v>
      </c>
      <c r="AD281" s="73" t="s">
        <v>2735</v>
      </c>
      <c r="AE281" s="73" t="s">
        <v>7425</v>
      </c>
      <c r="AF281" s="92" t="s">
        <v>2737</v>
      </c>
      <c r="AG281" s="92"/>
      <c r="AH281" s="79" t="s">
        <v>7543</v>
      </c>
      <c r="AI281" s="79" t="s">
        <v>7544</v>
      </c>
      <c r="AJ281" s="73" t="s">
        <v>4943</v>
      </c>
      <c r="AK281" s="73" t="s">
        <v>4273</v>
      </c>
      <c r="AL281" s="73">
        <v>1</v>
      </c>
      <c r="AM281" s="80" t="s">
        <v>4845</v>
      </c>
      <c r="AN281" s="80">
        <v>3</v>
      </c>
      <c r="AO281" s="80" t="s">
        <v>7545</v>
      </c>
      <c r="AP281" s="79" t="s">
        <v>7546</v>
      </c>
      <c r="AQ281" s="79" t="s">
        <v>7547</v>
      </c>
      <c r="AR281" s="79" t="s">
        <v>7548</v>
      </c>
      <c r="AS281" s="79" t="s">
        <v>7549</v>
      </c>
      <c r="AT281" s="79" t="s">
        <v>2746</v>
      </c>
      <c r="AU281" s="81">
        <v>2</v>
      </c>
      <c r="AV281" s="81">
        <v>3</v>
      </c>
      <c r="AW281" s="81">
        <v>4</v>
      </c>
      <c r="AX281" s="81">
        <v>4</v>
      </c>
      <c r="AY281" s="81">
        <v>6</v>
      </c>
      <c r="AZ281" s="74" t="s">
        <v>7550</v>
      </c>
      <c r="BA281" s="79" t="s">
        <v>7551</v>
      </c>
      <c r="BB281" s="79" t="s">
        <v>7552</v>
      </c>
      <c r="BC281" s="79" t="s">
        <v>7553</v>
      </c>
      <c r="BD281" s="83" t="s">
        <v>7554</v>
      </c>
      <c r="BE281" s="81" t="s">
        <v>7555</v>
      </c>
      <c r="BF281" s="81">
        <v>1</v>
      </c>
      <c r="BG281" s="81"/>
      <c r="BH281" s="81"/>
      <c r="BI281" s="81">
        <v>1</v>
      </c>
      <c r="BJ281" s="84" t="s">
        <v>7438</v>
      </c>
      <c r="BK281" s="81">
        <v>6</v>
      </c>
      <c r="BL281" s="81">
        <v>10</v>
      </c>
      <c r="BM281" s="81">
        <v>12</v>
      </c>
      <c r="BN281" s="73"/>
      <c r="BO281" s="73"/>
      <c r="BP281" s="73"/>
      <c r="BQ281" s="130"/>
      <c r="BR281" s="86">
        <v>5700</v>
      </c>
      <c r="BS281" s="87">
        <v>5200</v>
      </c>
      <c r="BT281" s="86">
        <v>-500</v>
      </c>
      <c r="BU281" s="81" t="s">
        <v>2778</v>
      </c>
      <c r="BV281" s="81" t="s">
        <v>3335</v>
      </c>
      <c r="BW281" s="90"/>
      <c r="BX281" s="31">
        <f t="shared" si="13"/>
        <v>1</v>
      </c>
      <c r="BY281" s="31">
        <f t="shared" si="14"/>
        <v>1</v>
      </c>
      <c r="BZ281" s="81">
        <v>7</v>
      </c>
    </row>
    <row r="282" spans="2:78" ht="31.5" customHeight="1">
      <c r="B282" s="72">
        <v>277</v>
      </c>
      <c r="C282" s="72">
        <v>25</v>
      </c>
      <c r="D282" s="73" t="s">
        <v>2089</v>
      </c>
      <c r="E282" s="74" t="s">
        <v>7556</v>
      </c>
      <c r="F282" s="73">
        <v>19</v>
      </c>
      <c r="G282" s="73">
        <v>2005</v>
      </c>
      <c r="H282" s="73" t="s">
        <v>2759</v>
      </c>
      <c r="I282" s="73" t="s">
        <v>2760</v>
      </c>
      <c r="J282" s="74" t="s">
        <v>7557</v>
      </c>
      <c r="K282" s="74" t="s">
        <v>2806</v>
      </c>
      <c r="L282" s="74" t="s">
        <v>2807</v>
      </c>
      <c r="M282" s="74" t="s">
        <v>2808</v>
      </c>
      <c r="N282" s="74" t="s">
        <v>2809</v>
      </c>
      <c r="O282" s="74" t="s">
        <v>2806</v>
      </c>
      <c r="P282" s="74">
        <v>1000</v>
      </c>
      <c r="Q282" s="74">
        <v>10</v>
      </c>
      <c r="R282" s="75">
        <v>97.953780000000009</v>
      </c>
      <c r="S282" s="75" t="str">
        <f t="shared" si="12"/>
        <v>중기업</v>
      </c>
      <c r="T282" s="73" t="s">
        <v>7558</v>
      </c>
      <c r="U282" s="73" t="s">
        <v>7559</v>
      </c>
      <c r="V282" s="74" t="s">
        <v>7556</v>
      </c>
      <c r="W282" s="73" t="s">
        <v>7558</v>
      </c>
      <c r="X282" s="73" t="s">
        <v>7559</v>
      </c>
      <c r="Y282" s="73" t="s">
        <v>2089</v>
      </c>
      <c r="Z282" s="76" t="s">
        <v>7560</v>
      </c>
      <c r="AA282" s="74" t="s">
        <v>7561</v>
      </c>
      <c r="AB282" s="77" t="s">
        <v>2734</v>
      </c>
      <c r="AC282" s="73" t="s">
        <v>2769</v>
      </c>
      <c r="AD282" s="73" t="s">
        <v>2735</v>
      </c>
      <c r="AE282" s="73" t="s">
        <v>7562</v>
      </c>
      <c r="AF282" s="78" t="s">
        <v>2737</v>
      </c>
      <c r="AG282" s="92"/>
      <c r="AH282" s="79" t="s">
        <v>7563</v>
      </c>
      <c r="AI282" s="79" t="s">
        <v>7564</v>
      </c>
      <c r="AJ282" s="73">
        <v>2</v>
      </c>
      <c r="AK282" s="73">
        <v>0</v>
      </c>
      <c r="AL282" s="73">
        <v>0</v>
      </c>
      <c r="AM282" s="80">
        <v>2</v>
      </c>
      <c r="AN282" s="80">
        <v>0</v>
      </c>
      <c r="AO282" s="80">
        <v>0</v>
      </c>
      <c r="AP282" s="79" t="s">
        <v>7565</v>
      </c>
      <c r="AQ282" s="79" t="s">
        <v>7566</v>
      </c>
      <c r="AR282" s="79" t="s">
        <v>7567</v>
      </c>
      <c r="AS282" s="79" t="s">
        <v>7568</v>
      </c>
      <c r="AT282" s="79" t="s">
        <v>2746</v>
      </c>
      <c r="AU282" s="81">
        <v>3</v>
      </c>
      <c r="AV282" s="81">
        <v>4</v>
      </c>
      <c r="AW282" s="81">
        <v>4</v>
      </c>
      <c r="AX282" s="82">
        <v>5</v>
      </c>
      <c r="AY282" s="82">
        <v>6</v>
      </c>
      <c r="AZ282" s="74" t="s">
        <v>7569</v>
      </c>
      <c r="BA282" s="79" t="s">
        <v>7566</v>
      </c>
      <c r="BB282" s="79" t="s">
        <v>7570</v>
      </c>
      <c r="BC282" s="79" t="s">
        <v>7571</v>
      </c>
      <c r="BD282" s="83" t="s">
        <v>7572</v>
      </c>
      <c r="BE282" s="81" t="s">
        <v>7573</v>
      </c>
      <c r="BF282" s="81">
        <v>1</v>
      </c>
      <c r="BG282" s="81"/>
      <c r="BH282" s="81"/>
      <c r="BI282" s="81"/>
      <c r="BJ282" s="84" t="s">
        <v>7574</v>
      </c>
      <c r="BK282" s="81">
        <v>3</v>
      </c>
      <c r="BL282" s="82">
        <v>5</v>
      </c>
      <c r="BM282" s="82">
        <v>6</v>
      </c>
      <c r="BN282" s="73"/>
      <c r="BO282" s="73"/>
      <c r="BP282" s="73"/>
      <c r="BQ282" s="85" t="s">
        <v>7575</v>
      </c>
      <c r="BR282" s="86">
        <v>1000</v>
      </c>
      <c r="BS282" s="87">
        <v>1500</v>
      </c>
      <c r="BT282" s="86">
        <v>500</v>
      </c>
      <c r="BU282" s="88" t="s">
        <v>3334</v>
      </c>
      <c r="BV282" s="88"/>
      <c r="BW282" s="90"/>
      <c r="BX282" s="31">
        <f t="shared" si="13"/>
        <v>0</v>
      </c>
      <c r="BY282" s="31">
        <f t="shared" si="14"/>
        <v>1</v>
      </c>
      <c r="BZ282" s="81">
        <v>6</v>
      </c>
    </row>
    <row r="283" spans="2:78" ht="31.5" customHeight="1">
      <c r="B283" s="72">
        <v>278</v>
      </c>
      <c r="C283" s="72">
        <v>26</v>
      </c>
      <c r="D283" s="73" t="s">
        <v>2089</v>
      </c>
      <c r="E283" s="74" t="s">
        <v>7576</v>
      </c>
      <c r="F283" s="73">
        <v>10</v>
      </c>
      <c r="G283" s="73">
        <v>2013</v>
      </c>
      <c r="H283" s="73" t="s">
        <v>7577</v>
      </c>
      <c r="I283" s="73" t="s">
        <v>7577</v>
      </c>
      <c r="J283" s="74" t="s">
        <v>7578</v>
      </c>
      <c r="K283" s="74" t="s">
        <v>2910</v>
      </c>
      <c r="L283" s="74" t="s">
        <v>2911</v>
      </c>
      <c r="M283" s="74" t="s">
        <v>7579</v>
      </c>
      <c r="N283" s="74" t="s">
        <v>7580</v>
      </c>
      <c r="O283" s="74" t="s">
        <v>2910</v>
      </c>
      <c r="P283" s="74">
        <v>600</v>
      </c>
      <c r="Q283" s="74">
        <v>50</v>
      </c>
      <c r="R283" s="75"/>
      <c r="S283" s="75" t="str">
        <f t="shared" si="12"/>
        <v>소기업</v>
      </c>
      <c r="T283" s="73" t="s">
        <v>7581</v>
      </c>
      <c r="U283" s="73" t="s">
        <v>7582</v>
      </c>
      <c r="V283" s="74" t="s">
        <v>7583</v>
      </c>
      <c r="W283" s="73" t="s">
        <v>7581</v>
      </c>
      <c r="X283" s="73" t="s">
        <v>7582</v>
      </c>
      <c r="Y283" s="73" t="s">
        <v>2731</v>
      </c>
      <c r="Z283" s="76" t="s">
        <v>7584</v>
      </c>
      <c r="AA283" s="74" t="s">
        <v>7585</v>
      </c>
      <c r="AB283" s="77" t="s">
        <v>2734</v>
      </c>
      <c r="AC283" s="73" t="s">
        <v>2735</v>
      </c>
      <c r="AD283" s="73" t="s">
        <v>2735</v>
      </c>
      <c r="AE283" s="73" t="s">
        <v>7562</v>
      </c>
      <c r="AF283" s="78" t="s">
        <v>2737</v>
      </c>
      <c r="AG283" s="91"/>
      <c r="AH283" s="79" t="s">
        <v>7586</v>
      </c>
      <c r="AI283" s="79" t="s">
        <v>7587</v>
      </c>
      <c r="AJ283" s="73">
        <v>3</v>
      </c>
      <c r="AK283" s="73">
        <v>3</v>
      </c>
      <c r="AL283" s="73">
        <v>2</v>
      </c>
      <c r="AM283" s="80">
        <v>3</v>
      </c>
      <c r="AN283" s="80">
        <v>3</v>
      </c>
      <c r="AO283" s="80">
        <v>2</v>
      </c>
      <c r="AP283" s="79" t="s">
        <v>7588</v>
      </c>
      <c r="AQ283" s="79" t="s">
        <v>7589</v>
      </c>
      <c r="AR283" s="79" t="s">
        <v>7590</v>
      </c>
      <c r="AS283" s="79" t="s">
        <v>7591</v>
      </c>
      <c r="AT283" s="79" t="s">
        <v>2746</v>
      </c>
      <c r="AU283" s="81">
        <v>3</v>
      </c>
      <c r="AV283" s="81">
        <v>4</v>
      </c>
      <c r="AW283" s="81">
        <v>4</v>
      </c>
      <c r="AX283" s="82">
        <v>5</v>
      </c>
      <c r="AY283" s="82">
        <v>6</v>
      </c>
      <c r="AZ283" s="74" t="s">
        <v>7592</v>
      </c>
      <c r="BA283" s="79" t="s">
        <v>7589</v>
      </c>
      <c r="BB283" s="79" t="s">
        <v>7593</v>
      </c>
      <c r="BC283" s="79" t="s">
        <v>7594</v>
      </c>
      <c r="BD283" s="83" t="s">
        <v>7595</v>
      </c>
      <c r="BE283" s="81" t="s">
        <v>7596</v>
      </c>
      <c r="BF283" s="81">
        <v>1</v>
      </c>
      <c r="BG283" s="81"/>
      <c r="BH283" s="81"/>
      <c r="BI283" s="81"/>
      <c r="BJ283" s="84" t="s">
        <v>7574</v>
      </c>
      <c r="BK283" s="81">
        <v>4</v>
      </c>
      <c r="BL283" s="82">
        <v>6</v>
      </c>
      <c r="BM283" s="82">
        <v>7</v>
      </c>
      <c r="BN283" s="73"/>
      <c r="BO283" s="73"/>
      <c r="BP283" s="73"/>
      <c r="BQ283" s="85"/>
      <c r="BR283" s="86">
        <v>1700</v>
      </c>
      <c r="BS283" s="87">
        <v>2200</v>
      </c>
      <c r="BT283" s="86">
        <v>500</v>
      </c>
      <c r="BU283" s="88" t="s">
        <v>2756</v>
      </c>
      <c r="BV283" s="88"/>
      <c r="BW283" s="90"/>
      <c r="BX283" s="31">
        <f t="shared" si="13"/>
        <v>1</v>
      </c>
      <c r="BY283" s="31">
        <f t="shared" si="14"/>
        <v>1</v>
      </c>
      <c r="BZ283" s="81">
        <v>6</v>
      </c>
    </row>
    <row r="284" spans="2:78" ht="31.5" customHeight="1">
      <c r="B284" s="72">
        <v>279</v>
      </c>
      <c r="C284" s="72">
        <v>27</v>
      </c>
      <c r="D284" s="73" t="s">
        <v>2089</v>
      </c>
      <c r="E284" s="74" t="s">
        <v>7597</v>
      </c>
      <c r="F284" s="73">
        <v>95</v>
      </c>
      <c r="G284" s="73">
        <v>1999</v>
      </c>
      <c r="H284" s="73" t="s">
        <v>3066</v>
      </c>
      <c r="I284" s="73" t="s">
        <v>2723</v>
      </c>
      <c r="J284" s="74" t="s">
        <v>7598</v>
      </c>
      <c r="K284" s="74" t="s">
        <v>3233</v>
      </c>
      <c r="L284" s="74" t="s">
        <v>3234</v>
      </c>
      <c r="M284" s="74" t="s">
        <v>7599</v>
      </c>
      <c r="N284" s="74" t="s">
        <v>7600</v>
      </c>
      <c r="O284" s="74" t="s">
        <v>3233</v>
      </c>
      <c r="P284" s="74">
        <v>800</v>
      </c>
      <c r="Q284" s="74">
        <v>50</v>
      </c>
      <c r="R284" s="75">
        <v>91.369720000000001</v>
      </c>
      <c r="S284" s="75" t="str">
        <f t="shared" si="12"/>
        <v>중기업</v>
      </c>
      <c r="T284" s="73" t="s">
        <v>7601</v>
      </c>
      <c r="U284" s="73" t="s">
        <v>7602</v>
      </c>
      <c r="V284" s="74" t="s">
        <v>7603</v>
      </c>
      <c r="W284" s="73" t="s">
        <v>7601</v>
      </c>
      <c r="X284" s="73" t="s">
        <v>7602</v>
      </c>
      <c r="Y284" s="73" t="s">
        <v>2089</v>
      </c>
      <c r="Z284" s="76" t="s">
        <v>7604</v>
      </c>
      <c r="AA284" s="74" t="s">
        <v>7605</v>
      </c>
      <c r="AB284" s="77" t="s">
        <v>2814</v>
      </c>
      <c r="AC284" s="73" t="s">
        <v>2769</v>
      </c>
      <c r="AD284" s="73" t="s">
        <v>2769</v>
      </c>
      <c r="AE284" s="73" t="s">
        <v>7562</v>
      </c>
      <c r="AF284" s="78" t="s">
        <v>2737</v>
      </c>
      <c r="AG284" s="92"/>
      <c r="AH284" s="79" t="s">
        <v>7606</v>
      </c>
      <c r="AI284" s="79" t="s">
        <v>7607</v>
      </c>
      <c r="AJ284" s="73">
        <v>3</v>
      </c>
      <c r="AK284" s="73">
        <v>3</v>
      </c>
      <c r="AL284" s="73">
        <v>7</v>
      </c>
      <c r="AM284" s="80">
        <v>3</v>
      </c>
      <c r="AN284" s="80">
        <v>3</v>
      </c>
      <c r="AO284" s="80">
        <v>7</v>
      </c>
      <c r="AP284" s="79" t="s">
        <v>7608</v>
      </c>
      <c r="AQ284" s="79" t="s">
        <v>7609</v>
      </c>
      <c r="AR284" s="79" t="s">
        <v>7610</v>
      </c>
      <c r="AS284" s="79" t="s">
        <v>7611</v>
      </c>
      <c r="AT284" s="79" t="s">
        <v>2746</v>
      </c>
      <c r="AU284" s="81">
        <v>2</v>
      </c>
      <c r="AV284" s="81">
        <v>4</v>
      </c>
      <c r="AW284" s="81">
        <v>4</v>
      </c>
      <c r="AX284" s="82">
        <v>5</v>
      </c>
      <c r="AY284" s="82">
        <v>6</v>
      </c>
      <c r="AZ284" s="74" t="s">
        <v>7612</v>
      </c>
      <c r="BA284" s="79" t="s">
        <v>7609</v>
      </c>
      <c r="BB284" s="79" t="s">
        <v>7613</v>
      </c>
      <c r="BC284" s="79" t="s">
        <v>7614</v>
      </c>
      <c r="BD284" s="83" t="s">
        <v>7615</v>
      </c>
      <c r="BE284" s="81" t="s">
        <v>7616</v>
      </c>
      <c r="BF284" s="81">
        <v>1</v>
      </c>
      <c r="BG284" s="81"/>
      <c r="BH284" s="81"/>
      <c r="BI284" s="81"/>
      <c r="BJ284" s="84" t="s">
        <v>7574</v>
      </c>
      <c r="BK284" s="81">
        <v>4</v>
      </c>
      <c r="BL284" s="82">
        <v>6</v>
      </c>
      <c r="BM284" s="82">
        <v>7</v>
      </c>
      <c r="BN284" s="73"/>
      <c r="BO284" s="73"/>
      <c r="BP284" s="73"/>
      <c r="BQ284" s="85"/>
      <c r="BR284" s="86">
        <v>8000</v>
      </c>
      <c r="BS284" s="87">
        <v>10100</v>
      </c>
      <c r="BT284" s="86">
        <v>2100</v>
      </c>
      <c r="BU284" s="88" t="s">
        <v>2756</v>
      </c>
      <c r="BV284" s="88"/>
      <c r="BW284" s="90"/>
      <c r="BX284" s="31">
        <f t="shared" si="13"/>
        <v>0</v>
      </c>
      <c r="BY284" s="31">
        <f t="shared" si="14"/>
        <v>0</v>
      </c>
      <c r="BZ284" s="81">
        <v>6</v>
      </c>
    </row>
    <row r="285" spans="2:78" ht="31.5" customHeight="1">
      <c r="B285" s="72">
        <v>280</v>
      </c>
      <c r="C285" s="72">
        <v>28</v>
      </c>
      <c r="D285" s="73" t="s">
        <v>2089</v>
      </c>
      <c r="E285" s="74" t="s">
        <v>7617</v>
      </c>
      <c r="F285" s="73">
        <v>33</v>
      </c>
      <c r="G285" s="73">
        <v>1998</v>
      </c>
      <c r="H285" s="73" t="s">
        <v>4687</v>
      </c>
      <c r="I285" s="73" t="s">
        <v>3617</v>
      </c>
      <c r="J285" s="74" t="s">
        <v>7618</v>
      </c>
      <c r="K285" s="74" t="s">
        <v>2910</v>
      </c>
      <c r="L285" s="74" t="s">
        <v>2911</v>
      </c>
      <c r="M285" s="74" t="s">
        <v>2912</v>
      </c>
      <c r="N285" s="74" t="s">
        <v>2913</v>
      </c>
      <c r="O285" s="74" t="s">
        <v>2910</v>
      </c>
      <c r="P285" s="74">
        <v>600</v>
      </c>
      <c r="Q285" s="74">
        <v>50</v>
      </c>
      <c r="R285" s="75">
        <v>37.526669999999996</v>
      </c>
      <c r="S285" s="75" t="str">
        <f t="shared" si="12"/>
        <v>소기업</v>
      </c>
      <c r="T285" s="73" t="s">
        <v>7619</v>
      </c>
      <c r="U285" s="73" t="s">
        <v>7620</v>
      </c>
      <c r="V285" s="74" t="s">
        <v>7617</v>
      </c>
      <c r="W285" s="73" t="s">
        <v>7619</v>
      </c>
      <c r="X285" s="73" t="s">
        <v>7620</v>
      </c>
      <c r="Y285" s="73" t="s">
        <v>2089</v>
      </c>
      <c r="Z285" s="76" t="s">
        <v>7621</v>
      </c>
      <c r="AA285" s="74" t="s">
        <v>7622</v>
      </c>
      <c r="AB285" s="77" t="s">
        <v>2734</v>
      </c>
      <c r="AC285" s="73" t="s">
        <v>2769</v>
      </c>
      <c r="AD285" s="73" t="s">
        <v>2769</v>
      </c>
      <c r="AE285" s="73" t="s">
        <v>7562</v>
      </c>
      <c r="AF285" s="78" t="s">
        <v>2737</v>
      </c>
      <c r="AG285" s="92"/>
      <c r="AH285" s="79" t="s">
        <v>7623</v>
      </c>
      <c r="AI285" s="79" t="s">
        <v>7624</v>
      </c>
      <c r="AJ285" s="73">
        <v>3</v>
      </c>
      <c r="AK285" s="73">
        <v>3</v>
      </c>
      <c r="AL285" s="73">
        <v>7</v>
      </c>
      <c r="AM285" s="80">
        <v>3</v>
      </c>
      <c r="AN285" s="80">
        <v>3</v>
      </c>
      <c r="AO285" s="80">
        <v>7</v>
      </c>
      <c r="AP285" s="79" t="s">
        <v>7625</v>
      </c>
      <c r="AQ285" s="79" t="s">
        <v>7626</v>
      </c>
      <c r="AR285" s="131" t="s">
        <v>7627</v>
      </c>
      <c r="AS285" s="79" t="s">
        <v>7628</v>
      </c>
      <c r="AT285" s="79" t="s">
        <v>2746</v>
      </c>
      <c r="AU285" s="81">
        <v>3</v>
      </c>
      <c r="AV285" s="81">
        <v>4</v>
      </c>
      <c r="AW285" s="81">
        <v>4</v>
      </c>
      <c r="AX285" s="82">
        <v>5</v>
      </c>
      <c r="AY285" s="82">
        <v>6</v>
      </c>
      <c r="AZ285" s="74" t="s">
        <v>7625</v>
      </c>
      <c r="BA285" s="79" t="s">
        <v>7626</v>
      </c>
      <c r="BB285" s="79" t="s">
        <v>7629</v>
      </c>
      <c r="BC285" s="79" t="s">
        <v>7630</v>
      </c>
      <c r="BD285" s="83" t="s">
        <v>7483</v>
      </c>
      <c r="BE285" s="81" t="s">
        <v>7631</v>
      </c>
      <c r="BF285" s="81">
        <v>1</v>
      </c>
      <c r="BG285" s="81"/>
      <c r="BH285" s="81"/>
      <c r="BI285" s="81"/>
      <c r="BJ285" s="84" t="s">
        <v>7574</v>
      </c>
      <c r="BK285" s="81">
        <v>3</v>
      </c>
      <c r="BL285" s="82">
        <v>5</v>
      </c>
      <c r="BM285" s="82">
        <v>6</v>
      </c>
      <c r="BN285" s="73"/>
      <c r="BO285" s="73"/>
      <c r="BP285" s="73"/>
      <c r="BQ285" s="85"/>
      <c r="BR285" s="86">
        <v>3700</v>
      </c>
      <c r="BS285" s="87">
        <v>4000</v>
      </c>
      <c r="BT285" s="86">
        <v>300</v>
      </c>
      <c r="BU285" s="88" t="s">
        <v>2756</v>
      </c>
      <c r="BV285" s="88"/>
      <c r="BW285" s="90"/>
      <c r="BX285" s="31">
        <f t="shared" si="13"/>
        <v>0</v>
      </c>
      <c r="BY285" s="31">
        <f t="shared" si="14"/>
        <v>0</v>
      </c>
      <c r="BZ285" s="81">
        <v>5</v>
      </c>
    </row>
    <row r="286" spans="2:78" ht="31.5" customHeight="1">
      <c r="B286" s="72">
        <v>281</v>
      </c>
      <c r="C286" s="72">
        <v>29</v>
      </c>
      <c r="D286" s="73" t="s">
        <v>2089</v>
      </c>
      <c r="E286" s="74" t="s">
        <v>7632</v>
      </c>
      <c r="F286" s="73">
        <v>81</v>
      </c>
      <c r="G286" s="73">
        <v>1991</v>
      </c>
      <c r="H286" s="73" t="s">
        <v>3165</v>
      </c>
      <c r="I286" s="73" t="s">
        <v>3034</v>
      </c>
      <c r="J286" s="74" t="s">
        <v>7633</v>
      </c>
      <c r="K286" s="74" t="s">
        <v>2910</v>
      </c>
      <c r="L286" s="74" t="s">
        <v>2911</v>
      </c>
      <c r="M286" s="74" t="s">
        <v>2912</v>
      </c>
      <c r="N286" s="74" t="s">
        <v>2913</v>
      </c>
      <c r="O286" s="74" t="s">
        <v>2910</v>
      </c>
      <c r="P286" s="74">
        <v>600</v>
      </c>
      <c r="Q286" s="74">
        <v>50</v>
      </c>
      <c r="R286" s="75">
        <v>72.034399999999991</v>
      </c>
      <c r="S286" s="75" t="str">
        <f t="shared" si="12"/>
        <v>중기업</v>
      </c>
      <c r="T286" s="73" t="s">
        <v>7634</v>
      </c>
      <c r="U286" s="73" t="s">
        <v>7635</v>
      </c>
      <c r="V286" s="74" t="s">
        <v>7632</v>
      </c>
      <c r="W286" s="73" t="s">
        <v>7634</v>
      </c>
      <c r="X286" s="73" t="s">
        <v>7635</v>
      </c>
      <c r="Y286" s="73" t="s">
        <v>2089</v>
      </c>
      <c r="Z286" s="76" t="s">
        <v>7636</v>
      </c>
      <c r="AA286" s="74" t="s">
        <v>7637</v>
      </c>
      <c r="AB286" s="77" t="s">
        <v>2734</v>
      </c>
      <c r="AC286" s="73" t="s">
        <v>2735</v>
      </c>
      <c r="AD286" s="73" t="s">
        <v>2735</v>
      </c>
      <c r="AE286" s="73" t="s">
        <v>7562</v>
      </c>
      <c r="AF286" s="78" t="s">
        <v>2737</v>
      </c>
      <c r="AG286" s="92"/>
      <c r="AH286" s="79" t="s">
        <v>7638</v>
      </c>
      <c r="AI286" s="79" t="s">
        <v>7639</v>
      </c>
      <c r="AJ286" s="73">
        <v>3</v>
      </c>
      <c r="AK286" s="73">
        <v>3</v>
      </c>
      <c r="AL286" s="73">
        <v>2</v>
      </c>
      <c r="AM286" s="80">
        <v>3</v>
      </c>
      <c r="AN286" s="80">
        <v>3</v>
      </c>
      <c r="AO286" s="80">
        <v>2</v>
      </c>
      <c r="AP286" s="79" t="s">
        <v>7640</v>
      </c>
      <c r="AQ286" s="79" t="s">
        <v>7641</v>
      </c>
      <c r="AR286" s="79" t="s">
        <v>7642</v>
      </c>
      <c r="AS286" s="79" t="s">
        <v>7643</v>
      </c>
      <c r="AT286" s="79" t="s">
        <v>2746</v>
      </c>
      <c r="AU286" s="81">
        <v>3</v>
      </c>
      <c r="AV286" s="81">
        <v>4</v>
      </c>
      <c r="AW286" s="81">
        <v>4</v>
      </c>
      <c r="AX286" s="82">
        <v>5</v>
      </c>
      <c r="AY286" s="82">
        <v>6</v>
      </c>
      <c r="AZ286" s="74" t="s">
        <v>7640</v>
      </c>
      <c r="BA286" s="79" t="s">
        <v>7641</v>
      </c>
      <c r="BB286" s="79" t="s">
        <v>7644</v>
      </c>
      <c r="BC286" s="79" t="s">
        <v>7645</v>
      </c>
      <c r="BD286" s="83" t="s">
        <v>7483</v>
      </c>
      <c r="BE286" s="81" t="s">
        <v>7646</v>
      </c>
      <c r="BF286" s="81">
        <v>1</v>
      </c>
      <c r="BG286" s="81"/>
      <c r="BH286" s="81"/>
      <c r="BI286" s="81"/>
      <c r="BJ286" s="84" t="s">
        <v>7574</v>
      </c>
      <c r="BK286" s="81">
        <v>3</v>
      </c>
      <c r="BL286" s="82">
        <v>5</v>
      </c>
      <c r="BM286" s="82">
        <v>6</v>
      </c>
      <c r="BN286" s="73"/>
      <c r="BO286" s="73"/>
      <c r="BP286" s="73"/>
      <c r="BQ286" s="85"/>
      <c r="BR286" s="86">
        <v>7000</v>
      </c>
      <c r="BS286" s="87">
        <v>8500</v>
      </c>
      <c r="BT286" s="86">
        <v>1500</v>
      </c>
      <c r="BU286" s="88" t="s">
        <v>2756</v>
      </c>
      <c r="BV286" s="88"/>
      <c r="BW286" s="90"/>
      <c r="BX286" s="31">
        <f t="shared" si="13"/>
        <v>1</v>
      </c>
      <c r="BY286" s="31">
        <f t="shared" si="14"/>
        <v>1</v>
      </c>
      <c r="BZ286" s="81">
        <v>5</v>
      </c>
    </row>
    <row r="287" spans="2:78" ht="31.5" customHeight="1">
      <c r="B287" s="72">
        <v>282</v>
      </c>
      <c r="C287" s="72">
        <v>30</v>
      </c>
      <c r="D287" s="73" t="s">
        <v>2089</v>
      </c>
      <c r="E287" s="74" t="s">
        <v>7647</v>
      </c>
      <c r="F287" s="73">
        <v>265</v>
      </c>
      <c r="G287" s="73">
        <v>1999</v>
      </c>
      <c r="H287" s="73" t="s">
        <v>2827</v>
      </c>
      <c r="I287" s="73" t="s">
        <v>2828</v>
      </c>
      <c r="J287" s="74" t="s">
        <v>7403</v>
      </c>
      <c r="K287" s="74" t="s">
        <v>3233</v>
      </c>
      <c r="L287" s="74" t="s">
        <v>3234</v>
      </c>
      <c r="M287" s="74" t="s">
        <v>7404</v>
      </c>
      <c r="N287" s="74" t="s">
        <v>7405</v>
      </c>
      <c r="O287" s="74" t="s">
        <v>3233</v>
      </c>
      <c r="P287" s="74">
        <v>800</v>
      </c>
      <c r="Q287" s="74">
        <v>50</v>
      </c>
      <c r="R287" s="75">
        <v>293.74310000000003</v>
      </c>
      <c r="S287" s="75" t="str">
        <f t="shared" si="12"/>
        <v>중기업</v>
      </c>
      <c r="T287" s="73" t="s">
        <v>7648</v>
      </c>
      <c r="U287" s="73" t="s">
        <v>7649</v>
      </c>
      <c r="V287" s="74" t="s">
        <v>7647</v>
      </c>
      <c r="W287" s="73" t="s">
        <v>7648</v>
      </c>
      <c r="X287" s="73" t="s">
        <v>7649</v>
      </c>
      <c r="Y287" s="73" t="s">
        <v>2089</v>
      </c>
      <c r="Z287" s="76" t="s">
        <v>7650</v>
      </c>
      <c r="AA287" s="74" t="s">
        <v>7651</v>
      </c>
      <c r="AB287" s="77" t="s">
        <v>2734</v>
      </c>
      <c r="AC287" s="73" t="s">
        <v>2769</v>
      </c>
      <c r="AD287" s="73" t="s">
        <v>2769</v>
      </c>
      <c r="AE287" s="73" t="s">
        <v>7562</v>
      </c>
      <c r="AF287" s="78" t="s">
        <v>2737</v>
      </c>
      <c r="AG287" s="92"/>
      <c r="AH287" s="79" t="s">
        <v>7372</v>
      </c>
      <c r="AI287" s="79" t="s">
        <v>7652</v>
      </c>
      <c r="AJ287" s="73">
        <v>2</v>
      </c>
      <c r="AK287" s="73">
        <v>2</v>
      </c>
      <c r="AL287" s="73">
        <v>5</v>
      </c>
      <c r="AM287" s="80">
        <v>2</v>
      </c>
      <c r="AN287" s="80"/>
      <c r="AO287" s="80">
        <v>5</v>
      </c>
      <c r="AP287" s="79" t="s">
        <v>7653</v>
      </c>
      <c r="AQ287" s="79" t="s">
        <v>7654</v>
      </c>
      <c r="AR287" s="79" t="s">
        <v>7655</v>
      </c>
      <c r="AS287" s="79" t="s">
        <v>7656</v>
      </c>
      <c r="AT287" s="79" t="s">
        <v>2746</v>
      </c>
      <c r="AU287" s="81">
        <v>3</v>
      </c>
      <c r="AV287" s="81">
        <v>4</v>
      </c>
      <c r="AW287" s="81">
        <v>4</v>
      </c>
      <c r="AX287" s="82">
        <v>5</v>
      </c>
      <c r="AY287" s="82">
        <v>6</v>
      </c>
      <c r="AZ287" s="74" t="s">
        <v>7653</v>
      </c>
      <c r="BA287" s="79" t="s">
        <v>7654</v>
      </c>
      <c r="BB287" s="79" t="s">
        <v>7657</v>
      </c>
      <c r="BC287" s="79" t="s">
        <v>7658</v>
      </c>
      <c r="BD287" s="83" t="s">
        <v>7659</v>
      </c>
      <c r="BE287" s="81" t="s">
        <v>7646</v>
      </c>
      <c r="BF287" s="81">
        <v>1</v>
      </c>
      <c r="BG287" s="81"/>
      <c r="BH287" s="81"/>
      <c r="BI287" s="81"/>
      <c r="BJ287" s="84" t="s">
        <v>7574</v>
      </c>
      <c r="BK287" s="81">
        <v>3</v>
      </c>
      <c r="BL287" s="82">
        <v>5</v>
      </c>
      <c r="BM287" s="82">
        <v>6</v>
      </c>
      <c r="BN287" s="73"/>
      <c r="BO287" s="73"/>
      <c r="BP287" s="73"/>
      <c r="BQ287" s="130"/>
      <c r="BR287" s="86">
        <v>0</v>
      </c>
      <c r="BS287" s="87">
        <v>33.89</v>
      </c>
      <c r="BT287" s="86">
        <v>0</v>
      </c>
      <c r="BU287" s="88" t="s">
        <v>2756</v>
      </c>
      <c r="BV287" s="88"/>
      <c r="BW287" s="90"/>
      <c r="BX287" s="31">
        <f t="shared" si="13"/>
        <v>0</v>
      </c>
      <c r="BY287" s="31">
        <f t="shared" si="14"/>
        <v>0</v>
      </c>
      <c r="BZ287" s="81">
        <v>6</v>
      </c>
    </row>
    <row r="288" spans="2:78" ht="31.5" customHeight="1">
      <c r="B288" s="72">
        <v>283</v>
      </c>
      <c r="C288" s="72">
        <v>31</v>
      </c>
      <c r="D288" s="73" t="s">
        <v>2089</v>
      </c>
      <c r="E288" s="74" t="s">
        <v>7660</v>
      </c>
      <c r="F288" s="73">
        <v>7</v>
      </c>
      <c r="G288" s="73">
        <v>2007</v>
      </c>
      <c r="H288" s="73" t="s">
        <v>4687</v>
      </c>
      <c r="I288" s="73" t="s">
        <v>3617</v>
      </c>
      <c r="J288" s="74" t="s">
        <v>7308</v>
      </c>
      <c r="K288" s="74" t="s">
        <v>2725</v>
      </c>
      <c r="L288" s="74" t="s">
        <v>2726</v>
      </c>
      <c r="M288" s="74" t="s">
        <v>3036</v>
      </c>
      <c r="N288" s="74" t="s">
        <v>3037</v>
      </c>
      <c r="O288" s="74" t="s">
        <v>3036</v>
      </c>
      <c r="P288" s="74">
        <v>1500</v>
      </c>
      <c r="Q288" s="74">
        <v>50</v>
      </c>
      <c r="R288" s="75">
        <v>19.43113</v>
      </c>
      <c r="S288" s="75" t="str">
        <f t="shared" si="12"/>
        <v>소기업</v>
      </c>
      <c r="T288" s="73" t="s">
        <v>7661</v>
      </c>
      <c r="U288" s="73" t="s">
        <v>7662</v>
      </c>
      <c r="V288" s="74" t="s">
        <v>7660</v>
      </c>
      <c r="W288" s="73" t="s">
        <v>7661</v>
      </c>
      <c r="X288" s="73" t="s">
        <v>7662</v>
      </c>
      <c r="Y288" s="73" t="s">
        <v>2089</v>
      </c>
      <c r="Z288" s="76" t="s">
        <v>7663</v>
      </c>
      <c r="AA288" s="74" t="s">
        <v>7664</v>
      </c>
      <c r="AB288" s="77" t="s">
        <v>2814</v>
      </c>
      <c r="AC288" s="73" t="s">
        <v>2769</v>
      </c>
      <c r="AD288" s="73" t="s">
        <v>2769</v>
      </c>
      <c r="AE288" s="73" t="s">
        <v>7562</v>
      </c>
      <c r="AF288" s="78" t="s">
        <v>2737</v>
      </c>
      <c r="AG288" s="92"/>
      <c r="AH288" s="79" t="s">
        <v>7665</v>
      </c>
      <c r="AI288" s="79" t="s">
        <v>7666</v>
      </c>
      <c r="AJ288" s="73">
        <v>2</v>
      </c>
      <c r="AK288" s="73">
        <v>0</v>
      </c>
      <c r="AL288" s="73">
        <v>0</v>
      </c>
      <c r="AM288" s="80">
        <v>2</v>
      </c>
      <c r="AN288" s="80">
        <v>0</v>
      </c>
      <c r="AO288" s="80">
        <v>0</v>
      </c>
      <c r="AP288" s="79" t="s">
        <v>7667</v>
      </c>
      <c r="AQ288" s="79" t="s">
        <v>7668</v>
      </c>
      <c r="AR288" s="79" t="s">
        <v>7669</v>
      </c>
      <c r="AS288" s="79" t="s">
        <v>7670</v>
      </c>
      <c r="AT288" s="79" t="s">
        <v>2746</v>
      </c>
      <c r="AU288" s="81">
        <v>2</v>
      </c>
      <c r="AV288" s="81">
        <v>4</v>
      </c>
      <c r="AW288" s="81">
        <v>4</v>
      </c>
      <c r="AX288" s="82">
        <v>5</v>
      </c>
      <c r="AY288" s="82">
        <v>6</v>
      </c>
      <c r="AZ288" s="74" t="s">
        <v>7667</v>
      </c>
      <c r="BA288" s="79" t="s">
        <v>7668</v>
      </c>
      <c r="BB288" s="79" t="s">
        <v>7671</v>
      </c>
      <c r="BC288" s="79" t="s">
        <v>7672</v>
      </c>
      <c r="BD288" s="83" t="s">
        <v>7673</v>
      </c>
      <c r="BE288" s="81" t="s">
        <v>7674</v>
      </c>
      <c r="BF288" s="81"/>
      <c r="BG288" s="81"/>
      <c r="BH288" s="81">
        <v>1</v>
      </c>
      <c r="BI288" s="81"/>
      <c r="BJ288" s="84" t="s">
        <v>7574</v>
      </c>
      <c r="BK288" s="81">
        <v>3</v>
      </c>
      <c r="BL288" s="82">
        <v>5</v>
      </c>
      <c r="BM288" s="82">
        <v>6</v>
      </c>
      <c r="BN288" s="73"/>
      <c r="BO288" s="73"/>
      <c r="BP288" s="73"/>
      <c r="BQ288" s="130"/>
      <c r="BR288" s="86">
        <v>0</v>
      </c>
      <c r="BS288" s="87">
        <v>1946</v>
      </c>
      <c r="BT288" s="86">
        <v>0</v>
      </c>
      <c r="BU288" s="88" t="s">
        <v>2756</v>
      </c>
      <c r="BV288" s="88"/>
      <c r="BW288" s="90"/>
      <c r="BX288" s="31">
        <f t="shared" si="13"/>
        <v>0</v>
      </c>
      <c r="BY288" s="31">
        <f t="shared" si="14"/>
        <v>0</v>
      </c>
      <c r="BZ288" s="81">
        <v>6</v>
      </c>
    </row>
    <row r="289" spans="2:78" ht="31.5" customHeight="1">
      <c r="B289" s="72">
        <v>284</v>
      </c>
      <c r="C289" s="72">
        <v>32</v>
      </c>
      <c r="D289" s="73" t="s">
        <v>2089</v>
      </c>
      <c r="E289" s="74" t="s">
        <v>7675</v>
      </c>
      <c r="F289" s="73">
        <v>15</v>
      </c>
      <c r="G289" s="73">
        <v>2006</v>
      </c>
      <c r="H289" s="73" t="s">
        <v>7676</v>
      </c>
      <c r="I289" s="73" t="s">
        <v>2804</v>
      </c>
      <c r="J289" s="74" t="s">
        <v>7089</v>
      </c>
      <c r="K289" s="74" t="s">
        <v>2725</v>
      </c>
      <c r="L289" s="74" t="s">
        <v>2726</v>
      </c>
      <c r="M289" s="74" t="s">
        <v>5262</v>
      </c>
      <c r="N289" s="74" t="s">
        <v>5263</v>
      </c>
      <c r="O289" s="74" t="s">
        <v>5262</v>
      </c>
      <c r="P289" s="74">
        <v>1500</v>
      </c>
      <c r="Q289" s="74">
        <v>50</v>
      </c>
      <c r="R289" s="75">
        <v>19.966010000000001</v>
      </c>
      <c r="S289" s="75" t="str">
        <f t="shared" si="12"/>
        <v>소기업</v>
      </c>
      <c r="T289" s="73" t="s">
        <v>7677</v>
      </c>
      <c r="U289" s="73" t="s">
        <v>7678</v>
      </c>
      <c r="V289" s="74" t="s">
        <v>7675</v>
      </c>
      <c r="W289" s="73" t="s">
        <v>7677</v>
      </c>
      <c r="X289" s="73" t="s">
        <v>7678</v>
      </c>
      <c r="Y289" s="73" t="s">
        <v>2089</v>
      </c>
      <c r="Z289" s="76" t="s">
        <v>7679</v>
      </c>
      <c r="AA289" s="74" t="s">
        <v>7680</v>
      </c>
      <c r="AB289" s="77" t="s">
        <v>2814</v>
      </c>
      <c r="AC289" s="73" t="s">
        <v>2769</v>
      </c>
      <c r="AD289" s="73" t="s">
        <v>2735</v>
      </c>
      <c r="AE289" s="73" t="s">
        <v>7562</v>
      </c>
      <c r="AF289" s="78" t="s">
        <v>2737</v>
      </c>
      <c r="AG289" s="92"/>
      <c r="AH289" s="79" t="s">
        <v>7681</v>
      </c>
      <c r="AI289" s="79" t="s">
        <v>7682</v>
      </c>
      <c r="AJ289" s="73">
        <v>1</v>
      </c>
      <c r="AK289" s="73">
        <v>3</v>
      </c>
      <c r="AL289" s="73">
        <v>2</v>
      </c>
      <c r="AM289" s="80">
        <v>1</v>
      </c>
      <c r="AN289" s="80">
        <v>3</v>
      </c>
      <c r="AO289" s="80">
        <v>2</v>
      </c>
      <c r="AP289" s="79" t="s">
        <v>7683</v>
      </c>
      <c r="AQ289" s="79" t="s">
        <v>7684</v>
      </c>
      <c r="AR289" s="79" t="s">
        <v>7685</v>
      </c>
      <c r="AS289" s="79" t="s">
        <v>7686</v>
      </c>
      <c r="AT289" s="79" t="s">
        <v>2746</v>
      </c>
      <c r="AU289" s="81">
        <v>2</v>
      </c>
      <c r="AV289" s="81">
        <v>4</v>
      </c>
      <c r="AW289" s="81">
        <v>4</v>
      </c>
      <c r="AX289" s="82">
        <v>5</v>
      </c>
      <c r="AY289" s="82">
        <v>6</v>
      </c>
      <c r="AZ289" s="74" t="s">
        <v>7683</v>
      </c>
      <c r="BA289" s="79" t="s">
        <v>7684</v>
      </c>
      <c r="BB289" s="79" t="s">
        <v>7687</v>
      </c>
      <c r="BC289" s="79" t="s">
        <v>7688</v>
      </c>
      <c r="BD289" s="83" t="s">
        <v>7689</v>
      </c>
      <c r="BE289" s="81" t="s">
        <v>7631</v>
      </c>
      <c r="BF289" s="81">
        <v>1</v>
      </c>
      <c r="BG289" s="81"/>
      <c r="BH289" s="81"/>
      <c r="BI289" s="81"/>
      <c r="BJ289" s="84" t="s">
        <v>7690</v>
      </c>
      <c r="BK289" s="81">
        <v>3</v>
      </c>
      <c r="BL289" s="82">
        <v>5</v>
      </c>
      <c r="BM289" s="82">
        <v>6</v>
      </c>
      <c r="BN289" s="73"/>
      <c r="BO289" s="73"/>
      <c r="BP289" s="73"/>
      <c r="BQ289" s="130"/>
      <c r="BR289" s="86">
        <v>1997</v>
      </c>
      <c r="BS289" s="87">
        <v>2178</v>
      </c>
      <c r="BT289" s="86">
        <v>0</v>
      </c>
      <c r="BU289" s="88" t="s">
        <v>7691</v>
      </c>
      <c r="BV289" s="88" t="s">
        <v>3335</v>
      </c>
      <c r="BW289" s="90"/>
      <c r="BX289" s="31">
        <f t="shared" si="13"/>
        <v>0</v>
      </c>
      <c r="BY289" s="31">
        <f t="shared" si="14"/>
        <v>1</v>
      </c>
      <c r="BZ289" s="81">
        <v>7</v>
      </c>
    </row>
    <row r="290" spans="2:78" ht="31.5" customHeight="1">
      <c r="B290" s="72">
        <v>285</v>
      </c>
      <c r="C290" s="72">
        <v>1</v>
      </c>
      <c r="D290" s="73" t="s">
        <v>2088</v>
      </c>
      <c r="E290" s="74" t="s">
        <v>1717</v>
      </c>
      <c r="F290" s="73">
        <v>10</v>
      </c>
      <c r="G290" s="73">
        <v>2002</v>
      </c>
      <c r="H290" s="73" t="s">
        <v>2803</v>
      </c>
      <c r="I290" s="73" t="s">
        <v>2804</v>
      </c>
      <c r="J290" s="74" t="s">
        <v>3459</v>
      </c>
      <c r="K290" s="74" t="s">
        <v>2725</v>
      </c>
      <c r="L290" s="74" t="s">
        <v>2726</v>
      </c>
      <c r="M290" s="74" t="s">
        <v>2930</v>
      </c>
      <c r="N290" s="74" t="s">
        <v>2931</v>
      </c>
      <c r="O290" s="74" t="s">
        <v>2930</v>
      </c>
      <c r="P290" s="74">
        <v>800</v>
      </c>
      <c r="Q290" s="74">
        <v>50</v>
      </c>
      <c r="R290" s="75">
        <v>12.500779999999999</v>
      </c>
      <c r="S290" s="75" t="str">
        <f t="shared" si="12"/>
        <v>소기업</v>
      </c>
      <c r="T290" s="73" t="s">
        <v>7692</v>
      </c>
      <c r="U290" s="73" t="s">
        <v>7693</v>
      </c>
      <c r="V290" s="74" t="s">
        <v>1717</v>
      </c>
      <c r="W290" s="73" t="s">
        <v>7694</v>
      </c>
      <c r="X290" s="73" t="s">
        <v>7695</v>
      </c>
      <c r="Y290" s="73" t="s">
        <v>2088</v>
      </c>
      <c r="Z290" s="76" t="s">
        <v>7696</v>
      </c>
      <c r="AA290" s="74" t="s">
        <v>7697</v>
      </c>
      <c r="AB290" s="77" t="s">
        <v>3690</v>
      </c>
      <c r="AC290" s="73" t="s">
        <v>3717</v>
      </c>
      <c r="AD290" s="73" t="s">
        <v>3717</v>
      </c>
      <c r="AE290" s="73" t="s">
        <v>7698</v>
      </c>
      <c r="AF290" s="91" t="s">
        <v>3586</v>
      </c>
      <c r="AG290" s="91"/>
      <c r="AH290" s="79" t="s">
        <v>7699</v>
      </c>
      <c r="AI290" s="79" t="s">
        <v>7700</v>
      </c>
      <c r="AJ290" s="73">
        <v>0</v>
      </c>
      <c r="AK290" s="73">
        <v>0</v>
      </c>
      <c r="AL290" s="73">
        <v>0</v>
      </c>
      <c r="AM290" s="80"/>
      <c r="AN290" s="80"/>
      <c r="AO290" s="80"/>
      <c r="AP290" s="79" t="s">
        <v>7701</v>
      </c>
      <c r="AQ290" s="79">
        <v>0</v>
      </c>
      <c r="AR290" s="79">
        <v>0</v>
      </c>
      <c r="AS290" s="79">
        <v>0</v>
      </c>
      <c r="AT290" s="79" t="s">
        <v>2746</v>
      </c>
      <c r="AU290" s="81">
        <v>1</v>
      </c>
      <c r="AV290" s="81">
        <v>1</v>
      </c>
      <c r="AW290" s="81">
        <v>1</v>
      </c>
      <c r="AX290" s="82">
        <v>1</v>
      </c>
      <c r="AY290" s="82">
        <v>1</v>
      </c>
      <c r="AZ290" s="74" t="s">
        <v>5841</v>
      </c>
      <c r="BA290" s="79"/>
      <c r="BB290" s="79"/>
      <c r="BC290" s="79"/>
      <c r="BD290" s="83"/>
      <c r="BE290" s="81"/>
      <c r="BF290" s="81"/>
      <c r="BG290" s="81"/>
      <c r="BH290" s="81"/>
      <c r="BI290" s="81"/>
      <c r="BJ290" s="84"/>
      <c r="BK290" s="81"/>
      <c r="BL290" s="82"/>
      <c r="BM290" s="82"/>
      <c r="BN290" s="73"/>
      <c r="BO290" s="73"/>
      <c r="BP290" s="73"/>
      <c r="BQ290" s="85" t="s">
        <v>7702</v>
      </c>
      <c r="BR290" s="86">
        <v>1250</v>
      </c>
      <c r="BS290" s="87">
        <v>2000</v>
      </c>
      <c r="BT290" s="86">
        <v>750</v>
      </c>
      <c r="BU290" s="81" t="s">
        <v>2778</v>
      </c>
      <c r="BV290" s="81"/>
      <c r="BW290" s="90"/>
      <c r="BX290" s="31">
        <f t="shared" si="13"/>
        <v>0</v>
      </c>
      <c r="BY290" s="31">
        <f t="shared" si="14"/>
        <v>0</v>
      </c>
      <c r="BZ290" s="209"/>
    </row>
    <row r="291" spans="2:78" ht="31.5" customHeight="1">
      <c r="B291" s="72">
        <v>286</v>
      </c>
      <c r="C291" s="72">
        <v>2</v>
      </c>
      <c r="D291" s="73" t="s">
        <v>2088</v>
      </c>
      <c r="E291" s="74" t="s">
        <v>1718</v>
      </c>
      <c r="F291" s="73">
        <v>13</v>
      </c>
      <c r="G291" s="73">
        <v>2000</v>
      </c>
      <c r="H291" s="73" t="s">
        <v>2803</v>
      </c>
      <c r="I291" s="73" t="s">
        <v>2804</v>
      </c>
      <c r="J291" s="74" t="s">
        <v>7101</v>
      </c>
      <c r="K291" s="74" t="s">
        <v>2725</v>
      </c>
      <c r="L291" s="74" t="s">
        <v>2726</v>
      </c>
      <c r="M291" s="74" t="s">
        <v>2783</v>
      </c>
      <c r="N291" s="74" t="s">
        <v>2784</v>
      </c>
      <c r="O291" s="74" t="s">
        <v>2783</v>
      </c>
      <c r="P291" s="74">
        <v>800</v>
      </c>
      <c r="Q291" s="74">
        <v>50</v>
      </c>
      <c r="R291" s="75">
        <v>11.75522</v>
      </c>
      <c r="S291" s="75" t="str">
        <f t="shared" si="12"/>
        <v>소기업</v>
      </c>
      <c r="T291" s="73" t="s">
        <v>7703</v>
      </c>
      <c r="U291" s="73" t="s">
        <v>7704</v>
      </c>
      <c r="V291" s="74" t="s">
        <v>1718</v>
      </c>
      <c r="W291" s="73" t="s">
        <v>7705</v>
      </c>
      <c r="X291" s="73" t="s">
        <v>7706</v>
      </c>
      <c r="Y291" s="73" t="s">
        <v>2088</v>
      </c>
      <c r="Z291" s="76" t="s">
        <v>7707</v>
      </c>
      <c r="AA291" s="74" t="s">
        <v>7708</v>
      </c>
      <c r="AB291" s="77" t="s">
        <v>3690</v>
      </c>
      <c r="AC291" s="73" t="s">
        <v>3717</v>
      </c>
      <c r="AD291" s="73" t="s">
        <v>3717</v>
      </c>
      <c r="AE291" s="73" t="s">
        <v>7698</v>
      </c>
      <c r="AF291" s="78" t="s">
        <v>3693</v>
      </c>
      <c r="AG291" s="78"/>
      <c r="AH291" s="79" t="s">
        <v>7709</v>
      </c>
      <c r="AI291" s="79" t="s">
        <v>7710</v>
      </c>
      <c r="AJ291" s="73">
        <v>3</v>
      </c>
      <c r="AK291" s="73">
        <v>3</v>
      </c>
      <c r="AL291" s="73">
        <v>2</v>
      </c>
      <c r="AM291" s="80">
        <v>3</v>
      </c>
      <c r="AN291" s="80"/>
      <c r="AO291" s="80"/>
      <c r="AP291" s="79" t="s">
        <v>7711</v>
      </c>
      <c r="AQ291" s="79" t="s">
        <v>7712</v>
      </c>
      <c r="AR291" s="79" t="s">
        <v>7713</v>
      </c>
      <c r="AS291" s="79" t="s">
        <v>7714</v>
      </c>
      <c r="AT291" s="79" t="s">
        <v>4393</v>
      </c>
      <c r="AU291" s="81">
        <v>1</v>
      </c>
      <c r="AV291" s="81">
        <v>3</v>
      </c>
      <c r="AW291" s="81">
        <v>3</v>
      </c>
      <c r="AX291" s="82">
        <v>5</v>
      </c>
      <c r="AY291" s="82">
        <v>6</v>
      </c>
      <c r="AZ291" s="74" t="s">
        <v>7711</v>
      </c>
      <c r="BA291" s="74" t="s">
        <v>7711</v>
      </c>
      <c r="BB291" s="74" t="s">
        <v>7715</v>
      </c>
      <c r="BC291" s="79" t="s">
        <v>7716</v>
      </c>
      <c r="BD291" s="83" t="s">
        <v>7717</v>
      </c>
      <c r="BE291" s="81"/>
      <c r="BF291" s="81"/>
      <c r="BG291" s="81"/>
      <c r="BH291" s="81"/>
      <c r="BI291" s="81"/>
      <c r="BJ291" s="84" t="s">
        <v>7718</v>
      </c>
      <c r="BK291" s="81">
        <v>2</v>
      </c>
      <c r="BL291" s="82">
        <v>3</v>
      </c>
      <c r="BM291" s="82">
        <v>4</v>
      </c>
      <c r="BN291" s="73"/>
      <c r="BO291" s="73" t="s">
        <v>3829</v>
      </c>
      <c r="BP291" s="73" t="s">
        <v>7719</v>
      </c>
      <c r="BQ291" s="85"/>
      <c r="BR291" s="86">
        <v>1309</v>
      </c>
      <c r="BS291" s="87">
        <v>1500</v>
      </c>
      <c r="BT291" s="86">
        <v>191</v>
      </c>
      <c r="BU291" s="81" t="s">
        <v>2756</v>
      </c>
      <c r="BV291" s="81"/>
      <c r="BW291" s="90"/>
      <c r="BX291" s="31">
        <f t="shared" si="13"/>
        <v>0</v>
      </c>
      <c r="BY291" s="31">
        <f t="shared" si="14"/>
        <v>0</v>
      </c>
      <c r="BZ291" s="209">
        <v>9</v>
      </c>
    </row>
    <row r="292" spans="2:78" ht="31.5" customHeight="1">
      <c r="B292" s="72">
        <v>287</v>
      </c>
      <c r="C292" s="72">
        <v>3</v>
      </c>
      <c r="D292" s="73" t="s">
        <v>2088</v>
      </c>
      <c r="E292" s="74" t="s">
        <v>1716</v>
      </c>
      <c r="F292" s="73">
        <v>75</v>
      </c>
      <c r="G292" s="73">
        <v>2002</v>
      </c>
      <c r="H292" s="73" t="s">
        <v>2890</v>
      </c>
      <c r="I292" s="73" t="s">
        <v>2890</v>
      </c>
      <c r="J292" s="74" t="s">
        <v>3100</v>
      </c>
      <c r="K292" s="74" t="s">
        <v>2725</v>
      </c>
      <c r="L292" s="74" t="s">
        <v>2726</v>
      </c>
      <c r="M292" s="74" t="s">
        <v>2870</v>
      </c>
      <c r="N292" s="74" t="s">
        <v>2871</v>
      </c>
      <c r="O292" s="74" t="s">
        <v>2870</v>
      </c>
      <c r="P292" s="74">
        <v>1000</v>
      </c>
      <c r="Q292" s="74">
        <v>50</v>
      </c>
      <c r="R292" s="75">
        <v>115</v>
      </c>
      <c r="S292" s="75" t="str">
        <f t="shared" si="12"/>
        <v>중기업</v>
      </c>
      <c r="T292" s="73" t="s">
        <v>7720</v>
      </c>
      <c r="U292" s="73" t="s">
        <v>7721</v>
      </c>
      <c r="V292" s="74" t="s">
        <v>1716</v>
      </c>
      <c r="W292" s="73" t="s">
        <v>7722</v>
      </c>
      <c r="X292" s="91" t="s">
        <v>7723</v>
      </c>
      <c r="Y292" s="73" t="s">
        <v>2088</v>
      </c>
      <c r="Z292" s="76" t="s">
        <v>7724</v>
      </c>
      <c r="AA292" s="74" t="s">
        <v>7725</v>
      </c>
      <c r="AB292" s="77" t="s">
        <v>3690</v>
      </c>
      <c r="AC292" s="73" t="s">
        <v>3717</v>
      </c>
      <c r="AD292" s="73" t="s">
        <v>3717</v>
      </c>
      <c r="AE292" s="73" t="s">
        <v>7726</v>
      </c>
      <c r="AF292" s="78" t="s">
        <v>3693</v>
      </c>
      <c r="AG292" s="92"/>
      <c r="AH292" s="79" t="s">
        <v>7727</v>
      </c>
      <c r="AI292" s="79" t="s">
        <v>7728</v>
      </c>
      <c r="AJ292" s="73">
        <v>3</v>
      </c>
      <c r="AK292" s="73">
        <v>0</v>
      </c>
      <c r="AL292" s="73">
        <v>2</v>
      </c>
      <c r="AM292" s="80">
        <v>3</v>
      </c>
      <c r="AN292" s="80"/>
      <c r="AO292" s="80"/>
      <c r="AP292" s="79" t="s">
        <v>7729</v>
      </c>
      <c r="AQ292" s="79" t="s">
        <v>7730</v>
      </c>
      <c r="AR292" s="79" t="s">
        <v>7731</v>
      </c>
      <c r="AS292" s="79" t="s">
        <v>7732</v>
      </c>
      <c r="AT292" s="79" t="s">
        <v>2746</v>
      </c>
      <c r="AU292" s="81">
        <v>2</v>
      </c>
      <c r="AV292" s="81">
        <v>2</v>
      </c>
      <c r="AW292" s="81">
        <v>3</v>
      </c>
      <c r="AX292" s="82">
        <v>5</v>
      </c>
      <c r="AY292" s="82">
        <v>6</v>
      </c>
      <c r="AZ292" s="74" t="s">
        <v>7729</v>
      </c>
      <c r="BA292" s="79" t="s">
        <v>7733</v>
      </c>
      <c r="BB292" s="79" t="s">
        <v>7733</v>
      </c>
      <c r="BC292" s="79" t="s">
        <v>7734</v>
      </c>
      <c r="BD292" s="83">
        <v>42524</v>
      </c>
      <c r="BE292" s="81" t="s">
        <v>7735</v>
      </c>
      <c r="BF292" s="81">
        <v>1</v>
      </c>
      <c r="BG292" s="81"/>
      <c r="BH292" s="81"/>
      <c r="BI292" s="81"/>
      <c r="BJ292" s="84" t="s">
        <v>7718</v>
      </c>
      <c r="BK292" s="81">
        <v>3</v>
      </c>
      <c r="BL292" s="82">
        <v>6</v>
      </c>
      <c r="BM292" s="82">
        <v>7</v>
      </c>
      <c r="BN292" s="73"/>
      <c r="BO292" s="73"/>
      <c r="BP292" s="73"/>
      <c r="BQ292" s="85" t="s">
        <v>7736</v>
      </c>
      <c r="BR292" s="86">
        <v>10060</v>
      </c>
      <c r="BS292" s="87">
        <v>11500</v>
      </c>
      <c r="BT292" s="86">
        <v>1440</v>
      </c>
      <c r="BU292" s="81" t="s">
        <v>2756</v>
      </c>
      <c r="BV292" s="81"/>
      <c r="BW292" s="90"/>
      <c r="BX292" s="31">
        <f t="shared" si="13"/>
        <v>0</v>
      </c>
      <c r="BY292" s="31">
        <f t="shared" si="14"/>
        <v>0</v>
      </c>
      <c r="BZ292" s="209">
        <v>9</v>
      </c>
    </row>
    <row r="293" spans="2:78" ht="31.5" customHeight="1">
      <c r="B293" s="72">
        <v>288</v>
      </c>
      <c r="C293" s="72">
        <v>4</v>
      </c>
      <c r="D293" s="73" t="s">
        <v>2088</v>
      </c>
      <c r="E293" s="74" t="s">
        <v>1720</v>
      </c>
      <c r="F293" s="73">
        <v>1</v>
      </c>
      <c r="G293" s="73">
        <v>2014</v>
      </c>
      <c r="H293" s="73" t="s">
        <v>7737</v>
      </c>
      <c r="I293" s="73" t="s">
        <v>7738</v>
      </c>
      <c r="J293" s="74" t="s">
        <v>3951</v>
      </c>
      <c r="K293" s="74" t="s">
        <v>2725</v>
      </c>
      <c r="L293" s="74" t="s">
        <v>2726</v>
      </c>
      <c r="M293" s="74" t="s">
        <v>3036</v>
      </c>
      <c r="N293" s="74" t="s">
        <v>3037</v>
      </c>
      <c r="O293" s="74" t="s">
        <v>3036</v>
      </c>
      <c r="P293" s="74">
        <v>1500</v>
      </c>
      <c r="Q293" s="74">
        <v>50</v>
      </c>
      <c r="R293" s="75">
        <v>1.3</v>
      </c>
      <c r="S293" s="75" t="str">
        <f t="shared" si="12"/>
        <v>소기업</v>
      </c>
      <c r="T293" s="73" t="s">
        <v>7739</v>
      </c>
      <c r="U293" s="73" t="s">
        <v>7740</v>
      </c>
      <c r="V293" s="74" t="s">
        <v>1720</v>
      </c>
      <c r="W293" s="73" t="s">
        <v>7741</v>
      </c>
      <c r="X293" s="73" t="s">
        <v>7742</v>
      </c>
      <c r="Y293" s="73" t="s">
        <v>2088</v>
      </c>
      <c r="Z293" s="76" t="s">
        <v>7743</v>
      </c>
      <c r="AA293" s="74" t="s">
        <v>7744</v>
      </c>
      <c r="AB293" s="77" t="s">
        <v>3869</v>
      </c>
      <c r="AC293" s="73" t="s">
        <v>3717</v>
      </c>
      <c r="AD293" s="73" t="s">
        <v>3717</v>
      </c>
      <c r="AE293" s="73" t="s">
        <v>7698</v>
      </c>
      <c r="AF293" s="78" t="s">
        <v>3693</v>
      </c>
      <c r="AG293" s="78"/>
      <c r="AH293" s="79" t="s">
        <v>7741</v>
      </c>
      <c r="AI293" s="79" t="s">
        <v>7745</v>
      </c>
      <c r="AJ293" s="73">
        <v>3</v>
      </c>
      <c r="AK293" s="73">
        <v>0</v>
      </c>
      <c r="AL293" s="73">
        <v>6</v>
      </c>
      <c r="AM293" s="80"/>
      <c r="AN293" s="80"/>
      <c r="AO293" s="80" t="s">
        <v>4196</v>
      </c>
      <c r="AP293" s="79" t="s">
        <v>7746</v>
      </c>
      <c r="AQ293" s="79" t="s">
        <v>7747</v>
      </c>
      <c r="AR293" s="79" t="s">
        <v>7748</v>
      </c>
      <c r="AS293" s="79" t="s">
        <v>7749</v>
      </c>
      <c r="AT293" s="79" t="s">
        <v>2746</v>
      </c>
      <c r="AU293" s="81">
        <v>1</v>
      </c>
      <c r="AV293" s="81">
        <v>2</v>
      </c>
      <c r="AW293" s="81">
        <v>3</v>
      </c>
      <c r="AX293" s="82">
        <v>4</v>
      </c>
      <c r="AY293" s="82">
        <v>6</v>
      </c>
      <c r="AZ293" s="74" t="s">
        <v>7746</v>
      </c>
      <c r="BA293" s="79" t="s">
        <v>7750</v>
      </c>
      <c r="BB293" s="79" t="s">
        <v>7751</v>
      </c>
      <c r="BC293" s="132" t="s">
        <v>7752</v>
      </c>
      <c r="BD293" s="83" t="s">
        <v>5372</v>
      </c>
      <c r="BE293" s="81"/>
      <c r="BF293" s="81"/>
      <c r="BG293" s="81"/>
      <c r="BH293" s="81"/>
      <c r="BI293" s="81"/>
      <c r="BJ293" s="84"/>
      <c r="BK293" s="81">
        <v>3</v>
      </c>
      <c r="BL293" s="82">
        <v>5</v>
      </c>
      <c r="BM293" s="82">
        <v>6</v>
      </c>
      <c r="BN293" s="73"/>
      <c r="BO293" s="73"/>
      <c r="BP293" s="73"/>
      <c r="BQ293" s="85"/>
      <c r="BR293" s="86">
        <v>0</v>
      </c>
      <c r="BS293" s="87">
        <v>0</v>
      </c>
      <c r="BT293" s="86">
        <v>0</v>
      </c>
      <c r="BU293" s="81" t="s">
        <v>2756</v>
      </c>
      <c r="BV293" s="81"/>
      <c r="BW293" s="90"/>
      <c r="BX293" s="31">
        <f t="shared" si="13"/>
        <v>0</v>
      </c>
      <c r="BY293" s="31">
        <f t="shared" si="14"/>
        <v>0</v>
      </c>
      <c r="BZ293" s="209">
        <v>10</v>
      </c>
    </row>
    <row r="294" spans="2:78" ht="31.5" customHeight="1">
      <c r="B294" s="72">
        <v>289</v>
      </c>
      <c r="C294" s="72">
        <v>5</v>
      </c>
      <c r="D294" s="73" t="s">
        <v>2088</v>
      </c>
      <c r="E294" s="74" t="s">
        <v>1719</v>
      </c>
      <c r="F294" s="73">
        <v>43</v>
      </c>
      <c r="G294" s="73">
        <v>2000</v>
      </c>
      <c r="H294" s="73" t="s">
        <v>2803</v>
      </c>
      <c r="I294" s="73" t="s">
        <v>3020</v>
      </c>
      <c r="J294" s="74" t="s">
        <v>5844</v>
      </c>
      <c r="K294" s="74" t="s">
        <v>2725</v>
      </c>
      <c r="L294" s="74" t="s">
        <v>2726</v>
      </c>
      <c r="M294" s="74" t="s">
        <v>3776</v>
      </c>
      <c r="N294" s="74" t="s">
        <v>3777</v>
      </c>
      <c r="O294" s="74" t="s">
        <v>3776</v>
      </c>
      <c r="P294" s="74">
        <v>1000</v>
      </c>
      <c r="Q294" s="74">
        <v>50</v>
      </c>
      <c r="R294" s="75">
        <v>57.094925000000003</v>
      </c>
      <c r="S294" s="75" t="str">
        <f t="shared" si="12"/>
        <v>소기업</v>
      </c>
      <c r="T294" s="73" t="s">
        <v>7753</v>
      </c>
      <c r="U294" s="73" t="s">
        <v>7754</v>
      </c>
      <c r="V294" s="74" t="s">
        <v>1719</v>
      </c>
      <c r="W294" s="73" t="s">
        <v>7755</v>
      </c>
      <c r="X294" s="73" t="s">
        <v>7756</v>
      </c>
      <c r="Y294" s="73" t="s">
        <v>2088</v>
      </c>
      <c r="Z294" s="76" t="s">
        <v>7757</v>
      </c>
      <c r="AA294" s="74" t="s">
        <v>7758</v>
      </c>
      <c r="AB294" s="77" t="s">
        <v>3690</v>
      </c>
      <c r="AC294" s="73" t="s">
        <v>3717</v>
      </c>
      <c r="AD294" s="73" t="s">
        <v>3717</v>
      </c>
      <c r="AE294" s="73" t="s">
        <v>7726</v>
      </c>
      <c r="AF294" s="78" t="s">
        <v>3693</v>
      </c>
      <c r="AG294" s="78"/>
      <c r="AH294" s="79" t="s">
        <v>7759</v>
      </c>
      <c r="AI294" s="79" t="s">
        <v>7760</v>
      </c>
      <c r="AJ294" s="73">
        <v>3</v>
      </c>
      <c r="AK294" s="73">
        <v>0</v>
      </c>
      <c r="AL294" s="73">
        <v>2</v>
      </c>
      <c r="AM294" s="80">
        <v>3</v>
      </c>
      <c r="AN294" s="80"/>
      <c r="AO294" s="80"/>
      <c r="AP294" s="79" t="s">
        <v>7761</v>
      </c>
      <c r="AQ294" s="79" t="s">
        <v>7762</v>
      </c>
      <c r="AR294" s="79" t="s">
        <v>7763</v>
      </c>
      <c r="AS294" s="79" t="s">
        <v>7764</v>
      </c>
      <c r="AT294" s="79" t="s">
        <v>2746</v>
      </c>
      <c r="AU294" s="81">
        <v>2</v>
      </c>
      <c r="AV294" s="81">
        <v>3</v>
      </c>
      <c r="AW294" s="81">
        <v>3</v>
      </c>
      <c r="AX294" s="82">
        <v>5</v>
      </c>
      <c r="AY294" s="82">
        <v>6</v>
      </c>
      <c r="AZ294" s="74" t="s">
        <v>7761</v>
      </c>
      <c r="BA294" s="74" t="s">
        <v>7761</v>
      </c>
      <c r="BB294" s="74" t="s">
        <v>7761</v>
      </c>
      <c r="BC294" s="79" t="s">
        <v>7765</v>
      </c>
      <c r="BD294" s="83">
        <v>42514</v>
      </c>
      <c r="BE294" s="81" t="s">
        <v>7766</v>
      </c>
      <c r="BF294" s="81">
        <v>1</v>
      </c>
      <c r="BG294" s="81"/>
      <c r="BH294" s="81"/>
      <c r="BI294" s="81"/>
      <c r="BJ294" s="84" t="s">
        <v>7718</v>
      </c>
      <c r="BK294" s="81">
        <v>3</v>
      </c>
      <c r="BL294" s="82">
        <v>5</v>
      </c>
      <c r="BM294" s="82">
        <v>6</v>
      </c>
      <c r="BN294" s="73"/>
      <c r="BO294" s="73"/>
      <c r="BP294" s="73"/>
      <c r="BQ294" s="85"/>
      <c r="BR294" s="86">
        <v>4918</v>
      </c>
      <c r="BS294" s="87">
        <v>6500</v>
      </c>
      <c r="BT294" s="86">
        <v>1582</v>
      </c>
      <c r="BU294" s="81" t="s">
        <v>7767</v>
      </c>
      <c r="BV294" s="81"/>
      <c r="BW294" s="90"/>
      <c r="BX294" s="31">
        <f t="shared" si="13"/>
        <v>0</v>
      </c>
      <c r="BY294" s="31">
        <f t="shared" si="14"/>
        <v>0</v>
      </c>
      <c r="BZ294" s="209">
        <v>9</v>
      </c>
    </row>
    <row r="295" spans="2:78" ht="31.5" customHeight="1" thickBot="1">
      <c r="B295" s="72">
        <v>290</v>
      </c>
      <c r="C295" s="72">
        <v>6</v>
      </c>
      <c r="D295" s="73" t="s">
        <v>2088</v>
      </c>
      <c r="E295" s="74" t="s">
        <v>7768</v>
      </c>
      <c r="F295" s="73">
        <v>187</v>
      </c>
      <c r="G295" s="73">
        <v>1988</v>
      </c>
      <c r="H295" s="73" t="s">
        <v>2759</v>
      </c>
      <c r="I295" s="73" t="s">
        <v>2890</v>
      </c>
      <c r="J295" s="74" t="s">
        <v>7769</v>
      </c>
      <c r="K295" s="74" t="s">
        <v>2725</v>
      </c>
      <c r="L295" s="74" t="s">
        <v>2726</v>
      </c>
      <c r="M295" s="74" t="s">
        <v>3036</v>
      </c>
      <c r="N295" s="74" t="s">
        <v>3037</v>
      </c>
      <c r="O295" s="74" t="s">
        <v>3036</v>
      </c>
      <c r="P295" s="74">
        <v>1500</v>
      </c>
      <c r="Q295" s="74">
        <v>50</v>
      </c>
      <c r="R295" s="75">
        <v>584.93891499999995</v>
      </c>
      <c r="S295" s="75" t="str">
        <f t="shared" si="12"/>
        <v>중기업</v>
      </c>
      <c r="T295" s="73" t="s">
        <v>7770</v>
      </c>
      <c r="U295" s="73" t="s">
        <v>7771</v>
      </c>
      <c r="V295" s="93" t="s">
        <v>7772</v>
      </c>
      <c r="W295" s="73" t="s">
        <v>7773</v>
      </c>
      <c r="X295" s="91" t="s">
        <v>7774</v>
      </c>
      <c r="Y295" s="73" t="s">
        <v>2088</v>
      </c>
      <c r="Z295" s="76" t="s">
        <v>7775</v>
      </c>
      <c r="AA295" s="74" t="s">
        <v>7776</v>
      </c>
      <c r="AB295" s="77" t="s">
        <v>3690</v>
      </c>
      <c r="AC295" s="73" t="s">
        <v>3691</v>
      </c>
      <c r="AD295" s="73" t="s">
        <v>3691</v>
      </c>
      <c r="AE295" s="73" t="s">
        <v>7698</v>
      </c>
      <c r="AF295" s="78" t="s">
        <v>3693</v>
      </c>
      <c r="AG295" s="78"/>
      <c r="AH295" s="79" t="s">
        <v>7777</v>
      </c>
      <c r="AI295" s="79" t="s">
        <v>7778</v>
      </c>
      <c r="AJ295" s="73">
        <v>5</v>
      </c>
      <c r="AK295" s="73">
        <v>0</v>
      </c>
      <c r="AL295" s="73">
        <v>0</v>
      </c>
      <c r="AM295" s="80">
        <v>3</v>
      </c>
      <c r="AN295" s="80"/>
      <c r="AO295" s="80"/>
      <c r="AP295" s="79" t="s">
        <v>7779</v>
      </c>
      <c r="AQ295" s="79" t="s">
        <v>7780</v>
      </c>
      <c r="AR295" s="79" t="s">
        <v>7781</v>
      </c>
      <c r="AS295" s="79" t="s">
        <v>7782</v>
      </c>
      <c r="AT295" s="79" t="s">
        <v>4393</v>
      </c>
      <c r="AU295" s="81">
        <v>3</v>
      </c>
      <c r="AV295" s="81">
        <v>3</v>
      </c>
      <c r="AW295" s="81">
        <v>3</v>
      </c>
      <c r="AX295" s="82">
        <v>5</v>
      </c>
      <c r="AY295" s="82">
        <v>6</v>
      </c>
      <c r="AZ295" s="74" t="s">
        <v>7779</v>
      </c>
      <c r="BA295" s="79" t="s">
        <v>7783</v>
      </c>
      <c r="BB295" s="79" t="s">
        <v>7783</v>
      </c>
      <c r="BC295" s="79" t="s">
        <v>7784</v>
      </c>
      <c r="BD295" s="83">
        <v>42506</v>
      </c>
      <c r="BE295" s="81" t="s">
        <v>7785</v>
      </c>
      <c r="BF295" s="81">
        <v>2</v>
      </c>
      <c r="BG295" s="81"/>
      <c r="BH295" s="81"/>
      <c r="BI295" s="81"/>
      <c r="BJ295" s="84" t="s">
        <v>7718</v>
      </c>
      <c r="BK295" s="81">
        <v>4</v>
      </c>
      <c r="BL295" s="82">
        <v>9</v>
      </c>
      <c r="BM295" s="82">
        <v>11</v>
      </c>
      <c r="BN295" s="73"/>
      <c r="BO295" s="73" t="s">
        <v>3829</v>
      </c>
      <c r="BP295" s="73" t="s">
        <v>7786</v>
      </c>
      <c r="BQ295" s="85" t="s">
        <v>7787</v>
      </c>
      <c r="BR295" s="86">
        <v>55373</v>
      </c>
      <c r="BS295" s="87">
        <v>61000</v>
      </c>
      <c r="BT295" s="86">
        <v>5627</v>
      </c>
      <c r="BU295" s="81" t="s">
        <v>2756</v>
      </c>
      <c r="BV295" s="81"/>
      <c r="BW295" s="90"/>
      <c r="BX295" s="31">
        <f t="shared" si="13"/>
        <v>1</v>
      </c>
      <c r="BY295" s="31">
        <f t="shared" si="14"/>
        <v>1</v>
      </c>
      <c r="BZ295" s="209">
        <v>9</v>
      </c>
    </row>
    <row r="296" spans="2:78" s="133" customFormat="1" ht="21" customHeight="1">
      <c r="D296" s="134"/>
      <c r="E296" s="135" t="s">
        <v>2006</v>
      </c>
      <c r="F296" s="136"/>
      <c r="G296" s="136"/>
      <c r="H296" s="136"/>
      <c r="I296" s="136"/>
      <c r="J296" s="136"/>
      <c r="K296" s="136"/>
      <c r="L296" s="136"/>
      <c r="M296" s="136"/>
      <c r="N296" s="136"/>
      <c r="O296" s="136"/>
      <c r="P296" s="136"/>
      <c r="Q296" s="136"/>
      <c r="R296" s="136"/>
      <c r="S296" s="136"/>
      <c r="T296" s="137"/>
      <c r="U296" s="137"/>
      <c r="V296" s="137"/>
      <c r="W296" s="137"/>
      <c r="X296" s="137"/>
      <c r="Y296" s="138"/>
      <c r="Z296" s="138"/>
      <c r="AA296" s="139"/>
      <c r="AB296" s="140">
        <f>COUNTIF(AB$6:AB$60,"N")</f>
        <v>8</v>
      </c>
      <c r="AC296" s="141"/>
      <c r="AD296" s="141"/>
      <c r="AE296" s="141"/>
      <c r="AF296" s="141"/>
      <c r="AG296" s="141"/>
      <c r="AO296" s="431" t="s">
        <v>7788</v>
      </c>
      <c r="AP296" s="142"/>
      <c r="AQ296" s="142"/>
      <c r="AR296" s="142"/>
      <c r="AS296" s="142"/>
      <c r="AT296" s="143" t="s">
        <v>7789</v>
      </c>
      <c r="AU296" s="144">
        <f>COUNTIF(AU$6:AU$295,N)</f>
        <v>0</v>
      </c>
      <c r="AV296" s="144">
        <f>COUNTIF(AV$6:AV$295,1)</f>
        <v>28</v>
      </c>
      <c r="AW296" s="140">
        <f>COUNTIF(AW$6:AW$295,1)</f>
        <v>28</v>
      </c>
      <c r="AX296" s="144">
        <f>COUNTIF(AX$6:AX$295,1)</f>
        <v>26</v>
      </c>
      <c r="AY296" s="140">
        <f>COUNTIF(AY$6:AY$295,1)</f>
        <v>25</v>
      </c>
      <c r="BE296" s="145" t="s">
        <v>2090</v>
      </c>
      <c r="BF296" s="146">
        <f>SUM(BF6:BF295)</f>
        <v>120</v>
      </c>
      <c r="BG296" s="146">
        <f>SUM(BG6:BG295)</f>
        <v>40</v>
      </c>
      <c r="BH296" s="146">
        <f>SUM(BH6:BH295)</f>
        <v>35</v>
      </c>
      <c r="BI296" s="147">
        <f>SUM(BI6:BI295)</f>
        <v>7</v>
      </c>
      <c r="BJ296" s="148" t="s">
        <v>2090</v>
      </c>
      <c r="BK296" s="149">
        <f>SUM(BK6:BK295)</f>
        <v>905</v>
      </c>
      <c r="BL296" s="150">
        <f>SUM(BL6:BL295)</f>
        <v>1599</v>
      </c>
      <c r="BM296" s="150">
        <f>SUM(BM6:BM295)</f>
        <v>2044</v>
      </c>
      <c r="BN296" s="141"/>
      <c r="BS296" s="151">
        <f>SUM(BS6:BS295)</f>
        <v>6382026.8899999997</v>
      </c>
    </row>
    <row r="297" spans="2:78" s="133" customFormat="1" ht="21" customHeight="1">
      <c r="D297" s="134"/>
      <c r="E297" s="152" t="s">
        <v>2007</v>
      </c>
      <c r="F297" s="153"/>
      <c r="G297" s="153"/>
      <c r="H297" s="153"/>
      <c r="I297" s="153"/>
      <c r="J297" s="153"/>
      <c r="K297" s="153"/>
      <c r="L297" s="153"/>
      <c r="M297" s="153"/>
      <c r="N297" s="153"/>
      <c r="O297" s="153"/>
      <c r="P297" s="153"/>
      <c r="Q297" s="153"/>
      <c r="R297" s="153"/>
      <c r="S297" s="153"/>
      <c r="T297" s="154"/>
      <c r="U297" s="154"/>
      <c r="V297" s="154"/>
      <c r="W297" s="154"/>
      <c r="X297" s="154"/>
      <c r="Y297" s="155"/>
      <c r="Z297" s="155"/>
      <c r="AA297" s="156"/>
      <c r="AB297" s="157">
        <f>COUNTIF(AB$61:AB$107,"N")</f>
        <v>7</v>
      </c>
      <c r="AC297" s="141"/>
      <c r="AD297" s="141"/>
      <c r="AE297" s="141"/>
      <c r="AF297" s="141"/>
      <c r="AG297" s="141"/>
      <c r="AO297" s="432"/>
      <c r="AP297" s="158"/>
      <c r="AQ297" s="158"/>
      <c r="AR297" s="158"/>
      <c r="AS297" s="158"/>
      <c r="AT297" s="159" t="s">
        <v>7790</v>
      </c>
      <c r="AU297" s="160">
        <f>COUNTIF(AU$6:AU$295,2)</f>
        <v>37</v>
      </c>
      <c r="AV297" s="160">
        <f>COUNTIF(AV$6:AV$295,2)</f>
        <v>34</v>
      </c>
      <c r="AW297" s="157">
        <f>COUNTIF(AW$6:AW$295,2)</f>
        <v>12</v>
      </c>
      <c r="AX297" s="160">
        <f>COUNTIF(AX$6:AX$295,2)</f>
        <v>0</v>
      </c>
      <c r="AY297" s="157">
        <f>COUNTIF(AY$6:AY$295,2)</f>
        <v>0</v>
      </c>
      <c r="BE297" s="152" t="s">
        <v>2006</v>
      </c>
      <c r="BF297" s="160">
        <f>SUM(BF$6:BF$60)</f>
        <v>21</v>
      </c>
      <c r="BG297" s="160">
        <f>SUM(BG$6:BG$60)</f>
        <v>9</v>
      </c>
      <c r="BH297" s="160">
        <f>SUM(BH$6:BH$60)</f>
        <v>7</v>
      </c>
      <c r="BI297" s="161">
        <f>SUM(BI$6:BI$60)</f>
        <v>0</v>
      </c>
      <c r="BJ297" s="152" t="s">
        <v>2006</v>
      </c>
      <c r="BK297" s="160">
        <f>SUM(BK$6:BK$60)</f>
        <v>231</v>
      </c>
      <c r="BL297" s="157">
        <f>SUM(BL$6:BL$60)</f>
        <v>355</v>
      </c>
      <c r="BM297" s="157">
        <f>SUM(BM$6:BM$60)</f>
        <v>434</v>
      </c>
      <c r="BN297" s="141"/>
    </row>
    <row r="298" spans="2:78" s="133" customFormat="1" ht="21" customHeight="1">
      <c r="D298" s="134"/>
      <c r="E298" s="152" t="s">
        <v>2008</v>
      </c>
      <c r="F298" s="153"/>
      <c r="G298" s="153"/>
      <c r="H298" s="153"/>
      <c r="I298" s="153"/>
      <c r="J298" s="153"/>
      <c r="K298" s="153"/>
      <c r="L298" s="153"/>
      <c r="M298" s="153"/>
      <c r="N298" s="153"/>
      <c r="O298" s="153"/>
      <c r="P298" s="153"/>
      <c r="Q298" s="153"/>
      <c r="R298" s="153"/>
      <c r="S298" s="153"/>
      <c r="T298" s="154"/>
      <c r="U298" s="154"/>
      <c r="V298" s="154"/>
      <c r="W298" s="154"/>
      <c r="X298" s="154"/>
      <c r="Y298" s="155"/>
      <c r="Z298" s="155"/>
      <c r="AA298" s="156"/>
      <c r="AB298" s="157">
        <f>COUNTIF(AB$108:AB$150,"N")</f>
        <v>3</v>
      </c>
      <c r="AC298" s="141"/>
      <c r="AD298" s="141"/>
      <c r="AE298" s="141"/>
      <c r="AF298" s="141"/>
      <c r="AG298" s="141"/>
      <c r="AO298" s="432"/>
      <c r="AP298" s="158"/>
      <c r="AQ298" s="158"/>
      <c r="AR298" s="158"/>
      <c r="AS298" s="158"/>
      <c r="AT298" s="159" t="s">
        <v>7791</v>
      </c>
      <c r="AU298" s="160">
        <f>COUNTIF(AU$6:AU$295,3)</f>
        <v>143</v>
      </c>
      <c r="AV298" s="160">
        <f>COUNTIF(AV$6:AV$295,3)</f>
        <v>68</v>
      </c>
      <c r="AW298" s="157">
        <f>COUNTIF(AW$6:AW$295,3)</f>
        <v>50</v>
      </c>
      <c r="AX298" s="160">
        <f>COUNTIF(AX$6:AX$295,3)</f>
        <v>1</v>
      </c>
      <c r="AY298" s="157">
        <f>COUNTIF(AY$6:AY$295,3)</f>
        <v>0</v>
      </c>
      <c r="BE298" s="152" t="s">
        <v>2007</v>
      </c>
      <c r="BF298" s="160">
        <f>SUM(BF$61:BF$107)</f>
        <v>25</v>
      </c>
      <c r="BG298" s="160">
        <f>SUM(BG$61:BG$107)</f>
        <v>7</v>
      </c>
      <c r="BH298" s="160">
        <f>SUM(BH$61:BH$107)</f>
        <v>8</v>
      </c>
      <c r="BI298" s="161">
        <f>SUM(BI$61:BI$107)</f>
        <v>2</v>
      </c>
      <c r="BJ298" s="152" t="s">
        <v>2007</v>
      </c>
      <c r="BK298" s="160">
        <f>SUM(BK$61:BK$107)</f>
        <v>188</v>
      </c>
      <c r="BL298" s="157">
        <f>SUM(BL$61:BL$107)</f>
        <v>350</v>
      </c>
      <c r="BM298" s="157">
        <f>SUM(BM$61:BM$107)</f>
        <v>414</v>
      </c>
      <c r="BN298" s="141"/>
    </row>
    <row r="299" spans="2:78" s="133" customFormat="1" ht="21" customHeight="1">
      <c r="D299" s="134"/>
      <c r="E299" s="152" t="s">
        <v>2009</v>
      </c>
      <c r="F299" s="153"/>
      <c r="G299" s="153"/>
      <c r="H299" s="153"/>
      <c r="I299" s="153"/>
      <c r="J299" s="153"/>
      <c r="K299" s="153"/>
      <c r="L299" s="153"/>
      <c r="M299" s="153"/>
      <c r="N299" s="153"/>
      <c r="O299" s="153"/>
      <c r="P299" s="153"/>
      <c r="Q299" s="153"/>
      <c r="R299" s="153"/>
      <c r="S299" s="153"/>
      <c r="T299" s="154"/>
      <c r="U299" s="154"/>
      <c r="V299" s="154"/>
      <c r="W299" s="154"/>
      <c r="X299" s="154"/>
      <c r="Y299" s="155"/>
      <c r="Z299" s="155"/>
      <c r="AA299" s="156"/>
      <c r="AB299" s="157">
        <f>COUNTIF(AB$151:AB$200,"N")</f>
        <v>3</v>
      </c>
      <c r="AC299" s="141"/>
      <c r="AD299" s="141"/>
      <c r="AE299" s="141"/>
      <c r="AF299" s="141"/>
      <c r="AG299" s="141"/>
      <c r="AO299" s="432"/>
      <c r="AP299" s="158"/>
      <c r="AQ299" s="158"/>
      <c r="AR299" s="158"/>
      <c r="AS299" s="158"/>
      <c r="AT299" s="159" t="s">
        <v>7792</v>
      </c>
      <c r="AU299" s="160">
        <f>COUNTIF(AU$6:AU$295,4)</f>
        <v>40</v>
      </c>
      <c r="AV299" s="160">
        <f>COUNTIF(AV$6:AV$295,4)</f>
        <v>158</v>
      </c>
      <c r="AW299" s="157">
        <f>COUNTIF(AW$6:AW$295,4)</f>
        <v>190</v>
      </c>
      <c r="AX299" s="160">
        <f>COUNTIF(AX$6:AX$295,4)</f>
        <v>132</v>
      </c>
      <c r="AY299" s="157">
        <f>COUNTIF(AY$6:AY$295,4)</f>
        <v>34</v>
      </c>
      <c r="BE299" s="152" t="s">
        <v>2008</v>
      </c>
      <c r="BF299" s="160">
        <f>SUM(BF$108:BF$150)</f>
        <v>15</v>
      </c>
      <c r="BG299" s="160">
        <f>SUM(BG$108:BG$150)</f>
        <v>5</v>
      </c>
      <c r="BH299" s="160">
        <f>SUM(BH$108:BH$150)</f>
        <v>7</v>
      </c>
      <c r="BI299" s="161">
        <f>SUM(BI$108:BI$150)</f>
        <v>0</v>
      </c>
      <c r="BJ299" s="152" t="s">
        <v>2008</v>
      </c>
      <c r="BK299" s="160">
        <f>SUM(BK$108:BK$150)</f>
        <v>194</v>
      </c>
      <c r="BL299" s="157">
        <f>SUM(BL$108:BL$150)</f>
        <v>309</v>
      </c>
      <c r="BM299" s="157">
        <f>SUM(BM$108:BM$150)</f>
        <v>396</v>
      </c>
      <c r="BN299" s="141"/>
    </row>
    <row r="300" spans="2:78" s="133" customFormat="1" ht="21" customHeight="1">
      <c r="D300" s="134"/>
      <c r="E300" s="152" t="s">
        <v>2010</v>
      </c>
      <c r="F300" s="153"/>
      <c r="G300" s="153"/>
      <c r="H300" s="153"/>
      <c r="I300" s="153"/>
      <c r="J300" s="153"/>
      <c r="K300" s="153"/>
      <c r="L300" s="153"/>
      <c r="M300" s="153"/>
      <c r="N300" s="153"/>
      <c r="O300" s="153"/>
      <c r="P300" s="153"/>
      <c r="Q300" s="153"/>
      <c r="R300" s="153"/>
      <c r="S300" s="153"/>
      <c r="T300" s="154"/>
      <c r="U300" s="154"/>
      <c r="V300" s="154"/>
      <c r="W300" s="154"/>
      <c r="X300" s="154"/>
      <c r="Y300" s="155"/>
      <c r="Z300" s="155"/>
      <c r="AA300" s="156"/>
      <c r="AB300" s="157">
        <f>COUNTIF(AB$201:AB$257,"N")</f>
        <v>30</v>
      </c>
      <c r="AC300" s="141"/>
      <c r="AD300" s="141"/>
      <c r="AE300" s="141"/>
      <c r="AF300" s="141"/>
      <c r="AG300" s="141"/>
      <c r="AO300" s="432"/>
      <c r="AP300" s="158"/>
      <c r="AQ300" s="158"/>
      <c r="AR300" s="158"/>
      <c r="AS300" s="158"/>
      <c r="AT300" s="159" t="s">
        <v>7793</v>
      </c>
      <c r="AU300" s="160">
        <f>COUNTIF(AU$6:AU$295,5)</f>
        <v>0</v>
      </c>
      <c r="AV300" s="160">
        <f>COUNTIF(AV$6:AV$295,5)</f>
        <v>1</v>
      </c>
      <c r="AW300" s="157">
        <f>COUNTIF(AW$6:AW$295,5)</f>
        <v>5</v>
      </c>
      <c r="AX300" s="160">
        <f>COUNTIF(AX$6:AX$295,5)</f>
        <v>84</v>
      </c>
      <c r="AY300" s="157">
        <f>COUNTIF(AY$6:AY$295,5)</f>
        <v>36</v>
      </c>
      <c r="BE300" s="152" t="s">
        <v>2009</v>
      </c>
      <c r="BF300" s="160">
        <f>SUM(BF$151:BF$200)</f>
        <v>24</v>
      </c>
      <c r="BG300" s="160">
        <f>SUM(BG$151:BG$200)</f>
        <v>4</v>
      </c>
      <c r="BH300" s="160">
        <f>SUM(BH$151:BH$200)</f>
        <v>3</v>
      </c>
      <c r="BI300" s="161">
        <f>SUM(BI$151:BI$200)</f>
        <v>2</v>
      </c>
      <c r="BJ300" s="152" t="s">
        <v>2009</v>
      </c>
      <c r="BK300" s="160">
        <f>SUM(BK$151:BK$200)</f>
        <v>83</v>
      </c>
      <c r="BL300" s="157">
        <f>SUM(BL$151:BL$200)</f>
        <v>191</v>
      </c>
      <c r="BM300" s="157">
        <f>SUM(BM$151:BM$200)</f>
        <v>287</v>
      </c>
      <c r="BN300" s="141"/>
    </row>
    <row r="301" spans="2:78" s="133" customFormat="1" ht="21" customHeight="1" thickBot="1">
      <c r="D301" s="134"/>
      <c r="E301" s="162" t="s">
        <v>7794</v>
      </c>
      <c r="F301" s="163"/>
      <c r="G301" s="163"/>
      <c r="H301" s="163"/>
      <c r="I301" s="163"/>
      <c r="J301" s="163"/>
      <c r="K301" s="163"/>
      <c r="L301" s="163"/>
      <c r="M301" s="163"/>
      <c r="N301" s="163"/>
      <c r="O301" s="163"/>
      <c r="P301" s="163"/>
      <c r="Q301" s="163"/>
      <c r="R301" s="163"/>
      <c r="S301" s="163"/>
      <c r="T301" s="164"/>
      <c r="U301" s="164"/>
      <c r="V301" s="164"/>
      <c r="W301" s="164"/>
      <c r="X301" s="164"/>
      <c r="Y301" s="165"/>
      <c r="Z301" s="165"/>
      <c r="AA301" s="166"/>
      <c r="AB301" s="167">
        <f>COUNTIF(AB$258:AB$295,"N")</f>
        <v>6</v>
      </c>
      <c r="AC301" s="141"/>
      <c r="AD301" s="141"/>
      <c r="AE301" s="141"/>
      <c r="AF301" s="141"/>
      <c r="AG301" s="141"/>
      <c r="AO301" s="433"/>
      <c r="AP301" s="168"/>
      <c r="AQ301" s="168"/>
      <c r="AR301" s="168"/>
      <c r="AS301" s="168"/>
      <c r="AT301" s="169" t="s">
        <v>7795</v>
      </c>
      <c r="AU301" s="170">
        <f>COUNTIF(AU$6:AU$295,6)</f>
        <v>0</v>
      </c>
      <c r="AV301" s="170">
        <f>COUNTIF(AV$6:AV$295,6)</f>
        <v>1</v>
      </c>
      <c r="AW301" s="167">
        <f>COUNTIF(AW$6:AW$295,6)</f>
        <v>5</v>
      </c>
      <c r="AX301" s="170">
        <f>COUNTIF(AX$6:AX$295,6)</f>
        <v>47</v>
      </c>
      <c r="AY301" s="167">
        <f>COUNTIF(AY$6:AY$295,6)</f>
        <v>195</v>
      </c>
      <c r="BE301" s="152" t="s">
        <v>2010</v>
      </c>
      <c r="BF301" s="160">
        <f>SUM(BF$201:BF$257)</f>
        <v>11</v>
      </c>
      <c r="BG301" s="160">
        <f>SUM(BG$201:BG$257)</f>
        <v>13</v>
      </c>
      <c r="BH301" s="160">
        <f>SUM(BH$201:BH$257)</f>
        <v>7</v>
      </c>
      <c r="BI301" s="161">
        <f>SUM(BI$201:BI$257)</f>
        <v>2</v>
      </c>
      <c r="BJ301" s="152" t="s">
        <v>2010</v>
      </c>
      <c r="BK301" s="160">
        <f>SUM(BK$201:BK$257)</f>
        <v>81</v>
      </c>
      <c r="BL301" s="157">
        <f>SUM(BL$201:BL$257)</f>
        <v>186</v>
      </c>
      <c r="BM301" s="157">
        <f>SUM(BM$201:BM$257)</f>
        <v>256</v>
      </c>
      <c r="BN301" s="141"/>
    </row>
    <row r="302" spans="2:78" s="133" customFormat="1" ht="21" customHeight="1" thickBot="1">
      <c r="D302" s="134"/>
      <c r="E302" s="171"/>
      <c r="F302" s="171"/>
      <c r="G302" s="171"/>
      <c r="H302" s="171"/>
      <c r="I302" s="171"/>
      <c r="J302" s="171"/>
      <c r="K302" s="171"/>
      <c r="L302" s="171"/>
      <c r="M302" s="171"/>
      <c r="N302" s="171"/>
      <c r="O302" s="171"/>
      <c r="P302" s="171"/>
      <c r="Q302" s="171"/>
      <c r="R302" s="171"/>
      <c r="S302" s="171"/>
      <c r="T302" s="172"/>
      <c r="U302" s="172"/>
      <c r="V302" s="172"/>
      <c r="W302" s="172"/>
      <c r="X302" s="172"/>
      <c r="Y302" s="141"/>
      <c r="Z302" s="141"/>
      <c r="AA302" s="171"/>
      <c r="AB302" s="141"/>
      <c r="AC302" s="141"/>
      <c r="AD302" s="141"/>
      <c r="AE302" s="141"/>
      <c r="AF302" s="141"/>
      <c r="AG302" s="141"/>
      <c r="AO302" s="431" t="s">
        <v>2006</v>
      </c>
      <c r="AP302" s="142"/>
      <c r="AQ302" s="142"/>
      <c r="AR302" s="142"/>
      <c r="AS302" s="142"/>
      <c r="AT302" s="143" t="s">
        <v>7789</v>
      </c>
      <c r="AU302" s="144">
        <f>COUNTIF(AU$6:AU$60,1)</f>
        <v>14</v>
      </c>
      <c r="AV302" s="144">
        <f>COUNTIF(AV$6:AV$60,1)</f>
        <v>14</v>
      </c>
      <c r="AW302" s="140">
        <f>COUNTIF(AW$6:AW$60,1)</f>
        <v>14</v>
      </c>
      <c r="AX302" s="144">
        <f>COUNTIF(AX$6:AX$60,1)</f>
        <v>13</v>
      </c>
      <c r="AY302" s="140">
        <f>COUNTIF(AY$6:AY$60,1)</f>
        <v>12</v>
      </c>
      <c r="BE302" s="162" t="s">
        <v>7794</v>
      </c>
      <c r="BF302" s="170">
        <f>SUM(BF$258:BF$295)</f>
        <v>24</v>
      </c>
      <c r="BG302" s="170">
        <f>SUM(BG$258:BG$295)</f>
        <v>2</v>
      </c>
      <c r="BH302" s="170">
        <f>SUM(BH$258:BH$295)</f>
        <v>3</v>
      </c>
      <c r="BI302" s="173">
        <f>SUM(BI$258:BI$295)</f>
        <v>1</v>
      </c>
      <c r="BJ302" s="162" t="s">
        <v>7794</v>
      </c>
      <c r="BK302" s="170">
        <f>SUM(BK$258:BK$295)</f>
        <v>128</v>
      </c>
      <c r="BL302" s="167">
        <f>SUM(BL$258:BL$295)</f>
        <v>208</v>
      </c>
      <c r="BM302" s="167">
        <f>SUM(BM$258:BM$295)</f>
        <v>257</v>
      </c>
      <c r="BN302" s="141"/>
    </row>
    <row r="303" spans="2:78" s="133" customFormat="1" ht="21" customHeight="1">
      <c r="D303" s="134"/>
      <c r="E303" s="171"/>
      <c r="F303" s="171"/>
      <c r="G303" s="171"/>
      <c r="H303" s="171"/>
      <c r="I303" s="171"/>
      <c r="J303" s="171"/>
      <c r="K303" s="171"/>
      <c r="L303" s="171"/>
      <c r="M303" s="171"/>
      <c r="N303" s="171"/>
      <c r="O303" s="171"/>
      <c r="P303" s="171"/>
      <c r="Q303" s="171"/>
      <c r="R303" s="171"/>
      <c r="S303" s="171"/>
      <c r="T303" s="172"/>
      <c r="U303" s="172"/>
      <c r="V303" s="172"/>
      <c r="W303" s="172"/>
      <c r="X303" s="172"/>
      <c r="Y303" s="141"/>
      <c r="Z303" s="141"/>
      <c r="AA303" s="171"/>
      <c r="AB303" s="141"/>
      <c r="AC303" s="141"/>
      <c r="AD303" s="141"/>
      <c r="AE303" s="141"/>
      <c r="AF303" s="141"/>
      <c r="AG303" s="141"/>
      <c r="AO303" s="432"/>
      <c r="AP303" s="158"/>
      <c r="AQ303" s="158"/>
      <c r="AR303" s="158"/>
      <c r="AS303" s="158"/>
      <c r="AT303" s="159" t="s">
        <v>7790</v>
      </c>
      <c r="AU303" s="160">
        <f>COUNTIF(AU$6:AU$60,2)</f>
        <v>3</v>
      </c>
      <c r="AV303" s="160">
        <f>COUNTIF(AV$6:AV$60,2)</f>
        <v>1</v>
      </c>
      <c r="AW303" s="157">
        <f>COUNTIF(AW$6:AW$60,2)</f>
        <v>1</v>
      </c>
      <c r="AX303" s="160">
        <f>COUNTIF(AX$6:AX$60,2)</f>
        <v>0</v>
      </c>
      <c r="AY303" s="157">
        <f>COUNTIF(AY$6:AY$60,2)</f>
        <v>0</v>
      </c>
      <c r="BN303" s="141"/>
    </row>
    <row r="304" spans="2:78" s="133" customFormat="1" ht="21" customHeight="1">
      <c r="D304" s="134"/>
      <c r="E304" s="171"/>
      <c r="F304" s="171"/>
      <c r="G304" s="171"/>
      <c r="H304" s="171"/>
      <c r="I304" s="171"/>
      <c r="J304" s="171"/>
      <c r="K304" s="171"/>
      <c r="L304" s="171"/>
      <c r="M304" s="171"/>
      <c r="N304" s="171"/>
      <c r="O304" s="171"/>
      <c r="P304" s="171"/>
      <c r="Q304" s="171"/>
      <c r="R304" s="171"/>
      <c r="S304" s="171"/>
      <c r="T304" s="172"/>
      <c r="U304" s="172"/>
      <c r="V304" s="172"/>
      <c r="W304" s="172"/>
      <c r="X304" s="172"/>
      <c r="Y304" s="141"/>
      <c r="Z304" s="141"/>
      <c r="AA304" s="171"/>
      <c r="AB304" s="141"/>
      <c r="AC304" s="141"/>
      <c r="AD304" s="141"/>
      <c r="AE304" s="141"/>
      <c r="AF304" s="141"/>
      <c r="AG304" s="141"/>
      <c r="AO304" s="432"/>
      <c r="AP304" s="158"/>
      <c r="AQ304" s="158"/>
      <c r="AR304" s="158"/>
      <c r="AS304" s="158"/>
      <c r="AT304" s="159" t="s">
        <v>7791</v>
      </c>
      <c r="AU304" s="160">
        <f>COUNTIF(AU$6:AU$60,3)</f>
        <v>17</v>
      </c>
      <c r="AV304" s="160">
        <f>COUNTIF(AV$6:AV$60,3)</f>
        <v>8</v>
      </c>
      <c r="AW304" s="157">
        <f>COUNTIF(AW$6:AW$60,3)</f>
        <v>5</v>
      </c>
      <c r="AX304" s="160">
        <f>COUNTIF(AX$6:AX$60,3)</f>
        <v>1</v>
      </c>
      <c r="AY304" s="157">
        <f>COUNTIF(AY$6:AY$60,3)</f>
        <v>0</v>
      </c>
      <c r="BN304" s="141"/>
    </row>
    <row r="305" spans="4:66" s="133" customFormat="1" ht="21" customHeight="1">
      <c r="D305" s="134"/>
      <c r="E305" s="171"/>
      <c r="F305" s="171"/>
      <c r="G305" s="171"/>
      <c r="H305" s="171"/>
      <c r="I305" s="171"/>
      <c r="J305" s="171"/>
      <c r="K305" s="171"/>
      <c r="L305" s="171"/>
      <c r="M305" s="171"/>
      <c r="N305" s="171"/>
      <c r="O305" s="171"/>
      <c r="P305" s="171"/>
      <c r="Q305" s="171"/>
      <c r="R305" s="171"/>
      <c r="S305" s="171"/>
      <c r="T305" s="172"/>
      <c r="U305" s="172"/>
      <c r="V305" s="172"/>
      <c r="W305" s="172"/>
      <c r="X305" s="172"/>
      <c r="Y305" s="141"/>
      <c r="Z305" s="141"/>
      <c r="AA305" s="171"/>
      <c r="AB305" s="141"/>
      <c r="AC305" s="141"/>
      <c r="AD305" s="141"/>
      <c r="AE305" s="141"/>
      <c r="AF305" s="141"/>
      <c r="AG305" s="141"/>
      <c r="AO305" s="432"/>
      <c r="AP305" s="158"/>
      <c r="AQ305" s="158"/>
      <c r="AR305" s="158"/>
      <c r="AS305" s="158"/>
      <c r="AT305" s="159" t="s">
        <v>7792</v>
      </c>
      <c r="AU305" s="160">
        <f>COUNTIF(AU$6:AU$60,4)</f>
        <v>21</v>
      </c>
      <c r="AV305" s="160">
        <f>COUNTIF(AV$6:AV$60,4)</f>
        <v>31</v>
      </c>
      <c r="AW305" s="157">
        <f>COUNTIF(AW$6:AW$60,4)</f>
        <v>34</v>
      </c>
      <c r="AX305" s="160">
        <f>COUNTIF(AX$6:AX$60,4)</f>
        <v>22</v>
      </c>
      <c r="AY305" s="157">
        <f>COUNTIF(AY$6:AY$60,4)</f>
        <v>2</v>
      </c>
      <c r="BN305" s="141"/>
    </row>
    <row r="306" spans="4:66" s="133" customFormat="1" ht="21" customHeight="1">
      <c r="D306" s="134"/>
      <c r="E306" s="171"/>
      <c r="F306" s="171"/>
      <c r="G306" s="171"/>
      <c r="H306" s="171"/>
      <c r="I306" s="171"/>
      <c r="J306" s="171"/>
      <c r="K306" s="171"/>
      <c r="L306" s="171"/>
      <c r="M306" s="171"/>
      <c r="N306" s="171"/>
      <c r="O306" s="171"/>
      <c r="P306" s="171"/>
      <c r="Q306" s="171"/>
      <c r="R306" s="171"/>
      <c r="S306" s="171"/>
      <c r="T306" s="172"/>
      <c r="U306" s="172"/>
      <c r="V306" s="172"/>
      <c r="W306" s="172"/>
      <c r="X306" s="172"/>
      <c r="Y306" s="141"/>
      <c r="Z306" s="141"/>
      <c r="AA306" s="171"/>
      <c r="AB306" s="141"/>
      <c r="AC306" s="141"/>
      <c r="AD306" s="141"/>
      <c r="AE306" s="141"/>
      <c r="AF306" s="141"/>
      <c r="AG306" s="141"/>
      <c r="AO306" s="432"/>
      <c r="AP306" s="158"/>
      <c r="AQ306" s="158"/>
      <c r="AR306" s="158"/>
      <c r="AS306" s="158"/>
      <c r="AT306" s="159" t="s">
        <v>7793</v>
      </c>
      <c r="AU306" s="160">
        <f>COUNTIF(AU$6:AU$60,5)</f>
        <v>0</v>
      </c>
      <c r="AV306" s="160">
        <f>COUNTIF(AV$6:AV$60,5)</f>
        <v>0</v>
      </c>
      <c r="AW306" s="157">
        <f>COUNTIF(AW$6:AW$60,5)</f>
        <v>0</v>
      </c>
      <c r="AX306" s="160">
        <f>COUNTIF(AX$6:AX$60,5)</f>
        <v>6</v>
      </c>
      <c r="AY306" s="157">
        <f>COUNTIF(AY$6:AY$60,5)</f>
        <v>16</v>
      </c>
      <c r="BN306" s="141"/>
    </row>
    <row r="307" spans="4:66" s="133" customFormat="1" ht="21" customHeight="1" thickBot="1">
      <c r="D307" s="134"/>
      <c r="E307" s="171"/>
      <c r="F307" s="171"/>
      <c r="G307" s="171"/>
      <c r="H307" s="171"/>
      <c r="I307" s="171"/>
      <c r="J307" s="171"/>
      <c r="K307" s="171"/>
      <c r="L307" s="171"/>
      <c r="M307" s="171"/>
      <c r="N307" s="171"/>
      <c r="O307" s="171"/>
      <c r="P307" s="171"/>
      <c r="Q307" s="171"/>
      <c r="R307" s="171"/>
      <c r="S307" s="171"/>
      <c r="T307" s="172"/>
      <c r="U307" s="172"/>
      <c r="V307" s="172"/>
      <c r="W307" s="172"/>
      <c r="X307" s="172"/>
      <c r="Y307" s="141"/>
      <c r="Z307" s="141"/>
      <c r="AA307" s="171"/>
      <c r="AB307" s="141"/>
      <c r="AC307" s="141"/>
      <c r="AD307" s="141"/>
      <c r="AE307" s="141"/>
      <c r="AF307" s="141"/>
      <c r="AG307" s="141"/>
      <c r="AO307" s="433"/>
      <c r="AP307" s="168"/>
      <c r="AQ307" s="168"/>
      <c r="AR307" s="168"/>
      <c r="AS307" s="168"/>
      <c r="AT307" s="169" t="s">
        <v>7795</v>
      </c>
      <c r="AU307" s="170">
        <f>COUNTIF(AU$6:AU$60,6)</f>
        <v>0</v>
      </c>
      <c r="AV307" s="170">
        <f>COUNTIF(AV$6:AV$60,6)</f>
        <v>1</v>
      </c>
      <c r="AW307" s="167">
        <f>COUNTIF(AW$6:AW$60,6)</f>
        <v>1</v>
      </c>
      <c r="AX307" s="170">
        <f>COUNTIF(AX$6:AX$60,6)</f>
        <v>13</v>
      </c>
      <c r="AY307" s="167">
        <f>COUNTIF(AY$6:AY$60,6)</f>
        <v>25</v>
      </c>
      <c r="BN307" s="141"/>
    </row>
    <row r="308" spans="4:66" s="133" customFormat="1" ht="21" customHeight="1">
      <c r="D308" s="134"/>
      <c r="E308" s="171"/>
      <c r="F308" s="171"/>
      <c r="G308" s="171"/>
      <c r="H308" s="171"/>
      <c r="I308" s="171"/>
      <c r="J308" s="171"/>
      <c r="K308" s="171"/>
      <c r="L308" s="171"/>
      <c r="M308" s="171"/>
      <c r="N308" s="171"/>
      <c r="O308" s="171"/>
      <c r="P308" s="171"/>
      <c r="Q308" s="171"/>
      <c r="R308" s="171"/>
      <c r="S308" s="171"/>
      <c r="T308" s="172"/>
      <c r="U308" s="172"/>
      <c r="V308" s="172"/>
      <c r="W308" s="172"/>
      <c r="X308" s="172"/>
      <c r="Y308" s="141"/>
      <c r="Z308" s="141"/>
      <c r="AA308" s="171"/>
      <c r="AB308" s="141"/>
      <c r="AC308" s="141"/>
      <c r="AD308" s="141"/>
      <c r="AE308" s="141"/>
      <c r="AF308" s="141"/>
      <c r="AG308" s="141"/>
      <c r="AO308" s="431" t="s">
        <v>2007</v>
      </c>
      <c r="AP308" s="142"/>
      <c r="AQ308" s="142"/>
      <c r="AR308" s="142"/>
      <c r="AS308" s="142"/>
      <c r="AT308" s="143" t="s">
        <v>7789</v>
      </c>
      <c r="AU308" s="144">
        <f>COUNTIF(AU$61:AU$107,1)</f>
        <v>3</v>
      </c>
      <c r="AV308" s="144">
        <f>COUNTIF(AV$61:AV$107,1)</f>
        <v>1</v>
      </c>
      <c r="AW308" s="140">
        <f>COUNTIF(AW$61:AW$107,1)</f>
        <v>1</v>
      </c>
      <c r="AX308" s="144">
        <f>COUNTIF(AX$61:AX$107,1)</f>
        <v>1</v>
      </c>
      <c r="AY308" s="140">
        <f>COUNTIF(AY$61:AY$107,1)</f>
        <v>1</v>
      </c>
      <c r="BN308" s="141"/>
    </row>
    <row r="309" spans="4:66" s="133" customFormat="1" ht="21" customHeight="1">
      <c r="D309" s="134"/>
      <c r="E309" s="171"/>
      <c r="F309" s="171"/>
      <c r="G309" s="171"/>
      <c r="H309" s="171"/>
      <c r="I309" s="171"/>
      <c r="J309" s="171"/>
      <c r="K309" s="171"/>
      <c r="L309" s="171"/>
      <c r="M309" s="171"/>
      <c r="N309" s="171"/>
      <c r="O309" s="171"/>
      <c r="P309" s="171"/>
      <c r="Q309" s="171"/>
      <c r="R309" s="171"/>
      <c r="S309" s="171"/>
      <c r="T309" s="172"/>
      <c r="U309" s="172"/>
      <c r="V309" s="172"/>
      <c r="W309" s="172"/>
      <c r="X309" s="172"/>
      <c r="Y309" s="141"/>
      <c r="Z309" s="141"/>
      <c r="AA309" s="171"/>
      <c r="AB309" s="141"/>
      <c r="AC309" s="141"/>
      <c r="AD309" s="141"/>
      <c r="AE309" s="141"/>
      <c r="AF309" s="141"/>
      <c r="AG309" s="141"/>
      <c r="AO309" s="432"/>
      <c r="AP309" s="158"/>
      <c r="AQ309" s="158"/>
      <c r="AR309" s="158"/>
      <c r="AS309" s="158"/>
      <c r="AT309" s="159" t="s">
        <v>7790</v>
      </c>
      <c r="AU309" s="160">
        <f>COUNTIF(AU$61:AU$107,2)</f>
        <v>12</v>
      </c>
      <c r="AV309" s="160">
        <f>COUNTIF(AV$61:AV$107,2)</f>
        <v>0</v>
      </c>
      <c r="AW309" s="157">
        <f>COUNTIF(AW$61:AW$107,2)</f>
        <v>0</v>
      </c>
      <c r="AX309" s="160">
        <f>COUNTIF(AX$61:AX$107,2)</f>
        <v>0</v>
      </c>
      <c r="AY309" s="157">
        <f>COUNTIF(AY$61:AY$107,2)</f>
        <v>0</v>
      </c>
      <c r="BN309" s="141"/>
    </row>
    <row r="310" spans="4:66" s="133" customFormat="1" ht="21" customHeight="1">
      <c r="D310" s="134"/>
      <c r="E310" s="171"/>
      <c r="F310" s="171"/>
      <c r="G310" s="171"/>
      <c r="H310" s="171"/>
      <c r="I310" s="171"/>
      <c r="J310" s="171"/>
      <c r="K310" s="171"/>
      <c r="L310" s="171"/>
      <c r="M310" s="171"/>
      <c r="N310" s="171"/>
      <c r="O310" s="171"/>
      <c r="P310" s="171"/>
      <c r="Q310" s="171"/>
      <c r="R310" s="171"/>
      <c r="S310" s="171"/>
      <c r="T310" s="172"/>
      <c r="U310" s="172"/>
      <c r="V310" s="172"/>
      <c r="W310" s="172"/>
      <c r="X310" s="172"/>
      <c r="Y310" s="141"/>
      <c r="Z310" s="141"/>
      <c r="AA310" s="171"/>
      <c r="AB310" s="141"/>
      <c r="AC310" s="141"/>
      <c r="AD310" s="141"/>
      <c r="AE310" s="141"/>
      <c r="AF310" s="141"/>
      <c r="AG310" s="141"/>
      <c r="AO310" s="432"/>
      <c r="AP310" s="158"/>
      <c r="AQ310" s="158"/>
      <c r="AR310" s="158"/>
      <c r="AS310" s="158"/>
      <c r="AT310" s="159" t="s">
        <v>7791</v>
      </c>
      <c r="AU310" s="160">
        <f>COUNTIF(AU$61:AU$107,3)</f>
        <v>28</v>
      </c>
      <c r="AV310" s="160">
        <f>COUNTIF(AV$61:AV$107,3)</f>
        <v>10</v>
      </c>
      <c r="AW310" s="157">
        <f>COUNTIF(AW$61:AW$107,3)</f>
        <v>1</v>
      </c>
      <c r="AX310" s="160">
        <f>COUNTIF(AX$61:AX$107,3)</f>
        <v>0</v>
      </c>
      <c r="AY310" s="157">
        <f>COUNTIF(AY$61:AY$107,3)</f>
        <v>0</v>
      </c>
      <c r="BN310" s="141"/>
    </row>
    <row r="311" spans="4:66" s="133" customFormat="1" ht="21" customHeight="1">
      <c r="D311" s="134"/>
      <c r="E311" s="171"/>
      <c r="F311" s="171"/>
      <c r="G311" s="171"/>
      <c r="H311" s="171"/>
      <c r="I311" s="171"/>
      <c r="J311" s="171"/>
      <c r="K311" s="171"/>
      <c r="L311" s="171"/>
      <c r="M311" s="171"/>
      <c r="N311" s="171"/>
      <c r="O311" s="171"/>
      <c r="P311" s="171"/>
      <c r="Q311" s="171"/>
      <c r="R311" s="171"/>
      <c r="S311" s="171"/>
      <c r="T311" s="172"/>
      <c r="U311" s="172"/>
      <c r="V311" s="172"/>
      <c r="W311" s="172"/>
      <c r="X311" s="172"/>
      <c r="Y311" s="141"/>
      <c r="Z311" s="141"/>
      <c r="AA311" s="171"/>
      <c r="AB311" s="141"/>
      <c r="AC311" s="141"/>
      <c r="AD311" s="141"/>
      <c r="AE311" s="141"/>
      <c r="AF311" s="141"/>
      <c r="AG311" s="141"/>
      <c r="AO311" s="432"/>
      <c r="AP311" s="158"/>
      <c r="AQ311" s="158"/>
      <c r="AR311" s="158"/>
      <c r="AS311" s="158"/>
      <c r="AT311" s="159" t="s">
        <v>7792</v>
      </c>
      <c r="AU311" s="160">
        <f>COUNTIF(AU$61:AU$107,4)</f>
        <v>4</v>
      </c>
      <c r="AV311" s="160">
        <f>COUNTIF(AV$61:AV$107,4)</f>
        <v>35</v>
      </c>
      <c r="AW311" s="157">
        <f>COUNTIF(AW$61:AW$107,4)</f>
        <v>42</v>
      </c>
      <c r="AX311" s="160">
        <f>COUNTIF(AX$61:AX$107,4)</f>
        <v>1</v>
      </c>
      <c r="AY311" s="157">
        <f>COUNTIF(AY$61:AY$107,4)</f>
        <v>1</v>
      </c>
      <c r="BN311" s="141"/>
    </row>
    <row r="312" spans="4:66" s="133" customFormat="1" ht="21" customHeight="1">
      <c r="D312" s="134"/>
      <c r="E312" s="171"/>
      <c r="F312" s="171"/>
      <c r="G312" s="171"/>
      <c r="H312" s="171"/>
      <c r="I312" s="171"/>
      <c r="J312" s="171"/>
      <c r="K312" s="171"/>
      <c r="L312" s="171"/>
      <c r="M312" s="171"/>
      <c r="N312" s="171"/>
      <c r="O312" s="171"/>
      <c r="P312" s="171"/>
      <c r="Q312" s="171"/>
      <c r="R312" s="171"/>
      <c r="S312" s="171"/>
      <c r="T312" s="172"/>
      <c r="U312" s="172"/>
      <c r="V312" s="172"/>
      <c r="W312" s="172"/>
      <c r="X312" s="172"/>
      <c r="Y312" s="141"/>
      <c r="Z312" s="141"/>
      <c r="AA312" s="171"/>
      <c r="AB312" s="141"/>
      <c r="AC312" s="141"/>
      <c r="AD312" s="141"/>
      <c r="AE312" s="141"/>
      <c r="AF312" s="141"/>
      <c r="AG312" s="141"/>
      <c r="AO312" s="432"/>
      <c r="AP312" s="158"/>
      <c r="AQ312" s="158"/>
      <c r="AR312" s="158"/>
      <c r="AS312" s="158"/>
      <c r="AT312" s="159" t="s">
        <v>7793</v>
      </c>
      <c r="AU312" s="160">
        <f>COUNTIF(AU$61:AU$107,5)</f>
        <v>0</v>
      </c>
      <c r="AV312" s="160">
        <f>COUNTIF(AV$61:AV$107,5)</f>
        <v>1</v>
      </c>
      <c r="AW312" s="157">
        <f>COUNTIF(AW$61:AW$107,5)</f>
        <v>1</v>
      </c>
      <c r="AX312" s="160">
        <f>COUNTIF(AX$61:AX$107,5)</f>
        <v>34</v>
      </c>
      <c r="AY312" s="157">
        <f>COUNTIF(AY$61:AY$107,5)</f>
        <v>0</v>
      </c>
      <c r="BN312" s="141"/>
    </row>
    <row r="313" spans="4:66" s="133" customFormat="1" ht="21" customHeight="1" thickBot="1">
      <c r="D313" s="134"/>
      <c r="E313" s="171"/>
      <c r="F313" s="171"/>
      <c r="G313" s="171"/>
      <c r="H313" s="171"/>
      <c r="I313" s="171"/>
      <c r="J313" s="171"/>
      <c r="K313" s="171"/>
      <c r="L313" s="171"/>
      <c r="M313" s="171"/>
      <c r="N313" s="171"/>
      <c r="O313" s="171"/>
      <c r="P313" s="171"/>
      <c r="Q313" s="171"/>
      <c r="R313" s="171"/>
      <c r="S313" s="171"/>
      <c r="T313" s="172"/>
      <c r="U313" s="172"/>
      <c r="V313" s="172"/>
      <c r="W313" s="172"/>
      <c r="X313" s="172"/>
      <c r="Y313" s="141"/>
      <c r="Z313" s="141"/>
      <c r="AA313" s="171"/>
      <c r="AB313" s="141"/>
      <c r="AC313" s="141"/>
      <c r="AD313" s="141"/>
      <c r="AE313" s="141"/>
      <c r="AF313" s="141"/>
      <c r="AG313" s="141"/>
      <c r="AO313" s="433"/>
      <c r="AP313" s="168"/>
      <c r="AQ313" s="168"/>
      <c r="AR313" s="168"/>
      <c r="AS313" s="168"/>
      <c r="AT313" s="169" t="s">
        <v>7795</v>
      </c>
      <c r="AU313" s="170">
        <f>COUNTIF(AU$61:AU$107,6)</f>
        <v>0</v>
      </c>
      <c r="AV313" s="170">
        <f>COUNTIF(AV$61:AV$107,6)</f>
        <v>0</v>
      </c>
      <c r="AW313" s="167">
        <f>COUNTIF(AW$61:AW$107,6)</f>
        <v>2</v>
      </c>
      <c r="AX313" s="170">
        <f>COUNTIF(AX$61:AX$107,6)</f>
        <v>11</v>
      </c>
      <c r="AY313" s="167">
        <f>COUNTIF(AY$61:AY$107,6)</f>
        <v>45</v>
      </c>
      <c r="BN313" s="141"/>
    </row>
    <row r="314" spans="4:66" s="133" customFormat="1" ht="21" customHeight="1">
      <c r="D314" s="134"/>
      <c r="E314" s="171"/>
      <c r="F314" s="171"/>
      <c r="G314" s="171"/>
      <c r="H314" s="171"/>
      <c r="I314" s="171"/>
      <c r="J314" s="171"/>
      <c r="K314" s="171"/>
      <c r="L314" s="171"/>
      <c r="M314" s="171"/>
      <c r="N314" s="171"/>
      <c r="O314" s="171"/>
      <c r="P314" s="171"/>
      <c r="Q314" s="171"/>
      <c r="R314" s="171"/>
      <c r="S314" s="171"/>
      <c r="T314" s="172"/>
      <c r="U314" s="172"/>
      <c r="V314" s="172"/>
      <c r="W314" s="172"/>
      <c r="X314" s="172"/>
      <c r="Y314" s="141"/>
      <c r="Z314" s="141"/>
      <c r="AA314" s="171"/>
      <c r="AB314" s="141"/>
      <c r="AC314" s="141"/>
      <c r="AD314" s="141"/>
      <c r="AE314" s="141"/>
      <c r="AF314" s="141"/>
      <c r="AG314" s="141"/>
      <c r="AO314" s="431" t="s">
        <v>2008</v>
      </c>
      <c r="AP314" s="142"/>
      <c r="AQ314" s="142"/>
      <c r="AR314" s="142"/>
      <c r="AS314" s="142"/>
      <c r="AT314" s="143" t="s">
        <v>7789</v>
      </c>
      <c r="AU314" s="144">
        <f>COUNTIF(AU$108:AU$150,1)</f>
        <v>0</v>
      </c>
      <c r="AV314" s="144">
        <f>COUNTIF(AV$108:AV$150,1)</f>
        <v>0</v>
      </c>
      <c r="AW314" s="140">
        <f>COUNTIF(AW$108:AW$150,1)</f>
        <v>0</v>
      </c>
      <c r="AX314" s="144">
        <f>COUNTIF(AX$108:AX$150,1)</f>
        <v>0</v>
      </c>
      <c r="AY314" s="140">
        <f>COUNTIF(AY$108:AY$150,1)</f>
        <v>0</v>
      </c>
      <c r="BN314" s="141"/>
    </row>
    <row r="315" spans="4:66" s="133" customFormat="1" ht="21" customHeight="1">
      <c r="D315" s="134"/>
      <c r="E315" s="171"/>
      <c r="F315" s="171"/>
      <c r="G315" s="171"/>
      <c r="H315" s="171"/>
      <c r="I315" s="171"/>
      <c r="J315" s="171"/>
      <c r="K315" s="171"/>
      <c r="L315" s="171"/>
      <c r="M315" s="171"/>
      <c r="N315" s="171"/>
      <c r="O315" s="171"/>
      <c r="P315" s="171"/>
      <c r="Q315" s="171"/>
      <c r="R315" s="171"/>
      <c r="S315" s="171"/>
      <c r="T315" s="172"/>
      <c r="U315" s="172"/>
      <c r="V315" s="172"/>
      <c r="W315" s="172"/>
      <c r="X315" s="172"/>
      <c r="Y315" s="141"/>
      <c r="Z315" s="141"/>
      <c r="AA315" s="171"/>
      <c r="AB315" s="141"/>
      <c r="AC315" s="141"/>
      <c r="AD315" s="141"/>
      <c r="AE315" s="141"/>
      <c r="AF315" s="141"/>
      <c r="AG315" s="141"/>
      <c r="AO315" s="432"/>
      <c r="AP315" s="158"/>
      <c r="AQ315" s="158"/>
      <c r="AR315" s="158"/>
      <c r="AS315" s="158"/>
      <c r="AT315" s="159" t="s">
        <v>7790</v>
      </c>
      <c r="AU315" s="160">
        <f>COUNTIF(AU$108:AU$150,2)</f>
        <v>0</v>
      </c>
      <c r="AV315" s="160">
        <f>COUNTIF(AV$108:AV$150,2)</f>
        <v>0</v>
      </c>
      <c r="AW315" s="157">
        <f>COUNTIF(AW$108:AW$150,2)</f>
        <v>0</v>
      </c>
      <c r="AX315" s="160">
        <f>COUNTIF(AX$108:AX$150,2)</f>
        <v>0</v>
      </c>
      <c r="AY315" s="157">
        <f>COUNTIF(AY$108:AY$150,2)</f>
        <v>0</v>
      </c>
      <c r="BN315" s="141"/>
    </row>
    <row r="316" spans="4:66" s="133" customFormat="1" ht="21" customHeight="1">
      <c r="D316" s="134"/>
      <c r="E316" s="171"/>
      <c r="F316" s="171"/>
      <c r="G316" s="171"/>
      <c r="H316" s="171"/>
      <c r="I316" s="171"/>
      <c r="J316" s="171"/>
      <c r="K316" s="171"/>
      <c r="L316" s="171"/>
      <c r="M316" s="171"/>
      <c r="N316" s="171"/>
      <c r="O316" s="171"/>
      <c r="P316" s="171"/>
      <c r="Q316" s="171"/>
      <c r="R316" s="171"/>
      <c r="S316" s="171"/>
      <c r="T316" s="172"/>
      <c r="U316" s="172"/>
      <c r="V316" s="172"/>
      <c r="W316" s="172"/>
      <c r="X316" s="172"/>
      <c r="Y316" s="141"/>
      <c r="Z316" s="141"/>
      <c r="AA316" s="171"/>
      <c r="AB316" s="141"/>
      <c r="AC316" s="141"/>
      <c r="AD316" s="141"/>
      <c r="AE316" s="141"/>
      <c r="AF316" s="141"/>
      <c r="AG316" s="141"/>
      <c r="AO316" s="432"/>
      <c r="AP316" s="158"/>
      <c r="AQ316" s="158"/>
      <c r="AR316" s="158"/>
      <c r="AS316" s="158"/>
      <c r="AT316" s="159" t="s">
        <v>7791</v>
      </c>
      <c r="AU316" s="160">
        <f>COUNTIF(AU$108:AU$150,3)</f>
        <v>34</v>
      </c>
      <c r="AV316" s="160">
        <f>COUNTIF(AV$108:AV$150,3)</f>
        <v>1</v>
      </c>
      <c r="AW316" s="157">
        <f>COUNTIF(AW$108:AW$150,3)</f>
        <v>1</v>
      </c>
      <c r="AX316" s="160">
        <f>COUNTIF(AX$108:AX$150,3)</f>
        <v>0</v>
      </c>
      <c r="AY316" s="157">
        <f>COUNTIF(AY$108:AY$150,3)</f>
        <v>0</v>
      </c>
      <c r="BN316" s="141"/>
    </row>
    <row r="317" spans="4:66" s="133" customFormat="1" ht="21" customHeight="1">
      <c r="D317" s="134"/>
      <c r="E317" s="171"/>
      <c r="F317" s="171"/>
      <c r="G317" s="171"/>
      <c r="H317" s="171"/>
      <c r="I317" s="171"/>
      <c r="J317" s="171"/>
      <c r="K317" s="171"/>
      <c r="L317" s="171"/>
      <c r="M317" s="171"/>
      <c r="N317" s="171"/>
      <c r="O317" s="171"/>
      <c r="P317" s="171"/>
      <c r="Q317" s="171"/>
      <c r="R317" s="171"/>
      <c r="S317" s="171"/>
      <c r="T317" s="172"/>
      <c r="U317" s="172"/>
      <c r="V317" s="172"/>
      <c r="W317" s="172"/>
      <c r="X317" s="172"/>
      <c r="Y317" s="141"/>
      <c r="Z317" s="141"/>
      <c r="AA317" s="171"/>
      <c r="AB317" s="141"/>
      <c r="AC317" s="141"/>
      <c r="AD317" s="141"/>
      <c r="AE317" s="141"/>
      <c r="AF317" s="141"/>
      <c r="AG317" s="141"/>
      <c r="AO317" s="432"/>
      <c r="AP317" s="158"/>
      <c r="AQ317" s="158"/>
      <c r="AR317" s="158"/>
      <c r="AS317" s="158"/>
      <c r="AT317" s="159" t="s">
        <v>7792</v>
      </c>
      <c r="AU317" s="160">
        <f>COUNTIF(AU$108:AU$150,4)</f>
        <v>9</v>
      </c>
      <c r="AV317" s="160">
        <f>COUNTIF(AV$108:AV$150,4)</f>
        <v>42</v>
      </c>
      <c r="AW317" s="157">
        <f>COUNTIF(AW$108:AW$150,4)</f>
        <v>40</v>
      </c>
      <c r="AX317" s="160">
        <f>COUNTIF(AX$108:AX$150,4)</f>
        <v>27</v>
      </c>
      <c r="AY317" s="157">
        <f>COUNTIF(AY$108:AY$150,4)</f>
        <v>0</v>
      </c>
      <c r="BN317" s="141"/>
    </row>
    <row r="318" spans="4:66" s="133" customFormat="1" ht="21" customHeight="1">
      <c r="D318" s="134"/>
      <c r="E318" s="171"/>
      <c r="F318" s="171"/>
      <c r="G318" s="171"/>
      <c r="H318" s="171"/>
      <c r="I318" s="171"/>
      <c r="J318" s="171"/>
      <c r="K318" s="171"/>
      <c r="L318" s="171"/>
      <c r="M318" s="171"/>
      <c r="N318" s="171"/>
      <c r="O318" s="171"/>
      <c r="P318" s="171"/>
      <c r="Q318" s="171"/>
      <c r="R318" s="171"/>
      <c r="S318" s="171"/>
      <c r="T318" s="172"/>
      <c r="U318" s="172"/>
      <c r="V318" s="172"/>
      <c r="W318" s="172"/>
      <c r="X318" s="172"/>
      <c r="Y318" s="141"/>
      <c r="Z318" s="141"/>
      <c r="AA318" s="171"/>
      <c r="AB318" s="141"/>
      <c r="AC318" s="141"/>
      <c r="AD318" s="141"/>
      <c r="AE318" s="141"/>
      <c r="AF318" s="141"/>
      <c r="AG318" s="141"/>
      <c r="AO318" s="432"/>
      <c r="AP318" s="158"/>
      <c r="AQ318" s="158"/>
      <c r="AR318" s="158"/>
      <c r="AS318" s="158"/>
      <c r="AT318" s="159" t="s">
        <v>7793</v>
      </c>
      <c r="AU318" s="160">
        <f>COUNTIF(AU$108:AU$150,5)</f>
        <v>0</v>
      </c>
      <c r="AV318" s="160">
        <f>COUNTIF(AV$108:AV$150,5)</f>
        <v>0</v>
      </c>
      <c r="AW318" s="157">
        <f>COUNTIF(AW$108:AW$150,5)</f>
        <v>0</v>
      </c>
      <c r="AX318" s="160">
        <f>COUNTIF(AX$108:AX$150,5)</f>
        <v>2</v>
      </c>
      <c r="AY318" s="157">
        <f>COUNTIF(AY$108:AY$150,5)</f>
        <v>0</v>
      </c>
      <c r="BN318" s="141"/>
    </row>
    <row r="319" spans="4:66" s="133" customFormat="1" ht="21" customHeight="1" thickBot="1">
      <c r="D319" s="134"/>
      <c r="E319" s="171"/>
      <c r="F319" s="171"/>
      <c r="G319" s="171"/>
      <c r="H319" s="171"/>
      <c r="I319" s="171"/>
      <c r="J319" s="171"/>
      <c r="K319" s="171"/>
      <c r="L319" s="171"/>
      <c r="M319" s="171"/>
      <c r="N319" s="171"/>
      <c r="O319" s="171"/>
      <c r="P319" s="171"/>
      <c r="Q319" s="171"/>
      <c r="R319" s="171"/>
      <c r="S319" s="171"/>
      <c r="T319" s="172"/>
      <c r="U319" s="172"/>
      <c r="V319" s="172"/>
      <c r="W319" s="172"/>
      <c r="X319" s="172"/>
      <c r="Y319" s="141"/>
      <c r="Z319" s="141"/>
      <c r="AA319" s="171"/>
      <c r="AB319" s="141"/>
      <c r="AC319" s="141"/>
      <c r="AD319" s="141"/>
      <c r="AE319" s="141"/>
      <c r="AF319" s="141"/>
      <c r="AG319" s="141"/>
      <c r="AO319" s="433"/>
      <c r="AP319" s="168"/>
      <c r="AQ319" s="168"/>
      <c r="AR319" s="168"/>
      <c r="AS319" s="168"/>
      <c r="AT319" s="169" t="s">
        <v>7795</v>
      </c>
      <c r="AU319" s="170">
        <f>COUNTIF(AU$108:AU$150,6)</f>
        <v>0</v>
      </c>
      <c r="AV319" s="170">
        <f>COUNTIF(AV$108:AV$150,6)</f>
        <v>0</v>
      </c>
      <c r="AW319" s="167">
        <f>COUNTIF(AW$108:AW$150,6)</f>
        <v>2</v>
      </c>
      <c r="AX319" s="170">
        <f>COUNTIF(AX$108:AX$150,6)</f>
        <v>14</v>
      </c>
      <c r="AY319" s="167">
        <f>COUNTIF(AY$108:AY$150,6)</f>
        <v>43</v>
      </c>
      <c r="BN319" s="141"/>
    </row>
    <row r="320" spans="4:66" s="133" customFormat="1" ht="21" customHeight="1">
      <c r="D320" s="134"/>
      <c r="E320" s="171"/>
      <c r="F320" s="171"/>
      <c r="G320" s="171"/>
      <c r="H320" s="171"/>
      <c r="I320" s="171"/>
      <c r="J320" s="171"/>
      <c r="K320" s="171"/>
      <c r="L320" s="171"/>
      <c r="M320" s="171"/>
      <c r="N320" s="171"/>
      <c r="O320" s="171"/>
      <c r="P320" s="171"/>
      <c r="Q320" s="171"/>
      <c r="R320" s="171"/>
      <c r="S320" s="171"/>
      <c r="T320" s="172"/>
      <c r="U320" s="172"/>
      <c r="V320" s="172"/>
      <c r="W320" s="172"/>
      <c r="X320" s="172"/>
      <c r="Y320" s="141"/>
      <c r="Z320" s="141"/>
      <c r="AA320" s="171"/>
      <c r="AB320" s="141"/>
      <c r="AC320" s="141"/>
      <c r="AD320" s="141"/>
      <c r="AE320" s="141"/>
      <c r="AF320" s="141"/>
      <c r="AG320" s="141"/>
      <c r="AO320" s="431" t="s">
        <v>2009</v>
      </c>
      <c r="AP320" s="142"/>
      <c r="AQ320" s="142"/>
      <c r="AR320" s="142"/>
      <c r="AS320" s="142"/>
      <c r="AT320" s="143" t="s">
        <v>7789</v>
      </c>
      <c r="AU320" s="144">
        <f>COUNTIF(AU$151:AU$200,1)</f>
        <v>36</v>
      </c>
      <c r="AV320" s="144">
        <f>COUNTIF(AV$151:AV$200,1)</f>
        <v>3</v>
      </c>
      <c r="AW320" s="140">
        <f>COUNTIF(AW$151:AW$200,1)</f>
        <v>3</v>
      </c>
      <c r="AX320" s="144">
        <f>COUNTIF(AX$151:AX$200,1)</f>
        <v>3</v>
      </c>
      <c r="AY320" s="140">
        <f>COUNTIF(AY$151:AY$200,1)</f>
        <v>3</v>
      </c>
      <c r="BN320" s="141"/>
    </row>
    <row r="321" spans="4:66" s="133" customFormat="1" ht="21" customHeight="1">
      <c r="D321" s="134"/>
      <c r="E321" s="171"/>
      <c r="F321" s="171"/>
      <c r="G321" s="171"/>
      <c r="H321" s="171"/>
      <c r="I321" s="171"/>
      <c r="J321" s="171"/>
      <c r="K321" s="171"/>
      <c r="L321" s="171"/>
      <c r="M321" s="171"/>
      <c r="N321" s="171"/>
      <c r="O321" s="171"/>
      <c r="P321" s="171"/>
      <c r="Q321" s="171"/>
      <c r="R321" s="171"/>
      <c r="S321" s="171"/>
      <c r="T321" s="172"/>
      <c r="U321" s="172"/>
      <c r="V321" s="172"/>
      <c r="W321" s="172"/>
      <c r="X321" s="172"/>
      <c r="Y321" s="141"/>
      <c r="Z321" s="141"/>
      <c r="AA321" s="171"/>
      <c r="AB321" s="141"/>
      <c r="AC321" s="141"/>
      <c r="AD321" s="141"/>
      <c r="AE321" s="141"/>
      <c r="AF321" s="141"/>
      <c r="AG321" s="141"/>
      <c r="AO321" s="432"/>
      <c r="AP321" s="158"/>
      <c r="AQ321" s="158"/>
      <c r="AR321" s="158"/>
      <c r="AS321" s="158"/>
      <c r="AT321" s="159" t="s">
        <v>7790</v>
      </c>
      <c r="AU321" s="160">
        <f>COUNTIF(AU$151:AU$200,2)</f>
        <v>4</v>
      </c>
      <c r="AV321" s="160">
        <f>COUNTIF(AV$151:AV$200,2)</f>
        <v>27</v>
      </c>
      <c r="AW321" s="157">
        <f>COUNTIF(AW$151:AW$200,2)</f>
        <v>9</v>
      </c>
      <c r="AX321" s="160">
        <f>COUNTIF(AX$151:AX$200,2)</f>
        <v>0</v>
      </c>
      <c r="AY321" s="157">
        <f>COUNTIF(AY$151:AY$200,2)</f>
        <v>0</v>
      </c>
      <c r="BN321" s="141"/>
    </row>
    <row r="322" spans="4:66" s="133" customFormat="1" ht="21" customHeight="1">
      <c r="D322" s="134"/>
      <c r="E322" s="171"/>
      <c r="F322" s="171"/>
      <c r="G322" s="171"/>
      <c r="H322" s="171"/>
      <c r="I322" s="171"/>
      <c r="J322" s="171"/>
      <c r="K322" s="171"/>
      <c r="L322" s="171"/>
      <c r="M322" s="171"/>
      <c r="N322" s="171"/>
      <c r="O322" s="171"/>
      <c r="P322" s="171"/>
      <c r="Q322" s="171"/>
      <c r="R322" s="171"/>
      <c r="S322" s="171"/>
      <c r="T322" s="172"/>
      <c r="U322" s="172"/>
      <c r="V322" s="172"/>
      <c r="W322" s="172"/>
      <c r="X322" s="172"/>
      <c r="Y322" s="141"/>
      <c r="Z322" s="141"/>
      <c r="AA322" s="171"/>
      <c r="AB322" s="141"/>
      <c r="AC322" s="141"/>
      <c r="AD322" s="141"/>
      <c r="AE322" s="141"/>
      <c r="AF322" s="141"/>
      <c r="AG322" s="141"/>
      <c r="AO322" s="432"/>
      <c r="AP322" s="158"/>
      <c r="AQ322" s="158"/>
      <c r="AR322" s="158"/>
      <c r="AS322" s="158"/>
      <c r="AT322" s="159" t="s">
        <v>7791</v>
      </c>
      <c r="AU322" s="160">
        <f>COUNTIF(AU$151:AU$200,3)</f>
        <v>5</v>
      </c>
      <c r="AV322" s="160">
        <f>COUNTIF(AV$151:AV$200,3)</f>
        <v>14</v>
      </c>
      <c r="AW322" s="157">
        <f>COUNTIF(AW$151:AW$200,3)</f>
        <v>23</v>
      </c>
      <c r="AX322" s="160">
        <f>COUNTIF(AX$151:AX$200,3)</f>
        <v>0</v>
      </c>
      <c r="AY322" s="157">
        <f>COUNTIF(AY$151:AY$200,3)</f>
        <v>0</v>
      </c>
      <c r="BN322" s="141"/>
    </row>
    <row r="323" spans="4:66" s="133" customFormat="1" ht="21" customHeight="1">
      <c r="D323" s="134"/>
      <c r="E323" s="171"/>
      <c r="F323" s="171"/>
      <c r="G323" s="171"/>
      <c r="H323" s="171"/>
      <c r="I323" s="171"/>
      <c r="J323" s="171"/>
      <c r="K323" s="171"/>
      <c r="L323" s="171"/>
      <c r="M323" s="171"/>
      <c r="N323" s="171"/>
      <c r="O323" s="171"/>
      <c r="P323" s="171"/>
      <c r="Q323" s="171"/>
      <c r="R323" s="171"/>
      <c r="S323" s="171"/>
      <c r="T323" s="172"/>
      <c r="U323" s="172"/>
      <c r="V323" s="172"/>
      <c r="W323" s="172"/>
      <c r="X323" s="172"/>
      <c r="Y323" s="141"/>
      <c r="Z323" s="141"/>
      <c r="AA323" s="171"/>
      <c r="AB323" s="141"/>
      <c r="AC323" s="141"/>
      <c r="AD323" s="141"/>
      <c r="AE323" s="141"/>
      <c r="AF323" s="141"/>
      <c r="AG323" s="141"/>
      <c r="AO323" s="432"/>
      <c r="AP323" s="158"/>
      <c r="AQ323" s="158"/>
      <c r="AR323" s="158"/>
      <c r="AS323" s="158"/>
      <c r="AT323" s="159" t="s">
        <v>7792</v>
      </c>
      <c r="AU323" s="160">
        <f>COUNTIF(AU$151:AU$200,4)</f>
        <v>5</v>
      </c>
      <c r="AV323" s="160">
        <f>COUNTIF(AV$151:AV$200,4)</f>
        <v>6</v>
      </c>
      <c r="AW323" s="157">
        <f>COUNTIF(AW$151:AW$200,4)</f>
        <v>15</v>
      </c>
      <c r="AX323" s="160">
        <f>COUNTIF(AX$151:AX$200,4)</f>
        <v>16</v>
      </c>
      <c r="AY323" s="157">
        <f>COUNTIF(AY$151:AY$200,4)</f>
        <v>0</v>
      </c>
      <c r="BN323" s="141"/>
    </row>
    <row r="324" spans="4:66" s="133" customFormat="1" ht="21" customHeight="1">
      <c r="D324" s="134"/>
      <c r="E324" s="171"/>
      <c r="F324" s="171"/>
      <c r="G324" s="171"/>
      <c r="H324" s="171"/>
      <c r="I324" s="171"/>
      <c r="J324" s="171"/>
      <c r="K324" s="171"/>
      <c r="L324" s="171"/>
      <c r="M324" s="171"/>
      <c r="N324" s="171"/>
      <c r="O324" s="171"/>
      <c r="P324" s="171"/>
      <c r="Q324" s="171"/>
      <c r="R324" s="171"/>
      <c r="S324" s="171"/>
      <c r="T324" s="172"/>
      <c r="U324" s="172"/>
      <c r="V324" s="172"/>
      <c r="W324" s="172"/>
      <c r="X324" s="172"/>
      <c r="Y324" s="141"/>
      <c r="Z324" s="141"/>
      <c r="AA324" s="171"/>
      <c r="AB324" s="141"/>
      <c r="AC324" s="141"/>
      <c r="AD324" s="141"/>
      <c r="AE324" s="141"/>
      <c r="AF324" s="141"/>
      <c r="AG324" s="141"/>
      <c r="AO324" s="432"/>
      <c r="AP324" s="158"/>
      <c r="AQ324" s="158"/>
      <c r="AR324" s="158"/>
      <c r="AS324" s="158"/>
      <c r="AT324" s="159" t="s">
        <v>7793</v>
      </c>
      <c r="AU324" s="160">
        <f>COUNTIF(AU$151:AU$200,5)</f>
        <v>0</v>
      </c>
      <c r="AV324" s="160">
        <f>COUNTIF(AV$151:AV$200,5)</f>
        <v>0</v>
      </c>
      <c r="AW324" s="157">
        <f>COUNTIF(AW$151:AW$200,5)</f>
        <v>0</v>
      </c>
      <c r="AX324" s="160">
        <f>COUNTIF(AX$151:AX$200,5)</f>
        <v>23</v>
      </c>
      <c r="AY324" s="157">
        <f>COUNTIF(AY$151:AY$200,5)</f>
        <v>14</v>
      </c>
      <c r="BN324" s="141"/>
    </row>
    <row r="325" spans="4:66" s="133" customFormat="1" ht="21" customHeight="1" thickBot="1">
      <c r="D325" s="134"/>
      <c r="E325" s="171"/>
      <c r="F325" s="171"/>
      <c r="G325" s="171"/>
      <c r="H325" s="171"/>
      <c r="I325" s="171"/>
      <c r="J325" s="171"/>
      <c r="K325" s="171"/>
      <c r="L325" s="171"/>
      <c r="M325" s="171"/>
      <c r="N325" s="171"/>
      <c r="O325" s="171"/>
      <c r="P325" s="171"/>
      <c r="Q325" s="171"/>
      <c r="R325" s="171"/>
      <c r="S325" s="171"/>
      <c r="T325" s="172"/>
      <c r="U325" s="172"/>
      <c r="V325" s="172"/>
      <c r="W325" s="172"/>
      <c r="X325" s="172"/>
      <c r="Y325" s="141"/>
      <c r="Z325" s="141"/>
      <c r="AA325" s="171"/>
      <c r="AB325" s="141"/>
      <c r="AC325" s="141"/>
      <c r="AD325" s="141"/>
      <c r="AE325" s="141"/>
      <c r="AF325" s="141"/>
      <c r="AG325" s="141"/>
      <c r="AO325" s="433"/>
      <c r="AP325" s="168"/>
      <c r="AQ325" s="168"/>
      <c r="AR325" s="168"/>
      <c r="AS325" s="168"/>
      <c r="AT325" s="169" t="s">
        <v>7795</v>
      </c>
      <c r="AU325" s="170">
        <f>COUNTIF(AU$151:AU$200,6)</f>
        <v>0</v>
      </c>
      <c r="AV325" s="170">
        <f>COUNTIF(AV$151:AV$200,6)</f>
        <v>0</v>
      </c>
      <c r="AW325" s="167">
        <f>COUNTIF(AW$151:AW$200,6)</f>
        <v>0</v>
      </c>
      <c r="AX325" s="170">
        <f>COUNTIF(AX$151:AX$200,6)</f>
        <v>8</v>
      </c>
      <c r="AY325" s="167">
        <f>COUNTIF(AY$151:AY$200,6)</f>
        <v>33</v>
      </c>
      <c r="BN325" s="141"/>
    </row>
    <row r="326" spans="4:66" s="133" customFormat="1" ht="21" customHeight="1">
      <c r="D326" s="134"/>
      <c r="E326" s="171"/>
      <c r="F326" s="171"/>
      <c r="G326" s="171"/>
      <c r="H326" s="171"/>
      <c r="I326" s="171"/>
      <c r="J326" s="171"/>
      <c r="K326" s="171"/>
      <c r="L326" s="171"/>
      <c r="M326" s="171"/>
      <c r="N326" s="171"/>
      <c r="O326" s="171"/>
      <c r="P326" s="171"/>
      <c r="Q326" s="171"/>
      <c r="R326" s="171"/>
      <c r="S326" s="171"/>
      <c r="T326" s="172"/>
      <c r="U326" s="172"/>
      <c r="V326" s="172"/>
      <c r="W326" s="172"/>
      <c r="X326" s="172"/>
      <c r="Y326" s="141"/>
      <c r="Z326" s="141"/>
      <c r="AA326" s="171"/>
      <c r="AB326" s="141"/>
      <c r="AC326" s="141"/>
      <c r="AD326" s="141"/>
      <c r="AE326" s="141"/>
      <c r="AF326" s="141"/>
      <c r="AG326" s="141"/>
      <c r="AO326" s="431" t="s">
        <v>2010</v>
      </c>
      <c r="AP326" s="142"/>
      <c r="AQ326" s="142"/>
      <c r="AR326" s="142"/>
      <c r="AS326" s="142"/>
      <c r="AT326" s="143" t="s">
        <v>7789</v>
      </c>
      <c r="AU326" s="144">
        <f>COUNTIF(AU$201:AU$257,1)</f>
        <v>10</v>
      </c>
      <c r="AV326" s="144">
        <f>COUNTIF(AV$201:AV$257,1)</f>
        <v>8</v>
      </c>
      <c r="AW326" s="140">
        <f>COUNTIF(AW$201:AW$257,1)</f>
        <v>8</v>
      </c>
      <c r="AX326" s="144">
        <f>COUNTIF(AX$201:AX$257,1)</f>
        <v>6</v>
      </c>
      <c r="AY326" s="140">
        <f>COUNTIF(AY$201:AY$257,1)</f>
        <v>6</v>
      </c>
      <c r="BN326" s="141"/>
    </row>
    <row r="327" spans="4:66" s="133" customFormat="1" ht="21" customHeight="1">
      <c r="D327" s="134"/>
      <c r="E327" s="171"/>
      <c r="F327" s="171"/>
      <c r="G327" s="171"/>
      <c r="H327" s="171"/>
      <c r="I327" s="171"/>
      <c r="J327" s="171"/>
      <c r="K327" s="171"/>
      <c r="L327" s="171"/>
      <c r="M327" s="171"/>
      <c r="N327" s="171"/>
      <c r="O327" s="171"/>
      <c r="P327" s="171"/>
      <c r="Q327" s="171"/>
      <c r="R327" s="171"/>
      <c r="S327" s="171"/>
      <c r="T327" s="172"/>
      <c r="U327" s="172"/>
      <c r="V327" s="172"/>
      <c r="W327" s="172"/>
      <c r="X327" s="172"/>
      <c r="Y327" s="141"/>
      <c r="Z327" s="141"/>
      <c r="AA327" s="171"/>
      <c r="AB327" s="141"/>
      <c r="AC327" s="141"/>
      <c r="AD327" s="141"/>
      <c r="AE327" s="141"/>
      <c r="AF327" s="141"/>
      <c r="AG327" s="141"/>
      <c r="AO327" s="432"/>
      <c r="AP327" s="158"/>
      <c r="AQ327" s="158"/>
      <c r="AR327" s="158"/>
      <c r="AS327" s="158"/>
      <c r="AT327" s="159" t="s">
        <v>7790</v>
      </c>
      <c r="AU327" s="160">
        <f>COUNTIF(AU$201:AU$257,2)</f>
        <v>8</v>
      </c>
      <c r="AV327" s="160">
        <f>COUNTIF(AV$201:AV$257,2)</f>
        <v>4</v>
      </c>
      <c r="AW327" s="157">
        <f>COUNTIF(AW$201:AW$257,2)</f>
        <v>2</v>
      </c>
      <c r="AX327" s="160">
        <f>COUNTIF(AX$201:AX$257,2)</f>
        <v>0</v>
      </c>
      <c r="AY327" s="157">
        <f>COUNTIF(AY$201:AY$257,2)</f>
        <v>0</v>
      </c>
      <c r="BN327" s="141"/>
    </row>
    <row r="328" spans="4:66" s="133" customFormat="1" ht="21" customHeight="1">
      <c r="D328" s="134"/>
      <c r="E328" s="171"/>
      <c r="F328" s="171"/>
      <c r="G328" s="171"/>
      <c r="H328" s="171"/>
      <c r="I328" s="171"/>
      <c r="J328" s="171"/>
      <c r="K328" s="171"/>
      <c r="L328" s="171"/>
      <c r="M328" s="171"/>
      <c r="N328" s="171"/>
      <c r="O328" s="171"/>
      <c r="P328" s="171"/>
      <c r="Q328" s="171"/>
      <c r="R328" s="171"/>
      <c r="S328" s="171"/>
      <c r="T328" s="172"/>
      <c r="U328" s="172"/>
      <c r="V328" s="172"/>
      <c r="W328" s="172"/>
      <c r="X328" s="172"/>
      <c r="Y328" s="141"/>
      <c r="Z328" s="141"/>
      <c r="AA328" s="171"/>
      <c r="AB328" s="141"/>
      <c r="AC328" s="141"/>
      <c r="AD328" s="141"/>
      <c r="AE328" s="141"/>
      <c r="AF328" s="141"/>
      <c r="AG328" s="141"/>
      <c r="AO328" s="432"/>
      <c r="AP328" s="158"/>
      <c r="AQ328" s="158"/>
      <c r="AR328" s="158"/>
      <c r="AS328" s="158"/>
      <c r="AT328" s="159" t="s">
        <v>7791</v>
      </c>
      <c r="AU328" s="160">
        <f>COUNTIF(AU$201:AU$257,3)</f>
        <v>37</v>
      </c>
      <c r="AV328" s="160">
        <f>COUNTIF(AV$201:AV$257,3)</f>
        <v>17</v>
      </c>
      <c r="AW328" s="157">
        <f>COUNTIF(AW$201:AW$257,3)</f>
        <v>8</v>
      </c>
      <c r="AX328" s="160">
        <f>COUNTIF(AX$201:AX$257,3)</f>
        <v>0</v>
      </c>
      <c r="AY328" s="157">
        <f>COUNTIF(AY$201:AY$257,3)</f>
        <v>0</v>
      </c>
      <c r="BN328" s="141"/>
    </row>
    <row r="329" spans="4:66" s="133" customFormat="1" ht="21" customHeight="1">
      <c r="D329" s="134"/>
      <c r="E329" s="171"/>
      <c r="F329" s="171"/>
      <c r="G329" s="171"/>
      <c r="H329" s="171"/>
      <c r="I329" s="171"/>
      <c r="J329" s="171"/>
      <c r="K329" s="171"/>
      <c r="L329" s="171"/>
      <c r="M329" s="171"/>
      <c r="N329" s="171"/>
      <c r="O329" s="171"/>
      <c r="P329" s="171"/>
      <c r="Q329" s="171"/>
      <c r="R329" s="171"/>
      <c r="S329" s="171"/>
      <c r="T329" s="172"/>
      <c r="U329" s="172"/>
      <c r="V329" s="172"/>
      <c r="W329" s="172"/>
      <c r="X329" s="172"/>
      <c r="Y329" s="141"/>
      <c r="Z329" s="141"/>
      <c r="AA329" s="171"/>
      <c r="AB329" s="141"/>
      <c r="AC329" s="141"/>
      <c r="AD329" s="141"/>
      <c r="AE329" s="141"/>
      <c r="AF329" s="141"/>
      <c r="AG329" s="141"/>
      <c r="AO329" s="432"/>
      <c r="AP329" s="158"/>
      <c r="AQ329" s="158"/>
      <c r="AR329" s="158"/>
      <c r="AS329" s="158"/>
      <c r="AT329" s="159" t="s">
        <v>7792</v>
      </c>
      <c r="AU329" s="160">
        <f>COUNTIF(AU$201:AU$257,4)</f>
        <v>1</v>
      </c>
      <c r="AV329" s="160">
        <f>COUNTIF(AV$201:AV$257,4)</f>
        <v>28</v>
      </c>
      <c r="AW329" s="157">
        <f>COUNTIF(AW$201:AW$257,4)</f>
        <v>35</v>
      </c>
      <c r="AX329" s="160">
        <f>COUNTIF(AX$201:AX$257,4)</f>
        <v>51</v>
      </c>
      <c r="AY329" s="157">
        <f>COUNTIF(AY$201:AY$257,4)</f>
        <v>31</v>
      </c>
      <c r="BN329" s="141"/>
    </row>
    <row r="330" spans="4:66" s="133" customFormat="1" ht="21" customHeight="1">
      <c r="D330" s="134"/>
      <c r="E330" s="171"/>
      <c r="F330" s="171"/>
      <c r="G330" s="171"/>
      <c r="H330" s="171"/>
      <c r="I330" s="171"/>
      <c r="J330" s="171"/>
      <c r="K330" s="171"/>
      <c r="L330" s="171"/>
      <c r="M330" s="171"/>
      <c r="N330" s="171"/>
      <c r="O330" s="171"/>
      <c r="P330" s="171"/>
      <c r="Q330" s="171"/>
      <c r="R330" s="171"/>
      <c r="S330" s="171"/>
      <c r="T330" s="172"/>
      <c r="U330" s="172"/>
      <c r="V330" s="172"/>
      <c r="W330" s="172"/>
      <c r="X330" s="172"/>
      <c r="Y330" s="141"/>
      <c r="Z330" s="141"/>
      <c r="AA330" s="171"/>
      <c r="AB330" s="141"/>
      <c r="AC330" s="141"/>
      <c r="AD330" s="141"/>
      <c r="AE330" s="141"/>
      <c r="AF330" s="141"/>
      <c r="AG330" s="141"/>
      <c r="AO330" s="432"/>
      <c r="AP330" s="158"/>
      <c r="AQ330" s="158"/>
      <c r="AR330" s="158"/>
      <c r="AS330" s="158"/>
      <c r="AT330" s="159" t="s">
        <v>7793</v>
      </c>
      <c r="AU330" s="160">
        <f>COUNTIF(AU$201:AU$257,5)</f>
        <v>0</v>
      </c>
      <c r="AV330" s="160">
        <f>COUNTIF(AV$201:AV$257,5)</f>
        <v>0</v>
      </c>
      <c r="AW330" s="157">
        <f>COUNTIF(AW$201:AW$257,5)</f>
        <v>4</v>
      </c>
      <c r="AX330" s="160">
        <f>COUNTIF(AX$201:AX$257,5)</f>
        <v>0</v>
      </c>
      <c r="AY330" s="157">
        <f>COUNTIF(AY$201:AY$257,5)</f>
        <v>0</v>
      </c>
      <c r="BN330" s="141"/>
    </row>
    <row r="331" spans="4:66" s="133" customFormat="1" ht="21" customHeight="1" thickBot="1">
      <c r="D331" s="134"/>
      <c r="E331" s="171"/>
      <c r="F331" s="171"/>
      <c r="G331" s="171"/>
      <c r="H331" s="171"/>
      <c r="I331" s="171"/>
      <c r="J331" s="171"/>
      <c r="K331" s="171"/>
      <c r="L331" s="171"/>
      <c r="M331" s="171"/>
      <c r="N331" s="171"/>
      <c r="O331" s="171"/>
      <c r="P331" s="171"/>
      <c r="Q331" s="171"/>
      <c r="R331" s="171"/>
      <c r="S331" s="171"/>
      <c r="T331" s="172"/>
      <c r="U331" s="172"/>
      <c r="V331" s="172"/>
      <c r="W331" s="172"/>
      <c r="X331" s="172"/>
      <c r="Y331" s="141"/>
      <c r="Z331" s="141"/>
      <c r="AA331" s="171"/>
      <c r="AB331" s="141"/>
      <c r="AC331" s="141"/>
      <c r="AD331" s="141"/>
      <c r="AE331" s="141"/>
      <c r="AF331" s="141"/>
      <c r="AG331" s="141"/>
      <c r="AO331" s="433"/>
      <c r="AP331" s="168"/>
      <c r="AQ331" s="168"/>
      <c r="AR331" s="168"/>
      <c r="AS331" s="168"/>
      <c r="AT331" s="169" t="s">
        <v>7795</v>
      </c>
      <c r="AU331" s="170">
        <f>COUNTIF(AU$201:AU$257,6)</f>
        <v>0</v>
      </c>
      <c r="AV331" s="170">
        <f>COUNTIF(AV$201:AV$257,6)</f>
        <v>0</v>
      </c>
      <c r="AW331" s="167">
        <f>COUNTIF(AW$201:AW$257,6)</f>
        <v>0</v>
      </c>
      <c r="AX331" s="170">
        <f>COUNTIF(AX$201:AX$257,6)</f>
        <v>0</v>
      </c>
      <c r="AY331" s="167">
        <f>COUNTIF(AY$201:AY$257,6)</f>
        <v>20</v>
      </c>
      <c r="BN331" s="141"/>
    </row>
    <row r="332" spans="4:66" s="133" customFormat="1" ht="21" customHeight="1">
      <c r="D332" s="134"/>
      <c r="E332" s="171"/>
      <c r="F332" s="171"/>
      <c r="G332" s="171"/>
      <c r="H332" s="171"/>
      <c r="I332" s="171"/>
      <c r="J332" s="171"/>
      <c r="K332" s="171"/>
      <c r="L332" s="171"/>
      <c r="M332" s="171"/>
      <c r="N332" s="171"/>
      <c r="O332" s="171"/>
      <c r="P332" s="171"/>
      <c r="Q332" s="171"/>
      <c r="R332" s="171"/>
      <c r="S332" s="171"/>
      <c r="T332" s="172"/>
      <c r="U332" s="172"/>
      <c r="V332" s="172"/>
      <c r="W332" s="172"/>
      <c r="X332" s="172"/>
      <c r="Y332" s="141"/>
      <c r="Z332" s="141"/>
      <c r="AA332" s="171"/>
      <c r="AB332" s="141"/>
      <c r="AC332" s="141"/>
      <c r="AD332" s="141"/>
      <c r="AE332" s="141"/>
      <c r="AF332" s="141"/>
      <c r="AG332" s="141"/>
      <c r="AO332" s="431" t="s">
        <v>7794</v>
      </c>
      <c r="AP332" s="142"/>
      <c r="AQ332" s="142"/>
      <c r="AR332" s="142"/>
      <c r="AS332" s="142"/>
      <c r="AT332" s="143" t="s">
        <v>7789</v>
      </c>
      <c r="AU332" s="144">
        <f>COUNTIF(AU$258:AU$295,1)</f>
        <v>6</v>
      </c>
      <c r="AV332" s="144">
        <f>COUNTIF(AV$258:AV$295,1)</f>
        <v>2</v>
      </c>
      <c r="AW332" s="140">
        <f>COUNTIF(AW$258:AW$295,1)</f>
        <v>2</v>
      </c>
      <c r="AX332" s="144">
        <f>COUNTIF(AX$258:AX$295,1)</f>
        <v>3</v>
      </c>
      <c r="AY332" s="140">
        <f>COUNTIF(AY$258:AY$295,1)</f>
        <v>3</v>
      </c>
      <c r="BN332" s="141"/>
    </row>
    <row r="333" spans="4:66" s="133" customFormat="1" ht="21" customHeight="1">
      <c r="D333" s="134"/>
      <c r="E333" s="171"/>
      <c r="F333" s="171"/>
      <c r="G333" s="171"/>
      <c r="H333" s="171"/>
      <c r="I333" s="171"/>
      <c r="J333" s="171"/>
      <c r="K333" s="171"/>
      <c r="L333" s="171"/>
      <c r="M333" s="171"/>
      <c r="N333" s="171"/>
      <c r="O333" s="171"/>
      <c r="P333" s="171"/>
      <c r="Q333" s="171"/>
      <c r="R333" s="171"/>
      <c r="S333" s="171"/>
      <c r="T333" s="172"/>
      <c r="U333" s="172"/>
      <c r="V333" s="172"/>
      <c r="W333" s="172"/>
      <c r="X333" s="172"/>
      <c r="Y333" s="141"/>
      <c r="Z333" s="141"/>
      <c r="AA333" s="171"/>
      <c r="AB333" s="141"/>
      <c r="AC333" s="141"/>
      <c r="AD333" s="141"/>
      <c r="AE333" s="141"/>
      <c r="AF333" s="141"/>
      <c r="AG333" s="141"/>
      <c r="AO333" s="432"/>
      <c r="AP333" s="158"/>
      <c r="AQ333" s="158"/>
      <c r="AR333" s="158"/>
      <c r="AS333" s="158"/>
      <c r="AT333" s="159" t="s">
        <v>7790</v>
      </c>
      <c r="AU333" s="160">
        <f>COUNTIF(AU$258:AU$295,2)</f>
        <v>10</v>
      </c>
      <c r="AV333" s="160">
        <f>COUNTIF(AV$258:AV$295,2)</f>
        <v>2</v>
      </c>
      <c r="AW333" s="157">
        <f>COUNTIF(AW$258:AW$295,2)</f>
        <v>0</v>
      </c>
      <c r="AX333" s="160">
        <f>COUNTIF(AX$258:AX$295,2)</f>
        <v>0</v>
      </c>
      <c r="AY333" s="157">
        <f>COUNTIF(AY$258:AY$295,2)</f>
        <v>0</v>
      </c>
      <c r="BN333" s="141"/>
    </row>
    <row r="334" spans="4:66" s="133" customFormat="1" ht="21" customHeight="1">
      <c r="D334" s="134"/>
      <c r="E334" s="171"/>
      <c r="F334" s="171"/>
      <c r="G334" s="171"/>
      <c r="H334" s="171"/>
      <c r="I334" s="171"/>
      <c r="J334" s="171"/>
      <c r="K334" s="171"/>
      <c r="L334" s="171"/>
      <c r="M334" s="171"/>
      <c r="N334" s="171"/>
      <c r="O334" s="171"/>
      <c r="P334" s="171"/>
      <c r="Q334" s="171"/>
      <c r="R334" s="171"/>
      <c r="S334" s="171"/>
      <c r="T334" s="172"/>
      <c r="U334" s="172"/>
      <c r="V334" s="172"/>
      <c r="W334" s="172"/>
      <c r="X334" s="172"/>
      <c r="Y334" s="141"/>
      <c r="Z334" s="141"/>
      <c r="AA334" s="171"/>
      <c r="AB334" s="141"/>
      <c r="AC334" s="141"/>
      <c r="AD334" s="141"/>
      <c r="AE334" s="141"/>
      <c r="AF334" s="141"/>
      <c r="AG334" s="141"/>
      <c r="AO334" s="432"/>
      <c r="AP334" s="158"/>
      <c r="AQ334" s="158"/>
      <c r="AR334" s="158"/>
      <c r="AS334" s="158"/>
      <c r="AT334" s="159" t="s">
        <v>7791</v>
      </c>
      <c r="AU334" s="160">
        <f>COUNTIF(AU$258:AU$295,3)</f>
        <v>22</v>
      </c>
      <c r="AV334" s="160">
        <f>COUNTIF(AV$258:AV$295,3)</f>
        <v>18</v>
      </c>
      <c r="AW334" s="157">
        <f>COUNTIF(AW$258:AW$295,3)</f>
        <v>12</v>
      </c>
      <c r="AX334" s="160">
        <f>COUNTIF(AX$258:AX$295,3)</f>
        <v>0</v>
      </c>
      <c r="AY334" s="157">
        <f>COUNTIF(AY$258:AY$295,3)</f>
        <v>0</v>
      </c>
      <c r="BN334" s="141"/>
    </row>
    <row r="335" spans="4:66" s="133" customFormat="1" ht="21" customHeight="1">
      <c r="D335" s="134"/>
      <c r="E335" s="171"/>
      <c r="F335" s="171"/>
      <c r="G335" s="171"/>
      <c r="H335" s="171"/>
      <c r="I335" s="171"/>
      <c r="J335" s="171"/>
      <c r="K335" s="171"/>
      <c r="L335" s="171"/>
      <c r="M335" s="171"/>
      <c r="N335" s="171"/>
      <c r="O335" s="171"/>
      <c r="P335" s="171"/>
      <c r="Q335" s="171"/>
      <c r="R335" s="171"/>
      <c r="S335" s="171"/>
      <c r="T335" s="172"/>
      <c r="U335" s="172"/>
      <c r="V335" s="172"/>
      <c r="W335" s="172"/>
      <c r="X335" s="172"/>
      <c r="Y335" s="141"/>
      <c r="Z335" s="141"/>
      <c r="AA335" s="171"/>
      <c r="AB335" s="141"/>
      <c r="AC335" s="141"/>
      <c r="AD335" s="141"/>
      <c r="AE335" s="141"/>
      <c r="AF335" s="141"/>
      <c r="AG335" s="141"/>
      <c r="AO335" s="432"/>
      <c r="AP335" s="158"/>
      <c r="AQ335" s="158"/>
      <c r="AR335" s="158"/>
      <c r="AS335" s="158"/>
      <c r="AT335" s="159" t="s">
        <v>7792</v>
      </c>
      <c r="AU335" s="160">
        <f>COUNTIF(AU$258:AU$295,4)</f>
        <v>0</v>
      </c>
      <c r="AV335" s="160">
        <f>COUNTIF(AV$258:AV$295,4)</f>
        <v>16</v>
      </c>
      <c r="AW335" s="157">
        <f>COUNTIF(AW$258:AW$295,4)</f>
        <v>24</v>
      </c>
      <c r="AX335" s="160">
        <f>COUNTIF(AX$258:AX$295,4)</f>
        <v>15</v>
      </c>
      <c r="AY335" s="157">
        <f>COUNTIF(AY$258:AY$295,4)</f>
        <v>0</v>
      </c>
      <c r="BN335" s="141"/>
    </row>
    <row r="336" spans="4:66" s="133" customFormat="1" ht="21" customHeight="1">
      <c r="D336" s="134"/>
      <c r="E336" s="171"/>
      <c r="F336" s="171"/>
      <c r="G336" s="171"/>
      <c r="H336" s="171"/>
      <c r="I336" s="171"/>
      <c r="J336" s="171"/>
      <c r="K336" s="171"/>
      <c r="L336" s="171"/>
      <c r="M336" s="171"/>
      <c r="N336" s="171"/>
      <c r="O336" s="171"/>
      <c r="P336" s="171"/>
      <c r="Q336" s="171"/>
      <c r="R336" s="171"/>
      <c r="S336" s="171"/>
      <c r="T336" s="172"/>
      <c r="U336" s="172"/>
      <c r="V336" s="172"/>
      <c r="W336" s="172"/>
      <c r="X336" s="172"/>
      <c r="Y336" s="141"/>
      <c r="Z336" s="141"/>
      <c r="AA336" s="171"/>
      <c r="AB336" s="141"/>
      <c r="AC336" s="141"/>
      <c r="AD336" s="141"/>
      <c r="AE336" s="141"/>
      <c r="AF336" s="141"/>
      <c r="AG336" s="141"/>
      <c r="AO336" s="432"/>
      <c r="AP336" s="158"/>
      <c r="AQ336" s="158"/>
      <c r="AR336" s="158"/>
      <c r="AS336" s="158"/>
      <c r="AT336" s="159" t="s">
        <v>7793</v>
      </c>
      <c r="AU336" s="160">
        <f>COUNTIF(AU$258:AU$295,5)</f>
        <v>0</v>
      </c>
      <c r="AV336" s="160">
        <f>COUNTIF(AV$258:AV$295,5)</f>
        <v>0</v>
      </c>
      <c r="AW336" s="157">
        <f>COUNTIF(AW$258:AW$295,5)</f>
        <v>0</v>
      </c>
      <c r="AX336" s="160">
        <f>COUNTIF(AX$258:AX$295,5)</f>
        <v>19</v>
      </c>
      <c r="AY336" s="157">
        <f>COUNTIF(AY$258:AY$295,5)</f>
        <v>6</v>
      </c>
      <c r="BN336" s="141"/>
    </row>
    <row r="337" spans="4:66" s="133" customFormat="1" ht="21" customHeight="1" thickBot="1">
      <c r="D337" s="134"/>
      <c r="E337" s="171"/>
      <c r="F337" s="171"/>
      <c r="G337" s="171"/>
      <c r="H337" s="171"/>
      <c r="I337" s="171"/>
      <c r="J337" s="171"/>
      <c r="K337" s="171"/>
      <c r="L337" s="171"/>
      <c r="M337" s="171"/>
      <c r="N337" s="171"/>
      <c r="O337" s="171"/>
      <c r="P337" s="171"/>
      <c r="Q337" s="171"/>
      <c r="R337" s="171"/>
      <c r="S337" s="171"/>
      <c r="T337" s="172"/>
      <c r="U337" s="172"/>
      <c r="V337" s="172"/>
      <c r="W337" s="172"/>
      <c r="X337" s="172"/>
      <c r="Y337" s="141"/>
      <c r="Z337" s="141"/>
      <c r="AA337" s="171"/>
      <c r="AB337" s="141"/>
      <c r="AC337" s="141"/>
      <c r="AD337" s="141"/>
      <c r="AE337" s="141"/>
      <c r="AF337" s="141"/>
      <c r="AG337" s="141"/>
      <c r="AO337" s="433"/>
      <c r="AP337" s="168"/>
      <c r="AQ337" s="168"/>
      <c r="AR337" s="168"/>
      <c r="AS337" s="168"/>
      <c r="AT337" s="169" t="s">
        <v>7795</v>
      </c>
      <c r="AU337" s="170">
        <f>COUNTIF(AU$258:AU$295,6)</f>
        <v>0</v>
      </c>
      <c r="AV337" s="170">
        <f>COUNTIF(AV$258:AV$295,6)</f>
        <v>0</v>
      </c>
      <c r="AW337" s="167">
        <f>COUNTIF(AW$258:AW$295,6)</f>
        <v>0</v>
      </c>
      <c r="AX337" s="170">
        <f>COUNTIF(AX$258:AX$295,6)</f>
        <v>1</v>
      </c>
      <c r="AY337" s="167">
        <f>COUNTIF(AY$258:AY$295,6)</f>
        <v>29</v>
      </c>
      <c r="BN337" s="141"/>
    </row>
    <row r="339" spans="4:66" ht="31.5" customHeight="1">
      <c r="BM339" s="31">
        <f>SUM(BM10:BM295)</f>
        <v>2006</v>
      </c>
    </row>
  </sheetData>
  <autoFilter ref="B5:BW337"/>
  <mergeCells count="20">
    <mergeCell ref="AO326:AO331"/>
    <mergeCell ref="AO332:AO337"/>
    <mergeCell ref="BR4:BW4"/>
    <mergeCell ref="AO296:AO301"/>
    <mergeCell ref="AO302:AO307"/>
    <mergeCell ref="AO308:AO313"/>
    <mergeCell ref="AO314:AO319"/>
    <mergeCell ref="AO320:AO325"/>
    <mergeCell ref="BN4:BP4"/>
    <mergeCell ref="AH4:AI4"/>
    <mergeCell ref="AJ4:AO4"/>
    <mergeCell ref="AP4:AS4"/>
    <mergeCell ref="AZ4:BC4"/>
    <mergeCell ref="BD4:BJ4"/>
    <mergeCell ref="AF4:AG4"/>
    <mergeCell ref="D1:U1"/>
    <mergeCell ref="D2:Z2"/>
    <mergeCell ref="E4:U4"/>
    <mergeCell ref="V4:X4"/>
    <mergeCell ref="AC4:AD4"/>
  </mergeCells>
  <phoneticPr fontId="1" type="noConversion"/>
  <pageMargins left="0.23622047244094491" right="0.23622047244094491" top="0.74803149606299213" bottom="0.74803149606299213" header="0.31496062992125984" footer="0.31496062992125984"/>
  <pageSetup paperSize="9" scale="7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B1:BC357"/>
  <sheetViews>
    <sheetView showGridLines="0" zoomScale="70" zoomScaleNormal="70" workbookViewId="0">
      <pane xSplit="5" ySplit="5" topLeftCell="AP249" activePane="bottomRight" state="frozen"/>
      <selection pane="topRight" activeCell="F1" sqref="F1"/>
      <selection pane="bottomLeft" activeCell="A6" sqref="A6"/>
      <selection pane="bottomRight" activeCell="AZ249" sqref="AZ249"/>
    </sheetView>
  </sheetViews>
  <sheetFormatPr defaultColWidth="9" defaultRowHeight="31.5" customHeight="1"/>
  <cols>
    <col min="1" max="1" width="2.19921875" style="31" customWidth="1"/>
    <col min="2" max="2" width="7.59765625" style="31" customWidth="1"/>
    <col min="3" max="3" width="5.69921875" style="31" customWidth="1"/>
    <col min="4" max="4" width="9.3984375" style="174" customWidth="1"/>
    <col min="5" max="5" width="26.5" style="34" customWidth="1"/>
    <col min="6" max="6" width="7.8984375" style="32" customWidth="1"/>
    <col min="7" max="7" width="15.5" style="32" customWidth="1"/>
    <col min="8" max="8" width="9.59765625" style="33" customWidth="1"/>
    <col min="9" max="9" width="8.8984375" style="33" customWidth="1"/>
    <col min="10" max="11" width="9" style="31" hidden="1" customWidth="1"/>
    <col min="12" max="14" width="10.3984375" style="31" hidden="1" customWidth="1"/>
    <col min="15" max="15" width="12.8984375" style="31" hidden="1" customWidth="1"/>
    <col min="16" max="16" width="13.19921875" style="31" hidden="1" customWidth="1"/>
    <col min="17" max="17" width="14.8984375" style="31" hidden="1" customWidth="1"/>
    <col min="18" max="18" width="14.5" style="31" hidden="1" customWidth="1"/>
    <col min="19" max="19" width="23" style="31" hidden="1" customWidth="1"/>
    <col min="20" max="23" width="5.8984375" style="31" hidden="1" customWidth="1"/>
    <col min="24" max="24" width="19.19921875" style="31" hidden="1" customWidth="1"/>
    <col min="25" max="25" width="18.19921875" style="31" hidden="1" customWidth="1"/>
    <col min="26" max="26" width="15" style="33" hidden="1" customWidth="1"/>
    <col min="27" max="28" width="14.5" style="31" hidden="1" customWidth="1"/>
    <col min="29" max="29" width="19.5" style="31" hidden="1" customWidth="1"/>
    <col min="30" max="30" width="10.59765625" style="31" customWidth="1"/>
    <col min="31" max="44" width="10.59765625" style="179" customWidth="1"/>
    <col min="45" max="45" width="21.09765625" style="31" hidden="1" customWidth="1"/>
    <col min="46" max="47" width="9" style="31" hidden="1" customWidth="1"/>
    <col min="48" max="50" width="19.5" style="31" customWidth="1"/>
    <col min="51" max="51" width="28.09765625" style="31" bestFit="1" customWidth="1"/>
    <col min="52" max="16384" width="9" style="31"/>
  </cols>
  <sheetData>
    <row r="1" spans="2:55" ht="31.5" customHeight="1" thickBot="1">
      <c r="D1" s="421" t="s">
        <v>2632</v>
      </c>
      <c r="E1" s="421"/>
      <c r="F1" s="421"/>
      <c r="G1" s="421"/>
    </row>
    <row r="2" spans="2:55" ht="31.5" customHeight="1" thickBot="1">
      <c r="D2" s="422" t="s">
        <v>2633</v>
      </c>
      <c r="E2" s="423"/>
      <c r="F2" s="423"/>
      <c r="G2" s="424"/>
    </row>
    <row r="3" spans="2:55" ht="23.25" customHeight="1">
      <c r="D3" s="35"/>
      <c r="E3" s="36"/>
      <c r="F3" s="36"/>
      <c r="G3" s="36"/>
      <c r="AD3" s="435" t="s">
        <v>7827</v>
      </c>
      <c r="AE3" s="435"/>
      <c r="AF3" s="435"/>
      <c r="AG3" s="435"/>
      <c r="AH3" s="435"/>
      <c r="AI3" s="435"/>
      <c r="AJ3" s="435"/>
      <c r="AK3" s="435"/>
      <c r="AL3" s="435"/>
      <c r="AM3" s="435"/>
      <c r="AN3" s="435"/>
      <c r="AO3" s="435"/>
      <c r="AP3" s="435"/>
      <c r="AQ3" s="435"/>
      <c r="AR3" s="435"/>
      <c r="AS3" s="180"/>
      <c r="AT3" s="180"/>
      <c r="AU3" s="180"/>
      <c r="AV3" s="436" t="s">
        <v>7828</v>
      </c>
      <c r="AW3" s="436"/>
      <c r="AX3" s="436"/>
      <c r="AY3" s="437" t="s">
        <v>7829</v>
      </c>
    </row>
    <row r="4" spans="2:55" s="46" customFormat="1" ht="29.25" customHeight="1">
      <c r="B4" s="175" t="s">
        <v>2634</v>
      </c>
      <c r="C4" s="38" t="s">
        <v>2635</v>
      </c>
      <c r="D4" s="177" t="s">
        <v>2636</v>
      </c>
      <c r="E4" s="425" t="s">
        <v>2637</v>
      </c>
      <c r="F4" s="426"/>
      <c r="G4" s="426"/>
      <c r="H4" s="176"/>
      <c r="I4" s="175" t="s">
        <v>2640</v>
      </c>
      <c r="J4" s="428" t="s">
        <v>7830</v>
      </c>
      <c r="K4" s="430"/>
      <c r="L4" s="175" t="s">
        <v>7831</v>
      </c>
      <c r="M4" s="175" t="s">
        <v>7832</v>
      </c>
      <c r="N4" s="175" t="s">
        <v>7833</v>
      </c>
      <c r="O4" s="428" t="s">
        <v>7834</v>
      </c>
      <c r="P4" s="429"/>
      <c r="Q4" s="429"/>
      <c r="R4" s="430"/>
      <c r="S4" s="428"/>
      <c r="T4" s="429"/>
      <c r="U4" s="429"/>
      <c r="V4" s="429"/>
      <c r="W4" s="430"/>
      <c r="X4" s="428" t="s">
        <v>7835</v>
      </c>
      <c r="Y4" s="430"/>
      <c r="Z4" s="428" t="s">
        <v>7836</v>
      </c>
      <c r="AA4" s="429"/>
      <c r="AB4" s="430"/>
      <c r="AC4" s="45"/>
      <c r="AD4" s="440" t="s">
        <v>7837</v>
      </c>
      <c r="AE4" s="440"/>
      <c r="AF4" s="441"/>
      <c r="AG4" s="442" t="s">
        <v>7838</v>
      </c>
      <c r="AH4" s="440"/>
      <c r="AI4" s="440"/>
      <c r="AJ4" s="440"/>
      <c r="AK4" s="440"/>
      <c r="AL4" s="440"/>
      <c r="AM4" s="440"/>
      <c r="AN4" s="441"/>
      <c r="AO4" s="434" t="s">
        <v>7839</v>
      </c>
      <c r="AP4" s="434"/>
      <c r="AQ4" s="434"/>
      <c r="AR4" s="434"/>
      <c r="AS4" s="45"/>
      <c r="AT4" s="45"/>
      <c r="AU4" s="45"/>
      <c r="AV4" s="436"/>
      <c r="AW4" s="436"/>
      <c r="AX4" s="436"/>
      <c r="AY4" s="438"/>
    </row>
    <row r="5" spans="2:55" ht="60.75" customHeight="1" thickBot="1">
      <c r="B5" s="175" t="s">
        <v>7840</v>
      </c>
      <c r="C5" s="38" t="s">
        <v>7841</v>
      </c>
      <c r="D5" s="177" t="s">
        <v>7842</v>
      </c>
      <c r="E5" s="47" t="s">
        <v>2082</v>
      </c>
      <c r="F5" s="53" t="s">
        <v>7843</v>
      </c>
      <c r="G5" s="53" t="s">
        <v>7844</v>
      </c>
      <c r="H5" s="55" t="s">
        <v>7845</v>
      </c>
      <c r="I5" s="56" t="s">
        <v>7846</v>
      </c>
      <c r="J5" s="58" t="s">
        <v>7847</v>
      </c>
      <c r="K5" s="58" t="s">
        <v>7848</v>
      </c>
      <c r="L5" s="63" t="s">
        <v>7849</v>
      </c>
      <c r="M5" s="63" t="s">
        <v>7849</v>
      </c>
      <c r="N5" s="63" t="s">
        <v>7849</v>
      </c>
      <c r="O5" s="64" t="s">
        <v>7850</v>
      </c>
      <c r="P5" s="64" t="s">
        <v>7851</v>
      </c>
      <c r="Q5" s="64" t="s">
        <v>7852</v>
      </c>
      <c r="R5" s="64" t="s">
        <v>7853</v>
      </c>
      <c r="S5" s="65" t="s">
        <v>7854</v>
      </c>
      <c r="T5" s="65" t="s">
        <v>7855</v>
      </c>
      <c r="U5" s="65" t="s">
        <v>7856</v>
      </c>
      <c r="V5" s="65" t="s">
        <v>7857</v>
      </c>
      <c r="W5" s="65" t="s">
        <v>7858</v>
      </c>
      <c r="X5" s="57" t="s">
        <v>7859</v>
      </c>
      <c r="Y5" s="57" t="s">
        <v>7860</v>
      </c>
      <c r="Z5" s="66" t="s">
        <v>7861</v>
      </c>
      <c r="AA5" s="66" t="s">
        <v>7862</v>
      </c>
      <c r="AB5" s="66" t="s">
        <v>7863</v>
      </c>
      <c r="AC5" s="67" t="s">
        <v>7864</v>
      </c>
      <c r="AD5" s="68" t="s">
        <v>7865</v>
      </c>
      <c r="AE5" s="68" t="s">
        <v>7866</v>
      </c>
      <c r="AF5" s="181" t="s">
        <v>7867</v>
      </c>
      <c r="AG5" s="68" t="s">
        <v>7868</v>
      </c>
      <c r="AH5" s="68" t="s">
        <v>7869</v>
      </c>
      <c r="AI5" s="68" t="s">
        <v>7870</v>
      </c>
      <c r="AJ5" s="182" t="s">
        <v>7871</v>
      </c>
      <c r="AK5" s="183" t="s">
        <v>7872</v>
      </c>
      <c r="AL5" s="184" t="s">
        <v>7873</v>
      </c>
      <c r="AM5" s="185" t="s">
        <v>7874</v>
      </c>
      <c r="AN5" s="186" t="s">
        <v>7875</v>
      </c>
      <c r="AO5" s="187" t="s">
        <v>7876</v>
      </c>
      <c r="AP5" s="58" t="s">
        <v>7877</v>
      </c>
      <c r="AQ5" s="188" t="s">
        <v>7878</v>
      </c>
      <c r="AR5" s="188" t="s">
        <v>7879</v>
      </c>
      <c r="AS5" s="69" t="s">
        <v>7880</v>
      </c>
      <c r="AT5" s="70" t="s">
        <v>7881</v>
      </c>
      <c r="AU5" s="71" t="s">
        <v>7882</v>
      </c>
      <c r="AV5" s="67" t="s">
        <v>7883</v>
      </c>
      <c r="AW5" s="67" t="s">
        <v>7884</v>
      </c>
      <c r="AX5" s="67" t="s">
        <v>7885</v>
      </c>
      <c r="AY5" s="439"/>
      <c r="AZ5" s="69" t="s">
        <v>7880</v>
      </c>
      <c r="BA5" s="70" t="s">
        <v>7881</v>
      </c>
      <c r="BB5" s="71" t="s">
        <v>7882</v>
      </c>
      <c r="BC5" s="57" t="s">
        <v>7886</v>
      </c>
    </row>
    <row r="6" spans="2:55" ht="31.5" customHeight="1">
      <c r="B6" s="72">
        <v>1</v>
      </c>
      <c r="C6" s="72">
        <v>1</v>
      </c>
      <c r="D6" s="81" t="s">
        <v>2084</v>
      </c>
      <c r="E6" s="74" t="s">
        <v>662</v>
      </c>
      <c r="F6" s="81" t="s">
        <v>2729</v>
      </c>
      <c r="G6" s="81" t="s">
        <v>2730</v>
      </c>
      <c r="H6" s="81" t="s">
        <v>2735</v>
      </c>
      <c r="I6" s="81" t="s">
        <v>2736</v>
      </c>
      <c r="J6" s="189" t="s">
        <v>2738</v>
      </c>
      <c r="K6" s="189" t="s">
        <v>2739</v>
      </c>
      <c r="L6" s="81">
        <v>3</v>
      </c>
      <c r="M6" s="81">
        <v>4</v>
      </c>
      <c r="N6" s="81">
        <v>4</v>
      </c>
      <c r="O6" s="85" t="s">
        <v>2747</v>
      </c>
      <c r="P6" s="189" t="s">
        <v>7887</v>
      </c>
      <c r="Q6" s="189" t="s">
        <v>2749</v>
      </c>
      <c r="R6" s="189" t="s">
        <v>2750</v>
      </c>
      <c r="S6" s="81" t="s">
        <v>2751</v>
      </c>
      <c r="T6" s="81">
        <v>1</v>
      </c>
      <c r="U6" s="81"/>
      <c r="V6" s="81"/>
      <c r="W6" s="81"/>
      <c r="X6" s="95">
        <v>4</v>
      </c>
      <c r="Y6" s="95">
        <v>10</v>
      </c>
      <c r="Z6" s="73" t="s">
        <v>2753</v>
      </c>
      <c r="AA6" s="73"/>
      <c r="AB6" s="95" t="s">
        <v>2754</v>
      </c>
      <c r="AC6" s="85" t="s">
        <v>2755</v>
      </c>
      <c r="AD6" s="190">
        <v>4706.1120000000001</v>
      </c>
      <c r="AE6" s="191">
        <v>4500</v>
      </c>
      <c r="AF6" s="191">
        <v>3000</v>
      </c>
      <c r="AG6" s="191">
        <v>1100</v>
      </c>
      <c r="AH6" s="87">
        <v>4500</v>
      </c>
      <c r="AI6" s="87">
        <v>3000</v>
      </c>
      <c r="AJ6" s="192"/>
      <c r="AK6" s="193"/>
      <c r="AL6" s="193"/>
      <c r="AM6" s="193">
        <v>5</v>
      </c>
      <c r="AN6" s="194"/>
      <c r="AO6" s="195">
        <v>30</v>
      </c>
      <c r="AP6" s="195">
        <v>28</v>
      </c>
      <c r="AQ6" s="196"/>
      <c r="AR6" s="197"/>
      <c r="AS6" s="88" t="s">
        <v>2756</v>
      </c>
      <c r="AT6" s="88"/>
      <c r="AU6" s="88" t="s">
        <v>2757</v>
      </c>
      <c r="AV6" s="81">
        <v>10</v>
      </c>
      <c r="AW6" s="81">
        <v>1</v>
      </c>
      <c r="AX6" s="81">
        <v>10</v>
      </c>
      <c r="AY6" s="198" t="s">
        <v>7888</v>
      </c>
      <c r="AZ6" s="88" t="s">
        <v>2756</v>
      </c>
      <c r="BA6" s="88"/>
      <c r="BB6" s="88" t="s">
        <v>2757</v>
      </c>
      <c r="BC6" s="82">
        <v>13</v>
      </c>
    </row>
    <row r="7" spans="2:55" ht="31.5" customHeight="1">
      <c r="B7" s="72">
        <v>2</v>
      </c>
      <c r="C7" s="72">
        <v>2</v>
      </c>
      <c r="D7" s="81" t="s">
        <v>2084</v>
      </c>
      <c r="E7" s="74" t="s">
        <v>560</v>
      </c>
      <c r="F7" s="81" t="s">
        <v>2764</v>
      </c>
      <c r="G7" s="81" t="s">
        <v>2765</v>
      </c>
      <c r="H7" s="81" t="s">
        <v>2769</v>
      </c>
      <c r="I7" s="81" t="s">
        <v>2770</v>
      </c>
      <c r="J7" s="189" t="s">
        <v>2771</v>
      </c>
      <c r="K7" s="199" t="s">
        <v>2772</v>
      </c>
      <c r="L7" s="81">
        <v>2</v>
      </c>
      <c r="M7" s="81">
        <v>2</v>
      </c>
      <c r="N7" s="81">
        <v>2</v>
      </c>
      <c r="O7" s="85" t="s">
        <v>3017</v>
      </c>
      <c r="P7" s="189"/>
      <c r="Q7" s="189"/>
      <c r="R7" s="189"/>
      <c r="S7" s="81"/>
      <c r="T7" s="81"/>
      <c r="U7" s="81"/>
      <c r="V7" s="81"/>
      <c r="W7" s="81"/>
      <c r="X7" s="95">
        <v>5</v>
      </c>
      <c r="Y7" s="95">
        <v>5</v>
      </c>
      <c r="Z7" s="73" t="s">
        <v>2753</v>
      </c>
      <c r="AA7" s="73"/>
      <c r="AB7" s="95"/>
      <c r="AC7" s="85"/>
      <c r="AD7" s="190">
        <v>9814.9889999999996</v>
      </c>
      <c r="AE7" s="190"/>
      <c r="AF7" s="190"/>
      <c r="AG7" s="191">
        <v>9814</v>
      </c>
      <c r="AH7" s="87">
        <v>11000</v>
      </c>
      <c r="AI7" s="87"/>
      <c r="AJ7" s="192"/>
      <c r="AK7" s="86"/>
      <c r="AL7" s="86"/>
      <c r="AM7" s="86"/>
      <c r="AN7" s="86"/>
      <c r="AO7" s="87"/>
      <c r="AP7" s="87"/>
      <c r="AQ7" s="200"/>
      <c r="AR7" s="201"/>
      <c r="AS7" s="88" t="s">
        <v>2778</v>
      </c>
      <c r="AT7" s="88"/>
      <c r="AU7" s="202"/>
      <c r="AV7" s="81"/>
      <c r="AW7" s="81"/>
      <c r="AX7" s="81"/>
      <c r="AY7" s="203"/>
      <c r="AZ7" s="88" t="s">
        <v>2778</v>
      </c>
      <c r="BA7" s="88"/>
      <c r="BB7" s="90"/>
      <c r="BC7" s="82">
        <v>6</v>
      </c>
    </row>
    <row r="8" spans="2:55" ht="31.5" customHeight="1">
      <c r="B8" s="72">
        <v>3</v>
      </c>
      <c r="C8" s="72">
        <v>3</v>
      </c>
      <c r="D8" s="81" t="s">
        <v>2084</v>
      </c>
      <c r="E8" s="74" t="s">
        <v>2779</v>
      </c>
      <c r="F8" s="81" t="s">
        <v>2785</v>
      </c>
      <c r="G8" s="81" t="s">
        <v>2786</v>
      </c>
      <c r="H8" s="81" t="s">
        <v>7889</v>
      </c>
      <c r="I8" s="81" t="s">
        <v>2790</v>
      </c>
      <c r="J8" s="189" t="s">
        <v>2791</v>
      </c>
      <c r="K8" s="189" t="s">
        <v>2792</v>
      </c>
      <c r="L8" s="81">
        <v>4</v>
      </c>
      <c r="M8" s="81">
        <v>4</v>
      </c>
      <c r="N8" s="81">
        <v>4</v>
      </c>
      <c r="O8" s="85" t="s">
        <v>2797</v>
      </c>
      <c r="P8" s="189" t="s">
        <v>7890</v>
      </c>
      <c r="Q8" s="189" t="s">
        <v>7891</v>
      </c>
      <c r="R8" s="189" t="s">
        <v>7892</v>
      </c>
      <c r="S8" s="81" t="s">
        <v>7893</v>
      </c>
      <c r="T8" s="81">
        <v>1</v>
      </c>
      <c r="U8" s="81"/>
      <c r="V8" s="81"/>
      <c r="W8" s="81"/>
      <c r="X8" s="95">
        <v>4</v>
      </c>
      <c r="Y8" s="95">
        <v>7</v>
      </c>
      <c r="Z8" s="73"/>
      <c r="AA8" s="73"/>
      <c r="AB8" s="95"/>
      <c r="AC8" s="85"/>
      <c r="AD8" s="190">
        <v>130347.19</v>
      </c>
      <c r="AE8" s="191">
        <v>95000</v>
      </c>
      <c r="AF8" s="191">
        <v>135000</v>
      </c>
      <c r="AG8" s="191">
        <v>120000</v>
      </c>
      <c r="AH8" s="87">
        <v>95000</v>
      </c>
      <c r="AI8" s="87">
        <v>135000</v>
      </c>
      <c r="AJ8" s="204">
        <f>(AI8-AH8)</f>
        <v>40000</v>
      </c>
      <c r="AK8" s="193" t="s">
        <v>7894</v>
      </c>
      <c r="AL8" s="86">
        <v>1050</v>
      </c>
      <c r="AM8" s="86">
        <v>3</v>
      </c>
      <c r="AN8" s="194" t="s">
        <v>7895</v>
      </c>
      <c r="AO8" s="87">
        <v>850</v>
      </c>
      <c r="AP8" s="87">
        <v>900</v>
      </c>
      <c r="AQ8" s="200">
        <v>50</v>
      </c>
      <c r="AR8" s="201">
        <v>3</v>
      </c>
      <c r="AS8" s="88" t="s">
        <v>2778</v>
      </c>
      <c r="AT8" s="88"/>
      <c r="AU8" s="202"/>
      <c r="AV8" s="81"/>
      <c r="AW8" s="81"/>
      <c r="AX8" s="81"/>
      <c r="AY8" s="198" t="s">
        <v>7896</v>
      </c>
      <c r="AZ8" s="88" t="s">
        <v>2778</v>
      </c>
      <c r="BA8" s="88"/>
      <c r="BB8" s="90"/>
      <c r="BC8" s="82">
        <v>8</v>
      </c>
    </row>
    <row r="9" spans="2:55" ht="31.5" customHeight="1">
      <c r="B9" s="72">
        <v>4</v>
      </c>
      <c r="C9" s="72">
        <v>4</v>
      </c>
      <c r="D9" s="81" t="s">
        <v>2084</v>
      </c>
      <c r="E9" s="74" t="s">
        <v>2802</v>
      </c>
      <c r="F9" s="81" t="s">
        <v>2810</v>
      </c>
      <c r="G9" s="81" t="s">
        <v>2811</v>
      </c>
      <c r="H9" s="81" t="s">
        <v>2769</v>
      </c>
      <c r="I9" s="81" t="s">
        <v>2815</v>
      </c>
      <c r="J9" s="189" t="s">
        <v>2816</v>
      </c>
      <c r="K9" s="189" t="s">
        <v>2817</v>
      </c>
      <c r="L9" s="81">
        <v>4</v>
      </c>
      <c r="M9" s="81">
        <v>6</v>
      </c>
      <c r="N9" s="81">
        <v>6</v>
      </c>
      <c r="O9" s="85" t="s">
        <v>2818</v>
      </c>
      <c r="P9" s="189" t="s">
        <v>2822</v>
      </c>
      <c r="Q9" s="189" t="s">
        <v>2823</v>
      </c>
      <c r="R9" s="189" t="s">
        <v>2824</v>
      </c>
      <c r="S9" s="81" t="s">
        <v>2825</v>
      </c>
      <c r="T9" s="81">
        <v>1</v>
      </c>
      <c r="U9" s="81"/>
      <c r="V9" s="81"/>
      <c r="W9" s="81"/>
      <c r="X9" s="95">
        <v>5</v>
      </c>
      <c r="Y9" s="95">
        <v>11</v>
      </c>
      <c r="Z9" s="73"/>
      <c r="AA9" s="73"/>
      <c r="AB9" s="95"/>
      <c r="AC9" s="85"/>
      <c r="AD9" s="190">
        <v>2984.681</v>
      </c>
      <c r="AE9" s="190"/>
      <c r="AF9" s="190"/>
      <c r="AG9" s="191">
        <v>2984</v>
      </c>
      <c r="AH9" s="87">
        <v>3588</v>
      </c>
      <c r="AI9" s="87"/>
      <c r="AJ9" s="192"/>
      <c r="AK9" s="86"/>
      <c r="AL9" s="86"/>
      <c r="AM9" s="86"/>
      <c r="AN9" s="194" t="s">
        <v>7897</v>
      </c>
      <c r="AO9" s="87"/>
      <c r="AP9" s="87"/>
      <c r="AQ9" s="200"/>
      <c r="AR9" s="201"/>
      <c r="AS9" s="88" t="s">
        <v>2756</v>
      </c>
      <c r="AT9" s="88"/>
      <c r="AU9" s="202"/>
      <c r="AV9" s="81">
        <v>8</v>
      </c>
      <c r="AW9" s="81">
        <v>1</v>
      </c>
      <c r="AX9" s="81">
        <v>8</v>
      </c>
      <c r="AY9" s="203" t="s">
        <v>7898</v>
      </c>
      <c r="AZ9" s="88" t="s">
        <v>2756</v>
      </c>
      <c r="BA9" s="88"/>
      <c r="BB9" s="90"/>
      <c r="BC9" s="82">
        <v>11</v>
      </c>
    </row>
    <row r="10" spans="2:55" ht="31.5" customHeight="1">
      <c r="B10" s="72">
        <v>5</v>
      </c>
      <c r="C10" s="72">
        <v>5</v>
      </c>
      <c r="D10" s="81" t="s">
        <v>2084</v>
      </c>
      <c r="E10" s="74" t="s">
        <v>2826</v>
      </c>
      <c r="F10" s="81" t="s">
        <v>2830</v>
      </c>
      <c r="G10" s="81" t="s">
        <v>2831</v>
      </c>
      <c r="H10" s="81" t="s">
        <v>2769</v>
      </c>
      <c r="I10" s="81" t="s">
        <v>2834</v>
      </c>
      <c r="J10" s="189" t="s">
        <v>2835</v>
      </c>
      <c r="K10" s="189" t="s">
        <v>2836</v>
      </c>
      <c r="L10" s="81">
        <v>3</v>
      </c>
      <c r="M10" s="81">
        <v>4</v>
      </c>
      <c r="N10" s="81">
        <v>4</v>
      </c>
      <c r="O10" s="85" t="s">
        <v>2839</v>
      </c>
      <c r="P10" s="189" t="s">
        <v>2844</v>
      </c>
      <c r="Q10" s="189" t="s">
        <v>2845</v>
      </c>
      <c r="R10" s="189" t="s">
        <v>2846</v>
      </c>
      <c r="S10" s="81" t="s">
        <v>2847</v>
      </c>
      <c r="T10" s="81">
        <v>1</v>
      </c>
      <c r="U10" s="81"/>
      <c r="V10" s="81"/>
      <c r="W10" s="81"/>
      <c r="X10" s="95">
        <v>2</v>
      </c>
      <c r="Y10" s="95">
        <v>3</v>
      </c>
      <c r="Z10" s="73"/>
      <c r="AA10" s="73"/>
      <c r="AB10" s="95"/>
      <c r="AC10" s="85"/>
      <c r="AD10" s="190">
        <v>36089.775999999998</v>
      </c>
      <c r="AE10" s="190">
        <v>36400</v>
      </c>
      <c r="AF10" s="190">
        <v>45000</v>
      </c>
      <c r="AG10" s="191">
        <v>35000</v>
      </c>
      <c r="AH10" s="87">
        <v>36400</v>
      </c>
      <c r="AI10" s="87">
        <v>36900</v>
      </c>
      <c r="AJ10" s="192">
        <f>(AI10-AH10)</f>
        <v>500</v>
      </c>
      <c r="AK10" s="86"/>
      <c r="AL10" s="86">
        <v>0</v>
      </c>
      <c r="AM10" s="86"/>
      <c r="AN10" s="194" t="s">
        <v>7899</v>
      </c>
      <c r="AO10" s="87">
        <v>112</v>
      </c>
      <c r="AP10" s="87">
        <v>122</v>
      </c>
      <c r="AQ10" s="200">
        <v>10</v>
      </c>
      <c r="AR10" s="201">
        <v>5</v>
      </c>
      <c r="AS10" s="88" t="s">
        <v>2756</v>
      </c>
      <c r="AT10" s="88"/>
      <c r="AU10" s="202"/>
      <c r="AV10" s="81">
        <v>9</v>
      </c>
      <c r="AW10" s="81">
        <v>1</v>
      </c>
      <c r="AX10" s="81">
        <v>10</v>
      </c>
      <c r="AY10" s="203" t="s">
        <v>7900</v>
      </c>
      <c r="AZ10" s="88" t="s">
        <v>2756</v>
      </c>
      <c r="BA10" s="88"/>
      <c r="BB10" s="90"/>
      <c r="BC10" s="82">
        <v>3</v>
      </c>
    </row>
    <row r="11" spans="2:55" ht="31.5" customHeight="1">
      <c r="B11" s="72">
        <v>6</v>
      </c>
      <c r="C11" s="72">
        <v>6</v>
      </c>
      <c r="D11" s="81" t="s">
        <v>2084</v>
      </c>
      <c r="E11" s="74" t="s">
        <v>2041</v>
      </c>
      <c r="F11" s="81" t="s">
        <v>2852</v>
      </c>
      <c r="G11" s="81" t="s">
        <v>2853</v>
      </c>
      <c r="H11" s="81" t="s">
        <v>2769</v>
      </c>
      <c r="I11" s="81" t="s">
        <v>2770</v>
      </c>
      <c r="J11" s="189" t="s">
        <v>2852</v>
      </c>
      <c r="K11" s="199" t="s">
        <v>2856</v>
      </c>
      <c r="L11" s="81">
        <v>3</v>
      </c>
      <c r="M11" s="81">
        <v>3</v>
      </c>
      <c r="N11" s="81">
        <v>3</v>
      </c>
      <c r="O11" s="85" t="s">
        <v>2861</v>
      </c>
      <c r="P11" s="189" t="s">
        <v>2862</v>
      </c>
      <c r="Q11" s="189" t="s">
        <v>2863</v>
      </c>
      <c r="R11" s="189" t="s">
        <v>2864</v>
      </c>
      <c r="S11" s="81" t="s">
        <v>2865</v>
      </c>
      <c r="T11" s="81">
        <v>1</v>
      </c>
      <c r="U11" s="81"/>
      <c r="V11" s="81"/>
      <c r="W11" s="81"/>
      <c r="X11" s="95">
        <v>4</v>
      </c>
      <c r="Y11" s="95">
        <v>4</v>
      </c>
      <c r="Z11" s="73"/>
      <c r="AA11" s="73"/>
      <c r="AB11" s="95"/>
      <c r="AC11" s="85" t="s">
        <v>2867</v>
      </c>
      <c r="AD11" s="190"/>
      <c r="AE11" s="190"/>
      <c r="AF11" s="190"/>
      <c r="AG11" s="191">
        <v>7481</v>
      </c>
      <c r="AH11" s="87">
        <v>8000</v>
      </c>
      <c r="AI11" s="87"/>
      <c r="AJ11" s="192"/>
      <c r="AK11" s="86"/>
      <c r="AL11" s="86"/>
      <c r="AM11" s="86"/>
      <c r="AN11" s="194"/>
      <c r="AO11" s="87"/>
      <c r="AP11" s="87"/>
      <c r="AQ11" s="200"/>
      <c r="AR11" s="201"/>
      <c r="AS11" s="88" t="s">
        <v>2756</v>
      </c>
      <c r="AT11" s="88"/>
      <c r="AU11" s="202"/>
      <c r="AV11" s="81">
        <v>9</v>
      </c>
      <c r="AW11" s="81">
        <v>1</v>
      </c>
      <c r="AX11" s="81">
        <v>9</v>
      </c>
      <c r="AY11" s="198" t="s">
        <v>7901</v>
      </c>
      <c r="AZ11" s="88" t="s">
        <v>2756</v>
      </c>
      <c r="BA11" s="88"/>
      <c r="BB11" s="90"/>
      <c r="BC11" s="82">
        <v>6</v>
      </c>
    </row>
    <row r="12" spans="2:55" ht="31.5" customHeight="1">
      <c r="B12" s="72">
        <v>7</v>
      </c>
      <c r="C12" s="72">
        <v>7</v>
      </c>
      <c r="D12" s="81" t="s">
        <v>2084</v>
      </c>
      <c r="E12" s="74" t="s">
        <v>579</v>
      </c>
      <c r="F12" s="81" t="s">
        <v>2872</v>
      </c>
      <c r="G12" s="81" t="s">
        <v>2873</v>
      </c>
      <c r="H12" s="81" t="s">
        <v>7902</v>
      </c>
      <c r="I12" s="81" t="s">
        <v>2790</v>
      </c>
      <c r="J12" s="189" t="s">
        <v>2877</v>
      </c>
      <c r="K12" s="189" t="s">
        <v>2878</v>
      </c>
      <c r="L12" s="81">
        <v>4</v>
      </c>
      <c r="M12" s="81">
        <v>4</v>
      </c>
      <c r="N12" s="81">
        <v>4</v>
      </c>
      <c r="O12" s="85" t="s">
        <v>7903</v>
      </c>
      <c r="P12" s="189" t="s">
        <v>7904</v>
      </c>
      <c r="Q12" s="189" t="s">
        <v>7905</v>
      </c>
      <c r="R12" s="189" t="s">
        <v>7906</v>
      </c>
      <c r="S12" s="81" t="s">
        <v>7907</v>
      </c>
      <c r="T12" s="81">
        <v>1</v>
      </c>
      <c r="U12" s="81"/>
      <c r="V12" s="81"/>
      <c r="W12" s="81"/>
      <c r="X12" s="95">
        <v>5</v>
      </c>
      <c r="Y12" s="95">
        <v>8</v>
      </c>
      <c r="Z12" s="73"/>
      <c r="AA12" s="73"/>
      <c r="AB12" s="95"/>
      <c r="AC12" s="85"/>
      <c r="AD12" s="190">
        <v>25614.567999999999</v>
      </c>
      <c r="AE12" s="191">
        <v>22000</v>
      </c>
      <c r="AF12" s="191">
        <v>30000</v>
      </c>
      <c r="AG12" s="191">
        <v>25600</v>
      </c>
      <c r="AH12" s="87">
        <v>22000</v>
      </c>
      <c r="AI12" s="87">
        <v>30000</v>
      </c>
      <c r="AJ12" s="204">
        <f t="shared" ref="AJ12:AJ18" si="0">(AI12-AH12)</f>
        <v>8000</v>
      </c>
      <c r="AK12" s="86"/>
      <c r="AL12" s="86">
        <v>6900</v>
      </c>
      <c r="AM12" s="86">
        <v>70</v>
      </c>
      <c r="AN12" s="194" t="s">
        <v>7908</v>
      </c>
      <c r="AO12" s="87">
        <v>82</v>
      </c>
      <c r="AP12" s="87">
        <v>94</v>
      </c>
      <c r="AQ12" s="200">
        <v>12</v>
      </c>
      <c r="AR12" s="201">
        <v>80</v>
      </c>
      <c r="AS12" s="88" t="s">
        <v>2778</v>
      </c>
      <c r="AT12" s="88"/>
      <c r="AU12" s="202"/>
      <c r="AV12" s="81"/>
      <c r="AW12" s="81"/>
      <c r="AX12" s="81"/>
      <c r="AY12" s="198" t="s">
        <v>7909</v>
      </c>
      <c r="AZ12" s="88" t="s">
        <v>2778</v>
      </c>
      <c r="BA12" s="88"/>
      <c r="BB12" s="90"/>
      <c r="BC12" s="82">
        <v>9</v>
      </c>
    </row>
    <row r="13" spans="2:55" ht="31.5" customHeight="1">
      <c r="B13" s="72">
        <v>8</v>
      </c>
      <c r="C13" s="72">
        <v>8</v>
      </c>
      <c r="D13" s="81" t="s">
        <v>2084</v>
      </c>
      <c r="E13" s="74" t="s">
        <v>603</v>
      </c>
      <c r="F13" s="81" t="s">
        <v>2892</v>
      </c>
      <c r="G13" s="81" t="s">
        <v>2893</v>
      </c>
      <c r="H13" s="81" t="s">
        <v>7910</v>
      </c>
      <c r="I13" s="81" t="s">
        <v>2790</v>
      </c>
      <c r="J13" s="189" t="s">
        <v>2897</v>
      </c>
      <c r="K13" s="189" t="s">
        <v>2898</v>
      </c>
      <c r="L13" s="81">
        <v>4</v>
      </c>
      <c r="M13" s="81">
        <v>4</v>
      </c>
      <c r="N13" s="81">
        <v>4</v>
      </c>
      <c r="O13" s="85" t="s">
        <v>2899</v>
      </c>
      <c r="P13" s="189" t="s">
        <v>7911</v>
      </c>
      <c r="Q13" s="189" t="s">
        <v>7912</v>
      </c>
      <c r="R13" s="189" t="s">
        <v>7913</v>
      </c>
      <c r="S13" s="81" t="s">
        <v>7914</v>
      </c>
      <c r="T13" s="81"/>
      <c r="U13" s="81">
        <v>1</v>
      </c>
      <c r="V13" s="81"/>
      <c r="W13" s="81"/>
      <c r="X13" s="95">
        <v>5</v>
      </c>
      <c r="Y13" s="95">
        <v>6</v>
      </c>
      <c r="Z13" s="73"/>
      <c r="AA13" s="73"/>
      <c r="AB13" s="95"/>
      <c r="AC13" s="85"/>
      <c r="AD13" s="190">
        <v>40826.991999999998</v>
      </c>
      <c r="AE13" s="191">
        <v>54000</v>
      </c>
      <c r="AF13" s="191">
        <v>70000</v>
      </c>
      <c r="AG13" s="191">
        <v>25597</v>
      </c>
      <c r="AH13" s="87">
        <v>54000</v>
      </c>
      <c r="AI13" s="87">
        <v>61200</v>
      </c>
      <c r="AJ13" s="192">
        <f t="shared" si="0"/>
        <v>7200</v>
      </c>
      <c r="AK13" s="86"/>
      <c r="AL13" s="86"/>
      <c r="AM13" s="86">
        <v>5</v>
      </c>
      <c r="AN13" s="194" t="s">
        <v>7915</v>
      </c>
      <c r="AO13" s="87">
        <v>85</v>
      </c>
      <c r="AP13" s="87">
        <v>100</v>
      </c>
      <c r="AQ13" s="200">
        <v>15</v>
      </c>
      <c r="AR13" s="201">
        <v>30</v>
      </c>
      <c r="AS13" s="88" t="s">
        <v>2756</v>
      </c>
      <c r="AT13" s="88"/>
      <c r="AU13" s="202"/>
      <c r="AV13" s="81"/>
      <c r="AW13" s="81"/>
      <c r="AX13" s="81"/>
      <c r="AY13" s="198" t="s">
        <v>7916</v>
      </c>
      <c r="AZ13" s="88" t="s">
        <v>2756</v>
      </c>
      <c r="BA13" s="88"/>
      <c r="BB13" s="90"/>
      <c r="BC13" s="82">
        <v>7</v>
      </c>
    </row>
    <row r="14" spans="2:55" ht="31.5" customHeight="1">
      <c r="B14" s="72">
        <v>9</v>
      </c>
      <c r="C14" s="72">
        <v>9</v>
      </c>
      <c r="D14" s="81" t="s">
        <v>2084</v>
      </c>
      <c r="E14" s="74" t="s">
        <v>2050</v>
      </c>
      <c r="F14" s="81" t="s">
        <v>2914</v>
      </c>
      <c r="G14" s="81" t="s">
        <v>2915</v>
      </c>
      <c r="H14" s="81" t="s">
        <v>2769</v>
      </c>
      <c r="I14" s="81" t="s">
        <v>2736</v>
      </c>
      <c r="J14" s="189" t="s">
        <v>2918</v>
      </c>
      <c r="K14" s="189" t="s">
        <v>2919</v>
      </c>
      <c r="L14" s="81">
        <v>4</v>
      </c>
      <c r="M14" s="81">
        <v>3</v>
      </c>
      <c r="N14" s="81">
        <v>4</v>
      </c>
      <c r="O14" s="85" t="s">
        <v>2920</v>
      </c>
      <c r="P14" s="189" t="s">
        <v>2924</v>
      </c>
      <c r="Q14" s="189" t="s">
        <v>2925</v>
      </c>
      <c r="R14" s="189" t="s">
        <v>2926</v>
      </c>
      <c r="S14" s="81" t="s">
        <v>2927</v>
      </c>
      <c r="T14" s="81"/>
      <c r="U14" s="81">
        <v>1</v>
      </c>
      <c r="V14" s="81"/>
      <c r="W14" s="81"/>
      <c r="X14" s="95">
        <v>6</v>
      </c>
      <c r="Y14" s="95">
        <v>10</v>
      </c>
      <c r="Z14" s="73"/>
      <c r="AA14" s="73"/>
      <c r="AB14" s="95"/>
      <c r="AC14" s="85"/>
      <c r="AD14" s="190">
        <v>1665.7460000000001</v>
      </c>
      <c r="AE14" s="191">
        <v>1370</v>
      </c>
      <c r="AF14" s="191">
        <v>3000</v>
      </c>
      <c r="AG14" s="191">
        <v>1200</v>
      </c>
      <c r="AH14" s="87">
        <v>1370</v>
      </c>
      <c r="AI14" s="87">
        <v>2104</v>
      </c>
      <c r="AJ14" s="192">
        <f t="shared" si="0"/>
        <v>734</v>
      </c>
      <c r="AK14" s="86" t="s">
        <v>2753</v>
      </c>
      <c r="AL14" s="86"/>
      <c r="AM14" s="86"/>
      <c r="AN14" s="194"/>
      <c r="AO14" s="87">
        <v>6</v>
      </c>
      <c r="AP14" s="87">
        <v>6</v>
      </c>
      <c r="AQ14" s="196"/>
      <c r="AR14" s="201"/>
      <c r="AS14" s="88" t="s">
        <v>2756</v>
      </c>
      <c r="AT14" s="88"/>
      <c r="AU14" s="202"/>
      <c r="AV14" s="81">
        <v>10</v>
      </c>
      <c r="AW14" s="81">
        <v>1</v>
      </c>
      <c r="AX14" s="81">
        <v>10</v>
      </c>
      <c r="AY14" s="198" t="s">
        <v>7917</v>
      </c>
      <c r="AZ14" s="88" t="s">
        <v>2756</v>
      </c>
      <c r="BA14" s="88"/>
      <c r="BB14" s="90"/>
      <c r="BC14" s="82">
        <v>14</v>
      </c>
    </row>
    <row r="15" spans="2:55" ht="31.5" customHeight="1">
      <c r="B15" s="72">
        <v>10</v>
      </c>
      <c r="C15" s="72">
        <v>10</v>
      </c>
      <c r="D15" s="81" t="s">
        <v>2084</v>
      </c>
      <c r="E15" s="74" t="s">
        <v>2928</v>
      </c>
      <c r="F15" s="81" t="s">
        <v>2932</v>
      </c>
      <c r="G15" s="81" t="s">
        <v>2933</v>
      </c>
      <c r="H15" s="81" t="s">
        <v>2735</v>
      </c>
      <c r="I15" s="81" t="s">
        <v>2834</v>
      </c>
      <c r="J15" s="189" t="s">
        <v>2936</v>
      </c>
      <c r="K15" s="189" t="s">
        <v>2937</v>
      </c>
      <c r="L15" s="81">
        <v>3</v>
      </c>
      <c r="M15" s="81">
        <v>4</v>
      </c>
      <c r="N15" s="81">
        <v>4</v>
      </c>
      <c r="O15" s="85" t="s">
        <v>2938</v>
      </c>
      <c r="P15" s="189" t="s">
        <v>2943</v>
      </c>
      <c r="Q15" s="189" t="s">
        <v>2944</v>
      </c>
      <c r="R15" s="189" t="s">
        <v>2945</v>
      </c>
      <c r="S15" s="81" t="s">
        <v>2946</v>
      </c>
      <c r="T15" s="81"/>
      <c r="U15" s="81"/>
      <c r="V15" s="81">
        <v>1</v>
      </c>
      <c r="W15" s="81"/>
      <c r="X15" s="95">
        <v>2</v>
      </c>
      <c r="Y15" s="95">
        <v>4</v>
      </c>
      <c r="Z15" s="73"/>
      <c r="AA15" s="73"/>
      <c r="AB15" s="95"/>
      <c r="AC15" s="85"/>
      <c r="AD15" s="190">
        <v>4719.8429999999998</v>
      </c>
      <c r="AE15" s="190">
        <v>5789</v>
      </c>
      <c r="AF15" s="190">
        <v>7000</v>
      </c>
      <c r="AG15" s="191">
        <v>4700</v>
      </c>
      <c r="AH15" s="87">
        <v>6500</v>
      </c>
      <c r="AI15" s="87">
        <v>7000</v>
      </c>
      <c r="AJ15" s="204">
        <f t="shared" si="0"/>
        <v>500</v>
      </c>
      <c r="AK15" s="86" t="s">
        <v>2753</v>
      </c>
      <c r="AL15" s="86">
        <v>6000</v>
      </c>
      <c r="AM15" s="86"/>
      <c r="AN15" s="205" t="s">
        <v>7918</v>
      </c>
      <c r="AO15" s="87">
        <v>33</v>
      </c>
      <c r="AP15" s="87">
        <v>38</v>
      </c>
      <c r="AQ15" s="200">
        <v>5</v>
      </c>
      <c r="AR15" s="201"/>
      <c r="AS15" s="88" t="s">
        <v>2756</v>
      </c>
      <c r="AT15" s="88"/>
      <c r="AU15" s="202"/>
      <c r="AV15" s="81">
        <v>5</v>
      </c>
      <c r="AW15" s="81">
        <v>1</v>
      </c>
      <c r="AX15" s="81">
        <v>5</v>
      </c>
      <c r="AY15" s="203" t="s">
        <v>7919</v>
      </c>
      <c r="AZ15" s="88" t="s">
        <v>2756</v>
      </c>
      <c r="BA15" s="88"/>
      <c r="BB15" s="90"/>
      <c r="BC15" s="82">
        <v>4</v>
      </c>
    </row>
    <row r="16" spans="2:55" ht="31.5" customHeight="1">
      <c r="B16" s="72">
        <v>11</v>
      </c>
      <c r="C16" s="72">
        <v>11</v>
      </c>
      <c r="D16" s="81" t="s">
        <v>2084</v>
      </c>
      <c r="E16" s="74" t="s">
        <v>2055</v>
      </c>
      <c r="F16" s="81" t="s">
        <v>2950</v>
      </c>
      <c r="G16" s="81" t="s">
        <v>2951</v>
      </c>
      <c r="H16" s="206" t="s">
        <v>7920</v>
      </c>
      <c r="I16" s="206" t="s">
        <v>2790</v>
      </c>
      <c r="J16" s="189" t="s">
        <v>2955</v>
      </c>
      <c r="K16" s="189" t="s">
        <v>2956</v>
      </c>
      <c r="L16" s="81">
        <v>4</v>
      </c>
      <c r="M16" s="81">
        <v>4</v>
      </c>
      <c r="N16" s="81">
        <v>4</v>
      </c>
      <c r="O16" s="85" t="s">
        <v>2961</v>
      </c>
      <c r="P16" s="189" t="s">
        <v>7921</v>
      </c>
      <c r="Q16" s="189" t="s">
        <v>7922</v>
      </c>
      <c r="R16" s="189" t="s">
        <v>7923</v>
      </c>
      <c r="S16" s="81" t="s">
        <v>7924</v>
      </c>
      <c r="T16" s="81"/>
      <c r="U16" s="81">
        <v>1</v>
      </c>
      <c r="V16" s="81"/>
      <c r="W16" s="81"/>
      <c r="X16" s="95">
        <v>3</v>
      </c>
      <c r="Y16" s="95">
        <v>6</v>
      </c>
      <c r="Z16" s="73"/>
      <c r="AA16" s="73"/>
      <c r="AB16" s="95"/>
      <c r="AC16" s="85"/>
      <c r="AD16" s="190">
        <v>2779.6219999999998</v>
      </c>
      <c r="AE16" s="191">
        <v>9000</v>
      </c>
      <c r="AF16" s="191">
        <v>20000</v>
      </c>
      <c r="AG16" s="191">
        <v>4000</v>
      </c>
      <c r="AH16" s="87">
        <v>9000</v>
      </c>
      <c r="AI16" s="87">
        <v>13950</v>
      </c>
      <c r="AJ16" s="192">
        <f t="shared" si="0"/>
        <v>4950</v>
      </c>
      <c r="AK16" s="193" t="s">
        <v>7925</v>
      </c>
      <c r="AL16" s="86">
        <v>12000</v>
      </c>
      <c r="AM16" s="86">
        <v>49</v>
      </c>
      <c r="AN16" s="205" t="s">
        <v>7926</v>
      </c>
      <c r="AO16" s="87">
        <v>30</v>
      </c>
      <c r="AP16" s="87">
        <v>66</v>
      </c>
      <c r="AQ16" s="200">
        <v>36</v>
      </c>
      <c r="AR16" s="201">
        <v>70</v>
      </c>
      <c r="AS16" s="88" t="s">
        <v>2756</v>
      </c>
      <c r="AT16" s="88"/>
      <c r="AU16" s="202"/>
      <c r="AV16" s="81">
        <v>10</v>
      </c>
      <c r="AW16" s="81">
        <v>1</v>
      </c>
      <c r="AX16" s="81">
        <v>10</v>
      </c>
      <c r="AY16" s="198" t="s">
        <v>7927</v>
      </c>
      <c r="AZ16" s="88" t="s">
        <v>2756</v>
      </c>
      <c r="BA16" s="88"/>
      <c r="BB16" s="90"/>
      <c r="BC16" s="82">
        <v>8</v>
      </c>
    </row>
    <row r="17" spans="2:55" ht="31.5" customHeight="1">
      <c r="B17" s="72">
        <v>12</v>
      </c>
      <c r="C17" s="72">
        <v>12</v>
      </c>
      <c r="D17" s="81" t="s">
        <v>2084</v>
      </c>
      <c r="E17" s="74" t="s">
        <v>2966</v>
      </c>
      <c r="F17" s="81" t="s">
        <v>2968</v>
      </c>
      <c r="G17" s="81" t="s">
        <v>2969</v>
      </c>
      <c r="H17" s="206" t="s">
        <v>7928</v>
      </c>
      <c r="I17" s="206" t="s">
        <v>2790</v>
      </c>
      <c r="J17" s="189" t="s">
        <v>2972</v>
      </c>
      <c r="K17" s="189" t="s">
        <v>2973</v>
      </c>
      <c r="L17" s="81">
        <v>4</v>
      </c>
      <c r="M17" s="81">
        <v>4</v>
      </c>
      <c r="N17" s="81">
        <v>4</v>
      </c>
      <c r="O17" s="85" t="s">
        <v>7929</v>
      </c>
      <c r="P17" s="189" t="s">
        <v>7930</v>
      </c>
      <c r="Q17" s="189" t="s">
        <v>7931</v>
      </c>
      <c r="R17" s="189" t="s">
        <v>7932</v>
      </c>
      <c r="S17" s="81" t="s">
        <v>7933</v>
      </c>
      <c r="T17" s="81">
        <v>1</v>
      </c>
      <c r="U17" s="81"/>
      <c r="V17" s="81"/>
      <c r="W17" s="81"/>
      <c r="X17" s="95">
        <v>4</v>
      </c>
      <c r="Y17" s="95">
        <v>5</v>
      </c>
      <c r="Z17" s="73"/>
      <c r="AA17" s="73"/>
      <c r="AB17" s="95"/>
      <c r="AC17" s="85"/>
      <c r="AD17" s="190">
        <v>47746.902999999998</v>
      </c>
      <c r="AE17" s="191">
        <v>42000</v>
      </c>
      <c r="AF17" s="191">
        <v>52000</v>
      </c>
      <c r="AG17" s="191">
        <v>47700</v>
      </c>
      <c r="AH17" s="87">
        <v>42000</v>
      </c>
      <c r="AI17" s="87">
        <v>46500</v>
      </c>
      <c r="AJ17" s="192">
        <f t="shared" si="0"/>
        <v>4500</v>
      </c>
      <c r="AK17" s="193" t="s">
        <v>7925</v>
      </c>
      <c r="AL17" s="86"/>
      <c r="AM17" s="86">
        <v>35</v>
      </c>
      <c r="AN17" s="86"/>
      <c r="AO17" s="87">
        <v>230</v>
      </c>
      <c r="AP17" s="87">
        <v>233</v>
      </c>
      <c r="AQ17" s="200">
        <v>3</v>
      </c>
      <c r="AR17" s="201">
        <v>30</v>
      </c>
      <c r="AS17" s="88" t="s">
        <v>2756</v>
      </c>
      <c r="AT17" s="88"/>
      <c r="AU17" s="202"/>
      <c r="AV17" s="81"/>
      <c r="AW17" s="81"/>
      <c r="AX17" s="81"/>
      <c r="AY17" s="198" t="s">
        <v>7934</v>
      </c>
      <c r="AZ17" s="88" t="s">
        <v>2756</v>
      </c>
      <c r="BA17" s="88"/>
      <c r="BB17" s="90"/>
      <c r="BC17" s="82">
        <v>6</v>
      </c>
    </row>
    <row r="18" spans="2:55" ht="31.5" customHeight="1">
      <c r="B18" s="72">
        <v>13</v>
      </c>
      <c r="C18" s="72">
        <v>13</v>
      </c>
      <c r="D18" s="81" t="s">
        <v>2084</v>
      </c>
      <c r="E18" s="74" t="s">
        <v>2058</v>
      </c>
      <c r="F18" s="81" t="s">
        <v>2986</v>
      </c>
      <c r="G18" s="81" t="s">
        <v>2987</v>
      </c>
      <c r="H18" s="81" t="s">
        <v>2769</v>
      </c>
      <c r="I18" s="81" t="s">
        <v>2736</v>
      </c>
      <c r="J18" s="189" t="s">
        <v>2990</v>
      </c>
      <c r="K18" s="189" t="s">
        <v>2991</v>
      </c>
      <c r="L18" s="81">
        <v>3</v>
      </c>
      <c r="M18" s="81">
        <v>4</v>
      </c>
      <c r="N18" s="81">
        <v>4</v>
      </c>
      <c r="O18" s="85" t="s">
        <v>2996</v>
      </c>
      <c r="P18" s="189" t="s">
        <v>2997</v>
      </c>
      <c r="Q18" s="189"/>
      <c r="R18" s="189"/>
      <c r="S18" s="81"/>
      <c r="T18" s="81"/>
      <c r="U18" s="81"/>
      <c r="V18" s="81"/>
      <c r="W18" s="81"/>
      <c r="X18" s="95">
        <v>6</v>
      </c>
      <c r="Y18" s="95">
        <v>11</v>
      </c>
      <c r="Z18" s="73"/>
      <c r="AA18" s="73" t="s">
        <v>2753</v>
      </c>
      <c r="AB18" s="95" t="s">
        <v>2998</v>
      </c>
      <c r="AC18" s="85" t="s">
        <v>2999</v>
      </c>
      <c r="AD18" s="190">
        <v>15602.164000000001</v>
      </c>
      <c r="AE18" s="191">
        <v>17500</v>
      </c>
      <c r="AF18" s="191">
        <v>18000</v>
      </c>
      <c r="AG18" s="191">
        <v>15300</v>
      </c>
      <c r="AH18" s="87">
        <v>17500</v>
      </c>
      <c r="AI18" s="87">
        <v>17725</v>
      </c>
      <c r="AJ18" s="192">
        <f t="shared" si="0"/>
        <v>225</v>
      </c>
      <c r="AK18" s="86"/>
      <c r="AL18" s="86"/>
      <c r="AM18" s="86"/>
      <c r="AN18" s="86"/>
      <c r="AO18" s="87">
        <v>235</v>
      </c>
      <c r="AP18" s="87">
        <v>209</v>
      </c>
      <c r="AQ18" s="196"/>
      <c r="AR18" s="201"/>
      <c r="AS18" s="88" t="s">
        <v>3000</v>
      </c>
      <c r="AT18" s="88"/>
      <c r="AU18" s="202"/>
      <c r="AV18" s="81">
        <v>10</v>
      </c>
      <c r="AW18" s="81">
        <v>1</v>
      </c>
      <c r="AX18" s="81">
        <v>10</v>
      </c>
      <c r="AY18" s="198" t="s">
        <v>7935</v>
      </c>
      <c r="AZ18" s="88" t="s">
        <v>3000</v>
      </c>
      <c r="BA18" s="88"/>
      <c r="BB18" s="90"/>
      <c r="BC18" s="82">
        <v>14</v>
      </c>
    </row>
    <row r="19" spans="2:55" ht="31.5" customHeight="1">
      <c r="B19" s="72">
        <v>14</v>
      </c>
      <c r="C19" s="72">
        <v>14</v>
      </c>
      <c r="D19" s="81" t="s">
        <v>2084</v>
      </c>
      <c r="E19" s="74" t="s">
        <v>3001</v>
      </c>
      <c r="F19" s="81" t="s">
        <v>3007</v>
      </c>
      <c r="G19" s="81" t="s">
        <v>3008</v>
      </c>
      <c r="H19" s="81" t="s">
        <v>2769</v>
      </c>
      <c r="I19" s="81" t="s">
        <v>2736</v>
      </c>
      <c r="J19" s="189" t="s">
        <v>3011</v>
      </c>
      <c r="K19" s="189" t="s">
        <v>3012</v>
      </c>
      <c r="L19" s="81">
        <v>2</v>
      </c>
      <c r="M19" s="81">
        <v>2</v>
      </c>
      <c r="N19" s="81">
        <v>2</v>
      </c>
      <c r="O19" s="85" t="s">
        <v>3017</v>
      </c>
      <c r="P19" s="189"/>
      <c r="Q19" s="189"/>
      <c r="R19" s="189"/>
      <c r="S19" s="81"/>
      <c r="T19" s="81"/>
      <c r="U19" s="81"/>
      <c r="V19" s="81"/>
      <c r="W19" s="81"/>
      <c r="X19" s="95">
        <v>2</v>
      </c>
      <c r="Y19" s="95">
        <v>4</v>
      </c>
      <c r="Z19" s="73"/>
      <c r="AA19" s="73"/>
      <c r="AB19" s="95"/>
      <c r="AC19" s="85"/>
      <c r="AD19" s="190">
        <v>21713.769</v>
      </c>
      <c r="AE19" s="191"/>
      <c r="AF19" s="191"/>
      <c r="AG19" s="191">
        <v>21700</v>
      </c>
      <c r="AH19" s="87">
        <v>25000</v>
      </c>
      <c r="AI19" s="87"/>
      <c r="AJ19" s="192"/>
      <c r="AK19" s="86"/>
      <c r="AL19" s="86"/>
      <c r="AM19" s="86"/>
      <c r="AN19" s="86"/>
      <c r="AO19" s="87"/>
      <c r="AP19" s="87"/>
      <c r="AQ19" s="196"/>
      <c r="AR19" s="201"/>
      <c r="AS19" s="88" t="s">
        <v>2756</v>
      </c>
      <c r="AT19" s="88"/>
      <c r="AU19" s="202"/>
      <c r="AV19" s="81"/>
      <c r="AW19" s="81"/>
      <c r="AX19" s="81"/>
      <c r="AY19" s="203"/>
      <c r="AZ19" s="88" t="s">
        <v>2756</v>
      </c>
      <c r="BA19" s="88"/>
      <c r="BB19" s="90"/>
      <c r="BC19" s="82">
        <v>5</v>
      </c>
    </row>
    <row r="20" spans="2:55" ht="31.5" customHeight="1">
      <c r="B20" s="72">
        <v>15</v>
      </c>
      <c r="C20" s="72">
        <v>15</v>
      </c>
      <c r="D20" s="81" t="s">
        <v>2084</v>
      </c>
      <c r="E20" s="74" t="s">
        <v>3018</v>
      </c>
      <c r="F20" s="81" t="s">
        <v>3022</v>
      </c>
      <c r="G20" s="81" t="s">
        <v>3023</v>
      </c>
      <c r="H20" s="81" t="s">
        <v>2769</v>
      </c>
      <c r="I20" s="81" t="s">
        <v>2736</v>
      </c>
      <c r="J20" s="189" t="s">
        <v>3026</v>
      </c>
      <c r="K20" s="189" t="s">
        <v>3027</v>
      </c>
      <c r="L20" s="81">
        <v>2</v>
      </c>
      <c r="M20" s="81">
        <v>2</v>
      </c>
      <c r="N20" s="81">
        <v>2</v>
      </c>
      <c r="O20" s="85" t="s">
        <v>3017</v>
      </c>
      <c r="P20" s="189"/>
      <c r="Q20" s="189"/>
      <c r="R20" s="189"/>
      <c r="S20" s="81"/>
      <c r="T20" s="81"/>
      <c r="U20" s="81"/>
      <c r="V20" s="81"/>
      <c r="W20" s="81"/>
      <c r="X20" s="95">
        <v>2</v>
      </c>
      <c r="Y20" s="95">
        <v>4</v>
      </c>
      <c r="Z20" s="73"/>
      <c r="AA20" s="73"/>
      <c r="AB20" s="95"/>
      <c r="AC20" s="85"/>
      <c r="AD20" s="190">
        <v>49583.747000000003</v>
      </c>
      <c r="AE20" s="191"/>
      <c r="AF20" s="191"/>
      <c r="AG20" s="191">
        <v>49583</v>
      </c>
      <c r="AH20" s="87">
        <v>50000</v>
      </c>
      <c r="AI20" s="87"/>
      <c r="AJ20" s="192"/>
      <c r="AK20" s="86"/>
      <c r="AL20" s="86"/>
      <c r="AM20" s="86"/>
      <c r="AN20" s="86"/>
      <c r="AO20" s="87"/>
      <c r="AP20" s="87"/>
      <c r="AQ20" s="196"/>
      <c r="AR20" s="201"/>
      <c r="AS20" s="88" t="s">
        <v>2756</v>
      </c>
      <c r="AT20" s="88"/>
      <c r="AU20" s="202"/>
      <c r="AV20" s="81"/>
      <c r="AW20" s="81"/>
      <c r="AX20" s="81"/>
      <c r="AY20" s="203"/>
      <c r="AZ20" s="88" t="s">
        <v>2756</v>
      </c>
      <c r="BA20" s="88"/>
      <c r="BB20" s="90"/>
      <c r="BC20" s="82">
        <v>7</v>
      </c>
    </row>
    <row r="21" spans="2:55" ht="31.5" customHeight="1">
      <c r="B21" s="72">
        <v>16</v>
      </c>
      <c r="C21" s="72">
        <v>16</v>
      </c>
      <c r="D21" s="81" t="s">
        <v>2084</v>
      </c>
      <c r="E21" s="74" t="s">
        <v>3033</v>
      </c>
      <c r="F21" s="81" t="s">
        <v>3038</v>
      </c>
      <c r="G21" s="81" t="s">
        <v>3039</v>
      </c>
      <c r="H21" s="81" t="s">
        <v>2769</v>
      </c>
      <c r="I21" s="81" t="s">
        <v>2736</v>
      </c>
      <c r="J21" s="189" t="s">
        <v>3042</v>
      </c>
      <c r="K21" s="189" t="s">
        <v>3043</v>
      </c>
      <c r="L21" s="81">
        <v>2</v>
      </c>
      <c r="M21" s="81">
        <v>2</v>
      </c>
      <c r="N21" s="81">
        <v>2</v>
      </c>
      <c r="O21" s="85" t="s">
        <v>3017</v>
      </c>
      <c r="P21" s="189"/>
      <c r="Q21" s="189"/>
      <c r="R21" s="189"/>
      <c r="S21" s="81"/>
      <c r="T21" s="81"/>
      <c r="U21" s="81"/>
      <c r="V21" s="81"/>
      <c r="W21" s="81"/>
      <c r="X21" s="95">
        <v>2</v>
      </c>
      <c r="Y21" s="95">
        <v>3</v>
      </c>
      <c r="Z21" s="73"/>
      <c r="AA21" s="73"/>
      <c r="AB21" s="95"/>
      <c r="AC21" s="85"/>
      <c r="AD21" s="190">
        <v>8907.4869999999992</v>
      </c>
      <c r="AE21" s="191"/>
      <c r="AF21" s="191"/>
      <c r="AG21" s="191">
        <v>10500</v>
      </c>
      <c r="AH21" s="87">
        <v>8500</v>
      </c>
      <c r="AI21" s="87"/>
      <c r="AJ21" s="192"/>
      <c r="AK21" s="86"/>
      <c r="AL21" s="86"/>
      <c r="AM21" s="86"/>
      <c r="AN21" s="86"/>
      <c r="AO21" s="87"/>
      <c r="AP21" s="87"/>
      <c r="AQ21" s="196"/>
      <c r="AR21" s="201"/>
      <c r="AS21" s="88" t="s">
        <v>2756</v>
      </c>
      <c r="AT21" s="88"/>
      <c r="AU21" s="202"/>
      <c r="AV21" s="81"/>
      <c r="AW21" s="81"/>
      <c r="AX21" s="81"/>
      <c r="AY21" s="203"/>
      <c r="AZ21" s="88" t="s">
        <v>2756</v>
      </c>
      <c r="BA21" s="88"/>
      <c r="BB21" s="90"/>
      <c r="BC21" s="82">
        <v>5</v>
      </c>
    </row>
    <row r="22" spans="2:55" ht="31.5" customHeight="1">
      <c r="B22" s="72">
        <v>17</v>
      </c>
      <c r="C22" s="72">
        <v>17</v>
      </c>
      <c r="D22" s="81" t="s">
        <v>2084</v>
      </c>
      <c r="E22" s="74" t="s">
        <v>3046</v>
      </c>
      <c r="F22" s="81" t="s">
        <v>3048</v>
      </c>
      <c r="G22" s="81" t="s">
        <v>3049</v>
      </c>
      <c r="H22" s="81" t="s">
        <v>2735</v>
      </c>
      <c r="I22" s="81" t="s">
        <v>2770</v>
      </c>
      <c r="J22" s="189" t="s">
        <v>3053</v>
      </c>
      <c r="K22" s="199" t="s">
        <v>3054</v>
      </c>
      <c r="L22" s="81">
        <v>3</v>
      </c>
      <c r="M22" s="81">
        <v>4</v>
      </c>
      <c r="N22" s="81">
        <v>4</v>
      </c>
      <c r="O22" s="85" t="s">
        <v>3059</v>
      </c>
      <c r="P22" s="189" t="s">
        <v>3060</v>
      </c>
      <c r="Q22" s="189" t="s">
        <v>3061</v>
      </c>
      <c r="R22" s="189" t="s">
        <v>3062</v>
      </c>
      <c r="S22" s="81" t="s">
        <v>3063</v>
      </c>
      <c r="T22" s="81"/>
      <c r="U22" s="81"/>
      <c r="V22" s="81">
        <v>1</v>
      </c>
      <c r="W22" s="81"/>
      <c r="X22" s="95">
        <v>5</v>
      </c>
      <c r="Y22" s="95">
        <v>6</v>
      </c>
      <c r="Z22" s="73"/>
      <c r="AA22" s="73"/>
      <c r="AB22" s="95"/>
      <c r="AC22" s="85"/>
      <c r="AD22" s="190">
        <v>217658.87100000001</v>
      </c>
      <c r="AE22" s="190"/>
      <c r="AF22" s="190"/>
      <c r="AG22" s="191">
        <v>100000</v>
      </c>
      <c r="AH22" s="87">
        <v>120000</v>
      </c>
      <c r="AI22" s="87"/>
      <c r="AJ22" s="192"/>
      <c r="AK22" s="86"/>
      <c r="AL22" s="86"/>
      <c r="AM22" s="86"/>
      <c r="AN22" s="86"/>
      <c r="AO22" s="87"/>
      <c r="AP22" s="87"/>
      <c r="AQ22" s="200"/>
      <c r="AR22" s="201"/>
      <c r="AS22" s="88" t="s">
        <v>2778</v>
      </c>
      <c r="AT22" s="88"/>
      <c r="AU22" s="202"/>
      <c r="AV22" s="81">
        <v>8</v>
      </c>
      <c r="AW22" s="81">
        <v>1</v>
      </c>
      <c r="AX22" s="81">
        <v>8</v>
      </c>
      <c r="AY22" s="198" t="s">
        <v>7936</v>
      </c>
      <c r="AZ22" s="88" t="s">
        <v>2778</v>
      </c>
      <c r="BA22" s="88"/>
      <c r="BB22" s="90"/>
      <c r="BC22" s="82">
        <v>7</v>
      </c>
    </row>
    <row r="23" spans="2:55" ht="31.5" customHeight="1">
      <c r="B23" s="72">
        <v>18</v>
      </c>
      <c r="C23" s="72">
        <v>18</v>
      </c>
      <c r="D23" s="81" t="s">
        <v>2084</v>
      </c>
      <c r="E23" s="74" t="s">
        <v>588</v>
      </c>
      <c r="F23" s="81" t="s">
        <v>3070</v>
      </c>
      <c r="G23" s="81" t="s">
        <v>3071</v>
      </c>
      <c r="H23" s="81" t="s">
        <v>2769</v>
      </c>
      <c r="I23" s="81" t="s">
        <v>2815</v>
      </c>
      <c r="J23" s="189" t="s">
        <v>3075</v>
      </c>
      <c r="K23" s="189" t="s">
        <v>3076</v>
      </c>
      <c r="L23" s="81">
        <v>4</v>
      </c>
      <c r="M23" s="81">
        <v>4</v>
      </c>
      <c r="N23" s="81">
        <v>4</v>
      </c>
      <c r="O23" s="85" t="s">
        <v>3081</v>
      </c>
      <c r="P23" s="189" t="s">
        <v>3082</v>
      </c>
      <c r="Q23" s="189" t="s">
        <v>3083</v>
      </c>
      <c r="R23" s="189" t="s">
        <v>3084</v>
      </c>
      <c r="S23" s="81" t="s">
        <v>3085</v>
      </c>
      <c r="T23" s="81"/>
      <c r="U23" s="81">
        <v>1</v>
      </c>
      <c r="V23" s="81"/>
      <c r="W23" s="81"/>
      <c r="X23" s="95">
        <v>7</v>
      </c>
      <c r="Y23" s="95">
        <v>11</v>
      </c>
      <c r="Z23" s="73"/>
      <c r="AA23" s="73"/>
      <c r="AB23" s="95"/>
      <c r="AC23" s="85"/>
      <c r="AD23" s="190"/>
      <c r="AE23" s="190"/>
      <c r="AF23" s="190"/>
      <c r="AG23" s="191">
        <v>0</v>
      </c>
      <c r="AH23" s="87">
        <v>100</v>
      </c>
      <c r="AI23" s="87"/>
      <c r="AJ23" s="192"/>
      <c r="AK23" s="86"/>
      <c r="AL23" s="86"/>
      <c r="AM23" s="86">
        <v>30</v>
      </c>
      <c r="AN23" s="86"/>
      <c r="AO23" s="87"/>
      <c r="AP23" s="87"/>
      <c r="AQ23" s="200"/>
      <c r="AR23" s="201"/>
      <c r="AS23" s="88" t="s">
        <v>2756</v>
      </c>
      <c r="AT23" s="88"/>
      <c r="AU23" s="202"/>
      <c r="AV23" s="81">
        <v>9</v>
      </c>
      <c r="AW23" s="81">
        <v>1</v>
      </c>
      <c r="AX23" s="81">
        <v>10</v>
      </c>
      <c r="AY23" s="203" t="s">
        <v>7937</v>
      </c>
      <c r="AZ23" s="88" t="s">
        <v>2756</v>
      </c>
      <c r="BA23" s="88"/>
      <c r="BB23" s="90"/>
      <c r="BC23" s="82">
        <v>13</v>
      </c>
    </row>
    <row r="24" spans="2:55" ht="31.5" customHeight="1">
      <c r="B24" s="72">
        <v>19</v>
      </c>
      <c r="C24" s="72">
        <v>19</v>
      </c>
      <c r="D24" s="81" t="s">
        <v>2084</v>
      </c>
      <c r="E24" s="74" t="s">
        <v>3086</v>
      </c>
      <c r="F24" s="81" t="s">
        <v>3088</v>
      </c>
      <c r="G24" s="81" t="s">
        <v>3089</v>
      </c>
      <c r="H24" s="81" t="s">
        <v>2769</v>
      </c>
      <c r="I24" s="81" t="s">
        <v>2770</v>
      </c>
      <c r="J24" s="189" t="s">
        <v>3092</v>
      </c>
      <c r="K24" s="199" t="s">
        <v>3093</v>
      </c>
      <c r="L24" s="81">
        <v>2</v>
      </c>
      <c r="M24" s="81">
        <v>2</v>
      </c>
      <c r="N24" s="81">
        <v>2</v>
      </c>
      <c r="O24" s="85" t="s">
        <v>3017</v>
      </c>
      <c r="P24" s="189"/>
      <c r="Q24" s="189"/>
      <c r="R24" s="189"/>
      <c r="S24" s="81"/>
      <c r="T24" s="81"/>
      <c r="U24" s="81"/>
      <c r="V24" s="81"/>
      <c r="W24" s="81"/>
      <c r="X24" s="95">
        <v>6</v>
      </c>
      <c r="Y24" s="95">
        <v>8</v>
      </c>
      <c r="Z24" s="73"/>
      <c r="AA24" s="73"/>
      <c r="AB24" s="95"/>
      <c r="AC24" s="85"/>
      <c r="AD24" s="190">
        <v>20126.93</v>
      </c>
      <c r="AE24" s="190"/>
      <c r="AF24" s="190"/>
      <c r="AG24" s="191">
        <v>20229</v>
      </c>
      <c r="AH24" s="87">
        <v>30000</v>
      </c>
      <c r="AI24" s="87"/>
      <c r="AJ24" s="192"/>
      <c r="AK24" s="86"/>
      <c r="AL24" s="86"/>
      <c r="AM24" s="86"/>
      <c r="AN24" s="86"/>
      <c r="AO24" s="87"/>
      <c r="AP24" s="87"/>
      <c r="AQ24" s="200"/>
      <c r="AR24" s="201"/>
      <c r="AS24" s="88" t="s">
        <v>3098</v>
      </c>
      <c r="AT24" s="88"/>
      <c r="AU24" s="202"/>
      <c r="AV24" s="81"/>
      <c r="AW24" s="81"/>
      <c r="AX24" s="81"/>
      <c r="AY24" s="198"/>
      <c r="AZ24" s="88" t="s">
        <v>3098</v>
      </c>
      <c r="BA24" s="88"/>
      <c r="BB24" s="90"/>
      <c r="BC24" s="82">
        <v>9</v>
      </c>
    </row>
    <row r="25" spans="2:55" ht="31.5" customHeight="1">
      <c r="B25" s="72">
        <v>20</v>
      </c>
      <c r="C25" s="72">
        <v>20</v>
      </c>
      <c r="D25" s="81" t="s">
        <v>2084</v>
      </c>
      <c r="E25" s="74" t="s">
        <v>640</v>
      </c>
      <c r="F25" s="81" t="s">
        <v>3101</v>
      </c>
      <c r="G25" s="81" t="s">
        <v>3102</v>
      </c>
      <c r="H25" s="81" t="s">
        <v>7938</v>
      </c>
      <c r="I25" s="81" t="s">
        <v>2790</v>
      </c>
      <c r="J25" s="189" t="s">
        <v>3106</v>
      </c>
      <c r="K25" s="189" t="s">
        <v>3107</v>
      </c>
      <c r="L25" s="81">
        <v>4</v>
      </c>
      <c r="M25" s="81">
        <v>4</v>
      </c>
      <c r="N25" s="81">
        <v>4</v>
      </c>
      <c r="O25" s="189" t="s">
        <v>7939</v>
      </c>
      <c r="P25" s="189" t="s">
        <v>3113</v>
      </c>
      <c r="Q25" s="189" t="s">
        <v>7940</v>
      </c>
      <c r="R25" s="189" t="s">
        <v>7941</v>
      </c>
      <c r="S25" s="81" t="s">
        <v>7942</v>
      </c>
      <c r="T25" s="81"/>
      <c r="U25" s="81">
        <v>1</v>
      </c>
      <c r="V25" s="81"/>
      <c r="W25" s="81"/>
      <c r="X25" s="95">
        <v>4</v>
      </c>
      <c r="Y25" s="95">
        <v>6</v>
      </c>
      <c r="Z25" s="73"/>
      <c r="AA25" s="73"/>
      <c r="AB25" s="95"/>
      <c r="AC25" s="85"/>
      <c r="AD25" s="190">
        <v>2568.29</v>
      </c>
      <c r="AE25" s="191">
        <v>5600</v>
      </c>
      <c r="AF25" s="191">
        <v>6000</v>
      </c>
      <c r="AG25" s="191">
        <v>4000</v>
      </c>
      <c r="AH25" s="87">
        <v>5600</v>
      </c>
      <c r="AI25" s="87">
        <v>6000</v>
      </c>
      <c r="AJ25" s="204">
        <f t="shared" ref="AJ25:AJ29" si="1">(AI25-AH25)</f>
        <v>400</v>
      </c>
      <c r="AK25" s="86"/>
      <c r="AL25" s="86"/>
      <c r="AM25" s="86">
        <v>10</v>
      </c>
      <c r="AN25" s="86"/>
      <c r="AO25" s="87">
        <v>19</v>
      </c>
      <c r="AP25" s="87">
        <v>19</v>
      </c>
      <c r="AQ25" s="200"/>
      <c r="AR25" s="201">
        <v>0</v>
      </c>
      <c r="AS25" s="88" t="s">
        <v>2756</v>
      </c>
      <c r="AT25" s="88"/>
      <c r="AU25" s="202"/>
      <c r="AV25" s="81"/>
      <c r="AW25" s="81"/>
      <c r="AX25" s="81"/>
      <c r="AY25" s="198"/>
      <c r="AZ25" s="88" t="s">
        <v>2756</v>
      </c>
      <c r="BA25" s="88"/>
      <c r="BB25" s="90"/>
      <c r="BC25" s="82">
        <v>7</v>
      </c>
    </row>
    <row r="26" spans="2:55" ht="31.5" customHeight="1">
      <c r="B26" s="72">
        <v>21</v>
      </c>
      <c r="C26" s="72">
        <v>21</v>
      </c>
      <c r="D26" s="81" t="s">
        <v>2084</v>
      </c>
      <c r="E26" s="74" t="s">
        <v>3115</v>
      </c>
      <c r="F26" s="81" t="s">
        <v>3116</v>
      </c>
      <c r="G26" s="81" t="s">
        <v>3117</v>
      </c>
      <c r="H26" s="81" t="s">
        <v>2769</v>
      </c>
      <c r="I26" s="81" t="s">
        <v>2834</v>
      </c>
      <c r="J26" s="189" t="s">
        <v>3120</v>
      </c>
      <c r="K26" s="189" t="s">
        <v>3121</v>
      </c>
      <c r="L26" s="81">
        <v>2</v>
      </c>
      <c r="M26" s="81">
        <v>3</v>
      </c>
      <c r="N26" s="81">
        <v>4</v>
      </c>
      <c r="O26" s="85" t="s">
        <v>3126</v>
      </c>
      <c r="P26" s="189" t="s">
        <v>3127</v>
      </c>
      <c r="Q26" s="189" t="s">
        <v>3128</v>
      </c>
      <c r="R26" s="189" t="s">
        <v>3125</v>
      </c>
      <c r="S26" s="81" t="s">
        <v>3129</v>
      </c>
      <c r="T26" s="81"/>
      <c r="U26" s="81">
        <v>1</v>
      </c>
      <c r="V26" s="81"/>
      <c r="W26" s="81"/>
      <c r="X26" s="95">
        <v>2</v>
      </c>
      <c r="Y26" s="95">
        <v>4</v>
      </c>
      <c r="Z26" s="73"/>
      <c r="AA26" s="73"/>
      <c r="AB26" s="95"/>
      <c r="AC26" s="85"/>
      <c r="AD26" s="190">
        <v>18276.702000000001</v>
      </c>
      <c r="AE26" s="190">
        <v>20488</v>
      </c>
      <c r="AF26" s="190">
        <v>27000</v>
      </c>
      <c r="AG26" s="191">
        <v>1860</v>
      </c>
      <c r="AH26" s="87">
        <v>2100</v>
      </c>
      <c r="AI26" s="87">
        <v>2473.5</v>
      </c>
      <c r="AJ26" s="204">
        <f t="shared" si="1"/>
        <v>373.5</v>
      </c>
      <c r="AK26" s="86"/>
      <c r="AL26" s="86"/>
      <c r="AM26" s="86"/>
      <c r="AN26" s="86"/>
      <c r="AO26" s="87">
        <v>59</v>
      </c>
      <c r="AP26" s="87">
        <v>64</v>
      </c>
      <c r="AQ26" s="200">
        <v>5</v>
      </c>
      <c r="AR26" s="201"/>
      <c r="AS26" s="88" t="s">
        <v>2756</v>
      </c>
      <c r="AT26" s="88"/>
      <c r="AU26" s="202"/>
      <c r="AV26" s="81">
        <v>9</v>
      </c>
      <c r="AW26" s="81">
        <v>1</v>
      </c>
      <c r="AX26" s="81">
        <v>9</v>
      </c>
      <c r="AY26" s="203"/>
      <c r="AZ26" s="88" t="s">
        <v>2756</v>
      </c>
      <c r="BA26" s="88"/>
      <c r="BB26" s="90"/>
      <c r="BC26" s="82">
        <v>6</v>
      </c>
    </row>
    <row r="27" spans="2:55" ht="31.5" customHeight="1">
      <c r="B27" s="72">
        <v>22</v>
      </c>
      <c r="C27" s="72">
        <v>22</v>
      </c>
      <c r="D27" s="81" t="s">
        <v>2084</v>
      </c>
      <c r="E27" s="74" t="s">
        <v>2053</v>
      </c>
      <c r="F27" s="81" t="s">
        <v>3131</v>
      </c>
      <c r="G27" s="81" t="s">
        <v>3132</v>
      </c>
      <c r="H27" s="81" t="s">
        <v>7928</v>
      </c>
      <c r="I27" s="81" t="s">
        <v>2790</v>
      </c>
      <c r="J27" s="189" t="s">
        <v>3135</v>
      </c>
      <c r="K27" s="189" t="s">
        <v>3136</v>
      </c>
      <c r="L27" s="81">
        <v>4</v>
      </c>
      <c r="M27" s="81">
        <v>4</v>
      </c>
      <c r="N27" s="81">
        <v>4</v>
      </c>
      <c r="O27" s="85" t="s">
        <v>3137</v>
      </c>
      <c r="P27" s="189" t="s">
        <v>7943</v>
      </c>
      <c r="Q27" s="189" t="s">
        <v>7944</v>
      </c>
      <c r="R27" s="189" t="s">
        <v>7945</v>
      </c>
      <c r="S27" s="81" t="s">
        <v>7946</v>
      </c>
      <c r="T27" s="81">
        <v>1</v>
      </c>
      <c r="U27" s="81"/>
      <c r="V27" s="81"/>
      <c r="W27" s="81"/>
      <c r="X27" s="95">
        <v>3</v>
      </c>
      <c r="Y27" s="95">
        <v>5</v>
      </c>
      <c r="Z27" s="73"/>
      <c r="AA27" s="73"/>
      <c r="AB27" s="95"/>
      <c r="AC27" s="85"/>
      <c r="AD27" s="190">
        <v>14859.575999999999</v>
      </c>
      <c r="AE27" s="191">
        <v>14500</v>
      </c>
      <c r="AF27" s="191">
        <v>20000</v>
      </c>
      <c r="AG27" s="191">
        <v>15000</v>
      </c>
      <c r="AH27" s="87">
        <v>14500</v>
      </c>
      <c r="AI27" s="87">
        <v>16975</v>
      </c>
      <c r="AJ27" s="192">
        <f t="shared" si="1"/>
        <v>2475</v>
      </c>
      <c r="AK27" s="86"/>
      <c r="AL27" s="86"/>
      <c r="AM27" s="86">
        <v>5</v>
      </c>
      <c r="AN27" s="86"/>
      <c r="AO27" s="87">
        <v>65</v>
      </c>
      <c r="AP27" s="87">
        <v>75</v>
      </c>
      <c r="AQ27" s="200">
        <v>10</v>
      </c>
      <c r="AR27" s="201">
        <v>2</v>
      </c>
      <c r="AS27" s="88" t="s">
        <v>3145</v>
      </c>
      <c r="AT27" s="88"/>
      <c r="AU27" s="202"/>
      <c r="AV27" s="81"/>
      <c r="AW27" s="81"/>
      <c r="AX27" s="81"/>
      <c r="AY27" s="198"/>
      <c r="AZ27" s="88" t="s">
        <v>3145</v>
      </c>
      <c r="BA27" s="88"/>
      <c r="BB27" s="90"/>
      <c r="BC27" s="82">
        <v>6</v>
      </c>
    </row>
    <row r="28" spans="2:55" ht="31.5" customHeight="1">
      <c r="B28" s="72">
        <v>23</v>
      </c>
      <c r="C28" s="72">
        <v>23</v>
      </c>
      <c r="D28" s="81" t="s">
        <v>2084</v>
      </c>
      <c r="E28" s="74" t="s">
        <v>3146</v>
      </c>
      <c r="F28" s="81" t="s">
        <v>3148</v>
      </c>
      <c r="G28" s="81" t="s">
        <v>3149</v>
      </c>
      <c r="H28" s="81" t="s">
        <v>2735</v>
      </c>
      <c r="I28" s="81" t="s">
        <v>2736</v>
      </c>
      <c r="J28" s="189" t="s">
        <v>3152</v>
      </c>
      <c r="K28" s="189" t="s">
        <v>3153</v>
      </c>
      <c r="L28" s="81">
        <v>3</v>
      </c>
      <c r="M28" s="81">
        <v>4</v>
      </c>
      <c r="N28" s="81">
        <v>4</v>
      </c>
      <c r="O28" s="85" t="s">
        <v>3159</v>
      </c>
      <c r="P28" s="189" t="s">
        <v>3160</v>
      </c>
      <c r="Q28" s="189" t="s">
        <v>3161</v>
      </c>
      <c r="R28" s="189" t="s">
        <v>3162</v>
      </c>
      <c r="S28" s="81" t="s">
        <v>3163</v>
      </c>
      <c r="T28" s="81"/>
      <c r="U28" s="81"/>
      <c r="V28" s="81">
        <v>1</v>
      </c>
      <c r="W28" s="81"/>
      <c r="X28" s="95">
        <v>5</v>
      </c>
      <c r="Y28" s="95">
        <v>10</v>
      </c>
      <c r="Z28" s="73"/>
      <c r="AA28" s="73"/>
      <c r="AB28" s="95"/>
      <c r="AC28" s="85"/>
      <c r="AD28" s="190">
        <v>52572.218000000001</v>
      </c>
      <c r="AE28" s="191">
        <v>52500</v>
      </c>
      <c r="AF28" s="191">
        <v>55000</v>
      </c>
      <c r="AG28" s="191">
        <v>53765</v>
      </c>
      <c r="AH28" s="87">
        <v>52500</v>
      </c>
      <c r="AI28" s="87">
        <v>55000</v>
      </c>
      <c r="AJ28" s="204">
        <f t="shared" si="1"/>
        <v>2500</v>
      </c>
      <c r="AK28" s="86"/>
      <c r="AL28" s="86"/>
      <c r="AM28" s="86"/>
      <c r="AN28" s="86"/>
      <c r="AO28" s="87">
        <v>121</v>
      </c>
      <c r="AP28" s="87">
        <v>118</v>
      </c>
      <c r="AQ28" s="196"/>
      <c r="AR28" s="201"/>
      <c r="AS28" s="88" t="s">
        <v>2756</v>
      </c>
      <c r="AT28" s="88"/>
      <c r="AU28" s="202"/>
      <c r="AV28" s="81">
        <v>8</v>
      </c>
      <c r="AW28" s="81">
        <v>1</v>
      </c>
      <c r="AX28" s="81">
        <v>8</v>
      </c>
      <c r="AY28" s="198" t="s">
        <v>7947</v>
      </c>
      <c r="AZ28" s="88" t="s">
        <v>2756</v>
      </c>
      <c r="BA28" s="88"/>
      <c r="BB28" s="90"/>
      <c r="BC28" s="82">
        <v>11</v>
      </c>
    </row>
    <row r="29" spans="2:55" ht="31.5" customHeight="1">
      <c r="B29" s="72">
        <v>24</v>
      </c>
      <c r="C29" s="72">
        <v>24</v>
      </c>
      <c r="D29" s="81" t="s">
        <v>2084</v>
      </c>
      <c r="E29" s="74" t="s">
        <v>2059</v>
      </c>
      <c r="F29" s="81" t="s">
        <v>3167</v>
      </c>
      <c r="G29" s="81" t="s">
        <v>3168</v>
      </c>
      <c r="H29" s="81" t="s">
        <v>7938</v>
      </c>
      <c r="I29" s="81" t="s">
        <v>2790</v>
      </c>
      <c r="J29" s="189" t="s">
        <v>3172</v>
      </c>
      <c r="K29" s="189" t="s">
        <v>3173</v>
      </c>
      <c r="L29" s="81">
        <v>4</v>
      </c>
      <c r="M29" s="81">
        <v>4</v>
      </c>
      <c r="N29" s="81">
        <v>4</v>
      </c>
      <c r="O29" s="85" t="s">
        <v>3178</v>
      </c>
      <c r="P29" s="189" t="s">
        <v>7948</v>
      </c>
      <c r="Q29" s="189" t="s">
        <v>7949</v>
      </c>
      <c r="R29" s="189" t="s">
        <v>7950</v>
      </c>
      <c r="S29" s="81" t="s">
        <v>7951</v>
      </c>
      <c r="T29" s="81">
        <v>1</v>
      </c>
      <c r="U29" s="81"/>
      <c r="V29" s="81"/>
      <c r="W29" s="81"/>
      <c r="X29" s="95">
        <v>4</v>
      </c>
      <c r="Y29" s="95">
        <v>5</v>
      </c>
      <c r="Z29" s="73"/>
      <c r="AA29" s="73"/>
      <c r="AB29" s="95"/>
      <c r="AC29" s="85"/>
      <c r="AD29" s="190">
        <v>21971.760999999999</v>
      </c>
      <c r="AE29" s="191">
        <v>21000</v>
      </c>
      <c r="AF29" s="191">
        <v>23000</v>
      </c>
      <c r="AG29" s="191">
        <v>21700</v>
      </c>
      <c r="AH29" s="87">
        <v>21000</v>
      </c>
      <c r="AI29" s="87">
        <v>23000</v>
      </c>
      <c r="AJ29" s="204">
        <f t="shared" si="1"/>
        <v>2000</v>
      </c>
      <c r="AK29" s="193" t="s">
        <v>7925</v>
      </c>
      <c r="AL29" s="86"/>
      <c r="AM29" s="86">
        <v>13.5</v>
      </c>
      <c r="AN29" s="86"/>
      <c r="AO29" s="87">
        <v>88</v>
      </c>
      <c r="AP29" s="87">
        <v>91</v>
      </c>
      <c r="AQ29" s="200">
        <v>11</v>
      </c>
      <c r="AR29" s="201">
        <v>70</v>
      </c>
      <c r="AS29" s="88" t="s">
        <v>3183</v>
      </c>
      <c r="AT29" s="88"/>
      <c r="AU29" s="202"/>
      <c r="AV29" s="81"/>
      <c r="AW29" s="81"/>
      <c r="AX29" s="81"/>
      <c r="AY29" s="198"/>
      <c r="AZ29" s="88" t="s">
        <v>3183</v>
      </c>
      <c r="BA29" s="88"/>
      <c r="BB29" s="90"/>
      <c r="BC29" s="82">
        <v>6</v>
      </c>
    </row>
    <row r="30" spans="2:55" ht="31.5" customHeight="1">
      <c r="B30" s="72">
        <v>25</v>
      </c>
      <c r="C30" s="72">
        <v>25</v>
      </c>
      <c r="D30" s="81" t="s">
        <v>2084</v>
      </c>
      <c r="E30" s="74" t="s">
        <v>3184</v>
      </c>
      <c r="F30" s="81" t="s">
        <v>3186</v>
      </c>
      <c r="G30" s="81" t="s">
        <v>3187</v>
      </c>
      <c r="H30" s="81" t="s">
        <v>7938</v>
      </c>
      <c r="I30" s="81" t="s">
        <v>2790</v>
      </c>
      <c r="J30" s="189" t="s">
        <v>3172</v>
      </c>
      <c r="K30" s="189" t="s">
        <v>3173</v>
      </c>
      <c r="L30" s="81">
        <v>4</v>
      </c>
      <c r="M30" s="81">
        <v>4</v>
      </c>
      <c r="N30" s="81">
        <v>4</v>
      </c>
      <c r="O30" s="85" t="s">
        <v>3195</v>
      </c>
      <c r="P30" s="189" t="s">
        <v>7952</v>
      </c>
      <c r="Q30" s="189" t="s">
        <v>7953</v>
      </c>
      <c r="R30" s="189" t="s">
        <v>7954</v>
      </c>
      <c r="S30" s="81" t="s">
        <v>7955</v>
      </c>
      <c r="T30" s="81">
        <v>1</v>
      </c>
      <c r="U30" s="81"/>
      <c r="V30" s="81"/>
      <c r="W30" s="81"/>
      <c r="X30" s="95">
        <v>4</v>
      </c>
      <c r="Y30" s="95">
        <v>5</v>
      </c>
      <c r="Z30" s="73"/>
      <c r="AA30" s="73"/>
      <c r="AB30" s="95"/>
      <c r="AC30" s="85" t="s">
        <v>3200</v>
      </c>
      <c r="AD30" s="190">
        <v>49810.58</v>
      </c>
      <c r="AE30" s="191">
        <v>55000</v>
      </c>
      <c r="AF30" s="191">
        <v>71150</v>
      </c>
      <c r="AG30" s="191">
        <v>49811</v>
      </c>
      <c r="AH30" s="87">
        <v>55000</v>
      </c>
      <c r="AI30" s="87">
        <f>AH30+AJ30</f>
        <v>62267.5</v>
      </c>
      <c r="AJ30" s="192">
        <v>7267.5</v>
      </c>
      <c r="AK30" s="193" t="s">
        <v>7925</v>
      </c>
      <c r="AL30" s="86">
        <v>35000</v>
      </c>
      <c r="AM30" s="86">
        <v>7</v>
      </c>
      <c r="AN30" s="86"/>
      <c r="AO30" s="87">
        <v>150</v>
      </c>
      <c r="AP30" s="87">
        <v>13</v>
      </c>
      <c r="AQ30" s="200"/>
      <c r="AR30" s="201">
        <v>4</v>
      </c>
      <c r="AS30" s="88" t="s">
        <v>2778</v>
      </c>
      <c r="AT30" s="88"/>
      <c r="AU30" s="202"/>
      <c r="AV30" s="81">
        <v>10</v>
      </c>
      <c r="AW30" s="81">
        <v>1</v>
      </c>
      <c r="AX30" s="81">
        <v>10</v>
      </c>
      <c r="AY30" s="198"/>
      <c r="AZ30" s="88" t="s">
        <v>2778</v>
      </c>
      <c r="BA30" s="88"/>
      <c r="BB30" s="90"/>
      <c r="BC30" s="82">
        <v>6</v>
      </c>
    </row>
    <row r="31" spans="2:55" ht="31.5" customHeight="1">
      <c r="B31" s="72">
        <v>26</v>
      </c>
      <c r="C31" s="72">
        <v>26</v>
      </c>
      <c r="D31" s="81" t="s">
        <v>2084</v>
      </c>
      <c r="E31" s="74" t="s">
        <v>2047</v>
      </c>
      <c r="F31" s="81" t="s">
        <v>3202</v>
      </c>
      <c r="G31" s="81" t="s">
        <v>3203</v>
      </c>
      <c r="H31" s="81" t="s">
        <v>2769</v>
      </c>
      <c r="I31" s="81" t="s">
        <v>2815</v>
      </c>
      <c r="J31" s="189" t="s">
        <v>3206</v>
      </c>
      <c r="K31" s="189" t="s">
        <v>3207</v>
      </c>
      <c r="L31" s="81">
        <v>4</v>
      </c>
      <c r="M31" s="81">
        <v>4</v>
      </c>
      <c r="N31" s="81">
        <v>4</v>
      </c>
      <c r="O31" s="85" t="s">
        <v>3208</v>
      </c>
      <c r="P31" s="189" t="s">
        <v>3212</v>
      </c>
      <c r="Q31" s="189" t="s">
        <v>3213</v>
      </c>
      <c r="R31" s="189" t="s">
        <v>3214</v>
      </c>
      <c r="S31" s="81" t="s">
        <v>2825</v>
      </c>
      <c r="T31" s="81">
        <v>1</v>
      </c>
      <c r="U31" s="81"/>
      <c r="V31" s="81"/>
      <c r="W31" s="81"/>
      <c r="X31" s="95">
        <v>6</v>
      </c>
      <c r="Y31" s="95">
        <v>9</v>
      </c>
      <c r="Z31" s="73"/>
      <c r="AA31" s="73"/>
      <c r="AB31" s="95"/>
      <c r="AC31" s="85"/>
      <c r="AD31" s="190">
        <v>182.65899999999999</v>
      </c>
      <c r="AE31" s="190"/>
      <c r="AF31" s="190"/>
      <c r="AG31" s="191">
        <v>182</v>
      </c>
      <c r="AH31" s="87">
        <v>192</v>
      </c>
      <c r="AI31" s="87"/>
      <c r="AJ31" s="192"/>
      <c r="AK31" s="86"/>
      <c r="AL31" s="86"/>
      <c r="AM31" s="86">
        <v>50</v>
      </c>
      <c r="AN31" s="86"/>
      <c r="AO31" s="87"/>
      <c r="AP31" s="87"/>
      <c r="AQ31" s="200"/>
      <c r="AR31" s="201"/>
      <c r="AS31" s="88" t="s">
        <v>2756</v>
      </c>
      <c r="AT31" s="88"/>
      <c r="AU31" s="202"/>
      <c r="AV31" s="81">
        <v>10</v>
      </c>
      <c r="AW31" s="81">
        <v>1</v>
      </c>
      <c r="AX31" s="81">
        <v>10</v>
      </c>
      <c r="AY31" s="203"/>
      <c r="AZ31" s="88" t="s">
        <v>2756</v>
      </c>
      <c r="BA31" s="88"/>
      <c r="BB31" s="90"/>
      <c r="BC31" s="82">
        <v>10</v>
      </c>
    </row>
    <row r="32" spans="2:55" ht="31.5" customHeight="1">
      <c r="B32" s="72">
        <v>27</v>
      </c>
      <c r="C32" s="72">
        <v>27</v>
      </c>
      <c r="D32" s="81" t="s">
        <v>2084</v>
      </c>
      <c r="E32" s="74" t="s">
        <v>3215</v>
      </c>
      <c r="F32" s="81" t="s">
        <v>3217</v>
      </c>
      <c r="G32" s="81" t="s">
        <v>3218</v>
      </c>
      <c r="H32" s="81" t="s">
        <v>2769</v>
      </c>
      <c r="I32" s="81" t="s">
        <v>2834</v>
      </c>
      <c r="J32" s="189" t="s">
        <v>3222</v>
      </c>
      <c r="K32" s="189" t="s">
        <v>3223</v>
      </c>
      <c r="L32" s="81">
        <v>2</v>
      </c>
      <c r="M32" s="81">
        <v>3</v>
      </c>
      <c r="N32" s="81">
        <v>4</v>
      </c>
      <c r="O32" s="85" t="s">
        <v>3228</v>
      </c>
      <c r="P32" s="189" t="s">
        <v>3226</v>
      </c>
      <c r="Q32" s="189" t="s">
        <v>3229</v>
      </c>
      <c r="R32" s="189" t="s">
        <v>3227</v>
      </c>
      <c r="S32" s="81" t="s">
        <v>7951</v>
      </c>
      <c r="T32" s="81">
        <v>1</v>
      </c>
      <c r="U32" s="81"/>
      <c r="V32" s="81"/>
      <c r="W32" s="81"/>
      <c r="X32" s="95">
        <v>2</v>
      </c>
      <c r="Y32" s="95">
        <v>3</v>
      </c>
      <c r="Z32" s="73"/>
      <c r="AA32" s="73"/>
      <c r="AB32" s="95"/>
      <c r="AC32" s="85"/>
      <c r="AD32" s="190">
        <v>3090.547</v>
      </c>
      <c r="AE32" s="190">
        <v>1797</v>
      </c>
      <c r="AF32" s="190">
        <v>2128</v>
      </c>
      <c r="AG32" s="191">
        <v>3090</v>
      </c>
      <c r="AH32" s="190">
        <v>1797</v>
      </c>
      <c r="AI32" s="87">
        <v>1945.95</v>
      </c>
      <c r="AJ32" s="204">
        <f>(AI32-AH32)</f>
        <v>148.95000000000005</v>
      </c>
      <c r="AK32" s="86"/>
      <c r="AL32" s="86">
        <v>407</v>
      </c>
      <c r="AM32" s="86"/>
      <c r="AN32" s="86"/>
      <c r="AO32" s="87">
        <v>9</v>
      </c>
      <c r="AP32" s="87">
        <v>10</v>
      </c>
      <c r="AQ32" s="200">
        <v>1</v>
      </c>
      <c r="AR32" s="201"/>
      <c r="AS32" s="88" t="s">
        <v>2756</v>
      </c>
      <c r="AT32" s="88"/>
      <c r="AU32" s="202"/>
      <c r="AV32" s="81">
        <v>10</v>
      </c>
      <c r="AW32" s="81">
        <v>1</v>
      </c>
      <c r="AX32" s="81">
        <v>10</v>
      </c>
      <c r="AY32" s="203" t="s">
        <v>7956</v>
      </c>
      <c r="AZ32" s="88" t="s">
        <v>2756</v>
      </c>
      <c r="BA32" s="88"/>
      <c r="BB32" s="90"/>
      <c r="BC32" s="82">
        <v>5</v>
      </c>
    </row>
    <row r="33" spans="2:55" ht="31.5" customHeight="1">
      <c r="B33" s="72">
        <v>28</v>
      </c>
      <c r="C33" s="72">
        <v>28</v>
      </c>
      <c r="D33" s="81" t="s">
        <v>2084</v>
      </c>
      <c r="E33" s="74" t="s">
        <v>3231</v>
      </c>
      <c r="F33" s="81" t="s">
        <v>3237</v>
      </c>
      <c r="G33" s="81" t="s">
        <v>3238</v>
      </c>
      <c r="H33" s="81" t="s">
        <v>2769</v>
      </c>
      <c r="I33" s="81" t="s">
        <v>2736</v>
      </c>
      <c r="J33" s="189" t="s">
        <v>3241</v>
      </c>
      <c r="K33" s="189" t="s">
        <v>3242</v>
      </c>
      <c r="L33" s="81">
        <v>2</v>
      </c>
      <c r="M33" s="81">
        <v>2</v>
      </c>
      <c r="N33" s="81">
        <v>2</v>
      </c>
      <c r="O33" s="85" t="s">
        <v>3017</v>
      </c>
      <c r="P33" s="189"/>
      <c r="Q33" s="189"/>
      <c r="R33" s="189"/>
      <c r="S33" s="81"/>
      <c r="T33" s="81"/>
      <c r="U33" s="81"/>
      <c r="V33" s="81"/>
      <c r="W33" s="81"/>
      <c r="X33" s="95">
        <v>2</v>
      </c>
      <c r="Y33" s="95">
        <v>3</v>
      </c>
      <c r="Z33" s="73"/>
      <c r="AA33" s="73"/>
      <c r="AB33" s="95"/>
      <c r="AC33" s="85"/>
      <c r="AD33" s="190">
        <v>1925.664</v>
      </c>
      <c r="AE33" s="191"/>
      <c r="AF33" s="191"/>
      <c r="AG33" s="191">
        <v>1841</v>
      </c>
      <c r="AH33" s="87">
        <v>600</v>
      </c>
      <c r="AI33" s="87"/>
      <c r="AJ33" s="192"/>
      <c r="AK33" s="86"/>
      <c r="AL33" s="86"/>
      <c r="AM33" s="86"/>
      <c r="AN33" s="86"/>
      <c r="AO33" s="87"/>
      <c r="AP33" s="87"/>
      <c r="AQ33" s="196"/>
      <c r="AR33" s="201"/>
      <c r="AS33" s="88" t="s">
        <v>2756</v>
      </c>
      <c r="AT33" s="88"/>
      <c r="AU33" s="202"/>
      <c r="AV33" s="81"/>
      <c r="AW33" s="81"/>
      <c r="AX33" s="81"/>
      <c r="AY33" s="203"/>
      <c r="AZ33" s="88" t="s">
        <v>2756</v>
      </c>
      <c r="BA33" s="88"/>
      <c r="BB33" s="90"/>
      <c r="BC33" s="82">
        <v>6</v>
      </c>
    </row>
    <row r="34" spans="2:55" ht="31.5" customHeight="1">
      <c r="B34" s="72">
        <v>29</v>
      </c>
      <c r="C34" s="72">
        <v>29</v>
      </c>
      <c r="D34" s="81" t="s">
        <v>2084</v>
      </c>
      <c r="E34" s="74" t="s">
        <v>2054</v>
      </c>
      <c r="F34" s="81" t="s">
        <v>3249</v>
      </c>
      <c r="G34" s="81" t="s">
        <v>3250</v>
      </c>
      <c r="H34" s="81" t="s">
        <v>2769</v>
      </c>
      <c r="I34" s="81" t="s">
        <v>2736</v>
      </c>
      <c r="J34" s="189" t="s">
        <v>3253</v>
      </c>
      <c r="K34" s="189" t="s">
        <v>3254</v>
      </c>
      <c r="L34" s="81">
        <v>4</v>
      </c>
      <c r="M34" s="81">
        <v>4</v>
      </c>
      <c r="N34" s="81">
        <v>4</v>
      </c>
      <c r="O34" s="85" t="s">
        <v>3261</v>
      </c>
      <c r="P34" s="189" t="s">
        <v>2924</v>
      </c>
      <c r="Q34" s="189" t="s">
        <v>3262</v>
      </c>
      <c r="R34" s="189" t="s">
        <v>3263</v>
      </c>
      <c r="S34" s="81"/>
      <c r="T34" s="81"/>
      <c r="U34" s="81"/>
      <c r="V34" s="81"/>
      <c r="W34" s="81"/>
      <c r="X34" s="95">
        <v>5</v>
      </c>
      <c r="Y34" s="95">
        <v>6</v>
      </c>
      <c r="Z34" s="73"/>
      <c r="AA34" s="73"/>
      <c r="AB34" s="95"/>
      <c r="AC34" s="85"/>
      <c r="AD34" s="190">
        <v>1333.364</v>
      </c>
      <c r="AE34" s="191"/>
      <c r="AF34" s="191"/>
      <c r="AG34" s="191">
        <v>1333</v>
      </c>
      <c r="AH34" s="87">
        <v>3000</v>
      </c>
      <c r="AI34" s="87"/>
      <c r="AJ34" s="192"/>
      <c r="AK34" s="86"/>
      <c r="AL34" s="86"/>
      <c r="AM34" s="86"/>
      <c r="AN34" s="86"/>
      <c r="AO34" s="87"/>
      <c r="AP34" s="87"/>
      <c r="AQ34" s="196"/>
      <c r="AR34" s="201"/>
      <c r="AS34" s="88" t="s">
        <v>2778</v>
      </c>
      <c r="AT34" s="88"/>
      <c r="AU34" s="202"/>
      <c r="AV34" s="81"/>
      <c r="AW34" s="81"/>
      <c r="AX34" s="81"/>
      <c r="AY34" s="203"/>
      <c r="AZ34" s="88" t="s">
        <v>2778</v>
      </c>
      <c r="BA34" s="88"/>
      <c r="BB34" s="90"/>
      <c r="BC34" s="82">
        <v>7</v>
      </c>
    </row>
    <row r="35" spans="2:55" ht="31.5" customHeight="1">
      <c r="B35" s="72">
        <v>30</v>
      </c>
      <c r="C35" s="72">
        <v>30</v>
      </c>
      <c r="D35" s="81" t="s">
        <v>2084</v>
      </c>
      <c r="E35" s="74" t="s">
        <v>660</v>
      </c>
      <c r="F35" s="81" t="s">
        <v>3265</v>
      </c>
      <c r="G35" s="81" t="s">
        <v>3266</v>
      </c>
      <c r="H35" s="81" t="s">
        <v>2735</v>
      </c>
      <c r="I35" s="81" t="s">
        <v>2770</v>
      </c>
      <c r="J35" s="189" t="s">
        <v>3271</v>
      </c>
      <c r="K35" s="189" t="s">
        <v>3272</v>
      </c>
      <c r="L35" s="81">
        <v>3</v>
      </c>
      <c r="M35" s="81">
        <v>3</v>
      </c>
      <c r="N35" s="81">
        <v>3</v>
      </c>
      <c r="O35" s="85" t="s">
        <v>3277</v>
      </c>
      <c r="P35" s="189" t="s">
        <v>3278</v>
      </c>
      <c r="Q35" s="189" t="s">
        <v>3279</v>
      </c>
      <c r="R35" s="189" t="s">
        <v>3280</v>
      </c>
      <c r="S35" s="81" t="s">
        <v>3281</v>
      </c>
      <c r="T35" s="81">
        <v>1</v>
      </c>
      <c r="U35" s="81"/>
      <c r="V35" s="81"/>
      <c r="W35" s="81"/>
      <c r="X35" s="95">
        <v>5</v>
      </c>
      <c r="Y35" s="95">
        <v>7</v>
      </c>
      <c r="Z35" s="73"/>
      <c r="AA35" s="73"/>
      <c r="AB35" s="95"/>
      <c r="AC35" s="85" t="s">
        <v>3283</v>
      </c>
      <c r="AD35" s="190"/>
      <c r="AE35" s="190"/>
      <c r="AF35" s="190"/>
      <c r="AG35" s="191">
        <v>150</v>
      </c>
      <c r="AH35" s="87">
        <v>200</v>
      </c>
      <c r="AI35" s="87"/>
      <c r="AJ35" s="192"/>
      <c r="AK35" s="86"/>
      <c r="AL35" s="86"/>
      <c r="AM35" s="86"/>
      <c r="AN35" s="86"/>
      <c r="AO35" s="87"/>
      <c r="AP35" s="87"/>
      <c r="AQ35" s="200"/>
      <c r="AR35" s="201"/>
      <c r="AS35" s="88" t="s">
        <v>2778</v>
      </c>
      <c r="AT35" s="88"/>
      <c r="AU35" s="202"/>
      <c r="AV35" s="81">
        <v>10</v>
      </c>
      <c r="AW35" s="81">
        <v>1</v>
      </c>
      <c r="AX35" s="81">
        <v>10</v>
      </c>
      <c r="AY35" s="198" t="s">
        <v>7957</v>
      </c>
      <c r="AZ35" s="88" t="s">
        <v>2778</v>
      </c>
      <c r="BA35" s="88"/>
      <c r="BB35" s="90"/>
      <c r="BC35" s="82">
        <v>9</v>
      </c>
    </row>
    <row r="36" spans="2:55" ht="31.5" customHeight="1">
      <c r="B36" s="72">
        <v>31</v>
      </c>
      <c r="C36" s="72">
        <v>31</v>
      </c>
      <c r="D36" s="81" t="s">
        <v>2084</v>
      </c>
      <c r="E36" s="74" t="s">
        <v>669</v>
      </c>
      <c r="F36" s="81" t="s">
        <v>3284</v>
      </c>
      <c r="G36" s="81" t="s">
        <v>3285</v>
      </c>
      <c r="H36" s="81" t="s">
        <v>7928</v>
      </c>
      <c r="I36" s="81" t="s">
        <v>2790</v>
      </c>
      <c r="J36" s="189" t="s">
        <v>3289</v>
      </c>
      <c r="K36" s="189" t="s">
        <v>3290</v>
      </c>
      <c r="L36" s="81">
        <v>4</v>
      </c>
      <c r="M36" s="81">
        <v>4</v>
      </c>
      <c r="N36" s="81">
        <v>4</v>
      </c>
      <c r="O36" s="85" t="s">
        <v>3296</v>
      </c>
      <c r="P36" s="189" t="s">
        <v>7958</v>
      </c>
      <c r="Q36" s="189" t="s">
        <v>7959</v>
      </c>
      <c r="R36" s="189" t="s">
        <v>7960</v>
      </c>
      <c r="S36" s="81" t="s">
        <v>7961</v>
      </c>
      <c r="T36" s="81"/>
      <c r="U36" s="81">
        <v>1</v>
      </c>
      <c r="V36" s="81"/>
      <c r="W36" s="81"/>
      <c r="X36" s="95">
        <v>3</v>
      </c>
      <c r="Y36" s="95">
        <v>5</v>
      </c>
      <c r="Z36" s="73" t="s">
        <v>7962</v>
      </c>
      <c r="AA36" s="73"/>
      <c r="AB36" s="95"/>
      <c r="AC36" s="85"/>
      <c r="AD36" s="190"/>
      <c r="AE36" s="191">
        <v>6500</v>
      </c>
      <c r="AF36" s="191">
        <v>7500</v>
      </c>
      <c r="AG36" s="191">
        <v>1800</v>
      </c>
      <c r="AH36" s="87">
        <v>6500</v>
      </c>
      <c r="AI36" s="87">
        <v>6950</v>
      </c>
      <c r="AJ36" s="192">
        <f>(AI36-AH36)</f>
        <v>450</v>
      </c>
      <c r="AK36" s="86"/>
      <c r="AL36" s="86">
        <v>10000</v>
      </c>
      <c r="AM36" s="86">
        <v>30</v>
      </c>
      <c r="AN36" s="86"/>
      <c r="AO36" s="87">
        <v>25</v>
      </c>
      <c r="AP36" s="87">
        <v>37</v>
      </c>
      <c r="AQ36" s="200">
        <v>12</v>
      </c>
      <c r="AR36" s="201">
        <v>50</v>
      </c>
      <c r="AS36" s="88" t="s">
        <v>2778</v>
      </c>
      <c r="AT36" s="88"/>
      <c r="AU36" s="202"/>
      <c r="AV36" s="81"/>
      <c r="AW36" s="81"/>
      <c r="AX36" s="81"/>
      <c r="AY36" s="203"/>
      <c r="AZ36" s="88" t="s">
        <v>2778</v>
      </c>
      <c r="BA36" s="88"/>
      <c r="BB36" s="90"/>
      <c r="BC36" s="82">
        <v>6</v>
      </c>
    </row>
    <row r="37" spans="2:55" ht="31.5" customHeight="1">
      <c r="B37" s="72">
        <v>32</v>
      </c>
      <c r="C37" s="72">
        <v>32</v>
      </c>
      <c r="D37" s="81" t="s">
        <v>2084</v>
      </c>
      <c r="E37" s="74" t="s">
        <v>3302</v>
      </c>
      <c r="F37" s="81" t="s">
        <v>3304</v>
      </c>
      <c r="G37" s="81" t="s">
        <v>3305</v>
      </c>
      <c r="H37" s="81" t="s">
        <v>2769</v>
      </c>
      <c r="I37" s="81" t="s">
        <v>2770</v>
      </c>
      <c r="J37" s="189" t="s">
        <v>3308</v>
      </c>
      <c r="K37" s="189" t="s">
        <v>3309</v>
      </c>
      <c r="L37" s="81">
        <v>2</v>
      </c>
      <c r="M37" s="81">
        <v>2</v>
      </c>
      <c r="N37" s="81">
        <v>2</v>
      </c>
      <c r="O37" s="85" t="s">
        <v>3017</v>
      </c>
      <c r="P37" s="189"/>
      <c r="Q37" s="189"/>
      <c r="R37" s="189"/>
      <c r="S37" s="81"/>
      <c r="T37" s="81"/>
      <c r="U37" s="81"/>
      <c r="V37" s="81"/>
      <c r="W37" s="81"/>
      <c r="X37" s="95">
        <v>5</v>
      </c>
      <c r="Y37" s="95">
        <v>5</v>
      </c>
      <c r="Z37" s="73"/>
      <c r="AA37" s="73"/>
      <c r="AB37" s="95"/>
      <c r="AC37" s="85" t="s">
        <v>3314</v>
      </c>
      <c r="AD37" s="190">
        <v>1111.7270000000001</v>
      </c>
      <c r="AE37" s="190"/>
      <c r="AF37" s="190"/>
      <c r="AG37" s="191">
        <v>2923</v>
      </c>
      <c r="AH37" s="87">
        <v>4570</v>
      </c>
      <c r="AI37" s="87"/>
      <c r="AJ37" s="192"/>
      <c r="AK37" s="86"/>
      <c r="AL37" s="86"/>
      <c r="AM37" s="86"/>
      <c r="AN37" s="86"/>
      <c r="AO37" s="87"/>
      <c r="AP37" s="87"/>
      <c r="AQ37" s="200"/>
      <c r="AR37" s="201"/>
      <c r="AS37" s="88" t="s">
        <v>3315</v>
      </c>
      <c r="AT37" s="88"/>
      <c r="AU37" s="202"/>
      <c r="AV37" s="81"/>
      <c r="AW37" s="81"/>
      <c r="AX37" s="81"/>
      <c r="AY37" s="198"/>
      <c r="AZ37" s="88" t="s">
        <v>3315</v>
      </c>
      <c r="BA37" s="88"/>
      <c r="BB37" s="90"/>
      <c r="BC37" s="82">
        <v>6</v>
      </c>
    </row>
    <row r="38" spans="2:55" ht="31.5" customHeight="1">
      <c r="B38" s="72">
        <v>33</v>
      </c>
      <c r="C38" s="72">
        <v>33</v>
      </c>
      <c r="D38" s="81" t="s">
        <v>2084</v>
      </c>
      <c r="E38" s="74" t="s">
        <v>3316</v>
      </c>
      <c r="F38" s="81" t="s">
        <v>3319</v>
      </c>
      <c r="G38" s="81" t="s">
        <v>3320</v>
      </c>
      <c r="H38" s="81" t="s">
        <v>2735</v>
      </c>
      <c r="I38" s="81" t="s">
        <v>2815</v>
      </c>
      <c r="J38" s="189" t="s">
        <v>3324</v>
      </c>
      <c r="K38" s="189" t="s">
        <v>3325</v>
      </c>
      <c r="L38" s="81">
        <v>4</v>
      </c>
      <c r="M38" s="81">
        <v>4</v>
      </c>
      <c r="N38" s="81">
        <v>4</v>
      </c>
      <c r="O38" s="85" t="s">
        <v>3330</v>
      </c>
      <c r="P38" s="189" t="s">
        <v>3331</v>
      </c>
      <c r="Q38" s="189" t="s">
        <v>3332</v>
      </c>
      <c r="R38" s="189" t="s">
        <v>3333</v>
      </c>
      <c r="S38" s="81" t="s">
        <v>2847</v>
      </c>
      <c r="T38" s="81">
        <v>1</v>
      </c>
      <c r="U38" s="81"/>
      <c r="V38" s="81"/>
      <c r="W38" s="81"/>
      <c r="X38" s="95">
        <v>9</v>
      </c>
      <c r="Y38" s="95">
        <v>14</v>
      </c>
      <c r="Z38" s="73"/>
      <c r="AA38" s="73"/>
      <c r="AB38" s="95"/>
      <c r="AC38" s="85"/>
      <c r="AD38" s="190"/>
      <c r="AE38" s="190"/>
      <c r="AF38" s="190"/>
      <c r="AG38" s="191"/>
      <c r="AH38" s="87"/>
      <c r="AI38" s="87" t="s">
        <v>7963</v>
      </c>
      <c r="AJ38" s="192"/>
      <c r="AK38" s="86"/>
      <c r="AL38" s="86"/>
      <c r="AM38" s="86"/>
      <c r="AN38" s="86"/>
      <c r="AO38" s="87"/>
      <c r="AP38" s="87"/>
      <c r="AQ38" s="200"/>
      <c r="AR38" s="201"/>
      <c r="AS38" s="88" t="s">
        <v>3334</v>
      </c>
      <c r="AT38" s="88" t="s">
        <v>3335</v>
      </c>
      <c r="AU38" s="202"/>
      <c r="AV38" s="81">
        <v>8</v>
      </c>
      <c r="AW38" s="81">
        <v>1</v>
      </c>
      <c r="AX38" s="81">
        <v>8</v>
      </c>
      <c r="AY38" s="203"/>
      <c r="AZ38" s="88" t="s">
        <v>3334</v>
      </c>
      <c r="BA38" s="88" t="s">
        <v>3335</v>
      </c>
      <c r="BB38" s="90"/>
      <c r="BC38" s="82">
        <v>15</v>
      </c>
    </row>
    <row r="39" spans="2:55" ht="31.5" customHeight="1">
      <c r="B39" s="72">
        <v>34</v>
      </c>
      <c r="C39" s="72">
        <v>34</v>
      </c>
      <c r="D39" s="81" t="s">
        <v>2084</v>
      </c>
      <c r="E39" s="74" t="s">
        <v>3336</v>
      </c>
      <c r="F39" s="81" t="s">
        <v>3338</v>
      </c>
      <c r="G39" s="81" t="s">
        <v>3339</v>
      </c>
      <c r="H39" s="81" t="s">
        <v>2735</v>
      </c>
      <c r="I39" s="81" t="s">
        <v>2770</v>
      </c>
      <c r="J39" s="189" t="s">
        <v>3342</v>
      </c>
      <c r="K39" s="189" t="s">
        <v>3343</v>
      </c>
      <c r="L39" s="81">
        <v>3</v>
      </c>
      <c r="M39" s="81">
        <v>4</v>
      </c>
      <c r="N39" s="81">
        <v>4</v>
      </c>
      <c r="O39" s="85" t="s">
        <v>3348</v>
      </c>
      <c r="P39" s="189" t="s">
        <v>3349</v>
      </c>
      <c r="Q39" s="189" t="s">
        <v>3350</v>
      </c>
      <c r="R39" s="189" t="s">
        <v>3351</v>
      </c>
      <c r="S39" s="81" t="s">
        <v>3352</v>
      </c>
      <c r="T39" s="81"/>
      <c r="U39" s="81">
        <v>1</v>
      </c>
      <c r="V39" s="81"/>
      <c r="W39" s="81"/>
      <c r="X39" s="95">
        <v>4</v>
      </c>
      <c r="Y39" s="95">
        <v>8</v>
      </c>
      <c r="Z39" s="73"/>
      <c r="AA39" s="73"/>
      <c r="AB39" s="95"/>
      <c r="AC39" s="85"/>
      <c r="AD39" s="190">
        <v>16143.998</v>
      </c>
      <c r="AE39" s="190"/>
      <c r="AF39" s="190"/>
      <c r="AG39" s="191" t="s">
        <v>7965</v>
      </c>
      <c r="AH39" s="207" t="s">
        <v>7965</v>
      </c>
      <c r="AI39" s="87">
        <v>250</v>
      </c>
      <c r="AJ39" s="192"/>
      <c r="AK39" s="86"/>
      <c r="AL39" s="86"/>
      <c r="AM39" s="86"/>
      <c r="AN39" s="86"/>
      <c r="AO39" s="87"/>
      <c r="AP39" s="87"/>
      <c r="AQ39" s="200">
        <v>2</v>
      </c>
      <c r="AR39" s="201">
        <v>20</v>
      </c>
      <c r="AS39" s="88" t="s">
        <v>2756</v>
      </c>
      <c r="AT39" s="88" t="s">
        <v>3335</v>
      </c>
      <c r="AU39" s="202"/>
      <c r="AV39" s="81">
        <v>8</v>
      </c>
      <c r="AW39" s="81">
        <v>1</v>
      </c>
      <c r="AX39" s="81">
        <v>8</v>
      </c>
      <c r="AY39" s="198" t="s">
        <v>7966</v>
      </c>
      <c r="AZ39" s="88" t="s">
        <v>2756</v>
      </c>
      <c r="BA39" s="88" t="s">
        <v>3335</v>
      </c>
      <c r="BB39" s="90"/>
      <c r="BC39" s="82">
        <v>9</v>
      </c>
    </row>
    <row r="40" spans="2:55" ht="31.5" customHeight="1">
      <c r="B40" s="72">
        <v>35</v>
      </c>
      <c r="C40" s="72">
        <v>35</v>
      </c>
      <c r="D40" s="81" t="s">
        <v>2084</v>
      </c>
      <c r="E40" s="74" t="s">
        <v>646</v>
      </c>
      <c r="F40" s="81" t="s">
        <v>3355</v>
      </c>
      <c r="G40" s="81" t="s">
        <v>3356</v>
      </c>
      <c r="H40" s="81" t="s">
        <v>2735</v>
      </c>
      <c r="I40" s="81" t="s">
        <v>2736</v>
      </c>
      <c r="J40" s="189" t="s">
        <v>3360</v>
      </c>
      <c r="K40" s="189" t="s">
        <v>3361</v>
      </c>
      <c r="L40" s="81">
        <v>4</v>
      </c>
      <c r="M40" s="81">
        <v>4</v>
      </c>
      <c r="N40" s="81">
        <v>4</v>
      </c>
      <c r="O40" s="85" t="s">
        <v>7968</v>
      </c>
      <c r="P40" s="189" t="s">
        <v>7969</v>
      </c>
      <c r="Q40" s="189" t="s">
        <v>7970</v>
      </c>
      <c r="R40" s="189" t="s">
        <v>7971</v>
      </c>
      <c r="S40" s="81" t="s">
        <v>3371</v>
      </c>
      <c r="T40" s="81"/>
      <c r="U40" s="81"/>
      <c r="V40" s="81">
        <v>1</v>
      </c>
      <c r="W40" s="81"/>
      <c r="X40" s="95">
        <v>7</v>
      </c>
      <c r="Y40" s="95">
        <v>10</v>
      </c>
      <c r="Z40" s="73"/>
      <c r="AA40" s="73"/>
      <c r="AB40" s="95"/>
      <c r="AC40" s="85" t="s">
        <v>3373</v>
      </c>
      <c r="AD40" s="190">
        <v>7865</v>
      </c>
      <c r="AE40" s="191">
        <v>8729</v>
      </c>
      <c r="AF40" s="191">
        <v>9000</v>
      </c>
      <c r="AG40" s="191"/>
      <c r="AH40" s="87">
        <v>8729</v>
      </c>
      <c r="AI40" s="87">
        <v>9000</v>
      </c>
      <c r="AJ40" s="204">
        <f t="shared" ref="AJ40:AJ41" si="2">(AI40-AH40)</f>
        <v>271</v>
      </c>
      <c r="AK40" s="86"/>
      <c r="AL40" s="86"/>
      <c r="AM40" s="86"/>
      <c r="AN40" s="86"/>
      <c r="AO40" s="87">
        <v>17</v>
      </c>
      <c r="AP40" s="87">
        <v>19</v>
      </c>
      <c r="AQ40" s="196">
        <v>2</v>
      </c>
      <c r="AR40" s="201"/>
      <c r="AS40" s="88" t="s">
        <v>2778</v>
      </c>
      <c r="AT40" s="88" t="s">
        <v>3335</v>
      </c>
      <c r="AU40" s="202"/>
      <c r="AV40" s="81">
        <v>10</v>
      </c>
      <c r="AW40" s="81">
        <v>1</v>
      </c>
      <c r="AX40" s="81">
        <v>10</v>
      </c>
      <c r="AY40" s="198" t="s">
        <v>7972</v>
      </c>
      <c r="AZ40" s="88" t="s">
        <v>2778</v>
      </c>
      <c r="BA40" s="88" t="s">
        <v>3335</v>
      </c>
      <c r="BB40" s="90"/>
      <c r="BC40" s="82">
        <v>11</v>
      </c>
    </row>
    <row r="41" spans="2:55" ht="31.5" customHeight="1">
      <c r="B41" s="72">
        <v>36</v>
      </c>
      <c r="C41" s="72">
        <v>36</v>
      </c>
      <c r="D41" s="81" t="s">
        <v>2084</v>
      </c>
      <c r="E41" s="74" t="s">
        <v>645</v>
      </c>
      <c r="F41" s="81" t="s">
        <v>3377</v>
      </c>
      <c r="G41" s="81" t="s">
        <v>3378</v>
      </c>
      <c r="H41" s="81" t="s">
        <v>2735</v>
      </c>
      <c r="I41" s="81" t="s">
        <v>2736</v>
      </c>
      <c r="J41" s="189" t="s">
        <v>3382</v>
      </c>
      <c r="K41" s="189" t="s">
        <v>3383</v>
      </c>
      <c r="L41" s="81">
        <v>2</v>
      </c>
      <c r="M41" s="81">
        <v>2</v>
      </c>
      <c r="N41" s="81">
        <v>2</v>
      </c>
      <c r="O41" s="85" t="s">
        <v>3389</v>
      </c>
      <c r="P41" s="189" t="s">
        <v>3390</v>
      </c>
      <c r="Q41" s="189" t="s">
        <v>3391</v>
      </c>
      <c r="R41" s="189" t="s">
        <v>3392</v>
      </c>
      <c r="S41" s="81" t="s">
        <v>7974</v>
      </c>
      <c r="T41" s="81"/>
      <c r="U41" s="81"/>
      <c r="V41" s="81"/>
      <c r="W41" s="81"/>
      <c r="X41" s="95">
        <v>8</v>
      </c>
      <c r="Y41" s="95">
        <v>16</v>
      </c>
      <c r="Z41" s="73"/>
      <c r="AA41" s="73"/>
      <c r="AB41" s="95"/>
      <c r="AC41" s="85" t="s">
        <v>3394</v>
      </c>
      <c r="AD41" s="190">
        <v>29608.741999999998</v>
      </c>
      <c r="AE41" s="191">
        <v>33800</v>
      </c>
      <c r="AF41" s="191">
        <v>34000</v>
      </c>
      <c r="AG41" s="191"/>
      <c r="AH41" s="87">
        <v>33800</v>
      </c>
      <c r="AI41" s="87">
        <v>34000</v>
      </c>
      <c r="AJ41" s="204">
        <f t="shared" si="2"/>
        <v>200</v>
      </c>
      <c r="AK41" s="86"/>
      <c r="AL41" s="86"/>
      <c r="AM41" s="86">
        <v>5</v>
      </c>
      <c r="AN41" s="86"/>
      <c r="AO41" s="87">
        <v>70</v>
      </c>
      <c r="AP41" s="87">
        <v>70</v>
      </c>
      <c r="AQ41" s="196"/>
      <c r="AR41" s="201"/>
      <c r="AS41" s="88" t="s">
        <v>2756</v>
      </c>
      <c r="AT41" s="88" t="s">
        <v>3335</v>
      </c>
      <c r="AU41" s="202"/>
      <c r="AV41" s="81">
        <v>9</v>
      </c>
      <c r="AW41" s="81">
        <v>1</v>
      </c>
      <c r="AX41" s="81">
        <v>9</v>
      </c>
      <c r="AY41" s="198" t="s">
        <v>7975</v>
      </c>
      <c r="AZ41" s="88" t="s">
        <v>2756</v>
      </c>
      <c r="BA41" s="88" t="s">
        <v>3335</v>
      </c>
      <c r="BB41" s="90"/>
      <c r="BC41" s="82">
        <v>22</v>
      </c>
    </row>
    <row r="42" spans="2:55" ht="31.5" customHeight="1">
      <c r="B42" s="72">
        <v>37</v>
      </c>
      <c r="C42" s="72">
        <v>37</v>
      </c>
      <c r="D42" s="81" t="s">
        <v>2084</v>
      </c>
      <c r="E42" s="94" t="s">
        <v>3395</v>
      </c>
      <c r="F42" s="81" t="s">
        <v>3399</v>
      </c>
      <c r="G42" s="81" t="s">
        <v>3402</v>
      </c>
      <c r="H42" s="81" t="s">
        <v>2735</v>
      </c>
      <c r="I42" s="81" t="s">
        <v>2815</v>
      </c>
      <c r="J42" s="189" t="s">
        <v>3405</v>
      </c>
      <c r="K42" s="189" t="s">
        <v>3406</v>
      </c>
      <c r="L42" s="81">
        <v>3</v>
      </c>
      <c r="M42" s="81">
        <v>3</v>
      </c>
      <c r="N42" s="81">
        <v>3</v>
      </c>
      <c r="O42" s="85" t="s">
        <v>3412</v>
      </c>
      <c r="P42" s="189" t="s">
        <v>3413</v>
      </c>
      <c r="Q42" s="189" t="s">
        <v>3414</v>
      </c>
      <c r="R42" s="189" t="s">
        <v>3415</v>
      </c>
      <c r="S42" s="81"/>
      <c r="T42" s="81"/>
      <c r="U42" s="81"/>
      <c r="V42" s="81"/>
      <c r="W42" s="81"/>
      <c r="X42" s="95">
        <v>6</v>
      </c>
      <c r="Y42" s="95">
        <v>8</v>
      </c>
      <c r="Z42" s="73"/>
      <c r="AA42" s="73"/>
      <c r="AB42" s="95"/>
      <c r="AC42" s="85"/>
      <c r="AD42" s="190">
        <v>26444.37</v>
      </c>
      <c r="AE42" s="190"/>
      <c r="AF42" s="190"/>
      <c r="AG42" s="191"/>
      <c r="AH42" s="87"/>
      <c r="AI42" s="87">
        <v>0</v>
      </c>
      <c r="AJ42" s="192"/>
      <c r="AK42" s="86"/>
      <c r="AL42" s="86"/>
      <c r="AM42" s="86"/>
      <c r="AN42" s="86"/>
      <c r="AO42" s="87"/>
      <c r="AP42" s="87"/>
      <c r="AQ42" s="200"/>
      <c r="AR42" s="201"/>
      <c r="AS42" s="88" t="s">
        <v>2778</v>
      </c>
      <c r="AT42" s="88" t="s">
        <v>3335</v>
      </c>
      <c r="AU42" s="202"/>
      <c r="AV42" s="81">
        <v>6</v>
      </c>
      <c r="AW42" s="81">
        <v>1</v>
      </c>
      <c r="AX42" s="81">
        <v>6</v>
      </c>
      <c r="AY42" s="203"/>
      <c r="AZ42" s="88" t="s">
        <v>2778</v>
      </c>
      <c r="BA42" s="88" t="s">
        <v>3335</v>
      </c>
      <c r="BB42" s="90"/>
      <c r="BC42" s="82">
        <v>12</v>
      </c>
    </row>
    <row r="43" spans="2:55" ht="31.5" customHeight="1">
      <c r="B43" s="72">
        <v>38</v>
      </c>
      <c r="C43" s="72">
        <v>38</v>
      </c>
      <c r="D43" s="81" t="s">
        <v>2084</v>
      </c>
      <c r="E43" s="74" t="s">
        <v>670</v>
      </c>
      <c r="F43" s="81" t="s">
        <v>3420</v>
      </c>
      <c r="G43" s="81" t="s">
        <v>3421</v>
      </c>
      <c r="H43" s="81" t="s">
        <v>7976</v>
      </c>
      <c r="I43" s="81" t="s">
        <v>2790</v>
      </c>
      <c r="J43" s="189" t="s">
        <v>3425</v>
      </c>
      <c r="K43" s="189" t="s">
        <v>3426</v>
      </c>
      <c r="L43" s="81">
        <v>4</v>
      </c>
      <c r="M43" s="81">
        <v>4</v>
      </c>
      <c r="N43" s="81">
        <v>4</v>
      </c>
      <c r="O43" s="85" t="s">
        <v>3431</v>
      </c>
      <c r="P43" s="189" t="s">
        <v>7977</v>
      </c>
      <c r="Q43" s="189" t="s">
        <v>7978</v>
      </c>
      <c r="R43" s="189" t="s">
        <v>7979</v>
      </c>
      <c r="S43" s="81" t="s">
        <v>7980</v>
      </c>
      <c r="T43" s="81"/>
      <c r="U43" s="81"/>
      <c r="V43" s="81">
        <v>1</v>
      </c>
      <c r="W43" s="81"/>
      <c r="X43" s="95">
        <v>8</v>
      </c>
      <c r="Y43" s="95">
        <v>11</v>
      </c>
      <c r="Z43" s="73"/>
      <c r="AA43" s="73"/>
      <c r="AB43" s="95"/>
      <c r="AC43" s="85" t="s">
        <v>3436</v>
      </c>
      <c r="AD43" s="190">
        <v>33323.803999999996</v>
      </c>
      <c r="AE43" s="191">
        <v>42000</v>
      </c>
      <c r="AF43" s="191">
        <v>60000</v>
      </c>
      <c r="AG43" s="191">
        <v>32727</v>
      </c>
      <c r="AH43" s="87">
        <v>42000</v>
      </c>
      <c r="AI43" s="87">
        <f>AH43+AJ43</f>
        <v>50100</v>
      </c>
      <c r="AJ43" s="192">
        <v>8100</v>
      </c>
      <c r="AK43" s="86"/>
      <c r="AL43" s="86"/>
      <c r="AM43" s="86">
        <v>5</v>
      </c>
      <c r="AN43" s="86"/>
      <c r="AO43" s="87">
        <v>63</v>
      </c>
      <c r="AP43" s="87">
        <v>75</v>
      </c>
      <c r="AQ43" s="200">
        <v>12</v>
      </c>
      <c r="AR43" s="201">
        <v>50</v>
      </c>
      <c r="AS43" s="88" t="s">
        <v>3183</v>
      </c>
      <c r="AT43" s="88" t="s">
        <v>3335</v>
      </c>
      <c r="AU43" s="202"/>
      <c r="AV43" s="81"/>
      <c r="AW43" s="81"/>
      <c r="AX43" s="81"/>
      <c r="AY43" s="203"/>
      <c r="AZ43" s="88" t="s">
        <v>3183</v>
      </c>
      <c r="BA43" s="88" t="s">
        <v>3335</v>
      </c>
      <c r="BB43" s="90"/>
      <c r="BC43" s="82">
        <v>13</v>
      </c>
    </row>
    <row r="44" spans="2:55" ht="31.5" customHeight="1">
      <c r="B44" s="72">
        <v>39</v>
      </c>
      <c r="C44" s="72">
        <v>39</v>
      </c>
      <c r="D44" s="81" t="s">
        <v>2084</v>
      </c>
      <c r="E44" s="74" t="s">
        <v>1050</v>
      </c>
      <c r="F44" s="81" t="s">
        <v>3442</v>
      </c>
      <c r="G44" s="81" t="s">
        <v>3443</v>
      </c>
      <c r="H44" s="81" t="s">
        <v>7981</v>
      </c>
      <c r="I44" s="81" t="s">
        <v>2790</v>
      </c>
      <c r="J44" s="189" t="s">
        <v>3448</v>
      </c>
      <c r="K44" s="189" t="s">
        <v>3449</v>
      </c>
      <c r="L44" s="81">
        <v>4</v>
      </c>
      <c r="M44" s="81">
        <v>4</v>
      </c>
      <c r="N44" s="81">
        <v>4</v>
      </c>
      <c r="O44" s="85" t="s">
        <v>3454</v>
      </c>
      <c r="P44" s="189" t="s">
        <v>7982</v>
      </c>
      <c r="Q44" s="189" t="s">
        <v>7983</v>
      </c>
      <c r="R44" s="189" t="s">
        <v>7984</v>
      </c>
      <c r="S44" s="81" t="s">
        <v>7985</v>
      </c>
      <c r="T44" s="81"/>
      <c r="U44" s="81">
        <v>1</v>
      </c>
      <c r="V44" s="81"/>
      <c r="W44" s="81"/>
      <c r="X44" s="95">
        <v>4</v>
      </c>
      <c r="Y44" s="95">
        <v>5</v>
      </c>
      <c r="Z44" s="73"/>
      <c r="AA44" s="73"/>
      <c r="AB44" s="95"/>
      <c r="AC44" s="85" t="s">
        <v>3458</v>
      </c>
      <c r="AD44" s="190">
        <v>36925.976999999999</v>
      </c>
      <c r="AE44" s="191">
        <v>38000</v>
      </c>
      <c r="AF44" s="191">
        <v>45000</v>
      </c>
      <c r="AG44" s="191">
        <v>36000</v>
      </c>
      <c r="AH44" s="87">
        <v>38000</v>
      </c>
      <c r="AI44" s="87">
        <v>45000</v>
      </c>
      <c r="AJ44" s="204">
        <f t="shared" ref="AJ44:AJ46" si="3">(AI44-AH44)</f>
        <v>7000</v>
      </c>
      <c r="AK44" s="86"/>
      <c r="AL44" s="86"/>
      <c r="AM44" s="86">
        <v>6</v>
      </c>
      <c r="AN44" s="86"/>
      <c r="AO44" s="87">
        <v>108</v>
      </c>
      <c r="AP44" s="87">
        <v>118</v>
      </c>
      <c r="AQ44" s="200">
        <v>10</v>
      </c>
      <c r="AR44" s="201">
        <v>50</v>
      </c>
      <c r="AS44" s="88" t="s">
        <v>2756</v>
      </c>
      <c r="AT44" s="88" t="s">
        <v>3335</v>
      </c>
      <c r="AU44" s="202"/>
      <c r="AV44" s="81"/>
      <c r="AW44" s="81"/>
      <c r="AX44" s="81"/>
      <c r="AY44" s="203"/>
      <c r="AZ44" s="88" t="s">
        <v>2756</v>
      </c>
      <c r="BA44" s="88" t="s">
        <v>3335</v>
      </c>
      <c r="BB44" s="90"/>
      <c r="BC44" s="82">
        <v>6</v>
      </c>
    </row>
    <row r="45" spans="2:55" ht="31.5" customHeight="1">
      <c r="B45" s="72">
        <v>40</v>
      </c>
      <c r="C45" s="72">
        <v>40</v>
      </c>
      <c r="D45" s="81" t="s">
        <v>2084</v>
      </c>
      <c r="E45" s="74" t="s">
        <v>2049</v>
      </c>
      <c r="F45" s="81" t="s">
        <v>3460</v>
      </c>
      <c r="G45" s="81" t="s">
        <v>3461</v>
      </c>
      <c r="H45" s="81" t="s">
        <v>2735</v>
      </c>
      <c r="I45" s="81" t="s">
        <v>2736</v>
      </c>
      <c r="J45" s="189" t="s">
        <v>3464</v>
      </c>
      <c r="K45" s="189" t="s">
        <v>3465</v>
      </c>
      <c r="L45" s="81">
        <v>3</v>
      </c>
      <c r="M45" s="81">
        <v>4</v>
      </c>
      <c r="N45" s="81">
        <v>4</v>
      </c>
      <c r="O45" s="85" t="s">
        <v>7986</v>
      </c>
      <c r="P45" s="189" t="s">
        <v>7987</v>
      </c>
      <c r="Q45" s="189" t="s">
        <v>3472</v>
      </c>
      <c r="R45" s="189" t="s">
        <v>3473</v>
      </c>
      <c r="S45" s="81" t="s">
        <v>2751</v>
      </c>
      <c r="T45" s="81">
        <v>1</v>
      </c>
      <c r="U45" s="81"/>
      <c r="V45" s="81"/>
      <c r="W45" s="81"/>
      <c r="X45" s="95">
        <v>3</v>
      </c>
      <c r="Y45" s="95">
        <v>8</v>
      </c>
      <c r="Z45" s="73"/>
      <c r="AA45" s="73"/>
      <c r="AB45" s="95"/>
      <c r="AC45" s="85"/>
      <c r="AD45" s="190">
        <v>22221.953000000001</v>
      </c>
      <c r="AE45" s="191">
        <v>26900</v>
      </c>
      <c r="AF45" s="191">
        <v>30000</v>
      </c>
      <c r="AG45" s="191">
        <v>21900</v>
      </c>
      <c r="AH45" s="87">
        <v>26900</v>
      </c>
      <c r="AI45" s="87">
        <v>30000</v>
      </c>
      <c r="AJ45" s="204">
        <f t="shared" si="3"/>
        <v>3100</v>
      </c>
      <c r="AK45" s="86"/>
      <c r="AL45" s="86"/>
      <c r="AM45" s="86">
        <v>20</v>
      </c>
      <c r="AN45" s="86"/>
      <c r="AO45" s="87">
        <v>140</v>
      </c>
      <c r="AP45" s="87">
        <v>155</v>
      </c>
      <c r="AQ45" s="196">
        <v>15</v>
      </c>
      <c r="AR45" s="201">
        <v>30</v>
      </c>
      <c r="AS45" s="88" t="s">
        <v>2778</v>
      </c>
      <c r="AT45" s="88"/>
      <c r="AU45" s="202"/>
      <c r="AV45" s="81">
        <v>10</v>
      </c>
      <c r="AW45" s="81">
        <v>1</v>
      </c>
      <c r="AX45" s="81">
        <v>10</v>
      </c>
      <c r="AY45" s="198" t="s">
        <v>7988</v>
      </c>
      <c r="AZ45" s="88" t="s">
        <v>2778</v>
      </c>
      <c r="BA45" s="88"/>
      <c r="BB45" s="90"/>
      <c r="BC45" s="82">
        <v>11</v>
      </c>
    </row>
    <row r="46" spans="2:55" ht="31.5" customHeight="1">
      <c r="B46" s="72">
        <v>41</v>
      </c>
      <c r="C46" s="72">
        <v>41</v>
      </c>
      <c r="D46" s="81" t="s">
        <v>2084</v>
      </c>
      <c r="E46" s="74" t="s">
        <v>2040</v>
      </c>
      <c r="F46" s="81" t="s">
        <v>3474</v>
      </c>
      <c r="G46" s="81" t="s">
        <v>3475</v>
      </c>
      <c r="H46" s="81" t="s">
        <v>7989</v>
      </c>
      <c r="I46" s="81" t="s">
        <v>2790</v>
      </c>
      <c r="J46" s="189" t="s">
        <v>3480</v>
      </c>
      <c r="K46" s="189" t="s">
        <v>3481</v>
      </c>
      <c r="L46" s="81">
        <v>4</v>
      </c>
      <c r="M46" s="81">
        <v>4</v>
      </c>
      <c r="N46" s="81">
        <v>4</v>
      </c>
      <c r="O46" s="85" t="s">
        <v>3486</v>
      </c>
      <c r="P46" s="189" t="s">
        <v>7990</v>
      </c>
      <c r="Q46" s="189" t="s">
        <v>7991</v>
      </c>
      <c r="R46" s="189" t="s">
        <v>7992</v>
      </c>
      <c r="S46" s="81" t="s">
        <v>7993</v>
      </c>
      <c r="T46" s="81">
        <v>1</v>
      </c>
      <c r="U46" s="81"/>
      <c r="V46" s="81"/>
      <c r="W46" s="81"/>
      <c r="X46" s="95">
        <v>4</v>
      </c>
      <c r="Y46" s="95">
        <v>6</v>
      </c>
      <c r="Z46" s="73"/>
      <c r="AA46" s="73"/>
      <c r="AB46" s="95"/>
      <c r="AC46" s="85" t="s">
        <v>3491</v>
      </c>
      <c r="AD46" s="190"/>
      <c r="AE46" s="191">
        <v>70400</v>
      </c>
      <c r="AF46" s="191">
        <v>71400</v>
      </c>
      <c r="AG46" s="191">
        <v>69200</v>
      </c>
      <c r="AH46" s="87">
        <v>70400</v>
      </c>
      <c r="AI46" s="87">
        <v>70850</v>
      </c>
      <c r="AJ46" s="192">
        <f t="shared" si="3"/>
        <v>450</v>
      </c>
      <c r="AK46" s="193" t="s">
        <v>7994</v>
      </c>
      <c r="AL46" s="86">
        <v>21400</v>
      </c>
      <c r="AM46" s="86">
        <v>15</v>
      </c>
      <c r="AN46" s="86"/>
      <c r="AO46" s="87">
        <v>68</v>
      </c>
      <c r="AP46" s="87">
        <v>80</v>
      </c>
      <c r="AQ46" s="200">
        <v>12</v>
      </c>
      <c r="AR46" s="201">
        <v>50</v>
      </c>
      <c r="AS46" s="88" t="s">
        <v>2756</v>
      </c>
      <c r="AT46" s="88"/>
      <c r="AU46" s="202"/>
      <c r="AV46" s="81">
        <v>10</v>
      </c>
      <c r="AW46" s="81">
        <v>1</v>
      </c>
      <c r="AX46" s="81">
        <v>10</v>
      </c>
      <c r="AY46" s="203"/>
      <c r="AZ46" s="88" t="s">
        <v>2756</v>
      </c>
      <c r="BA46" s="88"/>
      <c r="BB46" s="90"/>
      <c r="BC46" s="82">
        <v>8</v>
      </c>
    </row>
    <row r="47" spans="2:55" ht="31.5" customHeight="1">
      <c r="B47" s="72">
        <v>42</v>
      </c>
      <c r="C47" s="72">
        <v>42</v>
      </c>
      <c r="D47" s="81" t="s">
        <v>2084</v>
      </c>
      <c r="E47" s="74" t="s">
        <v>3492</v>
      </c>
      <c r="F47" s="81" t="s">
        <v>3495</v>
      </c>
      <c r="G47" s="81" t="s">
        <v>3496</v>
      </c>
      <c r="H47" s="81" t="s">
        <v>2769</v>
      </c>
      <c r="I47" s="81" t="s">
        <v>2770</v>
      </c>
      <c r="J47" s="189" t="s">
        <v>3499</v>
      </c>
      <c r="K47" s="189" t="s">
        <v>3500</v>
      </c>
      <c r="L47" s="81">
        <v>2</v>
      </c>
      <c r="M47" s="81">
        <v>2</v>
      </c>
      <c r="N47" s="81">
        <v>2</v>
      </c>
      <c r="O47" s="85" t="s">
        <v>3017</v>
      </c>
      <c r="P47" s="189"/>
      <c r="Q47" s="189"/>
      <c r="R47" s="189"/>
      <c r="S47" s="81"/>
      <c r="T47" s="81"/>
      <c r="U47" s="81"/>
      <c r="V47" s="81"/>
      <c r="W47" s="81"/>
      <c r="X47" s="95">
        <v>5</v>
      </c>
      <c r="Y47" s="95">
        <v>5</v>
      </c>
      <c r="Z47" s="73"/>
      <c r="AA47" s="73"/>
      <c r="AB47" s="95"/>
      <c r="AC47" s="85" t="s">
        <v>3314</v>
      </c>
      <c r="AD47" s="190">
        <v>23372.598999999998</v>
      </c>
      <c r="AE47" s="190"/>
      <c r="AF47" s="190"/>
      <c r="AG47" s="191">
        <v>23372</v>
      </c>
      <c r="AH47" s="87">
        <v>24111</v>
      </c>
      <c r="AI47" s="87"/>
      <c r="AJ47" s="192"/>
      <c r="AK47" s="86"/>
      <c r="AL47" s="86"/>
      <c r="AM47" s="86"/>
      <c r="AN47" s="86"/>
      <c r="AO47" s="87"/>
      <c r="AP47" s="87"/>
      <c r="AQ47" s="200"/>
      <c r="AR47" s="201"/>
      <c r="AS47" s="88" t="s">
        <v>2756</v>
      </c>
      <c r="AT47" s="88"/>
      <c r="AU47" s="202"/>
      <c r="AV47" s="81"/>
      <c r="AW47" s="81"/>
      <c r="AX47" s="81"/>
      <c r="AY47" s="198"/>
      <c r="AZ47" s="88" t="s">
        <v>2756</v>
      </c>
      <c r="BA47" s="88"/>
      <c r="BB47" s="90"/>
      <c r="BC47" s="82">
        <v>6</v>
      </c>
    </row>
    <row r="48" spans="2:55" ht="31.5" customHeight="1">
      <c r="B48" s="72">
        <v>43</v>
      </c>
      <c r="C48" s="72">
        <v>43</v>
      </c>
      <c r="D48" s="81" t="s">
        <v>2084</v>
      </c>
      <c r="E48" s="74" t="s">
        <v>2048</v>
      </c>
      <c r="F48" s="81" t="s">
        <v>3505</v>
      </c>
      <c r="G48" s="81" t="s">
        <v>3506</v>
      </c>
      <c r="H48" s="81" t="s">
        <v>2769</v>
      </c>
      <c r="I48" s="81" t="s">
        <v>2770</v>
      </c>
      <c r="J48" s="189" t="s">
        <v>3509</v>
      </c>
      <c r="K48" s="189" t="s">
        <v>3510</v>
      </c>
      <c r="L48" s="81">
        <v>3</v>
      </c>
      <c r="M48" s="81">
        <v>3</v>
      </c>
      <c r="N48" s="81">
        <v>3</v>
      </c>
      <c r="O48" s="85" t="s">
        <v>3515</v>
      </c>
      <c r="P48" s="189" t="s">
        <v>3516</v>
      </c>
      <c r="Q48" s="189" t="s">
        <v>3517</v>
      </c>
      <c r="R48" s="189" t="s">
        <v>3518</v>
      </c>
      <c r="S48" s="81" t="s">
        <v>2865</v>
      </c>
      <c r="T48" s="81">
        <v>1</v>
      </c>
      <c r="U48" s="81"/>
      <c r="V48" s="81"/>
      <c r="W48" s="81"/>
      <c r="X48" s="95">
        <v>5</v>
      </c>
      <c r="Y48" s="95">
        <v>5</v>
      </c>
      <c r="Z48" s="73"/>
      <c r="AA48" s="73"/>
      <c r="AB48" s="95"/>
      <c r="AC48" s="85"/>
      <c r="AD48" s="190">
        <v>113053.79700000001</v>
      </c>
      <c r="AE48" s="190"/>
      <c r="AF48" s="190"/>
      <c r="AG48" s="191">
        <v>113053</v>
      </c>
      <c r="AH48" s="87">
        <v>118000</v>
      </c>
      <c r="AI48" s="87"/>
      <c r="AJ48" s="192"/>
      <c r="AK48" s="86"/>
      <c r="AL48" s="86"/>
      <c r="AM48" s="86"/>
      <c r="AN48" s="86"/>
      <c r="AO48" s="87"/>
      <c r="AP48" s="87"/>
      <c r="AQ48" s="200">
        <v>1</v>
      </c>
      <c r="AR48" s="201"/>
      <c r="AS48" s="88" t="s">
        <v>2778</v>
      </c>
      <c r="AT48" s="88"/>
      <c r="AU48" s="202"/>
      <c r="AV48" s="81">
        <v>8</v>
      </c>
      <c r="AW48" s="81">
        <v>1</v>
      </c>
      <c r="AX48" s="81">
        <v>9</v>
      </c>
      <c r="AY48" s="198" t="s">
        <v>7996</v>
      </c>
      <c r="AZ48" s="88" t="s">
        <v>2778</v>
      </c>
      <c r="BA48" s="88"/>
      <c r="BB48" s="90"/>
      <c r="BC48" s="82">
        <v>7</v>
      </c>
    </row>
    <row r="49" spans="2:55" ht="31.5" customHeight="1">
      <c r="B49" s="72">
        <v>44</v>
      </c>
      <c r="C49" s="72">
        <v>44</v>
      </c>
      <c r="D49" s="81" t="s">
        <v>2084</v>
      </c>
      <c r="E49" s="74" t="s">
        <v>2045</v>
      </c>
      <c r="F49" s="81" t="s">
        <v>3520</v>
      </c>
      <c r="G49" s="81" t="s">
        <v>3521</v>
      </c>
      <c r="H49" s="81" t="s">
        <v>2735</v>
      </c>
      <c r="I49" s="81" t="s">
        <v>2770</v>
      </c>
      <c r="J49" s="189" t="s">
        <v>3524</v>
      </c>
      <c r="K49" s="199" t="s">
        <v>3525</v>
      </c>
      <c r="L49" s="81">
        <v>3</v>
      </c>
      <c r="M49" s="81">
        <v>3</v>
      </c>
      <c r="N49" s="81">
        <v>3</v>
      </c>
      <c r="O49" s="85" t="s">
        <v>3530</v>
      </c>
      <c r="P49" s="189" t="s">
        <v>7997</v>
      </c>
      <c r="Q49" s="189" t="s">
        <v>7998</v>
      </c>
      <c r="R49" s="189" t="s">
        <v>3533</v>
      </c>
      <c r="S49" s="81" t="s">
        <v>3281</v>
      </c>
      <c r="T49" s="81">
        <v>1</v>
      </c>
      <c r="U49" s="81"/>
      <c r="V49" s="81"/>
      <c r="W49" s="81"/>
      <c r="X49" s="208">
        <v>5</v>
      </c>
      <c r="Y49" s="95">
        <v>5</v>
      </c>
      <c r="Z49" s="73"/>
      <c r="AA49" s="73"/>
      <c r="AB49" s="95"/>
      <c r="AC49" s="85" t="s">
        <v>3534</v>
      </c>
      <c r="AD49" s="190">
        <v>1020.462</v>
      </c>
      <c r="AE49" s="190"/>
      <c r="AF49" s="190"/>
      <c r="AG49" s="191">
        <v>1020</v>
      </c>
      <c r="AH49" s="87">
        <v>1520</v>
      </c>
      <c r="AI49" s="87"/>
      <c r="AJ49" s="192"/>
      <c r="AK49" s="86"/>
      <c r="AL49" s="86"/>
      <c r="AM49" s="86"/>
      <c r="AN49" s="86"/>
      <c r="AO49" s="87"/>
      <c r="AP49" s="87"/>
      <c r="AQ49" s="200"/>
      <c r="AR49" s="201"/>
      <c r="AS49" s="88" t="s">
        <v>2756</v>
      </c>
      <c r="AT49" s="88"/>
      <c r="AU49" s="202"/>
      <c r="AV49" s="81">
        <v>8</v>
      </c>
      <c r="AW49" s="81">
        <v>1</v>
      </c>
      <c r="AX49" s="81">
        <v>9</v>
      </c>
      <c r="AY49" s="198"/>
      <c r="AZ49" s="88" t="s">
        <v>2756</v>
      </c>
      <c r="BA49" s="88"/>
      <c r="BB49" s="90"/>
      <c r="BC49" s="82">
        <v>7</v>
      </c>
    </row>
    <row r="50" spans="2:55" ht="31.5" customHeight="1">
      <c r="B50" s="72">
        <v>45</v>
      </c>
      <c r="C50" s="72">
        <v>45</v>
      </c>
      <c r="D50" s="81" t="s">
        <v>2084</v>
      </c>
      <c r="E50" s="74" t="s">
        <v>2051</v>
      </c>
      <c r="F50" s="81" t="s">
        <v>3535</v>
      </c>
      <c r="G50" s="81" t="s">
        <v>3536</v>
      </c>
      <c r="H50" s="81" t="s">
        <v>2735</v>
      </c>
      <c r="I50" s="81" t="s">
        <v>2736</v>
      </c>
      <c r="J50" s="189" t="s">
        <v>3539</v>
      </c>
      <c r="K50" s="189" t="s">
        <v>3540</v>
      </c>
      <c r="L50" s="81">
        <v>3</v>
      </c>
      <c r="M50" s="81">
        <v>4</v>
      </c>
      <c r="N50" s="81">
        <v>4</v>
      </c>
      <c r="O50" s="85" t="s">
        <v>3546</v>
      </c>
      <c r="P50" s="189" t="s">
        <v>3547</v>
      </c>
      <c r="Q50" s="189" t="s">
        <v>3548</v>
      </c>
      <c r="R50" s="189" t="s">
        <v>3549</v>
      </c>
      <c r="S50" s="81" t="s">
        <v>3550</v>
      </c>
      <c r="T50" s="81"/>
      <c r="U50" s="81"/>
      <c r="V50" s="81">
        <v>1</v>
      </c>
      <c r="W50" s="81"/>
      <c r="X50" s="95">
        <v>7</v>
      </c>
      <c r="Y50" s="95">
        <v>15</v>
      </c>
      <c r="Z50" s="73"/>
      <c r="AA50" s="73"/>
      <c r="AB50" s="95"/>
      <c r="AC50" s="85"/>
      <c r="AD50" s="190">
        <v>7031.1139999999996</v>
      </c>
      <c r="AE50" s="191">
        <v>3298</v>
      </c>
      <c r="AF50" s="191">
        <v>6000</v>
      </c>
      <c r="AG50" s="191">
        <v>7031</v>
      </c>
      <c r="AH50" s="87">
        <v>3298</v>
      </c>
      <c r="AI50" s="87">
        <v>6000</v>
      </c>
      <c r="AJ50" s="204">
        <f>(AI50-AH50)</f>
        <v>2702</v>
      </c>
      <c r="AK50" s="86"/>
      <c r="AL50" s="86"/>
      <c r="AM50" s="86">
        <v>8</v>
      </c>
      <c r="AN50" s="86"/>
      <c r="AO50" s="87">
        <v>8</v>
      </c>
      <c r="AP50" s="87">
        <v>10</v>
      </c>
      <c r="AQ50" s="196">
        <v>2</v>
      </c>
      <c r="AR50" s="201"/>
      <c r="AS50" s="88" t="s">
        <v>3551</v>
      </c>
      <c r="AT50" s="88"/>
      <c r="AU50" s="88" t="s">
        <v>2757</v>
      </c>
      <c r="AV50" s="81">
        <v>10</v>
      </c>
      <c r="AW50" s="81">
        <v>1</v>
      </c>
      <c r="AX50" s="81">
        <v>10</v>
      </c>
      <c r="AY50" s="198" t="s">
        <v>7999</v>
      </c>
      <c r="AZ50" s="88" t="s">
        <v>3551</v>
      </c>
      <c r="BA50" s="88"/>
      <c r="BB50" s="88" t="s">
        <v>2757</v>
      </c>
      <c r="BC50" s="82">
        <v>17</v>
      </c>
    </row>
    <row r="51" spans="2:55" ht="31.5" customHeight="1">
      <c r="B51" s="72">
        <v>46</v>
      </c>
      <c r="C51" s="72">
        <v>46</v>
      </c>
      <c r="D51" s="81" t="s">
        <v>2084</v>
      </c>
      <c r="E51" s="74" t="s">
        <v>2052</v>
      </c>
      <c r="F51" s="81" t="s">
        <v>3555</v>
      </c>
      <c r="G51" s="81" t="s">
        <v>3556</v>
      </c>
      <c r="H51" s="81" t="s">
        <v>2769</v>
      </c>
      <c r="I51" s="81" t="s">
        <v>2770</v>
      </c>
      <c r="J51" s="189" t="s">
        <v>3559</v>
      </c>
      <c r="K51" s="189" t="s">
        <v>3560</v>
      </c>
      <c r="L51" s="81">
        <v>2</v>
      </c>
      <c r="M51" s="81">
        <v>2</v>
      </c>
      <c r="N51" s="81">
        <v>2</v>
      </c>
      <c r="O51" s="85" t="s">
        <v>3017</v>
      </c>
      <c r="P51" s="189"/>
      <c r="Q51" s="189"/>
      <c r="R51" s="189"/>
      <c r="S51" s="81"/>
      <c r="T51" s="81"/>
      <c r="U51" s="81"/>
      <c r="V51" s="81"/>
      <c r="W51" s="81"/>
      <c r="X51" s="95">
        <v>6</v>
      </c>
      <c r="Y51" s="95">
        <v>6</v>
      </c>
      <c r="Z51" s="73" t="s">
        <v>2753</v>
      </c>
      <c r="AA51" s="73"/>
      <c r="AB51" s="95"/>
      <c r="AC51" s="85"/>
      <c r="AD51" s="190">
        <v>40665.148000000001</v>
      </c>
      <c r="AE51" s="190"/>
      <c r="AF51" s="190"/>
      <c r="AG51" s="191">
        <v>40665</v>
      </c>
      <c r="AH51" s="87">
        <v>42000</v>
      </c>
      <c r="AI51" s="87"/>
      <c r="AJ51" s="192"/>
      <c r="AK51" s="86"/>
      <c r="AL51" s="86">
        <v>20504</v>
      </c>
      <c r="AM51" s="86">
        <v>30</v>
      </c>
      <c r="AN51" s="86"/>
      <c r="AO51" s="87"/>
      <c r="AP51" s="87"/>
      <c r="AQ51" s="200">
        <v>14</v>
      </c>
      <c r="AR51" s="201">
        <v>50</v>
      </c>
      <c r="AS51" s="88" t="s">
        <v>2756</v>
      </c>
      <c r="AT51" s="88"/>
      <c r="AU51" s="202"/>
      <c r="AV51" s="81">
        <v>9</v>
      </c>
      <c r="AW51" s="81">
        <v>1</v>
      </c>
      <c r="AX51" s="81">
        <v>9</v>
      </c>
      <c r="AY51" s="198"/>
      <c r="AZ51" s="88" t="s">
        <v>2756</v>
      </c>
      <c r="BA51" s="88"/>
      <c r="BB51" s="90"/>
      <c r="BC51" s="82">
        <v>8</v>
      </c>
    </row>
    <row r="52" spans="2:55" ht="31.5" customHeight="1">
      <c r="B52" s="72">
        <v>47</v>
      </c>
      <c r="C52" s="72">
        <v>47</v>
      </c>
      <c r="D52" s="81" t="s">
        <v>2084</v>
      </c>
      <c r="E52" s="74" t="s">
        <v>3565</v>
      </c>
      <c r="F52" s="81" t="s">
        <v>3567</v>
      </c>
      <c r="G52" s="81" t="s">
        <v>3568</v>
      </c>
      <c r="H52" s="81" t="s">
        <v>2769</v>
      </c>
      <c r="I52" s="81" t="s">
        <v>2834</v>
      </c>
      <c r="J52" s="189" t="s">
        <v>3571</v>
      </c>
      <c r="K52" s="189" t="s">
        <v>3572</v>
      </c>
      <c r="L52" s="81">
        <v>3</v>
      </c>
      <c r="M52" s="81">
        <v>4</v>
      </c>
      <c r="N52" s="81">
        <v>4</v>
      </c>
      <c r="O52" s="85" t="s">
        <v>3573</v>
      </c>
      <c r="P52" s="189" t="s">
        <v>3577</v>
      </c>
      <c r="Q52" s="189" t="s">
        <v>3578</v>
      </c>
      <c r="R52" s="189" t="s">
        <v>3576</v>
      </c>
      <c r="S52" s="81" t="s">
        <v>3579</v>
      </c>
      <c r="T52" s="81">
        <v>1</v>
      </c>
      <c r="U52" s="81"/>
      <c r="V52" s="81"/>
      <c r="W52" s="81"/>
      <c r="X52" s="95">
        <v>2</v>
      </c>
      <c r="Y52" s="95">
        <v>4</v>
      </c>
      <c r="Z52" s="73"/>
      <c r="AA52" s="73"/>
      <c r="AB52" s="95"/>
      <c r="AC52" s="85"/>
      <c r="AD52" s="190">
        <v>22610.859</v>
      </c>
      <c r="AE52" s="190">
        <v>23500</v>
      </c>
      <c r="AF52" s="190">
        <v>25600</v>
      </c>
      <c r="AG52" s="191">
        <v>22220</v>
      </c>
      <c r="AH52" s="87">
        <v>23500</v>
      </c>
      <c r="AI52" s="87">
        <v>24445</v>
      </c>
      <c r="AJ52" s="204">
        <f>(AI52-AH52)</f>
        <v>945</v>
      </c>
      <c r="AK52" s="86"/>
      <c r="AL52" s="86">
        <v>3421</v>
      </c>
      <c r="AM52" s="86"/>
      <c r="AN52" s="86"/>
      <c r="AO52" s="87">
        <v>122</v>
      </c>
      <c r="AP52" s="87">
        <v>109</v>
      </c>
      <c r="AQ52" s="200"/>
      <c r="AR52" s="201"/>
      <c r="AS52" s="88" t="s">
        <v>2778</v>
      </c>
      <c r="AT52" s="88"/>
      <c r="AU52" s="202"/>
      <c r="AV52" s="81">
        <v>10</v>
      </c>
      <c r="AW52" s="81">
        <v>1</v>
      </c>
      <c r="AX52" s="209">
        <v>10</v>
      </c>
      <c r="AY52" s="203"/>
      <c r="AZ52" s="88" t="s">
        <v>2778</v>
      </c>
      <c r="BA52" s="88"/>
      <c r="BB52" s="90"/>
      <c r="BC52" s="82">
        <v>6</v>
      </c>
    </row>
    <row r="53" spans="2:55" ht="31.5" customHeight="1">
      <c r="B53" s="72">
        <v>48</v>
      </c>
      <c r="C53" s="72">
        <v>48</v>
      </c>
      <c r="D53" s="81" t="s">
        <v>2084</v>
      </c>
      <c r="E53" s="74" t="s">
        <v>3580</v>
      </c>
      <c r="F53" s="81" t="s">
        <v>3582</v>
      </c>
      <c r="G53" s="81" t="s">
        <v>3583</v>
      </c>
      <c r="H53" s="81" t="s">
        <v>2769</v>
      </c>
      <c r="I53" s="81" t="s">
        <v>2834</v>
      </c>
      <c r="J53" s="189">
        <v>0</v>
      </c>
      <c r="K53" s="189">
        <v>0</v>
      </c>
      <c r="L53" s="81">
        <v>1</v>
      </c>
      <c r="M53" s="81">
        <v>1</v>
      </c>
      <c r="N53" s="81">
        <v>1</v>
      </c>
      <c r="O53" s="85" t="s">
        <v>3017</v>
      </c>
      <c r="P53" s="189"/>
      <c r="Q53" s="189"/>
      <c r="R53" s="189"/>
      <c r="S53" s="81"/>
      <c r="T53" s="81"/>
      <c r="U53" s="81"/>
      <c r="V53" s="81"/>
      <c r="W53" s="81"/>
      <c r="X53" s="95">
        <v>2</v>
      </c>
      <c r="Y53" s="95">
        <v>2</v>
      </c>
      <c r="Z53" s="73"/>
      <c r="AA53" s="73"/>
      <c r="AB53" s="95"/>
      <c r="AC53" s="85"/>
      <c r="AD53" s="190">
        <v>2152.0810000000001</v>
      </c>
      <c r="AE53" s="190"/>
      <c r="AF53" s="190"/>
      <c r="AG53" s="191">
        <v>2152</v>
      </c>
      <c r="AH53" s="87">
        <v>2500</v>
      </c>
      <c r="AI53" s="87"/>
      <c r="AJ53" s="192"/>
      <c r="AK53" s="86"/>
      <c r="AL53" s="86"/>
      <c r="AM53" s="86"/>
      <c r="AN53" s="86"/>
      <c r="AO53" s="87"/>
      <c r="AP53" s="87"/>
      <c r="AQ53" s="200"/>
      <c r="AR53" s="201"/>
      <c r="AS53" s="88" t="s">
        <v>2756</v>
      </c>
      <c r="AT53" s="88"/>
      <c r="AU53" s="202"/>
      <c r="AV53" s="81"/>
      <c r="AW53" s="81"/>
      <c r="AX53" s="209"/>
      <c r="AY53" s="203"/>
      <c r="AZ53" s="88" t="s">
        <v>2756</v>
      </c>
      <c r="BA53" s="88"/>
      <c r="BB53" s="90"/>
      <c r="BC53" s="82">
        <v>2</v>
      </c>
    </row>
    <row r="54" spans="2:55" ht="31.5" customHeight="1">
      <c r="B54" s="72">
        <v>49</v>
      </c>
      <c r="C54" s="72">
        <v>49</v>
      </c>
      <c r="D54" s="81" t="s">
        <v>2084</v>
      </c>
      <c r="E54" s="74" t="s">
        <v>3591</v>
      </c>
      <c r="F54" s="81" t="s">
        <v>3594</v>
      </c>
      <c r="G54" s="81" t="s">
        <v>3595</v>
      </c>
      <c r="H54" s="81" t="s">
        <v>2769</v>
      </c>
      <c r="I54" s="81" t="s">
        <v>2815</v>
      </c>
      <c r="J54" s="189">
        <v>0</v>
      </c>
      <c r="K54" s="189">
        <v>0</v>
      </c>
      <c r="L54" s="81">
        <v>1</v>
      </c>
      <c r="M54" s="81">
        <v>1</v>
      </c>
      <c r="N54" s="81">
        <v>1</v>
      </c>
      <c r="O54" s="85" t="s">
        <v>3017</v>
      </c>
      <c r="P54" s="189"/>
      <c r="Q54" s="189"/>
      <c r="R54" s="189"/>
      <c r="S54" s="81"/>
      <c r="T54" s="81"/>
      <c r="U54" s="81"/>
      <c r="V54" s="81"/>
      <c r="W54" s="81"/>
      <c r="X54" s="95"/>
      <c r="Y54" s="95"/>
      <c r="Z54" s="73"/>
      <c r="AA54" s="73"/>
      <c r="AB54" s="95"/>
      <c r="AC54" s="85" t="s">
        <v>3604</v>
      </c>
      <c r="AD54" s="190"/>
      <c r="AE54" s="190"/>
      <c r="AF54" s="190"/>
      <c r="AG54" s="191">
        <v>10813</v>
      </c>
      <c r="AH54" s="87">
        <v>10700</v>
      </c>
      <c r="AI54" s="87"/>
      <c r="AJ54" s="192"/>
      <c r="AK54" s="86"/>
      <c r="AL54" s="86"/>
      <c r="AM54" s="86"/>
      <c r="AN54" s="86"/>
      <c r="AO54" s="87"/>
      <c r="AP54" s="87"/>
      <c r="AQ54" s="200"/>
      <c r="AR54" s="201"/>
      <c r="AS54" s="88" t="s">
        <v>3605</v>
      </c>
      <c r="AT54" s="88"/>
      <c r="AU54" s="202"/>
      <c r="AV54" s="81"/>
      <c r="AW54" s="81"/>
      <c r="AX54" s="209"/>
      <c r="AY54" s="203"/>
      <c r="AZ54" s="88" t="s">
        <v>3605</v>
      </c>
      <c r="BA54" s="88"/>
      <c r="BB54" s="90"/>
      <c r="BC54" s="82"/>
    </row>
    <row r="55" spans="2:55" ht="31.5" customHeight="1">
      <c r="B55" s="72">
        <v>50</v>
      </c>
      <c r="C55" s="72">
        <v>50</v>
      </c>
      <c r="D55" s="81" t="s">
        <v>2084</v>
      </c>
      <c r="E55" s="74" t="s">
        <v>3606</v>
      </c>
      <c r="F55" s="81" t="s">
        <v>3608</v>
      </c>
      <c r="G55" s="81" t="s">
        <v>3609</v>
      </c>
      <c r="H55" s="81" t="s">
        <v>2735</v>
      </c>
      <c r="I55" s="81" t="s">
        <v>2834</v>
      </c>
      <c r="J55" s="189">
        <v>0</v>
      </c>
      <c r="K55" s="189">
        <v>0</v>
      </c>
      <c r="L55" s="81">
        <v>1</v>
      </c>
      <c r="M55" s="81">
        <v>1</v>
      </c>
      <c r="N55" s="81">
        <v>1</v>
      </c>
      <c r="O55" s="85" t="s">
        <v>3017</v>
      </c>
      <c r="P55" s="189"/>
      <c r="Q55" s="189"/>
      <c r="R55" s="189"/>
      <c r="S55" s="81"/>
      <c r="T55" s="81"/>
      <c r="U55" s="81"/>
      <c r="V55" s="81"/>
      <c r="W55" s="81"/>
      <c r="X55" s="95"/>
      <c r="Y55" s="95"/>
      <c r="Z55" s="73"/>
      <c r="AA55" s="73"/>
      <c r="AB55" s="95"/>
      <c r="AC55" s="85"/>
      <c r="AD55" s="190">
        <v>164220.30600000001</v>
      </c>
      <c r="AE55" s="190"/>
      <c r="AF55" s="190"/>
      <c r="AG55" s="191">
        <v>164220</v>
      </c>
      <c r="AH55" s="87">
        <v>165370</v>
      </c>
      <c r="AI55" s="87"/>
      <c r="AJ55" s="192"/>
      <c r="AK55" s="86"/>
      <c r="AL55" s="86"/>
      <c r="AM55" s="86"/>
      <c r="AN55" s="86"/>
      <c r="AO55" s="87"/>
      <c r="AP55" s="87"/>
      <c r="AQ55" s="200"/>
      <c r="AR55" s="201"/>
      <c r="AS55" s="88" t="s">
        <v>2756</v>
      </c>
      <c r="AT55" s="88"/>
      <c r="AU55" s="202"/>
      <c r="AV55" s="81"/>
      <c r="AW55" s="81"/>
      <c r="AX55" s="209"/>
      <c r="AY55" s="203"/>
      <c r="AZ55" s="88" t="s">
        <v>2756</v>
      </c>
      <c r="BA55" s="88"/>
      <c r="BB55" s="90"/>
      <c r="BC55" s="82"/>
    </row>
    <row r="56" spans="2:55" ht="31.5" customHeight="1">
      <c r="B56" s="72">
        <v>51</v>
      </c>
      <c r="C56" s="72">
        <v>51</v>
      </c>
      <c r="D56" s="81" t="s">
        <v>2084</v>
      </c>
      <c r="E56" s="74" t="s">
        <v>3616</v>
      </c>
      <c r="F56" s="81" t="s">
        <v>3619</v>
      </c>
      <c r="G56" s="81" t="s">
        <v>3620</v>
      </c>
      <c r="H56" s="81" t="s">
        <v>2769</v>
      </c>
      <c r="I56" s="81" t="s">
        <v>2834</v>
      </c>
      <c r="J56" s="189" t="s">
        <v>3623</v>
      </c>
      <c r="K56" s="189" t="s">
        <v>3624</v>
      </c>
      <c r="L56" s="81">
        <v>3</v>
      </c>
      <c r="M56" s="81">
        <v>4</v>
      </c>
      <c r="N56" s="81">
        <v>4</v>
      </c>
      <c r="O56" s="85" t="s">
        <v>3625</v>
      </c>
      <c r="P56" s="189" t="s">
        <v>3629</v>
      </c>
      <c r="Q56" s="189" t="s">
        <v>3628</v>
      </c>
      <c r="R56" s="189" t="s">
        <v>3630</v>
      </c>
      <c r="S56" s="81" t="s">
        <v>3631</v>
      </c>
      <c r="T56" s="81">
        <v>1</v>
      </c>
      <c r="U56" s="81"/>
      <c r="V56" s="81"/>
      <c r="W56" s="81"/>
      <c r="X56" s="95">
        <v>2</v>
      </c>
      <c r="Y56" s="95">
        <v>4</v>
      </c>
      <c r="Z56" s="73"/>
      <c r="AA56" s="73"/>
      <c r="AB56" s="95"/>
      <c r="AC56" s="85"/>
      <c r="AD56" s="190">
        <v>1619.4839999999999</v>
      </c>
      <c r="AE56" s="190">
        <v>1800</v>
      </c>
      <c r="AF56" s="190">
        <v>2000</v>
      </c>
      <c r="AG56" s="191">
        <v>1300</v>
      </c>
      <c r="AH56" s="87">
        <v>1800</v>
      </c>
      <c r="AI56" s="87">
        <v>1890</v>
      </c>
      <c r="AJ56" s="204">
        <f>(AI56-AH56)</f>
        <v>90</v>
      </c>
      <c r="AK56" s="86"/>
      <c r="AL56" s="86"/>
      <c r="AM56" s="86"/>
      <c r="AN56" s="86"/>
      <c r="AO56" s="87">
        <v>15</v>
      </c>
      <c r="AP56" s="87">
        <v>18</v>
      </c>
      <c r="AQ56" s="200">
        <v>3</v>
      </c>
      <c r="AR56" s="201"/>
      <c r="AS56" s="88" t="s">
        <v>2756</v>
      </c>
      <c r="AT56" s="88"/>
      <c r="AU56" s="202"/>
      <c r="AV56" s="81">
        <v>8</v>
      </c>
      <c r="AW56" s="81">
        <v>1</v>
      </c>
      <c r="AX56" s="209">
        <v>9</v>
      </c>
      <c r="AY56" s="203"/>
      <c r="AZ56" s="88" t="s">
        <v>2756</v>
      </c>
      <c r="BA56" s="88"/>
      <c r="BB56" s="90"/>
      <c r="BC56" s="82">
        <v>4</v>
      </c>
    </row>
    <row r="57" spans="2:55" ht="31.5" customHeight="1">
      <c r="B57" s="72">
        <v>52</v>
      </c>
      <c r="C57" s="72">
        <v>52</v>
      </c>
      <c r="D57" s="81" t="s">
        <v>2084</v>
      </c>
      <c r="E57" s="74" t="s">
        <v>3632</v>
      </c>
      <c r="F57" s="81" t="s">
        <v>3634</v>
      </c>
      <c r="G57" s="81" t="s">
        <v>3635</v>
      </c>
      <c r="H57" s="81" t="s">
        <v>2769</v>
      </c>
      <c r="I57" s="81" t="s">
        <v>2815</v>
      </c>
      <c r="J57" s="189">
        <v>0</v>
      </c>
      <c r="K57" s="189">
        <v>0</v>
      </c>
      <c r="L57" s="81">
        <v>1</v>
      </c>
      <c r="M57" s="81">
        <v>1</v>
      </c>
      <c r="N57" s="81">
        <v>1</v>
      </c>
      <c r="O57" s="85" t="s">
        <v>3017</v>
      </c>
      <c r="P57" s="189"/>
      <c r="Q57" s="189"/>
      <c r="R57" s="189"/>
      <c r="S57" s="81"/>
      <c r="T57" s="81"/>
      <c r="U57" s="81"/>
      <c r="V57" s="81"/>
      <c r="W57" s="81"/>
      <c r="X57" s="95"/>
      <c r="Y57" s="95"/>
      <c r="Z57" s="73"/>
      <c r="AA57" s="73"/>
      <c r="AB57" s="95"/>
      <c r="AC57" s="85" t="s">
        <v>3640</v>
      </c>
      <c r="AD57" s="190">
        <v>15237.513000000001</v>
      </c>
      <c r="AE57" s="190"/>
      <c r="AF57" s="190"/>
      <c r="AG57" s="191">
        <v>15237</v>
      </c>
      <c r="AH57" s="87">
        <v>18000</v>
      </c>
      <c r="AI57" s="87"/>
      <c r="AJ57" s="192"/>
      <c r="AK57" s="86"/>
      <c r="AL57" s="86"/>
      <c r="AM57" s="86"/>
      <c r="AN57" s="86"/>
      <c r="AO57" s="87"/>
      <c r="AP57" s="87"/>
      <c r="AQ57" s="200"/>
      <c r="AR57" s="201"/>
      <c r="AS57" s="88" t="s">
        <v>2756</v>
      </c>
      <c r="AT57" s="88"/>
      <c r="AU57" s="202"/>
      <c r="AV57" s="81"/>
      <c r="AW57" s="81"/>
      <c r="AX57" s="209"/>
      <c r="AY57" s="203"/>
      <c r="AZ57" s="88" t="s">
        <v>2756</v>
      </c>
      <c r="BA57" s="88"/>
      <c r="BB57" s="90"/>
      <c r="BC57" s="82"/>
    </row>
    <row r="58" spans="2:55" ht="31.5" customHeight="1">
      <c r="B58" s="72">
        <v>53</v>
      </c>
      <c r="C58" s="72">
        <v>53</v>
      </c>
      <c r="D58" s="81" t="s">
        <v>2084</v>
      </c>
      <c r="E58" s="74" t="s">
        <v>2060</v>
      </c>
      <c r="F58" s="81" t="s">
        <v>3641</v>
      </c>
      <c r="G58" s="81" t="s">
        <v>3642</v>
      </c>
      <c r="H58" s="81" t="s">
        <v>2769</v>
      </c>
      <c r="I58" s="81" t="s">
        <v>2815</v>
      </c>
      <c r="J58" s="189" t="s">
        <v>3645</v>
      </c>
      <c r="K58" s="189" t="s">
        <v>3646</v>
      </c>
      <c r="L58" s="81">
        <v>4</v>
      </c>
      <c r="M58" s="81">
        <v>4</v>
      </c>
      <c r="N58" s="81">
        <v>4</v>
      </c>
      <c r="O58" s="85" t="s">
        <v>8000</v>
      </c>
      <c r="P58" s="189" t="s">
        <v>8001</v>
      </c>
      <c r="Q58" s="189" t="s">
        <v>3653</v>
      </c>
      <c r="R58" s="189" t="s">
        <v>3654</v>
      </c>
      <c r="S58" s="81" t="s">
        <v>2825</v>
      </c>
      <c r="T58" s="81">
        <v>1</v>
      </c>
      <c r="U58" s="81"/>
      <c r="V58" s="81"/>
      <c r="W58" s="81"/>
      <c r="X58" s="95">
        <v>6</v>
      </c>
      <c r="Y58" s="95">
        <v>12</v>
      </c>
      <c r="Z58" s="73"/>
      <c r="AA58" s="73"/>
      <c r="AB58" s="95"/>
      <c r="AC58" s="85"/>
      <c r="AD58" s="190">
        <v>85023.876999999993</v>
      </c>
      <c r="AE58" s="190"/>
      <c r="AF58" s="190"/>
      <c r="AG58" s="191">
        <v>85000</v>
      </c>
      <c r="AH58" s="87">
        <v>47000</v>
      </c>
      <c r="AI58" s="87" t="s">
        <v>7963</v>
      </c>
      <c r="AJ58" s="192"/>
      <c r="AK58" s="86"/>
      <c r="AL58" s="86"/>
      <c r="AM58" s="86"/>
      <c r="AN58" s="86"/>
      <c r="AO58" s="87"/>
      <c r="AP58" s="87"/>
      <c r="AQ58" s="200"/>
      <c r="AR58" s="201"/>
      <c r="AS58" s="88" t="s">
        <v>2756</v>
      </c>
      <c r="AT58" s="88"/>
      <c r="AU58" s="202"/>
      <c r="AV58" s="81">
        <v>5</v>
      </c>
      <c r="AW58" s="81">
        <v>1</v>
      </c>
      <c r="AX58" s="209">
        <v>5</v>
      </c>
      <c r="AY58" s="203"/>
      <c r="AZ58" s="88" t="s">
        <v>2756</v>
      </c>
      <c r="BA58" s="88"/>
      <c r="BB58" s="90"/>
      <c r="BC58" s="82">
        <v>12</v>
      </c>
    </row>
    <row r="59" spans="2:55" ht="31.5" customHeight="1">
      <c r="B59" s="72">
        <v>54</v>
      </c>
      <c r="C59" s="72">
        <v>54</v>
      </c>
      <c r="D59" s="81" t="s">
        <v>2084</v>
      </c>
      <c r="E59" s="74" t="s">
        <v>668</v>
      </c>
      <c r="F59" s="81" t="s">
        <v>3655</v>
      </c>
      <c r="G59" s="81" t="s">
        <v>3656</v>
      </c>
      <c r="H59" s="81" t="s">
        <v>2735</v>
      </c>
      <c r="I59" s="81" t="s">
        <v>2770</v>
      </c>
      <c r="J59" s="189" t="s">
        <v>3659</v>
      </c>
      <c r="K59" s="199" t="s">
        <v>3660</v>
      </c>
      <c r="L59" s="81">
        <v>3</v>
      </c>
      <c r="M59" s="81">
        <v>4</v>
      </c>
      <c r="N59" s="81">
        <v>4</v>
      </c>
      <c r="O59" s="85" t="s">
        <v>3665</v>
      </c>
      <c r="P59" s="189" t="s">
        <v>3666</v>
      </c>
      <c r="Q59" s="189" t="s">
        <v>3667</v>
      </c>
      <c r="R59" s="189" t="s">
        <v>3668</v>
      </c>
      <c r="S59" s="81" t="s">
        <v>3669</v>
      </c>
      <c r="T59" s="81"/>
      <c r="U59" s="81"/>
      <c r="V59" s="81">
        <v>1</v>
      </c>
      <c r="W59" s="81"/>
      <c r="X59" s="95">
        <v>5</v>
      </c>
      <c r="Y59" s="95">
        <v>8</v>
      </c>
      <c r="Z59" s="73"/>
      <c r="AA59" s="73"/>
      <c r="AB59" s="95"/>
      <c r="AC59" s="85"/>
      <c r="AD59" s="190">
        <v>27161.995999999999</v>
      </c>
      <c r="AE59" s="190"/>
      <c r="AF59" s="190"/>
      <c r="AG59" s="191">
        <v>27161</v>
      </c>
      <c r="AH59" s="87">
        <v>32000</v>
      </c>
      <c r="AI59" s="87"/>
      <c r="AJ59" s="192"/>
      <c r="AK59" s="86"/>
      <c r="AL59" s="86"/>
      <c r="AM59" s="86"/>
      <c r="AN59" s="86"/>
      <c r="AO59" s="87"/>
      <c r="AP59" s="87"/>
      <c r="AQ59" s="200"/>
      <c r="AR59" s="201"/>
      <c r="AS59" s="88" t="s">
        <v>2778</v>
      </c>
      <c r="AT59" s="88"/>
      <c r="AU59" s="202"/>
      <c r="AV59" s="81">
        <v>10</v>
      </c>
      <c r="AW59" s="81">
        <v>1</v>
      </c>
      <c r="AX59" s="209">
        <v>10</v>
      </c>
      <c r="AY59" s="210" t="s">
        <v>8002</v>
      </c>
      <c r="AZ59" s="88" t="s">
        <v>2778</v>
      </c>
      <c r="BA59" s="88"/>
      <c r="BB59" s="90"/>
      <c r="BC59" s="82">
        <v>8</v>
      </c>
    </row>
    <row r="60" spans="2:55" ht="31.5" customHeight="1">
      <c r="B60" s="72">
        <v>55</v>
      </c>
      <c r="C60" s="72">
        <v>55</v>
      </c>
      <c r="D60" s="81" t="s">
        <v>2084</v>
      </c>
      <c r="E60" s="74" t="s">
        <v>3671</v>
      </c>
      <c r="F60" s="81" t="s">
        <v>3673</v>
      </c>
      <c r="G60" s="81" t="s">
        <v>3674</v>
      </c>
      <c r="H60" s="81" t="s">
        <v>2769</v>
      </c>
      <c r="I60" s="81" t="s">
        <v>2770</v>
      </c>
      <c r="J60" s="189" t="s">
        <v>3678</v>
      </c>
      <c r="K60" s="199" t="s">
        <v>3679</v>
      </c>
      <c r="L60" s="81">
        <v>2</v>
      </c>
      <c r="M60" s="81">
        <v>2</v>
      </c>
      <c r="N60" s="81">
        <v>2</v>
      </c>
      <c r="O60" s="85" t="s">
        <v>3017</v>
      </c>
      <c r="P60" s="189"/>
      <c r="Q60" s="189"/>
      <c r="R60" s="189"/>
      <c r="S60" s="81"/>
      <c r="T60" s="81"/>
      <c r="U60" s="81"/>
      <c r="V60" s="81"/>
      <c r="W60" s="81"/>
      <c r="X60" s="95">
        <v>4</v>
      </c>
      <c r="Y60" s="95">
        <v>4</v>
      </c>
      <c r="Z60" s="73"/>
      <c r="AA60" s="73"/>
      <c r="AB60" s="95"/>
      <c r="AC60" s="85"/>
      <c r="AD60" s="190"/>
      <c r="AE60" s="190"/>
      <c r="AF60" s="190"/>
      <c r="AG60" s="191">
        <v>42253</v>
      </c>
      <c r="AH60" s="87">
        <v>42253</v>
      </c>
      <c r="AI60" s="87"/>
      <c r="AJ60" s="192"/>
      <c r="AK60" s="86"/>
      <c r="AL60" s="86"/>
      <c r="AM60" s="86"/>
      <c r="AN60" s="86"/>
      <c r="AO60" s="87"/>
      <c r="AP60" s="87"/>
      <c r="AQ60" s="200"/>
      <c r="AR60" s="201"/>
      <c r="AS60" s="88" t="s">
        <v>2756</v>
      </c>
      <c r="AT60" s="88"/>
      <c r="AU60" s="202"/>
      <c r="AV60" s="81"/>
      <c r="AW60" s="81"/>
      <c r="AX60" s="209"/>
      <c r="AY60" s="198"/>
      <c r="AZ60" s="88" t="s">
        <v>2756</v>
      </c>
      <c r="BA60" s="88"/>
      <c r="BB60" s="90"/>
      <c r="BC60" s="82">
        <v>4</v>
      </c>
    </row>
    <row r="61" spans="2:55" ht="31.5" customHeight="1">
      <c r="B61" s="72">
        <v>56</v>
      </c>
      <c r="C61" s="72">
        <v>1</v>
      </c>
      <c r="D61" s="81" t="s">
        <v>2085</v>
      </c>
      <c r="E61" s="74" t="s">
        <v>1013</v>
      </c>
      <c r="F61" s="81" t="s">
        <v>8003</v>
      </c>
      <c r="G61" s="81" t="s">
        <v>8004</v>
      </c>
      <c r="H61" s="81" t="s">
        <v>8005</v>
      </c>
      <c r="I61" s="81" t="s">
        <v>8006</v>
      </c>
      <c r="J61" s="189" t="s">
        <v>3694</v>
      </c>
      <c r="K61" s="189" t="s">
        <v>3695</v>
      </c>
      <c r="L61" s="81">
        <v>3</v>
      </c>
      <c r="M61" s="81">
        <v>4</v>
      </c>
      <c r="N61" s="81">
        <v>4</v>
      </c>
      <c r="O61" s="85" t="s">
        <v>8007</v>
      </c>
      <c r="P61" s="189" t="s">
        <v>8008</v>
      </c>
      <c r="Q61" s="189" t="s">
        <v>8009</v>
      </c>
      <c r="R61" s="189" t="s">
        <v>8010</v>
      </c>
      <c r="S61" s="81" t="s">
        <v>8011</v>
      </c>
      <c r="T61" s="81">
        <v>1</v>
      </c>
      <c r="U61" s="81"/>
      <c r="V61" s="81"/>
      <c r="W61" s="81"/>
      <c r="X61" s="95">
        <v>5</v>
      </c>
      <c r="Y61" s="95">
        <v>7</v>
      </c>
      <c r="Z61" s="73"/>
      <c r="AA61" s="97"/>
      <c r="AB61" s="211"/>
      <c r="AC61" s="85" t="s">
        <v>8012</v>
      </c>
      <c r="AD61" s="190">
        <v>5036.5330000000004</v>
      </c>
      <c r="AE61" s="190">
        <v>6116</v>
      </c>
      <c r="AF61" s="190">
        <v>10000</v>
      </c>
      <c r="AG61" s="191">
        <v>5000</v>
      </c>
      <c r="AH61" s="87">
        <v>9500</v>
      </c>
      <c r="AI61" s="212">
        <v>10000</v>
      </c>
      <c r="AJ61" s="213">
        <f>AI61-AH61</f>
        <v>500</v>
      </c>
      <c r="AK61" s="86"/>
      <c r="AL61" s="86"/>
      <c r="AM61" s="86">
        <v>30</v>
      </c>
      <c r="AN61" s="86"/>
      <c r="AO61" s="87">
        <v>30</v>
      </c>
      <c r="AP61" s="87">
        <v>31</v>
      </c>
      <c r="AQ61" s="200">
        <v>1</v>
      </c>
      <c r="AR61" s="201">
        <v>30</v>
      </c>
      <c r="AS61" s="81" t="s">
        <v>3551</v>
      </c>
      <c r="AT61" s="81"/>
      <c r="AU61" s="202"/>
      <c r="AV61" s="81">
        <v>10</v>
      </c>
      <c r="AW61" s="81">
        <v>1</v>
      </c>
      <c r="AX61" s="209">
        <v>10</v>
      </c>
      <c r="AY61" s="203" t="s">
        <v>8013</v>
      </c>
      <c r="AZ61" s="81" t="s">
        <v>3551</v>
      </c>
      <c r="BA61" s="81"/>
      <c r="BB61" s="90"/>
      <c r="BC61" s="82">
        <v>8</v>
      </c>
    </row>
    <row r="62" spans="2:55" ht="31.5" customHeight="1">
      <c r="B62" s="72">
        <v>57</v>
      </c>
      <c r="C62" s="72">
        <v>2</v>
      </c>
      <c r="D62" s="81" t="s">
        <v>2085</v>
      </c>
      <c r="E62" s="74" t="s">
        <v>996</v>
      </c>
      <c r="F62" s="81" t="s">
        <v>8014</v>
      </c>
      <c r="G62" s="81" t="s">
        <v>8015</v>
      </c>
      <c r="H62" s="81" t="s">
        <v>2769</v>
      </c>
      <c r="I62" s="81" t="s">
        <v>8016</v>
      </c>
      <c r="J62" s="189" t="s">
        <v>3712</v>
      </c>
      <c r="K62" s="189" t="s">
        <v>3719</v>
      </c>
      <c r="L62" s="81">
        <v>3</v>
      </c>
      <c r="M62" s="81">
        <v>4</v>
      </c>
      <c r="N62" s="81">
        <v>4</v>
      </c>
      <c r="O62" s="85" t="s">
        <v>8017</v>
      </c>
      <c r="P62" s="189" t="s">
        <v>8018</v>
      </c>
      <c r="Q62" s="189" t="s">
        <v>8019</v>
      </c>
      <c r="R62" s="189" t="s">
        <v>8020</v>
      </c>
      <c r="S62" s="81" t="s">
        <v>8021</v>
      </c>
      <c r="T62" s="81">
        <v>1</v>
      </c>
      <c r="U62" s="81"/>
      <c r="V62" s="81"/>
      <c r="W62" s="81"/>
      <c r="X62" s="95">
        <v>4</v>
      </c>
      <c r="Y62" s="95">
        <v>10</v>
      </c>
      <c r="Z62" s="73"/>
      <c r="AA62" s="73"/>
      <c r="AB62" s="95"/>
      <c r="AC62" s="85" t="s">
        <v>8022</v>
      </c>
      <c r="AD62" s="190">
        <v>1348.2819999999999</v>
      </c>
      <c r="AE62" s="214">
        <v>1095</v>
      </c>
      <c r="AF62" s="214">
        <v>1200</v>
      </c>
      <c r="AG62" s="191">
        <v>1000</v>
      </c>
      <c r="AH62" s="87">
        <v>1300</v>
      </c>
      <c r="AI62" s="214">
        <v>1200</v>
      </c>
      <c r="AJ62" s="213"/>
      <c r="AK62" s="86"/>
      <c r="AL62" s="86"/>
      <c r="AM62" s="215">
        <v>30</v>
      </c>
      <c r="AN62" s="215"/>
      <c r="AO62" s="87">
        <v>9</v>
      </c>
      <c r="AP62" s="87">
        <v>11</v>
      </c>
      <c r="AQ62" s="200">
        <v>2</v>
      </c>
      <c r="AR62" s="201">
        <v>30</v>
      </c>
      <c r="AS62" s="81" t="s">
        <v>2756</v>
      </c>
      <c r="AT62" s="81"/>
      <c r="AU62" s="202"/>
      <c r="AV62" s="81">
        <v>10</v>
      </c>
      <c r="AW62" s="81">
        <v>1</v>
      </c>
      <c r="AX62" s="209">
        <v>10</v>
      </c>
      <c r="AY62" s="203" t="s">
        <v>8023</v>
      </c>
      <c r="AZ62" s="81" t="s">
        <v>2756</v>
      </c>
      <c r="BA62" s="81"/>
      <c r="BB62" s="90"/>
      <c r="BC62" s="82">
        <v>11</v>
      </c>
    </row>
    <row r="63" spans="2:55" ht="31.5" customHeight="1">
      <c r="B63" s="72">
        <v>58</v>
      </c>
      <c r="C63" s="72">
        <v>3</v>
      </c>
      <c r="D63" s="81" t="s">
        <v>2085</v>
      </c>
      <c r="E63" s="74" t="s">
        <v>1017</v>
      </c>
      <c r="F63" s="81" t="s">
        <v>8024</v>
      </c>
      <c r="G63" s="81" t="s">
        <v>8025</v>
      </c>
      <c r="H63" s="81" t="s">
        <v>8005</v>
      </c>
      <c r="I63" s="81" t="s">
        <v>8026</v>
      </c>
      <c r="J63" s="189" t="s">
        <v>3741</v>
      </c>
      <c r="K63" s="189" t="s">
        <v>3742</v>
      </c>
      <c r="L63" s="81">
        <v>3</v>
      </c>
      <c r="M63" s="81">
        <v>4</v>
      </c>
      <c r="N63" s="81">
        <v>4</v>
      </c>
      <c r="O63" s="85" t="s">
        <v>8027</v>
      </c>
      <c r="P63" s="189" t="s">
        <v>8028</v>
      </c>
      <c r="Q63" s="189" t="s">
        <v>8029</v>
      </c>
      <c r="R63" s="189" t="s">
        <v>8030</v>
      </c>
      <c r="S63" s="81" t="s">
        <v>8031</v>
      </c>
      <c r="T63" s="81">
        <v>1</v>
      </c>
      <c r="U63" s="81"/>
      <c r="V63" s="81"/>
      <c r="W63" s="81"/>
      <c r="X63" s="95">
        <v>4</v>
      </c>
      <c r="Y63" s="95">
        <v>8</v>
      </c>
      <c r="Z63" s="73"/>
      <c r="AA63" s="73"/>
      <c r="AB63" s="95"/>
      <c r="AC63" s="85" t="s">
        <v>8032</v>
      </c>
      <c r="AD63" s="190">
        <v>7362.3329999999996</v>
      </c>
      <c r="AE63" s="190">
        <v>9226</v>
      </c>
      <c r="AF63" s="190">
        <v>10000</v>
      </c>
      <c r="AG63" s="191">
        <v>7500</v>
      </c>
      <c r="AH63" s="87">
        <v>10000</v>
      </c>
      <c r="AI63" s="190">
        <v>10000</v>
      </c>
      <c r="AJ63" s="213">
        <f t="shared" ref="AJ63:AJ115" si="4">AI63-AH63</f>
        <v>0</v>
      </c>
      <c r="AK63" s="86"/>
      <c r="AL63" s="86">
        <v>200</v>
      </c>
      <c r="AM63" s="86"/>
      <c r="AN63" s="86"/>
      <c r="AO63" s="87">
        <v>44</v>
      </c>
      <c r="AP63" s="87">
        <v>48</v>
      </c>
      <c r="AQ63" s="200">
        <v>4</v>
      </c>
      <c r="AR63" s="216">
        <v>0.05</v>
      </c>
      <c r="AS63" s="81" t="s">
        <v>2756</v>
      </c>
      <c r="AT63" s="81"/>
      <c r="AU63" s="202"/>
      <c r="AV63" s="81">
        <v>9</v>
      </c>
      <c r="AW63" s="81">
        <v>1</v>
      </c>
      <c r="AX63" s="209">
        <v>9</v>
      </c>
      <c r="AY63" s="203" t="s">
        <v>8033</v>
      </c>
      <c r="AZ63" s="81" t="s">
        <v>2756</v>
      </c>
      <c r="BA63" s="81"/>
      <c r="BB63" s="90"/>
      <c r="BC63" s="82">
        <v>10</v>
      </c>
    </row>
    <row r="64" spans="2:55" ht="31.5" customHeight="1">
      <c r="B64" s="72">
        <v>59</v>
      </c>
      <c r="C64" s="72">
        <v>4</v>
      </c>
      <c r="D64" s="81" t="s">
        <v>2085</v>
      </c>
      <c r="E64" s="74" t="s">
        <v>1009</v>
      </c>
      <c r="F64" s="81" t="s">
        <v>8034</v>
      </c>
      <c r="G64" s="81" t="s">
        <v>8035</v>
      </c>
      <c r="H64" s="81" t="s">
        <v>7976</v>
      </c>
      <c r="I64" s="81" t="s">
        <v>8036</v>
      </c>
      <c r="J64" s="189" t="s">
        <v>3760</v>
      </c>
      <c r="K64" s="189" t="s">
        <v>3761</v>
      </c>
      <c r="L64" s="81">
        <v>3</v>
      </c>
      <c r="M64" s="81">
        <v>4</v>
      </c>
      <c r="N64" s="81">
        <v>4</v>
      </c>
      <c r="O64" s="85" t="s">
        <v>8037</v>
      </c>
      <c r="P64" s="189" t="s">
        <v>8038</v>
      </c>
      <c r="Q64" s="189" t="s">
        <v>8039</v>
      </c>
      <c r="R64" s="189" t="s">
        <v>8040</v>
      </c>
      <c r="S64" s="81" t="s">
        <v>8041</v>
      </c>
      <c r="T64" s="81"/>
      <c r="U64" s="81">
        <v>1</v>
      </c>
      <c r="V64" s="81"/>
      <c r="W64" s="81"/>
      <c r="X64" s="95">
        <v>3</v>
      </c>
      <c r="Y64" s="95">
        <v>6</v>
      </c>
      <c r="Z64" s="73"/>
      <c r="AA64" s="73"/>
      <c r="AB64" s="95"/>
      <c r="AC64" s="85"/>
      <c r="AD64" s="190">
        <v>1145.143</v>
      </c>
      <c r="AE64" s="190">
        <v>1199</v>
      </c>
      <c r="AF64" s="190">
        <v>1500</v>
      </c>
      <c r="AG64" s="191">
        <v>1200</v>
      </c>
      <c r="AH64" s="87">
        <v>1300</v>
      </c>
      <c r="AI64" s="212">
        <v>1420</v>
      </c>
      <c r="AJ64" s="213">
        <f t="shared" si="4"/>
        <v>120</v>
      </c>
      <c r="AK64" s="86"/>
      <c r="AL64" s="86">
        <v>75</v>
      </c>
      <c r="AM64" s="86">
        <v>10</v>
      </c>
      <c r="AN64" s="86"/>
      <c r="AO64" s="87">
        <v>12</v>
      </c>
      <c r="AP64" s="87">
        <v>13</v>
      </c>
      <c r="AQ64" s="200">
        <v>1</v>
      </c>
      <c r="AR64" s="201">
        <v>30</v>
      </c>
      <c r="AS64" s="81" t="s">
        <v>3773</v>
      </c>
      <c r="AT64" s="81"/>
      <c r="AU64" s="202"/>
      <c r="AV64" s="81">
        <v>10</v>
      </c>
      <c r="AW64" s="81">
        <v>1</v>
      </c>
      <c r="AX64" s="209">
        <v>9</v>
      </c>
      <c r="AY64" s="203" t="s">
        <v>8042</v>
      </c>
      <c r="AZ64" s="81" t="s">
        <v>3773</v>
      </c>
      <c r="BA64" s="81"/>
      <c r="BB64" s="90"/>
      <c r="BC64" s="82">
        <v>7</v>
      </c>
    </row>
    <row r="65" spans="2:55" ht="31.5" customHeight="1">
      <c r="B65" s="72">
        <v>60</v>
      </c>
      <c r="C65" s="72">
        <v>5</v>
      </c>
      <c r="D65" s="81" t="s">
        <v>2085</v>
      </c>
      <c r="E65" s="74" t="s">
        <v>1010</v>
      </c>
      <c r="F65" s="81" t="s">
        <v>8043</v>
      </c>
      <c r="G65" s="81" t="s">
        <v>8044</v>
      </c>
      <c r="H65" s="81" t="s">
        <v>8045</v>
      </c>
      <c r="I65" s="81" t="s">
        <v>8046</v>
      </c>
      <c r="J65" s="189" t="s">
        <v>8047</v>
      </c>
      <c r="K65" s="189" t="s">
        <v>3783</v>
      </c>
      <c r="L65" s="81">
        <v>3</v>
      </c>
      <c r="M65" s="81">
        <v>4</v>
      </c>
      <c r="N65" s="81">
        <v>4</v>
      </c>
      <c r="O65" s="85" t="s">
        <v>8048</v>
      </c>
      <c r="P65" s="189" t="s">
        <v>8049</v>
      </c>
      <c r="Q65" s="189" t="s">
        <v>8050</v>
      </c>
      <c r="R65" s="189" t="s">
        <v>8051</v>
      </c>
      <c r="S65" s="81" t="s">
        <v>8052</v>
      </c>
      <c r="T65" s="81">
        <v>1</v>
      </c>
      <c r="U65" s="81"/>
      <c r="V65" s="81"/>
      <c r="W65" s="81"/>
      <c r="X65" s="95">
        <v>3</v>
      </c>
      <c r="Y65" s="95">
        <v>5</v>
      </c>
      <c r="Z65" s="73"/>
      <c r="AA65" s="73"/>
      <c r="AB65" s="95"/>
      <c r="AC65" s="85"/>
      <c r="AD65" s="190">
        <v>846.65499999999997</v>
      </c>
      <c r="AE65" s="190">
        <v>714</v>
      </c>
      <c r="AF65" s="190">
        <v>1000</v>
      </c>
      <c r="AG65" s="191">
        <v>850</v>
      </c>
      <c r="AH65" s="87">
        <v>1000</v>
      </c>
      <c r="AI65" s="190">
        <v>1000</v>
      </c>
      <c r="AJ65" s="213">
        <f t="shared" si="4"/>
        <v>0</v>
      </c>
      <c r="AK65" s="86"/>
      <c r="AL65" s="86"/>
      <c r="AM65" s="86">
        <v>10</v>
      </c>
      <c r="AN65" s="86"/>
      <c r="AO65" s="87">
        <v>13</v>
      </c>
      <c r="AP65" s="87">
        <v>13</v>
      </c>
      <c r="AQ65" s="200"/>
      <c r="AR65" s="201"/>
      <c r="AS65" s="81" t="s">
        <v>3794</v>
      </c>
      <c r="AT65" s="81"/>
      <c r="AU65" s="202"/>
      <c r="AV65" s="81">
        <v>10</v>
      </c>
      <c r="AW65" s="81">
        <v>1</v>
      </c>
      <c r="AX65" s="209">
        <v>10</v>
      </c>
      <c r="AY65" s="203" t="s">
        <v>8053</v>
      </c>
      <c r="AZ65" s="81" t="s">
        <v>3794</v>
      </c>
      <c r="BA65" s="81"/>
      <c r="BB65" s="90"/>
      <c r="BC65" s="82">
        <v>6</v>
      </c>
    </row>
    <row r="66" spans="2:55" ht="31.5" customHeight="1">
      <c r="B66" s="72">
        <v>61</v>
      </c>
      <c r="C66" s="72">
        <v>6</v>
      </c>
      <c r="D66" s="81" t="s">
        <v>2085</v>
      </c>
      <c r="E66" s="74" t="s">
        <v>1014</v>
      </c>
      <c r="F66" s="81" t="s">
        <v>8054</v>
      </c>
      <c r="G66" s="81" t="s">
        <v>8055</v>
      </c>
      <c r="H66" s="81" t="s">
        <v>7902</v>
      </c>
      <c r="I66" s="81" t="s">
        <v>8056</v>
      </c>
      <c r="J66" s="189" t="s">
        <v>3799</v>
      </c>
      <c r="K66" s="189" t="s">
        <v>3800</v>
      </c>
      <c r="L66" s="81">
        <v>2</v>
      </c>
      <c r="M66" s="81">
        <v>4</v>
      </c>
      <c r="N66" s="81">
        <v>4</v>
      </c>
      <c r="O66" s="85" t="s">
        <v>8057</v>
      </c>
      <c r="P66" s="189" t="s">
        <v>8058</v>
      </c>
      <c r="Q66" s="189" t="s">
        <v>8059</v>
      </c>
      <c r="R66" s="189" t="s">
        <v>8060</v>
      </c>
      <c r="S66" s="81" t="s">
        <v>8061</v>
      </c>
      <c r="T66" s="81"/>
      <c r="U66" s="81"/>
      <c r="V66" s="81">
        <v>1</v>
      </c>
      <c r="W66" s="81"/>
      <c r="X66" s="95">
        <v>3</v>
      </c>
      <c r="Y66" s="95">
        <v>6</v>
      </c>
      <c r="Z66" s="73"/>
      <c r="AA66" s="73"/>
      <c r="AB66" s="95"/>
      <c r="AC66" s="85"/>
      <c r="AD66" s="190">
        <v>17317.057000000001</v>
      </c>
      <c r="AE66" s="190">
        <v>17000</v>
      </c>
      <c r="AF66" s="190">
        <v>23000</v>
      </c>
      <c r="AG66" s="191">
        <v>17300</v>
      </c>
      <c r="AH66" s="87">
        <v>18000</v>
      </c>
      <c r="AI66" s="190">
        <v>23000</v>
      </c>
      <c r="AJ66" s="213">
        <f t="shared" si="4"/>
        <v>5000</v>
      </c>
      <c r="AK66" s="86"/>
      <c r="AL66" s="86">
        <v>6210</v>
      </c>
      <c r="AM66" s="86">
        <v>10</v>
      </c>
      <c r="AN66" s="86"/>
      <c r="AO66" s="87">
        <v>95</v>
      </c>
      <c r="AP66" s="87">
        <v>98</v>
      </c>
      <c r="AQ66" s="200">
        <v>3</v>
      </c>
      <c r="AR66" s="201">
        <v>10</v>
      </c>
      <c r="AS66" s="81" t="s">
        <v>2756</v>
      </c>
      <c r="AT66" s="81"/>
      <c r="AU66" s="202"/>
      <c r="AV66" s="81">
        <v>10</v>
      </c>
      <c r="AW66" s="81">
        <v>1</v>
      </c>
      <c r="AX66" s="209">
        <v>10</v>
      </c>
      <c r="AY66" s="203" t="s">
        <v>8062</v>
      </c>
      <c r="AZ66" s="81" t="s">
        <v>2756</v>
      </c>
      <c r="BA66" s="81"/>
      <c r="BB66" s="90"/>
      <c r="BC66" s="82">
        <v>7</v>
      </c>
    </row>
    <row r="67" spans="2:55" ht="31.5" customHeight="1">
      <c r="B67" s="72">
        <v>62</v>
      </c>
      <c r="C67" s="72">
        <v>7</v>
      </c>
      <c r="D67" s="81" t="s">
        <v>2085</v>
      </c>
      <c r="E67" s="74" t="s">
        <v>1016</v>
      </c>
      <c r="F67" s="81" t="s">
        <v>8063</v>
      </c>
      <c r="G67" s="81" t="s">
        <v>8064</v>
      </c>
      <c r="H67" s="81" t="s">
        <v>8065</v>
      </c>
      <c r="I67" s="81" t="s">
        <v>8066</v>
      </c>
      <c r="J67" s="189" t="s">
        <v>3815</v>
      </c>
      <c r="K67" s="189" t="s">
        <v>3816</v>
      </c>
      <c r="L67" s="81">
        <v>2</v>
      </c>
      <c r="M67" s="81">
        <v>4</v>
      </c>
      <c r="N67" s="81">
        <v>4</v>
      </c>
      <c r="O67" s="85" t="s">
        <v>8067</v>
      </c>
      <c r="P67" s="189" t="s">
        <v>8068</v>
      </c>
      <c r="Q67" s="189" t="s">
        <v>8069</v>
      </c>
      <c r="R67" s="189" t="s">
        <v>8070</v>
      </c>
      <c r="S67" s="81" t="s">
        <v>8071</v>
      </c>
      <c r="T67" s="81">
        <v>1</v>
      </c>
      <c r="U67" s="81"/>
      <c r="V67" s="81"/>
      <c r="W67" s="81"/>
      <c r="X67" s="95">
        <v>5</v>
      </c>
      <c r="Y67" s="95">
        <v>8</v>
      </c>
      <c r="Z67" s="73" t="s">
        <v>8072</v>
      </c>
      <c r="AA67" s="73"/>
      <c r="AB67" s="95"/>
      <c r="AC67" s="85"/>
      <c r="AD67" s="190">
        <v>27617.59</v>
      </c>
      <c r="AE67" s="190">
        <v>23168</v>
      </c>
      <c r="AF67" s="190">
        <v>25000</v>
      </c>
      <c r="AG67" s="191">
        <v>27600</v>
      </c>
      <c r="AH67" s="87">
        <v>23000</v>
      </c>
      <c r="AI67" s="190">
        <v>25000</v>
      </c>
      <c r="AJ67" s="213">
        <f t="shared" si="4"/>
        <v>2000</v>
      </c>
      <c r="AK67" s="86"/>
      <c r="AL67" s="86">
        <v>7500</v>
      </c>
      <c r="AM67" s="86">
        <v>10</v>
      </c>
      <c r="AN67" s="86"/>
      <c r="AO67" s="87">
        <v>80</v>
      </c>
      <c r="AP67" s="87">
        <v>85</v>
      </c>
      <c r="AQ67" s="200">
        <v>5</v>
      </c>
      <c r="AR67" s="201">
        <v>10</v>
      </c>
      <c r="AS67" s="81" t="s">
        <v>3830</v>
      </c>
      <c r="AT67" s="81"/>
      <c r="AU67" s="202"/>
      <c r="AV67" s="81">
        <v>10</v>
      </c>
      <c r="AW67" s="81">
        <v>1</v>
      </c>
      <c r="AX67" s="209">
        <v>10</v>
      </c>
      <c r="AY67" s="203" t="s">
        <v>8073</v>
      </c>
      <c r="AZ67" s="81" t="s">
        <v>3830</v>
      </c>
      <c r="BA67" s="81"/>
      <c r="BB67" s="90"/>
      <c r="BC67" s="82">
        <v>9</v>
      </c>
    </row>
    <row r="68" spans="2:55" ht="31.5" customHeight="1">
      <c r="B68" s="72">
        <v>63</v>
      </c>
      <c r="C68" s="72">
        <v>8</v>
      </c>
      <c r="D68" s="81" t="s">
        <v>2085</v>
      </c>
      <c r="E68" s="74" t="s">
        <v>1008</v>
      </c>
      <c r="F68" s="81" t="s">
        <v>8074</v>
      </c>
      <c r="G68" s="81" t="s">
        <v>8075</v>
      </c>
      <c r="H68" s="81" t="s">
        <v>7920</v>
      </c>
      <c r="I68" s="81" t="s">
        <v>8076</v>
      </c>
      <c r="J68" s="189" t="s">
        <v>3835</v>
      </c>
      <c r="K68" s="189" t="s">
        <v>3836</v>
      </c>
      <c r="L68" s="81">
        <v>2</v>
      </c>
      <c r="M68" s="81">
        <v>4</v>
      </c>
      <c r="N68" s="81">
        <v>4</v>
      </c>
      <c r="O68" s="85" t="s">
        <v>8077</v>
      </c>
      <c r="P68" s="189" t="s">
        <v>8078</v>
      </c>
      <c r="Q68" s="189" t="s">
        <v>8079</v>
      </c>
      <c r="R68" s="189" t="s">
        <v>8080</v>
      </c>
      <c r="S68" s="81" t="s">
        <v>8081</v>
      </c>
      <c r="T68" s="81"/>
      <c r="U68" s="81">
        <v>1</v>
      </c>
      <c r="V68" s="81"/>
      <c r="W68" s="81"/>
      <c r="X68" s="95">
        <v>3</v>
      </c>
      <c r="Y68" s="95">
        <v>4</v>
      </c>
      <c r="Z68" s="73"/>
      <c r="AA68" s="73"/>
      <c r="AB68" s="95"/>
      <c r="AC68" s="85"/>
      <c r="AD68" s="190">
        <v>8464.5560000000005</v>
      </c>
      <c r="AE68" s="190">
        <v>14200</v>
      </c>
      <c r="AF68" s="190">
        <v>11000</v>
      </c>
      <c r="AG68" s="191">
        <v>8400</v>
      </c>
      <c r="AH68" s="87">
        <v>12000</v>
      </c>
      <c r="AI68" s="190">
        <v>11000</v>
      </c>
      <c r="AJ68" s="213"/>
      <c r="AK68" s="86"/>
      <c r="AL68" s="86"/>
      <c r="AM68" s="86">
        <v>20</v>
      </c>
      <c r="AN68" s="86"/>
      <c r="AO68" s="87">
        <v>44</v>
      </c>
      <c r="AP68" s="87">
        <v>49</v>
      </c>
      <c r="AQ68" s="200">
        <v>5</v>
      </c>
      <c r="AR68" s="201">
        <v>20</v>
      </c>
      <c r="AS68" s="81" t="s">
        <v>2756</v>
      </c>
      <c r="AT68" s="81"/>
      <c r="AU68" s="202"/>
      <c r="AV68" s="81">
        <v>10</v>
      </c>
      <c r="AW68" s="81">
        <v>1</v>
      </c>
      <c r="AX68" s="209">
        <v>10</v>
      </c>
      <c r="AY68" s="203" t="s">
        <v>8082</v>
      </c>
      <c r="AZ68" s="81" t="s">
        <v>2756</v>
      </c>
      <c r="BA68" s="81"/>
      <c r="BB68" s="90"/>
      <c r="BC68" s="82">
        <v>5</v>
      </c>
    </row>
    <row r="69" spans="2:55" ht="31.5" customHeight="1">
      <c r="B69" s="72">
        <v>64</v>
      </c>
      <c r="C69" s="72">
        <v>9</v>
      </c>
      <c r="D69" s="81" t="s">
        <v>2085</v>
      </c>
      <c r="E69" s="74" t="s">
        <v>3847</v>
      </c>
      <c r="F69" s="81" t="s">
        <v>8083</v>
      </c>
      <c r="G69" s="81" t="s">
        <v>8084</v>
      </c>
      <c r="H69" s="81" t="s">
        <v>7989</v>
      </c>
      <c r="I69" s="81" t="s">
        <v>8006</v>
      </c>
      <c r="J69" s="189" t="s">
        <v>3852</v>
      </c>
      <c r="K69" s="189" t="s">
        <v>3853</v>
      </c>
      <c r="L69" s="81">
        <v>1</v>
      </c>
      <c r="M69" s="81">
        <v>3</v>
      </c>
      <c r="N69" s="81">
        <v>4</v>
      </c>
      <c r="O69" s="85" t="s">
        <v>8085</v>
      </c>
      <c r="P69" s="189" t="s">
        <v>8086</v>
      </c>
      <c r="Q69" s="189" t="s">
        <v>8087</v>
      </c>
      <c r="R69" s="189" t="s">
        <v>8088</v>
      </c>
      <c r="S69" s="81"/>
      <c r="T69" s="81"/>
      <c r="U69" s="81"/>
      <c r="V69" s="81"/>
      <c r="W69" s="81"/>
      <c r="X69" s="95">
        <v>2</v>
      </c>
      <c r="Y69" s="95">
        <v>3</v>
      </c>
      <c r="Z69" s="73"/>
      <c r="AA69" s="73"/>
      <c r="AB69" s="95"/>
      <c r="AC69" s="85"/>
      <c r="AD69" s="190">
        <v>14316.665000000001</v>
      </c>
      <c r="AE69" s="190">
        <v>25615</v>
      </c>
      <c r="AF69" s="190">
        <v>26000</v>
      </c>
      <c r="AG69" s="191">
        <v>14316</v>
      </c>
      <c r="AH69" s="87">
        <v>17500</v>
      </c>
      <c r="AI69" s="212">
        <v>20100</v>
      </c>
      <c r="AJ69" s="213">
        <f t="shared" si="4"/>
        <v>2600</v>
      </c>
      <c r="AK69" s="86"/>
      <c r="AL69" s="86">
        <v>260</v>
      </c>
      <c r="AM69" s="86">
        <v>10</v>
      </c>
      <c r="AN69" s="86"/>
      <c r="AO69" s="87">
        <v>89</v>
      </c>
      <c r="AP69" s="87">
        <v>85</v>
      </c>
      <c r="AQ69" s="200"/>
      <c r="AR69" s="201">
        <v>10</v>
      </c>
      <c r="AS69" s="81" t="s">
        <v>2756</v>
      </c>
      <c r="AT69" s="81"/>
      <c r="AU69" s="202"/>
      <c r="AV69" s="81"/>
      <c r="AW69" s="81"/>
      <c r="AX69" s="209"/>
      <c r="AY69" s="203" t="s">
        <v>8089</v>
      </c>
      <c r="AZ69" s="81" t="s">
        <v>2756</v>
      </c>
      <c r="BA69" s="81"/>
      <c r="BB69" s="90"/>
      <c r="BC69" s="82">
        <v>4</v>
      </c>
    </row>
    <row r="70" spans="2:55" ht="31.5" customHeight="1">
      <c r="B70" s="72">
        <v>65</v>
      </c>
      <c r="C70" s="72">
        <v>10</v>
      </c>
      <c r="D70" s="81" t="s">
        <v>2085</v>
      </c>
      <c r="E70" s="74" t="s">
        <v>3863</v>
      </c>
      <c r="F70" s="81" t="s">
        <v>8090</v>
      </c>
      <c r="G70" s="81" t="s">
        <v>8091</v>
      </c>
      <c r="H70" s="81" t="s">
        <v>8092</v>
      </c>
      <c r="I70" s="81" t="s">
        <v>8036</v>
      </c>
      <c r="J70" s="189" t="s">
        <v>3870</v>
      </c>
      <c r="K70" s="189" t="s">
        <v>3871</v>
      </c>
      <c r="L70" s="81">
        <v>2</v>
      </c>
      <c r="M70" s="81">
        <v>4</v>
      </c>
      <c r="N70" s="81">
        <v>4</v>
      </c>
      <c r="O70" s="85" t="s">
        <v>8093</v>
      </c>
      <c r="P70" s="189" t="s">
        <v>8094</v>
      </c>
      <c r="Q70" s="189" t="s">
        <v>8095</v>
      </c>
      <c r="R70" s="189" t="s">
        <v>8096</v>
      </c>
      <c r="S70" s="81" t="s">
        <v>8097</v>
      </c>
      <c r="T70" s="81"/>
      <c r="U70" s="81">
        <v>1</v>
      </c>
      <c r="V70" s="81"/>
      <c r="W70" s="81"/>
      <c r="X70" s="95">
        <v>3</v>
      </c>
      <c r="Y70" s="95">
        <v>5</v>
      </c>
      <c r="Z70" s="73"/>
      <c r="AA70" s="73"/>
      <c r="AB70" s="95"/>
      <c r="AC70" s="85"/>
      <c r="AD70" s="190">
        <v>20702.308000000001</v>
      </c>
      <c r="AE70" s="190">
        <v>18004</v>
      </c>
      <c r="AF70" s="190">
        <v>20000</v>
      </c>
      <c r="AG70" s="191">
        <v>20000</v>
      </c>
      <c r="AH70" s="87">
        <v>20000</v>
      </c>
      <c r="AI70" s="190">
        <v>20000</v>
      </c>
      <c r="AJ70" s="213">
        <f t="shared" si="4"/>
        <v>0</v>
      </c>
      <c r="AK70" s="86"/>
      <c r="AL70" s="86">
        <v>18000</v>
      </c>
      <c r="AM70" s="86">
        <v>10</v>
      </c>
      <c r="AN70" s="86"/>
      <c r="AO70" s="87">
        <v>55</v>
      </c>
      <c r="AP70" s="87">
        <v>56</v>
      </c>
      <c r="AQ70" s="200">
        <v>1</v>
      </c>
      <c r="AR70" s="201">
        <v>10</v>
      </c>
      <c r="AS70" s="81" t="s">
        <v>2756</v>
      </c>
      <c r="AT70" s="81"/>
      <c r="AU70" s="202"/>
      <c r="AV70" s="81">
        <v>10</v>
      </c>
      <c r="AW70" s="81">
        <v>1</v>
      </c>
      <c r="AX70" s="209">
        <v>10</v>
      </c>
      <c r="AY70" s="203" t="s">
        <v>8098</v>
      </c>
      <c r="AZ70" s="81" t="s">
        <v>2756</v>
      </c>
      <c r="BA70" s="81"/>
      <c r="BB70" s="90"/>
      <c r="BC70" s="82">
        <v>6</v>
      </c>
    </row>
    <row r="71" spans="2:55" ht="31.5" customHeight="1">
      <c r="B71" s="72">
        <v>66</v>
      </c>
      <c r="C71" s="72">
        <v>11</v>
      </c>
      <c r="D71" s="81" t="s">
        <v>2085</v>
      </c>
      <c r="E71" s="74" t="s">
        <v>3882</v>
      </c>
      <c r="F71" s="81" t="s">
        <v>8099</v>
      </c>
      <c r="G71" s="81" t="s">
        <v>8100</v>
      </c>
      <c r="H71" s="81" t="s">
        <v>7920</v>
      </c>
      <c r="I71" s="81" t="s">
        <v>8076</v>
      </c>
      <c r="J71" s="189" t="s">
        <v>3888</v>
      </c>
      <c r="K71" s="189" t="s">
        <v>3889</v>
      </c>
      <c r="L71" s="81">
        <v>3</v>
      </c>
      <c r="M71" s="81">
        <v>4</v>
      </c>
      <c r="N71" s="81">
        <v>4</v>
      </c>
      <c r="O71" s="85" t="s">
        <v>8101</v>
      </c>
      <c r="P71" s="189" t="s">
        <v>8102</v>
      </c>
      <c r="Q71" s="189" t="s">
        <v>8103</v>
      </c>
      <c r="R71" s="189" t="s">
        <v>8104</v>
      </c>
      <c r="S71" s="81" t="s">
        <v>8105</v>
      </c>
      <c r="T71" s="81">
        <v>1</v>
      </c>
      <c r="U71" s="81"/>
      <c r="V71" s="81"/>
      <c r="W71" s="81"/>
      <c r="X71" s="95">
        <v>3</v>
      </c>
      <c r="Y71" s="95">
        <v>5</v>
      </c>
      <c r="Z71" s="73"/>
      <c r="AA71" s="73"/>
      <c r="AB71" s="95"/>
      <c r="AC71" s="85"/>
      <c r="AD71" s="190">
        <v>1613.5060000000001</v>
      </c>
      <c r="AE71" s="190">
        <v>700</v>
      </c>
      <c r="AF71" s="190">
        <v>1700</v>
      </c>
      <c r="AG71" s="191">
        <v>1608</v>
      </c>
      <c r="AH71" s="87">
        <v>2100</v>
      </c>
      <c r="AI71" s="190">
        <v>1700</v>
      </c>
      <c r="AJ71" s="213"/>
      <c r="AK71" s="86"/>
      <c r="AL71" s="86">
        <v>561</v>
      </c>
      <c r="AM71" s="86">
        <v>5</v>
      </c>
      <c r="AN71" s="86"/>
      <c r="AO71" s="87">
        <v>13</v>
      </c>
      <c r="AP71" s="87">
        <v>13</v>
      </c>
      <c r="AQ71" s="200"/>
      <c r="AR71" s="201"/>
      <c r="AS71" s="81" t="s">
        <v>2756</v>
      </c>
      <c r="AT71" s="81"/>
      <c r="AU71" s="202"/>
      <c r="AV71" s="81">
        <v>9</v>
      </c>
      <c r="AW71" s="81">
        <v>1</v>
      </c>
      <c r="AX71" s="209">
        <v>10</v>
      </c>
      <c r="AY71" s="203" t="s">
        <v>8106</v>
      </c>
      <c r="AZ71" s="81" t="s">
        <v>2756</v>
      </c>
      <c r="BA71" s="81"/>
      <c r="BB71" s="90"/>
      <c r="BC71" s="82">
        <v>6</v>
      </c>
    </row>
    <row r="72" spans="2:55" ht="31.5" customHeight="1">
      <c r="B72" s="72">
        <v>67</v>
      </c>
      <c r="C72" s="72">
        <v>12</v>
      </c>
      <c r="D72" s="81" t="s">
        <v>2085</v>
      </c>
      <c r="E72" s="74" t="s">
        <v>3901</v>
      </c>
      <c r="F72" s="81" t="s">
        <v>8107</v>
      </c>
      <c r="G72" s="81" t="s">
        <v>8108</v>
      </c>
      <c r="H72" s="81" t="s">
        <v>7920</v>
      </c>
      <c r="I72" s="81" t="s">
        <v>8076</v>
      </c>
      <c r="J72" s="189" t="s">
        <v>3906</v>
      </c>
      <c r="K72" s="189" t="s">
        <v>3907</v>
      </c>
      <c r="L72" s="81">
        <v>3</v>
      </c>
      <c r="M72" s="81">
        <v>4</v>
      </c>
      <c r="N72" s="81">
        <v>4</v>
      </c>
      <c r="O72" s="85" t="s">
        <v>8109</v>
      </c>
      <c r="P72" s="189" t="s">
        <v>8110</v>
      </c>
      <c r="Q72" s="189" t="s">
        <v>8111</v>
      </c>
      <c r="R72" s="189" t="s">
        <v>8112</v>
      </c>
      <c r="S72" s="81" t="s">
        <v>8113</v>
      </c>
      <c r="T72" s="81"/>
      <c r="U72" s="81"/>
      <c r="V72" s="81">
        <v>1</v>
      </c>
      <c r="W72" s="81"/>
      <c r="X72" s="95">
        <v>3</v>
      </c>
      <c r="Y72" s="95">
        <v>5</v>
      </c>
      <c r="Z72" s="73"/>
      <c r="AA72" s="73"/>
      <c r="AB72" s="95"/>
      <c r="AC72" s="85"/>
      <c r="AD72" s="190">
        <v>9491.5290000000005</v>
      </c>
      <c r="AE72" s="190">
        <v>9424</v>
      </c>
      <c r="AF72" s="190">
        <v>10000</v>
      </c>
      <c r="AG72" s="191">
        <v>9491</v>
      </c>
      <c r="AH72" s="87">
        <v>9000</v>
      </c>
      <c r="AI72" s="190">
        <v>10000</v>
      </c>
      <c r="AJ72" s="213">
        <f t="shared" si="4"/>
        <v>1000</v>
      </c>
      <c r="AK72" s="86"/>
      <c r="AL72" s="86">
        <v>3500</v>
      </c>
      <c r="AM72" s="86">
        <v>20</v>
      </c>
      <c r="AN72" s="86"/>
      <c r="AO72" s="87">
        <v>54</v>
      </c>
      <c r="AP72" s="87">
        <v>54</v>
      </c>
      <c r="AQ72" s="200"/>
      <c r="AR72" s="201"/>
      <c r="AS72" s="81" t="s">
        <v>3918</v>
      </c>
      <c r="AT72" s="81"/>
      <c r="AU72" s="202"/>
      <c r="AV72" s="81">
        <v>10</v>
      </c>
      <c r="AW72" s="81">
        <v>1</v>
      </c>
      <c r="AX72" s="209">
        <v>10</v>
      </c>
      <c r="AY72" s="203" t="s">
        <v>8114</v>
      </c>
      <c r="AZ72" s="81" t="s">
        <v>3918</v>
      </c>
      <c r="BA72" s="81"/>
      <c r="BB72" s="90"/>
      <c r="BC72" s="82">
        <v>6</v>
      </c>
    </row>
    <row r="73" spans="2:55" ht="31.5" customHeight="1">
      <c r="B73" s="72">
        <v>68</v>
      </c>
      <c r="C73" s="72">
        <v>13</v>
      </c>
      <c r="D73" s="81" t="s">
        <v>2085</v>
      </c>
      <c r="E73" s="74" t="s">
        <v>3919</v>
      </c>
      <c r="F73" s="81" t="s">
        <v>8115</v>
      </c>
      <c r="G73" s="81" t="s">
        <v>8116</v>
      </c>
      <c r="H73" s="81" t="s">
        <v>7920</v>
      </c>
      <c r="I73" s="81" t="s">
        <v>8076</v>
      </c>
      <c r="J73" s="189" t="s">
        <v>3925</v>
      </c>
      <c r="K73" s="189" t="s">
        <v>3926</v>
      </c>
      <c r="L73" s="81">
        <v>1</v>
      </c>
      <c r="M73" s="81">
        <v>3</v>
      </c>
      <c r="N73" s="81">
        <v>4</v>
      </c>
      <c r="O73" s="85" t="s">
        <v>8117</v>
      </c>
      <c r="P73" s="189" t="s">
        <v>8118</v>
      </c>
      <c r="Q73" s="189" t="s">
        <v>8119</v>
      </c>
      <c r="R73" s="189" t="s">
        <v>8120</v>
      </c>
      <c r="S73" s="81"/>
      <c r="T73" s="81"/>
      <c r="U73" s="81"/>
      <c r="V73" s="81"/>
      <c r="W73" s="81"/>
      <c r="X73" s="95">
        <v>3</v>
      </c>
      <c r="Y73" s="95">
        <v>4</v>
      </c>
      <c r="Z73" s="73"/>
      <c r="AA73" s="73"/>
      <c r="AB73" s="95"/>
      <c r="AC73" s="85"/>
      <c r="AD73" s="190">
        <v>4499.8050000000003</v>
      </c>
      <c r="AE73" s="190"/>
      <c r="AF73" s="190"/>
      <c r="AG73" s="191">
        <v>4400</v>
      </c>
      <c r="AH73" s="87">
        <v>9000</v>
      </c>
      <c r="AI73" s="190"/>
      <c r="AJ73" s="213"/>
      <c r="AK73" s="86"/>
      <c r="AL73" s="86"/>
      <c r="AM73" s="86"/>
      <c r="AN73" s="86"/>
      <c r="AO73" s="87"/>
      <c r="AP73" s="87"/>
      <c r="AQ73" s="200"/>
      <c r="AR73" s="201"/>
      <c r="AS73" s="81" t="s">
        <v>2756</v>
      </c>
      <c r="AT73" s="81"/>
      <c r="AU73" s="202"/>
      <c r="AV73" s="81"/>
      <c r="AW73" s="81"/>
      <c r="AX73" s="209"/>
      <c r="AY73" s="203"/>
      <c r="AZ73" s="81" t="s">
        <v>2756</v>
      </c>
      <c r="BA73" s="81"/>
      <c r="BB73" s="90"/>
      <c r="BC73" s="82">
        <v>5</v>
      </c>
    </row>
    <row r="74" spans="2:55" ht="31.5" customHeight="1">
      <c r="B74" s="72">
        <v>69</v>
      </c>
      <c r="C74" s="72">
        <v>14</v>
      </c>
      <c r="D74" s="81" t="s">
        <v>2085</v>
      </c>
      <c r="E74" s="74" t="s">
        <v>1015</v>
      </c>
      <c r="F74" s="81" t="s">
        <v>3936</v>
      </c>
      <c r="G74" s="81" t="s">
        <v>8121</v>
      </c>
      <c r="H74" s="81" t="s">
        <v>7920</v>
      </c>
      <c r="I74" s="81" t="s">
        <v>8076</v>
      </c>
      <c r="J74" s="189" t="s">
        <v>3940</v>
      </c>
      <c r="K74" s="189" t="s">
        <v>3941</v>
      </c>
      <c r="L74" s="81">
        <v>2</v>
      </c>
      <c r="M74" s="81">
        <v>3</v>
      </c>
      <c r="N74" s="81">
        <v>4</v>
      </c>
      <c r="O74" s="85" t="s">
        <v>8122</v>
      </c>
      <c r="P74" s="189" t="s">
        <v>8123</v>
      </c>
      <c r="Q74" s="189" t="s">
        <v>8124</v>
      </c>
      <c r="R74" s="189" t="s">
        <v>8125</v>
      </c>
      <c r="S74" s="81"/>
      <c r="T74" s="81"/>
      <c r="U74" s="81"/>
      <c r="V74" s="81"/>
      <c r="W74" s="81"/>
      <c r="X74" s="95">
        <v>4</v>
      </c>
      <c r="Y74" s="95">
        <v>5</v>
      </c>
      <c r="Z74" s="73"/>
      <c r="AA74" s="73"/>
      <c r="AB74" s="95"/>
      <c r="AC74" s="85"/>
      <c r="AD74" s="190">
        <v>3080.2510000000002</v>
      </c>
      <c r="AE74" s="190">
        <v>7608</v>
      </c>
      <c r="AF74" s="190">
        <v>10000</v>
      </c>
      <c r="AG74" s="191">
        <v>3200</v>
      </c>
      <c r="AH74" s="87">
        <v>6000</v>
      </c>
      <c r="AI74" s="212">
        <v>8000</v>
      </c>
      <c r="AJ74" s="213">
        <f t="shared" si="4"/>
        <v>2000</v>
      </c>
      <c r="AK74" s="86"/>
      <c r="AL74" s="86"/>
      <c r="AM74" s="86">
        <v>20</v>
      </c>
      <c r="AN74" s="86"/>
      <c r="AO74" s="87">
        <v>20</v>
      </c>
      <c r="AP74" s="87">
        <v>26</v>
      </c>
      <c r="AQ74" s="200">
        <v>6</v>
      </c>
      <c r="AR74" s="201">
        <v>5</v>
      </c>
      <c r="AS74" s="81" t="s">
        <v>2778</v>
      </c>
      <c r="AT74" s="81"/>
      <c r="AU74" s="202"/>
      <c r="AV74" s="81">
        <v>10</v>
      </c>
      <c r="AW74" s="81">
        <v>1</v>
      </c>
      <c r="AX74" s="209">
        <v>10</v>
      </c>
      <c r="AY74" s="203" t="s">
        <v>8126</v>
      </c>
      <c r="AZ74" s="81" t="s">
        <v>2778</v>
      </c>
      <c r="BA74" s="81"/>
      <c r="BB74" s="90"/>
      <c r="BC74" s="82">
        <v>6</v>
      </c>
    </row>
    <row r="75" spans="2:55" ht="31.5" customHeight="1">
      <c r="B75" s="72">
        <v>70</v>
      </c>
      <c r="C75" s="72">
        <v>15</v>
      </c>
      <c r="D75" s="81" t="s">
        <v>2085</v>
      </c>
      <c r="E75" s="74" t="s">
        <v>1012</v>
      </c>
      <c r="F75" s="81" t="s">
        <v>3952</v>
      </c>
      <c r="G75" s="81" t="s">
        <v>8127</v>
      </c>
      <c r="H75" s="81" t="s">
        <v>7920</v>
      </c>
      <c r="I75" s="81" t="s">
        <v>8076</v>
      </c>
      <c r="J75" s="189" t="s">
        <v>3956</v>
      </c>
      <c r="K75" s="189" t="s">
        <v>3957</v>
      </c>
      <c r="L75" s="81">
        <v>3</v>
      </c>
      <c r="M75" s="81">
        <v>4</v>
      </c>
      <c r="N75" s="81">
        <v>4</v>
      </c>
      <c r="O75" s="85" t="s">
        <v>8128</v>
      </c>
      <c r="P75" s="189" t="s">
        <v>8129</v>
      </c>
      <c r="Q75" s="189" t="s">
        <v>8130</v>
      </c>
      <c r="R75" s="189" t="s">
        <v>8131</v>
      </c>
      <c r="S75" s="81" t="s">
        <v>8132</v>
      </c>
      <c r="T75" s="81">
        <v>1</v>
      </c>
      <c r="U75" s="81"/>
      <c r="V75" s="81"/>
      <c r="W75" s="81"/>
      <c r="X75" s="95">
        <v>3</v>
      </c>
      <c r="Y75" s="95">
        <v>6</v>
      </c>
      <c r="Z75" s="73"/>
      <c r="AA75" s="73"/>
      <c r="AB75" s="95"/>
      <c r="AC75" s="85"/>
      <c r="AD75" s="190">
        <v>1560.671</v>
      </c>
      <c r="AE75" s="190">
        <v>1444</v>
      </c>
      <c r="AF75" s="190">
        <v>1500</v>
      </c>
      <c r="AG75" s="191">
        <v>1500</v>
      </c>
      <c r="AH75" s="87">
        <v>1800</v>
      </c>
      <c r="AI75" s="190">
        <v>1500</v>
      </c>
      <c r="AJ75" s="213"/>
      <c r="AK75" s="86"/>
      <c r="AL75" s="86">
        <v>15</v>
      </c>
      <c r="AM75" s="86">
        <v>1</v>
      </c>
      <c r="AN75" s="86"/>
      <c r="AO75" s="87">
        <v>12</v>
      </c>
      <c r="AP75" s="87">
        <v>14</v>
      </c>
      <c r="AQ75" s="200">
        <v>2</v>
      </c>
      <c r="AR75" s="201">
        <v>1</v>
      </c>
      <c r="AS75" s="81" t="s">
        <v>2756</v>
      </c>
      <c r="AT75" s="81"/>
      <c r="AU75" s="202"/>
      <c r="AV75" s="81">
        <v>7</v>
      </c>
      <c r="AW75" s="81">
        <v>1</v>
      </c>
      <c r="AX75" s="209">
        <v>8</v>
      </c>
      <c r="AY75" s="203" t="s">
        <v>8133</v>
      </c>
      <c r="AZ75" s="81" t="s">
        <v>2756</v>
      </c>
      <c r="BA75" s="81"/>
      <c r="BB75" s="90"/>
      <c r="BC75" s="82">
        <v>9</v>
      </c>
    </row>
    <row r="76" spans="2:55" ht="31.5" customHeight="1">
      <c r="B76" s="72">
        <v>71</v>
      </c>
      <c r="C76" s="72">
        <v>16</v>
      </c>
      <c r="D76" s="81" t="s">
        <v>8134</v>
      </c>
      <c r="E76" s="74" t="s">
        <v>2334</v>
      </c>
      <c r="F76" s="81" t="s">
        <v>8135</v>
      </c>
      <c r="G76" s="81" t="s">
        <v>8136</v>
      </c>
      <c r="H76" s="81" t="s">
        <v>7981</v>
      </c>
      <c r="I76" s="81" t="s">
        <v>8076</v>
      </c>
      <c r="J76" s="189" t="s">
        <v>3974</v>
      </c>
      <c r="K76" s="189" t="s">
        <v>3975</v>
      </c>
      <c r="L76" s="81">
        <v>3</v>
      </c>
      <c r="M76" s="81">
        <v>4</v>
      </c>
      <c r="N76" s="81">
        <v>4</v>
      </c>
      <c r="O76" s="85" t="s">
        <v>8137</v>
      </c>
      <c r="P76" s="189" t="s">
        <v>8138</v>
      </c>
      <c r="Q76" s="189" t="s">
        <v>8139</v>
      </c>
      <c r="R76" s="189" t="s">
        <v>8140</v>
      </c>
      <c r="S76" s="81" t="s">
        <v>8141</v>
      </c>
      <c r="T76" s="81"/>
      <c r="U76" s="81">
        <v>1</v>
      </c>
      <c r="V76" s="81"/>
      <c r="W76" s="81"/>
      <c r="X76" s="95">
        <v>4</v>
      </c>
      <c r="Y76" s="95">
        <v>6</v>
      </c>
      <c r="Z76" s="73"/>
      <c r="AA76" s="73"/>
      <c r="AB76" s="95"/>
      <c r="AC76" s="85" t="s">
        <v>8142</v>
      </c>
      <c r="AD76" s="190">
        <v>25602.822</v>
      </c>
      <c r="AE76" s="190">
        <v>35964</v>
      </c>
      <c r="AF76" s="190">
        <v>39000</v>
      </c>
      <c r="AG76" s="191"/>
      <c r="AH76" s="190">
        <v>35964</v>
      </c>
      <c r="AI76" s="212">
        <v>36354</v>
      </c>
      <c r="AJ76" s="213">
        <f t="shared" si="4"/>
        <v>390</v>
      </c>
      <c r="AK76" s="86"/>
      <c r="AL76" s="86">
        <v>3510</v>
      </c>
      <c r="AM76" s="86">
        <v>1</v>
      </c>
      <c r="AN76" s="86"/>
      <c r="AO76" s="87">
        <v>90</v>
      </c>
      <c r="AP76" s="87">
        <v>98</v>
      </c>
      <c r="AQ76" s="200">
        <v>8</v>
      </c>
      <c r="AR76" s="201">
        <v>1</v>
      </c>
      <c r="AS76" s="81" t="s">
        <v>3794</v>
      </c>
      <c r="AT76" s="81" t="s">
        <v>3335</v>
      </c>
      <c r="AU76" s="202"/>
      <c r="AV76" s="81">
        <v>8</v>
      </c>
      <c r="AW76" s="81">
        <v>1</v>
      </c>
      <c r="AX76" s="209">
        <v>8</v>
      </c>
      <c r="AY76" s="203" t="s">
        <v>8143</v>
      </c>
      <c r="AZ76" s="81" t="s">
        <v>3794</v>
      </c>
      <c r="BA76" s="81" t="s">
        <v>3335</v>
      </c>
      <c r="BB76" s="90"/>
      <c r="BC76" s="82">
        <v>8</v>
      </c>
    </row>
    <row r="77" spans="2:55" ht="31.5" customHeight="1">
      <c r="B77" s="72">
        <v>72</v>
      </c>
      <c r="C77" s="72">
        <v>17</v>
      </c>
      <c r="D77" s="81" t="s">
        <v>8134</v>
      </c>
      <c r="E77" s="74" t="s">
        <v>1011</v>
      </c>
      <c r="F77" s="81" t="s">
        <v>8144</v>
      </c>
      <c r="G77" s="81" t="s">
        <v>8145</v>
      </c>
      <c r="H77" s="81" t="s">
        <v>7981</v>
      </c>
      <c r="I77" s="81" t="s">
        <v>8076</v>
      </c>
      <c r="J77" s="189" t="s">
        <v>3995</v>
      </c>
      <c r="K77" s="189" t="s">
        <v>3996</v>
      </c>
      <c r="L77" s="81">
        <v>3</v>
      </c>
      <c r="M77" s="81">
        <v>4</v>
      </c>
      <c r="N77" s="81">
        <v>4</v>
      </c>
      <c r="O77" s="85" t="s">
        <v>8146</v>
      </c>
      <c r="P77" s="189" t="s">
        <v>8147</v>
      </c>
      <c r="Q77" s="189" t="s">
        <v>8146</v>
      </c>
      <c r="R77" s="189" t="s">
        <v>8148</v>
      </c>
      <c r="S77" s="81" t="s">
        <v>8149</v>
      </c>
      <c r="T77" s="81">
        <v>1</v>
      </c>
      <c r="U77" s="81"/>
      <c r="V77" s="81"/>
      <c r="W77" s="81"/>
      <c r="X77" s="95">
        <v>4</v>
      </c>
      <c r="Y77" s="95">
        <v>6</v>
      </c>
      <c r="Z77" s="73"/>
      <c r="AA77" s="73"/>
      <c r="AB77" s="95"/>
      <c r="AC77" s="85"/>
      <c r="AD77" s="190">
        <v>611.03700000000003</v>
      </c>
      <c r="AE77" s="190">
        <v>814</v>
      </c>
      <c r="AF77" s="190">
        <v>2000</v>
      </c>
      <c r="AG77" s="191"/>
      <c r="AH77" s="190">
        <v>814</v>
      </c>
      <c r="AI77" s="212">
        <v>914</v>
      </c>
      <c r="AJ77" s="213">
        <f t="shared" si="4"/>
        <v>100</v>
      </c>
      <c r="AK77" s="86"/>
      <c r="AL77" s="86"/>
      <c r="AM77" s="86">
        <v>5</v>
      </c>
      <c r="AN77" s="86"/>
      <c r="AO77" s="87">
        <v>15</v>
      </c>
      <c r="AP77" s="87">
        <v>17</v>
      </c>
      <c r="AQ77" s="200">
        <v>2</v>
      </c>
      <c r="AR77" s="201">
        <v>6</v>
      </c>
      <c r="AS77" s="81" t="s">
        <v>2756</v>
      </c>
      <c r="AT77" s="81" t="s">
        <v>3335</v>
      </c>
      <c r="AU77" s="202"/>
      <c r="AV77" s="81">
        <v>10</v>
      </c>
      <c r="AW77" s="81">
        <v>1</v>
      </c>
      <c r="AX77" s="209">
        <v>10</v>
      </c>
      <c r="AY77" s="203" t="s">
        <v>8150</v>
      </c>
      <c r="AZ77" s="81" t="s">
        <v>8151</v>
      </c>
      <c r="BA77" s="81" t="s">
        <v>3335</v>
      </c>
      <c r="BB77" s="90"/>
      <c r="BC77" s="82">
        <v>7</v>
      </c>
    </row>
    <row r="78" spans="2:55" ht="31.5" customHeight="1">
      <c r="B78" s="72">
        <v>73</v>
      </c>
      <c r="C78" s="72">
        <v>18</v>
      </c>
      <c r="D78" s="81" t="s">
        <v>2085</v>
      </c>
      <c r="E78" s="74" t="s">
        <v>4007</v>
      </c>
      <c r="F78" s="81" t="s">
        <v>8152</v>
      </c>
      <c r="G78" s="81" t="s">
        <v>8153</v>
      </c>
      <c r="H78" s="81" t="s">
        <v>7920</v>
      </c>
      <c r="I78" s="81" t="s">
        <v>8076</v>
      </c>
      <c r="J78" s="189" t="s">
        <v>4013</v>
      </c>
      <c r="K78" s="189" t="s">
        <v>4014</v>
      </c>
      <c r="L78" s="81">
        <v>3</v>
      </c>
      <c r="M78" s="81">
        <v>4</v>
      </c>
      <c r="N78" s="81">
        <v>4</v>
      </c>
      <c r="O78" s="85" t="s">
        <v>8154</v>
      </c>
      <c r="P78" s="189" t="s">
        <v>8155</v>
      </c>
      <c r="Q78" s="189" t="s">
        <v>8156</v>
      </c>
      <c r="R78" s="189" t="s">
        <v>8157</v>
      </c>
      <c r="S78" s="81" t="s">
        <v>8158</v>
      </c>
      <c r="T78" s="81">
        <v>1</v>
      </c>
      <c r="U78" s="81"/>
      <c r="V78" s="81"/>
      <c r="W78" s="81"/>
      <c r="X78" s="95">
        <v>3</v>
      </c>
      <c r="Y78" s="95">
        <v>6</v>
      </c>
      <c r="Z78" s="73"/>
      <c r="AA78" s="73"/>
      <c r="AB78" s="95"/>
      <c r="AC78" s="85"/>
      <c r="AD78" s="190">
        <v>383.11500000000001</v>
      </c>
      <c r="AE78" s="190">
        <v>530</v>
      </c>
      <c r="AF78" s="190">
        <v>700</v>
      </c>
      <c r="AG78" s="191">
        <v>580</v>
      </c>
      <c r="AH78" s="87">
        <v>500</v>
      </c>
      <c r="AI78" s="190">
        <v>700</v>
      </c>
      <c r="AJ78" s="213">
        <f t="shared" si="4"/>
        <v>200</v>
      </c>
      <c r="AK78" s="86"/>
      <c r="AL78" s="86"/>
      <c r="AM78" s="86">
        <v>30</v>
      </c>
      <c r="AN78" s="86"/>
      <c r="AO78" s="87">
        <v>4</v>
      </c>
      <c r="AP78" s="87">
        <v>5</v>
      </c>
      <c r="AQ78" s="200">
        <v>1</v>
      </c>
      <c r="AR78" s="201">
        <v>30</v>
      </c>
      <c r="AS78" s="81" t="s">
        <v>2756</v>
      </c>
      <c r="AT78" s="81"/>
      <c r="AU78" s="202"/>
      <c r="AV78" s="81">
        <v>9</v>
      </c>
      <c r="AW78" s="81">
        <v>1</v>
      </c>
      <c r="AX78" s="209">
        <v>9</v>
      </c>
      <c r="AY78" s="203" t="s">
        <v>8159</v>
      </c>
      <c r="AZ78" s="81" t="s">
        <v>2756</v>
      </c>
      <c r="BA78" s="81"/>
      <c r="BB78" s="90"/>
      <c r="BC78" s="82">
        <v>7</v>
      </c>
    </row>
    <row r="79" spans="2:55" ht="31.5" customHeight="1">
      <c r="B79" s="72">
        <v>74</v>
      </c>
      <c r="C79" s="72">
        <v>19</v>
      </c>
      <c r="D79" s="81" t="s">
        <v>2085</v>
      </c>
      <c r="E79" s="74" t="s">
        <v>1023</v>
      </c>
      <c r="F79" s="81" t="s">
        <v>8160</v>
      </c>
      <c r="G79" s="81" t="s">
        <v>8161</v>
      </c>
      <c r="H79" s="81" t="s">
        <v>7920</v>
      </c>
      <c r="I79" s="81" t="s">
        <v>8162</v>
      </c>
      <c r="J79" s="189" t="s">
        <v>4034</v>
      </c>
      <c r="K79" s="189" t="s">
        <v>4035</v>
      </c>
      <c r="L79" s="81">
        <v>4</v>
      </c>
      <c r="M79" s="81">
        <v>4</v>
      </c>
      <c r="N79" s="81">
        <v>6</v>
      </c>
      <c r="O79" s="85" t="s">
        <v>4036</v>
      </c>
      <c r="P79" s="189" t="s">
        <v>8163</v>
      </c>
      <c r="Q79" s="189" t="s">
        <v>8164</v>
      </c>
      <c r="R79" s="189" t="s">
        <v>8165</v>
      </c>
      <c r="S79" s="81" t="s">
        <v>8166</v>
      </c>
      <c r="T79" s="81"/>
      <c r="U79" s="81">
        <v>1</v>
      </c>
      <c r="V79" s="81"/>
      <c r="W79" s="81"/>
      <c r="X79" s="95">
        <v>6</v>
      </c>
      <c r="Y79" s="95">
        <v>12</v>
      </c>
      <c r="Z79" s="73"/>
      <c r="AA79" s="92"/>
      <c r="AB79" s="217"/>
      <c r="AC79" s="85" t="s">
        <v>8167</v>
      </c>
      <c r="AD79" s="190"/>
      <c r="AE79" s="214">
        <v>680</v>
      </c>
      <c r="AF79" s="214">
        <v>750</v>
      </c>
      <c r="AG79" s="191">
        <v>500</v>
      </c>
      <c r="AH79" s="87">
        <v>1500</v>
      </c>
      <c r="AI79" s="214">
        <v>750</v>
      </c>
      <c r="AJ79" s="213"/>
      <c r="AK79" s="86"/>
      <c r="AL79" s="86"/>
      <c r="AM79" s="215">
        <v>30</v>
      </c>
      <c r="AN79" s="215"/>
      <c r="AO79" s="87">
        <v>5</v>
      </c>
      <c r="AP79" s="87">
        <v>6</v>
      </c>
      <c r="AQ79" s="200">
        <v>1</v>
      </c>
      <c r="AR79" s="201">
        <v>30</v>
      </c>
      <c r="AS79" s="81" t="s">
        <v>2756</v>
      </c>
      <c r="AT79" s="81"/>
      <c r="AU79" s="202"/>
      <c r="AV79" s="81">
        <v>10</v>
      </c>
      <c r="AW79" s="81">
        <v>1</v>
      </c>
      <c r="AX79" s="209">
        <v>10</v>
      </c>
      <c r="AY79" s="203" t="s">
        <v>8168</v>
      </c>
      <c r="AZ79" s="81" t="s">
        <v>2756</v>
      </c>
      <c r="BA79" s="81"/>
      <c r="BB79" s="90"/>
      <c r="BC79" s="82">
        <v>12</v>
      </c>
    </row>
    <row r="80" spans="2:55" ht="31.5" customHeight="1">
      <c r="B80" s="72">
        <v>75</v>
      </c>
      <c r="C80" s="72">
        <v>20</v>
      </c>
      <c r="D80" s="81" t="s">
        <v>2085</v>
      </c>
      <c r="E80" s="74" t="s">
        <v>998</v>
      </c>
      <c r="F80" s="81" t="s">
        <v>8169</v>
      </c>
      <c r="G80" s="81" t="s">
        <v>8170</v>
      </c>
      <c r="H80" s="81" t="s">
        <v>7920</v>
      </c>
      <c r="I80" s="81" t="s">
        <v>8162</v>
      </c>
      <c r="J80" s="189" t="s">
        <v>4054</v>
      </c>
      <c r="K80" s="189" t="s">
        <v>4055</v>
      </c>
      <c r="L80" s="81">
        <v>3</v>
      </c>
      <c r="M80" s="81">
        <v>4</v>
      </c>
      <c r="N80" s="81">
        <v>6</v>
      </c>
      <c r="O80" s="85" t="s">
        <v>8171</v>
      </c>
      <c r="P80" s="189" t="s">
        <v>8172</v>
      </c>
      <c r="Q80" s="189" t="s">
        <v>8173</v>
      </c>
      <c r="R80" s="189" t="s">
        <v>8174</v>
      </c>
      <c r="S80" s="81" t="s">
        <v>8175</v>
      </c>
      <c r="T80" s="81"/>
      <c r="U80" s="81">
        <v>1</v>
      </c>
      <c r="V80" s="81"/>
      <c r="W80" s="81"/>
      <c r="X80" s="95">
        <v>4</v>
      </c>
      <c r="Y80" s="95">
        <v>9</v>
      </c>
      <c r="Z80" s="73"/>
      <c r="AA80" s="73"/>
      <c r="AB80" s="95"/>
      <c r="AC80" s="85"/>
      <c r="AD80" s="190">
        <v>5509.39</v>
      </c>
      <c r="AE80" s="214">
        <v>4233</v>
      </c>
      <c r="AF80" s="214">
        <v>10000</v>
      </c>
      <c r="AG80" s="191">
        <v>5509</v>
      </c>
      <c r="AH80" s="87">
        <v>5600</v>
      </c>
      <c r="AI80" s="218">
        <v>6600</v>
      </c>
      <c r="AJ80" s="213">
        <f t="shared" si="4"/>
        <v>1000</v>
      </c>
      <c r="AK80" s="86"/>
      <c r="AL80" s="86"/>
      <c r="AM80" s="215">
        <v>10</v>
      </c>
      <c r="AN80" s="215"/>
      <c r="AO80" s="87">
        <v>42</v>
      </c>
      <c r="AP80" s="87">
        <v>67</v>
      </c>
      <c r="AQ80" s="200">
        <v>25</v>
      </c>
      <c r="AR80" s="201">
        <v>20</v>
      </c>
      <c r="AS80" s="81" t="s">
        <v>2778</v>
      </c>
      <c r="AT80" s="81"/>
      <c r="AU80" s="202"/>
      <c r="AV80" s="81">
        <v>9</v>
      </c>
      <c r="AW80" s="81">
        <v>1</v>
      </c>
      <c r="AX80" s="209">
        <v>8</v>
      </c>
      <c r="AY80" s="203" t="s">
        <v>8176</v>
      </c>
      <c r="AZ80" s="81" t="s">
        <v>2778</v>
      </c>
      <c r="BA80" s="81"/>
      <c r="BB80" s="90"/>
      <c r="BC80" s="82">
        <v>9</v>
      </c>
    </row>
    <row r="81" spans="2:55" ht="31.5" customHeight="1">
      <c r="B81" s="72">
        <v>76</v>
      </c>
      <c r="C81" s="72">
        <v>21</v>
      </c>
      <c r="D81" s="81" t="s">
        <v>2085</v>
      </c>
      <c r="E81" s="74" t="s">
        <v>1002</v>
      </c>
      <c r="F81" s="81" t="s">
        <v>8177</v>
      </c>
      <c r="G81" s="81" t="s">
        <v>8178</v>
      </c>
      <c r="H81" s="81" t="s">
        <v>7981</v>
      </c>
      <c r="I81" s="81" t="s">
        <v>8162</v>
      </c>
      <c r="J81" s="189" t="s">
        <v>4072</v>
      </c>
      <c r="K81" s="189" t="s">
        <v>4073</v>
      </c>
      <c r="L81" s="81">
        <v>4</v>
      </c>
      <c r="M81" s="81">
        <v>4</v>
      </c>
      <c r="N81" s="81">
        <v>4</v>
      </c>
      <c r="O81" s="85" t="s">
        <v>8179</v>
      </c>
      <c r="P81" s="189" t="s">
        <v>8180</v>
      </c>
      <c r="Q81" s="189" t="s">
        <v>8181</v>
      </c>
      <c r="R81" s="189" t="s">
        <v>8182</v>
      </c>
      <c r="S81" s="81" t="s">
        <v>8183</v>
      </c>
      <c r="T81" s="81"/>
      <c r="U81" s="81"/>
      <c r="V81" s="81">
        <v>1</v>
      </c>
      <c r="W81" s="81"/>
      <c r="X81" s="95">
        <v>6</v>
      </c>
      <c r="Y81" s="95">
        <v>9</v>
      </c>
      <c r="Z81" s="73"/>
      <c r="AA81" s="73"/>
      <c r="AB81" s="95"/>
      <c r="AC81" s="85"/>
      <c r="AD81" s="190">
        <v>189035.10800000001</v>
      </c>
      <c r="AE81" s="214">
        <v>205000</v>
      </c>
      <c r="AF81" s="214">
        <v>250000</v>
      </c>
      <c r="AG81" s="191">
        <v>195000</v>
      </c>
      <c r="AH81" s="87">
        <v>205000</v>
      </c>
      <c r="AI81" s="218">
        <v>217500</v>
      </c>
      <c r="AJ81" s="213">
        <f t="shared" si="4"/>
        <v>12500</v>
      </c>
      <c r="AK81" s="86"/>
      <c r="AL81" s="86"/>
      <c r="AM81" s="215">
        <v>5</v>
      </c>
      <c r="AN81" s="215"/>
      <c r="AO81" s="87">
        <v>210</v>
      </c>
      <c r="AP81" s="87">
        <v>225</v>
      </c>
      <c r="AQ81" s="200">
        <v>15</v>
      </c>
      <c r="AR81" s="201">
        <v>10</v>
      </c>
      <c r="AS81" s="81" t="s">
        <v>2778</v>
      </c>
      <c r="AT81" s="81"/>
      <c r="AU81" s="202"/>
      <c r="AV81" s="81">
        <v>9</v>
      </c>
      <c r="AW81" s="81">
        <v>1</v>
      </c>
      <c r="AX81" s="209">
        <v>10</v>
      </c>
      <c r="AY81" s="203" t="s">
        <v>8184</v>
      </c>
      <c r="AZ81" s="81" t="s">
        <v>2778</v>
      </c>
      <c r="BA81" s="81"/>
      <c r="BB81" s="90"/>
      <c r="BC81" s="82">
        <v>9</v>
      </c>
    </row>
    <row r="82" spans="2:55" ht="31.5" customHeight="1">
      <c r="B82" s="72">
        <v>77</v>
      </c>
      <c r="C82" s="72">
        <v>22</v>
      </c>
      <c r="D82" s="81" t="s">
        <v>8134</v>
      </c>
      <c r="E82" s="74" t="s">
        <v>4084</v>
      </c>
      <c r="F82" s="81" t="s">
        <v>8185</v>
      </c>
      <c r="G82" s="81" t="s">
        <v>8186</v>
      </c>
      <c r="H82" s="81" t="s">
        <v>7981</v>
      </c>
      <c r="I82" s="81" t="s">
        <v>8162</v>
      </c>
      <c r="J82" s="189" t="s">
        <v>4092</v>
      </c>
      <c r="K82" s="189" t="s">
        <v>4093</v>
      </c>
      <c r="L82" s="81">
        <v>1</v>
      </c>
      <c r="M82" s="81">
        <v>1</v>
      </c>
      <c r="N82" s="81">
        <v>1</v>
      </c>
      <c r="O82" s="85" t="s">
        <v>8187</v>
      </c>
      <c r="P82" s="189" t="s">
        <v>8188</v>
      </c>
      <c r="Q82" s="189" t="s">
        <v>8189</v>
      </c>
      <c r="R82" s="189" t="s">
        <v>8190</v>
      </c>
      <c r="S82" s="81"/>
      <c r="T82" s="81"/>
      <c r="U82" s="81"/>
      <c r="V82" s="81"/>
      <c r="W82" s="81"/>
      <c r="X82" s="95">
        <v>2</v>
      </c>
      <c r="Y82" s="95">
        <v>4</v>
      </c>
      <c r="Z82" s="73"/>
      <c r="AA82" s="73"/>
      <c r="AB82" s="95"/>
      <c r="AC82" s="85"/>
      <c r="AD82" s="190">
        <v>1042.5039999999999</v>
      </c>
      <c r="AE82" s="214" t="e">
        <v>#N/A</v>
      </c>
      <c r="AF82" s="214" t="s">
        <v>8191</v>
      </c>
      <c r="AG82" s="191"/>
      <c r="AH82" s="87"/>
      <c r="AI82" s="214" t="s">
        <v>8191</v>
      </c>
      <c r="AJ82" s="213"/>
      <c r="AK82" s="86"/>
      <c r="AL82" s="86"/>
      <c r="AM82" s="215"/>
      <c r="AN82" s="215"/>
      <c r="AO82" s="87"/>
      <c r="AP82" s="87"/>
      <c r="AQ82" s="200"/>
      <c r="AR82" s="201"/>
      <c r="AS82" s="81" t="s">
        <v>2778</v>
      </c>
      <c r="AT82" s="81" t="s">
        <v>3335</v>
      </c>
      <c r="AU82" s="202"/>
      <c r="AV82" s="81"/>
      <c r="AW82" s="81"/>
      <c r="AX82" s="209"/>
      <c r="AY82" s="203"/>
      <c r="AZ82" s="81" t="s">
        <v>2778</v>
      </c>
      <c r="BA82" s="81" t="s">
        <v>3335</v>
      </c>
      <c r="BB82" s="90"/>
      <c r="BC82" s="82">
        <v>4</v>
      </c>
    </row>
    <row r="83" spans="2:55" ht="31.5" customHeight="1">
      <c r="B83" s="72">
        <v>78</v>
      </c>
      <c r="C83" s="72">
        <v>23</v>
      </c>
      <c r="D83" s="81" t="s">
        <v>2085</v>
      </c>
      <c r="E83" s="74" t="s">
        <v>4103</v>
      </c>
      <c r="F83" s="81" t="s">
        <v>8192</v>
      </c>
      <c r="G83" s="81" t="s">
        <v>8193</v>
      </c>
      <c r="H83" s="81" t="s">
        <v>2769</v>
      </c>
      <c r="I83" s="81" t="s">
        <v>8162</v>
      </c>
      <c r="J83" s="189" t="s">
        <v>4106</v>
      </c>
      <c r="K83" s="189" t="s">
        <v>4110</v>
      </c>
      <c r="L83" s="81">
        <v>3</v>
      </c>
      <c r="M83" s="81">
        <v>4</v>
      </c>
      <c r="N83" s="81">
        <v>4</v>
      </c>
      <c r="O83" s="85" t="s">
        <v>8194</v>
      </c>
      <c r="P83" s="189" t="s">
        <v>8195</v>
      </c>
      <c r="Q83" s="189" t="s">
        <v>8196</v>
      </c>
      <c r="R83" s="189" t="s">
        <v>8197</v>
      </c>
      <c r="S83" s="81" t="s">
        <v>8198</v>
      </c>
      <c r="T83" s="81"/>
      <c r="U83" s="81"/>
      <c r="V83" s="81">
        <v>1</v>
      </c>
      <c r="W83" s="81"/>
      <c r="X83" s="95">
        <v>6</v>
      </c>
      <c r="Y83" s="95">
        <v>7</v>
      </c>
      <c r="Z83" s="73"/>
      <c r="AA83" s="73"/>
      <c r="AB83" s="95"/>
      <c r="AC83" s="85"/>
      <c r="AD83" s="190">
        <v>44163.542000000001</v>
      </c>
      <c r="AE83" s="214">
        <v>53700</v>
      </c>
      <c r="AF83" s="214">
        <v>51000</v>
      </c>
      <c r="AG83" s="191">
        <v>43500</v>
      </c>
      <c r="AH83" s="87">
        <v>50000</v>
      </c>
      <c r="AI83" s="214">
        <v>51000</v>
      </c>
      <c r="AJ83" s="213">
        <f t="shared" si="4"/>
        <v>1000</v>
      </c>
      <c r="AK83" s="86"/>
      <c r="AL83" s="86"/>
      <c r="AM83" s="215">
        <v>5</v>
      </c>
      <c r="AN83" s="215"/>
      <c r="AO83" s="87">
        <v>98</v>
      </c>
      <c r="AP83" s="87">
        <v>95</v>
      </c>
      <c r="AQ83" s="200"/>
      <c r="AR83" s="201">
        <v>5</v>
      </c>
      <c r="AS83" s="81" t="s">
        <v>2778</v>
      </c>
      <c r="AT83" s="81"/>
      <c r="AU83" s="202"/>
      <c r="AV83" s="81">
        <v>8</v>
      </c>
      <c r="AW83" s="81">
        <v>1</v>
      </c>
      <c r="AX83" s="209">
        <v>8</v>
      </c>
      <c r="AY83" s="203" t="s">
        <v>8199</v>
      </c>
      <c r="AZ83" s="81" t="s">
        <v>2778</v>
      </c>
      <c r="BA83" s="81"/>
      <c r="BB83" s="90"/>
      <c r="BC83" s="82">
        <v>8</v>
      </c>
    </row>
    <row r="84" spans="2:55" ht="31.5" customHeight="1">
      <c r="B84" s="72">
        <v>79</v>
      </c>
      <c r="C84" s="72">
        <v>24</v>
      </c>
      <c r="D84" s="81" t="s">
        <v>2085</v>
      </c>
      <c r="E84" s="74" t="s">
        <v>4122</v>
      </c>
      <c r="F84" s="81" t="s">
        <v>4124</v>
      </c>
      <c r="G84" s="81" t="s">
        <v>8200</v>
      </c>
      <c r="H84" s="81" t="s">
        <v>2769</v>
      </c>
      <c r="I84" s="81" t="s">
        <v>8162</v>
      </c>
      <c r="J84" s="189" t="s">
        <v>4124</v>
      </c>
      <c r="K84" s="189" t="s">
        <v>4129</v>
      </c>
      <c r="L84" s="81">
        <v>3</v>
      </c>
      <c r="M84" s="81">
        <v>4</v>
      </c>
      <c r="N84" s="81">
        <v>4</v>
      </c>
      <c r="O84" s="85" t="s">
        <v>4134</v>
      </c>
      <c r="P84" s="189" t="s">
        <v>8201</v>
      </c>
      <c r="Q84" s="189" t="s">
        <v>8202</v>
      </c>
      <c r="R84" s="189" t="s">
        <v>8203</v>
      </c>
      <c r="S84" s="81" t="s">
        <v>8204</v>
      </c>
      <c r="T84" s="81"/>
      <c r="U84" s="81"/>
      <c r="V84" s="81"/>
      <c r="W84" s="81">
        <v>1</v>
      </c>
      <c r="X84" s="95">
        <v>4</v>
      </c>
      <c r="Y84" s="95">
        <v>6</v>
      </c>
      <c r="Z84" s="73"/>
      <c r="AA84" s="73"/>
      <c r="AB84" s="95"/>
      <c r="AC84" s="85"/>
      <c r="AD84" s="190"/>
      <c r="AE84" s="214">
        <v>2000</v>
      </c>
      <c r="AF84" s="214">
        <v>2500</v>
      </c>
      <c r="AG84" s="191">
        <v>1100</v>
      </c>
      <c r="AH84" s="87">
        <v>1500</v>
      </c>
      <c r="AI84" s="218">
        <v>2000</v>
      </c>
      <c r="AJ84" s="213">
        <f t="shared" si="4"/>
        <v>500</v>
      </c>
      <c r="AK84" s="86"/>
      <c r="AL84" s="86"/>
      <c r="AM84" s="215">
        <v>20</v>
      </c>
      <c r="AN84" s="215"/>
      <c r="AO84" s="87">
        <v>5</v>
      </c>
      <c r="AP84" s="87">
        <v>6</v>
      </c>
      <c r="AQ84" s="200">
        <v>1</v>
      </c>
      <c r="AR84" s="201">
        <v>30</v>
      </c>
      <c r="AS84" s="81" t="s">
        <v>2756</v>
      </c>
      <c r="AT84" s="81"/>
      <c r="AU84" s="202"/>
      <c r="AV84" s="81">
        <v>8</v>
      </c>
      <c r="AW84" s="81">
        <v>1</v>
      </c>
      <c r="AX84" s="209">
        <v>7</v>
      </c>
      <c r="AY84" s="203" t="s">
        <v>8205</v>
      </c>
      <c r="AZ84" s="81" t="s">
        <v>2756</v>
      </c>
      <c r="BA84" s="81"/>
      <c r="BB84" s="90"/>
      <c r="BC84" s="82">
        <v>6</v>
      </c>
    </row>
    <row r="85" spans="2:55" ht="31.5" customHeight="1">
      <c r="B85" s="72">
        <v>80</v>
      </c>
      <c r="C85" s="72">
        <v>25</v>
      </c>
      <c r="D85" s="81" t="s">
        <v>2085</v>
      </c>
      <c r="E85" s="74" t="s">
        <v>1001</v>
      </c>
      <c r="F85" s="81" t="s">
        <v>8206</v>
      </c>
      <c r="G85" s="81" t="s">
        <v>8207</v>
      </c>
      <c r="H85" s="81" t="s">
        <v>7981</v>
      </c>
      <c r="I85" s="81" t="s">
        <v>8162</v>
      </c>
      <c r="J85" s="189" t="s">
        <v>4141</v>
      </c>
      <c r="K85" s="189" t="s">
        <v>4145</v>
      </c>
      <c r="L85" s="81">
        <v>3</v>
      </c>
      <c r="M85" s="81">
        <v>4</v>
      </c>
      <c r="N85" s="81">
        <v>4</v>
      </c>
      <c r="O85" s="85" t="s">
        <v>8208</v>
      </c>
      <c r="P85" s="189" t="s">
        <v>8209</v>
      </c>
      <c r="Q85" s="189" t="s">
        <v>8210</v>
      </c>
      <c r="R85" s="189" t="s">
        <v>8211</v>
      </c>
      <c r="S85" s="81" t="s">
        <v>8212</v>
      </c>
      <c r="T85" s="81">
        <v>1</v>
      </c>
      <c r="U85" s="81"/>
      <c r="V85" s="81"/>
      <c r="W85" s="81"/>
      <c r="X85" s="95">
        <v>4</v>
      </c>
      <c r="Y85" s="95">
        <v>6</v>
      </c>
      <c r="Z85" s="73"/>
      <c r="AA85" s="73"/>
      <c r="AB85" s="95"/>
      <c r="AC85" s="85"/>
      <c r="AD85" s="190">
        <v>43244.432999999997</v>
      </c>
      <c r="AE85" s="214">
        <v>41907</v>
      </c>
      <c r="AF85" s="214">
        <v>42407</v>
      </c>
      <c r="AG85" s="191">
        <v>43200</v>
      </c>
      <c r="AH85" s="87">
        <v>48000</v>
      </c>
      <c r="AI85" s="214">
        <v>42407</v>
      </c>
      <c r="AJ85" s="213"/>
      <c r="AK85" s="86"/>
      <c r="AL85" s="86"/>
      <c r="AM85" s="215">
        <v>1</v>
      </c>
      <c r="AN85" s="215"/>
      <c r="AO85" s="87">
        <v>95</v>
      </c>
      <c r="AP85" s="87">
        <v>96</v>
      </c>
      <c r="AQ85" s="200">
        <v>1</v>
      </c>
      <c r="AR85" s="201">
        <v>1</v>
      </c>
      <c r="AS85" s="81" t="s">
        <v>2778</v>
      </c>
      <c r="AT85" s="81"/>
      <c r="AU85" s="202"/>
      <c r="AV85" s="81">
        <v>10</v>
      </c>
      <c r="AW85" s="81">
        <v>1</v>
      </c>
      <c r="AX85" s="209">
        <v>10</v>
      </c>
      <c r="AY85" s="203" t="s">
        <v>8213</v>
      </c>
      <c r="AZ85" s="81" t="s">
        <v>2778</v>
      </c>
      <c r="BA85" s="81"/>
      <c r="BB85" s="90"/>
      <c r="BC85" s="82">
        <v>6</v>
      </c>
    </row>
    <row r="86" spans="2:55" ht="31.5" customHeight="1">
      <c r="B86" s="72">
        <v>81</v>
      </c>
      <c r="C86" s="72">
        <v>26</v>
      </c>
      <c r="D86" s="81" t="s">
        <v>2085</v>
      </c>
      <c r="E86" s="74" t="s">
        <v>1000</v>
      </c>
      <c r="F86" s="81" t="s">
        <v>8214</v>
      </c>
      <c r="G86" s="81" t="s">
        <v>8215</v>
      </c>
      <c r="H86" s="81" t="s">
        <v>7920</v>
      </c>
      <c r="I86" s="81" t="s">
        <v>8162</v>
      </c>
      <c r="J86" s="189" t="s">
        <v>4161</v>
      </c>
      <c r="K86" s="189" t="s">
        <v>4162</v>
      </c>
      <c r="L86" s="81">
        <v>3</v>
      </c>
      <c r="M86" s="81">
        <v>3</v>
      </c>
      <c r="N86" s="81">
        <v>3</v>
      </c>
      <c r="O86" s="85" t="s">
        <v>4164</v>
      </c>
      <c r="P86" s="189" t="s">
        <v>8216</v>
      </c>
      <c r="Q86" s="189" t="s">
        <v>8217</v>
      </c>
      <c r="R86" s="189" t="s">
        <v>8218</v>
      </c>
      <c r="S86" s="81"/>
      <c r="T86" s="81"/>
      <c r="U86" s="81"/>
      <c r="V86" s="81"/>
      <c r="W86" s="81"/>
      <c r="X86" s="95">
        <v>4</v>
      </c>
      <c r="Y86" s="95">
        <v>8</v>
      </c>
      <c r="Z86" s="73"/>
      <c r="AA86" s="73"/>
      <c r="AB86" s="95"/>
      <c r="AC86" s="85"/>
      <c r="AD86" s="190">
        <v>17081.687000000002</v>
      </c>
      <c r="AE86" s="214">
        <v>7400</v>
      </c>
      <c r="AF86" s="214">
        <v>12500</v>
      </c>
      <c r="AG86" s="191">
        <v>17100</v>
      </c>
      <c r="AH86" s="87">
        <v>7000</v>
      </c>
      <c r="AI86" s="218">
        <v>8250</v>
      </c>
      <c r="AJ86" s="213">
        <f t="shared" si="4"/>
        <v>1250</v>
      </c>
      <c r="AK86" s="86"/>
      <c r="AL86" s="86"/>
      <c r="AM86" s="215">
        <v>10</v>
      </c>
      <c r="AN86" s="215"/>
      <c r="AO86" s="87">
        <v>34</v>
      </c>
      <c r="AP86" s="87">
        <v>40</v>
      </c>
      <c r="AQ86" s="200">
        <v>6</v>
      </c>
      <c r="AR86" s="201">
        <v>10</v>
      </c>
      <c r="AS86" s="81" t="s">
        <v>2756</v>
      </c>
      <c r="AT86" s="81"/>
      <c r="AU86" s="202"/>
      <c r="AV86" s="81">
        <v>8</v>
      </c>
      <c r="AW86" s="81">
        <v>1</v>
      </c>
      <c r="AX86" s="209">
        <v>8</v>
      </c>
      <c r="AY86" s="203" t="s">
        <v>8219</v>
      </c>
      <c r="AZ86" s="81" t="s">
        <v>2756</v>
      </c>
      <c r="BA86" s="81"/>
      <c r="BB86" s="90"/>
      <c r="BC86" s="82">
        <v>8</v>
      </c>
    </row>
    <row r="87" spans="2:55" ht="31.5" customHeight="1">
      <c r="B87" s="72">
        <v>82</v>
      </c>
      <c r="C87" s="72">
        <v>27</v>
      </c>
      <c r="D87" s="81" t="s">
        <v>2085</v>
      </c>
      <c r="E87" s="74" t="s">
        <v>4171</v>
      </c>
      <c r="F87" s="81" t="s">
        <v>8220</v>
      </c>
      <c r="G87" s="81" t="s">
        <v>8221</v>
      </c>
      <c r="H87" s="81" t="s">
        <v>2769</v>
      </c>
      <c r="I87" s="81" t="s">
        <v>8162</v>
      </c>
      <c r="J87" s="189" t="s">
        <v>4174</v>
      </c>
      <c r="K87" s="189" t="s">
        <v>4178</v>
      </c>
      <c r="L87" s="81">
        <v>3</v>
      </c>
      <c r="M87" s="81">
        <v>4</v>
      </c>
      <c r="N87" s="81">
        <v>4</v>
      </c>
      <c r="O87" s="85" t="s">
        <v>4183</v>
      </c>
      <c r="P87" s="189" t="s">
        <v>8222</v>
      </c>
      <c r="Q87" s="189" t="s">
        <v>8223</v>
      </c>
      <c r="R87" s="189" t="s">
        <v>8224</v>
      </c>
      <c r="S87" s="81" t="s">
        <v>8198</v>
      </c>
      <c r="T87" s="81"/>
      <c r="U87" s="81"/>
      <c r="V87" s="81">
        <v>1</v>
      </c>
      <c r="W87" s="81"/>
      <c r="X87" s="95">
        <v>6</v>
      </c>
      <c r="Y87" s="95">
        <v>7</v>
      </c>
      <c r="Z87" s="73"/>
      <c r="AA87" s="73"/>
      <c r="AB87" s="95"/>
      <c r="AC87" s="85"/>
      <c r="AD87" s="190">
        <v>40269.101999999999</v>
      </c>
      <c r="AE87" s="214">
        <v>47400</v>
      </c>
      <c r="AF87" s="214">
        <v>50000</v>
      </c>
      <c r="AG87" s="191">
        <v>40000</v>
      </c>
      <c r="AH87" s="87">
        <v>40000</v>
      </c>
      <c r="AI87" s="218">
        <v>45000</v>
      </c>
      <c r="AJ87" s="213">
        <f t="shared" si="4"/>
        <v>5000</v>
      </c>
      <c r="AK87" s="86"/>
      <c r="AL87" s="86"/>
      <c r="AM87" s="215">
        <v>10</v>
      </c>
      <c r="AN87" s="215"/>
      <c r="AO87" s="87">
        <v>80</v>
      </c>
      <c r="AP87" s="87">
        <v>85</v>
      </c>
      <c r="AQ87" s="200">
        <v>5</v>
      </c>
      <c r="AR87" s="201">
        <v>10</v>
      </c>
      <c r="AS87" s="81" t="s">
        <v>2756</v>
      </c>
      <c r="AT87" s="81"/>
      <c r="AU87" s="202"/>
      <c r="AV87" s="81">
        <v>9</v>
      </c>
      <c r="AW87" s="81">
        <v>1</v>
      </c>
      <c r="AX87" s="209">
        <v>9</v>
      </c>
      <c r="AY87" s="203" t="s">
        <v>8225</v>
      </c>
      <c r="AZ87" s="81" t="s">
        <v>2756</v>
      </c>
      <c r="BA87" s="81"/>
      <c r="BB87" s="90"/>
      <c r="BC87" s="82">
        <v>7</v>
      </c>
    </row>
    <row r="88" spans="2:55" ht="31.5" customHeight="1">
      <c r="B88" s="72">
        <v>83</v>
      </c>
      <c r="C88" s="72">
        <v>28</v>
      </c>
      <c r="D88" s="81" t="s">
        <v>8134</v>
      </c>
      <c r="E88" s="74" t="s">
        <v>995</v>
      </c>
      <c r="F88" s="81" t="s">
        <v>8226</v>
      </c>
      <c r="G88" s="81" t="s">
        <v>8227</v>
      </c>
      <c r="H88" s="81" t="s">
        <v>7981</v>
      </c>
      <c r="I88" s="81" t="s">
        <v>8162</v>
      </c>
      <c r="J88" s="189" t="s">
        <v>4194</v>
      </c>
      <c r="K88" s="189" t="s">
        <v>4195</v>
      </c>
      <c r="L88" s="81">
        <v>4</v>
      </c>
      <c r="M88" s="81">
        <v>5</v>
      </c>
      <c r="N88" s="81">
        <v>5</v>
      </c>
      <c r="O88" s="85" t="s">
        <v>8228</v>
      </c>
      <c r="P88" s="189" t="s">
        <v>8229</v>
      </c>
      <c r="Q88" s="189" t="s">
        <v>8230</v>
      </c>
      <c r="R88" s="189" t="s">
        <v>8231</v>
      </c>
      <c r="S88" s="81"/>
      <c r="T88" s="81"/>
      <c r="U88" s="81"/>
      <c r="V88" s="81"/>
      <c r="W88" s="81"/>
      <c r="X88" s="95">
        <v>8</v>
      </c>
      <c r="Y88" s="95">
        <v>15</v>
      </c>
      <c r="Z88" s="73" t="s">
        <v>8232</v>
      </c>
      <c r="AA88" s="73"/>
      <c r="AB88" s="95" t="s">
        <v>8233</v>
      </c>
      <c r="AC88" s="85"/>
      <c r="AD88" s="190">
        <v>49388.275000000001</v>
      </c>
      <c r="AE88" s="214">
        <v>52000</v>
      </c>
      <c r="AF88" s="214">
        <v>60000</v>
      </c>
      <c r="AG88" s="191"/>
      <c r="AH88" s="214">
        <v>52000</v>
      </c>
      <c r="AI88" s="218">
        <v>55000</v>
      </c>
      <c r="AJ88" s="213">
        <f t="shared" si="4"/>
        <v>3000</v>
      </c>
      <c r="AK88" s="86"/>
      <c r="AL88" s="86"/>
      <c r="AM88" s="215">
        <v>5</v>
      </c>
      <c r="AN88" s="215"/>
      <c r="AO88" s="87">
        <v>130</v>
      </c>
      <c r="AP88" s="87">
        <v>125</v>
      </c>
      <c r="AQ88" s="200"/>
      <c r="AR88" s="201">
        <v>2</v>
      </c>
      <c r="AS88" s="81" t="s">
        <v>3794</v>
      </c>
      <c r="AT88" s="81" t="s">
        <v>3335</v>
      </c>
      <c r="AU88" s="202"/>
      <c r="AV88" s="81">
        <v>10</v>
      </c>
      <c r="AW88" s="81">
        <v>1</v>
      </c>
      <c r="AX88" s="209">
        <v>10</v>
      </c>
      <c r="AY88" s="203" t="s">
        <v>8234</v>
      </c>
      <c r="AZ88" s="81" t="s">
        <v>3794</v>
      </c>
      <c r="BA88" s="81" t="s">
        <v>3335</v>
      </c>
      <c r="BB88" s="90"/>
      <c r="BC88" s="82">
        <v>15</v>
      </c>
    </row>
    <row r="89" spans="2:55" ht="31.5" customHeight="1">
      <c r="B89" s="72">
        <v>84</v>
      </c>
      <c r="C89" s="72">
        <v>29</v>
      </c>
      <c r="D89" s="81" t="s">
        <v>8134</v>
      </c>
      <c r="E89" s="94" t="s">
        <v>4208</v>
      </c>
      <c r="F89" s="81" t="s">
        <v>8235</v>
      </c>
      <c r="G89" s="81" t="s">
        <v>8236</v>
      </c>
      <c r="H89" s="81" t="s">
        <v>2769</v>
      </c>
      <c r="I89" s="81" t="s">
        <v>8162</v>
      </c>
      <c r="J89" s="189" t="s">
        <v>4216</v>
      </c>
      <c r="K89" s="189" t="s">
        <v>4217</v>
      </c>
      <c r="L89" s="81">
        <v>3</v>
      </c>
      <c r="M89" s="81">
        <v>4</v>
      </c>
      <c r="N89" s="81">
        <v>4</v>
      </c>
      <c r="O89" s="85" t="s">
        <v>8237</v>
      </c>
      <c r="P89" s="189" t="s">
        <v>8238</v>
      </c>
      <c r="Q89" s="189" t="s">
        <v>8239</v>
      </c>
      <c r="R89" s="189" t="s">
        <v>8240</v>
      </c>
      <c r="S89" s="81" t="s">
        <v>8241</v>
      </c>
      <c r="T89" s="81"/>
      <c r="U89" s="81"/>
      <c r="V89" s="81">
        <v>1</v>
      </c>
      <c r="W89" s="81"/>
      <c r="X89" s="95">
        <v>6</v>
      </c>
      <c r="Y89" s="95">
        <v>10</v>
      </c>
      <c r="Z89" s="73"/>
      <c r="AA89" s="73"/>
      <c r="AB89" s="95"/>
      <c r="AC89" s="85"/>
      <c r="AD89" s="190"/>
      <c r="AE89" s="214" t="e">
        <v>#N/A</v>
      </c>
      <c r="AF89" s="214">
        <v>100</v>
      </c>
      <c r="AG89" s="191"/>
      <c r="AH89" s="87"/>
      <c r="AI89" s="214"/>
      <c r="AJ89" s="213">
        <f t="shared" si="4"/>
        <v>0</v>
      </c>
      <c r="AK89" s="86"/>
      <c r="AL89" s="86"/>
      <c r="AM89" s="215">
        <v>30</v>
      </c>
      <c r="AN89" s="215"/>
      <c r="AO89" s="87">
        <v>2</v>
      </c>
      <c r="AP89" s="87">
        <v>5</v>
      </c>
      <c r="AQ89" s="200">
        <v>3</v>
      </c>
      <c r="AR89" s="201">
        <v>30</v>
      </c>
      <c r="AS89" s="81" t="s">
        <v>2756</v>
      </c>
      <c r="AT89" s="81" t="s">
        <v>3335</v>
      </c>
      <c r="AU89" s="202"/>
      <c r="AV89" s="81">
        <v>10</v>
      </c>
      <c r="AW89" s="81">
        <v>1</v>
      </c>
      <c r="AX89" s="209">
        <v>10</v>
      </c>
      <c r="AY89" s="203" t="s">
        <v>8242</v>
      </c>
      <c r="AZ89" s="81" t="s">
        <v>2756</v>
      </c>
      <c r="BA89" s="81" t="s">
        <v>3335</v>
      </c>
      <c r="BB89" s="90"/>
      <c r="BC89" s="82">
        <v>11</v>
      </c>
    </row>
    <row r="90" spans="2:55" ht="31.5" customHeight="1">
      <c r="B90" s="72">
        <v>85</v>
      </c>
      <c r="C90" s="72">
        <v>30</v>
      </c>
      <c r="D90" s="81" t="s">
        <v>8134</v>
      </c>
      <c r="E90" s="74" t="s">
        <v>4229</v>
      </c>
      <c r="F90" s="81" t="s">
        <v>8243</v>
      </c>
      <c r="G90" s="81" t="s">
        <v>8244</v>
      </c>
      <c r="H90" s="81" t="s">
        <v>7981</v>
      </c>
      <c r="I90" s="81" t="s">
        <v>8162</v>
      </c>
      <c r="J90" s="189" t="s">
        <v>4239</v>
      </c>
      <c r="K90" s="189" t="s">
        <v>4240</v>
      </c>
      <c r="L90" s="81">
        <v>4</v>
      </c>
      <c r="M90" s="81">
        <v>4</v>
      </c>
      <c r="N90" s="81">
        <v>4</v>
      </c>
      <c r="O90" s="85" t="s">
        <v>4241</v>
      </c>
      <c r="P90" s="189" t="s">
        <v>8245</v>
      </c>
      <c r="Q90" s="189" t="s">
        <v>8246</v>
      </c>
      <c r="R90" s="189" t="s">
        <v>8247</v>
      </c>
      <c r="S90" s="81" t="s">
        <v>8248</v>
      </c>
      <c r="T90" s="81"/>
      <c r="U90" s="81"/>
      <c r="V90" s="81"/>
      <c r="W90" s="81">
        <v>1</v>
      </c>
      <c r="X90" s="95">
        <v>4</v>
      </c>
      <c r="Y90" s="95">
        <v>10</v>
      </c>
      <c r="Z90" s="73"/>
      <c r="AA90" s="92"/>
      <c r="AB90" s="217"/>
      <c r="AC90" s="85"/>
      <c r="AD90" s="190">
        <v>2458</v>
      </c>
      <c r="AE90" s="214">
        <v>2925</v>
      </c>
      <c r="AF90" s="214">
        <v>3500</v>
      </c>
      <c r="AG90" s="191"/>
      <c r="AH90" s="214">
        <v>2925</v>
      </c>
      <c r="AI90" s="218">
        <v>3275</v>
      </c>
      <c r="AJ90" s="213">
        <f t="shared" si="4"/>
        <v>350</v>
      </c>
      <c r="AK90" s="86"/>
      <c r="AL90" s="86"/>
      <c r="AM90" s="215">
        <v>10</v>
      </c>
      <c r="AN90" s="215"/>
      <c r="AO90" s="87">
        <v>19</v>
      </c>
      <c r="AP90" s="87">
        <v>19</v>
      </c>
      <c r="AQ90" s="200"/>
      <c r="AR90" s="201">
        <v>10</v>
      </c>
      <c r="AS90" s="81" t="s">
        <v>2756</v>
      </c>
      <c r="AT90" s="81" t="s">
        <v>3335</v>
      </c>
      <c r="AU90" s="202"/>
      <c r="AV90" s="81">
        <v>10</v>
      </c>
      <c r="AW90" s="81">
        <v>1</v>
      </c>
      <c r="AX90" s="209">
        <v>10</v>
      </c>
      <c r="AY90" s="203" t="s">
        <v>8249</v>
      </c>
      <c r="AZ90" s="81" t="s">
        <v>2756</v>
      </c>
      <c r="BA90" s="81" t="s">
        <v>3335</v>
      </c>
      <c r="BB90" s="90"/>
      <c r="BC90" s="82">
        <v>11</v>
      </c>
    </row>
    <row r="91" spans="2:55" ht="31.5" customHeight="1">
      <c r="B91" s="72">
        <v>86</v>
      </c>
      <c r="C91" s="72">
        <v>31</v>
      </c>
      <c r="D91" s="81" t="s">
        <v>2085</v>
      </c>
      <c r="E91" s="74" t="s">
        <v>999</v>
      </c>
      <c r="F91" s="81" t="s">
        <v>8250</v>
      </c>
      <c r="G91" s="81" t="s">
        <v>8251</v>
      </c>
      <c r="H91" s="81" t="s">
        <v>2769</v>
      </c>
      <c r="I91" s="81" t="s">
        <v>8162</v>
      </c>
      <c r="J91" s="189" t="s">
        <v>4251</v>
      </c>
      <c r="K91" s="189" t="s">
        <v>4255</v>
      </c>
      <c r="L91" s="81">
        <v>3</v>
      </c>
      <c r="M91" s="81">
        <v>3</v>
      </c>
      <c r="N91" s="81">
        <v>4</v>
      </c>
      <c r="O91" s="85" t="s">
        <v>8252</v>
      </c>
      <c r="P91" s="189" t="s">
        <v>8253</v>
      </c>
      <c r="Q91" s="189" t="s">
        <v>8254</v>
      </c>
      <c r="R91" s="189" t="s">
        <v>8255</v>
      </c>
      <c r="S91" s="100" t="s">
        <v>8256</v>
      </c>
      <c r="T91" s="100"/>
      <c r="U91" s="100"/>
      <c r="V91" s="100">
        <v>1</v>
      </c>
      <c r="W91" s="100"/>
      <c r="X91" s="95">
        <v>5</v>
      </c>
      <c r="Y91" s="95">
        <v>14</v>
      </c>
      <c r="Z91" s="73"/>
      <c r="AA91" s="73"/>
      <c r="AB91" s="95"/>
      <c r="AC91" s="99" t="s">
        <v>8257</v>
      </c>
      <c r="AD91" s="191">
        <v>1201.866</v>
      </c>
      <c r="AE91" s="214">
        <v>1290</v>
      </c>
      <c r="AF91" s="214">
        <v>1500</v>
      </c>
      <c r="AG91" s="191">
        <v>1200</v>
      </c>
      <c r="AH91" s="87">
        <v>1500</v>
      </c>
      <c r="AI91" s="214">
        <v>1500</v>
      </c>
      <c r="AJ91" s="213">
        <f t="shared" si="4"/>
        <v>0</v>
      </c>
      <c r="AK91" s="86"/>
      <c r="AL91" s="86"/>
      <c r="AM91" s="215">
        <v>5</v>
      </c>
      <c r="AN91" s="215"/>
      <c r="AO91" s="87">
        <v>10</v>
      </c>
      <c r="AP91" s="87">
        <v>15</v>
      </c>
      <c r="AQ91" s="200">
        <v>5</v>
      </c>
      <c r="AR91" s="201">
        <v>20</v>
      </c>
      <c r="AS91" s="81" t="s">
        <v>2756</v>
      </c>
      <c r="AT91" s="81"/>
      <c r="AU91" s="202"/>
      <c r="AV91" s="81">
        <v>9</v>
      </c>
      <c r="AW91" s="81">
        <v>1</v>
      </c>
      <c r="AX91" s="209">
        <v>10</v>
      </c>
      <c r="AY91" s="203" t="s">
        <v>8258</v>
      </c>
      <c r="AZ91" s="81" t="s">
        <v>2756</v>
      </c>
      <c r="BA91" s="81"/>
      <c r="BB91" s="90"/>
      <c r="BC91" s="82">
        <v>15</v>
      </c>
    </row>
    <row r="92" spans="2:55" ht="31.5" customHeight="1">
      <c r="B92" s="72">
        <v>87</v>
      </c>
      <c r="C92" s="72">
        <v>32</v>
      </c>
      <c r="D92" s="81" t="s">
        <v>2085</v>
      </c>
      <c r="E92" s="74" t="s">
        <v>2348</v>
      </c>
      <c r="F92" s="81" t="s">
        <v>4267</v>
      </c>
      <c r="G92" s="81" t="s">
        <v>8260</v>
      </c>
      <c r="H92" s="81" t="s">
        <v>7920</v>
      </c>
      <c r="I92" s="81" t="s">
        <v>8261</v>
      </c>
      <c r="J92" s="189" t="s">
        <v>4267</v>
      </c>
      <c r="K92" s="189" t="s">
        <v>4272</v>
      </c>
      <c r="L92" s="81">
        <v>3</v>
      </c>
      <c r="M92" s="81">
        <v>4</v>
      </c>
      <c r="N92" s="81">
        <v>4</v>
      </c>
      <c r="O92" s="85" t="s">
        <v>8262</v>
      </c>
      <c r="P92" s="189" t="s">
        <v>8263</v>
      </c>
      <c r="Q92" s="189" t="s">
        <v>8264</v>
      </c>
      <c r="R92" s="189" t="s">
        <v>8265</v>
      </c>
      <c r="S92" s="81" t="s">
        <v>8266</v>
      </c>
      <c r="T92" s="81"/>
      <c r="U92" s="81">
        <v>1</v>
      </c>
      <c r="V92" s="81"/>
      <c r="W92" s="81"/>
      <c r="X92" s="95">
        <v>4</v>
      </c>
      <c r="Y92" s="95">
        <v>6</v>
      </c>
      <c r="Z92" s="73"/>
      <c r="AA92" s="73"/>
      <c r="AB92" s="95"/>
      <c r="AC92" s="85"/>
      <c r="AD92" s="190">
        <v>1378.1510000000001</v>
      </c>
      <c r="AE92" s="190">
        <v>1500</v>
      </c>
      <c r="AF92" s="190">
        <v>1800</v>
      </c>
      <c r="AG92" s="191">
        <v>1400</v>
      </c>
      <c r="AH92" s="87">
        <v>3000</v>
      </c>
      <c r="AI92" s="190">
        <v>1800</v>
      </c>
      <c r="AJ92" s="213"/>
      <c r="AK92" s="86"/>
      <c r="AL92" s="86"/>
      <c r="AM92" s="86"/>
      <c r="AN92" s="86"/>
      <c r="AO92" s="87">
        <v>7</v>
      </c>
      <c r="AP92" s="87">
        <v>8</v>
      </c>
      <c r="AQ92" s="200">
        <v>1</v>
      </c>
      <c r="AR92" s="201">
        <v>60</v>
      </c>
      <c r="AS92" s="81" t="s">
        <v>2756</v>
      </c>
      <c r="AT92" s="81"/>
      <c r="AU92" s="202"/>
      <c r="AV92" s="81">
        <v>10</v>
      </c>
      <c r="AW92" s="81">
        <v>1</v>
      </c>
      <c r="AX92" s="209">
        <v>10</v>
      </c>
      <c r="AY92" s="203" t="s">
        <v>8267</v>
      </c>
      <c r="AZ92" s="81" t="s">
        <v>2756</v>
      </c>
      <c r="BA92" s="81"/>
      <c r="BB92" s="90"/>
      <c r="BC92" s="82">
        <v>9</v>
      </c>
    </row>
    <row r="93" spans="2:55" ht="31.5" customHeight="1">
      <c r="B93" s="72">
        <v>88</v>
      </c>
      <c r="C93" s="72">
        <v>33</v>
      </c>
      <c r="D93" s="81" t="s">
        <v>2085</v>
      </c>
      <c r="E93" s="74" t="s">
        <v>1018</v>
      </c>
      <c r="F93" s="81" t="s">
        <v>8269</v>
      </c>
      <c r="G93" s="81" t="s">
        <v>8270</v>
      </c>
      <c r="H93" s="81" t="s">
        <v>2735</v>
      </c>
      <c r="I93" s="81" t="s">
        <v>8261</v>
      </c>
      <c r="J93" s="189" t="s">
        <v>4293</v>
      </c>
      <c r="K93" s="189" t="s">
        <v>3742</v>
      </c>
      <c r="L93" s="81">
        <v>2</v>
      </c>
      <c r="M93" s="81">
        <v>4</v>
      </c>
      <c r="N93" s="81">
        <v>4</v>
      </c>
      <c r="O93" s="85" t="s">
        <v>8271</v>
      </c>
      <c r="P93" s="189" t="s">
        <v>8271</v>
      </c>
      <c r="Q93" s="189" t="s">
        <v>8272</v>
      </c>
      <c r="R93" s="189" t="s">
        <v>8272</v>
      </c>
      <c r="S93" s="81" t="s">
        <v>8273</v>
      </c>
      <c r="T93" s="81">
        <v>2</v>
      </c>
      <c r="U93" s="81"/>
      <c r="V93" s="81"/>
      <c r="W93" s="81"/>
      <c r="X93" s="95">
        <v>4</v>
      </c>
      <c r="Y93" s="95">
        <v>9</v>
      </c>
      <c r="Z93" s="73"/>
      <c r="AA93" s="73"/>
      <c r="AB93" s="95"/>
      <c r="AC93" s="85" t="s">
        <v>8274</v>
      </c>
      <c r="AD93" s="190">
        <v>71633.02</v>
      </c>
      <c r="AE93" s="190">
        <v>9700</v>
      </c>
      <c r="AF93" s="190">
        <v>10500</v>
      </c>
      <c r="AG93" s="191">
        <v>11000</v>
      </c>
      <c r="AH93" s="87">
        <v>12000</v>
      </c>
      <c r="AI93" s="190">
        <v>10500</v>
      </c>
      <c r="AJ93" s="213"/>
      <c r="AK93" s="86"/>
      <c r="AL93" s="86"/>
      <c r="AM93" s="86"/>
      <c r="AN93" s="86"/>
      <c r="AO93" s="87">
        <v>63</v>
      </c>
      <c r="AP93" s="87">
        <v>63</v>
      </c>
      <c r="AQ93" s="200"/>
      <c r="AR93" s="201"/>
      <c r="AS93" s="81" t="s">
        <v>2756</v>
      </c>
      <c r="AT93" s="81"/>
      <c r="AU93" s="202"/>
      <c r="AV93" s="81">
        <v>10</v>
      </c>
      <c r="AW93" s="81">
        <v>1</v>
      </c>
      <c r="AX93" s="209">
        <v>10</v>
      </c>
      <c r="AY93" s="203" t="s">
        <v>8275</v>
      </c>
      <c r="AZ93" s="81" t="s">
        <v>2756</v>
      </c>
      <c r="BA93" s="81"/>
      <c r="BB93" s="90"/>
      <c r="BC93" s="82">
        <v>12</v>
      </c>
    </row>
    <row r="94" spans="2:55" ht="31.5" customHeight="1">
      <c r="B94" s="72">
        <v>89</v>
      </c>
      <c r="C94" s="72">
        <v>34</v>
      </c>
      <c r="D94" s="81" t="s">
        <v>2085</v>
      </c>
      <c r="E94" s="74" t="s">
        <v>4305</v>
      </c>
      <c r="F94" s="81" t="s">
        <v>8276</v>
      </c>
      <c r="G94" s="81" t="s">
        <v>8277</v>
      </c>
      <c r="H94" s="81" t="s">
        <v>2735</v>
      </c>
      <c r="I94" s="81" t="s">
        <v>8261</v>
      </c>
      <c r="J94" s="189" t="s">
        <v>4309</v>
      </c>
      <c r="K94" s="189" t="s">
        <v>4313</v>
      </c>
      <c r="L94" s="81">
        <v>2</v>
      </c>
      <c r="M94" s="81">
        <v>3</v>
      </c>
      <c r="N94" s="81">
        <v>4</v>
      </c>
      <c r="O94" s="85" t="s">
        <v>8278</v>
      </c>
      <c r="P94" s="189" t="s">
        <v>8279</v>
      </c>
      <c r="Q94" s="189" t="s">
        <v>8280</v>
      </c>
      <c r="R94" s="189" t="s">
        <v>8280</v>
      </c>
      <c r="S94" s="81" t="s">
        <v>8281</v>
      </c>
      <c r="T94" s="81">
        <v>1</v>
      </c>
      <c r="U94" s="81"/>
      <c r="V94" s="81"/>
      <c r="W94" s="81"/>
      <c r="X94" s="95">
        <v>3</v>
      </c>
      <c r="Y94" s="95">
        <v>9</v>
      </c>
      <c r="Z94" s="73"/>
      <c r="AA94" s="73"/>
      <c r="AB94" s="95"/>
      <c r="AC94" s="85"/>
      <c r="AD94" s="190">
        <v>30561.769</v>
      </c>
      <c r="AE94" s="190">
        <v>33450</v>
      </c>
      <c r="AF94" s="190">
        <v>40000</v>
      </c>
      <c r="AG94" s="191">
        <v>30500</v>
      </c>
      <c r="AH94" s="87">
        <v>32000</v>
      </c>
      <c r="AI94" s="212">
        <v>32400</v>
      </c>
      <c r="AJ94" s="213">
        <f t="shared" si="4"/>
        <v>400</v>
      </c>
      <c r="AK94" s="86"/>
      <c r="AL94" s="86">
        <v>4000</v>
      </c>
      <c r="AM94" s="219"/>
      <c r="AN94" s="86"/>
      <c r="AO94" s="87">
        <v>209</v>
      </c>
      <c r="AP94" s="87">
        <v>225</v>
      </c>
      <c r="AQ94" s="200">
        <v>16</v>
      </c>
      <c r="AR94" s="201">
        <v>1</v>
      </c>
      <c r="AS94" s="81" t="s">
        <v>2756</v>
      </c>
      <c r="AT94" s="81"/>
      <c r="AU94" s="202"/>
      <c r="AV94" s="81">
        <v>8</v>
      </c>
      <c r="AW94" s="81">
        <v>1</v>
      </c>
      <c r="AX94" s="209">
        <v>8</v>
      </c>
      <c r="AY94" s="203" t="s">
        <v>8282</v>
      </c>
      <c r="AZ94" s="81" t="s">
        <v>2756</v>
      </c>
      <c r="BA94" s="81"/>
      <c r="BB94" s="90"/>
      <c r="BC94" s="82">
        <v>11</v>
      </c>
    </row>
    <row r="95" spans="2:55" ht="31.5" customHeight="1">
      <c r="B95" s="72">
        <v>90</v>
      </c>
      <c r="C95" s="72">
        <v>35</v>
      </c>
      <c r="D95" s="81" t="s">
        <v>2085</v>
      </c>
      <c r="E95" s="74" t="s">
        <v>4324</v>
      </c>
      <c r="F95" s="81" t="s">
        <v>8283</v>
      </c>
      <c r="G95" s="81" t="s">
        <v>8284</v>
      </c>
      <c r="H95" s="81" t="s">
        <v>2735</v>
      </c>
      <c r="I95" s="81" t="s">
        <v>8261</v>
      </c>
      <c r="J95" s="189" t="s">
        <v>4331</v>
      </c>
      <c r="K95" s="189" t="s">
        <v>4332</v>
      </c>
      <c r="L95" s="81">
        <v>2</v>
      </c>
      <c r="M95" s="81">
        <v>3</v>
      </c>
      <c r="N95" s="81">
        <v>4</v>
      </c>
      <c r="O95" s="85" t="s">
        <v>4338</v>
      </c>
      <c r="P95" s="189" t="s">
        <v>8285</v>
      </c>
      <c r="Q95" s="189" t="s">
        <v>8286</v>
      </c>
      <c r="R95" s="189" t="s">
        <v>8287</v>
      </c>
      <c r="S95" s="81" t="s">
        <v>8288</v>
      </c>
      <c r="T95" s="81">
        <v>1</v>
      </c>
      <c r="U95" s="81"/>
      <c r="V95" s="81"/>
      <c r="W95" s="81"/>
      <c r="X95" s="95">
        <v>4</v>
      </c>
      <c r="Y95" s="95">
        <v>9</v>
      </c>
      <c r="Z95" s="73"/>
      <c r="AA95" s="73"/>
      <c r="AB95" s="95"/>
      <c r="AC95" s="85"/>
      <c r="AD95" s="190">
        <v>15481.986999999999</v>
      </c>
      <c r="AE95" s="220"/>
      <c r="AF95" s="220"/>
      <c r="AG95" s="221"/>
      <c r="AH95" s="222"/>
      <c r="AI95" s="220"/>
      <c r="AJ95" s="213">
        <f t="shared" si="4"/>
        <v>0</v>
      </c>
      <c r="AK95" s="223"/>
      <c r="AL95" s="223"/>
      <c r="AM95" s="223"/>
      <c r="AN95" s="223"/>
      <c r="AO95" s="224"/>
      <c r="AP95" s="224"/>
      <c r="AQ95" s="225"/>
      <c r="AR95" s="201"/>
      <c r="AS95" s="81" t="s">
        <v>2756</v>
      </c>
      <c r="AT95" s="81"/>
      <c r="AU95" s="202"/>
      <c r="AV95" s="226"/>
      <c r="AW95" s="226"/>
      <c r="AX95" s="226"/>
      <c r="AY95" s="203"/>
      <c r="AZ95" s="81" t="s">
        <v>2756</v>
      </c>
      <c r="BA95" s="81"/>
      <c r="BB95" s="90"/>
      <c r="BC95" s="82">
        <v>12</v>
      </c>
    </row>
    <row r="96" spans="2:55" ht="31.5" customHeight="1">
      <c r="B96" s="72">
        <v>91</v>
      </c>
      <c r="C96" s="72">
        <v>36</v>
      </c>
      <c r="D96" s="81" t="s">
        <v>2085</v>
      </c>
      <c r="E96" s="74" t="s">
        <v>4343</v>
      </c>
      <c r="F96" s="81" t="s">
        <v>8289</v>
      </c>
      <c r="G96" s="81" t="s">
        <v>8290</v>
      </c>
      <c r="H96" s="81" t="s">
        <v>7920</v>
      </c>
      <c r="I96" s="81" t="s">
        <v>8261</v>
      </c>
      <c r="J96" s="189" t="s">
        <v>4347</v>
      </c>
      <c r="K96" s="189" t="s">
        <v>4351</v>
      </c>
      <c r="L96" s="81">
        <v>2</v>
      </c>
      <c r="M96" s="81">
        <v>3</v>
      </c>
      <c r="N96" s="81">
        <v>4</v>
      </c>
      <c r="O96" s="85" t="s">
        <v>8291</v>
      </c>
      <c r="P96" s="189" t="s">
        <v>8291</v>
      </c>
      <c r="Q96" s="189" t="s">
        <v>8292</v>
      </c>
      <c r="R96" s="189" t="s">
        <v>8292</v>
      </c>
      <c r="S96" s="81" t="s">
        <v>8293</v>
      </c>
      <c r="T96" s="81">
        <v>1</v>
      </c>
      <c r="U96" s="81"/>
      <c r="V96" s="81"/>
      <c r="W96" s="81"/>
      <c r="X96" s="95">
        <v>4</v>
      </c>
      <c r="Y96" s="95">
        <v>7</v>
      </c>
      <c r="Z96" s="73"/>
      <c r="AA96" s="73"/>
      <c r="AB96" s="95"/>
      <c r="AC96" s="85"/>
      <c r="AD96" s="190">
        <v>1001.939</v>
      </c>
      <c r="AE96" s="190">
        <v>1500</v>
      </c>
      <c r="AF96" s="190">
        <v>2000</v>
      </c>
      <c r="AG96" s="191">
        <v>1000</v>
      </c>
      <c r="AH96" s="87">
        <v>2000</v>
      </c>
      <c r="AI96" s="190">
        <v>2000</v>
      </c>
      <c r="AJ96" s="213">
        <f t="shared" si="4"/>
        <v>0</v>
      </c>
      <c r="AK96" s="86"/>
      <c r="AL96" s="86">
        <v>200</v>
      </c>
      <c r="AM96" s="86"/>
      <c r="AN96" s="86"/>
      <c r="AO96" s="87">
        <v>30</v>
      </c>
      <c r="AP96" s="87">
        <v>32</v>
      </c>
      <c r="AQ96" s="200">
        <v>2</v>
      </c>
      <c r="AR96" s="201">
        <v>5</v>
      </c>
      <c r="AS96" s="81" t="s">
        <v>2778</v>
      </c>
      <c r="AT96" s="81"/>
      <c r="AU96" s="202"/>
      <c r="AV96" s="81">
        <v>10</v>
      </c>
      <c r="AW96" s="81">
        <v>1</v>
      </c>
      <c r="AX96" s="209">
        <v>10</v>
      </c>
      <c r="AY96" s="203" t="s">
        <v>8294</v>
      </c>
      <c r="AZ96" s="81" t="s">
        <v>2778</v>
      </c>
      <c r="BA96" s="81"/>
      <c r="BB96" s="90"/>
      <c r="BC96" s="82">
        <v>9</v>
      </c>
    </row>
    <row r="97" spans="2:55" ht="31.5" customHeight="1">
      <c r="B97" s="72">
        <v>92</v>
      </c>
      <c r="C97" s="72">
        <v>37</v>
      </c>
      <c r="D97" s="81" t="s">
        <v>2085</v>
      </c>
      <c r="E97" s="74" t="s">
        <v>1020</v>
      </c>
      <c r="F97" s="81" t="s">
        <v>8296</v>
      </c>
      <c r="G97" s="81" t="s">
        <v>8297</v>
      </c>
      <c r="H97" s="81" t="s">
        <v>2735</v>
      </c>
      <c r="I97" s="81" t="s">
        <v>8261</v>
      </c>
      <c r="J97" s="189" t="s">
        <v>4366</v>
      </c>
      <c r="K97" s="189" t="s">
        <v>4367</v>
      </c>
      <c r="L97" s="81">
        <v>3</v>
      </c>
      <c r="M97" s="81">
        <v>3</v>
      </c>
      <c r="N97" s="81">
        <v>4</v>
      </c>
      <c r="O97" s="85" t="s">
        <v>8298</v>
      </c>
      <c r="P97" s="189" t="s">
        <v>8299</v>
      </c>
      <c r="Q97" s="189" t="s">
        <v>8300</v>
      </c>
      <c r="R97" s="189" t="s">
        <v>4376</v>
      </c>
      <c r="S97" s="81" t="s">
        <v>8158</v>
      </c>
      <c r="T97" s="81">
        <v>1</v>
      </c>
      <c r="U97" s="81"/>
      <c r="V97" s="81"/>
      <c r="W97" s="81"/>
      <c r="X97" s="95">
        <v>3</v>
      </c>
      <c r="Y97" s="95">
        <v>7</v>
      </c>
      <c r="Z97" s="73"/>
      <c r="AA97" s="73"/>
      <c r="AB97" s="95"/>
      <c r="AC97" s="85" t="s">
        <v>8301</v>
      </c>
      <c r="AD97" s="190"/>
      <c r="AE97" s="190">
        <v>52179</v>
      </c>
      <c r="AF97" s="190">
        <v>62000</v>
      </c>
      <c r="AG97" s="191">
        <v>35000</v>
      </c>
      <c r="AH97" s="87">
        <v>52000</v>
      </c>
      <c r="AI97" s="190">
        <v>62000</v>
      </c>
      <c r="AJ97" s="213">
        <f t="shared" si="4"/>
        <v>10000</v>
      </c>
      <c r="AK97" s="86"/>
      <c r="AL97" s="86">
        <v>6200</v>
      </c>
      <c r="AM97" s="86"/>
      <c r="AN97" s="86"/>
      <c r="AO97" s="87">
        <v>91</v>
      </c>
      <c r="AP97" s="87">
        <v>109</v>
      </c>
      <c r="AQ97" s="200">
        <v>18</v>
      </c>
      <c r="AR97" s="201">
        <v>3</v>
      </c>
      <c r="AS97" s="81" t="s">
        <v>4379</v>
      </c>
      <c r="AT97" s="81"/>
      <c r="AU97" s="202"/>
      <c r="AV97" s="81">
        <v>10</v>
      </c>
      <c r="AW97" s="81">
        <v>1</v>
      </c>
      <c r="AX97" s="209">
        <v>10</v>
      </c>
      <c r="AY97" s="203" t="s">
        <v>8302</v>
      </c>
      <c r="AZ97" s="81" t="s">
        <v>4379</v>
      </c>
      <c r="BA97" s="81"/>
      <c r="BB97" s="90"/>
      <c r="BC97" s="82">
        <v>11</v>
      </c>
    </row>
    <row r="98" spans="2:55" ht="31.5" customHeight="1">
      <c r="B98" s="72">
        <v>93</v>
      </c>
      <c r="C98" s="72">
        <v>38</v>
      </c>
      <c r="D98" s="81" t="s">
        <v>2085</v>
      </c>
      <c r="E98" s="74" t="s">
        <v>4380</v>
      </c>
      <c r="F98" s="81" t="s">
        <v>8303</v>
      </c>
      <c r="G98" s="81" t="s">
        <v>8304</v>
      </c>
      <c r="H98" s="81" t="s">
        <v>7920</v>
      </c>
      <c r="I98" s="81" t="s">
        <v>8261</v>
      </c>
      <c r="J98" s="189" t="s">
        <v>4387</v>
      </c>
      <c r="K98" s="189" t="s">
        <v>4388</v>
      </c>
      <c r="L98" s="81">
        <v>3</v>
      </c>
      <c r="M98" s="81">
        <v>4</v>
      </c>
      <c r="N98" s="81">
        <v>4</v>
      </c>
      <c r="O98" s="85" t="s">
        <v>8305</v>
      </c>
      <c r="P98" s="189" t="s">
        <v>8306</v>
      </c>
      <c r="Q98" s="189" t="s">
        <v>8307</v>
      </c>
      <c r="R98" s="189" t="s">
        <v>8307</v>
      </c>
      <c r="S98" s="81" t="s">
        <v>8308</v>
      </c>
      <c r="T98" s="81">
        <v>1</v>
      </c>
      <c r="U98" s="81"/>
      <c r="V98" s="81"/>
      <c r="W98" s="81"/>
      <c r="X98" s="95">
        <v>4</v>
      </c>
      <c r="Y98" s="95">
        <v>9</v>
      </c>
      <c r="Z98" s="73"/>
      <c r="AA98" s="73" t="s">
        <v>8232</v>
      </c>
      <c r="AB98" s="95" t="s">
        <v>8309</v>
      </c>
      <c r="AC98" s="85"/>
      <c r="AD98" s="190">
        <v>14164.771000000001</v>
      </c>
      <c r="AE98" s="190">
        <v>15049</v>
      </c>
      <c r="AF98" s="190">
        <v>17000</v>
      </c>
      <c r="AG98" s="191">
        <v>14200</v>
      </c>
      <c r="AH98" s="87">
        <v>15700</v>
      </c>
      <c r="AI98" s="190">
        <v>17000</v>
      </c>
      <c r="AJ98" s="213">
        <f t="shared" si="4"/>
        <v>1300</v>
      </c>
      <c r="AK98" s="86"/>
      <c r="AL98" s="86">
        <v>4250</v>
      </c>
      <c r="AM98" s="86"/>
      <c r="AN98" s="86"/>
      <c r="AO98" s="87">
        <v>87</v>
      </c>
      <c r="AP98" s="87">
        <v>91</v>
      </c>
      <c r="AQ98" s="200">
        <v>4</v>
      </c>
      <c r="AR98" s="201">
        <v>5</v>
      </c>
      <c r="AS98" s="81" t="s">
        <v>2756</v>
      </c>
      <c r="AT98" s="202"/>
      <c r="AU98" s="81" t="s">
        <v>8310</v>
      </c>
      <c r="AV98" s="81">
        <v>10</v>
      </c>
      <c r="AW98" s="81">
        <v>1</v>
      </c>
      <c r="AX98" s="209">
        <v>10</v>
      </c>
      <c r="AY98" s="203" t="s">
        <v>8311</v>
      </c>
      <c r="AZ98" s="81" t="s">
        <v>2756</v>
      </c>
      <c r="BA98" s="90"/>
      <c r="BB98" s="81" t="s">
        <v>8310</v>
      </c>
      <c r="BC98" s="82">
        <v>12</v>
      </c>
    </row>
    <row r="99" spans="2:55" ht="31.5" customHeight="1">
      <c r="B99" s="72">
        <v>94</v>
      </c>
      <c r="C99" s="72">
        <v>39</v>
      </c>
      <c r="D99" s="81" t="s">
        <v>2085</v>
      </c>
      <c r="E99" s="74" t="s">
        <v>1021</v>
      </c>
      <c r="F99" s="81" t="s">
        <v>8312</v>
      </c>
      <c r="G99" s="81" t="s">
        <v>8313</v>
      </c>
      <c r="H99" s="81" t="s">
        <v>2735</v>
      </c>
      <c r="I99" s="81" t="s">
        <v>8261</v>
      </c>
      <c r="J99" s="189" t="s">
        <v>4407</v>
      </c>
      <c r="K99" s="189" t="s">
        <v>4408</v>
      </c>
      <c r="L99" s="81">
        <v>2</v>
      </c>
      <c r="M99" s="81">
        <v>4</v>
      </c>
      <c r="N99" s="81">
        <v>4</v>
      </c>
      <c r="O99" s="85" t="s">
        <v>8314</v>
      </c>
      <c r="P99" s="189" t="s">
        <v>4414</v>
      </c>
      <c r="Q99" s="189" t="s">
        <v>8315</v>
      </c>
      <c r="R99" s="189" t="s">
        <v>8316</v>
      </c>
      <c r="S99" s="81" t="s">
        <v>8317</v>
      </c>
      <c r="T99" s="81">
        <v>1</v>
      </c>
      <c r="U99" s="81"/>
      <c r="V99" s="81"/>
      <c r="W99" s="81"/>
      <c r="X99" s="95">
        <v>4</v>
      </c>
      <c r="Y99" s="95">
        <v>12</v>
      </c>
      <c r="Z99" s="73" t="s">
        <v>8232</v>
      </c>
      <c r="AA99" s="73"/>
      <c r="AB99" s="95"/>
      <c r="AC99" s="85"/>
      <c r="AD99" s="190">
        <v>47977.127</v>
      </c>
      <c r="AE99" s="190">
        <v>63833</v>
      </c>
      <c r="AF99" s="190">
        <v>60900</v>
      </c>
      <c r="AG99" s="191">
        <v>47900</v>
      </c>
      <c r="AH99" s="87">
        <v>60000</v>
      </c>
      <c r="AI99" s="190">
        <v>60900</v>
      </c>
      <c r="AJ99" s="213">
        <f t="shared" si="4"/>
        <v>900</v>
      </c>
      <c r="AK99" s="86"/>
      <c r="AL99" s="86">
        <v>18270</v>
      </c>
      <c r="AM99" s="86"/>
      <c r="AN99" s="86"/>
      <c r="AO99" s="87">
        <v>159</v>
      </c>
      <c r="AP99" s="87">
        <v>170</v>
      </c>
      <c r="AQ99" s="200">
        <v>11</v>
      </c>
      <c r="AR99" s="201">
        <v>10</v>
      </c>
      <c r="AS99" s="81" t="s">
        <v>3794</v>
      </c>
      <c r="AT99" s="81"/>
      <c r="AU99" s="202"/>
      <c r="AV99" s="81">
        <v>10</v>
      </c>
      <c r="AW99" s="81">
        <v>1</v>
      </c>
      <c r="AX99" s="209">
        <v>10</v>
      </c>
      <c r="AY99" s="203" t="s">
        <v>8318</v>
      </c>
      <c r="AZ99" s="81" t="s">
        <v>3794</v>
      </c>
      <c r="BA99" s="81"/>
      <c r="BB99" s="90"/>
      <c r="BC99" s="82">
        <v>15</v>
      </c>
    </row>
    <row r="100" spans="2:55" ht="31.5" customHeight="1">
      <c r="B100" s="72">
        <v>95</v>
      </c>
      <c r="C100" s="72">
        <v>40</v>
      </c>
      <c r="D100" s="81" t="s">
        <v>2085</v>
      </c>
      <c r="E100" s="74" t="s">
        <v>4418</v>
      </c>
      <c r="F100" s="81" t="s">
        <v>8319</v>
      </c>
      <c r="G100" s="81" t="s">
        <v>8320</v>
      </c>
      <c r="H100" s="81" t="s">
        <v>2769</v>
      </c>
      <c r="I100" s="81" t="s">
        <v>8261</v>
      </c>
      <c r="J100" s="189" t="s">
        <v>8321</v>
      </c>
      <c r="K100" s="189" t="s">
        <v>8322</v>
      </c>
      <c r="L100" s="81">
        <v>3</v>
      </c>
      <c r="M100" s="81">
        <v>3</v>
      </c>
      <c r="N100" s="81">
        <v>4</v>
      </c>
      <c r="O100" s="85" t="s">
        <v>8323</v>
      </c>
      <c r="P100" s="189" t="s">
        <v>8323</v>
      </c>
      <c r="Q100" s="189" t="s">
        <v>8324</v>
      </c>
      <c r="R100" s="189" t="s">
        <v>8324</v>
      </c>
      <c r="S100" s="81" t="s">
        <v>8325</v>
      </c>
      <c r="T100" s="81"/>
      <c r="U100" s="81"/>
      <c r="V100" s="81"/>
      <c r="W100" s="81"/>
      <c r="X100" s="95">
        <v>3</v>
      </c>
      <c r="Y100" s="95">
        <v>4</v>
      </c>
      <c r="Z100" s="73"/>
      <c r="AA100" s="73"/>
      <c r="AB100" s="95"/>
      <c r="AC100" s="85"/>
      <c r="AD100" s="190">
        <v>44568.620999999999</v>
      </c>
      <c r="AE100" s="190"/>
      <c r="AF100" s="190"/>
      <c r="AG100" s="191">
        <v>44000</v>
      </c>
      <c r="AH100" s="87">
        <v>28000</v>
      </c>
      <c r="AI100" s="190"/>
      <c r="AJ100" s="213"/>
      <c r="AK100" s="86"/>
      <c r="AL100" s="86"/>
      <c r="AM100" s="86"/>
      <c r="AN100" s="86"/>
      <c r="AO100" s="87"/>
      <c r="AP100" s="87"/>
      <c r="AQ100" s="200"/>
      <c r="AR100" s="201"/>
      <c r="AS100" s="81" t="s">
        <v>2778</v>
      </c>
      <c r="AT100" s="81"/>
      <c r="AU100" s="202"/>
      <c r="AV100" s="81"/>
      <c r="AW100" s="81"/>
      <c r="AX100" s="209"/>
      <c r="AY100" s="203"/>
      <c r="AZ100" s="81" t="s">
        <v>2778</v>
      </c>
      <c r="BA100" s="81"/>
      <c r="BB100" s="90"/>
      <c r="BC100" s="82">
        <v>4</v>
      </c>
    </row>
    <row r="101" spans="2:55" ht="31.5" customHeight="1">
      <c r="B101" s="72">
        <v>96</v>
      </c>
      <c r="C101" s="72">
        <v>41</v>
      </c>
      <c r="D101" s="81" t="s">
        <v>2085</v>
      </c>
      <c r="E101" s="74" t="s">
        <v>1019</v>
      </c>
      <c r="F101" s="81" t="s">
        <v>8326</v>
      </c>
      <c r="G101" s="81" t="s">
        <v>8327</v>
      </c>
      <c r="H101" s="81" t="s">
        <v>7920</v>
      </c>
      <c r="I101" s="81" t="s">
        <v>8261</v>
      </c>
      <c r="J101" s="189" t="s">
        <v>4442</v>
      </c>
      <c r="K101" s="189" t="s">
        <v>4443</v>
      </c>
      <c r="L101" s="81">
        <v>3</v>
      </c>
      <c r="M101" s="81">
        <v>4</v>
      </c>
      <c r="N101" s="81">
        <v>4</v>
      </c>
      <c r="O101" s="85" t="s">
        <v>8328</v>
      </c>
      <c r="P101" s="189" t="s">
        <v>8328</v>
      </c>
      <c r="Q101" s="189" t="s">
        <v>8329</v>
      </c>
      <c r="R101" s="189" t="s">
        <v>8329</v>
      </c>
      <c r="S101" s="81" t="s">
        <v>8330</v>
      </c>
      <c r="T101" s="81">
        <v>1</v>
      </c>
      <c r="U101" s="81"/>
      <c r="V101" s="81"/>
      <c r="W101" s="81"/>
      <c r="X101" s="95">
        <v>4</v>
      </c>
      <c r="Y101" s="95">
        <v>7</v>
      </c>
      <c r="Z101" s="73"/>
      <c r="AA101" s="73"/>
      <c r="AB101" s="95"/>
      <c r="AC101" s="85"/>
      <c r="AD101" s="190">
        <v>5585.31</v>
      </c>
      <c r="AE101" s="190">
        <v>8100</v>
      </c>
      <c r="AF101" s="190">
        <v>9000</v>
      </c>
      <c r="AG101" s="191">
        <v>6000</v>
      </c>
      <c r="AH101" s="87">
        <v>8500</v>
      </c>
      <c r="AI101" s="190">
        <v>9000</v>
      </c>
      <c r="AJ101" s="213">
        <f t="shared" si="4"/>
        <v>500</v>
      </c>
      <c r="AK101" s="86"/>
      <c r="AL101" s="86">
        <v>5400</v>
      </c>
      <c r="AM101" s="86"/>
      <c r="AN101" s="86"/>
      <c r="AO101" s="87">
        <v>40</v>
      </c>
      <c r="AP101" s="87">
        <v>42</v>
      </c>
      <c r="AQ101" s="200">
        <v>2</v>
      </c>
      <c r="AR101" s="201">
        <v>25</v>
      </c>
      <c r="AS101" s="81" t="s">
        <v>2756</v>
      </c>
      <c r="AT101" s="81"/>
      <c r="AU101" s="202"/>
      <c r="AV101" s="81">
        <v>10</v>
      </c>
      <c r="AW101" s="81">
        <v>1</v>
      </c>
      <c r="AX101" s="209">
        <v>10</v>
      </c>
      <c r="AY101" s="203" t="s">
        <v>8331</v>
      </c>
      <c r="AZ101" s="81" t="s">
        <v>2756</v>
      </c>
      <c r="BA101" s="81"/>
      <c r="BB101" s="90"/>
      <c r="BC101" s="82">
        <v>9</v>
      </c>
    </row>
    <row r="102" spans="2:55" ht="31.5" customHeight="1">
      <c r="B102" s="72">
        <v>97</v>
      </c>
      <c r="C102" s="72">
        <v>42</v>
      </c>
      <c r="D102" s="81" t="s">
        <v>2085</v>
      </c>
      <c r="E102" s="74" t="s">
        <v>4455</v>
      </c>
      <c r="F102" s="81" t="s">
        <v>8332</v>
      </c>
      <c r="G102" s="81" t="s">
        <v>8333</v>
      </c>
      <c r="H102" s="81" t="s">
        <v>2769</v>
      </c>
      <c r="I102" s="81" t="s">
        <v>8261</v>
      </c>
      <c r="J102" s="189" t="s">
        <v>4463</v>
      </c>
      <c r="K102" s="189" t="s">
        <v>4464</v>
      </c>
      <c r="L102" s="81">
        <v>2</v>
      </c>
      <c r="M102" s="81">
        <v>4</v>
      </c>
      <c r="N102" s="81">
        <v>4</v>
      </c>
      <c r="O102" s="85" t="s">
        <v>8334</v>
      </c>
      <c r="P102" s="189" t="s">
        <v>4471</v>
      </c>
      <c r="Q102" s="189" t="s">
        <v>8292</v>
      </c>
      <c r="R102" s="189" t="s">
        <v>8292</v>
      </c>
      <c r="S102" s="81" t="s">
        <v>8335</v>
      </c>
      <c r="T102" s="81">
        <v>1</v>
      </c>
      <c r="U102" s="81"/>
      <c r="V102" s="81"/>
      <c r="W102" s="81"/>
      <c r="X102" s="95">
        <v>3</v>
      </c>
      <c r="Y102" s="95">
        <v>6</v>
      </c>
      <c r="Z102" s="73"/>
      <c r="AA102" s="73"/>
      <c r="AB102" s="95"/>
      <c r="AC102" s="85" t="s">
        <v>8336</v>
      </c>
      <c r="AD102" s="190">
        <v>48150.201000000001</v>
      </c>
      <c r="AE102" s="190">
        <v>46591</v>
      </c>
      <c r="AF102" s="190">
        <v>49238</v>
      </c>
      <c r="AG102" s="191">
        <v>48000</v>
      </c>
      <c r="AH102" s="87">
        <v>52000</v>
      </c>
      <c r="AI102" s="212">
        <v>49238</v>
      </c>
      <c r="AJ102" s="213"/>
      <c r="AK102" s="86"/>
      <c r="AL102" s="86">
        <v>47760</v>
      </c>
      <c r="AM102" s="86"/>
      <c r="AN102" s="86"/>
      <c r="AO102" s="87">
        <v>158</v>
      </c>
      <c r="AP102" s="87">
        <v>159</v>
      </c>
      <c r="AQ102" s="200">
        <v>1</v>
      </c>
      <c r="AR102" s="201">
        <v>5</v>
      </c>
      <c r="AS102" s="81" t="s">
        <v>2756</v>
      </c>
      <c r="AT102" s="81"/>
      <c r="AU102" s="202"/>
      <c r="AV102" s="81">
        <v>10</v>
      </c>
      <c r="AW102" s="81">
        <v>1</v>
      </c>
      <c r="AX102" s="209">
        <v>10</v>
      </c>
      <c r="AY102" s="203" t="s">
        <v>8337</v>
      </c>
      <c r="AZ102" s="81" t="s">
        <v>2756</v>
      </c>
      <c r="BA102" s="81"/>
      <c r="BB102" s="90"/>
      <c r="BC102" s="82">
        <v>8</v>
      </c>
    </row>
    <row r="103" spans="2:55" ht="31.5" customHeight="1">
      <c r="B103" s="72">
        <v>98</v>
      </c>
      <c r="C103" s="72">
        <v>43</v>
      </c>
      <c r="D103" s="81" t="s">
        <v>2085</v>
      </c>
      <c r="E103" s="74" t="s">
        <v>4474</v>
      </c>
      <c r="F103" s="81" t="s">
        <v>8338</v>
      </c>
      <c r="G103" s="81" t="s">
        <v>8339</v>
      </c>
      <c r="H103" s="81" t="s">
        <v>2769</v>
      </c>
      <c r="I103" s="81" t="s">
        <v>8261</v>
      </c>
      <c r="J103" s="189" t="s">
        <v>4481</v>
      </c>
      <c r="K103" s="189" t="s">
        <v>4482</v>
      </c>
      <c r="L103" s="81">
        <v>3</v>
      </c>
      <c r="M103" s="81">
        <v>4</v>
      </c>
      <c r="N103" s="81">
        <v>4</v>
      </c>
      <c r="O103" s="85" t="s">
        <v>8340</v>
      </c>
      <c r="P103" s="189" t="s">
        <v>8340</v>
      </c>
      <c r="Q103" s="189" t="s">
        <v>8341</v>
      </c>
      <c r="R103" s="189" t="s">
        <v>8341</v>
      </c>
      <c r="S103" s="81" t="s">
        <v>8342</v>
      </c>
      <c r="T103" s="81">
        <v>1</v>
      </c>
      <c r="U103" s="81"/>
      <c r="V103" s="81"/>
      <c r="W103" s="81"/>
      <c r="X103" s="95">
        <v>4</v>
      </c>
      <c r="Y103" s="95">
        <v>7</v>
      </c>
      <c r="Z103" s="73"/>
      <c r="AA103" s="73"/>
      <c r="AB103" s="95"/>
      <c r="AC103" s="85"/>
      <c r="AD103" s="190">
        <v>4403.6350000000002</v>
      </c>
      <c r="AE103" s="190">
        <v>3982</v>
      </c>
      <c r="AF103" s="190">
        <v>4500</v>
      </c>
      <c r="AG103" s="191">
        <v>4400</v>
      </c>
      <c r="AH103" s="87">
        <v>5000</v>
      </c>
      <c r="AI103" s="190">
        <v>4500</v>
      </c>
      <c r="AJ103" s="213"/>
      <c r="AK103" s="86"/>
      <c r="AL103" s="86">
        <v>450</v>
      </c>
      <c r="AM103" s="86"/>
      <c r="AN103" s="86"/>
      <c r="AO103" s="87">
        <v>30</v>
      </c>
      <c r="AP103" s="87">
        <v>31</v>
      </c>
      <c r="AQ103" s="200">
        <v>1</v>
      </c>
      <c r="AR103" s="201">
        <v>2</v>
      </c>
      <c r="AS103" s="81" t="s">
        <v>2756</v>
      </c>
      <c r="AT103" s="81"/>
      <c r="AU103" s="202"/>
      <c r="AV103" s="81">
        <v>10</v>
      </c>
      <c r="AW103" s="81">
        <v>1</v>
      </c>
      <c r="AX103" s="209">
        <v>10</v>
      </c>
      <c r="AY103" s="203" t="s">
        <v>8343</v>
      </c>
      <c r="AZ103" s="81" t="s">
        <v>2756</v>
      </c>
      <c r="BA103" s="81"/>
      <c r="BB103" s="90"/>
      <c r="BC103" s="82">
        <v>9</v>
      </c>
    </row>
    <row r="104" spans="2:55" ht="31.5" customHeight="1">
      <c r="B104" s="72">
        <v>99</v>
      </c>
      <c r="C104" s="72">
        <v>44</v>
      </c>
      <c r="D104" s="81" t="s">
        <v>8134</v>
      </c>
      <c r="E104" s="94" t="s">
        <v>10896</v>
      </c>
      <c r="F104" s="81" t="s">
        <v>8344</v>
      </c>
      <c r="G104" s="81" t="s">
        <v>8345</v>
      </c>
      <c r="H104" s="81" t="s">
        <v>2735</v>
      </c>
      <c r="I104" s="81" t="s">
        <v>8261</v>
      </c>
      <c r="J104" s="189" t="s">
        <v>4498</v>
      </c>
      <c r="K104" s="189" t="s">
        <v>4499</v>
      </c>
      <c r="L104" s="81">
        <v>2</v>
      </c>
      <c r="M104" s="81">
        <v>4</v>
      </c>
      <c r="N104" s="81">
        <v>4</v>
      </c>
      <c r="O104" s="85" t="s">
        <v>8346</v>
      </c>
      <c r="P104" s="189" t="s">
        <v>8346</v>
      </c>
      <c r="Q104" s="189" t="s">
        <v>8347</v>
      </c>
      <c r="R104" s="189" t="s">
        <v>8347</v>
      </c>
      <c r="S104" s="81" t="s">
        <v>8348</v>
      </c>
      <c r="T104" s="81">
        <v>1</v>
      </c>
      <c r="U104" s="81"/>
      <c r="V104" s="81"/>
      <c r="W104" s="81"/>
      <c r="X104" s="95">
        <v>5</v>
      </c>
      <c r="Y104" s="95">
        <v>10</v>
      </c>
      <c r="Z104" s="73"/>
      <c r="AA104" s="73"/>
      <c r="AB104" s="95"/>
      <c r="AC104" s="85" t="s">
        <v>8349</v>
      </c>
      <c r="AD104" s="190"/>
      <c r="AE104" s="190">
        <v>1800</v>
      </c>
      <c r="AF104" s="190">
        <v>2500</v>
      </c>
      <c r="AG104" s="191"/>
      <c r="AH104" s="190">
        <v>1800</v>
      </c>
      <c r="AI104" s="212">
        <v>1925</v>
      </c>
      <c r="AJ104" s="213">
        <f t="shared" si="4"/>
        <v>125</v>
      </c>
      <c r="AK104" s="86"/>
      <c r="AL104" s="86"/>
      <c r="AM104" s="86"/>
      <c r="AN104" s="86"/>
      <c r="AO104" s="87">
        <v>8</v>
      </c>
      <c r="AP104" s="87">
        <v>10</v>
      </c>
      <c r="AQ104" s="200">
        <v>2</v>
      </c>
      <c r="AR104" s="201">
        <v>6</v>
      </c>
      <c r="AS104" s="81" t="s">
        <v>2756</v>
      </c>
      <c r="AT104" s="81" t="s">
        <v>3335</v>
      </c>
      <c r="AU104" s="202"/>
      <c r="AV104" s="81">
        <v>10</v>
      </c>
      <c r="AW104" s="81">
        <v>1</v>
      </c>
      <c r="AX104" s="209">
        <v>10</v>
      </c>
      <c r="AY104" s="203" t="s">
        <v>8350</v>
      </c>
      <c r="AZ104" s="81" t="s">
        <v>2756</v>
      </c>
      <c r="BA104" s="81" t="s">
        <v>3335</v>
      </c>
      <c r="BB104" s="90"/>
      <c r="BC104" s="82">
        <v>12</v>
      </c>
    </row>
    <row r="105" spans="2:55" ht="31.5" customHeight="1">
      <c r="B105" s="72">
        <v>100</v>
      </c>
      <c r="C105" s="72">
        <v>45</v>
      </c>
      <c r="D105" s="81" t="s">
        <v>8134</v>
      </c>
      <c r="E105" s="74" t="s">
        <v>4510</v>
      </c>
      <c r="F105" s="81" t="s">
        <v>8351</v>
      </c>
      <c r="G105" s="81" t="s">
        <v>8352</v>
      </c>
      <c r="H105" s="81" t="s">
        <v>2735</v>
      </c>
      <c r="I105" s="81" t="s">
        <v>8261</v>
      </c>
      <c r="J105" s="189" t="s">
        <v>4523</v>
      </c>
      <c r="K105" s="189" t="s">
        <v>4524</v>
      </c>
      <c r="L105" s="81">
        <v>3</v>
      </c>
      <c r="M105" s="81">
        <v>4</v>
      </c>
      <c r="N105" s="81">
        <v>4</v>
      </c>
      <c r="O105" s="85" t="s">
        <v>4530</v>
      </c>
      <c r="P105" s="189" t="s">
        <v>8353</v>
      </c>
      <c r="Q105" s="189" t="s">
        <v>8354</v>
      </c>
      <c r="R105" s="189" t="s">
        <v>8354</v>
      </c>
      <c r="S105" s="81" t="s">
        <v>8355</v>
      </c>
      <c r="T105" s="81">
        <v>1</v>
      </c>
      <c r="U105" s="81"/>
      <c r="V105" s="81"/>
      <c r="W105" s="81"/>
      <c r="X105" s="95">
        <v>4</v>
      </c>
      <c r="Y105" s="95">
        <v>7</v>
      </c>
      <c r="Z105" s="73"/>
      <c r="AA105" s="73"/>
      <c r="AB105" s="95"/>
      <c r="AC105" s="85"/>
      <c r="AD105" s="190">
        <v>5866.0519999999997</v>
      </c>
      <c r="AE105" s="190">
        <v>9350</v>
      </c>
      <c r="AF105" s="190">
        <v>9500</v>
      </c>
      <c r="AG105" s="191"/>
      <c r="AH105" s="190">
        <v>9350</v>
      </c>
      <c r="AI105" s="212">
        <v>9445</v>
      </c>
      <c r="AJ105" s="213">
        <f t="shared" si="4"/>
        <v>95</v>
      </c>
      <c r="AK105" s="86"/>
      <c r="AL105" s="86"/>
      <c r="AM105" s="86"/>
      <c r="AN105" s="86"/>
      <c r="AO105" s="87">
        <v>20</v>
      </c>
      <c r="AP105" s="87">
        <v>21</v>
      </c>
      <c r="AQ105" s="200">
        <v>1</v>
      </c>
      <c r="AR105" s="201">
        <v>10</v>
      </c>
      <c r="AS105" s="81" t="s">
        <v>2756</v>
      </c>
      <c r="AT105" s="81" t="s">
        <v>3335</v>
      </c>
      <c r="AU105" s="202"/>
      <c r="AV105" s="81">
        <v>8</v>
      </c>
      <c r="AW105" s="81">
        <v>1</v>
      </c>
      <c r="AX105" s="209">
        <v>10</v>
      </c>
      <c r="AY105" s="203" t="s">
        <v>8318</v>
      </c>
      <c r="AZ105" s="81" t="s">
        <v>2756</v>
      </c>
      <c r="BA105" s="81" t="s">
        <v>3335</v>
      </c>
      <c r="BB105" s="90"/>
      <c r="BC105" s="82">
        <v>9</v>
      </c>
    </row>
    <row r="106" spans="2:55" ht="31.5" customHeight="1">
      <c r="B106" s="72">
        <v>101</v>
      </c>
      <c r="C106" s="72">
        <v>46</v>
      </c>
      <c r="D106" s="81" t="s">
        <v>2085</v>
      </c>
      <c r="E106" s="74" t="s">
        <v>4534</v>
      </c>
      <c r="F106" s="81" t="s">
        <v>8356</v>
      </c>
      <c r="G106" s="81" t="s">
        <v>8357</v>
      </c>
      <c r="H106" s="81" t="s">
        <v>2769</v>
      </c>
      <c r="I106" s="81" t="s">
        <v>8261</v>
      </c>
      <c r="J106" s="189" t="s">
        <v>4543</v>
      </c>
      <c r="K106" s="189" t="s">
        <v>4544</v>
      </c>
      <c r="L106" s="81">
        <v>3</v>
      </c>
      <c r="M106" s="81">
        <v>4</v>
      </c>
      <c r="N106" s="81">
        <v>4</v>
      </c>
      <c r="O106" s="85" t="s">
        <v>8358</v>
      </c>
      <c r="P106" s="189" t="s">
        <v>8358</v>
      </c>
      <c r="Q106" s="189" t="s">
        <v>8359</v>
      </c>
      <c r="R106" s="189" t="s">
        <v>8359</v>
      </c>
      <c r="S106" s="81" t="s">
        <v>8360</v>
      </c>
      <c r="T106" s="81">
        <v>1</v>
      </c>
      <c r="U106" s="81"/>
      <c r="V106" s="81">
        <v>1</v>
      </c>
      <c r="W106" s="81"/>
      <c r="X106" s="95">
        <v>4</v>
      </c>
      <c r="Y106" s="95">
        <v>11</v>
      </c>
      <c r="Z106" s="73"/>
      <c r="AA106" s="73"/>
      <c r="AB106" s="95"/>
      <c r="AC106" s="85"/>
      <c r="AD106" s="190">
        <v>5898.8590000000004</v>
      </c>
      <c r="AE106" s="190">
        <v>6448</v>
      </c>
      <c r="AF106" s="190">
        <v>6600</v>
      </c>
      <c r="AG106" s="191">
        <v>5898</v>
      </c>
      <c r="AH106" s="87">
        <v>6500</v>
      </c>
      <c r="AI106" s="190">
        <v>6600</v>
      </c>
      <c r="AJ106" s="213">
        <f t="shared" si="4"/>
        <v>100</v>
      </c>
      <c r="AK106" s="86"/>
      <c r="AL106" s="86">
        <v>792</v>
      </c>
      <c r="AM106" s="86"/>
      <c r="AN106" s="86"/>
      <c r="AO106" s="87">
        <v>16</v>
      </c>
      <c r="AP106" s="87">
        <v>17</v>
      </c>
      <c r="AQ106" s="200">
        <v>1</v>
      </c>
      <c r="AR106" s="201">
        <v>3</v>
      </c>
      <c r="AS106" s="81" t="s">
        <v>2778</v>
      </c>
      <c r="AT106" s="81"/>
      <c r="AU106" s="202"/>
      <c r="AV106" s="81">
        <v>9</v>
      </c>
      <c r="AW106" s="81">
        <v>1</v>
      </c>
      <c r="AX106" s="209">
        <v>10</v>
      </c>
      <c r="AY106" s="203" t="s">
        <v>8361</v>
      </c>
      <c r="AZ106" s="81" t="s">
        <v>2778</v>
      </c>
      <c r="BA106" s="81"/>
      <c r="BB106" s="90"/>
      <c r="BC106" s="82">
        <v>14</v>
      </c>
    </row>
    <row r="107" spans="2:55" ht="31.5" customHeight="1">
      <c r="B107" s="72">
        <v>102</v>
      </c>
      <c r="C107" s="72">
        <v>47</v>
      </c>
      <c r="D107" s="81" t="s">
        <v>2085</v>
      </c>
      <c r="E107" s="74" t="s">
        <v>1022</v>
      </c>
      <c r="F107" s="81" t="s">
        <v>8362</v>
      </c>
      <c r="G107" s="81" t="s">
        <v>8363</v>
      </c>
      <c r="H107" s="81" t="s">
        <v>7920</v>
      </c>
      <c r="I107" s="81" t="s">
        <v>8261</v>
      </c>
      <c r="J107" s="189" t="s">
        <v>4555</v>
      </c>
      <c r="K107" s="189" t="s">
        <v>4559</v>
      </c>
      <c r="L107" s="81">
        <v>3</v>
      </c>
      <c r="M107" s="81">
        <v>4</v>
      </c>
      <c r="N107" s="81">
        <v>4</v>
      </c>
      <c r="O107" s="85" t="s">
        <v>8364</v>
      </c>
      <c r="P107" s="189" t="s">
        <v>8364</v>
      </c>
      <c r="Q107" s="189" t="s">
        <v>8287</v>
      </c>
      <c r="R107" s="189" t="s">
        <v>8287</v>
      </c>
      <c r="S107" s="81" t="s">
        <v>8158</v>
      </c>
      <c r="T107" s="81">
        <v>1</v>
      </c>
      <c r="U107" s="81"/>
      <c r="V107" s="81"/>
      <c r="W107" s="81"/>
      <c r="X107" s="95">
        <v>4</v>
      </c>
      <c r="Y107" s="95">
        <v>8</v>
      </c>
      <c r="Z107" s="73"/>
      <c r="AA107" s="73"/>
      <c r="AB107" s="95"/>
      <c r="AC107" s="85"/>
      <c r="AD107" s="190">
        <v>1282.251</v>
      </c>
      <c r="AE107" s="190">
        <v>150</v>
      </c>
      <c r="AF107" s="190">
        <v>250</v>
      </c>
      <c r="AG107" s="191">
        <v>1300</v>
      </c>
      <c r="AH107" s="87">
        <v>1800</v>
      </c>
      <c r="AI107" s="190">
        <v>250</v>
      </c>
      <c r="AJ107" s="213"/>
      <c r="AK107" s="86"/>
      <c r="AL107" s="86">
        <v>175</v>
      </c>
      <c r="AM107" s="86"/>
      <c r="AN107" s="86"/>
      <c r="AO107" s="87">
        <v>13</v>
      </c>
      <c r="AP107" s="87">
        <v>15</v>
      </c>
      <c r="AQ107" s="200">
        <v>2</v>
      </c>
      <c r="AR107" s="201">
        <v>20</v>
      </c>
      <c r="AS107" s="81" t="s">
        <v>2756</v>
      </c>
      <c r="AT107" s="81"/>
      <c r="AU107" s="202"/>
      <c r="AV107" s="81">
        <v>10</v>
      </c>
      <c r="AW107" s="81">
        <v>1</v>
      </c>
      <c r="AX107" s="209">
        <v>10</v>
      </c>
      <c r="AY107" s="203" t="s">
        <v>8365</v>
      </c>
      <c r="AZ107" s="81" t="s">
        <v>2756</v>
      </c>
      <c r="BA107" s="81"/>
      <c r="BB107" s="90"/>
      <c r="BC107" s="82">
        <v>10</v>
      </c>
    </row>
    <row r="108" spans="2:55" ht="31.5" customHeight="1">
      <c r="B108" s="72">
        <v>103</v>
      </c>
      <c r="C108" s="72">
        <v>1</v>
      </c>
      <c r="D108" s="81" t="s">
        <v>2087</v>
      </c>
      <c r="E108" s="74" t="s">
        <v>1094</v>
      </c>
      <c r="F108" s="81" t="s">
        <v>8366</v>
      </c>
      <c r="G108" s="81" t="s">
        <v>8367</v>
      </c>
      <c r="H108" s="81" t="s">
        <v>7981</v>
      </c>
      <c r="I108" s="81" t="s">
        <v>8368</v>
      </c>
      <c r="J108" s="189" t="s">
        <v>4578</v>
      </c>
      <c r="K108" s="189" t="s">
        <v>4579</v>
      </c>
      <c r="L108" s="81">
        <v>3</v>
      </c>
      <c r="M108" s="81">
        <v>4</v>
      </c>
      <c r="N108" s="81">
        <v>4</v>
      </c>
      <c r="O108" s="85" t="s">
        <v>8369</v>
      </c>
      <c r="P108" s="189" t="s">
        <v>8370</v>
      </c>
      <c r="Q108" s="189" t="s">
        <v>8371</v>
      </c>
      <c r="R108" s="189" t="s">
        <v>8372</v>
      </c>
      <c r="S108" s="81" t="s">
        <v>8373</v>
      </c>
      <c r="T108" s="81">
        <v>1</v>
      </c>
      <c r="U108" s="81"/>
      <c r="V108" s="81"/>
      <c r="W108" s="81"/>
      <c r="X108" s="95">
        <v>4</v>
      </c>
      <c r="Y108" s="95">
        <v>5</v>
      </c>
      <c r="Z108" s="73"/>
      <c r="AA108" s="73"/>
      <c r="AB108" s="95"/>
      <c r="AC108" s="85" t="s">
        <v>8374</v>
      </c>
      <c r="AD108" s="190">
        <v>11943.407999999999</v>
      </c>
      <c r="AE108" s="191">
        <v>11906</v>
      </c>
      <c r="AF108" s="191">
        <v>13000</v>
      </c>
      <c r="AG108" s="191">
        <v>11900</v>
      </c>
      <c r="AH108" s="87">
        <v>12500</v>
      </c>
      <c r="AI108" s="191">
        <v>13000</v>
      </c>
      <c r="AJ108" s="213">
        <f t="shared" si="4"/>
        <v>500</v>
      </c>
      <c r="AK108" s="86"/>
      <c r="AL108" s="86"/>
      <c r="AM108" s="86">
        <v>20</v>
      </c>
      <c r="AN108" s="86"/>
      <c r="AO108" s="87">
        <v>18</v>
      </c>
      <c r="AP108" s="87">
        <v>23</v>
      </c>
      <c r="AQ108" s="200">
        <v>5</v>
      </c>
      <c r="AR108" s="201">
        <v>50</v>
      </c>
      <c r="AS108" s="88" t="s">
        <v>2778</v>
      </c>
      <c r="AT108" s="88"/>
      <c r="AU108" s="202"/>
      <c r="AV108" s="81">
        <v>10</v>
      </c>
      <c r="AW108" s="81">
        <v>1</v>
      </c>
      <c r="AX108" s="209">
        <v>10</v>
      </c>
      <c r="AY108" s="227" t="s">
        <v>8375</v>
      </c>
      <c r="AZ108" s="88" t="s">
        <v>2778</v>
      </c>
      <c r="BA108" s="88"/>
      <c r="BB108" s="90"/>
      <c r="BC108" s="82">
        <v>8</v>
      </c>
    </row>
    <row r="109" spans="2:55" ht="31.5" customHeight="1">
      <c r="B109" s="72">
        <v>104</v>
      </c>
      <c r="C109" s="72">
        <v>2</v>
      </c>
      <c r="D109" s="81" t="s">
        <v>8376</v>
      </c>
      <c r="E109" s="74" t="s">
        <v>1125</v>
      </c>
      <c r="F109" s="81" t="s">
        <v>8377</v>
      </c>
      <c r="G109" s="81" t="s">
        <v>8378</v>
      </c>
      <c r="H109" s="81" t="s">
        <v>7920</v>
      </c>
      <c r="I109" s="81" t="s">
        <v>8379</v>
      </c>
      <c r="J109" s="189" t="s">
        <v>4601</v>
      </c>
      <c r="K109" s="189" t="s">
        <v>4602</v>
      </c>
      <c r="L109" s="81">
        <v>3</v>
      </c>
      <c r="M109" s="81">
        <v>4</v>
      </c>
      <c r="N109" s="81">
        <v>4</v>
      </c>
      <c r="O109" s="85" t="s">
        <v>8380</v>
      </c>
      <c r="P109" s="189" t="s">
        <v>8381</v>
      </c>
      <c r="Q109" s="189" t="s">
        <v>8382</v>
      </c>
      <c r="R109" s="189" t="s">
        <v>8383</v>
      </c>
      <c r="S109" s="81" t="s">
        <v>8384</v>
      </c>
      <c r="T109" s="81"/>
      <c r="U109" s="81">
        <v>1</v>
      </c>
      <c r="V109" s="81"/>
      <c r="W109" s="81"/>
      <c r="X109" s="95">
        <v>8</v>
      </c>
      <c r="Y109" s="95">
        <v>12</v>
      </c>
      <c r="Z109" s="73"/>
      <c r="AA109" s="73"/>
      <c r="AB109" s="95"/>
      <c r="AC109" s="85" t="s">
        <v>8385</v>
      </c>
      <c r="AD109" s="190">
        <v>2000.761</v>
      </c>
      <c r="AE109" s="191">
        <v>2375</v>
      </c>
      <c r="AF109" s="191">
        <v>3000</v>
      </c>
      <c r="AG109" s="191"/>
      <c r="AH109" s="191">
        <v>2375</v>
      </c>
      <c r="AI109" s="191">
        <v>3000</v>
      </c>
      <c r="AJ109" s="213">
        <f t="shared" si="4"/>
        <v>625</v>
      </c>
      <c r="AK109" s="86"/>
      <c r="AL109" s="86"/>
      <c r="AM109" s="86">
        <v>15</v>
      </c>
      <c r="AN109" s="86"/>
      <c r="AO109" s="87">
        <v>8</v>
      </c>
      <c r="AP109" s="87">
        <v>9</v>
      </c>
      <c r="AQ109" s="200">
        <v>1</v>
      </c>
      <c r="AR109" s="201">
        <v>100</v>
      </c>
      <c r="AS109" s="88" t="s">
        <v>2756</v>
      </c>
      <c r="AT109" s="88" t="s">
        <v>3335</v>
      </c>
      <c r="AU109" s="202"/>
      <c r="AV109" s="81">
        <v>10</v>
      </c>
      <c r="AW109" s="81">
        <v>1</v>
      </c>
      <c r="AX109" s="209">
        <v>10</v>
      </c>
      <c r="AY109" s="227" t="s">
        <v>8386</v>
      </c>
      <c r="AZ109" s="88" t="s">
        <v>2756</v>
      </c>
      <c r="BA109" s="88" t="s">
        <v>3335</v>
      </c>
      <c r="BB109" s="90"/>
      <c r="BC109" s="82">
        <v>15</v>
      </c>
    </row>
    <row r="110" spans="2:55" ht="31.5" customHeight="1">
      <c r="B110" s="72">
        <v>105</v>
      </c>
      <c r="C110" s="72">
        <v>3</v>
      </c>
      <c r="D110" s="81" t="s">
        <v>2087</v>
      </c>
      <c r="E110" s="74" t="s">
        <v>2114</v>
      </c>
      <c r="F110" s="81" t="s">
        <v>8387</v>
      </c>
      <c r="G110" s="81" t="s">
        <v>8388</v>
      </c>
      <c r="H110" s="81" t="s">
        <v>7981</v>
      </c>
      <c r="I110" s="81" t="s">
        <v>8389</v>
      </c>
      <c r="J110" s="189" t="s">
        <v>8390</v>
      </c>
      <c r="K110" s="189" t="s">
        <v>8391</v>
      </c>
      <c r="L110" s="81">
        <v>3</v>
      </c>
      <c r="M110" s="81">
        <v>4</v>
      </c>
      <c r="N110" s="81">
        <v>4</v>
      </c>
      <c r="O110" s="85" t="s">
        <v>8392</v>
      </c>
      <c r="P110" s="189" t="s">
        <v>8393</v>
      </c>
      <c r="Q110" s="189" t="s">
        <v>4634</v>
      </c>
      <c r="R110" s="189" t="s">
        <v>8394</v>
      </c>
      <c r="S110" s="81" t="s">
        <v>8395</v>
      </c>
      <c r="T110" s="81">
        <v>1</v>
      </c>
      <c r="U110" s="81"/>
      <c r="V110" s="81"/>
      <c r="W110" s="81"/>
      <c r="X110" s="95">
        <v>4</v>
      </c>
      <c r="Y110" s="95">
        <v>7</v>
      </c>
      <c r="Z110" s="73"/>
      <c r="AA110" s="73" t="s">
        <v>8232</v>
      </c>
      <c r="AB110" s="95" t="s">
        <v>8396</v>
      </c>
      <c r="AC110" s="85"/>
      <c r="AD110" s="190">
        <v>81733.688999999998</v>
      </c>
      <c r="AE110" s="191">
        <v>92924</v>
      </c>
      <c r="AF110" s="191">
        <v>93000</v>
      </c>
      <c r="AG110" s="191">
        <v>0</v>
      </c>
      <c r="AH110" s="191">
        <v>92924</v>
      </c>
      <c r="AI110" s="191">
        <v>93000</v>
      </c>
      <c r="AJ110" s="213">
        <f t="shared" si="4"/>
        <v>76</v>
      </c>
      <c r="AK110" s="86"/>
      <c r="AL110" s="86"/>
      <c r="AM110" s="86">
        <v>10</v>
      </c>
      <c r="AN110" s="86"/>
      <c r="AO110" s="87">
        <v>227</v>
      </c>
      <c r="AP110" s="87">
        <v>227</v>
      </c>
      <c r="AQ110" s="200"/>
      <c r="AR110" s="201"/>
      <c r="AS110" s="88" t="s">
        <v>2778</v>
      </c>
      <c r="AT110" s="88"/>
      <c r="AU110" s="202"/>
      <c r="AV110" s="81">
        <v>9</v>
      </c>
      <c r="AW110" s="81">
        <v>1</v>
      </c>
      <c r="AX110" s="209">
        <v>9</v>
      </c>
      <c r="AY110" s="227"/>
      <c r="AZ110" s="88" t="s">
        <v>2778</v>
      </c>
      <c r="BA110" s="88"/>
      <c r="BB110" s="90"/>
      <c r="BC110" s="82">
        <v>8</v>
      </c>
    </row>
    <row r="111" spans="2:55" ht="31.5" customHeight="1">
      <c r="B111" s="72">
        <v>106</v>
      </c>
      <c r="C111" s="72">
        <v>4</v>
      </c>
      <c r="D111" s="81" t="s">
        <v>2087</v>
      </c>
      <c r="E111" s="74" t="s">
        <v>1575</v>
      </c>
      <c r="F111" s="81" t="s">
        <v>8397</v>
      </c>
      <c r="G111" s="81" t="s">
        <v>8398</v>
      </c>
      <c r="H111" s="81" t="s">
        <v>7920</v>
      </c>
      <c r="I111" s="81" t="s">
        <v>8379</v>
      </c>
      <c r="J111" s="189" t="s">
        <v>8399</v>
      </c>
      <c r="K111" s="189" t="s">
        <v>8400</v>
      </c>
      <c r="L111" s="81">
        <v>3</v>
      </c>
      <c r="M111" s="81">
        <v>4</v>
      </c>
      <c r="N111" s="81">
        <v>4</v>
      </c>
      <c r="O111" s="85" t="s">
        <v>8401</v>
      </c>
      <c r="P111" s="189" t="s">
        <v>8402</v>
      </c>
      <c r="Q111" s="189" t="s">
        <v>8403</v>
      </c>
      <c r="R111" s="189" t="s">
        <v>8404</v>
      </c>
      <c r="S111" s="81"/>
      <c r="T111" s="81"/>
      <c r="U111" s="81"/>
      <c r="V111" s="81"/>
      <c r="W111" s="81"/>
      <c r="X111" s="95">
        <v>6</v>
      </c>
      <c r="Y111" s="95">
        <v>7</v>
      </c>
      <c r="Z111" s="73"/>
      <c r="AA111" s="73" t="s">
        <v>8232</v>
      </c>
      <c r="AB111" s="95" t="s">
        <v>8405</v>
      </c>
      <c r="AC111" s="85"/>
      <c r="AD111" s="190">
        <v>28699.75</v>
      </c>
      <c r="AE111" s="191">
        <v>33712</v>
      </c>
      <c r="AF111" s="191">
        <v>35000</v>
      </c>
      <c r="AG111" s="191">
        <v>28699</v>
      </c>
      <c r="AH111" s="87">
        <v>35000</v>
      </c>
      <c r="AI111" s="191">
        <v>35000</v>
      </c>
      <c r="AJ111" s="192">
        <v>0</v>
      </c>
      <c r="AK111" s="86"/>
      <c r="AL111" s="86"/>
      <c r="AM111" s="86">
        <v>10</v>
      </c>
      <c r="AN111" s="86"/>
      <c r="AO111" s="87">
        <v>95</v>
      </c>
      <c r="AP111" s="87">
        <v>100</v>
      </c>
      <c r="AQ111" s="200">
        <v>5</v>
      </c>
      <c r="AR111" s="201">
        <v>10</v>
      </c>
      <c r="AS111" s="88" t="s">
        <v>4664</v>
      </c>
      <c r="AT111" s="88"/>
      <c r="AU111" s="202"/>
      <c r="AV111" s="81">
        <v>9</v>
      </c>
      <c r="AW111" s="81">
        <v>1</v>
      </c>
      <c r="AX111" s="209">
        <v>10</v>
      </c>
      <c r="AY111" s="227" t="s">
        <v>8406</v>
      </c>
      <c r="AZ111" s="88" t="s">
        <v>4664</v>
      </c>
      <c r="BA111" s="88"/>
      <c r="BB111" s="90"/>
      <c r="BC111" s="82">
        <v>9</v>
      </c>
    </row>
    <row r="112" spans="2:55" ht="31.5" customHeight="1">
      <c r="B112" s="72">
        <v>107</v>
      </c>
      <c r="C112" s="72">
        <v>5</v>
      </c>
      <c r="D112" s="81" t="s">
        <v>2087</v>
      </c>
      <c r="E112" s="74" t="s">
        <v>2113</v>
      </c>
      <c r="F112" s="81" t="s">
        <v>8407</v>
      </c>
      <c r="G112" s="81" t="s">
        <v>8408</v>
      </c>
      <c r="H112" s="81" t="s">
        <v>7981</v>
      </c>
      <c r="I112" s="81" t="s">
        <v>8409</v>
      </c>
      <c r="J112" s="189" t="s">
        <v>8410</v>
      </c>
      <c r="K112" s="189" t="s">
        <v>8411</v>
      </c>
      <c r="L112" s="81">
        <v>3</v>
      </c>
      <c r="M112" s="81">
        <v>4</v>
      </c>
      <c r="N112" s="81">
        <v>4</v>
      </c>
      <c r="O112" s="85" t="s">
        <v>8412</v>
      </c>
      <c r="P112" s="189" t="s">
        <v>8413</v>
      </c>
      <c r="Q112" s="189" t="s">
        <v>8414</v>
      </c>
      <c r="R112" s="189" t="s">
        <v>8415</v>
      </c>
      <c r="S112" s="81"/>
      <c r="T112" s="81"/>
      <c r="U112" s="81"/>
      <c r="V112" s="81"/>
      <c r="W112" s="81"/>
      <c r="X112" s="95">
        <v>5</v>
      </c>
      <c r="Y112" s="95">
        <v>7</v>
      </c>
      <c r="Z112" s="73"/>
      <c r="AA112" s="73" t="s">
        <v>8072</v>
      </c>
      <c r="AB112" s="95" t="s">
        <v>8416</v>
      </c>
      <c r="AC112" s="85"/>
      <c r="AD112" s="190">
        <v>120956.454</v>
      </c>
      <c r="AE112" s="191">
        <v>121400</v>
      </c>
      <c r="AF112" s="191">
        <v>124000</v>
      </c>
      <c r="AG112" s="191">
        <v>0</v>
      </c>
      <c r="AH112" s="191">
        <v>121400</v>
      </c>
      <c r="AI112" s="191">
        <v>124000</v>
      </c>
      <c r="AJ112" s="213">
        <f t="shared" si="4"/>
        <v>2600</v>
      </c>
      <c r="AK112" s="86"/>
      <c r="AL112" s="86">
        <v>500</v>
      </c>
      <c r="AM112" s="86">
        <v>100</v>
      </c>
      <c r="AN112" s="86"/>
      <c r="AO112" s="87">
        <v>19</v>
      </c>
      <c r="AP112" s="87">
        <v>23</v>
      </c>
      <c r="AQ112" s="200">
        <v>4</v>
      </c>
      <c r="AR112" s="201">
        <v>2</v>
      </c>
      <c r="AS112" s="88" t="s">
        <v>2756</v>
      </c>
      <c r="AT112" s="88"/>
      <c r="AU112" s="202"/>
      <c r="AV112" s="81">
        <v>10</v>
      </c>
      <c r="AW112" s="81">
        <v>1</v>
      </c>
      <c r="AX112" s="209">
        <v>10</v>
      </c>
      <c r="AY112" s="227" t="s">
        <v>8417</v>
      </c>
      <c r="AZ112" s="88" t="s">
        <v>2756</v>
      </c>
      <c r="BA112" s="88"/>
      <c r="BB112" s="90"/>
      <c r="BC112" s="82">
        <v>9</v>
      </c>
    </row>
    <row r="113" spans="2:55" ht="31.5" customHeight="1">
      <c r="B113" s="72">
        <v>108</v>
      </c>
      <c r="C113" s="72">
        <v>6</v>
      </c>
      <c r="D113" s="81" t="s">
        <v>2087</v>
      </c>
      <c r="E113" s="74" t="s">
        <v>2108</v>
      </c>
      <c r="F113" s="81" t="s">
        <v>8418</v>
      </c>
      <c r="G113" s="81" t="s">
        <v>8419</v>
      </c>
      <c r="H113" s="81" t="s">
        <v>8065</v>
      </c>
      <c r="I113" s="81" t="s">
        <v>8420</v>
      </c>
      <c r="J113" s="189" t="s">
        <v>4691</v>
      </c>
      <c r="K113" s="189" t="s">
        <v>4695</v>
      </c>
      <c r="L113" s="81">
        <v>4</v>
      </c>
      <c r="M113" s="81">
        <v>4</v>
      </c>
      <c r="N113" s="81">
        <v>4</v>
      </c>
      <c r="O113" s="85" t="s">
        <v>8421</v>
      </c>
      <c r="P113" s="189" t="s">
        <v>8422</v>
      </c>
      <c r="Q113" s="189" t="s">
        <v>8423</v>
      </c>
      <c r="R113" s="189" t="s">
        <v>8424</v>
      </c>
      <c r="S113" s="81"/>
      <c r="T113" s="81"/>
      <c r="U113" s="81"/>
      <c r="V113" s="81"/>
      <c r="W113" s="81"/>
      <c r="X113" s="95">
        <v>4</v>
      </c>
      <c r="Y113" s="95">
        <v>7</v>
      </c>
      <c r="Z113" s="73" t="s">
        <v>7994</v>
      </c>
      <c r="AA113" s="73"/>
      <c r="AB113" s="95" t="s">
        <v>8425</v>
      </c>
      <c r="AC113" s="85"/>
      <c r="AD113" s="190">
        <v>31.811</v>
      </c>
      <c r="AE113" s="191">
        <v>203</v>
      </c>
      <c r="AF113" s="191">
        <v>250</v>
      </c>
      <c r="AG113" s="191">
        <v>110</v>
      </c>
      <c r="AH113" s="87">
        <v>230</v>
      </c>
      <c r="AI113" s="191">
        <v>250</v>
      </c>
      <c r="AJ113" s="213">
        <f t="shared" si="4"/>
        <v>20</v>
      </c>
      <c r="AK113" s="86"/>
      <c r="AL113" s="86"/>
      <c r="AM113" s="86">
        <v>25</v>
      </c>
      <c r="AN113" s="86"/>
      <c r="AO113" s="87">
        <v>1</v>
      </c>
      <c r="AP113" s="87">
        <v>3</v>
      </c>
      <c r="AQ113" s="200">
        <v>2</v>
      </c>
      <c r="AR113" s="201">
        <v>100</v>
      </c>
      <c r="AS113" s="88" t="s">
        <v>2778</v>
      </c>
      <c r="AT113" s="88"/>
      <c r="AU113" s="202"/>
      <c r="AV113" s="81">
        <v>10</v>
      </c>
      <c r="AW113" s="81">
        <v>1</v>
      </c>
      <c r="AX113" s="209">
        <v>10</v>
      </c>
      <c r="AY113" s="228" t="s">
        <v>8426</v>
      </c>
      <c r="AZ113" s="88" t="s">
        <v>2778</v>
      </c>
      <c r="BA113" s="88"/>
      <c r="BB113" s="90"/>
      <c r="BC113" s="82">
        <v>10</v>
      </c>
    </row>
    <row r="114" spans="2:55" ht="31.5" customHeight="1">
      <c r="B114" s="72">
        <v>109</v>
      </c>
      <c r="C114" s="72">
        <v>7</v>
      </c>
      <c r="D114" s="81" t="s">
        <v>2087</v>
      </c>
      <c r="E114" s="74" t="s">
        <v>1115</v>
      </c>
      <c r="F114" s="81" t="s">
        <v>8427</v>
      </c>
      <c r="G114" s="81" t="s">
        <v>8428</v>
      </c>
      <c r="H114" s="81" t="s">
        <v>8005</v>
      </c>
      <c r="I114" s="81" t="s">
        <v>8368</v>
      </c>
      <c r="J114" s="189" t="s">
        <v>8429</v>
      </c>
      <c r="K114" s="189" t="s">
        <v>8430</v>
      </c>
      <c r="L114" s="81">
        <v>3</v>
      </c>
      <c r="M114" s="81">
        <v>4</v>
      </c>
      <c r="N114" s="81">
        <v>4</v>
      </c>
      <c r="O114" s="85" t="s">
        <v>8431</v>
      </c>
      <c r="P114" s="189" t="s">
        <v>8432</v>
      </c>
      <c r="Q114" s="189" t="s">
        <v>8433</v>
      </c>
      <c r="R114" s="189" t="s">
        <v>8434</v>
      </c>
      <c r="S114" s="81" t="s">
        <v>8435</v>
      </c>
      <c r="T114" s="81"/>
      <c r="U114" s="81"/>
      <c r="V114" s="81">
        <v>1</v>
      </c>
      <c r="W114" s="81"/>
      <c r="X114" s="95">
        <v>5</v>
      </c>
      <c r="Y114" s="95">
        <v>6</v>
      </c>
      <c r="Z114" s="73"/>
      <c r="AA114" s="73"/>
      <c r="AB114" s="95"/>
      <c r="AC114" s="85"/>
      <c r="AD114" s="190">
        <v>8255.6370000000006</v>
      </c>
      <c r="AE114" s="191">
        <v>8973</v>
      </c>
      <c r="AF114" s="191">
        <v>9200</v>
      </c>
      <c r="AG114" s="191">
        <v>0</v>
      </c>
      <c r="AH114" s="191">
        <v>8973</v>
      </c>
      <c r="AI114" s="191">
        <v>9200</v>
      </c>
      <c r="AJ114" s="213">
        <f t="shared" si="4"/>
        <v>227</v>
      </c>
      <c r="AK114" s="86"/>
      <c r="AL114" s="86"/>
      <c r="AM114" s="86">
        <v>3</v>
      </c>
      <c r="AN114" s="86"/>
      <c r="AO114" s="87">
        <v>42</v>
      </c>
      <c r="AP114" s="87">
        <v>45</v>
      </c>
      <c r="AQ114" s="200">
        <v>3</v>
      </c>
      <c r="AR114" s="201">
        <v>20</v>
      </c>
      <c r="AS114" s="88" t="s">
        <v>2778</v>
      </c>
      <c r="AT114" s="88"/>
      <c r="AU114" s="202"/>
      <c r="AV114" s="81">
        <v>10</v>
      </c>
      <c r="AW114" s="81">
        <v>1</v>
      </c>
      <c r="AX114" s="209">
        <v>10</v>
      </c>
      <c r="AY114" s="228" t="s">
        <v>8436</v>
      </c>
      <c r="AZ114" s="88" t="s">
        <v>2778</v>
      </c>
      <c r="BA114" s="88"/>
      <c r="BB114" s="90"/>
      <c r="BC114" s="82">
        <v>8</v>
      </c>
    </row>
    <row r="115" spans="2:55" ht="31.5" customHeight="1">
      <c r="B115" s="72">
        <v>110</v>
      </c>
      <c r="C115" s="72">
        <v>8</v>
      </c>
      <c r="D115" s="81" t="s">
        <v>2087</v>
      </c>
      <c r="E115" s="74" t="s">
        <v>4727</v>
      </c>
      <c r="F115" s="81" t="s">
        <v>8437</v>
      </c>
      <c r="G115" s="81" t="s">
        <v>8438</v>
      </c>
      <c r="H115" s="81" t="s">
        <v>8439</v>
      </c>
      <c r="I115" s="81" t="s">
        <v>8389</v>
      </c>
      <c r="J115" s="189" t="s">
        <v>8440</v>
      </c>
      <c r="K115" s="189" t="s">
        <v>8441</v>
      </c>
      <c r="L115" s="81">
        <v>3</v>
      </c>
      <c r="M115" s="81">
        <v>4</v>
      </c>
      <c r="N115" s="81">
        <v>4</v>
      </c>
      <c r="O115" s="85" t="s">
        <v>8442</v>
      </c>
      <c r="P115" s="189" t="s">
        <v>8443</v>
      </c>
      <c r="Q115" s="189" t="s">
        <v>4743</v>
      </c>
      <c r="R115" s="189" t="s">
        <v>4744</v>
      </c>
      <c r="S115" s="81"/>
      <c r="T115" s="81"/>
      <c r="U115" s="81"/>
      <c r="V115" s="81"/>
      <c r="W115" s="81"/>
      <c r="X115" s="95">
        <v>4</v>
      </c>
      <c r="Y115" s="95">
        <v>7</v>
      </c>
      <c r="Z115" s="73"/>
      <c r="AA115" s="73"/>
      <c r="AB115" s="95"/>
      <c r="AC115" s="85"/>
      <c r="AD115" s="190">
        <v>71441.08</v>
      </c>
      <c r="AE115" s="191">
        <v>59341</v>
      </c>
      <c r="AF115" s="191">
        <v>70000</v>
      </c>
      <c r="AG115" s="191">
        <v>0</v>
      </c>
      <c r="AH115" s="191">
        <v>59341</v>
      </c>
      <c r="AI115" s="191">
        <v>70000</v>
      </c>
      <c r="AJ115" s="213">
        <f t="shared" si="4"/>
        <v>10659</v>
      </c>
      <c r="AK115" s="86"/>
      <c r="AL115" s="86"/>
      <c r="AM115" s="86">
        <v>10</v>
      </c>
      <c r="AN115" s="86"/>
      <c r="AO115" s="87">
        <v>320</v>
      </c>
      <c r="AP115" s="87">
        <v>320</v>
      </c>
      <c r="AQ115" s="200"/>
      <c r="AR115" s="201"/>
      <c r="AS115" s="88" t="s">
        <v>3315</v>
      </c>
      <c r="AT115" s="88"/>
      <c r="AU115" s="202"/>
      <c r="AV115" s="81">
        <v>10</v>
      </c>
      <c r="AW115" s="81">
        <v>1</v>
      </c>
      <c r="AX115" s="209">
        <v>10</v>
      </c>
      <c r="AY115" s="228"/>
      <c r="AZ115" s="88" t="s">
        <v>3315</v>
      </c>
      <c r="BA115" s="88"/>
      <c r="BB115" s="90"/>
      <c r="BC115" s="82">
        <v>8</v>
      </c>
    </row>
    <row r="116" spans="2:55" ht="31.5" customHeight="1">
      <c r="B116" s="72">
        <v>111</v>
      </c>
      <c r="C116" s="72">
        <v>9</v>
      </c>
      <c r="D116" s="81" t="s">
        <v>2087</v>
      </c>
      <c r="E116" s="74" t="s">
        <v>4747</v>
      </c>
      <c r="F116" s="81" t="s">
        <v>4749</v>
      </c>
      <c r="G116" s="81" t="s">
        <v>4750</v>
      </c>
      <c r="H116" s="81" t="s">
        <v>2789</v>
      </c>
      <c r="I116" s="81" t="s">
        <v>4624</v>
      </c>
      <c r="J116" s="189" t="s">
        <v>4755</v>
      </c>
      <c r="K116" s="189" t="s">
        <v>4756</v>
      </c>
      <c r="L116" s="81">
        <v>4</v>
      </c>
      <c r="M116" s="81">
        <v>4</v>
      </c>
      <c r="N116" s="81">
        <v>4</v>
      </c>
      <c r="O116" s="85" t="s">
        <v>8444</v>
      </c>
      <c r="P116" s="189" t="s">
        <v>4762</v>
      </c>
      <c r="Q116" s="189" t="s">
        <v>4763</v>
      </c>
      <c r="R116" s="189" t="s">
        <v>4764</v>
      </c>
      <c r="S116" s="81" t="s">
        <v>4765</v>
      </c>
      <c r="T116" s="81">
        <v>1</v>
      </c>
      <c r="U116" s="81"/>
      <c r="V116" s="81"/>
      <c r="W116" s="81"/>
      <c r="X116" s="95">
        <v>3</v>
      </c>
      <c r="Y116" s="95">
        <v>5</v>
      </c>
      <c r="Z116" s="73"/>
      <c r="AA116" s="73" t="s">
        <v>3301</v>
      </c>
      <c r="AB116" s="95" t="s">
        <v>4767</v>
      </c>
      <c r="AC116" s="85"/>
      <c r="AD116" s="190">
        <v>15624.945</v>
      </c>
      <c r="AE116" s="191">
        <v>14235</v>
      </c>
      <c r="AF116" s="191">
        <v>16000</v>
      </c>
      <c r="AG116" s="191">
        <v>15624</v>
      </c>
      <c r="AH116" s="87">
        <v>16000</v>
      </c>
      <c r="AI116" s="191">
        <v>16000</v>
      </c>
      <c r="AJ116" s="192">
        <v>0</v>
      </c>
      <c r="AK116" s="86"/>
      <c r="AL116" s="86">
        <v>50</v>
      </c>
      <c r="AM116" s="86">
        <v>20</v>
      </c>
      <c r="AN116" s="86"/>
      <c r="AO116" s="87">
        <v>66</v>
      </c>
      <c r="AP116" s="87">
        <v>68</v>
      </c>
      <c r="AQ116" s="200">
        <v>2</v>
      </c>
      <c r="AR116" s="201">
        <v>20</v>
      </c>
      <c r="AS116" s="88" t="s">
        <v>2756</v>
      </c>
      <c r="AT116" s="202"/>
      <c r="AU116" s="88" t="s">
        <v>2720</v>
      </c>
      <c r="AV116" s="81">
        <v>10</v>
      </c>
      <c r="AW116" s="81">
        <v>1</v>
      </c>
      <c r="AX116" s="209">
        <v>10</v>
      </c>
      <c r="AY116" s="228" t="s">
        <v>8445</v>
      </c>
      <c r="AZ116" s="88" t="s">
        <v>2756</v>
      </c>
      <c r="BA116" s="90"/>
      <c r="BB116" s="88" t="s">
        <v>2720</v>
      </c>
      <c r="BC116" s="82">
        <v>8</v>
      </c>
    </row>
    <row r="117" spans="2:55" ht="31.5" customHeight="1">
      <c r="B117" s="72">
        <v>112</v>
      </c>
      <c r="C117" s="72">
        <v>10</v>
      </c>
      <c r="D117" s="81" t="s">
        <v>2087</v>
      </c>
      <c r="E117" s="74" t="s">
        <v>4768</v>
      </c>
      <c r="F117" s="81" t="s">
        <v>8446</v>
      </c>
      <c r="G117" s="81" t="s">
        <v>8447</v>
      </c>
      <c r="H117" s="81" t="s">
        <v>8448</v>
      </c>
      <c r="I117" s="81" t="s">
        <v>8449</v>
      </c>
      <c r="J117" s="189" t="s">
        <v>4777</v>
      </c>
      <c r="K117" s="189" t="s">
        <v>4778</v>
      </c>
      <c r="L117" s="81">
        <v>3</v>
      </c>
      <c r="M117" s="81">
        <v>4</v>
      </c>
      <c r="N117" s="81">
        <v>4</v>
      </c>
      <c r="O117" s="85" t="s">
        <v>8450</v>
      </c>
      <c r="P117" s="189" t="s">
        <v>8451</v>
      </c>
      <c r="Q117" s="189" t="s">
        <v>4785</v>
      </c>
      <c r="R117" s="189" t="s">
        <v>8452</v>
      </c>
      <c r="S117" s="81"/>
      <c r="T117" s="81"/>
      <c r="U117" s="81"/>
      <c r="V117" s="81"/>
      <c r="W117" s="81"/>
      <c r="X117" s="95">
        <v>2</v>
      </c>
      <c r="Y117" s="95">
        <v>2</v>
      </c>
      <c r="Z117" s="73" t="s">
        <v>8453</v>
      </c>
      <c r="AA117" s="73"/>
      <c r="AB117" s="95" t="s">
        <v>4207</v>
      </c>
      <c r="AC117" s="85" t="s">
        <v>4788</v>
      </c>
      <c r="AD117" s="190">
        <v>30387.486000000001</v>
      </c>
      <c r="AE117" s="191">
        <v>31733</v>
      </c>
      <c r="AF117" s="191">
        <v>32000</v>
      </c>
      <c r="AG117" s="191">
        <v>30000</v>
      </c>
      <c r="AH117" s="87">
        <v>35000</v>
      </c>
      <c r="AI117" s="191">
        <v>32000</v>
      </c>
      <c r="AJ117" s="192"/>
      <c r="AK117" s="86"/>
      <c r="AL117" s="86"/>
      <c r="AM117" s="86">
        <v>10</v>
      </c>
      <c r="AN117" s="86"/>
      <c r="AO117" s="87">
        <v>100</v>
      </c>
      <c r="AP117" s="87">
        <v>100</v>
      </c>
      <c r="AQ117" s="200"/>
      <c r="AR117" s="201"/>
      <c r="AS117" s="88" t="s">
        <v>2778</v>
      </c>
      <c r="AT117" s="202"/>
      <c r="AU117" s="88" t="s">
        <v>8454</v>
      </c>
      <c r="AV117" s="81">
        <v>9</v>
      </c>
      <c r="AW117" s="81">
        <v>1</v>
      </c>
      <c r="AX117" s="209">
        <v>10</v>
      </c>
      <c r="AY117" s="228"/>
      <c r="AZ117" s="88" t="s">
        <v>2778</v>
      </c>
      <c r="BA117" s="90"/>
      <c r="BB117" s="88" t="s">
        <v>8455</v>
      </c>
      <c r="BC117" s="82">
        <v>3</v>
      </c>
    </row>
    <row r="118" spans="2:55" ht="31.5" customHeight="1">
      <c r="B118" s="72">
        <v>113</v>
      </c>
      <c r="C118" s="72">
        <v>11</v>
      </c>
      <c r="D118" s="81" t="s">
        <v>2087</v>
      </c>
      <c r="E118" s="101" t="s">
        <v>4789</v>
      </c>
      <c r="F118" s="81" t="s">
        <v>8456</v>
      </c>
      <c r="G118" s="81" t="s">
        <v>8457</v>
      </c>
      <c r="H118" s="81" t="s">
        <v>8458</v>
      </c>
      <c r="I118" s="81" t="s">
        <v>8459</v>
      </c>
      <c r="J118" s="189" t="s">
        <v>8460</v>
      </c>
      <c r="K118" s="85" t="s">
        <v>8461</v>
      </c>
      <c r="L118" s="81">
        <v>3</v>
      </c>
      <c r="M118" s="81">
        <v>4</v>
      </c>
      <c r="N118" s="81">
        <v>6</v>
      </c>
      <c r="O118" s="189" t="s">
        <v>8462</v>
      </c>
      <c r="P118" s="189" t="s">
        <v>8463</v>
      </c>
      <c r="Q118" s="189" t="s">
        <v>8464</v>
      </c>
      <c r="R118" s="189" t="s">
        <v>8465</v>
      </c>
      <c r="S118" s="81" t="s">
        <v>8466</v>
      </c>
      <c r="T118" s="81">
        <v>1</v>
      </c>
      <c r="U118" s="81"/>
      <c r="V118" s="81"/>
      <c r="W118" s="81"/>
      <c r="X118" s="95">
        <v>2</v>
      </c>
      <c r="Y118" s="95">
        <v>7</v>
      </c>
      <c r="Z118" s="105"/>
      <c r="AA118" s="90"/>
      <c r="AB118" s="229"/>
      <c r="AC118" s="90"/>
      <c r="AD118" s="230">
        <v>24034.811000000002</v>
      </c>
      <c r="AE118" s="191">
        <v>25317</v>
      </c>
      <c r="AF118" s="191">
        <v>26000</v>
      </c>
      <c r="AG118" s="221"/>
      <c r="AH118" s="191">
        <v>25317</v>
      </c>
      <c r="AI118" s="191">
        <v>26000</v>
      </c>
      <c r="AJ118" s="192">
        <v>683</v>
      </c>
      <c r="AK118" s="223"/>
      <c r="AL118" s="223"/>
      <c r="AM118" s="223">
        <v>10</v>
      </c>
      <c r="AN118" s="223"/>
      <c r="AO118" s="224">
        <v>46</v>
      </c>
      <c r="AP118" s="224">
        <v>46</v>
      </c>
      <c r="AQ118" s="225"/>
      <c r="AR118" s="231"/>
      <c r="AS118" s="202"/>
      <c r="AT118" s="88" t="s">
        <v>8467</v>
      </c>
      <c r="AU118" s="202"/>
      <c r="AV118" s="88">
        <v>10</v>
      </c>
      <c r="AW118" s="88">
        <v>1</v>
      </c>
      <c r="AX118" s="232">
        <v>9</v>
      </c>
      <c r="AY118" s="228"/>
      <c r="AZ118" s="90"/>
      <c r="BA118" s="88" t="s">
        <v>8467</v>
      </c>
      <c r="BB118" s="90"/>
      <c r="BC118" s="82">
        <v>8</v>
      </c>
    </row>
    <row r="119" spans="2:55" ht="31.5" customHeight="1">
      <c r="B119" s="72">
        <v>114</v>
      </c>
      <c r="C119" s="72">
        <v>12</v>
      </c>
      <c r="D119" s="81" t="s">
        <v>2087</v>
      </c>
      <c r="E119" s="74" t="s">
        <v>1116</v>
      </c>
      <c r="F119" s="81" t="s">
        <v>8468</v>
      </c>
      <c r="G119" s="81" t="s">
        <v>8469</v>
      </c>
      <c r="H119" s="81" t="s">
        <v>8448</v>
      </c>
      <c r="I119" s="81" t="s">
        <v>8470</v>
      </c>
      <c r="J119" s="189" t="s">
        <v>8471</v>
      </c>
      <c r="K119" s="189" t="s">
        <v>8472</v>
      </c>
      <c r="L119" s="81">
        <v>4</v>
      </c>
      <c r="M119" s="81">
        <v>4</v>
      </c>
      <c r="N119" s="81">
        <v>4</v>
      </c>
      <c r="O119" s="85" t="s">
        <v>4819</v>
      </c>
      <c r="P119" s="189" t="s">
        <v>8473</v>
      </c>
      <c r="Q119" s="189" t="s">
        <v>8474</v>
      </c>
      <c r="R119" s="189" t="s">
        <v>8475</v>
      </c>
      <c r="S119" s="81"/>
      <c r="T119" s="81"/>
      <c r="U119" s="81"/>
      <c r="V119" s="81"/>
      <c r="W119" s="81"/>
      <c r="X119" s="95">
        <v>2</v>
      </c>
      <c r="Y119" s="95">
        <v>6</v>
      </c>
      <c r="Z119" s="73"/>
      <c r="AA119" s="73"/>
      <c r="AB119" s="95"/>
      <c r="AC119" s="85"/>
      <c r="AD119" s="190">
        <v>19033.437000000002</v>
      </c>
      <c r="AE119" s="191">
        <v>18638</v>
      </c>
      <c r="AF119" s="191">
        <v>20000</v>
      </c>
      <c r="AG119" s="191">
        <v>0</v>
      </c>
      <c r="AH119" s="191">
        <v>18638</v>
      </c>
      <c r="AI119" s="191">
        <v>20000</v>
      </c>
      <c r="AJ119" s="192">
        <v>1362</v>
      </c>
      <c r="AK119" s="86"/>
      <c r="AL119" s="86">
        <v>45</v>
      </c>
      <c r="AM119" s="86">
        <v>15</v>
      </c>
      <c r="AN119" s="86"/>
      <c r="AO119" s="87">
        <v>75</v>
      </c>
      <c r="AP119" s="87">
        <v>75</v>
      </c>
      <c r="AQ119" s="200"/>
      <c r="AR119" s="201"/>
      <c r="AS119" s="88" t="s">
        <v>2778</v>
      </c>
      <c r="AT119" s="88"/>
      <c r="AU119" s="202"/>
      <c r="AV119" s="81">
        <v>8</v>
      </c>
      <c r="AW119" s="81">
        <v>1</v>
      </c>
      <c r="AX119" s="209">
        <v>7</v>
      </c>
      <c r="AY119" s="228"/>
      <c r="AZ119" s="88" t="s">
        <v>2778</v>
      </c>
      <c r="BA119" s="88"/>
      <c r="BB119" s="90"/>
      <c r="BC119" s="82">
        <v>6</v>
      </c>
    </row>
    <row r="120" spans="2:55" ht="31.5" customHeight="1">
      <c r="B120" s="72">
        <v>115</v>
      </c>
      <c r="C120" s="72">
        <v>13</v>
      </c>
      <c r="D120" s="81" t="s">
        <v>2087</v>
      </c>
      <c r="E120" s="101" t="s">
        <v>4825</v>
      </c>
      <c r="F120" s="81" t="s">
        <v>8476</v>
      </c>
      <c r="G120" s="81" t="s">
        <v>8477</v>
      </c>
      <c r="H120" s="81" t="s">
        <v>8478</v>
      </c>
      <c r="I120" s="81" t="s">
        <v>8479</v>
      </c>
      <c r="J120" s="189" t="s">
        <v>8480</v>
      </c>
      <c r="K120" s="189" t="s">
        <v>8481</v>
      </c>
      <c r="L120" s="81">
        <v>3</v>
      </c>
      <c r="M120" s="81">
        <v>4</v>
      </c>
      <c r="N120" s="81">
        <v>4</v>
      </c>
      <c r="O120" s="189" t="s">
        <v>8482</v>
      </c>
      <c r="P120" s="189" t="s">
        <v>8483</v>
      </c>
      <c r="Q120" s="189" t="s">
        <v>8484</v>
      </c>
      <c r="R120" s="189" t="s">
        <v>8485</v>
      </c>
      <c r="S120" s="81" t="s">
        <v>8486</v>
      </c>
      <c r="T120" s="81">
        <v>1</v>
      </c>
      <c r="U120" s="81"/>
      <c r="V120" s="81"/>
      <c r="W120" s="81"/>
      <c r="X120" s="95">
        <v>1</v>
      </c>
      <c r="Y120" s="95">
        <v>5</v>
      </c>
      <c r="Z120" s="105"/>
      <c r="AA120" s="90"/>
      <c r="AB120" s="229"/>
      <c r="AC120" s="90"/>
      <c r="AD120" s="230">
        <v>2203.6529999999998</v>
      </c>
      <c r="AE120" s="191">
        <v>2164</v>
      </c>
      <c r="AF120" s="191">
        <v>2300</v>
      </c>
      <c r="AG120" s="221"/>
      <c r="AH120" s="191">
        <v>2164</v>
      </c>
      <c r="AI120" s="191">
        <v>2300</v>
      </c>
      <c r="AJ120" s="192">
        <v>136</v>
      </c>
      <c r="AK120" s="223"/>
      <c r="AL120" s="223"/>
      <c r="AM120" s="223">
        <v>1</v>
      </c>
      <c r="AN120" s="223"/>
      <c r="AO120" s="224">
        <v>12</v>
      </c>
      <c r="AP120" s="224">
        <v>15</v>
      </c>
      <c r="AQ120" s="225">
        <v>3</v>
      </c>
      <c r="AR120" s="231">
        <v>20</v>
      </c>
      <c r="AS120" s="202"/>
      <c r="AT120" s="88" t="s">
        <v>8487</v>
      </c>
      <c r="AU120" s="202"/>
      <c r="AV120" s="88">
        <v>9</v>
      </c>
      <c r="AW120" s="88">
        <v>1</v>
      </c>
      <c r="AX120" s="232">
        <v>10</v>
      </c>
      <c r="AY120" s="228"/>
      <c r="AZ120" s="90"/>
      <c r="BA120" s="88" t="s">
        <v>8487</v>
      </c>
      <c r="BB120" s="90"/>
      <c r="BC120" s="82">
        <v>8</v>
      </c>
    </row>
    <row r="121" spans="2:55" ht="31.5" customHeight="1">
      <c r="B121" s="72">
        <v>116</v>
      </c>
      <c r="C121" s="72">
        <v>14</v>
      </c>
      <c r="D121" s="81" t="s">
        <v>2087</v>
      </c>
      <c r="E121" s="74" t="s">
        <v>1117</v>
      </c>
      <c r="F121" s="81" t="s">
        <v>4838</v>
      </c>
      <c r="G121" s="81" t="s">
        <v>8488</v>
      </c>
      <c r="H121" s="81" t="s">
        <v>8478</v>
      </c>
      <c r="I121" s="81" t="s">
        <v>8479</v>
      </c>
      <c r="J121" s="189" t="s">
        <v>4843</v>
      </c>
      <c r="K121" s="189" t="s">
        <v>4844</v>
      </c>
      <c r="L121" s="81">
        <v>3</v>
      </c>
      <c r="M121" s="81">
        <v>4</v>
      </c>
      <c r="N121" s="81">
        <v>4</v>
      </c>
      <c r="O121" s="85" t="s">
        <v>8489</v>
      </c>
      <c r="P121" s="189" t="s">
        <v>8490</v>
      </c>
      <c r="Q121" s="189" t="s">
        <v>4852</v>
      </c>
      <c r="R121" s="189" t="s">
        <v>8491</v>
      </c>
      <c r="S121" s="81" t="s">
        <v>8492</v>
      </c>
      <c r="T121" s="81">
        <v>1</v>
      </c>
      <c r="U121" s="81"/>
      <c r="V121" s="81"/>
      <c r="W121" s="81"/>
      <c r="X121" s="95">
        <v>4</v>
      </c>
      <c r="Y121" s="95">
        <v>7</v>
      </c>
      <c r="Z121" s="73"/>
      <c r="AA121" s="73"/>
      <c r="AB121" s="95"/>
      <c r="AC121" s="85"/>
      <c r="AD121" s="190">
        <v>9239.7860000000001</v>
      </c>
      <c r="AE121" s="191">
        <v>8647</v>
      </c>
      <c r="AF121" s="191">
        <v>9000</v>
      </c>
      <c r="AG121" s="191">
        <v>9239</v>
      </c>
      <c r="AH121" s="87">
        <v>9600</v>
      </c>
      <c r="AI121" s="191">
        <v>9000</v>
      </c>
      <c r="AJ121" s="192"/>
      <c r="AK121" s="86"/>
      <c r="AL121" s="86"/>
      <c r="AM121" s="86">
        <v>10</v>
      </c>
      <c r="AN121" s="86"/>
      <c r="AO121" s="87">
        <v>34</v>
      </c>
      <c r="AP121" s="87">
        <v>34</v>
      </c>
      <c r="AQ121" s="200"/>
      <c r="AR121" s="201"/>
      <c r="AS121" s="88" t="s">
        <v>2778</v>
      </c>
      <c r="AT121" s="88"/>
      <c r="AU121" s="202"/>
      <c r="AV121" s="81">
        <v>9</v>
      </c>
      <c r="AW121" s="81">
        <v>1</v>
      </c>
      <c r="AX121" s="209">
        <v>9</v>
      </c>
      <c r="AY121" s="228"/>
      <c r="AZ121" s="88" t="s">
        <v>2778</v>
      </c>
      <c r="BA121" s="88"/>
      <c r="BB121" s="90"/>
      <c r="BC121" s="82">
        <v>8</v>
      </c>
    </row>
    <row r="122" spans="2:55" ht="31.5" customHeight="1">
      <c r="B122" s="72">
        <v>117</v>
      </c>
      <c r="C122" s="72">
        <v>15</v>
      </c>
      <c r="D122" s="81" t="s">
        <v>8376</v>
      </c>
      <c r="E122" s="74" t="s">
        <v>1114</v>
      </c>
      <c r="F122" s="81" t="s">
        <v>8493</v>
      </c>
      <c r="G122" s="81" t="s">
        <v>8494</v>
      </c>
      <c r="H122" s="81" t="s">
        <v>8478</v>
      </c>
      <c r="I122" s="81" t="s">
        <v>8495</v>
      </c>
      <c r="J122" s="189" t="s">
        <v>4866</v>
      </c>
      <c r="K122" s="189" t="s">
        <v>4867</v>
      </c>
      <c r="L122" s="81">
        <v>4</v>
      </c>
      <c r="M122" s="81">
        <v>4</v>
      </c>
      <c r="N122" s="81">
        <v>4</v>
      </c>
      <c r="O122" s="85" t="s">
        <v>8496</v>
      </c>
      <c r="P122" s="189" t="s">
        <v>8497</v>
      </c>
      <c r="Q122" s="189" t="s">
        <v>8498</v>
      </c>
      <c r="R122" s="189" t="s">
        <v>8499</v>
      </c>
      <c r="S122" s="81"/>
      <c r="T122" s="81"/>
      <c r="U122" s="81"/>
      <c r="V122" s="81"/>
      <c r="W122" s="81"/>
      <c r="X122" s="95">
        <v>3</v>
      </c>
      <c r="Y122" s="95">
        <v>4</v>
      </c>
      <c r="Z122" s="73"/>
      <c r="AA122" s="73"/>
      <c r="AB122" s="95"/>
      <c r="AC122" s="85"/>
      <c r="AD122" s="190">
        <v>41352.108999999997</v>
      </c>
      <c r="AE122" s="191">
        <v>40522</v>
      </c>
      <c r="AF122" s="191">
        <v>41000</v>
      </c>
      <c r="AG122" s="191"/>
      <c r="AH122" s="191">
        <v>40522</v>
      </c>
      <c r="AI122" s="191">
        <v>41000</v>
      </c>
      <c r="AJ122" s="192">
        <v>478</v>
      </c>
      <c r="AK122" s="86"/>
      <c r="AL122" s="86"/>
      <c r="AM122" s="86">
        <v>10</v>
      </c>
      <c r="AN122" s="86"/>
      <c r="AO122" s="87">
        <v>51</v>
      </c>
      <c r="AP122" s="87">
        <v>51</v>
      </c>
      <c r="AQ122" s="200"/>
      <c r="AR122" s="201"/>
      <c r="AS122" s="88" t="s">
        <v>2756</v>
      </c>
      <c r="AT122" s="88" t="s">
        <v>3335</v>
      </c>
      <c r="AU122" s="202"/>
      <c r="AV122" s="81">
        <v>10</v>
      </c>
      <c r="AW122" s="81">
        <v>1</v>
      </c>
      <c r="AX122" s="209">
        <v>10</v>
      </c>
      <c r="AY122" s="228"/>
      <c r="AZ122" s="88" t="s">
        <v>2756</v>
      </c>
      <c r="BA122" s="88" t="s">
        <v>3335</v>
      </c>
      <c r="BB122" s="90"/>
      <c r="BC122" s="82">
        <v>5</v>
      </c>
    </row>
    <row r="123" spans="2:55" ht="31.5" customHeight="1">
      <c r="B123" s="72">
        <v>118</v>
      </c>
      <c r="C123" s="72">
        <v>16</v>
      </c>
      <c r="D123" s="81" t="s">
        <v>8500</v>
      </c>
      <c r="E123" s="74" t="s">
        <v>1121</v>
      </c>
      <c r="F123" s="81" t="s">
        <v>8501</v>
      </c>
      <c r="G123" s="81" t="s">
        <v>8502</v>
      </c>
      <c r="H123" s="81" t="s">
        <v>8503</v>
      </c>
      <c r="I123" s="81" t="s">
        <v>8495</v>
      </c>
      <c r="J123" s="189" t="s">
        <v>4884</v>
      </c>
      <c r="K123" s="189" t="s">
        <v>4885</v>
      </c>
      <c r="L123" s="81">
        <v>4</v>
      </c>
      <c r="M123" s="81">
        <v>4</v>
      </c>
      <c r="N123" s="81">
        <v>4</v>
      </c>
      <c r="O123" s="85" t="s">
        <v>8504</v>
      </c>
      <c r="P123" s="189" t="s">
        <v>8505</v>
      </c>
      <c r="Q123" s="189" t="s">
        <v>8506</v>
      </c>
      <c r="R123" s="189" t="s">
        <v>8507</v>
      </c>
      <c r="S123" s="81"/>
      <c r="T123" s="81"/>
      <c r="U123" s="81"/>
      <c r="V123" s="81"/>
      <c r="W123" s="81"/>
      <c r="X123" s="95">
        <v>3</v>
      </c>
      <c r="Y123" s="95">
        <v>5</v>
      </c>
      <c r="Z123" s="73"/>
      <c r="AA123" s="73"/>
      <c r="AB123" s="95"/>
      <c r="AC123" s="85"/>
      <c r="AD123" s="190">
        <v>3693.098</v>
      </c>
      <c r="AE123" s="191">
        <v>4962</v>
      </c>
      <c r="AF123" s="191">
        <v>6000</v>
      </c>
      <c r="AG123" s="191"/>
      <c r="AH123" s="191">
        <v>4962</v>
      </c>
      <c r="AI123" s="191">
        <v>6000</v>
      </c>
      <c r="AJ123" s="192">
        <v>1038</v>
      </c>
      <c r="AK123" s="86"/>
      <c r="AL123" s="86">
        <v>100</v>
      </c>
      <c r="AM123" s="86">
        <v>9</v>
      </c>
      <c r="AN123" s="86"/>
      <c r="AO123" s="87">
        <v>13</v>
      </c>
      <c r="AP123" s="87">
        <v>13</v>
      </c>
      <c r="AQ123" s="200"/>
      <c r="AR123" s="201"/>
      <c r="AS123" s="88" t="s">
        <v>2778</v>
      </c>
      <c r="AT123" s="88" t="s">
        <v>3335</v>
      </c>
      <c r="AU123" s="202"/>
      <c r="AV123" s="81">
        <v>10</v>
      </c>
      <c r="AW123" s="81">
        <v>1</v>
      </c>
      <c r="AX123" s="209">
        <v>10</v>
      </c>
      <c r="AY123" s="228" t="s">
        <v>8508</v>
      </c>
      <c r="AZ123" s="88" t="s">
        <v>2778</v>
      </c>
      <c r="BA123" s="88" t="s">
        <v>3335</v>
      </c>
      <c r="BB123" s="90"/>
      <c r="BC123" s="82">
        <v>8</v>
      </c>
    </row>
    <row r="124" spans="2:55" ht="31.5" customHeight="1">
      <c r="B124" s="72">
        <v>119</v>
      </c>
      <c r="C124" s="72">
        <v>17</v>
      </c>
      <c r="D124" s="81" t="s">
        <v>2087</v>
      </c>
      <c r="E124" s="74" t="s">
        <v>2093</v>
      </c>
      <c r="F124" s="81" t="s">
        <v>8509</v>
      </c>
      <c r="G124" s="81" t="s">
        <v>8510</v>
      </c>
      <c r="H124" s="81" t="s">
        <v>7928</v>
      </c>
      <c r="I124" s="81" t="s">
        <v>8511</v>
      </c>
      <c r="J124" s="189" t="s">
        <v>8512</v>
      </c>
      <c r="K124" s="189" t="s">
        <v>8513</v>
      </c>
      <c r="L124" s="81">
        <v>3</v>
      </c>
      <c r="M124" s="81">
        <v>4</v>
      </c>
      <c r="N124" s="81">
        <v>4</v>
      </c>
      <c r="O124" s="85" t="s">
        <v>8514</v>
      </c>
      <c r="P124" s="189" t="s">
        <v>8515</v>
      </c>
      <c r="Q124" s="189" t="s">
        <v>8516</v>
      </c>
      <c r="R124" s="189" t="s">
        <v>8517</v>
      </c>
      <c r="S124" s="81"/>
      <c r="T124" s="81"/>
      <c r="U124" s="81"/>
      <c r="V124" s="81"/>
      <c r="W124" s="81"/>
      <c r="X124" s="95">
        <v>6</v>
      </c>
      <c r="Y124" s="95">
        <v>7</v>
      </c>
      <c r="Z124" s="73"/>
      <c r="AA124" s="73"/>
      <c r="AB124" s="95"/>
      <c r="AC124" s="85"/>
      <c r="AD124" s="190">
        <v>5744.8490000000002</v>
      </c>
      <c r="AE124" s="191">
        <v>5390</v>
      </c>
      <c r="AF124" s="191">
        <v>6500</v>
      </c>
      <c r="AG124" s="191">
        <v>15700</v>
      </c>
      <c r="AH124" s="87">
        <v>22300</v>
      </c>
      <c r="AI124" s="191">
        <v>6500</v>
      </c>
      <c r="AJ124" s="192"/>
      <c r="AK124" s="86"/>
      <c r="AL124" s="86"/>
      <c r="AM124" s="86">
        <v>0.5</v>
      </c>
      <c r="AN124" s="86"/>
      <c r="AO124" s="87">
        <v>12</v>
      </c>
      <c r="AP124" s="87">
        <v>13</v>
      </c>
      <c r="AQ124" s="200">
        <v>1</v>
      </c>
      <c r="AR124" s="201">
        <v>100</v>
      </c>
      <c r="AS124" s="88" t="s">
        <v>2756</v>
      </c>
      <c r="AT124" s="88"/>
      <c r="AU124" s="202"/>
      <c r="AV124" s="81">
        <v>10</v>
      </c>
      <c r="AW124" s="81">
        <v>1</v>
      </c>
      <c r="AX124" s="209">
        <v>10</v>
      </c>
      <c r="AY124" s="228" t="s">
        <v>8518</v>
      </c>
      <c r="AZ124" s="88" t="s">
        <v>2756</v>
      </c>
      <c r="BA124" s="88"/>
      <c r="BB124" s="90"/>
      <c r="BC124" s="82">
        <v>10</v>
      </c>
    </row>
    <row r="125" spans="2:55" ht="31.5" customHeight="1">
      <c r="B125" s="72">
        <v>120</v>
      </c>
      <c r="C125" s="72">
        <v>18</v>
      </c>
      <c r="D125" s="81" t="s">
        <v>2087</v>
      </c>
      <c r="E125" s="74" t="s">
        <v>1118</v>
      </c>
      <c r="F125" s="81" t="s">
        <v>8519</v>
      </c>
      <c r="G125" s="81" t="s">
        <v>8520</v>
      </c>
      <c r="H125" s="81" t="s">
        <v>7938</v>
      </c>
      <c r="I125" s="81" t="s">
        <v>8521</v>
      </c>
      <c r="J125" s="189" t="s">
        <v>8522</v>
      </c>
      <c r="K125" s="189" t="s">
        <v>8523</v>
      </c>
      <c r="L125" s="81">
        <v>3</v>
      </c>
      <c r="M125" s="81">
        <v>4</v>
      </c>
      <c r="N125" s="81">
        <v>6</v>
      </c>
      <c r="O125" s="85" t="s">
        <v>8524</v>
      </c>
      <c r="P125" s="189" t="s">
        <v>8525</v>
      </c>
      <c r="Q125" s="189" t="s">
        <v>8526</v>
      </c>
      <c r="R125" s="189" t="s">
        <v>8527</v>
      </c>
      <c r="S125" s="81" t="s">
        <v>8528</v>
      </c>
      <c r="T125" s="81">
        <v>1</v>
      </c>
      <c r="U125" s="81"/>
      <c r="V125" s="81"/>
      <c r="W125" s="81"/>
      <c r="X125" s="95">
        <v>4</v>
      </c>
      <c r="Y125" s="95">
        <v>6</v>
      </c>
      <c r="Z125" s="73"/>
      <c r="AA125" s="73"/>
      <c r="AB125" s="95"/>
      <c r="AC125" s="85"/>
      <c r="AD125" s="190">
        <v>10835.713</v>
      </c>
      <c r="AE125" s="191">
        <v>7779</v>
      </c>
      <c r="AF125" s="191">
        <v>8000</v>
      </c>
      <c r="AG125" s="191">
        <v>0</v>
      </c>
      <c r="AH125" s="191">
        <v>7779</v>
      </c>
      <c r="AI125" s="191">
        <v>8000</v>
      </c>
      <c r="AJ125" s="192">
        <v>221</v>
      </c>
      <c r="AK125" s="86"/>
      <c r="AL125" s="86">
        <v>500</v>
      </c>
      <c r="AM125" s="86">
        <v>50</v>
      </c>
      <c r="AN125" s="86"/>
      <c r="AO125" s="87">
        <v>54</v>
      </c>
      <c r="AP125" s="87">
        <v>56</v>
      </c>
      <c r="AQ125" s="200">
        <v>2</v>
      </c>
      <c r="AR125" s="201">
        <v>100</v>
      </c>
      <c r="AS125" s="88" t="s">
        <v>2756</v>
      </c>
      <c r="AT125" s="88"/>
      <c r="AU125" s="202"/>
      <c r="AV125" s="81">
        <v>9</v>
      </c>
      <c r="AW125" s="81">
        <v>1</v>
      </c>
      <c r="AX125" s="209">
        <v>9</v>
      </c>
      <c r="AY125" s="228" t="s">
        <v>8529</v>
      </c>
      <c r="AZ125" s="88" t="s">
        <v>2756</v>
      </c>
      <c r="BA125" s="88"/>
      <c r="BB125" s="90"/>
      <c r="BC125" s="82">
        <v>7</v>
      </c>
    </row>
    <row r="126" spans="2:55" ht="31.5" customHeight="1">
      <c r="B126" s="72">
        <v>121</v>
      </c>
      <c r="C126" s="72">
        <v>19</v>
      </c>
      <c r="D126" s="81" t="s">
        <v>2087</v>
      </c>
      <c r="E126" s="74" t="s">
        <v>4934</v>
      </c>
      <c r="F126" s="81" t="s">
        <v>8530</v>
      </c>
      <c r="G126" s="81" t="s">
        <v>8531</v>
      </c>
      <c r="H126" s="81" t="s">
        <v>7928</v>
      </c>
      <c r="I126" s="81" t="s">
        <v>8521</v>
      </c>
      <c r="J126" s="189" t="s">
        <v>8532</v>
      </c>
      <c r="K126" s="189" t="s">
        <v>8533</v>
      </c>
      <c r="L126" s="81">
        <v>3</v>
      </c>
      <c r="M126" s="81">
        <v>4</v>
      </c>
      <c r="N126" s="81">
        <v>4</v>
      </c>
      <c r="O126" s="85" t="s">
        <v>4951</v>
      </c>
      <c r="P126" s="189" t="s">
        <v>8534</v>
      </c>
      <c r="Q126" s="189" t="s">
        <v>8535</v>
      </c>
      <c r="R126" s="189" t="s">
        <v>4954</v>
      </c>
      <c r="S126" s="81" t="s">
        <v>8528</v>
      </c>
      <c r="T126" s="81">
        <v>1</v>
      </c>
      <c r="U126" s="81"/>
      <c r="V126" s="81"/>
      <c r="W126" s="81"/>
      <c r="X126" s="95">
        <v>2</v>
      </c>
      <c r="Y126" s="95">
        <v>4</v>
      </c>
      <c r="Z126" s="73"/>
      <c r="AA126" s="73"/>
      <c r="AB126" s="95"/>
      <c r="AC126" s="85"/>
      <c r="AD126" s="190">
        <v>64.917000000000002</v>
      </c>
      <c r="AE126" s="191">
        <v>85</v>
      </c>
      <c r="AF126" s="191">
        <v>100</v>
      </c>
      <c r="AG126" s="191">
        <v>20</v>
      </c>
      <c r="AH126" s="87">
        <v>70</v>
      </c>
      <c r="AI126" s="191">
        <v>100</v>
      </c>
      <c r="AJ126" s="192">
        <v>30</v>
      </c>
      <c r="AK126" s="86"/>
      <c r="AL126" s="86"/>
      <c r="AM126" s="86">
        <v>5</v>
      </c>
      <c r="AN126" s="86"/>
      <c r="AO126" s="87">
        <v>20</v>
      </c>
      <c r="AP126" s="87">
        <v>25</v>
      </c>
      <c r="AQ126" s="200">
        <v>5</v>
      </c>
      <c r="AR126" s="201">
        <v>5</v>
      </c>
      <c r="AS126" s="88" t="s">
        <v>2756</v>
      </c>
      <c r="AT126" s="88"/>
      <c r="AU126" s="202"/>
      <c r="AV126" s="81">
        <v>9</v>
      </c>
      <c r="AW126" s="81">
        <v>1</v>
      </c>
      <c r="AX126" s="209">
        <v>9</v>
      </c>
      <c r="AY126" s="228"/>
      <c r="AZ126" s="88" t="s">
        <v>2756</v>
      </c>
      <c r="BA126" s="88"/>
      <c r="BB126" s="90"/>
      <c r="BC126" s="82">
        <v>6</v>
      </c>
    </row>
    <row r="127" spans="2:55" ht="31.5" customHeight="1">
      <c r="B127" s="72">
        <v>122</v>
      </c>
      <c r="C127" s="72">
        <v>20</v>
      </c>
      <c r="D127" s="81" t="s">
        <v>2087</v>
      </c>
      <c r="E127" s="74" t="s">
        <v>1119</v>
      </c>
      <c r="F127" s="81" t="s">
        <v>4955</v>
      </c>
      <c r="G127" s="81" t="s">
        <v>8536</v>
      </c>
      <c r="H127" s="81" t="s">
        <v>7938</v>
      </c>
      <c r="I127" s="81" t="s">
        <v>8537</v>
      </c>
      <c r="J127" s="189" t="s">
        <v>4960</v>
      </c>
      <c r="K127" s="189" t="s">
        <v>4961</v>
      </c>
      <c r="L127" s="81">
        <v>4</v>
      </c>
      <c r="M127" s="81">
        <v>4</v>
      </c>
      <c r="N127" s="81">
        <v>4</v>
      </c>
      <c r="O127" s="85" t="s">
        <v>8538</v>
      </c>
      <c r="P127" s="189" t="s">
        <v>8539</v>
      </c>
      <c r="Q127" s="189" t="s">
        <v>8540</v>
      </c>
      <c r="R127" s="189" t="s">
        <v>4970</v>
      </c>
      <c r="S127" s="81"/>
      <c r="T127" s="81"/>
      <c r="U127" s="81"/>
      <c r="V127" s="81"/>
      <c r="W127" s="81"/>
      <c r="X127" s="95">
        <v>5</v>
      </c>
      <c r="Y127" s="95">
        <v>10</v>
      </c>
      <c r="Z127" s="73" t="s">
        <v>7925</v>
      </c>
      <c r="AA127" s="73"/>
      <c r="AB127" s="95" t="s">
        <v>8541</v>
      </c>
      <c r="AC127" s="85"/>
      <c r="AD127" s="190">
        <v>30657.834999999999</v>
      </c>
      <c r="AE127" s="191">
        <v>33421</v>
      </c>
      <c r="AF127" s="191">
        <v>34000</v>
      </c>
      <c r="AG127" s="191">
        <v>30657</v>
      </c>
      <c r="AH127" s="87">
        <v>32000</v>
      </c>
      <c r="AI127" s="191">
        <v>34000</v>
      </c>
      <c r="AJ127" s="192">
        <v>2000</v>
      </c>
      <c r="AK127" s="86"/>
      <c r="AL127" s="86"/>
      <c r="AM127" s="86">
        <v>10</v>
      </c>
      <c r="AN127" s="86"/>
      <c r="AO127" s="87">
        <v>110</v>
      </c>
      <c r="AP127" s="87">
        <v>110</v>
      </c>
      <c r="AQ127" s="200"/>
      <c r="AR127" s="201"/>
      <c r="AS127" s="88" t="s">
        <v>2778</v>
      </c>
      <c r="AT127" s="88"/>
      <c r="AU127" s="202"/>
      <c r="AV127" s="81">
        <v>10</v>
      </c>
      <c r="AW127" s="81">
        <v>1</v>
      </c>
      <c r="AX127" s="209">
        <v>10</v>
      </c>
      <c r="AY127" s="228"/>
      <c r="AZ127" s="88" t="s">
        <v>2778</v>
      </c>
      <c r="BA127" s="88"/>
      <c r="BB127" s="90"/>
      <c r="BC127" s="82">
        <v>11</v>
      </c>
    </row>
    <row r="128" spans="2:55" ht="31.5" customHeight="1">
      <c r="B128" s="72">
        <v>123</v>
      </c>
      <c r="C128" s="72">
        <v>21</v>
      </c>
      <c r="D128" s="81" t="s">
        <v>8542</v>
      </c>
      <c r="E128" s="74" t="s">
        <v>4972</v>
      </c>
      <c r="F128" s="81" t="s">
        <v>8543</v>
      </c>
      <c r="G128" s="81" t="s">
        <v>8544</v>
      </c>
      <c r="H128" s="81" t="s">
        <v>7938</v>
      </c>
      <c r="I128" s="81" t="s">
        <v>8545</v>
      </c>
      <c r="J128" s="189" t="s">
        <v>4979</v>
      </c>
      <c r="K128" s="189" t="s">
        <v>4980</v>
      </c>
      <c r="L128" s="81">
        <v>3</v>
      </c>
      <c r="M128" s="81">
        <v>4</v>
      </c>
      <c r="N128" s="81">
        <v>4</v>
      </c>
      <c r="O128" s="85" t="s">
        <v>8546</v>
      </c>
      <c r="P128" s="189" t="s">
        <v>8547</v>
      </c>
      <c r="Q128" s="189" t="s">
        <v>8548</v>
      </c>
      <c r="R128" s="189" t="s">
        <v>8549</v>
      </c>
      <c r="S128" s="81" t="s">
        <v>8550</v>
      </c>
      <c r="T128" s="81"/>
      <c r="U128" s="81"/>
      <c r="V128" s="81">
        <v>1</v>
      </c>
      <c r="W128" s="81"/>
      <c r="X128" s="95">
        <v>7</v>
      </c>
      <c r="Y128" s="95">
        <v>9</v>
      </c>
      <c r="Z128" s="73"/>
      <c r="AA128" s="73"/>
      <c r="AB128" s="95"/>
      <c r="AC128" s="85"/>
      <c r="AD128" s="190"/>
      <c r="AE128" s="191">
        <v>11938</v>
      </c>
      <c r="AF128" s="191">
        <v>12100</v>
      </c>
      <c r="AG128" s="191"/>
      <c r="AH128" s="191">
        <v>11938</v>
      </c>
      <c r="AI128" s="191">
        <v>12100</v>
      </c>
      <c r="AJ128" s="192">
        <v>162</v>
      </c>
      <c r="AK128" s="86"/>
      <c r="AL128" s="86"/>
      <c r="AM128" s="86">
        <v>2</v>
      </c>
      <c r="AN128" s="86"/>
      <c r="AO128" s="87">
        <v>19</v>
      </c>
      <c r="AP128" s="87">
        <v>20</v>
      </c>
      <c r="AQ128" s="200">
        <v>1</v>
      </c>
      <c r="AR128" s="201">
        <v>5</v>
      </c>
      <c r="AS128" s="88" t="s">
        <v>2756</v>
      </c>
      <c r="AT128" s="88" t="s">
        <v>3335</v>
      </c>
      <c r="AU128" s="202"/>
      <c r="AV128" s="81">
        <v>9</v>
      </c>
      <c r="AW128" s="81">
        <v>2</v>
      </c>
      <c r="AX128" s="209">
        <v>8</v>
      </c>
      <c r="AY128" s="228"/>
      <c r="AZ128" s="88" t="s">
        <v>2756</v>
      </c>
      <c r="BA128" s="88" t="s">
        <v>3335</v>
      </c>
      <c r="BB128" s="90"/>
      <c r="BC128" s="82">
        <v>10</v>
      </c>
    </row>
    <row r="129" spans="2:55" ht="31.5" customHeight="1">
      <c r="B129" s="72">
        <v>124</v>
      </c>
      <c r="C129" s="72">
        <v>22</v>
      </c>
      <c r="D129" s="81" t="s">
        <v>2087</v>
      </c>
      <c r="E129" s="74" t="s">
        <v>4992</v>
      </c>
      <c r="F129" s="81" t="s">
        <v>8551</v>
      </c>
      <c r="G129" s="81" t="s">
        <v>8552</v>
      </c>
      <c r="H129" s="81" t="s">
        <v>8439</v>
      </c>
      <c r="I129" s="81" t="s">
        <v>8553</v>
      </c>
      <c r="J129" s="189" t="s">
        <v>8554</v>
      </c>
      <c r="K129" s="189" t="s">
        <v>8555</v>
      </c>
      <c r="L129" s="81">
        <v>3</v>
      </c>
      <c r="M129" s="81">
        <v>4</v>
      </c>
      <c r="N129" s="81">
        <v>4</v>
      </c>
      <c r="O129" s="85" t="s">
        <v>8556</v>
      </c>
      <c r="P129" s="189" t="s">
        <v>8557</v>
      </c>
      <c r="Q129" s="189" t="s">
        <v>8558</v>
      </c>
      <c r="R129" s="189" t="s">
        <v>8559</v>
      </c>
      <c r="S129" s="81" t="s">
        <v>8560</v>
      </c>
      <c r="T129" s="81"/>
      <c r="U129" s="81">
        <v>1</v>
      </c>
      <c r="V129" s="81"/>
      <c r="W129" s="81"/>
      <c r="X129" s="95">
        <v>4</v>
      </c>
      <c r="Y129" s="95">
        <v>5</v>
      </c>
      <c r="Z129" s="73"/>
      <c r="AA129" s="73"/>
      <c r="AB129" s="95"/>
      <c r="AC129" s="85"/>
      <c r="AD129" s="190">
        <v>1404.461</v>
      </c>
      <c r="AE129" s="191">
        <v>1368</v>
      </c>
      <c r="AF129" s="191">
        <v>1500</v>
      </c>
      <c r="AG129" s="191">
        <v>0</v>
      </c>
      <c r="AH129" s="191">
        <v>1368</v>
      </c>
      <c r="AI129" s="191">
        <v>1500</v>
      </c>
      <c r="AJ129" s="192">
        <v>132</v>
      </c>
      <c r="AK129" s="86"/>
      <c r="AL129" s="86"/>
      <c r="AM129" s="86">
        <v>10</v>
      </c>
      <c r="AN129" s="86"/>
      <c r="AO129" s="87">
        <v>13</v>
      </c>
      <c r="AP129" s="87">
        <v>13</v>
      </c>
      <c r="AQ129" s="200"/>
      <c r="AR129" s="201"/>
      <c r="AS129" s="88" t="s">
        <v>2756</v>
      </c>
      <c r="AT129" s="88"/>
      <c r="AU129" s="202"/>
      <c r="AV129" s="81">
        <v>8</v>
      </c>
      <c r="AW129" s="81">
        <v>2</v>
      </c>
      <c r="AX129" s="209">
        <v>8</v>
      </c>
      <c r="AY129" s="228" t="s">
        <v>8561</v>
      </c>
      <c r="AZ129" s="88" t="s">
        <v>2756</v>
      </c>
      <c r="BA129" s="88"/>
      <c r="BB129" s="90"/>
      <c r="BC129" s="82">
        <v>7</v>
      </c>
    </row>
    <row r="130" spans="2:55" ht="31.5" customHeight="1">
      <c r="B130" s="72">
        <v>125</v>
      </c>
      <c r="C130" s="72">
        <v>23</v>
      </c>
      <c r="D130" s="81" t="s">
        <v>2087</v>
      </c>
      <c r="E130" s="74" t="s">
        <v>1129</v>
      </c>
      <c r="F130" s="81" t="s">
        <v>8562</v>
      </c>
      <c r="G130" s="81" t="s">
        <v>8563</v>
      </c>
      <c r="H130" s="81" t="s">
        <v>8439</v>
      </c>
      <c r="I130" s="81" t="s">
        <v>8564</v>
      </c>
      <c r="J130" s="189" t="s">
        <v>8565</v>
      </c>
      <c r="K130" s="189" t="s">
        <v>8566</v>
      </c>
      <c r="L130" s="81">
        <v>3</v>
      </c>
      <c r="M130" s="81">
        <v>4</v>
      </c>
      <c r="N130" s="81">
        <v>4</v>
      </c>
      <c r="O130" s="85" t="s">
        <v>8567</v>
      </c>
      <c r="P130" s="189" t="s">
        <v>8568</v>
      </c>
      <c r="Q130" s="189" t="s">
        <v>8569</v>
      </c>
      <c r="R130" s="189" t="s">
        <v>8570</v>
      </c>
      <c r="S130" s="81" t="s">
        <v>8571</v>
      </c>
      <c r="T130" s="81">
        <v>1</v>
      </c>
      <c r="U130" s="81"/>
      <c r="V130" s="81"/>
      <c r="W130" s="81"/>
      <c r="X130" s="95">
        <v>7</v>
      </c>
      <c r="Y130" s="95">
        <v>9</v>
      </c>
      <c r="Z130" s="73"/>
      <c r="AA130" s="73"/>
      <c r="AB130" s="95"/>
      <c r="AC130" s="85"/>
      <c r="AD130" s="190">
        <v>3921.645</v>
      </c>
      <c r="AE130" s="191">
        <v>1905</v>
      </c>
      <c r="AF130" s="191">
        <v>2600</v>
      </c>
      <c r="AG130" s="191">
        <v>3921</v>
      </c>
      <c r="AH130" s="87">
        <v>4421</v>
      </c>
      <c r="AI130" s="191">
        <v>2600</v>
      </c>
      <c r="AJ130" s="192"/>
      <c r="AK130" s="86"/>
      <c r="AL130" s="86">
        <v>20</v>
      </c>
      <c r="AM130" s="86">
        <v>50</v>
      </c>
      <c r="AN130" s="86"/>
      <c r="AO130" s="87">
        <v>8</v>
      </c>
      <c r="AP130" s="87">
        <v>8</v>
      </c>
      <c r="AQ130" s="200"/>
      <c r="AR130" s="201">
        <v>20</v>
      </c>
      <c r="AS130" s="88" t="s">
        <v>2778</v>
      </c>
      <c r="AT130" s="88"/>
      <c r="AU130" s="202"/>
      <c r="AV130" s="81">
        <v>10</v>
      </c>
      <c r="AW130" s="81">
        <v>1</v>
      </c>
      <c r="AX130" s="209">
        <v>10</v>
      </c>
      <c r="AY130" s="228" t="s">
        <v>8572</v>
      </c>
      <c r="AZ130" s="88" t="s">
        <v>2778</v>
      </c>
      <c r="BA130" s="88"/>
      <c r="BB130" s="90"/>
      <c r="BC130" s="82">
        <v>12</v>
      </c>
    </row>
    <row r="131" spans="2:55" ht="31.5" customHeight="1">
      <c r="B131" s="72">
        <v>126</v>
      </c>
      <c r="C131" s="72">
        <v>24</v>
      </c>
      <c r="D131" s="81" t="s">
        <v>2087</v>
      </c>
      <c r="E131" s="74" t="s">
        <v>5030</v>
      </c>
      <c r="F131" s="81" t="s">
        <v>8573</v>
      </c>
      <c r="G131" s="81" t="s">
        <v>8574</v>
      </c>
      <c r="H131" s="81" t="s">
        <v>8575</v>
      </c>
      <c r="I131" s="81" t="s">
        <v>8564</v>
      </c>
      <c r="J131" s="189" t="s">
        <v>8576</v>
      </c>
      <c r="K131" s="189" t="s">
        <v>8577</v>
      </c>
      <c r="L131" s="81">
        <v>3</v>
      </c>
      <c r="M131" s="81">
        <v>4</v>
      </c>
      <c r="N131" s="81">
        <v>4</v>
      </c>
      <c r="O131" s="85" t="s">
        <v>8578</v>
      </c>
      <c r="P131" s="189" t="s">
        <v>8579</v>
      </c>
      <c r="Q131" s="189" t="s">
        <v>8580</v>
      </c>
      <c r="R131" s="189" t="s">
        <v>8581</v>
      </c>
      <c r="S131" s="81" t="s">
        <v>8582</v>
      </c>
      <c r="T131" s="81"/>
      <c r="U131" s="81"/>
      <c r="V131" s="81">
        <v>1</v>
      </c>
      <c r="W131" s="81"/>
      <c r="X131" s="95">
        <v>7</v>
      </c>
      <c r="Y131" s="95">
        <v>13</v>
      </c>
      <c r="Z131" s="73"/>
      <c r="AA131" s="73"/>
      <c r="AB131" s="95"/>
      <c r="AC131" s="85" t="s">
        <v>8583</v>
      </c>
      <c r="AD131" s="190">
        <v>9874.1280000000006</v>
      </c>
      <c r="AE131" s="191">
        <v>14381</v>
      </c>
      <c r="AF131" s="191">
        <v>16500</v>
      </c>
      <c r="AG131" s="191">
        <v>9874</v>
      </c>
      <c r="AH131" s="87">
        <v>20000</v>
      </c>
      <c r="AI131" s="191">
        <v>16500</v>
      </c>
      <c r="AJ131" s="192"/>
      <c r="AK131" s="86"/>
      <c r="AL131" s="86"/>
      <c r="AM131" s="86">
        <v>30</v>
      </c>
      <c r="AN131" s="86"/>
      <c r="AO131" s="87">
        <v>38</v>
      </c>
      <c r="AP131" s="87">
        <v>42</v>
      </c>
      <c r="AQ131" s="200">
        <v>4</v>
      </c>
      <c r="AR131" s="201">
        <v>30</v>
      </c>
      <c r="AS131" s="88" t="s">
        <v>2756</v>
      </c>
      <c r="AT131" s="88"/>
      <c r="AU131" s="202"/>
      <c r="AV131" s="81">
        <v>10</v>
      </c>
      <c r="AW131" s="81">
        <v>1</v>
      </c>
      <c r="AX131" s="209">
        <v>10</v>
      </c>
      <c r="AY131" s="228" t="s">
        <v>8584</v>
      </c>
      <c r="AZ131" s="88" t="s">
        <v>2756</v>
      </c>
      <c r="BA131" s="88"/>
      <c r="BB131" s="90"/>
      <c r="BC131" s="82">
        <v>16</v>
      </c>
    </row>
    <row r="132" spans="2:55" ht="31.5" customHeight="1">
      <c r="B132" s="72">
        <v>127</v>
      </c>
      <c r="C132" s="72">
        <v>25</v>
      </c>
      <c r="D132" s="81" t="s">
        <v>2087</v>
      </c>
      <c r="E132" s="74" t="s">
        <v>1124</v>
      </c>
      <c r="F132" s="81" t="s">
        <v>8585</v>
      </c>
      <c r="G132" s="81" t="s">
        <v>8586</v>
      </c>
      <c r="H132" s="81" t="s">
        <v>8439</v>
      </c>
      <c r="I132" s="81" t="s">
        <v>8564</v>
      </c>
      <c r="J132" s="189" t="s">
        <v>8587</v>
      </c>
      <c r="K132" s="189" t="s">
        <v>5058</v>
      </c>
      <c r="L132" s="81">
        <v>3</v>
      </c>
      <c r="M132" s="81">
        <v>4</v>
      </c>
      <c r="N132" s="81">
        <v>4</v>
      </c>
      <c r="O132" s="85" t="s">
        <v>8588</v>
      </c>
      <c r="P132" s="189" t="s">
        <v>8589</v>
      </c>
      <c r="Q132" s="189" t="s">
        <v>8590</v>
      </c>
      <c r="R132" s="189" t="s">
        <v>8589</v>
      </c>
      <c r="S132" s="81" t="s">
        <v>8591</v>
      </c>
      <c r="T132" s="81">
        <v>1</v>
      </c>
      <c r="U132" s="81"/>
      <c r="V132" s="81"/>
      <c r="W132" s="81"/>
      <c r="X132" s="95">
        <v>7</v>
      </c>
      <c r="Y132" s="95">
        <v>12</v>
      </c>
      <c r="Z132" s="73"/>
      <c r="AA132" s="73"/>
      <c r="AB132" s="95"/>
      <c r="AC132" s="85" t="s">
        <v>8592</v>
      </c>
      <c r="AD132" s="190">
        <v>4005.7640000000001</v>
      </c>
      <c r="AE132" s="191">
        <v>10387</v>
      </c>
      <c r="AF132" s="191">
        <v>10500</v>
      </c>
      <c r="AG132" s="191">
        <v>8500</v>
      </c>
      <c r="AH132" s="87">
        <v>10000</v>
      </c>
      <c r="AI132" s="191">
        <v>10500</v>
      </c>
      <c r="AJ132" s="192">
        <v>500</v>
      </c>
      <c r="AK132" s="86"/>
      <c r="AL132" s="86"/>
      <c r="AM132" s="86">
        <v>10</v>
      </c>
      <c r="AN132" s="86"/>
      <c r="AO132" s="87">
        <v>52</v>
      </c>
      <c r="AP132" s="87">
        <v>56</v>
      </c>
      <c r="AQ132" s="200">
        <v>4</v>
      </c>
      <c r="AR132" s="201">
        <v>5</v>
      </c>
      <c r="AS132" s="88" t="s">
        <v>2778</v>
      </c>
      <c r="AT132" s="88"/>
      <c r="AU132" s="202"/>
      <c r="AV132" s="81">
        <v>10</v>
      </c>
      <c r="AW132" s="81">
        <v>1</v>
      </c>
      <c r="AX132" s="209">
        <v>9</v>
      </c>
      <c r="AY132" s="228" t="s">
        <v>8593</v>
      </c>
      <c r="AZ132" s="88" t="s">
        <v>2778</v>
      </c>
      <c r="BA132" s="88"/>
      <c r="BB132" s="90"/>
      <c r="BC132" s="82">
        <v>15</v>
      </c>
    </row>
    <row r="133" spans="2:55" ht="31.5" customHeight="1">
      <c r="B133" s="72">
        <v>128</v>
      </c>
      <c r="C133" s="72">
        <v>26</v>
      </c>
      <c r="D133" s="81" t="s">
        <v>2087</v>
      </c>
      <c r="E133" s="74" t="s">
        <v>5068</v>
      </c>
      <c r="F133" s="81" t="s">
        <v>8594</v>
      </c>
      <c r="G133" s="81" t="s">
        <v>8595</v>
      </c>
      <c r="H133" s="81" t="s">
        <v>8439</v>
      </c>
      <c r="I133" s="81" t="s">
        <v>8564</v>
      </c>
      <c r="J133" s="189" t="s">
        <v>8596</v>
      </c>
      <c r="K133" s="189" t="s">
        <v>8597</v>
      </c>
      <c r="L133" s="81">
        <v>3</v>
      </c>
      <c r="M133" s="81">
        <v>4</v>
      </c>
      <c r="N133" s="81">
        <v>4</v>
      </c>
      <c r="O133" s="85" t="s">
        <v>8598</v>
      </c>
      <c r="P133" s="189" t="s">
        <v>8599</v>
      </c>
      <c r="Q133" s="189" t="s">
        <v>8600</v>
      </c>
      <c r="R133" s="189" t="s">
        <v>8601</v>
      </c>
      <c r="S133" s="81" t="s">
        <v>8602</v>
      </c>
      <c r="T133" s="81"/>
      <c r="U133" s="81">
        <v>1</v>
      </c>
      <c r="V133" s="81"/>
      <c r="W133" s="81"/>
      <c r="X133" s="95">
        <v>7</v>
      </c>
      <c r="Y133" s="95">
        <v>12</v>
      </c>
      <c r="Z133" s="73"/>
      <c r="AA133" s="73"/>
      <c r="AB133" s="95"/>
      <c r="AC133" s="85"/>
      <c r="AD133" s="190">
        <v>5339.1080000000002</v>
      </c>
      <c r="AE133" s="191">
        <v>6506</v>
      </c>
      <c r="AF133" s="191">
        <v>6600</v>
      </c>
      <c r="AG133" s="191">
        <v>0</v>
      </c>
      <c r="AH133" s="191">
        <v>6506</v>
      </c>
      <c r="AI133" s="191">
        <v>6600</v>
      </c>
      <c r="AJ133" s="192">
        <v>94</v>
      </c>
      <c r="AK133" s="86"/>
      <c r="AL133" s="86"/>
      <c r="AM133" s="86">
        <v>70</v>
      </c>
      <c r="AN133" s="86"/>
      <c r="AO133" s="87">
        <v>28</v>
      </c>
      <c r="AP133" s="87">
        <v>30</v>
      </c>
      <c r="AQ133" s="200">
        <v>2</v>
      </c>
      <c r="AR133" s="201">
        <v>7</v>
      </c>
      <c r="AS133" s="88" t="s">
        <v>2756</v>
      </c>
      <c r="AT133" s="88"/>
      <c r="AU133" s="202"/>
      <c r="AV133" s="81">
        <v>10</v>
      </c>
      <c r="AW133" s="81">
        <v>1</v>
      </c>
      <c r="AX133" s="209">
        <v>9</v>
      </c>
      <c r="AY133" s="228" t="s">
        <v>8603</v>
      </c>
      <c r="AZ133" s="88" t="s">
        <v>2756</v>
      </c>
      <c r="BA133" s="88"/>
      <c r="BB133" s="90"/>
      <c r="BC133" s="82">
        <v>14</v>
      </c>
    </row>
    <row r="134" spans="2:55" ht="31.5" customHeight="1">
      <c r="B134" s="72">
        <v>129</v>
      </c>
      <c r="C134" s="72">
        <v>27</v>
      </c>
      <c r="D134" s="81" t="s">
        <v>2087</v>
      </c>
      <c r="E134" s="74" t="s">
        <v>5089</v>
      </c>
      <c r="F134" s="81" t="s">
        <v>8604</v>
      </c>
      <c r="G134" s="81" t="s">
        <v>8605</v>
      </c>
      <c r="H134" s="81" t="s">
        <v>8092</v>
      </c>
      <c r="I134" s="81" t="s">
        <v>8606</v>
      </c>
      <c r="J134" s="189" t="s">
        <v>5096</v>
      </c>
      <c r="K134" s="189" t="s">
        <v>5097</v>
      </c>
      <c r="L134" s="81">
        <v>3</v>
      </c>
      <c r="M134" s="81">
        <v>4</v>
      </c>
      <c r="N134" s="81">
        <v>4</v>
      </c>
      <c r="O134" s="85" t="s">
        <v>8607</v>
      </c>
      <c r="P134" s="189" t="s">
        <v>8608</v>
      </c>
      <c r="Q134" s="189" t="s">
        <v>8609</v>
      </c>
      <c r="R134" s="189" t="s">
        <v>8610</v>
      </c>
      <c r="S134" s="81"/>
      <c r="T134" s="81"/>
      <c r="U134" s="81"/>
      <c r="V134" s="81"/>
      <c r="W134" s="81"/>
      <c r="X134" s="95">
        <v>2</v>
      </c>
      <c r="Y134" s="95">
        <v>4</v>
      </c>
      <c r="Z134" s="73"/>
      <c r="AA134" s="73"/>
      <c r="AB134" s="95"/>
      <c r="AC134" s="85"/>
      <c r="AD134" s="190">
        <v>22031.589</v>
      </c>
      <c r="AE134" s="191">
        <v>20158</v>
      </c>
      <c r="AF134" s="191">
        <v>20600</v>
      </c>
      <c r="AG134" s="191">
        <v>22310</v>
      </c>
      <c r="AH134" s="87">
        <v>25000</v>
      </c>
      <c r="AI134" s="191">
        <v>20600</v>
      </c>
      <c r="AJ134" s="192"/>
      <c r="AK134" s="86"/>
      <c r="AL134" s="86">
        <v>2000</v>
      </c>
      <c r="AM134" s="86">
        <v>10</v>
      </c>
      <c r="AN134" s="86"/>
      <c r="AO134" s="87">
        <v>92</v>
      </c>
      <c r="AP134" s="87">
        <v>122</v>
      </c>
      <c r="AQ134" s="200">
        <v>30</v>
      </c>
      <c r="AR134" s="201">
        <v>30</v>
      </c>
      <c r="AS134" s="88" t="s">
        <v>2756</v>
      </c>
      <c r="AT134" s="88"/>
      <c r="AU134" s="202"/>
      <c r="AV134" s="81">
        <v>10</v>
      </c>
      <c r="AW134" s="81">
        <v>1</v>
      </c>
      <c r="AX134" s="209">
        <v>10</v>
      </c>
      <c r="AY134" s="228"/>
      <c r="AZ134" s="88" t="s">
        <v>2756</v>
      </c>
      <c r="BA134" s="88"/>
      <c r="BB134" s="90"/>
      <c r="BC134" s="82">
        <v>7</v>
      </c>
    </row>
    <row r="135" spans="2:55" ht="31.5" customHeight="1">
      <c r="B135" s="72">
        <v>130</v>
      </c>
      <c r="C135" s="72">
        <v>28</v>
      </c>
      <c r="D135" s="81" t="s">
        <v>2087</v>
      </c>
      <c r="E135" s="94" t="s">
        <v>5106</v>
      </c>
      <c r="F135" s="81" t="s">
        <v>8611</v>
      </c>
      <c r="G135" s="81" t="s">
        <v>8612</v>
      </c>
      <c r="H135" s="81" t="s">
        <v>8092</v>
      </c>
      <c r="I135" s="81" t="s">
        <v>8606</v>
      </c>
      <c r="J135" s="189" t="s">
        <v>8613</v>
      </c>
      <c r="K135" s="189" t="s">
        <v>8614</v>
      </c>
      <c r="L135" s="81">
        <v>3</v>
      </c>
      <c r="M135" s="81">
        <v>4</v>
      </c>
      <c r="N135" s="81">
        <v>4</v>
      </c>
      <c r="O135" s="189" t="s">
        <v>8615</v>
      </c>
      <c r="P135" s="189" t="s">
        <v>8616</v>
      </c>
      <c r="Q135" s="189" t="s">
        <v>8617</v>
      </c>
      <c r="R135" s="189" t="s">
        <v>8618</v>
      </c>
      <c r="S135" s="81"/>
      <c r="T135" s="81"/>
      <c r="U135" s="81"/>
      <c r="V135" s="81"/>
      <c r="W135" s="81"/>
      <c r="X135" s="95">
        <v>3</v>
      </c>
      <c r="Y135" s="95">
        <v>8</v>
      </c>
      <c r="Z135" s="105"/>
      <c r="AA135" s="72" t="s">
        <v>8072</v>
      </c>
      <c r="AB135" s="95" t="s">
        <v>8619</v>
      </c>
      <c r="AC135" s="90"/>
      <c r="AD135" s="230"/>
      <c r="AE135" s="191" t="s">
        <v>8620</v>
      </c>
      <c r="AF135" s="191">
        <v>10</v>
      </c>
      <c r="AG135" s="221"/>
      <c r="AH135" s="222"/>
      <c r="AI135" s="191">
        <v>10</v>
      </c>
      <c r="AJ135" s="192">
        <v>10</v>
      </c>
      <c r="AK135" s="223"/>
      <c r="AL135" s="223">
        <v>1</v>
      </c>
      <c r="AM135" s="223">
        <v>50</v>
      </c>
      <c r="AN135" s="223"/>
      <c r="AO135" s="224">
        <v>1</v>
      </c>
      <c r="AP135" s="224">
        <v>4</v>
      </c>
      <c r="AQ135" s="225">
        <v>3</v>
      </c>
      <c r="AR135" s="231">
        <v>40</v>
      </c>
      <c r="AS135" s="202"/>
      <c r="AT135" s="88" t="s">
        <v>8621</v>
      </c>
      <c r="AU135" s="202"/>
      <c r="AV135" s="226">
        <v>10</v>
      </c>
      <c r="AW135" s="226">
        <v>1</v>
      </c>
      <c r="AX135" s="233">
        <v>10</v>
      </c>
      <c r="AY135" s="228" t="s">
        <v>8622</v>
      </c>
      <c r="AZ135" s="90"/>
      <c r="BA135" s="88" t="s">
        <v>8621</v>
      </c>
      <c r="BB135" s="90"/>
      <c r="BC135" s="82">
        <v>12</v>
      </c>
    </row>
    <row r="136" spans="2:55" ht="31.5" customHeight="1">
      <c r="B136" s="72">
        <v>131</v>
      </c>
      <c r="C136" s="72">
        <v>29</v>
      </c>
      <c r="D136" s="81" t="s">
        <v>2087</v>
      </c>
      <c r="E136" s="74" t="s">
        <v>2106</v>
      </c>
      <c r="F136" s="81" t="s">
        <v>8623</v>
      </c>
      <c r="G136" s="81" t="s">
        <v>8624</v>
      </c>
      <c r="H136" s="81" t="s">
        <v>7976</v>
      </c>
      <c r="I136" s="81" t="s">
        <v>8606</v>
      </c>
      <c r="J136" s="189" t="s">
        <v>8625</v>
      </c>
      <c r="K136" s="189" t="s">
        <v>8626</v>
      </c>
      <c r="L136" s="81">
        <v>3</v>
      </c>
      <c r="M136" s="81">
        <v>4</v>
      </c>
      <c r="N136" s="81">
        <v>4</v>
      </c>
      <c r="O136" s="85" t="s">
        <v>8627</v>
      </c>
      <c r="P136" s="189" t="s">
        <v>8628</v>
      </c>
      <c r="Q136" s="189" t="s">
        <v>8629</v>
      </c>
      <c r="R136" s="189" t="s">
        <v>8630</v>
      </c>
      <c r="S136" s="81" t="s">
        <v>8631</v>
      </c>
      <c r="T136" s="81">
        <v>1</v>
      </c>
      <c r="U136" s="81"/>
      <c r="V136" s="81"/>
      <c r="W136" s="81"/>
      <c r="X136" s="95">
        <v>4</v>
      </c>
      <c r="Y136" s="95">
        <v>5</v>
      </c>
      <c r="Z136" s="73"/>
      <c r="AA136" s="73"/>
      <c r="AB136" s="95"/>
      <c r="AC136" s="85"/>
      <c r="AD136" s="190">
        <v>4831.0230000000001</v>
      </c>
      <c r="AE136" s="191">
        <v>4423</v>
      </c>
      <c r="AF136" s="191">
        <v>4900</v>
      </c>
      <c r="AG136" s="191">
        <v>0</v>
      </c>
      <c r="AH136" s="191">
        <v>4423</v>
      </c>
      <c r="AI136" s="191">
        <v>4900</v>
      </c>
      <c r="AJ136" s="192">
        <v>477</v>
      </c>
      <c r="AK136" s="86"/>
      <c r="AL136" s="86">
        <v>100</v>
      </c>
      <c r="AM136" s="86">
        <v>5</v>
      </c>
      <c r="AN136" s="86"/>
      <c r="AO136" s="87">
        <v>12</v>
      </c>
      <c r="AP136" s="87">
        <v>13</v>
      </c>
      <c r="AQ136" s="200">
        <v>1</v>
      </c>
      <c r="AR136" s="201">
        <v>5</v>
      </c>
      <c r="AS136" s="88" t="s">
        <v>2778</v>
      </c>
      <c r="AT136" s="88"/>
      <c r="AU136" s="202"/>
      <c r="AV136" s="81">
        <v>10</v>
      </c>
      <c r="AW136" s="81">
        <v>1</v>
      </c>
      <c r="AX136" s="209">
        <v>10</v>
      </c>
      <c r="AY136" s="228" t="s">
        <v>8632</v>
      </c>
      <c r="AZ136" s="88" t="s">
        <v>2778</v>
      </c>
      <c r="BA136" s="88"/>
      <c r="BB136" s="90"/>
      <c r="BC136" s="82">
        <v>8</v>
      </c>
    </row>
    <row r="137" spans="2:55" ht="31.5" customHeight="1">
      <c r="B137" s="72">
        <v>132</v>
      </c>
      <c r="C137" s="72">
        <v>30</v>
      </c>
      <c r="D137" s="81" t="s">
        <v>2087</v>
      </c>
      <c r="E137" s="74" t="s">
        <v>1127</v>
      </c>
      <c r="F137" s="81" t="s">
        <v>8633</v>
      </c>
      <c r="G137" s="81" t="s">
        <v>8634</v>
      </c>
      <c r="H137" s="81" t="s">
        <v>7976</v>
      </c>
      <c r="I137" s="81" t="s">
        <v>8635</v>
      </c>
      <c r="J137" s="189" t="s">
        <v>8636</v>
      </c>
      <c r="K137" s="189" t="s">
        <v>8637</v>
      </c>
      <c r="L137" s="81">
        <v>3</v>
      </c>
      <c r="M137" s="81">
        <v>4</v>
      </c>
      <c r="N137" s="81">
        <v>4</v>
      </c>
      <c r="O137" s="85" t="s">
        <v>8638</v>
      </c>
      <c r="P137" s="189" t="s">
        <v>8639</v>
      </c>
      <c r="Q137" s="189" t="s">
        <v>8640</v>
      </c>
      <c r="R137" s="189" t="s">
        <v>8641</v>
      </c>
      <c r="S137" s="81" t="s">
        <v>8642</v>
      </c>
      <c r="T137" s="81"/>
      <c r="U137" s="81"/>
      <c r="V137" s="81">
        <v>1</v>
      </c>
      <c r="W137" s="81"/>
      <c r="X137" s="95">
        <v>7</v>
      </c>
      <c r="Y137" s="95">
        <v>10</v>
      </c>
      <c r="Z137" s="73"/>
      <c r="AA137" s="73"/>
      <c r="AB137" s="95"/>
      <c r="AC137" s="85"/>
      <c r="AD137" s="190">
        <v>60568.589</v>
      </c>
      <c r="AE137" s="191">
        <v>55470</v>
      </c>
      <c r="AF137" s="191">
        <v>63000</v>
      </c>
      <c r="AG137" s="191">
        <v>60568</v>
      </c>
      <c r="AH137" s="87">
        <v>62300</v>
      </c>
      <c r="AI137" s="191">
        <v>63000</v>
      </c>
      <c r="AJ137" s="192">
        <v>700</v>
      </c>
      <c r="AK137" s="86"/>
      <c r="AL137" s="86"/>
      <c r="AM137" s="86">
        <v>1</v>
      </c>
      <c r="AN137" s="86"/>
      <c r="AO137" s="87">
        <v>77</v>
      </c>
      <c r="AP137" s="87">
        <v>78</v>
      </c>
      <c r="AQ137" s="200">
        <v>1</v>
      </c>
      <c r="AR137" s="201">
        <v>1</v>
      </c>
      <c r="AS137" s="88" t="s">
        <v>2778</v>
      </c>
      <c r="AT137" s="88"/>
      <c r="AU137" s="202"/>
      <c r="AV137" s="81">
        <v>10</v>
      </c>
      <c r="AW137" s="81">
        <v>1</v>
      </c>
      <c r="AX137" s="209">
        <v>9</v>
      </c>
      <c r="AY137" s="228" t="s">
        <v>8643</v>
      </c>
      <c r="AZ137" s="88" t="s">
        <v>2778</v>
      </c>
      <c r="BA137" s="88"/>
      <c r="BB137" s="90"/>
      <c r="BC137" s="82">
        <v>12</v>
      </c>
    </row>
    <row r="138" spans="2:55" ht="31.5" customHeight="1">
      <c r="B138" s="72">
        <v>133</v>
      </c>
      <c r="C138" s="72">
        <v>31</v>
      </c>
      <c r="D138" s="81" t="s">
        <v>2087</v>
      </c>
      <c r="E138" s="74" t="s">
        <v>2122</v>
      </c>
      <c r="F138" s="81" t="s">
        <v>8644</v>
      </c>
      <c r="G138" s="81" t="s">
        <v>5161</v>
      </c>
      <c r="H138" s="81" t="s">
        <v>8092</v>
      </c>
      <c r="I138" s="81" t="s">
        <v>8645</v>
      </c>
      <c r="J138" s="189" t="s">
        <v>8646</v>
      </c>
      <c r="K138" s="189" t="s">
        <v>8647</v>
      </c>
      <c r="L138" s="81">
        <v>4</v>
      </c>
      <c r="M138" s="81">
        <v>4</v>
      </c>
      <c r="N138" s="81">
        <v>4</v>
      </c>
      <c r="O138" s="85" t="s">
        <v>5171</v>
      </c>
      <c r="P138" s="189" t="s">
        <v>8648</v>
      </c>
      <c r="Q138" s="189" t="s">
        <v>8649</v>
      </c>
      <c r="R138" s="189" t="s">
        <v>8650</v>
      </c>
      <c r="S138" s="81"/>
      <c r="T138" s="81"/>
      <c r="U138" s="81"/>
      <c r="V138" s="81"/>
      <c r="W138" s="81"/>
      <c r="X138" s="95">
        <v>3</v>
      </c>
      <c r="Y138" s="95">
        <v>5</v>
      </c>
      <c r="Z138" s="73"/>
      <c r="AA138" s="73"/>
      <c r="AB138" s="95"/>
      <c r="AC138" s="85" t="s">
        <v>8651</v>
      </c>
      <c r="AD138" s="190"/>
      <c r="AE138" s="191" t="s">
        <v>8620</v>
      </c>
      <c r="AF138" s="191">
        <v>40</v>
      </c>
      <c r="AG138" s="191">
        <v>0</v>
      </c>
      <c r="AH138" s="87">
        <v>0</v>
      </c>
      <c r="AI138" s="191">
        <v>40</v>
      </c>
      <c r="AJ138" s="192">
        <v>40</v>
      </c>
      <c r="AK138" s="86"/>
      <c r="AL138" s="86"/>
      <c r="AM138" s="86">
        <v>10</v>
      </c>
      <c r="AN138" s="86"/>
      <c r="AO138" s="87">
        <v>10</v>
      </c>
      <c r="AP138" s="87">
        <v>10</v>
      </c>
      <c r="AQ138" s="200"/>
      <c r="AR138" s="201"/>
      <c r="AS138" s="88" t="s">
        <v>2778</v>
      </c>
      <c r="AT138" s="88"/>
      <c r="AU138" s="202"/>
      <c r="AV138" s="81">
        <v>10</v>
      </c>
      <c r="AW138" s="81">
        <v>1</v>
      </c>
      <c r="AX138" s="209">
        <v>9</v>
      </c>
      <c r="AY138" s="228" t="s">
        <v>8652</v>
      </c>
      <c r="AZ138" s="88" t="s">
        <v>2778</v>
      </c>
      <c r="BA138" s="88"/>
      <c r="BB138" s="90"/>
      <c r="BC138" s="82">
        <v>5</v>
      </c>
    </row>
    <row r="139" spans="2:55" ht="31.5" customHeight="1">
      <c r="B139" s="72">
        <v>134</v>
      </c>
      <c r="C139" s="72">
        <v>32</v>
      </c>
      <c r="D139" s="81" t="s">
        <v>2087</v>
      </c>
      <c r="E139" s="74" t="s">
        <v>5176</v>
      </c>
      <c r="F139" s="81" t="s">
        <v>8653</v>
      </c>
      <c r="G139" s="81" t="s">
        <v>8654</v>
      </c>
      <c r="H139" s="81" t="s">
        <v>8092</v>
      </c>
      <c r="I139" s="81" t="s">
        <v>8655</v>
      </c>
      <c r="J139" s="189" t="s">
        <v>8656</v>
      </c>
      <c r="K139" s="189" t="s">
        <v>8657</v>
      </c>
      <c r="L139" s="81">
        <v>3</v>
      </c>
      <c r="M139" s="81">
        <v>4</v>
      </c>
      <c r="N139" s="81">
        <v>4</v>
      </c>
      <c r="O139" s="85" t="s">
        <v>8658</v>
      </c>
      <c r="P139" s="189" t="s">
        <v>8659</v>
      </c>
      <c r="Q139" s="189" t="s">
        <v>8660</v>
      </c>
      <c r="R139" s="189" t="s">
        <v>8661</v>
      </c>
      <c r="S139" s="81" t="s">
        <v>8662</v>
      </c>
      <c r="T139" s="81"/>
      <c r="U139" s="81"/>
      <c r="V139" s="81">
        <v>1</v>
      </c>
      <c r="W139" s="81"/>
      <c r="X139" s="95">
        <v>3</v>
      </c>
      <c r="Y139" s="95">
        <v>5</v>
      </c>
      <c r="Z139" s="73"/>
      <c r="AA139" s="73"/>
      <c r="AB139" s="95"/>
      <c r="AC139" s="85"/>
      <c r="AD139" s="190">
        <v>9749.3889999999992</v>
      </c>
      <c r="AE139" s="191">
        <v>8869</v>
      </c>
      <c r="AF139" s="191">
        <v>8900</v>
      </c>
      <c r="AG139" s="191">
        <v>0</v>
      </c>
      <c r="AH139" s="191">
        <v>8869</v>
      </c>
      <c r="AI139" s="191">
        <v>8900</v>
      </c>
      <c r="AJ139" s="192">
        <v>31</v>
      </c>
      <c r="AK139" s="86"/>
      <c r="AL139" s="86"/>
      <c r="AM139" s="86">
        <v>0.5</v>
      </c>
      <c r="AN139" s="86"/>
      <c r="AO139" s="87">
        <v>24</v>
      </c>
      <c r="AP139" s="87">
        <v>24</v>
      </c>
      <c r="AQ139" s="200"/>
      <c r="AR139" s="201">
        <v>10</v>
      </c>
      <c r="AS139" s="88" t="s">
        <v>2756</v>
      </c>
      <c r="AT139" s="88"/>
      <c r="AU139" s="202"/>
      <c r="AV139" s="81">
        <v>10</v>
      </c>
      <c r="AW139" s="81">
        <v>1</v>
      </c>
      <c r="AX139" s="209">
        <v>10</v>
      </c>
      <c r="AY139" s="228"/>
      <c r="AZ139" s="88" t="s">
        <v>2756</v>
      </c>
      <c r="BA139" s="88"/>
      <c r="BB139" s="90"/>
      <c r="BC139" s="82">
        <v>7</v>
      </c>
    </row>
    <row r="140" spans="2:55" ht="31.5" customHeight="1">
      <c r="B140" s="72">
        <v>135</v>
      </c>
      <c r="C140" s="72">
        <v>33</v>
      </c>
      <c r="D140" s="81" t="s">
        <v>2087</v>
      </c>
      <c r="E140" s="74" t="s">
        <v>5199</v>
      </c>
      <c r="F140" s="81" t="s">
        <v>5203</v>
      </c>
      <c r="G140" s="81" t="s">
        <v>8663</v>
      </c>
      <c r="H140" s="81" t="s">
        <v>7910</v>
      </c>
      <c r="I140" s="81" t="s">
        <v>8664</v>
      </c>
      <c r="J140" s="189" t="s">
        <v>8665</v>
      </c>
      <c r="K140" s="189" t="s">
        <v>8666</v>
      </c>
      <c r="L140" s="81">
        <v>3</v>
      </c>
      <c r="M140" s="81">
        <v>4</v>
      </c>
      <c r="N140" s="81">
        <v>4</v>
      </c>
      <c r="O140" s="85" t="s">
        <v>8667</v>
      </c>
      <c r="P140" s="189" t="s">
        <v>8668</v>
      </c>
      <c r="Q140" s="189" t="s">
        <v>8669</v>
      </c>
      <c r="R140" s="189" t="s">
        <v>8670</v>
      </c>
      <c r="S140" s="81" t="s">
        <v>8671</v>
      </c>
      <c r="T140" s="81"/>
      <c r="U140" s="81"/>
      <c r="V140" s="81"/>
      <c r="W140" s="81"/>
      <c r="X140" s="95">
        <v>6</v>
      </c>
      <c r="Y140" s="95">
        <v>9</v>
      </c>
      <c r="Z140" s="73"/>
      <c r="AA140" s="73"/>
      <c r="AB140" s="95"/>
      <c r="AC140" s="85"/>
      <c r="AD140" s="190">
        <v>7808.4939999999997</v>
      </c>
      <c r="AE140" s="191">
        <v>6349</v>
      </c>
      <c r="AF140" s="191">
        <v>10000</v>
      </c>
      <c r="AG140" s="191">
        <v>37800</v>
      </c>
      <c r="AH140" s="87">
        <v>45800</v>
      </c>
      <c r="AI140" s="191">
        <v>10000</v>
      </c>
      <c r="AJ140" s="192"/>
      <c r="AK140" s="86"/>
      <c r="AL140" s="86"/>
      <c r="AM140" s="86">
        <v>10</v>
      </c>
      <c r="AN140" s="86"/>
      <c r="AO140" s="87">
        <v>24</v>
      </c>
      <c r="AP140" s="87">
        <v>24</v>
      </c>
      <c r="AQ140" s="200"/>
      <c r="AR140" s="201"/>
      <c r="AS140" s="88" t="s">
        <v>2756</v>
      </c>
      <c r="AT140" s="88"/>
      <c r="AU140" s="202"/>
      <c r="AV140" s="81">
        <v>10</v>
      </c>
      <c r="AW140" s="81">
        <v>1</v>
      </c>
      <c r="AX140" s="209">
        <v>10</v>
      </c>
      <c r="AY140" s="228"/>
      <c r="AZ140" s="88" t="s">
        <v>2756</v>
      </c>
      <c r="BA140" s="88"/>
      <c r="BB140" s="90"/>
      <c r="BC140" s="82">
        <v>11</v>
      </c>
    </row>
    <row r="141" spans="2:55" ht="31.5" customHeight="1">
      <c r="B141" s="72">
        <v>136</v>
      </c>
      <c r="C141" s="72">
        <v>34</v>
      </c>
      <c r="D141" s="81" t="s">
        <v>8672</v>
      </c>
      <c r="E141" s="74" t="s">
        <v>5219</v>
      </c>
      <c r="F141" s="81" t="s">
        <v>8673</v>
      </c>
      <c r="G141" s="81" t="s">
        <v>8674</v>
      </c>
      <c r="H141" s="81" t="s">
        <v>7910</v>
      </c>
      <c r="I141" s="81" t="s">
        <v>8675</v>
      </c>
      <c r="J141" s="189" t="s">
        <v>8676</v>
      </c>
      <c r="K141" s="189" t="s">
        <v>8677</v>
      </c>
      <c r="L141" s="81">
        <v>4</v>
      </c>
      <c r="M141" s="81">
        <v>4</v>
      </c>
      <c r="N141" s="81">
        <v>4</v>
      </c>
      <c r="O141" s="85" t="s">
        <v>8678</v>
      </c>
      <c r="P141" s="189" t="s">
        <v>8679</v>
      </c>
      <c r="Q141" s="189" t="s">
        <v>8680</v>
      </c>
      <c r="R141" s="189" t="s">
        <v>8681</v>
      </c>
      <c r="S141" s="81"/>
      <c r="T141" s="81"/>
      <c r="U141" s="81"/>
      <c r="V141" s="81"/>
      <c r="W141" s="81"/>
      <c r="X141" s="95">
        <v>5</v>
      </c>
      <c r="Y141" s="95">
        <v>8</v>
      </c>
      <c r="Z141" s="73"/>
      <c r="AA141" s="73"/>
      <c r="AB141" s="95"/>
      <c r="AC141" s="85" t="s">
        <v>8682</v>
      </c>
      <c r="AD141" s="190">
        <v>2859.6979999999999</v>
      </c>
      <c r="AE141" s="191">
        <v>2915</v>
      </c>
      <c r="AF141" s="191">
        <v>3200</v>
      </c>
      <c r="AG141" s="191"/>
      <c r="AH141" s="191">
        <v>2915</v>
      </c>
      <c r="AI141" s="191">
        <v>3200</v>
      </c>
      <c r="AJ141" s="192">
        <v>285</v>
      </c>
      <c r="AK141" s="86"/>
      <c r="AL141" s="86"/>
      <c r="AM141" s="86">
        <v>10</v>
      </c>
      <c r="AN141" s="86"/>
      <c r="AO141" s="87">
        <v>20</v>
      </c>
      <c r="AP141" s="87">
        <v>20</v>
      </c>
      <c r="AQ141" s="200"/>
      <c r="AR141" s="201"/>
      <c r="AS141" s="88" t="s">
        <v>2756</v>
      </c>
      <c r="AT141" s="88" t="s">
        <v>3335</v>
      </c>
      <c r="AU141" s="202"/>
      <c r="AV141" s="81">
        <v>10</v>
      </c>
      <c r="AW141" s="81">
        <v>1</v>
      </c>
      <c r="AX141" s="209">
        <v>10</v>
      </c>
      <c r="AY141" s="228"/>
      <c r="AZ141" s="88" t="s">
        <v>2756</v>
      </c>
      <c r="BA141" s="88" t="s">
        <v>3335</v>
      </c>
      <c r="BB141" s="90"/>
      <c r="BC141" s="82">
        <v>9</v>
      </c>
    </row>
    <row r="142" spans="2:55" ht="31.5" customHeight="1">
      <c r="B142" s="72">
        <v>137</v>
      </c>
      <c r="C142" s="72">
        <v>35</v>
      </c>
      <c r="D142" s="81" t="s">
        <v>8672</v>
      </c>
      <c r="E142" s="74" t="s">
        <v>5238</v>
      </c>
      <c r="F142" s="81" t="s">
        <v>8683</v>
      </c>
      <c r="G142" s="81" t="s">
        <v>8684</v>
      </c>
      <c r="H142" s="81" t="s">
        <v>7910</v>
      </c>
      <c r="I142" s="81" t="s">
        <v>8685</v>
      </c>
      <c r="J142" s="189" t="s">
        <v>5247</v>
      </c>
      <c r="K142" s="189" t="s">
        <v>5248</v>
      </c>
      <c r="L142" s="81">
        <v>3</v>
      </c>
      <c r="M142" s="81">
        <v>4</v>
      </c>
      <c r="N142" s="81">
        <v>4</v>
      </c>
      <c r="O142" s="85" t="s">
        <v>8686</v>
      </c>
      <c r="P142" s="189" t="s">
        <v>8687</v>
      </c>
      <c r="Q142" s="189" t="s">
        <v>8688</v>
      </c>
      <c r="R142" s="189" t="s">
        <v>8689</v>
      </c>
      <c r="S142" s="81" t="s">
        <v>8690</v>
      </c>
      <c r="T142" s="81"/>
      <c r="U142" s="81"/>
      <c r="V142" s="81">
        <v>1</v>
      </c>
      <c r="W142" s="81"/>
      <c r="X142" s="95">
        <v>3</v>
      </c>
      <c r="Y142" s="95">
        <v>5</v>
      </c>
      <c r="Z142" s="73"/>
      <c r="AA142" s="73"/>
      <c r="AB142" s="95"/>
      <c r="AC142" s="85"/>
      <c r="AD142" s="190">
        <v>8892.7270000000008</v>
      </c>
      <c r="AE142" s="191">
        <v>12905</v>
      </c>
      <c r="AF142" s="191">
        <v>14000</v>
      </c>
      <c r="AG142" s="191"/>
      <c r="AH142" s="191">
        <v>12905</v>
      </c>
      <c r="AI142" s="191">
        <v>14000</v>
      </c>
      <c r="AJ142" s="192">
        <v>1095</v>
      </c>
      <c r="AK142" s="86"/>
      <c r="AL142" s="86"/>
      <c r="AM142" s="86">
        <v>15</v>
      </c>
      <c r="AN142" s="86"/>
      <c r="AO142" s="87">
        <v>65</v>
      </c>
      <c r="AP142" s="87">
        <v>68</v>
      </c>
      <c r="AQ142" s="200">
        <v>3</v>
      </c>
      <c r="AR142" s="201">
        <v>15</v>
      </c>
      <c r="AS142" s="88" t="s">
        <v>2756</v>
      </c>
      <c r="AT142" s="88" t="s">
        <v>3335</v>
      </c>
      <c r="AU142" s="202"/>
      <c r="AV142" s="81">
        <v>10</v>
      </c>
      <c r="AW142" s="81">
        <v>1</v>
      </c>
      <c r="AX142" s="209">
        <v>10</v>
      </c>
      <c r="AY142" s="228"/>
      <c r="AZ142" s="88" t="s">
        <v>2756</v>
      </c>
      <c r="BA142" s="88" t="s">
        <v>3335</v>
      </c>
      <c r="BB142" s="90"/>
      <c r="BC142" s="82">
        <v>8</v>
      </c>
    </row>
    <row r="143" spans="2:55" ht="31.5" customHeight="1">
      <c r="B143" s="72">
        <v>138</v>
      </c>
      <c r="C143" s="72">
        <v>36</v>
      </c>
      <c r="D143" s="81" t="s">
        <v>2087</v>
      </c>
      <c r="E143" s="74" t="s">
        <v>5260</v>
      </c>
      <c r="F143" s="81" t="s">
        <v>8691</v>
      </c>
      <c r="G143" s="81" t="s">
        <v>8692</v>
      </c>
      <c r="H143" s="81" t="s">
        <v>7910</v>
      </c>
      <c r="I143" s="81" t="s">
        <v>8693</v>
      </c>
      <c r="J143" s="189" t="s">
        <v>8694</v>
      </c>
      <c r="K143" s="189" t="s">
        <v>5271</v>
      </c>
      <c r="L143" s="81">
        <v>3</v>
      </c>
      <c r="M143" s="81">
        <v>4</v>
      </c>
      <c r="N143" s="81">
        <v>4</v>
      </c>
      <c r="O143" s="85" t="s">
        <v>8695</v>
      </c>
      <c r="P143" s="189" t="s">
        <v>8696</v>
      </c>
      <c r="Q143" s="189" t="s">
        <v>8697</v>
      </c>
      <c r="R143" s="189" t="s">
        <v>8698</v>
      </c>
      <c r="S143" s="81" t="s">
        <v>8699</v>
      </c>
      <c r="T143" s="81"/>
      <c r="U143" s="81"/>
      <c r="V143" s="81">
        <v>1</v>
      </c>
      <c r="W143" s="81"/>
      <c r="X143" s="95">
        <v>7</v>
      </c>
      <c r="Y143" s="95">
        <v>9</v>
      </c>
      <c r="Z143" s="73"/>
      <c r="AA143" s="73"/>
      <c r="AB143" s="95"/>
      <c r="AC143" s="85"/>
      <c r="AD143" s="190">
        <v>10772.436</v>
      </c>
      <c r="AE143" s="191">
        <v>21712</v>
      </c>
      <c r="AF143" s="191">
        <v>22000</v>
      </c>
      <c r="AG143" s="191">
        <v>10772</v>
      </c>
      <c r="AH143" s="87">
        <v>15000</v>
      </c>
      <c r="AI143" s="191">
        <v>22000</v>
      </c>
      <c r="AJ143" s="192">
        <v>7000</v>
      </c>
      <c r="AK143" s="86"/>
      <c r="AL143" s="86">
        <v>25</v>
      </c>
      <c r="AM143" s="86">
        <v>50</v>
      </c>
      <c r="AN143" s="86"/>
      <c r="AO143" s="87">
        <v>75</v>
      </c>
      <c r="AP143" s="87">
        <v>76</v>
      </c>
      <c r="AQ143" s="200">
        <v>1</v>
      </c>
      <c r="AR143" s="201">
        <v>1</v>
      </c>
      <c r="AS143" s="88" t="s">
        <v>2778</v>
      </c>
      <c r="AT143" s="88"/>
      <c r="AU143" s="202"/>
      <c r="AV143" s="81">
        <v>10</v>
      </c>
      <c r="AW143" s="81">
        <v>1</v>
      </c>
      <c r="AX143" s="209">
        <v>10</v>
      </c>
      <c r="AY143" s="228" t="s">
        <v>8700</v>
      </c>
      <c r="AZ143" s="88" t="s">
        <v>2778</v>
      </c>
      <c r="BA143" s="88"/>
      <c r="BB143" s="90"/>
      <c r="BC143" s="82">
        <v>11</v>
      </c>
    </row>
    <row r="144" spans="2:55" ht="31.5" customHeight="1">
      <c r="B144" s="72">
        <v>139</v>
      </c>
      <c r="C144" s="72">
        <v>37</v>
      </c>
      <c r="D144" s="81" t="s">
        <v>2087</v>
      </c>
      <c r="E144" s="101" t="s">
        <v>5281</v>
      </c>
      <c r="F144" s="81" t="s">
        <v>8702</v>
      </c>
      <c r="G144" s="81" t="s">
        <v>8703</v>
      </c>
      <c r="H144" s="81" t="s">
        <v>7910</v>
      </c>
      <c r="I144" s="81" t="s">
        <v>8693</v>
      </c>
      <c r="J144" s="189" t="s">
        <v>8704</v>
      </c>
      <c r="K144" s="81" t="s">
        <v>8705</v>
      </c>
      <c r="L144" s="81">
        <v>3</v>
      </c>
      <c r="M144" s="81">
        <v>4</v>
      </c>
      <c r="N144" s="81">
        <v>4</v>
      </c>
      <c r="O144" s="81" t="s">
        <v>8706</v>
      </c>
      <c r="P144" s="81" t="s">
        <v>8707</v>
      </c>
      <c r="Q144" s="81" t="s">
        <v>8708</v>
      </c>
      <c r="R144" s="81" t="s">
        <v>8709</v>
      </c>
      <c r="S144" s="111" t="s">
        <v>8710</v>
      </c>
      <c r="T144" s="112">
        <v>1</v>
      </c>
      <c r="U144" s="111"/>
      <c r="V144" s="111"/>
      <c r="W144" s="111"/>
      <c r="X144" s="234">
        <v>9</v>
      </c>
      <c r="Y144" s="234">
        <v>14</v>
      </c>
      <c r="Z144" s="105"/>
      <c r="AA144" s="90"/>
      <c r="AB144" s="229"/>
      <c r="AC144" s="90"/>
      <c r="AD144" s="230">
        <v>8153.7610000000004</v>
      </c>
      <c r="AE144" s="191">
        <v>8395</v>
      </c>
      <c r="AF144" s="191">
        <v>8600</v>
      </c>
      <c r="AG144" s="221"/>
      <c r="AH144" s="191">
        <v>8395</v>
      </c>
      <c r="AI144" s="191">
        <v>8600</v>
      </c>
      <c r="AJ144" s="192">
        <v>205</v>
      </c>
      <c r="AK144" s="88"/>
      <c r="AL144" s="88"/>
      <c r="AM144" s="88">
        <v>80</v>
      </c>
      <c r="AN144" s="88"/>
      <c r="AO144" s="224">
        <v>37</v>
      </c>
      <c r="AP144" s="224">
        <v>64</v>
      </c>
      <c r="AQ144" s="225">
        <v>27</v>
      </c>
      <c r="AR144" s="231">
        <v>57.81</v>
      </c>
      <c r="AS144" s="202"/>
      <c r="AT144" s="88" t="s">
        <v>8711</v>
      </c>
      <c r="AU144" s="202"/>
      <c r="AV144" s="81">
        <v>10</v>
      </c>
      <c r="AW144" s="81">
        <v>1</v>
      </c>
      <c r="AX144" s="81">
        <v>10</v>
      </c>
      <c r="AY144" s="228" t="s">
        <v>8712</v>
      </c>
      <c r="AZ144" s="90"/>
      <c r="BA144" s="88" t="s">
        <v>8711</v>
      </c>
      <c r="BB144" s="90"/>
      <c r="BC144" s="113">
        <v>16</v>
      </c>
    </row>
    <row r="145" spans="2:55" ht="31.5" customHeight="1">
      <c r="B145" s="72">
        <v>140</v>
      </c>
      <c r="C145" s="72">
        <v>38</v>
      </c>
      <c r="D145" s="81" t="s">
        <v>2087</v>
      </c>
      <c r="E145" s="74" t="s">
        <v>1698</v>
      </c>
      <c r="F145" s="81" t="s">
        <v>8714</v>
      </c>
      <c r="G145" s="81" t="s">
        <v>8715</v>
      </c>
      <c r="H145" s="81" t="s">
        <v>7902</v>
      </c>
      <c r="I145" s="81" t="s">
        <v>8685</v>
      </c>
      <c r="J145" s="189" t="s">
        <v>8716</v>
      </c>
      <c r="K145" s="189" t="s">
        <v>8717</v>
      </c>
      <c r="L145" s="81">
        <v>3</v>
      </c>
      <c r="M145" s="81">
        <v>4</v>
      </c>
      <c r="N145" s="81">
        <v>4</v>
      </c>
      <c r="O145" s="85" t="s">
        <v>8718</v>
      </c>
      <c r="P145" s="189" t="s">
        <v>8719</v>
      </c>
      <c r="Q145" s="189" t="s">
        <v>8720</v>
      </c>
      <c r="R145" s="189" t="s">
        <v>8721</v>
      </c>
      <c r="S145" s="81" t="s">
        <v>8722</v>
      </c>
      <c r="T145" s="81">
        <v>1</v>
      </c>
      <c r="U145" s="81"/>
      <c r="V145" s="81"/>
      <c r="W145" s="81"/>
      <c r="X145" s="95">
        <v>3</v>
      </c>
      <c r="Y145" s="95">
        <v>5</v>
      </c>
      <c r="Z145" s="73"/>
      <c r="AA145" s="73"/>
      <c r="AB145" s="95"/>
      <c r="AD145" s="235">
        <v>1373.259</v>
      </c>
      <c r="AE145" s="191">
        <v>1469</v>
      </c>
      <c r="AF145" s="191">
        <v>1600</v>
      </c>
      <c r="AG145" s="191">
        <v>0</v>
      </c>
      <c r="AH145" s="191">
        <v>1469</v>
      </c>
      <c r="AI145" s="191">
        <v>1600</v>
      </c>
      <c r="AJ145" s="192">
        <v>131</v>
      </c>
      <c r="AK145" s="86"/>
      <c r="AL145" s="86"/>
      <c r="AM145" s="86">
        <v>10</v>
      </c>
      <c r="AN145" s="86"/>
      <c r="AO145" s="87">
        <v>10</v>
      </c>
      <c r="AP145" s="87">
        <v>10</v>
      </c>
      <c r="AQ145" s="200"/>
      <c r="AR145" s="201"/>
      <c r="AS145" s="88" t="s">
        <v>2756</v>
      </c>
      <c r="AT145" s="88"/>
      <c r="AU145" s="202"/>
      <c r="AV145" s="236">
        <v>10</v>
      </c>
      <c r="AW145" s="236">
        <v>1</v>
      </c>
      <c r="AX145" s="236">
        <v>10</v>
      </c>
      <c r="AY145" s="237"/>
      <c r="AZ145" s="88" t="s">
        <v>2756</v>
      </c>
      <c r="BA145" s="88"/>
      <c r="BB145" s="90"/>
      <c r="BC145" s="82">
        <v>7</v>
      </c>
    </row>
    <row r="146" spans="2:55" ht="31.5" customHeight="1">
      <c r="B146" s="72">
        <v>141</v>
      </c>
      <c r="C146" s="72">
        <v>39</v>
      </c>
      <c r="D146" s="81" t="s">
        <v>2087</v>
      </c>
      <c r="E146" s="74" t="s">
        <v>5312</v>
      </c>
      <c r="F146" s="81" t="s">
        <v>8723</v>
      </c>
      <c r="G146" s="81" t="s">
        <v>8724</v>
      </c>
      <c r="H146" s="81" t="s">
        <v>7910</v>
      </c>
      <c r="I146" s="81" t="s">
        <v>8664</v>
      </c>
      <c r="J146" s="189" t="s">
        <v>5320</v>
      </c>
      <c r="K146" s="189" t="s">
        <v>5321</v>
      </c>
      <c r="L146" s="81">
        <v>3</v>
      </c>
      <c r="M146" s="81">
        <v>4</v>
      </c>
      <c r="N146" s="81">
        <v>4</v>
      </c>
      <c r="O146" s="85" t="s">
        <v>8725</v>
      </c>
      <c r="P146" s="189" t="s">
        <v>8726</v>
      </c>
      <c r="Q146" s="189" t="s">
        <v>8727</v>
      </c>
      <c r="R146" s="189" t="s">
        <v>8728</v>
      </c>
      <c r="S146" s="81"/>
      <c r="T146" s="81"/>
      <c r="U146" s="81"/>
      <c r="V146" s="81"/>
      <c r="W146" s="81"/>
      <c r="X146" s="95">
        <v>4</v>
      </c>
      <c r="Y146" s="95">
        <v>6</v>
      </c>
      <c r="Z146" s="73"/>
      <c r="AA146" s="73" t="s">
        <v>7894</v>
      </c>
      <c r="AB146" s="95" t="s">
        <v>8729</v>
      </c>
      <c r="AC146" s="85"/>
      <c r="AD146" s="190"/>
      <c r="AE146" s="191">
        <v>1676</v>
      </c>
      <c r="AF146" s="191">
        <v>2300</v>
      </c>
      <c r="AG146" s="191">
        <v>590</v>
      </c>
      <c r="AH146" s="87">
        <v>850</v>
      </c>
      <c r="AI146" s="191">
        <v>2300</v>
      </c>
      <c r="AJ146" s="192">
        <v>1450</v>
      </c>
      <c r="AK146" s="86"/>
      <c r="AL146" s="86">
        <v>1980</v>
      </c>
      <c r="AM146" s="86">
        <v>60</v>
      </c>
      <c r="AN146" s="86"/>
      <c r="AO146" s="87">
        <v>24</v>
      </c>
      <c r="AP146" s="87">
        <v>28</v>
      </c>
      <c r="AQ146" s="200">
        <v>4</v>
      </c>
      <c r="AR146" s="201">
        <v>10</v>
      </c>
      <c r="AS146" s="88" t="s">
        <v>2756</v>
      </c>
      <c r="AT146" s="88"/>
      <c r="AU146" s="202"/>
      <c r="AV146" s="81">
        <v>10</v>
      </c>
      <c r="AW146" s="81">
        <v>1</v>
      </c>
      <c r="AX146" s="209">
        <v>10</v>
      </c>
      <c r="AY146" s="238" t="s">
        <v>8730</v>
      </c>
      <c r="AZ146" s="88" t="s">
        <v>2756</v>
      </c>
      <c r="BA146" s="88"/>
      <c r="BB146" s="90"/>
      <c r="BC146" s="82">
        <v>8</v>
      </c>
    </row>
    <row r="147" spans="2:55" ht="31.5" customHeight="1">
      <c r="B147" s="72">
        <v>142</v>
      </c>
      <c r="C147" s="72">
        <v>40</v>
      </c>
      <c r="D147" s="81" t="s">
        <v>2087</v>
      </c>
      <c r="E147" s="74" t="s">
        <v>5333</v>
      </c>
      <c r="F147" s="81" t="s">
        <v>8731</v>
      </c>
      <c r="G147" s="81" t="s">
        <v>8732</v>
      </c>
      <c r="H147" s="81" t="s">
        <v>7910</v>
      </c>
      <c r="I147" s="81" t="s">
        <v>8675</v>
      </c>
      <c r="J147" s="189" t="s">
        <v>8733</v>
      </c>
      <c r="K147" s="189" t="s">
        <v>8734</v>
      </c>
      <c r="L147" s="81">
        <v>4</v>
      </c>
      <c r="M147" s="81">
        <v>4</v>
      </c>
      <c r="N147" s="81">
        <v>4</v>
      </c>
      <c r="O147" s="85" t="s">
        <v>8735</v>
      </c>
      <c r="P147" s="189" t="s">
        <v>8736</v>
      </c>
      <c r="Q147" s="189" t="s">
        <v>8737</v>
      </c>
      <c r="R147" s="189" t="s">
        <v>8737</v>
      </c>
      <c r="S147" s="81" t="s">
        <v>8738</v>
      </c>
      <c r="T147" s="81">
        <v>1</v>
      </c>
      <c r="U147" s="81"/>
      <c r="V147" s="81"/>
      <c r="W147" s="81"/>
      <c r="X147" s="95">
        <v>2</v>
      </c>
      <c r="Y147" s="95">
        <v>6</v>
      </c>
      <c r="Z147" s="73"/>
      <c r="AA147" s="73"/>
      <c r="AB147" s="95"/>
      <c r="AC147" s="85"/>
      <c r="AD147" s="190">
        <v>7009.1189999999997</v>
      </c>
      <c r="AE147" s="191">
        <v>7773</v>
      </c>
      <c r="AF147" s="191">
        <v>7850</v>
      </c>
      <c r="AG147" s="191">
        <v>0</v>
      </c>
      <c r="AH147" s="191">
        <v>7773</v>
      </c>
      <c r="AI147" s="191">
        <v>7850</v>
      </c>
      <c r="AJ147" s="192">
        <v>77</v>
      </c>
      <c r="AK147" s="86"/>
      <c r="AL147" s="86"/>
      <c r="AM147" s="86">
        <v>10</v>
      </c>
      <c r="AN147" s="86"/>
      <c r="AO147" s="87">
        <v>71</v>
      </c>
      <c r="AP147" s="87">
        <v>71</v>
      </c>
      <c r="AQ147" s="200"/>
      <c r="AR147" s="201"/>
      <c r="AS147" s="88" t="s">
        <v>5352</v>
      </c>
      <c r="AT147" s="88"/>
      <c r="AU147" s="202"/>
      <c r="AV147" s="81">
        <v>10</v>
      </c>
      <c r="AW147" s="81">
        <v>1</v>
      </c>
      <c r="AX147" s="209">
        <v>10</v>
      </c>
      <c r="AY147" s="237" t="s">
        <v>8739</v>
      </c>
      <c r="AZ147" s="88" t="s">
        <v>5352</v>
      </c>
      <c r="BA147" s="88"/>
      <c r="BB147" s="90"/>
      <c r="BC147" s="82">
        <v>7</v>
      </c>
    </row>
    <row r="148" spans="2:55" ht="31.5" customHeight="1">
      <c r="B148" s="72">
        <v>143</v>
      </c>
      <c r="C148" s="72">
        <v>41</v>
      </c>
      <c r="D148" s="81" t="s">
        <v>2087</v>
      </c>
      <c r="E148" s="74" t="s">
        <v>2109</v>
      </c>
      <c r="F148" s="81" t="s">
        <v>8741</v>
      </c>
      <c r="G148" s="81" t="s">
        <v>8742</v>
      </c>
      <c r="H148" s="81" t="s">
        <v>7902</v>
      </c>
      <c r="I148" s="81" t="s">
        <v>8664</v>
      </c>
      <c r="J148" s="189" t="s">
        <v>8743</v>
      </c>
      <c r="K148" s="189" t="s">
        <v>8744</v>
      </c>
      <c r="L148" s="81">
        <v>3</v>
      </c>
      <c r="M148" s="81">
        <v>4</v>
      </c>
      <c r="N148" s="81">
        <v>4</v>
      </c>
      <c r="O148" s="85" t="s">
        <v>8745</v>
      </c>
      <c r="P148" s="189" t="s">
        <v>5369</v>
      </c>
      <c r="Q148" s="189" t="s">
        <v>8746</v>
      </c>
      <c r="R148" s="189" t="s">
        <v>8747</v>
      </c>
      <c r="S148" s="81" t="s">
        <v>8748</v>
      </c>
      <c r="T148" s="81"/>
      <c r="U148" s="81">
        <v>1</v>
      </c>
      <c r="V148" s="81"/>
      <c r="W148" s="81"/>
      <c r="X148" s="95">
        <v>4</v>
      </c>
      <c r="Y148" s="95">
        <v>8</v>
      </c>
      <c r="Z148" s="73"/>
      <c r="AA148" s="73"/>
      <c r="AB148" s="95"/>
      <c r="AC148" s="85"/>
      <c r="AD148" s="190">
        <v>34150.205000000002</v>
      </c>
      <c r="AE148" s="191">
        <v>31502</v>
      </c>
      <c r="AF148" s="191">
        <v>31550</v>
      </c>
      <c r="AG148" s="191">
        <v>0</v>
      </c>
      <c r="AH148" s="191">
        <v>31502</v>
      </c>
      <c r="AI148" s="191">
        <v>31550</v>
      </c>
      <c r="AJ148" s="192">
        <v>48</v>
      </c>
      <c r="AK148" s="86"/>
      <c r="AL148" s="86"/>
      <c r="AM148" s="86">
        <v>25</v>
      </c>
      <c r="AN148" s="86"/>
      <c r="AO148" s="87">
        <v>44</v>
      </c>
      <c r="AP148" s="87">
        <v>46</v>
      </c>
      <c r="AQ148" s="200">
        <v>2</v>
      </c>
      <c r="AR148" s="201">
        <v>20</v>
      </c>
      <c r="AS148" s="88" t="s">
        <v>5352</v>
      </c>
      <c r="AT148" s="88"/>
      <c r="AU148" s="202"/>
      <c r="AV148" s="81">
        <v>10</v>
      </c>
      <c r="AW148" s="81">
        <v>1</v>
      </c>
      <c r="AX148" s="209">
        <v>10</v>
      </c>
      <c r="AY148" s="237"/>
      <c r="AZ148" s="88" t="s">
        <v>5352</v>
      </c>
      <c r="BA148" s="88"/>
      <c r="BB148" s="90"/>
      <c r="BC148" s="82">
        <v>11</v>
      </c>
    </row>
    <row r="149" spans="2:55" ht="31.5" customHeight="1">
      <c r="B149" s="72">
        <v>144</v>
      </c>
      <c r="C149" s="72">
        <v>42</v>
      </c>
      <c r="D149" s="81" t="s">
        <v>2087</v>
      </c>
      <c r="E149" s="74" t="s">
        <v>1128</v>
      </c>
      <c r="F149" s="81" t="s">
        <v>8750</v>
      </c>
      <c r="G149" s="81" t="s">
        <v>8751</v>
      </c>
      <c r="H149" s="81" t="s">
        <v>7902</v>
      </c>
      <c r="I149" s="81" t="s">
        <v>8693</v>
      </c>
      <c r="J149" s="189" t="s">
        <v>5381</v>
      </c>
      <c r="K149" s="189" t="s">
        <v>8752</v>
      </c>
      <c r="L149" s="81">
        <v>3</v>
      </c>
      <c r="M149" s="81">
        <v>3</v>
      </c>
      <c r="N149" s="81">
        <v>3</v>
      </c>
      <c r="O149" s="85" t="s">
        <v>8753</v>
      </c>
      <c r="P149" s="189" t="s">
        <v>8754</v>
      </c>
      <c r="Q149" s="189" t="s">
        <v>8755</v>
      </c>
      <c r="R149" s="189" t="s">
        <v>8756</v>
      </c>
      <c r="S149" s="81" t="s">
        <v>8031</v>
      </c>
      <c r="T149" s="81">
        <v>1</v>
      </c>
      <c r="U149" s="81"/>
      <c r="V149" s="81"/>
      <c r="W149" s="81"/>
      <c r="X149" s="95">
        <v>7</v>
      </c>
      <c r="Y149" s="95">
        <v>8</v>
      </c>
      <c r="Z149" s="73"/>
      <c r="AA149" s="73"/>
      <c r="AB149" s="95"/>
      <c r="AC149" s="85"/>
      <c r="AD149" s="190">
        <v>17628.269</v>
      </c>
      <c r="AE149" s="191">
        <v>27984</v>
      </c>
      <c r="AF149" s="191">
        <v>35000</v>
      </c>
      <c r="AG149" s="191">
        <v>18000</v>
      </c>
      <c r="AH149" s="87">
        <v>22400</v>
      </c>
      <c r="AI149" s="191">
        <v>35000</v>
      </c>
      <c r="AJ149" s="192">
        <v>12600</v>
      </c>
      <c r="AK149" s="86"/>
      <c r="AL149" s="86">
        <v>300</v>
      </c>
      <c r="AM149" s="86">
        <v>10</v>
      </c>
      <c r="AN149" s="86"/>
      <c r="AO149" s="87">
        <v>68</v>
      </c>
      <c r="AP149" s="87">
        <v>80</v>
      </c>
      <c r="AQ149" s="200">
        <v>12</v>
      </c>
      <c r="AR149" s="201">
        <v>30</v>
      </c>
      <c r="AS149" s="88" t="s">
        <v>2756</v>
      </c>
      <c r="AT149" s="88"/>
      <c r="AU149" s="202"/>
      <c r="AV149" s="81">
        <v>9</v>
      </c>
      <c r="AW149" s="81">
        <v>1</v>
      </c>
      <c r="AX149" s="209">
        <v>10</v>
      </c>
      <c r="AY149" s="228" t="s">
        <v>8757</v>
      </c>
      <c r="AZ149" s="88" t="s">
        <v>2756</v>
      </c>
      <c r="BA149" s="88"/>
      <c r="BB149" s="90"/>
      <c r="BC149" s="82">
        <v>10</v>
      </c>
    </row>
    <row r="150" spans="2:55" ht="31.5" customHeight="1">
      <c r="B150" s="72">
        <v>145</v>
      </c>
      <c r="C150" s="72">
        <v>43</v>
      </c>
      <c r="D150" s="81" t="s">
        <v>8672</v>
      </c>
      <c r="E150" s="74" t="s">
        <v>1122</v>
      </c>
      <c r="F150" s="81" t="s">
        <v>8759</v>
      </c>
      <c r="G150" s="81" t="s">
        <v>8760</v>
      </c>
      <c r="H150" s="81" t="s">
        <v>7902</v>
      </c>
      <c r="I150" s="81" t="s">
        <v>8664</v>
      </c>
      <c r="J150" s="189" t="s">
        <v>5400</v>
      </c>
      <c r="K150" s="189" t="s">
        <v>5401</v>
      </c>
      <c r="L150" s="81">
        <v>3</v>
      </c>
      <c r="M150" s="81">
        <v>4</v>
      </c>
      <c r="N150" s="81">
        <v>4</v>
      </c>
      <c r="O150" s="85" t="s">
        <v>8761</v>
      </c>
      <c r="P150" s="189" t="s">
        <v>8762</v>
      </c>
      <c r="Q150" s="189" t="s">
        <v>8763</v>
      </c>
      <c r="R150" s="189" t="s">
        <v>5409</v>
      </c>
      <c r="S150" s="81" t="s">
        <v>8764</v>
      </c>
      <c r="T150" s="81"/>
      <c r="U150" s="81">
        <v>1</v>
      </c>
      <c r="V150" s="81"/>
      <c r="W150" s="81"/>
      <c r="X150" s="95">
        <v>6</v>
      </c>
      <c r="Y150" s="95">
        <v>8</v>
      </c>
      <c r="Z150" s="73"/>
      <c r="AA150" s="73"/>
      <c r="AB150" s="95"/>
      <c r="AC150" s="85" t="s">
        <v>8765</v>
      </c>
      <c r="AD150" s="190">
        <v>2460.2820000000002</v>
      </c>
      <c r="AE150" s="191">
        <v>3675</v>
      </c>
      <c r="AF150" s="191">
        <v>3700</v>
      </c>
      <c r="AG150" s="191"/>
      <c r="AH150" s="191">
        <v>3675</v>
      </c>
      <c r="AI150" s="191">
        <v>3700</v>
      </c>
      <c r="AJ150" s="192">
        <v>25</v>
      </c>
      <c r="AK150" s="86"/>
      <c r="AL150" s="86"/>
      <c r="AM150" s="86">
        <v>10</v>
      </c>
      <c r="AN150" s="86"/>
      <c r="AO150" s="87">
        <v>15</v>
      </c>
      <c r="AP150" s="87">
        <v>17</v>
      </c>
      <c r="AQ150" s="200">
        <v>2</v>
      </c>
      <c r="AR150" s="201">
        <v>80</v>
      </c>
      <c r="AS150" s="88" t="s">
        <v>2756</v>
      </c>
      <c r="AT150" s="88" t="s">
        <v>3335</v>
      </c>
      <c r="AU150" s="202"/>
      <c r="AV150" s="81">
        <v>10</v>
      </c>
      <c r="AW150" s="81">
        <v>1</v>
      </c>
      <c r="AX150" s="209">
        <v>10</v>
      </c>
      <c r="AY150" s="237"/>
      <c r="AZ150" s="88" t="s">
        <v>2756</v>
      </c>
      <c r="BA150" s="88" t="s">
        <v>3335</v>
      </c>
      <c r="BB150" s="90"/>
      <c r="BC150" s="82">
        <v>10</v>
      </c>
    </row>
    <row r="151" spans="2:55" ht="31.5" customHeight="1">
      <c r="B151" s="72">
        <v>146</v>
      </c>
      <c r="C151" s="72">
        <v>1</v>
      </c>
      <c r="D151" s="239" t="s">
        <v>2083</v>
      </c>
      <c r="E151" s="79" t="s">
        <v>2034</v>
      </c>
      <c r="F151" s="81" t="s">
        <v>5413</v>
      </c>
      <c r="G151" s="81" t="s">
        <v>5414</v>
      </c>
      <c r="H151" s="239" t="s">
        <v>2735</v>
      </c>
      <c r="I151" s="81" t="s">
        <v>5418</v>
      </c>
      <c r="J151" s="240" t="s">
        <v>5420</v>
      </c>
      <c r="K151" s="240" t="s">
        <v>5421</v>
      </c>
      <c r="L151" s="81">
        <v>3</v>
      </c>
      <c r="M151" s="81">
        <v>3</v>
      </c>
      <c r="N151" s="81">
        <v>4</v>
      </c>
      <c r="O151" s="85" t="s">
        <v>8766</v>
      </c>
      <c r="P151" s="189" t="s">
        <v>8767</v>
      </c>
      <c r="Q151" s="189" t="s">
        <v>8768</v>
      </c>
      <c r="R151" s="189" t="s">
        <v>8769</v>
      </c>
      <c r="S151" s="81" t="s">
        <v>8770</v>
      </c>
      <c r="T151" s="81">
        <v>1</v>
      </c>
      <c r="U151" s="81"/>
      <c r="V151" s="81"/>
      <c r="W151" s="81"/>
      <c r="X151" s="95">
        <v>1</v>
      </c>
      <c r="Y151" s="118">
        <v>5</v>
      </c>
      <c r="Z151" s="99"/>
      <c r="AA151" s="81"/>
      <c r="AB151" s="82"/>
      <c r="AC151" s="119" t="s">
        <v>8771</v>
      </c>
      <c r="AD151" s="190">
        <v>72746.987999999998</v>
      </c>
      <c r="AE151" s="214">
        <v>61642</v>
      </c>
      <c r="AF151" s="214">
        <v>60000</v>
      </c>
      <c r="AG151" s="191">
        <v>63425</v>
      </c>
      <c r="AH151" s="87">
        <v>56500</v>
      </c>
      <c r="AI151" s="87">
        <v>49500</v>
      </c>
      <c r="AJ151" s="192"/>
      <c r="AK151" s="86"/>
      <c r="AL151" s="86">
        <v>44550</v>
      </c>
      <c r="AM151" s="81">
        <v>5</v>
      </c>
      <c r="AN151" s="81"/>
      <c r="AO151" s="224">
        <v>183</v>
      </c>
      <c r="AP151" s="224">
        <v>205</v>
      </c>
      <c r="AQ151" s="225">
        <v>22</v>
      </c>
      <c r="AR151" s="241">
        <v>5</v>
      </c>
      <c r="AS151" s="120" t="s">
        <v>2756</v>
      </c>
      <c r="AT151" s="120"/>
      <c r="AU151" s="202"/>
      <c r="AV151" s="81">
        <v>10</v>
      </c>
      <c r="AW151" s="81">
        <v>1</v>
      </c>
      <c r="AX151" s="209">
        <v>10</v>
      </c>
      <c r="AY151" s="228" t="s">
        <v>8772</v>
      </c>
      <c r="AZ151" s="120" t="s">
        <v>2756</v>
      </c>
      <c r="BA151" s="120"/>
      <c r="BB151" s="90"/>
      <c r="BC151" s="118">
        <v>7</v>
      </c>
    </row>
    <row r="152" spans="2:55" ht="31.5" customHeight="1">
      <c r="B152" s="72">
        <v>147</v>
      </c>
      <c r="C152" s="72">
        <v>2</v>
      </c>
      <c r="D152" s="239" t="s">
        <v>2083</v>
      </c>
      <c r="E152" s="79" t="s">
        <v>5431</v>
      </c>
      <c r="F152" s="81" t="s">
        <v>5432</v>
      </c>
      <c r="G152" s="81" t="s">
        <v>5433</v>
      </c>
      <c r="H152" s="239" t="s">
        <v>2769</v>
      </c>
      <c r="I152" s="81" t="s">
        <v>5437</v>
      </c>
      <c r="J152" s="240" t="s">
        <v>5438</v>
      </c>
      <c r="K152" s="240" t="s">
        <v>5439</v>
      </c>
      <c r="L152" s="81">
        <v>1</v>
      </c>
      <c r="M152" s="81">
        <v>3</v>
      </c>
      <c r="N152" s="81">
        <v>3</v>
      </c>
      <c r="O152" s="85" t="s">
        <v>8773</v>
      </c>
      <c r="P152" s="189" t="s">
        <v>8774</v>
      </c>
      <c r="Q152" s="189" t="s">
        <v>8775</v>
      </c>
      <c r="R152" s="189" t="s">
        <v>8776</v>
      </c>
      <c r="S152" s="81" t="s">
        <v>8777</v>
      </c>
      <c r="T152" s="81"/>
      <c r="U152" s="81"/>
      <c r="V152" s="81"/>
      <c r="W152" s="81"/>
      <c r="X152" s="95">
        <v>2</v>
      </c>
      <c r="Y152" s="95">
        <v>4</v>
      </c>
      <c r="Z152" s="81"/>
      <c r="AA152" s="81" t="s">
        <v>7894</v>
      </c>
      <c r="AB152" s="82" t="s">
        <v>8778</v>
      </c>
      <c r="AC152" s="85" t="s">
        <v>5449</v>
      </c>
      <c r="AD152" s="190">
        <v>59323.510999999999</v>
      </c>
      <c r="AE152" s="214">
        <v>63000</v>
      </c>
      <c r="AF152" s="214">
        <v>65000</v>
      </c>
      <c r="AG152" s="191">
        <v>58000</v>
      </c>
      <c r="AH152" s="87">
        <v>63000</v>
      </c>
      <c r="AI152" s="87">
        <v>65000</v>
      </c>
      <c r="AJ152" s="192">
        <f>(AI152-AH152)</f>
        <v>2000</v>
      </c>
      <c r="AK152" s="86"/>
      <c r="AL152" s="86"/>
      <c r="AM152" s="81"/>
      <c r="AN152" s="81"/>
      <c r="AO152" s="224">
        <v>95</v>
      </c>
      <c r="AP152" s="224">
        <v>100</v>
      </c>
      <c r="AQ152" s="225">
        <v>5</v>
      </c>
      <c r="AR152" s="241"/>
      <c r="AS152" s="120" t="s">
        <v>2756</v>
      </c>
      <c r="AT152" s="120"/>
      <c r="AU152" s="202"/>
      <c r="AV152" s="81">
        <v>9</v>
      </c>
      <c r="AW152" s="81">
        <v>1</v>
      </c>
      <c r="AX152" s="209">
        <v>9</v>
      </c>
      <c r="AY152" s="228" t="s">
        <v>8779</v>
      </c>
      <c r="AZ152" s="120" t="s">
        <v>2756</v>
      </c>
      <c r="BA152" s="120"/>
      <c r="BB152" s="90"/>
      <c r="BC152" s="82">
        <v>5</v>
      </c>
    </row>
    <row r="153" spans="2:55" ht="31.5" customHeight="1">
      <c r="B153" s="72">
        <v>148</v>
      </c>
      <c r="C153" s="72">
        <v>3</v>
      </c>
      <c r="D153" s="239" t="s">
        <v>2083</v>
      </c>
      <c r="E153" s="79" t="s">
        <v>2024</v>
      </c>
      <c r="F153" s="81" t="s">
        <v>5450</v>
      </c>
      <c r="G153" s="81" t="s">
        <v>5451</v>
      </c>
      <c r="H153" s="239" t="s">
        <v>2735</v>
      </c>
      <c r="I153" s="81" t="s">
        <v>5437</v>
      </c>
      <c r="J153" s="240" t="s">
        <v>5454</v>
      </c>
      <c r="K153" s="240" t="s">
        <v>5455</v>
      </c>
      <c r="L153" s="81">
        <v>1</v>
      </c>
      <c r="M153" s="81">
        <v>2</v>
      </c>
      <c r="N153" s="81">
        <v>3</v>
      </c>
      <c r="O153" s="85" t="s">
        <v>5456</v>
      </c>
      <c r="P153" s="189" t="s">
        <v>5460</v>
      </c>
      <c r="Q153" s="189" t="s">
        <v>5461</v>
      </c>
      <c r="R153" s="189" t="s">
        <v>5462</v>
      </c>
      <c r="S153" s="81" t="s">
        <v>8777</v>
      </c>
      <c r="T153" s="81"/>
      <c r="U153" s="81"/>
      <c r="V153" s="81"/>
      <c r="W153" s="81"/>
      <c r="X153" s="95">
        <v>3</v>
      </c>
      <c r="Y153" s="95">
        <v>4</v>
      </c>
      <c r="Z153" s="81" t="s">
        <v>7894</v>
      </c>
      <c r="AA153" s="81"/>
      <c r="AB153" s="82" t="s">
        <v>8780</v>
      </c>
      <c r="AC153" s="85"/>
      <c r="AD153" s="190">
        <v>71519.327999999994</v>
      </c>
      <c r="AE153" s="214">
        <v>69100</v>
      </c>
      <c r="AF153" s="214">
        <v>81500</v>
      </c>
      <c r="AG153" s="191"/>
      <c r="AH153" s="87">
        <v>69100</v>
      </c>
      <c r="AI153" s="87">
        <v>79100</v>
      </c>
      <c r="AJ153" s="192">
        <f>(AI153-AH153)</f>
        <v>10000</v>
      </c>
      <c r="AK153" s="86"/>
      <c r="AL153" s="86"/>
      <c r="AM153" s="81"/>
      <c r="AN153" s="81"/>
      <c r="AO153" s="224">
        <v>308</v>
      </c>
      <c r="AP153" s="224">
        <v>330</v>
      </c>
      <c r="AQ153" s="225">
        <v>22</v>
      </c>
      <c r="AR153" s="241"/>
      <c r="AS153" s="120" t="s">
        <v>2778</v>
      </c>
      <c r="AT153" s="120"/>
      <c r="AU153" s="202"/>
      <c r="AV153" s="81">
        <v>10</v>
      </c>
      <c r="AW153" s="81">
        <v>1</v>
      </c>
      <c r="AX153" s="209">
        <v>10</v>
      </c>
      <c r="AY153" s="228" t="s">
        <v>8781</v>
      </c>
      <c r="AZ153" s="120" t="s">
        <v>2778</v>
      </c>
      <c r="BA153" s="120"/>
      <c r="BB153" s="90"/>
      <c r="BC153" s="82">
        <v>5</v>
      </c>
    </row>
    <row r="154" spans="2:55" ht="31.5" customHeight="1">
      <c r="B154" s="72">
        <v>149</v>
      </c>
      <c r="C154" s="72">
        <v>4</v>
      </c>
      <c r="D154" s="239" t="s">
        <v>2083</v>
      </c>
      <c r="E154" s="79" t="s">
        <v>2027</v>
      </c>
      <c r="F154" s="81" t="s">
        <v>5467</v>
      </c>
      <c r="G154" s="81" t="s">
        <v>5468</v>
      </c>
      <c r="H154" s="239" t="s">
        <v>2735</v>
      </c>
      <c r="I154" s="81" t="s">
        <v>5471</v>
      </c>
      <c r="J154" s="240" t="s">
        <v>5472</v>
      </c>
      <c r="K154" s="240" t="s">
        <v>5473</v>
      </c>
      <c r="L154" s="81">
        <v>1</v>
      </c>
      <c r="M154" s="81">
        <v>2</v>
      </c>
      <c r="N154" s="81">
        <v>3</v>
      </c>
      <c r="O154" s="85" t="s">
        <v>5478</v>
      </c>
      <c r="P154" s="189" t="s">
        <v>5479</v>
      </c>
      <c r="Q154" s="189" t="s">
        <v>5480</v>
      </c>
      <c r="R154" s="189" t="s">
        <v>5481</v>
      </c>
      <c r="S154" s="81"/>
      <c r="T154" s="81"/>
      <c r="U154" s="81"/>
      <c r="V154" s="81"/>
      <c r="W154" s="81"/>
      <c r="X154" s="95">
        <v>2</v>
      </c>
      <c r="Y154" s="118">
        <v>6</v>
      </c>
      <c r="Z154" s="81"/>
      <c r="AA154" s="81"/>
      <c r="AB154" s="82"/>
      <c r="AC154" s="85"/>
      <c r="AD154" s="190">
        <v>41070.870000000003</v>
      </c>
      <c r="AE154" s="214">
        <v>54280</v>
      </c>
      <c r="AF154" s="214">
        <v>64000</v>
      </c>
      <c r="AG154" s="191">
        <v>41070</v>
      </c>
      <c r="AH154" s="87">
        <v>54280</v>
      </c>
      <c r="AI154" s="87">
        <v>64000</v>
      </c>
      <c r="AJ154" s="192">
        <v>9720</v>
      </c>
      <c r="AK154" s="86"/>
      <c r="AL154" s="86"/>
      <c r="AM154" s="81"/>
      <c r="AN154" s="81"/>
      <c r="AO154" s="224">
        <v>228</v>
      </c>
      <c r="AP154" s="224">
        <v>250</v>
      </c>
      <c r="AQ154" s="225">
        <v>22</v>
      </c>
      <c r="AR154" s="241"/>
      <c r="AS154" s="120" t="s">
        <v>2756</v>
      </c>
      <c r="AT154" s="120"/>
      <c r="AU154" s="202"/>
      <c r="AV154" s="81">
        <v>10</v>
      </c>
      <c r="AW154" s="81">
        <v>1</v>
      </c>
      <c r="AX154" s="209">
        <v>10</v>
      </c>
      <c r="AY154" s="228"/>
      <c r="AZ154" s="120" t="s">
        <v>2756</v>
      </c>
      <c r="BA154" s="120"/>
      <c r="BB154" s="90"/>
      <c r="BC154" s="82">
        <v>8</v>
      </c>
    </row>
    <row r="155" spans="2:55" ht="31.5" customHeight="1">
      <c r="B155" s="72">
        <v>150</v>
      </c>
      <c r="C155" s="72">
        <v>5</v>
      </c>
      <c r="D155" s="239" t="s">
        <v>2083</v>
      </c>
      <c r="E155" s="79" t="s">
        <v>5483</v>
      </c>
      <c r="F155" s="81" t="s">
        <v>5485</v>
      </c>
      <c r="G155" s="81" t="s">
        <v>5486</v>
      </c>
      <c r="H155" s="239" t="s">
        <v>2769</v>
      </c>
      <c r="I155" s="81" t="s">
        <v>5437</v>
      </c>
      <c r="J155" s="240" t="s">
        <v>8782</v>
      </c>
      <c r="K155" s="240" t="s">
        <v>5490</v>
      </c>
      <c r="L155" s="81">
        <v>1</v>
      </c>
      <c r="M155" s="81">
        <v>3</v>
      </c>
      <c r="N155" s="81">
        <v>3</v>
      </c>
      <c r="O155" s="85" t="s">
        <v>5491</v>
      </c>
      <c r="P155" s="189" t="s">
        <v>5495</v>
      </c>
      <c r="Q155" s="189" t="s">
        <v>5496</v>
      </c>
      <c r="R155" s="189" t="s">
        <v>8783</v>
      </c>
      <c r="S155" s="81" t="s">
        <v>8784</v>
      </c>
      <c r="T155" s="81"/>
      <c r="U155" s="81"/>
      <c r="V155" s="81">
        <v>1</v>
      </c>
      <c r="W155" s="81"/>
      <c r="X155" s="95">
        <v>2</v>
      </c>
      <c r="Y155" s="95">
        <v>3</v>
      </c>
      <c r="Z155" s="81"/>
      <c r="AA155" s="81"/>
      <c r="AB155" s="82"/>
      <c r="AC155" s="85"/>
      <c r="AD155" s="190">
        <v>32985.197999999997</v>
      </c>
      <c r="AE155" s="214">
        <v>32000</v>
      </c>
      <c r="AF155" s="214">
        <v>38000</v>
      </c>
      <c r="AG155" s="191">
        <v>0</v>
      </c>
      <c r="AH155" s="87">
        <v>32000</v>
      </c>
      <c r="AI155" s="87">
        <v>33000</v>
      </c>
      <c r="AJ155" s="192">
        <f>(AI155-AH155)</f>
        <v>1000</v>
      </c>
      <c r="AK155" s="86"/>
      <c r="AL155" s="86"/>
      <c r="AM155" s="81"/>
      <c r="AN155" s="81"/>
      <c r="AO155" s="224">
        <v>57</v>
      </c>
      <c r="AP155" s="224">
        <v>57</v>
      </c>
      <c r="AQ155" s="225"/>
      <c r="AR155" s="241"/>
      <c r="AS155" s="120" t="s">
        <v>2778</v>
      </c>
      <c r="AT155" s="120"/>
      <c r="AU155" s="202"/>
      <c r="AV155" s="81">
        <v>9</v>
      </c>
      <c r="AW155" s="81">
        <v>1</v>
      </c>
      <c r="AX155" s="209">
        <v>9</v>
      </c>
      <c r="AY155" s="228"/>
      <c r="AZ155" s="120" t="s">
        <v>2778</v>
      </c>
      <c r="BA155" s="120"/>
      <c r="BB155" s="90"/>
      <c r="BC155" s="82">
        <v>4</v>
      </c>
    </row>
    <row r="156" spans="2:55" ht="31.5" customHeight="1">
      <c r="B156" s="72">
        <v>151</v>
      </c>
      <c r="C156" s="72">
        <v>6</v>
      </c>
      <c r="D156" s="239" t="s">
        <v>2083</v>
      </c>
      <c r="E156" s="79" t="s">
        <v>5500</v>
      </c>
      <c r="F156" s="81" t="s">
        <v>5501</v>
      </c>
      <c r="G156" s="81" t="s">
        <v>5502</v>
      </c>
      <c r="H156" s="239" t="s">
        <v>2769</v>
      </c>
      <c r="I156" s="81" t="s">
        <v>5471</v>
      </c>
      <c r="J156" s="240" t="s">
        <v>5501</v>
      </c>
      <c r="K156" s="240" t="s">
        <v>5505</v>
      </c>
      <c r="L156" s="81">
        <v>1</v>
      </c>
      <c r="M156" s="81">
        <v>2</v>
      </c>
      <c r="N156" s="81">
        <v>4</v>
      </c>
      <c r="O156" s="85" t="s">
        <v>5511</v>
      </c>
      <c r="P156" s="189" t="s">
        <v>5512</v>
      </c>
      <c r="Q156" s="189" t="s">
        <v>5513</v>
      </c>
      <c r="R156" s="189" t="s">
        <v>5514</v>
      </c>
      <c r="S156" s="81" t="s">
        <v>8785</v>
      </c>
      <c r="T156" s="81">
        <v>1</v>
      </c>
      <c r="U156" s="81"/>
      <c r="V156" s="81"/>
      <c r="W156" s="81"/>
      <c r="X156" s="95">
        <v>2</v>
      </c>
      <c r="Y156" s="118">
        <v>6</v>
      </c>
      <c r="Z156" s="81"/>
      <c r="AA156" s="81"/>
      <c r="AB156" s="82"/>
      <c r="AC156" s="85"/>
      <c r="AD156" s="190">
        <v>821.24199999999996</v>
      </c>
      <c r="AE156" s="214">
        <v>1000</v>
      </c>
      <c r="AF156" s="214">
        <v>900</v>
      </c>
      <c r="AG156" s="191">
        <v>820</v>
      </c>
      <c r="AH156" s="87">
        <v>1000</v>
      </c>
      <c r="AI156" s="87">
        <v>900</v>
      </c>
      <c r="AJ156" s="192"/>
      <c r="AK156" s="86"/>
      <c r="AL156" s="86"/>
      <c r="AM156" s="81"/>
      <c r="AN156" s="81"/>
      <c r="AO156" s="224">
        <v>8</v>
      </c>
      <c r="AP156" s="224">
        <v>8</v>
      </c>
      <c r="AQ156" s="225"/>
      <c r="AR156" s="241"/>
      <c r="AS156" s="120" t="s">
        <v>2756</v>
      </c>
      <c r="AT156" s="120"/>
      <c r="AU156" s="202"/>
      <c r="AV156" s="81">
        <v>10</v>
      </c>
      <c r="AW156" s="81">
        <v>1</v>
      </c>
      <c r="AX156" s="209">
        <v>10</v>
      </c>
      <c r="AY156" s="228"/>
      <c r="AZ156" s="120" t="s">
        <v>2756</v>
      </c>
      <c r="BA156" s="120"/>
      <c r="BB156" s="90"/>
      <c r="BC156" s="82">
        <v>8</v>
      </c>
    </row>
    <row r="157" spans="2:55" ht="31.5" customHeight="1">
      <c r="B157" s="72">
        <v>152</v>
      </c>
      <c r="C157" s="72">
        <v>7</v>
      </c>
      <c r="D157" s="239" t="s">
        <v>2083</v>
      </c>
      <c r="E157" s="79" t="s">
        <v>5515</v>
      </c>
      <c r="F157" s="81" t="s">
        <v>5516</v>
      </c>
      <c r="G157" s="81" t="s">
        <v>5517</v>
      </c>
      <c r="H157" s="239" t="s">
        <v>2769</v>
      </c>
      <c r="I157" s="81" t="s">
        <v>5437</v>
      </c>
      <c r="J157" s="240" t="s">
        <v>5516</v>
      </c>
      <c r="K157" s="240" t="s">
        <v>5520</v>
      </c>
      <c r="L157" s="81">
        <v>1</v>
      </c>
      <c r="M157" s="81">
        <v>2</v>
      </c>
      <c r="N157" s="81">
        <v>3</v>
      </c>
      <c r="O157" s="85" t="s">
        <v>8786</v>
      </c>
      <c r="P157" s="189" t="s">
        <v>8787</v>
      </c>
      <c r="Q157" s="189" t="s">
        <v>8788</v>
      </c>
      <c r="R157" s="189" t="s">
        <v>8789</v>
      </c>
      <c r="S157" s="81" t="s">
        <v>8790</v>
      </c>
      <c r="T157" s="81">
        <v>1</v>
      </c>
      <c r="U157" s="81"/>
      <c r="V157" s="81"/>
      <c r="W157" s="81"/>
      <c r="X157" s="95">
        <v>2</v>
      </c>
      <c r="Y157" s="95">
        <v>3</v>
      </c>
      <c r="Z157" s="81"/>
      <c r="AA157" s="81"/>
      <c r="AB157" s="82"/>
      <c r="AC157" s="85"/>
      <c r="AD157" s="190">
        <v>9457.1560000000009</v>
      </c>
      <c r="AE157" s="214">
        <v>8300</v>
      </c>
      <c r="AF157" s="214">
        <v>9800</v>
      </c>
      <c r="AG157" s="191">
        <v>0</v>
      </c>
      <c r="AH157" s="87">
        <v>8300</v>
      </c>
      <c r="AI157" s="87">
        <v>9800</v>
      </c>
      <c r="AJ157" s="192">
        <f>(AI157-AH157)</f>
        <v>1500</v>
      </c>
      <c r="AK157" s="86"/>
      <c r="AL157" s="86"/>
      <c r="AM157" s="81"/>
      <c r="AN157" s="81"/>
      <c r="AO157" s="224">
        <v>108</v>
      </c>
      <c r="AP157" s="224">
        <v>109</v>
      </c>
      <c r="AQ157" s="225">
        <v>1</v>
      </c>
      <c r="AR157" s="241"/>
      <c r="AS157" s="120" t="s">
        <v>2756</v>
      </c>
      <c r="AT157" s="120"/>
      <c r="AU157" s="202"/>
      <c r="AV157" s="81">
        <v>8</v>
      </c>
      <c r="AW157" s="81">
        <v>1</v>
      </c>
      <c r="AX157" s="209">
        <v>8</v>
      </c>
      <c r="AY157" s="228"/>
      <c r="AZ157" s="120" t="s">
        <v>2756</v>
      </c>
      <c r="BA157" s="120"/>
      <c r="BB157" s="90"/>
      <c r="BC157" s="82">
        <v>5</v>
      </c>
    </row>
    <row r="158" spans="2:55" ht="31.5" customHeight="1">
      <c r="B158" s="72">
        <v>153</v>
      </c>
      <c r="C158" s="72">
        <v>8</v>
      </c>
      <c r="D158" s="239" t="s">
        <v>2083</v>
      </c>
      <c r="E158" s="79" t="s">
        <v>2032</v>
      </c>
      <c r="F158" s="81" t="s">
        <v>5532</v>
      </c>
      <c r="G158" s="81" t="s">
        <v>5533</v>
      </c>
      <c r="H158" s="239" t="s">
        <v>2769</v>
      </c>
      <c r="I158" s="81" t="s">
        <v>5437</v>
      </c>
      <c r="J158" s="240" t="s">
        <v>5536</v>
      </c>
      <c r="K158" s="240" t="s">
        <v>5537</v>
      </c>
      <c r="L158" s="81">
        <v>1</v>
      </c>
      <c r="M158" s="81">
        <v>2</v>
      </c>
      <c r="N158" s="81">
        <v>3</v>
      </c>
      <c r="O158" s="85" t="s">
        <v>5538</v>
      </c>
      <c r="P158" s="189" t="s">
        <v>5542</v>
      </c>
      <c r="Q158" s="189" t="s">
        <v>5543</v>
      </c>
      <c r="R158" s="189" t="s">
        <v>5544</v>
      </c>
      <c r="S158" s="81"/>
      <c r="T158" s="81"/>
      <c r="U158" s="81"/>
      <c r="V158" s="81"/>
      <c r="W158" s="81"/>
      <c r="X158" s="95">
        <v>2</v>
      </c>
      <c r="Y158" s="95">
        <v>3</v>
      </c>
      <c r="Z158" s="81"/>
      <c r="AA158" s="81"/>
      <c r="AB158" s="82"/>
      <c r="AC158" s="85"/>
      <c r="AD158" s="190">
        <v>2211.7159999999999</v>
      </c>
      <c r="AE158" s="214"/>
      <c r="AF158" s="214"/>
      <c r="AG158" s="191">
        <v>0</v>
      </c>
      <c r="AH158" s="87"/>
      <c r="AI158" s="87"/>
      <c r="AJ158" s="192">
        <f>(AI158-AH158)</f>
        <v>0</v>
      </c>
      <c r="AK158" s="86"/>
      <c r="AL158" s="86">
        <v>10</v>
      </c>
      <c r="AM158" s="81"/>
      <c r="AN158" s="81"/>
      <c r="AO158" s="224">
        <v>8</v>
      </c>
      <c r="AP158" s="224">
        <v>8</v>
      </c>
      <c r="AQ158" s="225"/>
      <c r="AR158" s="241"/>
      <c r="AS158" s="120" t="s">
        <v>5546</v>
      </c>
      <c r="AT158" s="120"/>
      <c r="AU158" s="202"/>
      <c r="AV158" s="81">
        <v>10</v>
      </c>
      <c r="AW158" s="81">
        <v>1</v>
      </c>
      <c r="AX158" s="209">
        <v>10</v>
      </c>
      <c r="AY158" s="228" t="s">
        <v>8791</v>
      </c>
      <c r="AZ158" s="120" t="s">
        <v>5546</v>
      </c>
      <c r="BA158" s="120"/>
      <c r="BB158" s="90"/>
      <c r="BC158" s="82">
        <v>5</v>
      </c>
    </row>
    <row r="159" spans="2:55" ht="31.5" customHeight="1">
      <c r="B159" s="72">
        <v>154</v>
      </c>
      <c r="C159" s="72">
        <v>9</v>
      </c>
      <c r="D159" s="239" t="s">
        <v>2083</v>
      </c>
      <c r="E159" s="79" t="s">
        <v>2033</v>
      </c>
      <c r="F159" s="81" t="s">
        <v>5547</v>
      </c>
      <c r="G159" s="81" t="s">
        <v>5548</v>
      </c>
      <c r="H159" s="239" t="s">
        <v>2735</v>
      </c>
      <c r="I159" s="81" t="s">
        <v>5437</v>
      </c>
      <c r="J159" s="240" t="s">
        <v>5552</v>
      </c>
      <c r="K159" s="240" t="s">
        <v>5553</v>
      </c>
      <c r="L159" s="81">
        <v>2</v>
      </c>
      <c r="M159" s="81">
        <v>3</v>
      </c>
      <c r="N159" s="81">
        <v>3</v>
      </c>
      <c r="O159" s="85" t="s">
        <v>5554</v>
      </c>
      <c r="P159" s="189" t="s">
        <v>5558</v>
      </c>
      <c r="Q159" s="189" t="s">
        <v>5559</v>
      </c>
      <c r="R159" s="189" t="s">
        <v>5557</v>
      </c>
      <c r="S159" s="81" t="s">
        <v>8792</v>
      </c>
      <c r="T159" s="81">
        <v>1</v>
      </c>
      <c r="U159" s="81"/>
      <c r="V159" s="81"/>
      <c r="W159" s="81"/>
      <c r="X159" s="95">
        <v>2</v>
      </c>
      <c r="Y159" s="95">
        <v>3</v>
      </c>
      <c r="Z159" s="81"/>
      <c r="AA159" s="81"/>
      <c r="AB159" s="82"/>
      <c r="AC159" s="85" t="s">
        <v>5562</v>
      </c>
      <c r="AD159" s="190"/>
      <c r="AE159" s="214">
        <v>96400</v>
      </c>
      <c r="AF159" s="214">
        <v>98000</v>
      </c>
      <c r="AG159" s="191">
        <v>94800</v>
      </c>
      <c r="AH159" s="87">
        <v>96400</v>
      </c>
      <c r="AI159" s="87">
        <v>97000</v>
      </c>
      <c r="AJ159" s="192">
        <f>(AI159-AH159)</f>
        <v>600</v>
      </c>
      <c r="AK159" s="86"/>
      <c r="AL159" s="86"/>
      <c r="AM159" s="81"/>
      <c r="AN159" s="81"/>
      <c r="AO159" s="224">
        <v>200</v>
      </c>
      <c r="AP159" s="224">
        <v>202</v>
      </c>
      <c r="AQ159" s="225">
        <v>2</v>
      </c>
      <c r="AR159" s="241"/>
      <c r="AS159" s="120" t="s">
        <v>2756</v>
      </c>
      <c r="AT159" s="120"/>
      <c r="AU159" s="202"/>
      <c r="AV159" s="81">
        <v>8</v>
      </c>
      <c r="AW159" s="81">
        <v>1</v>
      </c>
      <c r="AX159" s="209">
        <v>8</v>
      </c>
      <c r="AY159" s="228"/>
      <c r="AZ159" s="120" t="s">
        <v>2756</v>
      </c>
      <c r="BA159" s="120"/>
      <c r="BB159" s="90"/>
      <c r="BC159" s="82">
        <v>5</v>
      </c>
    </row>
    <row r="160" spans="2:55" ht="31.5" customHeight="1">
      <c r="B160" s="72">
        <v>155</v>
      </c>
      <c r="C160" s="72">
        <v>10</v>
      </c>
      <c r="D160" s="239" t="s">
        <v>2083</v>
      </c>
      <c r="E160" s="79" t="s">
        <v>376</v>
      </c>
      <c r="F160" s="81" t="s">
        <v>5563</v>
      </c>
      <c r="G160" s="81" t="s">
        <v>5564</v>
      </c>
      <c r="H160" s="239" t="s">
        <v>2769</v>
      </c>
      <c r="I160" s="81" t="s">
        <v>5471</v>
      </c>
      <c r="J160" s="240" t="s">
        <v>5568</v>
      </c>
      <c r="K160" s="240" t="s">
        <v>5569</v>
      </c>
      <c r="L160" s="81">
        <v>1</v>
      </c>
      <c r="M160" s="81">
        <v>2</v>
      </c>
      <c r="N160" s="81">
        <v>2</v>
      </c>
      <c r="O160" s="85" t="s">
        <v>5570</v>
      </c>
      <c r="P160" s="189" t="s">
        <v>5574</v>
      </c>
      <c r="Q160" s="189" t="s">
        <v>5575</v>
      </c>
      <c r="R160" s="189" t="s">
        <v>5576</v>
      </c>
      <c r="S160" s="81" t="s">
        <v>8793</v>
      </c>
      <c r="T160" s="81">
        <v>1</v>
      </c>
      <c r="U160" s="81"/>
      <c r="V160" s="81"/>
      <c r="W160" s="81"/>
      <c r="X160" s="95">
        <v>2</v>
      </c>
      <c r="Y160" s="118">
        <v>5</v>
      </c>
      <c r="Z160" s="81"/>
      <c r="AA160" s="81"/>
      <c r="AB160" s="82"/>
      <c r="AC160" s="85" t="s">
        <v>5578</v>
      </c>
      <c r="AD160" s="190"/>
      <c r="AE160" s="214">
        <v>79500</v>
      </c>
      <c r="AF160" s="214">
        <v>50000</v>
      </c>
      <c r="AG160" s="191">
        <v>122870</v>
      </c>
      <c r="AH160" s="87">
        <v>79500</v>
      </c>
      <c r="AI160" s="87">
        <v>50000</v>
      </c>
      <c r="AJ160" s="192"/>
      <c r="AK160" s="86"/>
      <c r="AL160" s="86">
        <v>1500</v>
      </c>
      <c r="AM160" s="81">
        <v>3</v>
      </c>
      <c r="AN160" s="81"/>
      <c r="AO160" s="224">
        <v>351</v>
      </c>
      <c r="AP160" s="224">
        <v>350</v>
      </c>
      <c r="AQ160" s="225"/>
      <c r="AR160" s="241"/>
      <c r="AS160" s="120" t="s">
        <v>2756</v>
      </c>
      <c r="AT160" s="120"/>
      <c r="AU160" s="202"/>
      <c r="AV160" s="81">
        <v>10</v>
      </c>
      <c r="AW160" s="81">
        <v>1</v>
      </c>
      <c r="AX160" s="209">
        <v>10</v>
      </c>
      <c r="AY160" s="228"/>
      <c r="AZ160" s="120" t="s">
        <v>2756</v>
      </c>
      <c r="BA160" s="120"/>
      <c r="BB160" s="90"/>
      <c r="BC160" s="82">
        <v>7</v>
      </c>
    </row>
    <row r="161" spans="2:55" ht="31.5" customHeight="1">
      <c r="B161" s="72">
        <v>156</v>
      </c>
      <c r="C161" s="72">
        <v>11</v>
      </c>
      <c r="D161" s="239" t="s">
        <v>2083</v>
      </c>
      <c r="E161" s="79" t="s">
        <v>2035</v>
      </c>
      <c r="F161" s="81" t="s">
        <v>5579</v>
      </c>
      <c r="G161" s="81" t="s">
        <v>5580</v>
      </c>
      <c r="H161" s="239" t="s">
        <v>2735</v>
      </c>
      <c r="I161" s="81" t="s">
        <v>5437</v>
      </c>
      <c r="J161" s="240" t="s">
        <v>5583</v>
      </c>
      <c r="K161" s="240" t="s">
        <v>5584</v>
      </c>
      <c r="L161" s="81">
        <v>1</v>
      </c>
      <c r="M161" s="81">
        <v>2</v>
      </c>
      <c r="N161" s="81">
        <v>3</v>
      </c>
      <c r="O161" s="85" t="s">
        <v>5585</v>
      </c>
      <c r="P161" s="189" t="s">
        <v>5589</v>
      </c>
      <c r="Q161" s="189" t="s">
        <v>5590</v>
      </c>
      <c r="R161" s="189" t="s">
        <v>5591</v>
      </c>
      <c r="S161" s="81"/>
      <c r="T161" s="81"/>
      <c r="U161" s="81"/>
      <c r="V161" s="81"/>
      <c r="W161" s="81"/>
      <c r="X161" s="95">
        <v>2</v>
      </c>
      <c r="Y161" s="95">
        <v>3</v>
      </c>
      <c r="Z161" s="81"/>
      <c r="AA161" s="81"/>
      <c r="AB161" s="82"/>
      <c r="AC161" s="85"/>
      <c r="AD161" s="190">
        <v>12184.063</v>
      </c>
      <c r="AE161" s="214">
        <v>25000</v>
      </c>
      <c r="AF161" s="214">
        <v>21500</v>
      </c>
      <c r="AG161" s="191">
        <v>0</v>
      </c>
      <c r="AH161" s="87">
        <v>25000</v>
      </c>
      <c r="AI161" s="87">
        <v>21500</v>
      </c>
      <c r="AJ161" s="192"/>
      <c r="AK161" s="86"/>
      <c r="AL161" s="86"/>
      <c r="AM161" s="81"/>
      <c r="AN161" s="81"/>
      <c r="AO161" s="224">
        <v>73</v>
      </c>
      <c r="AP161" s="224">
        <v>76</v>
      </c>
      <c r="AQ161" s="225">
        <v>3</v>
      </c>
      <c r="AR161" s="241"/>
      <c r="AS161" s="120" t="s">
        <v>2778</v>
      </c>
      <c r="AT161" s="120"/>
      <c r="AU161" s="202"/>
      <c r="AV161" s="81">
        <v>10</v>
      </c>
      <c r="AW161" s="81">
        <v>1</v>
      </c>
      <c r="AX161" s="209">
        <v>10</v>
      </c>
      <c r="AY161" s="228" t="s">
        <v>8794</v>
      </c>
      <c r="AZ161" s="120" t="s">
        <v>2778</v>
      </c>
      <c r="BA161" s="120"/>
      <c r="BB161" s="90"/>
      <c r="BC161" s="82">
        <v>5</v>
      </c>
    </row>
    <row r="162" spans="2:55" ht="31.5" customHeight="1">
      <c r="B162" s="72">
        <v>157</v>
      </c>
      <c r="C162" s="72">
        <v>12</v>
      </c>
      <c r="D162" s="239" t="s">
        <v>2083</v>
      </c>
      <c r="E162" s="79" t="s">
        <v>2038</v>
      </c>
      <c r="F162" s="81" t="s">
        <v>5593</v>
      </c>
      <c r="G162" s="81" t="s">
        <v>5594</v>
      </c>
      <c r="H162" s="239" t="s">
        <v>2735</v>
      </c>
      <c r="I162" s="81" t="s">
        <v>5437</v>
      </c>
      <c r="J162" s="240" t="s">
        <v>5597</v>
      </c>
      <c r="K162" s="240" t="s">
        <v>5598</v>
      </c>
      <c r="L162" s="81">
        <v>1</v>
      </c>
      <c r="M162" s="81">
        <v>2</v>
      </c>
      <c r="N162" s="81">
        <v>3</v>
      </c>
      <c r="O162" s="85" t="s">
        <v>5599</v>
      </c>
      <c r="P162" s="189" t="s">
        <v>5603</v>
      </c>
      <c r="Q162" s="189" t="s">
        <v>5604</v>
      </c>
      <c r="R162" s="189" t="s">
        <v>5605</v>
      </c>
      <c r="S162" s="81" t="s">
        <v>8795</v>
      </c>
      <c r="T162" s="81">
        <v>1</v>
      </c>
      <c r="U162" s="81"/>
      <c r="V162" s="81"/>
      <c r="W162" s="81"/>
      <c r="X162" s="95">
        <v>2</v>
      </c>
      <c r="Y162" s="95">
        <v>3</v>
      </c>
      <c r="Z162" s="81" t="s">
        <v>7894</v>
      </c>
      <c r="AA162" s="81"/>
      <c r="AB162" s="82" t="s">
        <v>8780</v>
      </c>
      <c r="AC162" s="85"/>
      <c r="AD162" s="190">
        <v>26333.77</v>
      </c>
      <c r="AE162" s="214">
        <v>23200</v>
      </c>
      <c r="AF162" s="214">
        <v>28000</v>
      </c>
      <c r="AG162" s="191"/>
      <c r="AH162" s="87">
        <v>23200</v>
      </c>
      <c r="AI162" s="87">
        <v>25000</v>
      </c>
      <c r="AJ162" s="192">
        <f>(AI162-AH162)</f>
        <v>1800</v>
      </c>
      <c r="AK162" s="86"/>
      <c r="AL162" s="86"/>
      <c r="AM162" s="81"/>
      <c r="AN162" s="81"/>
      <c r="AO162" s="224">
        <v>76</v>
      </c>
      <c r="AP162" s="224">
        <v>80</v>
      </c>
      <c r="AQ162" s="225">
        <v>4</v>
      </c>
      <c r="AR162" s="241"/>
      <c r="AS162" s="120" t="s">
        <v>2778</v>
      </c>
      <c r="AT162" s="120"/>
      <c r="AU162" s="202"/>
      <c r="AV162" s="81">
        <v>8</v>
      </c>
      <c r="AW162" s="81">
        <v>1</v>
      </c>
      <c r="AX162" s="209">
        <v>8</v>
      </c>
      <c r="AY162" s="228" t="s">
        <v>8796</v>
      </c>
      <c r="AZ162" s="120" t="s">
        <v>2778</v>
      </c>
      <c r="BA162" s="120"/>
      <c r="BB162" s="90"/>
      <c r="BC162" s="82">
        <v>5</v>
      </c>
    </row>
    <row r="163" spans="2:55" ht="31.5" customHeight="1">
      <c r="B163" s="72">
        <v>158</v>
      </c>
      <c r="C163" s="72">
        <v>13</v>
      </c>
      <c r="D163" s="239" t="s">
        <v>2083</v>
      </c>
      <c r="E163" s="79" t="s">
        <v>5607</v>
      </c>
      <c r="F163" s="81" t="s">
        <v>5608</v>
      </c>
      <c r="G163" s="81" t="s">
        <v>5609</v>
      </c>
      <c r="H163" s="239" t="s">
        <v>2735</v>
      </c>
      <c r="I163" s="81" t="s">
        <v>5418</v>
      </c>
      <c r="J163" s="240" t="s">
        <v>5612</v>
      </c>
      <c r="K163" s="240" t="s">
        <v>5613</v>
      </c>
      <c r="L163" s="81">
        <v>3</v>
      </c>
      <c r="M163" s="81">
        <v>3</v>
      </c>
      <c r="N163" s="81">
        <v>3</v>
      </c>
      <c r="O163" s="85" t="s">
        <v>8797</v>
      </c>
      <c r="P163" s="189" t="s">
        <v>8798</v>
      </c>
      <c r="Q163" s="189" t="s">
        <v>8799</v>
      </c>
      <c r="R163" s="189" t="s">
        <v>8800</v>
      </c>
      <c r="S163" s="81" t="s">
        <v>8671</v>
      </c>
      <c r="T163" s="81"/>
      <c r="U163" s="81"/>
      <c r="V163" s="81"/>
      <c r="W163" s="81"/>
      <c r="X163" s="118">
        <v>1</v>
      </c>
      <c r="Y163" s="118">
        <v>3</v>
      </c>
      <c r="Z163" s="99"/>
      <c r="AA163" s="81"/>
      <c r="AB163" s="82"/>
      <c r="AC163" s="85"/>
      <c r="AD163" s="190">
        <v>128915.47900000001</v>
      </c>
      <c r="AE163" s="214">
        <v>112653</v>
      </c>
      <c r="AF163" s="214">
        <v>85000</v>
      </c>
      <c r="AG163" s="191">
        <v>128915</v>
      </c>
      <c r="AH163" s="87">
        <v>112653</v>
      </c>
      <c r="AI163" s="87">
        <v>85000</v>
      </c>
      <c r="AJ163" s="192"/>
      <c r="AK163" s="86"/>
      <c r="AL163" s="86"/>
      <c r="AM163" s="81"/>
      <c r="AN163" s="81"/>
      <c r="AO163" s="224">
        <v>231</v>
      </c>
      <c r="AP163" s="224">
        <f>AO163+4</f>
        <v>235</v>
      </c>
      <c r="AQ163" s="225">
        <v>4</v>
      </c>
      <c r="AR163" s="241">
        <v>30</v>
      </c>
      <c r="AS163" s="120" t="s">
        <v>2778</v>
      </c>
      <c r="AT163" s="120"/>
      <c r="AU163" s="202"/>
      <c r="AV163" s="81">
        <v>10</v>
      </c>
      <c r="AW163" s="81">
        <v>1</v>
      </c>
      <c r="AX163" s="209">
        <v>10</v>
      </c>
      <c r="AY163" s="228" t="s">
        <v>8801</v>
      </c>
      <c r="AZ163" s="120" t="s">
        <v>2778</v>
      </c>
      <c r="BA163" s="120"/>
      <c r="BB163" s="90"/>
      <c r="BC163" s="118">
        <v>3</v>
      </c>
    </row>
    <row r="164" spans="2:55" ht="31.5" customHeight="1">
      <c r="B164" s="72">
        <v>159</v>
      </c>
      <c r="C164" s="72">
        <v>14</v>
      </c>
      <c r="D164" s="239" t="s">
        <v>2083</v>
      </c>
      <c r="E164" s="79" t="s">
        <v>2028</v>
      </c>
      <c r="F164" s="81" t="s">
        <v>5625</v>
      </c>
      <c r="G164" s="81" t="s">
        <v>5626</v>
      </c>
      <c r="H164" s="239" t="s">
        <v>2735</v>
      </c>
      <c r="I164" s="81" t="s">
        <v>5418</v>
      </c>
      <c r="J164" s="240" t="s">
        <v>5629</v>
      </c>
      <c r="K164" s="240" t="s">
        <v>5630</v>
      </c>
      <c r="L164" s="81">
        <v>3</v>
      </c>
      <c r="M164" s="81">
        <v>3</v>
      </c>
      <c r="N164" s="81">
        <v>4</v>
      </c>
      <c r="O164" s="85" t="s">
        <v>8802</v>
      </c>
      <c r="P164" s="189" t="s">
        <v>8803</v>
      </c>
      <c r="Q164" s="189" t="s">
        <v>8804</v>
      </c>
      <c r="R164" s="189" t="s">
        <v>8805</v>
      </c>
      <c r="S164" s="81" t="s">
        <v>8671</v>
      </c>
      <c r="T164" s="81"/>
      <c r="U164" s="81"/>
      <c r="V164" s="81"/>
      <c r="W164" s="81"/>
      <c r="X164" s="95">
        <v>1</v>
      </c>
      <c r="Y164" s="118">
        <v>3</v>
      </c>
      <c r="Z164" s="81"/>
      <c r="AA164" s="81"/>
      <c r="AB164" s="82"/>
      <c r="AC164" s="85"/>
      <c r="AD164" s="190">
        <v>36867.707000000002</v>
      </c>
      <c r="AE164" s="214">
        <v>11200</v>
      </c>
      <c r="AF164" s="214">
        <v>9000</v>
      </c>
      <c r="AG164" s="191">
        <v>36868</v>
      </c>
      <c r="AH164" s="87">
        <v>11200</v>
      </c>
      <c r="AI164" s="87">
        <v>9000</v>
      </c>
      <c r="AJ164" s="192"/>
      <c r="AK164" s="86"/>
      <c r="AL164" s="86"/>
      <c r="AM164" s="81"/>
      <c r="AN164" s="81"/>
      <c r="AO164" s="224">
        <v>28</v>
      </c>
      <c r="AP164" s="224">
        <f>AO164+2</f>
        <v>30</v>
      </c>
      <c r="AQ164" s="225">
        <v>2</v>
      </c>
      <c r="AR164" s="241">
        <v>6</v>
      </c>
      <c r="AS164" s="120" t="s">
        <v>2778</v>
      </c>
      <c r="AT164" s="120"/>
      <c r="AU164" s="202"/>
      <c r="AV164" s="81">
        <v>10</v>
      </c>
      <c r="AW164" s="81">
        <v>1</v>
      </c>
      <c r="AX164" s="209">
        <v>10</v>
      </c>
      <c r="AY164" s="228" t="s">
        <v>8806</v>
      </c>
      <c r="AZ164" s="120" t="s">
        <v>2778</v>
      </c>
      <c r="BA164" s="120"/>
      <c r="BB164" s="90"/>
      <c r="BC164" s="118">
        <v>5</v>
      </c>
    </row>
    <row r="165" spans="2:55" ht="31.5" customHeight="1">
      <c r="B165" s="72">
        <v>160</v>
      </c>
      <c r="C165" s="72">
        <v>15</v>
      </c>
      <c r="D165" s="239" t="s">
        <v>2083</v>
      </c>
      <c r="E165" s="79" t="s">
        <v>5640</v>
      </c>
      <c r="F165" s="81" t="s">
        <v>5642</v>
      </c>
      <c r="G165" s="81" t="s">
        <v>5643</v>
      </c>
      <c r="H165" s="239" t="s">
        <v>2769</v>
      </c>
      <c r="I165" s="81" t="s">
        <v>5437</v>
      </c>
      <c r="J165" s="240" t="s">
        <v>5647</v>
      </c>
      <c r="K165" s="240" t="s">
        <v>5648</v>
      </c>
      <c r="L165" s="81">
        <v>1</v>
      </c>
      <c r="M165" s="81">
        <v>3</v>
      </c>
      <c r="N165" s="81">
        <v>3</v>
      </c>
      <c r="O165" s="85" t="s">
        <v>5649</v>
      </c>
      <c r="P165" s="189" t="s">
        <v>5653</v>
      </c>
      <c r="Q165" s="189" t="s">
        <v>5654</v>
      </c>
      <c r="R165" s="189" t="s">
        <v>5655</v>
      </c>
      <c r="S165" s="81" t="s">
        <v>8807</v>
      </c>
      <c r="T165" s="81"/>
      <c r="U165" s="81">
        <v>1</v>
      </c>
      <c r="V165" s="81"/>
      <c r="W165" s="81"/>
      <c r="X165" s="95">
        <v>2</v>
      </c>
      <c r="Y165" s="95">
        <v>3</v>
      </c>
      <c r="Z165" s="81"/>
      <c r="AA165" s="81"/>
      <c r="AB165" s="82"/>
      <c r="AC165" s="85" t="s">
        <v>5658</v>
      </c>
      <c r="AD165" s="190">
        <v>39531.328999999998</v>
      </c>
      <c r="AE165" s="214">
        <v>26600</v>
      </c>
      <c r="AF165" s="214">
        <v>30000</v>
      </c>
      <c r="AG165" s="191"/>
      <c r="AH165" s="87">
        <v>26600</v>
      </c>
      <c r="AI165" s="87">
        <v>28000</v>
      </c>
      <c r="AJ165" s="192">
        <f>(AI165-AH165)</f>
        <v>1400</v>
      </c>
      <c r="AK165" s="86"/>
      <c r="AL165" s="86"/>
      <c r="AM165" s="81"/>
      <c r="AN165" s="81"/>
      <c r="AO165" s="224">
        <v>108</v>
      </c>
      <c r="AP165" s="224">
        <v>110</v>
      </c>
      <c r="AQ165" s="225">
        <v>2</v>
      </c>
      <c r="AR165" s="241"/>
      <c r="AS165" s="120" t="s">
        <v>2756</v>
      </c>
      <c r="AT165" s="120"/>
      <c r="AU165" s="202"/>
      <c r="AV165" s="81">
        <v>9</v>
      </c>
      <c r="AW165" s="81">
        <v>1</v>
      </c>
      <c r="AX165" s="209">
        <v>9</v>
      </c>
      <c r="AY165" s="228" t="s">
        <v>8808</v>
      </c>
      <c r="AZ165" s="120" t="s">
        <v>2756</v>
      </c>
      <c r="BA165" s="120"/>
      <c r="BB165" s="90"/>
      <c r="BC165" s="82">
        <v>4</v>
      </c>
    </row>
    <row r="166" spans="2:55" ht="31.5" customHeight="1">
      <c r="B166" s="72">
        <v>161</v>
      </c>
      <c r="C166" s="72">
        <v>16</v>
      </c>
      <c r="D166" s="239" t="s">
        <v>2083</v>
      </c>
      <c r="E166" s="79" t="s">
        <v>2030</v>
      </c>
      <c r="F166" s="81" t="s">
        <v>5659</v>
      </c>
      <c r="G166" s="81" t="s">
        <v>5660</v>
      </c>
      <c r="H166" s="239" t="s">
        <v>2769</v>
      </c>
      <c r="I166" s="81" t="s">
        <v>5437</v>
      </c>
      <c r="J166" s="189" t="s">
        <v>2872</v>
      </c>
      <c r="K166" s="189" t="s">
        <v>5663</v>
      </c>
      <c r="L166" s="81">
        <v>1</v>
      </c>
      <c r="M166" s="81">
        <v>3</v>
      </c>
      <c r="N166" s="81">
        <v>3</v>
      </c>
      <c r="O166" s="85" t="s">
        <v>5664</v>
      </c>
      <c r="P166" s="189" t="s">
        <v>5668</v>
      </c>
      <c r="Q166" s="189" t="s">
        <v>5669</v>
      </c>
      <c r="R166" s="189" t="s">
        <v>5670</v>
      </c>
      <c r="S166" s="81" t="s">
        <v>8809</v>
      </c>
      <c r="T166" s="81"/>
      <c r="U166" s="81">
        <v>1</v>
      </c>
      <c r="V166" s="81"/>
      <c r="W166" s="81"/>
      <c r="X166" s="95">
        <v>2</v>
      </c>
      <c r="Y166" s="95">
        <v>3</v>
      </c>
      <c r="Z166" s="81"/>
      <c r="AA166" s="81"/>
      <c r="AB166" s="82"/>
      <c r="AC166" s="85"/>
      <c r="AD166" s="190">
        <v>783.81</v>
      </c>
      <c r="AE166" s="214">
        <v>1100</v>
      </c>
      <c r="AF166" s="214">
        <v>2500</v>
      </c>
      <c r="AG166" s="191">
        <v>783</v>
      </c>
      <c r="AH166" s="87">
        <v>1100</v>
      </c>
      <c r="AI166" s="87">
        <v>2300</v>
      </c>
      <c r="AJ166" s="192">
        <f>(AI166-AH166)</f>
        <v>1200</v>
      </c>
      <c r="AK166" s="86"/>
      <c r="AL166" s="86"/>
      <c r="AM166" s="81"/>
      <c r="AN166" s="81"/>
      <c r="AO166" s="224">
        <v>7</v>
      </c>
      <c r="AP166" s="224">
        <v>13</v>
      </c>
      <c r="AQ166" s="225">
        <v>6</v>
      </c>
      <c r="AR166" s="241"/>
      <c r="AS166" s="120" t="s">
        <v>2756</v>
      </c>
      <c r="AT166" s="120"/>
      <c r="AU166" s="202"/>
      <c r="AV166" s="81">
        <v>10</v>
      </c>
      <c r="AW166" s="81">
        <v>1</v>
      </c>
      <c r="AX166" s="209">
        <v>10</v>
      </c>
      <c r="AY166" s="228"/>
      <c r="AZ166" s="120" t="s">
        <v>2756</v>
      </c>
      <c r="BA166" s="120"/>
      <c r="BB166" s="90"/>
      <c r="BC166" s="82">
        <v>3</v>
      </c>
    </row>
    <row r="167" spans="2:55" ht="31.5" customHeight="1">
      <c r="B167" s="72">
        <v>162</v>
      </c>
      <c r="C167" s="72">
        <v>17</v>
      </c>
      <c r="D167" s="239" t="s">
        <v>2083</v>
      </c>
      <c r="E167" s="79" t="s">
        <v>5673</v>
      </c>
      <c r="F167" s="81" t="s">
        <v>5675</v>
      </c>
      <c r="G167" s="81" t="s">
        <v>5676</v>
      </c>
      <c r="H167" s="239" t="s">
        <v>2735</v>
      </c>
      <c r="I167" s="81" t="s">
        <v>5471</v>
      </c>
      <c r="J167" s="189" t="s">
        <v>5680</v>
      </c>
      <c r="K167" s="189" t="s">
        <v>5681</v>
      </c>
      <c r="L167" s="81">
        <v>1</v>
      </c>
      <c r="M167" s="81">
        <v>2</v>
      </c>
      <c r="N167" s="81">
        <v>2</v>
      </c>
      <c r="O167" s="85" t="s">
        <v>5687</v>
      </c>
      <c r="P167" s="189" t="s">
        <v>5688</v>
      </c>
      <c r="Q167" s="189" t="s">
        <v>5689</v>
      </c>
      <c r="R167" s="189" t="s">
        <v>5690</v>
      </c>
      <c r="S167" s="81" t="s">
        <v>8810</v>
      </c>
      <c r="T167" s="81">
        <v>1</v>
      </c>
      <c r="U167" s="81"/>
      <c r="V167" s="81"/>
      <c r="W167" s="81"/>
      <c r="X167" s="95">
        <v>2</v>
      </c>
      <c r="Y167" s="118">
        <v>5</v>
      </c>
      <c r="Z167" s="81"/>
      <c r="AA167" s="81"/>
      <c r="AB167" s="82"/>
      <c r="AC167" s="85" t="s">
        <v>5692</v>
      </c>
      <c r="AD167" s="190">
        <v>33968.173000000003</v>
      </c>
      <c r="AE167" s="214">
        <v>27330</v>
      </c>
      <c r="AF167" s="214">
        <v>28000</v>
      </c>
      <c r="AG167" s="191">
        <v>34000</v>
      </c>
      <c r="AH167" s="87">
        <v>27330</v>
      </c>
      <c r="AI167" s="87">
        <v>28000</v>
      </c>
      <c r="AJ167" s="192">
        <f>(AI167-AH167)</f>
        <v>670</v>
      </c>
      <c r="AK167" s="86"/>
      <c r="AL167" s="86"/>
      <c r="AM167" s="81"/>
      <c r="AN167" s="81"/>
      <c r="AO167" s="224">
        <v>155</v>
      </c>
      <c r="AP167" s="224">
        <v>155</v>
      </c>
      <c r="AQ167" s="225"/>
      <c r="AR167" s="241"/>
      <c r="AS167" s="120" t="s">
        <v>2756</v>
      </c>
      <c r="AT167" s="120"/>
      <c r="AU167" s="202"/>
      <c r="AV167" s="81">
        <v>9</v>
      </c>
      <c r="AW167" s="81">
        <v>1</v>
      </c>
      <c r="AX167" s="209">
        <v>9</v>
      </c>
      <c r="AY167" s="228" t="s">
        <v>8811</v>
      </c>
      <c r="AZ167" s="120" t="s">
        <v>2756</v>
      </c>
      <c r="BA167" s="120"/>
      <c r="BB167" s="90"/>
      <c r="BC167" s="82">
        <v>8</v>
      </c>
    </row>
    <row r="168" spans="2:55" ht="31.5" customHeight="1">
      <c r="B168" s="72">
        <v>163</v>
      </c>
      <c r="C168" s="72">
        <v>18</v>
      </c>
      <c r="D168" s="239" t="s">
        <v>2083</v>
      </c>
      <c r="E168" s="79" t="s">
        <v>252</v>
      </c>
      <c r="F168" s="81" t="s">
        <v>5696</v>
      </c>
      <c r="G168" s="81" t="s">
        <v>5697</v>
      </c>
      <c r="H168" s="239" t="s">
        <v>2769</v>
      </c>
      <c r="I168" s="81" t="s">
        <v>5437</v>
      </c>
      <c r="J168" s="240" t="s">
        <v>5700</v>
      </c>
      <c r="K168" s="240" t="s">
        <v>5701</v>
      </c>
      <c r="L168" s="81">
        <v>1</v>
      </c>
      <c r="M168" s="81">
        <v>2</v>
      </c>
      <c r="N168" s="81">
        <v>2</v>
      </c>
      <c r="O168" s="85" t="s">
        <v>8812</v>
      </c>
      <c r="P168" s="189" t="s">
        <v>5707</v>
      </c>
      <c r="Q168" s="189" t="s">
        <v>5708</v>
      </c>
      <c r="R168" s="189" t="s">
        <v>5709</v>
      </c>
      <c r="S168" s="81" t="s">
        <v>8813</v>
      </c>
      <c r="T168" s="81"/>
      <c r="U168" s="81">
        <v>1</v>
      </c>
      <c r="V168" s="81"/>
      <c r="W168" s="81"/>
      <c r="X168" s="95">
        <v>2</v>
      </c>
      <c r="Y168" s="95">
        <v>3</v>
      </c>
      <c r="Z168" s="81"/>
      <c r="AA168" s="81"/>
      <c r="AB168" s="82"/>
      <c r="AC168" s="85"/>
      <c r="AD168" s="190">
        <v>40268.663</v>
      </c>
      <c r="AE168" s="214"/>
      <c r="AF168" s="214"/>
      <c r="AG168" s="191"/>
      <c r="AH168" s="87"/>
      <c r="AI168" s="87"/>
      <c r="AJ168" s="192">
        <f>(AI168-AH168)</f>
        <v>0</v>
      </c>
      <c r="AK168" s="86"/>
      <c r="AL168" s="86">
        <v>2000</v>
      </c>
      <c r="AM168" s="81">
        <v>40</v>
      </c>
      <c r="AN168" s="81"/>
      <c r="AO168" s="224">
        <v>149</v>
      </c>
      <c r="AP168" s="224">
        <v>150</v>
      </c>
      <c r="AQ168" s="225">
        <v>1</v>
      </c>
      <c r="AR168" s="241"/>
      <c r="AS168" s="120" t="s">
        <v>2756</v>
      </c>
      <c r="AT168" s="120" t="s">
        <v>3335</v>
      </c>
      <c r="AU168" s="202"/>
      <c r="AV168" s="81">
        <v>10</v>
      </c>
      <c r="AW168" s="81">
        <v>1</v>
      </c>
      <c r="AX168" s="209">
        <v>10</v>
      </c>
      <c r="AY168" s="228"/>
      <c r="AZ168" s="120" t="s">
        <v>2756</v>
      </c>
      <c r="BA168" s="120" t="s">
        <v>3335</v>
      </c>
      <c r="BB168" s="90"/>
      <c r="BC168" s="82">
        <v>6</v>
      </c>
    </row>
    <row r="169" spans="2:55" ht="31.5" customHeight="1">
      <c r="B169" s="72">
        <v>164</v>
      </c>
      <c r="C169" s="72">
        <v>19</v>
      </c>
      <c r="D169" s="239" t="s">
        <v>2083</v>
      </c>
      <c r="E169" s="79" t="s">
        <v>5712</v>
      </c>
      <c r="F169" s="81" t="s">
        <v>5714</v>
      </c>
      <c r="G169" s="81" t="s">
        <v>5715</v>
      </c>
      <c r="H169" s="239" t="s">
        <v>2769</v>
      </c>
      <c r="I169" s="81" t="s">
        <v>5437</v>
      </c>
      <c r="J169" s="240" t="s">
        <v>5718</v>
      </c>
      <c r="K169" s="240" t="s">
        <v>5719</v>
      </c>
      <c r="L169" s="81">
        <v>1</v>
      </c>
      <c r="M169" s="81">
        <v>2</v>
      </c>
      <c r="N169" s="81">
        <v>3</v>
      </c>
      <c r="O169" s="85" t="s">
        <v>5720</v>
      </c>
      <c r="P169" s="189" t="s">
        <v>5724</v>
      </c>
      <c r="Q169" s="189" t="s">
        <v>5725</v>
      </c>
      <c r="R169" s="189" t="s">
        <v>5726</v>
      </c>
      <c r="S169" s="81" t="s">
        <v>8815</v>
      </c>
      <c r="T169" s="81">
        <v>1</v>
      </c>
      <c r="U169" s="81"/>
      <c r="V169" s="81"/>
      <c r="W169" s="81"/>
      <c r="X169" s="95">
        <v>2</v>
      </c>
      <c r="Y169" s="95">
        <v>3</v>
      </c>
      <c r="Z169" s="81"/>
      <c r="AA169" s="81"/>
      <c r="AB169" s="82"/>
      <c r="AC169" s="85"/>
      <c r="AD169" s="190"/>
      <c r="AE169" s="214">
        <v>51800</v>
      </c>
      <c r="AF169" s="214">
        <v>5000</v>
      </c>
      <c r="AG169" s="191"/>
      <c r="AH169" s="87">
        <v>51800</v>
      </c>
      <c r="AI169" s="87">
        <v>50000</v>
      </c>
      <c r="AJ169" s="192"/>
      <c r="AK169" s="86"/>
      <c r="AL169" s="86"/>
      <c r="AM169" s="81"/>
      <c r="AN169" s="81"/>
      <c r="AO169" s="224"/>
      <c r="AP169" s="224"/>
      <c r="AQ169" s="225"/>
      <c r="AR169" s="241"/>
      <c r="AS169" s="120" t="s">
        <v>2756</v>
      </c>
      <c r="AT169" s="120" t="s">
        <v>3335</v>
      </c>
      <c r="AU169" s="202"/>
      <c r="AV169" s="81">
        <v>9</v>
      </c>
      <c r="AW169" s="81">
        <v>1</v>
      </c>
      <c r="AX169" s="209">
        <v>9</v>
      </c>
      <c r="AY169" s="228" t="s">
        <v>8816</v>
      </c>
      <c r="AZ169" s="120" t="s">
        <v>2756</v>
      </c>
      <c r="BA169" s="120" t="s">
        <v>3335</v>
      </c>
      <c r="BB169" s="90"/>
      <c r="BC169" s="82">
        <v>6</v>
      </c>
    </row>
    <row r="170" spans="2:55" ht="31.5" customHeight="1">
      <c r="B170" s="72">
        <v>165</v>
      </c>
      <c r="C170" s="72">
        <v>20</v>
      </c>
      <c r="D170" s="239" t="s">
        <v>2083</v>
      </c>
      <c r="E170" s="79" t="s">
        <v>5728</v>
      </c>
      <c r="F170" s="81" t="s">
        <v>5730</v>
      </c>
      <c r="G170" s="81" t="s">
        <v>5731</v>
      </c>
      <c r="H170" s="239" t="s">
        <v>2769</v>
      </c>
      <c r="I170" s="81" t="s">
        <v>5437</v>
      </c>
      <c r="J170" s="240" t="s">
        <v>5734</v>
      </c>
      <c r="K170" s="240" t="s">
        <v>5735</v>
      </c>
      <c r="L170" s="81">
        <v>1</v>
      </c>
      <c r="M170" s="81">
        <v>3</v>
      </c>
      <c r="N170" s="81">
        <v>3</v>
      </c>
      <c r="O170" s="85" t="s">
        <v>5736</v>
      </c>
      <c r="P170" s="189" t="s">
        <v>5740</v>
      </c>
      <c r="Q170" s="189" t="s">
        <v>5741</v>
      </c>
      <c r="R170" s="189" t="s">
        <v>5742</v>
      </c>
      <c r="S170" s="81" t="s">
        <v>8818</v>
      </c>
      <c r="T170" s="81"/>
      <c r="U170" s="81"/>
      <c r="V170" s="81"/>
      <c r="W170" s="81">
        <v>1</v>
      </c>
      <c r="X170" s="95">
        <v>2</v>
      </c>
      <c r="Y170" s="95">
        <v>3</v>
      </c>
      <c r="Z170" s="81"/>
      <c r="AA170" s="81"/>
      <c r="AB170" s="82"/>
      <c r="AC170" s="85"/>
      <c r="AD170" s="190">
        <v>3469.8820000000001</v>
      </c>
      <c r="AE170" s="214">
        <v>6700</v>
      </c>
      <c r="AF170" s="214">
        <v>4000</v>
      </c>
      <c r="AG170" s="191"/>
      <c r="AH170" s="87">
        <v>6700</v>
      </c>
      <c r="AI170" s="87">
        <v>4000</v>
      </c>
      <c r="AJ170" s="192"/>
      <c r="AK170" s="86"/>
      <c r="AL170" s="86"/>
      <c r="AM170" s="81"/>
      <c r="AN170" s="81"/>
      <c r="AO170" s="224">
        <v>31</v>
      </c>
      <c r="AP170" s="224">
        <v>33</v>
      </c>
      <c r="AQ170" s="225">
        <v>2</v>
      </c>
      <c r="AR170" s="241"/>
      <c r="AS170" s="120" t="s">
        <v>2756</v>
      </c>
      <c r="AT170" s="120" t="s">
        <v>3335</v>
      </c>
      <c r="AU170" s="202"/>
      <c r="AV170" s="81">
        <v>8</v>
      </c>
      <c r="AW170" s="81">
        <v>1</v>
      </c>
      <c r="AX170" s="209">
        <v>8</v>
      </c>
      <c r="AY170" s="228"/>
      <c r="AZ170" s="120" t="s">
        <v>2756</v>
      </c>
      <c r="BA170" s="120" t="s">
        <v>3335</v>
      </c>
      <c r="BB170" s="90"/>
      <c r="BC170" s="82">
        <v>4</v>
      </c>
    </row>
    <row r="171" spans="2:55" ht="31.5" customHeight="1">
      <c r="B171" s="72">
        <v>166</v>
      </c>
      <c r="C171" s="72">
        <v>21</v>
      </c>
      <c r="D171" s="239" t="s">
        <v>2083</v>
      </c>
      <c r="E171" s="79" t="s">
        <v>5745</v>
      </c>
      <c r="F171" s="81" t="s">
        <v>5747</v>
      </c>
      <c r="G171" s="81" t="s">
        <v>5748</v>
      </c>
      <c r="H171" s="239" t="s">
        <v>2769</v>
      </c>
      <c r="I171" s="81" t="s">
        <v>5471</v>
      </c>
      <c r="J171" s="240" t="s">
        <v>5751</v>
      </c>
      <c r="K171" s="240" t="s">
        <v>5752</v>
      </c>
      <c r="L171" s="81">
        <v>1</v>
      </c>
      <c r="M171" s="81">
        <v>2</v>
      </c>
      <c r="N171" s="81">
        <v>2</v>
      </c>
      <c r="O171" s="85" t="s">
        <v>5753</v>
      </c>
      <c r="P171" s="189" t="s">
        <v>5757</v>
      </c>
      <c r="Q171" s="189" t="s">
        <v>5758</v>
      </c>
      <c r="R171" s="189" t="s">
        <v>5759</v>
      </c>
      <c r="S171" s="81"/>
      <c r="T171" s="81"/>
      <c r="U171" s="81"/>
      <c r="V171" s="81"/>
      <c r="W171" s="81"/>
      <c r="X171" s="95">
        <v>2</v>
      </c>
      <c r="Y171" s="118">
        <v>4</v>
      </c>
      <c r="Z171" s="81"/>
      <c r="AA171" s="81"/>
      <c r="AB171" s="82"/>
      <c r="AC171" s="85"/>
      <c r="AD171" s="190">
        <v>2864.1329999999998</v>
      </c>
      <c r="AE171" s="214">
        <v>2864</v>
      </c>
      <c r="AF171" s="214">
        <v>2800</v>
      </c>
      <c r="AG171" s="191">
        <v>2860</v>
      </c>
      <c r="AH171" s="87">
        <v>2864</v>
      </c>
      <c r="AI171" s="87">
        <v>2800</v>
      </c>
      <c r="AJ171" s="192"/>
      <c r="AK171" s="86"/>
      <c r="AL171" s="86">
        <v>100</v>
      </c>
      <c r="AM171" s="81">
        <v>50</v>
      </c>
      <c r="AN171" s="81"/>
      <c r="AO171" s="224">
        <v>25</v>
      </c>
      <c r="AP171" s="224">
        <v>25</v>
      </c>
      <c r="AQ171" s="225"/>
      <c r="AR171" s="241"/>
      <c r="AS171" s="120" t="s">
        <v>2756</v>
      </c>
      <c r="AT171" s="120" t="s">
        <v>3335</v>
      </c>
      <c r="AU171" s="202"/>
      <c r="AV171" s="81">
        <v>10</v>
      </c>
      <c r="AW171" s="81">
        <v>1</v>
      </c>
      <c r="AX171" s="209">
        <v>10</v>
      </c>
      <c r="AY171" s="228" t="s">
        <v>8820</v>
      </c>
      <c r="AZ171" s="120" t="s">
        <v>2756</v>
      </c>
      <c r="BA171" s="120" t="s">
        <v>3335</v>
      </c>
      <c r="BB171" s="90"/>
      <c r="BC171" s="82">
        <v>6</v>
      </c>
    </row>
    <row r="172" spans="2:55" ht="31.5" customHeight="1">
      <c r="B172" s="72">
        <v>167</v>
      </c>
      <c r="C172" s="72">
        <v>22</v>
      </c>
      <c r="D172" s="239" t="s">
        <v>2083</v>
      </c>
      <c r="E172" s="79" t="s">
        <v>5761</v>
      </c>
      <c r="F172" s="81" t="s">
        <v>5762</v>
      </c>
      <c r="G172" s="81" t="s">
        <v>5763</v>
      </c>
      <c r="H172" s="239" t="s">
        <v>2769</v>
      </c>
      <c r="I172" s="81" t="s">
        <v>5471</v>
      </c>
      <c r="J172" s="240" t="s">
        <v>5767</v>
      </c>
      <c r="K172" s="240" t="s">
        <v>5768</v>
      </c>
      <c r="L172" s="81">
        <v>1</v>
      </c>
      <c r="M172" s="81">
        <v>2</v>
      </c>
      <c r="N172" s="81">
        <v>2</v>
      </c>
      <c r="O172" s="85" t="s">
        <v>5770</v>
      </c>
      <c r="P172" s="189" t="s">
        <v>5771</v>
      </c>
      <c r="Q172" s="189" t="s">
        <v>5772</v>
      </c>
      <c r="R172" s="189" t="s">
        <v>5773</v>
      </c>
      <c r="S172" s="81" t="s">
        <v>8821</v>
      </c>
      <c r="T172" s="81">
        <v>1</v>
      </c>
      <c r="U172" s="81"/>
      <c r="V172" s="81"/>
      <c r="W172" s="81"/>
      <c r="X172" s="95">
        <v>2</v>
      </c>
      <c r="Y172" s="118">
        <v>4</v>
      </c>
      <c r="Z172" s="81"/>
      <c r="AA172" s="81"/>
      <c r="AB172" s="82"/>
      <c r="AC172" s="85"/>
      <c r="AD172" s="190">
        <v>4441</v>
      </c>
      <c r="AE172" s="214">
        <v>4200</v>
      </c>
      <c r="AF172" s="214">
        <v>4500</v>
      </c>
      <c r="AG172" s="191">
        <v>4440</v>
      </c>
      <c r="AH172" s="87">
        <v>4200</v>
      </c>
      <c r="AI172" s="87">
        <v>4500</v>
      </c>
      <c r="AJ172" s="192">
        <f>(AI172-AH172)</f>
        <v>300</v>
      </c>
      <c r="AK172" s="86"/>
      <c r="AL172" s="86"/>
      <c r="AM172" s="81"/>
      <c r="AN172" s="81"/>
      <c r="AO172" s="224">
        <v>30</v>
      </c>
      <c r="AP172" s="224">
        <v>25</v>
      </c>
      <c r="AQ172" s="225"/>
      <c r="AR172" s="241"/>
      <c r="AS172" s="120" t="s">
        <v>2756</v>
      </c>
      <c r="AT172" s="120"/>
      <c r="AU172" s="202"/>
      <c r="AV172" s="81">
        <v>10</v>
      </c>
      <c r="AW172" s="81">
        <v>1</v>
      </c>
      <c r="AX172" s="209">
        <v>10</v>
      </c>
      <c r="AY172" s="228"/>
      <c r="AZ172" s="120" t="s">
        <v>2756</v>
      </c>
      <c r="BA172" s="120"/>
      <c r="BB172" s="90"/>
      <c r="BC172" s="82">
        <v>7</v>
      </c>
    </row>
    <row r="173" spans="2:55" ht="31.5" customHeight="1">
      <c r="B173" s="72">
        <v>168</v>
      </c>
      <c r="C173" s="72">
        <v>23</v>
      </c>
      <c r="D173" s="239" t="s">
        <v>2083</v>
      </c>
      <c r="E173" s="79" t="s">
        <v>2020</v>
      </c>
      <c r="F173" s="81" t="s">
        <v>5776</v>
      </c>
      <c r="G173" s="81" t="s">
        <v>5777</v>
      </c>
      <c r="H173" s="239" t="s">
        <v>2769</v>
      </c>
      <c r="I173" s="81" t="s">
        <v>5471</v>
      </c>
      <c r="J173" s="240" t="s">
        <v>5780</v>
      </c>
      <c r="K173" s="240" t="s">
        <v>5781</v>
      </c>
      <c r="L173" s="81">
        <v>1</v>
      </c>
      <c r="M173" s="81">
        <v>2</v>
      </c>
      <c r="N173" s="81">
        <v>3</v>
      </c>
      <c r="O173" s="85" t="s">
        <v>5782</v>
      </c>
      <c r="P173" s="189" t="s">
        <v>5786</v>
      </c>
      <c r="Q173" s="189" t="s">
        <v>5787</v>
      </c>
      <c r="R173" s="189" t="s">
        <v>5788</v>
      </c>
      <c r="S173" s="81" t="s">
        <v>8822</v>
      </c>
      <c r="T173" s="81"/>
      <c r="U173" s="81"/>
      <c r="V173" s="81"/>
      <c r="W173" s="81">
        <v>1</v>
      </c>
      <c r="X173" s="95">
        <v>2</v>
      </c>
      <c r="Y173" s="118">
        <v>5</v>
      </c>
      <c r="Z173" s="81"/>
      <c r="AA173" s="81"/>
      <c r="AB173" s="82"/>
      <c r="AC173" s="85"/>
      <c r="AD173" s="190">
        <v>4872.165</v>
      </c>
      <c r="AE173" s="214">
        <v>5900</v>
      </c>
      <c r="AF173" s="214">
        <v>6000</v>
      </c>
      <c r="AG173" s="191">
        <v>4800</v>
      </c>
      <c r="AH173" s="87">
        <v>5900</v>
      </c>
      <c r="AI173" s="87">
        <v>6000</v>
      </c>
      <c r="AJ173" s="192">
        <v>100</v>
      </c>
      <c r="AK173" s="86"/>
      <c r="AL173" s="86"/>
      <c r="AM173" s="81"/>
      <c r="AN173" s="81"/>
      <c r="AO173" s="224">
        <v>39</v>
      </c>
      <c r="AP173" s="224">
        <v>40</v>
      </c>
      <c r="AQ173" s="225">
        <v>1</v>
      </c>
      <c r="AR173" s="241"/>
      <c r="AS173" s="120" t="s">
        <v>2778</v>
      </c>
      <c r="AT173" s="120"/>
      <c r="AU173" s="202"/>
      <c r="AV173" s="81">
        <v>10</v>
      </c>
      <c r="AW173" s="81">
        <v>1</v>
      </c>
      <c r="AX173" s="209">
        <v>10</v>
      </c>
      <c r="AY173" s="228" t="s">
        <v>8823</v>
      </c>
      <c r="AZ173" s="120" t="s">
        <v>2778</v>
      </c>
      <c r="BA173" s="120"/>
      <c r="BB173" s="90"/>
      <c r="BC173" s="82">
        <v>9</v>
      </c>
    </row>
    <row r="174" spans="2:55" ht="31.5" customHeight="1">
      <c r="B174" s="72">
        <v>169</v>
      </c>
      <c r="C174" s="72">
        <v>24</v>
      </c>
      <c r="D174" s="239" t="s">
        <v>2083</v>
      </c>
      <c r="E174" s="79" t="s">
        <v>411</v>
      </c>
      <c r="F174" s="81" t="s">
        <v>5791</v>
      </c>
      <c r="G174" s="81" t="s">
        <v>5792</v>
      </c>
      <c r="H174" s="239" t="s">
        <v>2735</v>
      </c>
      <c r="I174" s="81" t="s">
        <v>5471</v>
      </c>
      <c r="J174" s="240" t="s">
        <v>5795</v>
      </c>
      <c r="K174" s="240" t="s">
        <v>5796</v>
      </c>
      <c r="L174" s="81">
        <v>1</v>
      </c>
      <c r="M174" s="81">
        <v>2</v>
      </c>
      <c r="N174" s="81">
        <v>3</v>
      </c>
      <c r="O174" s="85" t="s">
        <v>5797</v>
      </c>
      <c r="P174" s="189" t="s">
        <v>5801</v>
      </c>
      <c r="Q174" s="189" t="s">
        <v>5802</v>
      </c>
      <c r="R174" s="189" t="s">
        <v>5803</v>
      </c>
      <c r="S174" s="81" t="s">
        <v>8031</v>
      </c>
      <c r="T174" s="81">
        <v>1</v>
      </c>
      <c r="U174" s="81"/>
      <c r="V174" s="81"/>
      <c r="W174" s="81"/>
      <c r="X174" s="95">
        <v>2</v>
      </c>
      <c r="Y174" s="118">
        <v>5</v>
      </c>
      <c r="Z174" s="81"/>
      <c r="AA174" s="81"/>
      <c r="AB174" s="82"/>
      <c r="AC174" s="85"/>
      <c r="AD174" s="190">
        <v>17312.744999999999</v>
      </c>
      <c r="AE174" s="214">
        <v>19889</v>
      </c>
      <c r="AF174" s="214">
        <v>22000</v>
      </c>
      <c r="AG174" s="191">
        <v>17300</v>
      </c>
      <c r="AH174" s="87">
        <v>19889</v>
      </c>
      <c r="AI174" s="87">
        <v>22000</v>
      </c>
      <c r="AJ174" s="192">
        <v>2111</v>
      </c>
      <c r="AK174" s="86"/>
      <c r="AL174" s="86">
        <v>21000</v>
      </c>
      <c r="AM174" s="81"/>
      <c r="AN174" s="81"/>
      <c r="AO174" s="224">
        <v>90</v>
      </c>
      <c r="AP174" s="224">
        <v>95</v>
      </c>
      <c r="AQ174" s="225">
        <v>5</v>
      </c>
      <c r="AR174" s="241"/>
      <c r="AS174" s="120" t="s">
        <v>2756</v>
      </c>
      <c r="AT174" s="120"/>
      <c r="AU174" s="202"/>
      <c r="AV174" s="81">
        <v>10</v>
      </c>
      <c r="AW174" s="81">
        <v>1</v>
      </c>
      <c r="AX174" s="209">
        <v>10</v>
      </c>
      <c r="AY174" s="228" t="s">
        <v>8824</v>
      </c>
      <c r="AZ174" s="120" t="s">
        <v>2756</v>
      </c>
      <c r="BA174" s="120"/>
      <c r="BB174" s="90"/>
      <c r="BC174" s="82">
        <v>8</v>
      </c>
    </row>
    <row r="175" spans="2:55" ht="31.5" customHeight="1">
      <c r="B175" s="72">
        <v>170</v>
      </c>
      <c r="C175" s="72">
        <v>25</v>
      </c>
      <c r="D175" s="239" t="s">
        <v>2083</v>
      </c>
      <c r="E175" s="79" t="s">
        <v>5804</v>
      </c>
      <c r="F175" s="81" t="s">
        <v>5806</v>
      </c>
      <c r="G175" s="81" t="s">
        <v>5807</v>
      </c>
      <c r="H175" s="239" t="s">
        <v>2769</v>
      </c>
      <c r="I175" s="81" t="s">
        <v>5437</v>
      </c>
      <c r="J175" s="240" t="s">
        <v>5806</v>
      </c>
      <c r="K175" s="240" t="s">
        <v>5810</v>
      </c>
      <c r="L175" s="81">
        <v>1</v>
      </c>
      <c r="M175" s="81">
        <v>2</v>
      </c>
      <c r="N175" s="81">
        <v>3</v>
      </c>
      <c r="O175" s="85" t="s">
        <v>5811</v>
      </c>
      <c r="P175" s="189" t="s">
        <v>5815</v>
      </c>
      <c r="Q175" s="189" t="s">
        <v>5816</v>
      </c>
      <c r="R175" s="189" t="s">
        <v>5817</v>
      </c>
      <c r="S175" s="81"/>
      <c r="T175" s="81"/>
      <c r="U175" s="81"/>
      <c r="V175" s="81"/>
      <c r="W175" s="81"/>
      <c r="X175" s="95">
        <v>2</v>
      </c>
      <c r="Y175" s="95">
        <v>3</v>
      </c>
      <c r="Z175" s="81"/>
      <c r="AA175" s="81"/>
      <c r="AB175" s="82"/>
      <c r="AC175" s="85"/>
      <c r="AD175" s="190">
        <v>2301.951</v>
      </c>
      <c r="AE175" s="214">
        <v>1500</v>
      </c>
      <c r="AF175" s="214">
        <v>4000</v>
      </c>
      <c r="AG175" s="191"/>
      <c r="AH175" s="87">
        <v>1500</v>
      </c>
      <c r="AI175" s="87">
        <v>2500</v>
      </c>
      <c r="AJ175" s="192">
        <f>(AI175-AH175)</f>
        <v>1000</v>
      </c>
      <c r="AK175" s="86"/>
      <c r="AL175" s="86"/>
      <c r="AM175" s="81"/>
      <c r="AN175" s="81"/>
      <c r="AO175" s="224">
        <v>20</v>
      </c>
      <c r="AP175" s="224">
        <v>20</v>
      </c>
      <c r="AQ175" s="225"/>
      <c r="AR175" s="241"/>
      <c r="AS175" s="120" t="s">
        <v>2756</v>
      </c>
      <c r="AT175" s="120"/>
      <c r="AU175" s="202"/>
      <c r="AV175" s="81">
        <v>9</v>
      </c>
      <c r="AW175" s="81">
        <v>1</v>
      </c>
      <c r="AX175" s="209">
        <v>9</v>
      </c>
      <c r="AY175" s="228" t="s">
        <v>8825</v>
      </c>
      <c r="AZ175" s="120" t="s">
        <v>2756</v>
      </c>
      <c r="BA175" s="120"/>
      <c r="BB175" s="90"/>
      <c r="BC175" s="82">
        <v>4</v>
      </c>
    </row>
    <row r="176" spans="2:55" ht="31.5" customHeight="1">
      <c r="B176" s="72">
        <v>171</v>
      </c>
      <c r="C176" s="72">
        <v>26</v>
      </c>
      <c r="D176" s="239" t="s">
        <v>2083</v>
      </c>
      <c r="E176" s="79" t="s">
        <v>2022</v>
      </c>
      <c r="F176" s="81" t="s">
        <v>5818</v>
      </c>
      <c r="G176" s="81" t="s">
        <v>5819</v>
      </c>
      <c r="H176" s="239" t="s">
        <v>2769</v>
      </c>
      <c r="I176" s="81" t="s">
        <v>5471</v>
      </c>
      <c r="J176" s="240" t="s">
        <v>5822</v>
      </c>
      <c r="K176" s="240" t="s">
        <v>5823</v>
      </c>
      <c r="L176" s="81">
        <v>1</v>
      </c>
      <c r="M176" s="81">
        <v>2</v>
      </c>
      <c r="N176" s="81">
        <v>2</v>
      </c>
      <c r="O176" s="85" t="s">
        <v>5828</v>
      </c>
      <c r="P176" s="189" t="s">
        <v>5829</v>
      </c>
      <c r="Q176" s="189" t="s">
        <v>5830</v>
      </c>
      <c r="R176" s="189" t="s">
        <v>5831</v>
      </c>
      <c r="S176" s="81" t="s">
        <v>8826</v>
      </c>
      <c r="T176" s="81">
        <v>1</v>
      </c>
      <c r="U176" s="81"/>
      <c r="V176" s="81"/>
      <c r="W176" s="81"/>
      <c r="X176" s="95">
        <v>2</v>
      </c>
      <c r="Y176" s="118">
        <v>5</v>
      </c>
      <c r="Z176" s="81"/>
      <c r="AA176" s="81"/>
      <c r="AB176" s="82"/>
      <c r="AC176" s="85"/>
      <c r="AD176" s="190">
        <v>4418.5780000000004</v>
      </c>
      <c r="AE176" s="214">
        <v>5000</v>
      </c>
      <c r="AF176" s="214">
        <v>5500</v>
      </c>
      <c r="AG176" s="191">
        <v>4400</v>
      </c>
      <c r="AH176" s="87">
        <v>5000</v>
      </c>
      <c r="AI176" s="87">
        <v>5500</v>
      </c>
      <c r="AJ176" s="192">
        <v>500</v>
      </c>
      <c r="AK176" s="86"/>
      <c r="AL176" s="86"/>
      <c r="AM176" s="81"/>
      <c r="AN176" s="81"/>
      <c r="AO176" s="224">
        <v>52</v>
      </c>
      <c r="AP176" s="224">
        <v>60</v>
      </c>
      <c r="AQ176" s="225">
        <v>8</v>
      </c>
      <c r="AR176" s="241"/>
      <c r="AS176" s="120" t="s">
        <v>2756</v>
      </c>
      <c r="AT176" s="120"/>
      <c r="AU176" s="202"/>
      <c r="AV176" s="81">
        <v>10</v>
      </c>
      <c r="AW176" s="81">
        <v>1</v>
      </c>
      <c r="AX176" s="209">
        <v>10</v>
      </c>
      <c r="AY176" s="228" t="s">
        <v>8827</v>
      </c>
      <c r="AZ176" s="120" t="s">
        <v>2756</v>
      </c>
      <c r="BA176" s="120"/>
      <c r="BB176" s="90"/>
      <c r="BC176" s="82">
        <v>7</v>
      </c>
    </row>
    <row r="177" spans="2:55" ht="31.5" customHeight="1">
      <c r="B177" s="72">
        <v>172</v>
      </c>
      <c r="C177" s="72">
        <v>27</v>
      </c>
      <c r="D177" s="239" t="s">
        <v>2083</v>
      </c>
      <c r="E177" s="79" t="s">
        <v>5833</v>
      </c>
      <c r="F177" s="81" t="s">
        <v>5835</v>
      </c>
      <c r="G177" s="81" t="s">
        <v>5836</v>
      </c>
      <c r="H177" s="239" t="s">
        <v>2769</v>
      </c>
      <c r="I177" s="81" t="s">
        <v>5471</v>
      </c>
      <c r="J177" s="240" t="s">
        <v>5839</v>
      </c>
      <c r="K177" s="240" t="s">
        <v>5840</v>
      </c>
      <c r="L177" s="81">
        <v>1</v>
      </c>
      <c r="M177" s="81">
        <v>1</v>
      </c>
      <c r="N177" s="81">
        <v>1</v>
      </c>
      <c r="O177" s="85" t="s">
        <v>8828</v>
      </c>
      <c r="P177" s="189"/>
      <c r="Q177" s="189"/>
      <c r="R177" s="189"/>
      <c r="S177" s="81"/>
      <c r="T177" s="81"/>
      <c r="U177" s="81"/>
      <c r="V177" s="81"/>
      <c r="W177" s="81"/>
      <c r="X177" s="95"/>
      <c r="Y177" s="118"/>
      <c r="Z177" s="81"/>
      <c r="AA177" s="81"/>
      <c r="AB177" s="82"/>
      <c r="AC177" s="85"/>
      <c r="AD177" s="190">
        <v>13250.044</v>
      </c>
      <c r="AE177" s="214">
        <v>16800</v>
      </c>
      <c r="AF177" s="214">
        <v>16000</v>
      </c>
      <c r="AG177" s="191">
        <v>13250</v>
      </c>
      <c r="AH177" s="87">
        <v>16800</v>
      </c>
      <c r="AI177" s="87">
        <v>16000</v>
      </c>
      <c r="AJ177" s="192"/>
      <c r="AK177" s="86"/>
      <c r="AL177" s="86"/>
      <c r="AM177" s="81"/>
      <c r="AN177" s="81"/>
      <c r="AO177" s="224">
        <v>59</v>
      </c>
      <c r="AP177" s="224">
        <v>65</v>
      </c>
      <c r="AQ177" s="225">
        <v>6</v>
      </c>
      <c r="AR177" s="241"/>
      <c r="AS177" s="120" t="s">
        <v>2778</v>
      </c>
      <c r="AT177" s="120"/>
      <c r="AU177" s="202"/>
      <c r="AV177" s="81"/>
      <c r="AW177" s="81"/>
      <c r="AX177" s="209"/>
      <c r="AY177" s="228"/>
      <c r="AZ177" s="120" t="s">
        <v>2778</v>
      </c>
      <c r="BA177" s="120"/>
      <c r="BB177" s="90"/>
      <c r="BC177" s="118">
        <v>3</v>
      </c>
    </row>
    <row r="178" spans="2:55" ht="31.5" customHeight="1">
      <c r="B178" s="72">
        <v>173</v>
      </c>
      <c r="C178" s="72">
        <v>28</v>
      </c>
      <c r="D178" s="239" t="s">
        <v>2083</v>
      </c>
      <c r="E178" s="79" t="s">
        <v>5843</v>
      </c>
      <c r="F178" s="81" t="s">
        <v>5845</v>
      </c>
      <c r="G178" s="81" t="s">
        <v>5846</v>
      </c>
      <c r="H178" s="239" t="s">
        <v>2769</v>
      </c>
      <c r="I178" s="81" t="s">
        <v>5471</v>
      </c>
      <c r="J178" s="240" t="s">
        <v>5849</v>
      </c>
      <c r="K178" s="240" t="s">
        <v>5850</v>
      </c>
      <c r="L178" s="81">
        <v>1</v>
      </c>
      <c r="M178" s="81">
        <v>1</v>
      </c>
      <c r="N178" s="81">
        <v>1</v>
      </c>
      <c r="O178" s="85" t="s">
        <v>8828</v>
      </c>
      <c r="P178" s="189"/>
      <c r="Q178" s="189"/>
      <c r="R178" s="189"/>
      <c r="S178" s="81"/>
      <c r="T178" s="81"/>
      <c r="U178" s="81"/>
      <c r="V178" s="81"/>
      <c r="W178" s="81"/>
      <c r="X178" s="95"/>
      <c r="Y178" s="118"/>
      <c r="Z178" s="81"/>
      <c r="AA178" s="81"/>
      <c r="AB178" s="82"/>
      <c r="AC178" s="85"/>
      <c r="AD178" s="190">
        <v>13727.343999999999</v>
      </c>
      <c r="AE178" s="214">
        <v>2017</v>
      </c>
      <c r="AF178" s="214"/>
      <c r="AG178" s="191">
        <v>2820</v>
      </c>
      <c r="AH178" s="87">
        <v>2017</v>
      </c>
      <c r="AI178" s="87"/>
      <c r="AJ178" s="192"/>
      <c r="AK178" s="86"/>
      <c r="AL178" s="86"/>
      <c r="AM178" s="81"/>
      <c r="AN178" s="81"/>
      <c r="AO178" s="224">
        <v>29</v>
      </c>
      <c r="AP178" s="224"/>
      <c r="AQ178" s="225"/>
      <c r="AR178" s="241"/>
      <c r="AS178" s="120" t="s">
        <v>2756</v>
      </c>
      <c r="AT178" s="120"/>
      <c r="AU178" s="202"/>
      <c r="AV178" s="81"/>
      <c r="AW178" s="81"/>
      <c r="AX178" s="209"/>
      <c r="AY178" s="228"/>
      <c r="AZ178" s="120" t="s">
        <v>2756</v>
      </c>
      <c r="BA178" s="120"/>
      <c r="BB178" s="90"/>
      <c r="BC178" s="118">
        <v>3</v>
      </c>
    </row>
    <row r="179" spans="2:55" ht="31.5" customHeight="1">
      <c r="B179" s="72">
        <v>174</v>
      </c>
      <c r="C179" s="72">
        <v>29</v>
      </c>
      <c r="D179" s="239" t="s">
        <v>2083</v>
      </c>
      <c r="E179" s="79" t="s">
        <v>5851</v>
      </c>
      <c r="F179" s="81" t="s">
        <v>5852</v>
      </c>
      <c r="G179" s="81" t="s">
        <v>5853</v>
      </c>
      <c r="H179" s="239" t="s">
        <v>2735</v>
      </c>
      <c r="I179" s="81" t="s">
        <v>5471</v>
      </c>
      <c r="J179" s="240" t="s">
        <v>5856</v>
      </c>
      <c r="K179" s="240" t="s">
        <v>5857</v>
      </c>
      <c r="L179" s="81">
        <v>1</v>
      </c>
      <c r="M179" s="81">
        <v>2</v>
      </c>
      <c r="N179" s="81">
        <v>4</v>
      </c>
      <c r="O179" s="85" t="s">
        <v>5863</v>
      </c>
      <c r="P179" s="189" t="s">
        <v>5864</v>
      </c>
      <c r="Q179" s="189" t="s">
        <v>5865</v>
      </c>
      <c r="R179" s="189" t="s">
        <v>5866</v>
      </c>
      <c r="S179" s="81"/>
      <c r="T179" s="81"/>
      <c r="U179" s="81"/>
      <c r="V179" s="81"/>
      <c r="W179" s="81"/>
      <c r="X179" s="95">
        <v>2</v>
      </c>
      <c r="Y179" s="118">
        <v>4</v>
      </c>
      <c r="Z179" s="81"/>
      <c r="AA179" s="81"/>
      <c r="AB179" s="82"/>
      <c r="AC179" s="85"/>
      <c r="AD179" s="190">
        <v>13007.486999999999</v>
      </c>
      <c r="AE179" s="214">
        <v>9000</v>
      </c>
      <c r="AF179" s="214">
        <v>6000</v>
      </c>
      <c r="AG179" s="191">
        <v>13000</v>
      </c>
      <c r="AH179" s="87">
        <v>9000</v>
      </c>
      <c r="AI179" s="87">
        <v>6000</v>
      </c>
      <c r="AJ179" s="192"/>
      <c r="AK179" s="86"/>
      <c r="AL179" s="86"/>
      <c r="AM179" s="81"/>
      <c r="AN179" s="81"/>
      <c r="AO179" s="224">
        <v>40</v>
      </c>
      <c r="AP179" s="224">
        <v>25</v>
      </c>
      <c r="AQ179" s="225"/>
      <c r="AR179" s="241"/>
      <c r="AS179" s="120" t="s">
        <v>2756</v>
      </c>
      <c r="AT179" s="120"/>
      <c r="AU179" s="202"/>
      <c r="AV179" s="81">
        <v>9</v>
      </c>
      <c r="AW179" s="81">
        <v>1</v>
      </c>
      <c r="AX179" s="209">
        <v>10</v>
      </c>
      <c r="AY179" s="228"/>
      <c r="AZ179" s="120" t="s">
        <v>2756</v>
      </c>
      <c r="BA179" s="120"/>
      <c r="BB179" s="90"/>
      <c r="BC179" s="82">
        <v>6</v>
      </c>
    </row>
    <row r="180" spans="2:55" ht="31.5" customHeight="1">
      <c r="B180" s="72">
        <v>175</v>
      </c>
      <c r="C180" s="72">
        <v>30</v>
      </c>
      <c r="D180" s="239" t="s">
        <v>2083</v>
      </c>
      <c r="E180" s="79" t="s">
        <v>2037</v>
      </c>
      <c r="F180" s="81" t="s">
        <v>5868</v>
      </c>
      <c r="G180" s="81" t="s">
        <v>5869</v>
      </c>
      <c r="H180" s="239" t="s">
        <v>2735</v>
      </c>
      <c r="I180" s="81" t="s">
        <v>5471</v>
      </c>
      <c r="J180" s="240" t="s">
        <v>5872</v>
      </c>
      <c r="K180" s="240" t="s">
        <v>5873</v>
      </c>
      <c r="L180" s="81">
        <v>1</v>
      </c>
      <c r="M180" s="81">
        <v>2</v>
      </c>
      <c r="N180" s="81">
        <v>2</v>
      </c>
      <c r="O180" s="85" t="s">
        <v>5879</v>
      </c>
      <c r="P180" s="189" t="s">
        <v>5880</v>
      </c>
      <c r="Q180" s="189" t="s">
        <v>5881</v>
      </c>
      <c r="R180" s="189" t="s">
        <v>5882</v>
      </c>
      <c r="S180" s="81"/>
      <c r="T180" s="81"/>
      <c r="U180" s="81"/>
      <c r="V180" s="81"/>
      <c r="W180" s="81"/>
      <c r="X180" s="95">
        <v>2</v>
      </c>
      <c r="Y180" s="118">
        <v>5</v>
      </c>
      <c r="Z180" s="81"/>
      <c r="AA180" s="81"/>
      <c r="AB180" s="82"/>
      <c r="AC180" s="85"/>
      <c r="AD180" s="190">
        <v>24720.062999999998</v>
      </c>
      <c r="AE180" s="214">
        <v>20600</v>
      </c>
      <c r="AF180" s="214">
        <v>15000</v>
      </c>
      <c r="AG180" s="191">
        <v>24000</v>
      </c>
      <c r="AH180" s="87">
        <v>20600</v>
      </c>
      <c r="AI180" s="87">
        <v>15000</v>
      </c>
      <c r="AJ180" s="192"/>
      <c r="AK180" s="86"/>
      <c r="AL180" s="86"/>
      <c r="AM180" s="81"/>
      <c r="AN180" s="81"/>
      <c r="AO180" s="224">
        <v>62</v>
      </c>
      <c r="AP180" s="224">
        <v>60</v>
      </c>
      <c r="AQ180" s="225"/>
      <c r="AR180" s="241"/>
      <c r="AS180" s="120" t="s">
        <v>2756</v>
      </c>
      <c r="AT180" s="120"/>
      <c r="AU180" s="202"/>
      <c r="AV180" s="81">
        <v>10</v>
      </c>
      <c r="AW180" s="81">
        <v>1</v>
      </c>
      <c r="AX180" s="209">
        <v>10</v>
      </c>
      <c r="AY180" s="228"/>
      <c r="AZ180" s="120" t="s">
        <v>2756</v>
      </c>
      <c r="BA180" s="120"/>
      <c r="BB180" s="90"/>
      <c r="BC180" s="82">
        <v>7</v>
      </c>
    </row>
    <row r="181" spans="2:55" ht="31.5" customHeight="1">
      <c r="B181" s="72">
        <v>176</v>
      </c>
      <c r="C181" s="72">
        <v>31</v>
      </c>
      <c r="D181" s="239" t="s">
        <v>2083</v>
      </c>
      <c r="E181" s="79" t="s">
        <v>2039</v>
      </c>
      <c r="F181" s="81" t="s">
        <v>5884</v>
      </c>
      <c r="G181" s="81" t="s">
        <v>5885</v>
      </c>
      <c r="H181" s="239" t="s">
        <v>2769</v>
      </c>
      <c r="I181" s="81" t="s">
        <v>5471</v>
      </c>
      <c r="J181" s="240" t="s">
        <v>5888</v>
      </c>
      <c r="K181" s="240" t="s">
        <v>5889</v>
      </c>
      <c r="L181" s="81">
        <v>1</v>
      </c>
      <c r="M181" s="81">
        <v>2</v>
      </c>
      <c r="N181" s="81">
        <v>2</v>
      </c>
      <c r="O181" s="85" t="s">
        <v>5890</v>
      </c>
      <c r="P181" s="189" t="s">
        <v>5894</v>
      </c>
      <c r="Q181" s="189" t="s">
        <v>5895</v>
      </c>
      <c r="R181" s="189" t="s">
        <v>5896</v>
      </c>
      <c r="S181" s="81"/>
      <c r="T181" s="81"/>
      <c r="U181" s="81"/>
      <c r="V181" s="81"/>
      <c r="W181" s="81"/>
      <c r="X181" s="95">
        <v>2</v>
      </c>
      <c r="Y181" s="118">
        <v>4</v>
      </c>
      <c r="Z181" s="81"/>
      <c r="AA181" s="81"/>
      <c r="AB181" s="82"/>
      <c r="AC181" s="85"/>
      <c r="AD181" s="190">
        <v>20135.987000000001</v>
      </c>
      <c r="AE181" s="214">
        <v>25700</v>
      </c>
      <c r="AF181" s="214">
        <v>30000</v>
      </c>
      <c r="AG181" s="191">
        <v>20100</v>
      </c>
      <c r="AH181" s="87">
        <v>25700</v>
      </c>
      <c r="AI181" s="87">
        <v>30000</v>
      </c>
      <c r="AJ181" s="192">
        <v>4300</v>
      </c>
      <c r="AK181" s="86"/>
      <c r="AL181" s="86"/>
      <c r="AM181" s="81"/>
      <c r="AN181" s="81"/>
      <c r="AO181" s="224">
        <v>145</v>
      </c>
      <c r="AP181" s="224">
        <v>150</v>
      </c>
      <c r="AQ181" s="225">
        <v>5</v>
      </c>
      <c r="AR181" s="241"/>
      <c r="AS181" s="120" t="s">
        <v>2778</v>
      </c>
      <c r="AT181" s="120"/>
      <c r="AU181" s="202"/>
      <c r="AV181" s="81">
        <v>10</v>
      </c>
      <c r="AW181" s="81">
        <v>1</v>
      </c>
      <c r="AX181" s="209">
        <v>10</v>
      </c>
      <c r="AY181" s="228" t="s">
        <v>8829</v>
      </c>
      <c r="AZ181" s="120" t="s">
        <v>2778</v>
      </c>
      <c r="BA181" s="120"/>
      <c r="BB181" s="90"/>
      <c r="BC181" s="82">
        <v>6</v>
      </c>
    </row>
    <row r="182" spans="2:55" ht="31.5" customHeight="1">
      <c r="B182" s="72">
        <v>177</v>
      </c>
      <c r="C182" s="72">
        <v>32</v>
      </c>
      <c r="D182" s="239" t="s">
        <v>2083</v>
      </c>
      <c r="E182" s="79" t="s">
        <v>442</v>
      </c>
      <c r="F182" s="81" t="s">
        <v>5898</v>
      </c>
      <c r="G182" s="81" t="s">
        <v>5899</v>
      </c>
      <c r="H182" s="239" t="s">
        <v>2735</v>
      </c>
      <c r="I182" s="81" t="s">
        <v>5418</v>
      </c>
      <c r="J182" s="240" t="s">
        <v>5902</v>
      </c>
      <c r="K182" s="240" t="s">
        <v>5903</v>
      </c>
      <c r="L182" s="81">
        <v>3</v>
      </c>
      <c r="M182" s="81">
        <v>3</v>
      </c>
      <c r="N182" s="81">
        <v>4</v>
      </c>
      <c r="O182" s="85" t="s">
        <v>8830</v>
      </c>
      <c r="P182" s="189" t="s">
        <v>8831</v>
      </c>
      <c r="Q182" s="189" t="s">
        <v>8832</v>
      </c>
      <c r="R182" s="189" t="s">
        <v>8833</v>
      </c>
      <c r="S182" s="81" t="s">
        <v>8671</v>
      </c>
      <c r="T182" s="81"/>
      <c r="U182" s="81"/>
      <c r="V182" s="81"/>
      <c r="W182" s="81"/>
      <c r="X182" s="95">
        <v>1</v>
      </c>
      <c r="Y182" s="118">
        <v>7</v>
      </c>
      <c r="Z182" s="99"/>
      <c r="AA182" s="81"/>
      <c r="AB182" s="82"/>
      <c r="AC182" s="85"/>
      <c r="AD182" s="190">
        <v>11119.677</v>
      </c>
      <c r="AE182" s="214">
        <v>9039</v>
      </c>
      <c r="AF182" s="214">
        <v>7800</v>
      </c>
      <c r="AG182" s="191">
        <v>11119</v>
      </c>
      <c r="AH182" s="87">
        <v>9039</v>
      </c>
      <c r="AI182" s="87">
        <v>7800</v>
      </c>
      <c r="AJ182" s="192"/>
      <c r="AK182" s="86"/>
      <c r="AL182" s="86"/>
      <c r="AM182" s="81"/>
      <c r="AN182" s="81"/>
      <c r="AO182" s="224">
        <v>33</v>
      </c>
      <c r="AP182" s="224">
        <v>35</v>
      </c>
      <c r="AQ182" s="225">
        <v>2</v>
      </c>
      <c r="AR182" s="241">
        <v>30</v>
      </c>
      <c r="AS182" s="120" t="s">
        <v>2778</v>
      </c>
      <c r="AT182" s="120"/>
      <c r="AU182" s="202"/>
      <c r="AV182" s="81">
        <v>9</v>
      </c>
      <c r="AW182" s="81">
        <v>1</v>
      </c>
      <c r="AX182" s="209">
        <v>10</v>
      </c>
      <c r="AY182" s="228" t="s">
        <v>8834</v>
      </c>
      <c r="AZ182" s="120" t="s">
        <v>2778</v>
      </c>
      <c r="BA182" s="120"/>
      <c r="BB182" s="90"/>
      <c r="BC182" s="118">
        <v>11</v>
      </c>
    </row>
    <row r="183" spans="2:55" ht="31.5" customHeight="1">
      <c r="B183" s="72">
        <v>178</v>
      </c>
      <c r="C183" s="72">
        <v>33</v>
      </c>
      <c r="D183" s="239" t="s">
        <v>2083</v>
      </c>
      <c r="E183" s="79" t="s">
        <v>2025</v>
      </c>
      <c r="F183" s="81" t="s">
        <v>5913</v>
      </c>
      <c r="G183" s="81" t="s">
        <v>5914</v>
      </c>
      <c r="H183" s="239" t="s">
        <v>2769</v>
      </c>
      <c r="I183" s="81" t="s">
        <v>5418</v>
      </c>
      <c r="J183" s="240" t="s">
        <v>5918</v>
      </c>
      <c r="K183" s="240" t="s">
        <v>5919</v>
      </c>
      <c r="L183" s="81">
        <v>3</v>
      </c>
      <c r="M183" s="81">
        <v>4</v>
      </c>
      <c r="N183" s="81">
        <v>4</v>
      </c>
      <c r="O183" s="85" t="s">
        <v>8835</v>
      </c>
      <c r="P183" s="189" t="s">
        <v>8836</v>
      </c>
      <c r="Q183" s="189" t="s">
        <v>8837</v>
      </c>
      <c r="R183" s="189" t="s">
        <v>8838</v>
      </c>
      <c r="S183" s="81" t="s">
        <v>5928</v>
      </c>
      <c r="T183" s="81">
        <v>1</v>
      </c>
      <c r="U183" s="81"/>
      <c r="V183" s="81"/>
      <c r="W183" s="81"/>
      <c r="X183" s="95">
        <v>2</v>
      </c>
      <c r="Y183" s="118">
        <v>5</v>
      </c>
      <c r="Z183" s="99"/>
      <c r="AA183" s="81" t="s">
        <v>7894</v>
      </c>
      <c r="AB183" s="118"/>
      <c r="AC183" s="85" t="s">
        <v>5929</v>
      </c>
      <c r="AD183" s="190"/>
      <c r="AE183" s="214">
        <v>8376</v>
      </c>
      <c r="AF183" s="214">
        <v>8000</v>
      </c>
      <c r="AG183" s="191">
        <v>8446</v>
      </c>
      <c r="AH183" s="87">
        <v>8376</v>
      </c>
      <c r="AI183" s="87">
        <v>8000</v>
      </c>
      <c r="AJ183" s="192"/>
      <c r="AK183" s="86"/>
      <c r="AL183" s="86">
        <v>400</v>
      </c>
      <c r="AM183" s="81">
        <v>13</v>
      </c>
      <c r="AN183" s="81"/>
      <c r="AO183" s="224">
        <v>42</v>
      </c>
      <c r="AP183" s="224">
        <v>42</v>
      </c>
      <c r="AQ183" s="225"/>
      <c r="AR183" s="241"/>
      <c r="AS183" s="120" t="s">
        <v>2756</v>
      </c>
      <c r="AT183" s="120"/>
      <c r="AU183" s="202"/>
      <c r="AV183" s="81">
        <v>9</v>
      </c>
      <c r="AW183" s="81">
        <v>1</v>
      </c>
      <c r="AX183" s="209">
        <v>10</v>
      </c>
      <c r="AY183" s="228"/>
      <c r="AZ183" s="120" t="s">
        <v>2756</v>
      </c>
      <c r="BA183" s="120"/>
      <c r="BB183" s="90"/>
      <c r="BC183" s="118">
        <v>9</v>
      </c>
    </row>
    <row r="184" spans="2:55" ht="31.5" customHeight="1">
      <c r="B184" s="72">
        <v>179</v>
      </c>
      <c r="C184" s="72">
        <v>34</v>
      </c>
      <c r="D184" s="239" t="s">
        <v>2083</v>
      </c>
      <c r="E184" s="79" t="s">
        <v>5930</v>
      </c>
      <c r="F184" s="81" t="s">
        <v>5931</v>
      </c>
      <c r="G184" s="81" t="s">
        <v>5932</v>
      </c>
      <c r="H184" s="239" t="s">
        <v>2769</v>
      </c>
      <c r="I184" s="81" t="s">
        <v>5418</v>
      </c>
      <c r="J184" s="240" t="s">
        <v>5936</v>
      </c>
      <c r="K184" s="240" t="s">
        <v>5937</v>
      </c>
      <c r="L184" s="81">
        <v>1</v>
      </c>
      <c r="M184" s="81">
        <v>1</v>
      </c>
      <c r="N184" s="81">
        <v>1</v>
      </c>
      <c r="O184" s="85" t="s">
        <v>8828</v>
      </c>
      <c r="P184" s="189"/>
      <c r="Q184" s="189"/>
      <c r="R184" s="189"/>
      <c r="S184" s="81"/>
      <c r="T184" s="81"/>
      <c r="U184" s="81"/>
      <c r="V184" s="81"/>
      <c r="W184" s="81"/>
      <c r="X184" s="95"/>
      <c r="Y184" s="118"/>
      <c r="Z184" s="81"/>
      <c r="AA184" s="81"/>
      <c r="AB184" s="82"/>
      <c r="AC184" s="85"/>
      <c r="AD184" s="190">
        <v>10443.322</v>
      </c>
      <c r="AE184" s="214"/>
      <c r="AF184" s="214"/>
      <c r="AG184" s="191">
        <v>10443</v>
      </c>
      <c r="AH184" s="87">
        <v>10337</v>
      </c>
      <c r="AI184" s="87"/>
      <c r="AJ184" s="192"/>
      <c r="AK184" s="86"/>
      <c r="AL184" s="86"/>
      <c r="AM184" s="81"/>
      <c r="AN184" s="81"/>
      <c r="AO184" s="224"/>
      <c r="AP184" s="224"/>
      <c r="AQ184" s="225"/>
      <c r="AR184" s="241"/>
      <c r="AS184" s="120" t="s">
        <v>2778</v>
      </c>
      <c r="AT184" s="120"/>
      <c r="AU184" s="202"/>
      <c r="AV184" s="81"/>
      <c r="AW184" s="81"/>
      <c r="AX184" s="209"/>
      <c r="AY184" s="228"/>
      <c r="AZ184" s="120" t="s">
        <v>2778</v>
      </c>
      <c r="BA184" s="120"/>
      <c r="BB184" s="90"/>
      <c r="BC184" s="82"/>
    </row>
    <row r="185" spans="2:55" ht="31.5" customHeight="1">
      <c r="B185" s="72">
        <v>180</v>
      </c>
      <c r="C185" s="72">
        <v>35</v>
      </c>
      <c r="D185" s="239" t="s">
        <v>2083</v>
      </c>
      <c r="E185" s="79" t="s">
        <v>2018</v>
      </c>
      <c r="F185" s="81" t="s">
        <v>5939</v>
      </c>
      <c r="G185" s="81" t="s">
        <v>5940</v>
      </c>
      <c r="H185" s="239" t="s">
        <v>2769</v>
      </c>
      <c r="I185" s="81" t="s">
        <v>5418</v>
      </c>
      <c r="J185" s="240" t="s">
        <v>5943</v>
      </c>
      <c r="K185" s="240" t="s">
        <v>5944</v>
      </c>
      <c r="L185" s="81">
        <v>1</v>
      </c>
      <c r="M185" s="81">
        <v>3</v>
      </c>
      <c r="N185" s="81">
        <v>4</v>
      </c>
      <c r="O185" s="85" t="s">
        <v>5945</v>
      </c>
      <c r="P185" s="189" t="s">
        <v>5949</v>
      </c>
      <c r="Q185" s="189" t="s">
        <v>5950</v>
      </c>
      <c r="R185" s="189" t="s">
        <v>5951</v>
      </c>
      <c r="S185" s="81" t="s">
        <v>5953</v>
      </c>
      <c r="T185" s="81">
        <v>1</v>
      </c>
      <c r="U185" s="81"/>
      <c r="V185" s="81"/>
      <c r="W185" s="81"/>
      <c r="X185" s="118">
        <v>0</v>
      </c>
      <c r="Y185" s="118">
        <v>4</v>
      </c>
      <c r="Z185" s="99"/>
      <c r="AA185" s="81"/>
      <c r="AB185" s="82"/>
      <c r="AC185" s="85"/>
      <c r="AD185" s="190">
        <v>17285.261999999999</v>
      </c>
      <c r="AE185" s="214">
        <v>20902</v>
      </c>
      <c r="AF185" s="214">
        <v>23000</v>
      </c>
      <c r="AG185" s="191">
        <v>17285</v>
      </c>
      <c r="AH185" s="87">
        <v>20902</v>
      </c>
      <c r="AI185" s="87">
        <v>23000</v>
      </c>
      <c r="AJ185" s="192">
        <f>AI185-AH185</f>
        <v>2098</v>
      </c>
      <c r="AK185" s="86"/>
      <c r="AL185" s="86"/>
      <c r="AM185" s="81"/>
      <c r="AN185" s="81"/>
      <c r="AO185" s="224">
        <v>17</v>
      </c>
      <c r="AP185" s="224">
        <v>23</v>
      </c>
      <c r="AQ185" s="225">
        <v>6</v>
      </c>
      <c r="AR185" s="241">
        <v>67</v>
      </c>
      <c r="AS185" s="120" t="s">
        <v>2756</v>
      </c>
      <c r="AT185" s="120"/>
      <c r="AU185" s="202"/>
      <c r="AV185" s="81">
        <v>10</v>
      </c>
      <c r="AW185" s="81">
        <v>1</v>
      </c>
      <c r="AX185" s="209">
        <v>10</v>
      </c>
      <c r="AY185" s="228" t="s">
        <v>8839</v>
      </c>
      <c r="AZ185" s="120" t="s">
        <v>2756</v>
      </c>
      <c r="BA185" s="120"/>
      <c r="BB185" s="90"/>
      <c r="BC185" s="118">
        <v>6</v>
      </c>
    </row>
    <row r="186" spans="2:55" ht="31.5" customHeight="1">
      <c r="B186" s="72">
        <v>181</v>
      </c>
      <c r="C186" s="72">
        <v>36</v>
      </c>
      <c r="D186" s="239" t="s">
        <v>2083</v>
      </c>
      <c r="E186" s="79" t="s">
        <v>2019</v>
      </c>
      <c r="F186" s="81" t="s">
        <v>5955</v>
      </c>
      <c r="G186" s="81" t="s">
        <v>5956</v>
      </c>
      <c r="H186" s="239" t="s">
        <v>2735</v>
      </c>
      <c r="I186" s="81" t="s">
        <v>5418</v>
      </c>
      <c r="J186" s="240" t="s">
        <v>5959</v>
      </c>
      <c r="K186" s="240" t="s">
        <v>5960</v>
      </c>
      <c r="L186" s="81">
        <v>4</v>
      </c>
      <c r="M186" s="81">
        <v>4</v>
      </c>
      <c r="N186" s="81">
        <v>4</v>
      </c>
      <c r="O186" s="85" t="s">
        <v>8840</v>
      </c>
      <c r="P186" s="189" t="s">
        <v>8841</v>
      </c>
      <c r="Q186" s="189" t="s">
        <v>8842</v>
      </c>
      <c r="R186" s="189" t="s">
        <v>8843</v>
      </c>
      <c r="S186" s="81" t="s">
        <v>8671</v>
      </c>
      <c r="T186" s="81"/>
      <c r="U186" s="81"/>
      <c r="V186" s="81"/>
      <c r="W186" s="81"/>
      <c r="X186" s="95">
        <v>3</v>
      </c>
      <c r="Y186" s="118">
        <v>4</v>
      </c>
      <c r="Z186" s="99"/>
      <c r="AA186" s="81"/>
      <c r="AB186" s="82"/>
      <c r="AC186" s="85"/>
      <c r="AD186" s="190">
        <v>10536.431</v>
      </c>
      <c r="AE186" s="214">
        <v>60416</v>
      </c>
      <c r="AF186" s="214">
        <v>68000</v>
      </c>
      <c r="AG186" s="191">
        <v>47517</v>
      </c>
      <c r="AH186" s="87">
        <v>60416</v>
      </c>
      <c r="AI186" s="87">
        <v>68000</v>
      </c>
      <c r="AJ186" s="192">
        <f>AI186-AH186</f>
        <v>7584</v>
      </c>
      <c r="AK186" s="86"/>
      <c r="AL186" s="86">
        <v>8000</v>
      </c>
      <c r="AM186" s="81"/>
      <c r="AN186" s="81"/>
      <c r="AO186" s="224">
        <v>90</v>
      </c>
      <c r="AP186" s="224">
        <v>105</v>
      </c>
      <c r="AQ186" s="225">
        <v>15</v>
      </c>
      <c r="AR186" s="241"/>
      <c r="AS186" s="120" t="s">
        <v>2756</v>
      </c>
      <c r="AT186" s="202"/>
      <c r="AU186" s="120" t="s">
        <v>8844</v>
      </c>
      <c r="AV186" s="81">
        <v>10</v>
      </c>
      <c r="AW186" s="81">
        <v>1</v>
      </c>
      <c r="AX186" s="209">
        <v>10</v>
      </c>
      <c r="AY186" s="228" t="s">
        <v>8845</v>
      </c>
      <c r="AZ186" s="120" t="s">
        <v>2756</v>
      </c>
      <c r="BA186" s="90"/>
      <c r="BB186" s="120" t="s">
        <v>8844</v>
      </c>
      <c r="BC186" s="118">
        <v>7</v>
      </c>
    </row>
    <row r="187" spans="2:55" ht="31.5" customHeight="1">
      <c r="B187" s="72">
        <v>182</v>
      </c>
      <c r="C187" s="72">
        <v>37</v>
      </c>
      <c r="D187" s="239" t="s">
        <v>2083</v>
      </c>
      <c r="E187" s="79" t="s">
        <v>2029</v>
      </c>
      <c r="F187" s="81" t="s">
        <v>5971</v>
      </c>
      <c r="G187" s="81" t="s">
        <v>5972</v>
      </c>
      <c r="H187" s="239" t="s">
        <v>2769</v>
      </c>
      <c r="I187" s="81" t="s">
        <v>5418</v>
      </c>
      <c r="J187" s="240" t="s">
        <v>5975</v>
      </c>
      <c r="K187" s="240" t="s">
        <v>5976</v>
      </c>
      <c r="L187" s="81">
        <v>4</v>
      </c>
      <c r="M187" s="81">
        <v>4</v>
      </c>
      <c r="N187" s="81">
        <v>4</v>
      </c>
      <c r="O187" s="85" t="s">
        <v>8846</v>
      </c>
      <c r="P187" s="189" t="s">
        <v>8847</v>
      </c>
      <c r="Q187" s="189" t="s">
        <v>8848</v>
      </c>
      <c r="R187" s="189" t="s">
        <v>8849</v>
      </c>
      <c r="S187" s="81" t="s">
        <v>8671</v>
      </c>
      <c r="T187" s="81"/>
      <c r="U187" s="81"/>
      <c r="V187" s="81"/>
      <c r="W187" s="81"/>
      <c r="X187" s="95">
        <v>2</v>
      </c>
      <c r="Y187" s="118">
        <v>4</v>
      </c>
      <c r="Z187" s="99"/>
      <c r="AA187" s="81"/>
      <c r="AB187" s="82"/>
      <c r="AC187" s="85"/>
      <c r="AD187" s="190">
        <v>14626.103999999999</v>
      </c>
      <c r="AE187" s="214">
        <v>13755</v>
      </c>
      <c r="AF187" s="214">
        <v>14500</v>
      </c>
      <c r="AG187" s="191">
        <v>14626</v>
      </c>
      <c r="AH187" s="87">
        <v>13755</v>
      </c>
      <c r="AI187" s="87">
        <v>14500</v>
      </c>
      <c r="AJ187" s="192">
        <f>AI187-AH187</f>
        <v>745</v>
      </c>
      <c r="AK187" s="86"/>
      <c r="AL187" s="86"/>
      <c r="AM187" s="81"/>
      <c r="AN187" s="81"/>
      <c r="AO187" s="224">
        <v>57</v>
      </c>
      <c r="AP187" s="224">
        <f>57+2</f>
        <v>59</v>
      </c>
      <c r="AQ187" s="225">
        <v>2</v>
      </c>
      <c r="AR187" s="241"/>
      <c r="AS187" s="120" t="s">
        <v>2756</v>
      </c>
      <c r="AT187" s="120"/>
      <c r="AU187" s="202"/>
      <c r="AV187" s="81">
        <v>9</v>
      </c>
      <c r="AW187" s="81">
        <v>1</v>
      </c>
      <c r="AX187" s="209">
        <v>8</v>
      </c>
      <c r="AY187" s="228"/>
      <c r="AZ187" s="120" t="s">
        <v>2756</v>
      </c>
      <c r="BA187" s="120"/>
      <c r="BB187" s="90"/>
      <c r="BC187" s="118">
        <v>5</v>
      </c>
    </row>
    <row r="188" spans="2:55" ht="31.5" customHeight="1">
      <c r="B188" s="72">
        <v>183</v>
      </c>
      <c r="C188" s="72">
        <v>38</v>
      </c>
      <c r="D188" s="239" t="s">
        <v>2083</v>
      </c>
      <c r="E188" s="79" t="s">
        <v>5986</v>
      </c>
      <c r="F188" s="81" t="s">
        <v>5988</v>
      </c>
      <c r="G188" s="81" t="s">
        <v>5989</v>
      </c>
      <c r="H188" s="239" t="s">
        <v>2735</v>
      </c>
      <c r="I188" s="81" t="s">
        <v>5418</v>
      </c>
      <c r="J188" s="240" t="s">
        <v>5992</v>
      </c>
      <c r="K188" s="240" t="s">
        <v>5993</v>
      </c>
      <c r="L188" s="81">
        <v>4</v>
      </c>
      <c r="M188" s="81">
        <v>4</v>
      </c>
      <c r="N188" s="81">
        <v>4</v>
      </c>
      <c r="O188" s="85" t="s">
        <v>8850</v>
      </c>
      <c r="P188" s="189" t="s">
        <v>8851</v>
      </c>
      <c r="Q188" s="189" t="s">
        <v>8852</v>
      </c>
      <c r="R188" s="189" t="s">
        <v>8853</v>
      </c>
      <c r="S188" s="81" t="s">
        <v>8854</v>
      </c>
      <c r="T188" s="81"/>
      <c r="U188" s="81"/>
      <c r="V188" s="81">
        <v>1</v>
      </c>
      <c r="W188" s="81"/>
      <c r="X188" s="95">
        <v>1</v>
      </c>
      <c r="Y188" s="118">
        <v>3</v>
      </c>
      <c r="Z188" s="99"/>
      <c r="AA188" s="81"/>
      <c r="AB188" s="82"/>
      <c r="AC188" s="85"/>
      <c r="AD188" s="190">
        <v>37142.095000000001</v>
      </c>
      <c r="AE188" s="214">
        <v>18070</v>
      </c>
      <c r="AF188" s="214">
        <v>26000</v>
      </c>
      <c r="AG188" s="191">
        <v>9800</v>
      </c>
      <c r="AH188" s="87">
        <v>13000</v>
      </c>
      <c r="AI188" s="87">
        <v>13000</v>
      </c>
      <c r="AJ188" s="192">
        <v>0</v>
      </c>
      <c r="AK188" s="86"/>
      <c r="AL188" s="86">
        <v>13000</v>
      </c>
      <c r="AM188" s="81"/>
      <c r="AN188" s="81"/>
      <c r="AO188" s="224">
        <v>100</v>
      </c>
      <c r="AP188" s="224">
        <v>100</v>
      </c>
      <c r="AQ188" s="225"/>
      <c r="AR188" s="241"/>
      <c r="AS188" s="120" t="s">
        <v>3098</v>
      </c>
      <c r="AT188" s="202"/>
      <c r="AU188" s="120" t="s">
        <v>8855</v>
      </c>
      <c r="AV188" s="81">
        <v>8</v>
      </c>
      <c r="AW188" s="81">
        <v>1</v>
      </c>
      <c r="AX188" s="209">
        <v>8</v>
      </c>
      <c r="AY188" s="228"/>
      <c r="AZ188" s="120" t="s">
        <v>3098</v>
      </c>
      <c r="BA188" s="90"/>
      <c r="BB188" s="120" t="s">
        <v>8855</v>
      </c>
      <c r="BC188" s="118">
        <v>3</v>
      </c>
    </row>
    <row r="189" spans="2:55" ht="31.5" customHeight="1">
      <c r="B189" s="72">
        <v>184</v>
      </c>
      <c r="C189" s="72">
        <v>39</v>
      </c>
      <c r="D189" s="239" t="s">
        <v>2083</v>
      </c>
      <c r="E189" s="79" t="s">
        <v>2031</v>
      </c>
      <c r="F189" s="81" t="s">
        <v>6004</v>
      </c>
      <c r="G189" s="81" t="s">
        <v>6005</v>
      </c>
      <c r="H189" s="239" t="s">
        <v>2735</v>
      </c>
      <c r="I189" s="81" t="s">
        <v>5418</v>
      </c>
      <c r="J189" s="240" t="s">
        <v>8856</v>
      </c>
      <c r="K189" s="240" t="s">
        <v>8857</v>
      </c>
      <c r="L189" s="81">
        <v>4</v>
      </c>
      <c r="M189" s="81">
        <v>4</v>
      </c>
      <c r="N189" s="81">
        <v>4</v>
      </c>
      <c r="O189" s="85" t="s">
        <v>8858</v>
      </c>
      <c r="P189" s="189" t="s">
        <v>8859</v>
      </c>
      <c r="Q189" s="189" t="s">
        <v>8860</v>
      </c>
      <c r="R189" s="189" t="s">
        <v>8861</v>
      </c>
      <c r="S189" s="81" t="s">
        <v>8862</v>
      </c>
      <c r="T189" s="81"/>
      <c r="U189" s="81"/>
      <c r="V189" s="81"/>
      <c r="W189" s="81"/>
      <c r="X189" s="95">
        <v>2</v>
      </c>
      <c r="Y189" s="118">
        <v>2</v>
      </c>
      <c r="Z189" s="99"/>
      <c r="AA189" s="81"/>
      <c r="AB189" s="82"/>
      <c r="AC189" s="85"/>
      <c r="AD189" s="190">
        <v>26631.297999999999</v>
      </c>
      <c r="AE189" s="214">
        <v>25677</v>
      </c>
      <c r="AF189" s="214">
        <v>27000</v>
      </c>
      <c r="AG189" s="191">
        <v>26600</v>
      </c>
      <c r="AH189" s="87">
        <v>25677</v>
      </c>
      <c r="AI189" s="87">
        <v>27000</v>
      </c>
      <c r="AJ189" s="192">
        <f>AI189-AH189</f>
        <v>1323</v>
      </c>
      <c r="AK189" s="86"/>
      <c r="AL189" s="86"/>
      <c r="AM189" s="81"/>
      <c r="AN189" s="81"/>
      <c r="AO189" s="224">
        <v>120</v>
      </c>
      <c r="AP189" s="224">
        <f>AO189+14</f>
        <v>134</v>
      </c>
      <c r="AQ189" s="225">
        <v>14</v>
      </c>
      <c r="AR189" s="241">
        <v>20</v>
      </c>
      <c r="AS189" s="120" t="s">
        <v>2756</v>
      </c>
      <c r="AT189" s="120"/>
      <c r="AU189" s="202"/>
      <c r="AV189" s="81">
        <v>9</v>
      </c>
      <c r="AW189" s="81">
        <v>1</v>
      </c>
      <c r="AX189" s="209">
        <v>8</v>
      </c>
      <c r="AY189" s="228" t="s">
        <v>8863</v>
      </c>
      <c r="AZ189" s="120" t="s">
        <v>2756</v>
      </c>
      <c r="BA189" s="120"/>
      <c r="BB189" s="90"/>
      <c r="BC189" s="118">
        <v>7</v>
      </c>
    </row>
    <row r="190" spans="2:55" ht="31.5" customHeight="1">
      <c r="B190" s="72">
        <v>185</v>
      </c>
      <c r="C190" s="72">
        <v>40</v>
      </c>
      <c r="D190" s="239" t="s">
        <v>2083</v>
      </c>
      <c r="E190" s="79" t="s">
        <v>6020</v>
      </c>
      <c r="F190" s="81" t="s">
        <v>6021</v>
      </c>
      <c r="G190" s="81" t="s">
        <v>6022</v>
      </c>
      <c r="H190" s="239" t="s">
        <v>2769</v>
      </c>
      <c r="I190" s="81" t="s">
        <v>5418</v>
      </c>
      <c r="J190" s="240" t="s">
        <v>6025</v>
      </c>
      <c r="K190" s="240" t="s">
        <v>6026</v>
      </c>
      <c r="L190" s="81">
        <v>2</v>
      </c>
      <c r="M190" s="81">
        <v>3</v>
      </c>
      <c r="N190" s="81">
        <v>3</v>
      </c>
      <c r="O190" s="85" t="s">
        <v>8864</v>
      </c>
      <c r="P190" s="189" t="s">
        <v>8865</v>
      </c>
      <c r="Q190" s="189" t="s">
        <v>8866</v>
      </c>
      <c r="R190" s="189" t="s">
        <v>8867</v>
      </c>
      <c r="S190" s="81" t="s">
        <v>6035</v>
      </c>
      <c r="T190" s="81">
        <v>1</v>
      </c>
      <c r="U190" s="81"/>
      <c r="V190" s="81"/>
      <c r="W190" s="81"/>
      <c r="X190" s="95">
        <v>0</v>
      </c>
      <c r="Y190" s="118">
        <v>1</v>
      </c>
      <c r="Z190" s="99"/>
      <c r="AA190" s="81"/>
      <c r="AB190" s="82"/>
      <c r="AC190" s="85"/>
      <c r="AD190" s="190">
        <v>10025.911</v>
      </c>
      <c r="AE190" s="214">
        <v>1042</v>
      </c>
      <c r="AF190" s="214">
        <v>3043</v>
      </c>
      <c r="AG190" s="191">
        <v>10025</v>
      </c>
      <c r="AH190" s="87">
        <v>1042</v>
      </c>
      <c r="AI190" s="87">
        <v>3043</v>
      </c>
      <c r="AJ190" s="192">
        <f>AI190-AH190</f>
        <v>2001</v>
      </c>
      <c r="AK190" s="86"/>
      <c r="AL190" s="86"/>
      <c r="AM190" s="81"/>
      <c r="AN190" s="81"/>
      <c r="AO190" s="224">
        <v>23</v>
      </c>
      <c r="AP190" s="224">
        <v>15</v>
      </c>
      <c r="AQ190" s="225"/>
      <c r="AR190" s="241"/>
      <c r="AS190" s="120" t="s">
        <v>3098</v>
      </c>
      <c r="AT190" s="120"/>
      <c r="AU190" s="202"/>
      <c r="AV190" s="81">
        <v>9</v>
      </c>
      <c r="AW190" s="81">
        <v>1</v>
      </c>
      <c r="AX190" s="209">
        <v>10</v>
      </c>
      <c r="AY190" s="228"/>
      <c r="AZ190" s="120" t="s">
        <v>3098</v>
      </c>
      <c r="BA190" s="120"/>
      <c r="BB190" s="90"/>
      <c r="BC190" s="118">
        <v>3</v>
      </c>
    </row>
    <row r="191" spans="2:55" ht="31.5" customHeight="1">
      <c r="B191" s="72">
        <v>186</v>
      </c>
      <c r="C191" s="72">
        <v>41</v>
      </c>
      <c r="D191" s="239" t="s">
        <v>2083</v>
      </c>
      <c r="E191" s="79" t="s">
        <v>2021</v>
      </c>
      <c r="F191" s="81" t="s">
        <v>6036</v>
      </c>
      <c r="G191" s="81" t="s">
        <v>6037</v>
      </c>
      <c r="H191" s="239" t="s">
        <v>2769</v>
      </c>
      <c r="I191" s="81" t="s">
        <v>5471</v>
      </c>
      <c r="J191" s="240" t="s">
        <v>6040</v>
      </c>
      <c r="K191" s="240" t="s">
        <v>6041</v>
      </c>
      <c r="L191" s="81">
        <v>1</v>
      </c>
      <c r="M191" s="81">
        <v>2</v>
      </c>
      <c r="N191" s="81">
        <v>4</v>
      </c>
      <c r="O191" s="85" t="s">
        <v>6042</v>
      </c>
      <c r="P191" s="189" t="s">
        <v>6046</v>
      </c>
      <c r="Q191" s="189" t="s">
        <v>6047</v>
      </c>
      <c r="R191" s="189" t="s">
        <v>6048</v>
      </c>
      <c r="S191" s="81"/>
      <c r="T191" s="81"/>
      <c r="U191" s="81"/>
      <c r="V191" s="81"/>
      <c r="W191" s="81"/>
      <c r="X191" s="95">
        <v>2</v>
      </c>
      <c r="Y191" s="118">
        <v>4</v>
      </c>
      <c r="Z191" s="81"/>
      <c r="AA191" s="81"/>
      <c r="AB191" s="82"/>
      <c r="AC191" s="85"/>
      <c r="AD191" s="190">
        <v>6937</v>
      </c>
      <c r="AE191" s="214">
        <v>5567</v>
      </c>
      <c r="AF191" s="214">
        <v>5500</v>
      </c>
      <c r="AG191" s="191">
        <v>6900</v>
      </c>
      <c r="AH191" s="87">
        <v>5567</v>
      </c>
      <c r="AI191" s="87">
        <v>5500</v>
      </c>
      <c r="AJ191" s="192"/>
      <c r="AK191" s="86"/>
      <c r="AL191" s="86"/>
      <c r="AM191" s="81"/>
      <c r="AN191" s="81"/>
      <c r="AO191" s="224">
        <v>38</v>
      </c>
      <c r="AP191" s="224">
        <v>40</v>
      </c>
      <c r="AQ191" s="225">
        <v>2</v>
      </c>
      <c r="AR191" s="241"/>
      <c r="AS191" s="120" t="s">
        <v>2756</v>
      </c>
      <c r="AT191" s="120"/>
      <c r="AU191" s="202"/>
      <c r="AV191" s="81">
        <v>10</v>
      </c>
      <c r="AW191" s="81">
        <v>1</v>
      </c>
      <c r="AX191" s="209">
        <v>10</v>
      </c>
      <c r="AY191" s="228"/>
      <c r="AZ191" s="120" t="s">
        <v>2756</v>
      </c>
      <c r="BA191" s="120"/>
      <c r="BB191" s="90"/>
      <c r="BC191" s="82">
        <v>6</v>
      </c>
    </row>
    <row r="192" spans="2:55" ht="31.5" customHeight="1">
      <c r="B192" s="72">
        <v>187</v>
      </c>
      <c r="C192" s="72">
        <v>42</v>
      </c>
      <c r="D192" s="239" t="s">
        <v>2083</v>
      </c>
      <c r="E192" s="79" t="s">
        <v>2017</v>
      </c>
      <c r="F192" s="81" t="s">
        <v>6050</v>
      </c>
      <c r="G192" s="81" t="s">
        <v>6051</v>
      </c>
      <c r="H192" s="239" t="s">
        <v>2769</v>
      </c>
      <c r="I192" s="81" t="s">
        <v>5471</v>
      </c>
      <c r="J192" s="240" t="s">
        <v>6054</v>
      </c>
      <c r="K192" s="240" t="s">
        <v>6055</v>
      </c>
      <c r="L192" s="81">
        <v>1</v>
      </c>
      <c r="M192" s="81">
        <v>2</v>
      </c>
      <c r="N192" s="81">
        <v>4</v>
      </c>
      <c r="O192" s="85" t="s">
        <v>6056</v>
      </c>
      <c r="P192" s="189" t="s">
        <v>6060</v>
      </c>
      <c r="Q192" s="189" t="s">
        <v>6061</v>
      </c>
      <c r="R192" s="189" t="s">
        <v>6062</v>
      </c>
      <c r="S192" s="81" t="s">
        <v>8868</v>
      </c>
      <c r="T192" s="81">
        <v>1</v>
      </c>
      <c r="U192" s="81"/>
      <c r="V192" s="81"/>
      <c r="W192" s="81"/>
      <c r="X192" s="95">
        <v>2</v>
      </c>
      <c r="Y192" s="118">
        <v>6</v>
      </c>
      <c r="Z192" s="81"/>
      <c r="AA192" s="81"/>
      <c r="AB192" s="82"/>
      <c r="AC192" s="85"/>
      <c r="AD192" s="190">
        <v>35968.998</v>
      </c>
      <c r="AE192" s="214">
        <v>39460</v>
      </c>
      <c r="AF192" s="214">
        <v>39000</v>
      </c>
      <c r="AG192" s="191">
        <v>35968</v>
      </c>
      <c r="AH192" s="87">
        <v>39460</v>
      </c>
      <c r="AI192" s="87">
        <v>39000</v>
      </c>
      <c r="AJ192" s="192"/>
      <c r="AK192" s="86"/>
      <c r="AL192" s="86"/>
      <c r="AM192" s="81"/>
      <c r="AN192" s="81"/>
      <c r="AO192" s="224">
        <v>129</v>
      </c>
      <c r="AP192" s="224">
        <v>130</v>
      </c>
      <c r="AQ192" s="225">
        <v>1</v>
      </c>
      <c r="AR192" s="241"/>
      <c r="AS192" s="120" t="s">
        <v>2756</v>
      </c>
      <c r="AT192" s="120"/>
      <c r="AU192" s="202"/>
      <c r="AV192" s="81">
        <v>10</v>
      </c>
      <c r="AW192" s="81">
        <v>1</v>
      </c>
      <c r="AX192" s="209">
        <v>10</v>
      </c>
      <c r="AY192" s="228"/>
      <c r="AZ192" s="120" t="s">
        <v>2756</v>
      </c>
      <c r="BA192" s="120"/>
      <c r="BB192" s="90"/>
      <c r="BC192" s="82">
        <v>8</v>
      </c>
    </row>
    <row r="193" spans="2:55" ht="31.5" customHeight="1">
      <c r="B193" s="72">
        <v>188</v>
      </c>
      <c r="C193" s="72">
        <v>43</v>
      </c>
      <c r="D193" s="239" t="s">
        <v>2083</v>
      </c>
      <c r="E193" s="79" t="s">
        <v>6064</v>
      </c>
      <c r="F193" s="81" t="s">
        <v>6065</v>
      </c>
      <c r="G193" s="81" t="s">
        <v>6066</v>
      </c>
      <c r="H193" s="239" t="s">
        <v>2769</v>
      </c>
      <c r="I193" s="81" t="s">
        <v>5471</v>
      </c>
      <c r="J193" s="240" t="s">
        <v>6069</v>
      </c>
      <c r="K193" s="240" t="s">
        <v>6070</v>
      </c>
      <c r="L193" s="81">
        <v>1</v>
      </c>
      <c r="M193" s="81">
        <v>2</v>
      </c>
      <c r="N193" s="81">
        <v>4</v>
      </c>
      <c r="O193" s="85" t="s">
        <v>6071</v>
      </c>
      <c r="P193" s="189" t="s">
        <v>6075</v>
      </c>
      <c r="Q193" s="189" t="s">
        <v>6076</v>
      </c>
      <c r="R193" s="189" t="s">
        <v>6077</v>
      </c>
      <c r="S193" s="81" t="s">
        <v>8869</v>
      </c>
      <c r="T193" s="81">
        <v>1</v>
      </c>
      <c r="U193" s="81"/>
      <c r="V193" s="81"/>
      <c r="W193" s="81"/>
      <c r="X193" s="95">
        <v>2</v>
      </c>
      <c r="Y193" s="118">
        <v>5</v>
      </c>
      <c r="Z193" s="81"/>
      <c r="AA193" s="81"/>
      <c r="AB193" s="82"/>
      <c r="AC193" s="85"/>
      <c r="AD193" s="190">
        <v>2441.5259999999998</v>
      </c>
      <c r="AE193" s="214">
        <v>4060</v>
      </c>
      <c r="AF193" s="214">
        <v>7000</v>
      </c>
      <c r="AG193" s="191">
        <v>2441</v>
      </c>
      <c r="AH193" s="87">
        <v>4060</v>
      </c>
      <c r="AI193" s="87">
        <v>7000</v>
      </c>
      <c r="AJ193" s="192">
        <v>2940</v>
      </c>
      <c r="AK193" s="86"/>
      <c r="AL193" s="86">
        <v>5</v>
      </c>
      <c r="AM193" s="81">
        <v>1</v>
      </c>
      <c r="AN193" s="81"/>
      <c r="AO193" s="224">
        <v>23</v>
      </c>
      <c r="AP193" s="224">
        <v>40</v>
      </c>
      <c r="AQ193" s="225">
        <v>17</v>
      </c>
      <c r="AR193" s="241"/>
      <c r="AS193" s="120" t="s">
        <v>2756</v>
      </c>
      <c r="AT193" s="120"/>
      <c r="AU193" s="202"/>
      <c r="AV193" s="81">
        <v>10</v>
      </c>
      <c r="AW193" s="81">
        <v>1</v>
      </c>
      <c r="AX193" s="209">
        <v>10</v>
      </c>
      <c r="AY193" s="228"/>
      <c r="AZ193" s="120" t="s">
        <v>2756</v>
      </c>
      <c r="BA193" s="120"/>
      <c r="BB193" s="90"/>
      <c r="BC193" s="82">
        <v>7</v>
      </c>
    </row>
    <row r="194" spans="2:55" ht="31.5" customHeight="1">
      <c r="B194" s="72">
        <v>189</v>
      </c>
      <c r="C194" s="72">
        <v>44</v>
      </c>
      <c r="D194" s="239" t="s">
        <v>2083</v>
      </c>
      <c r="E194" s="79" t="s">
        <v>6079</v>
      </c>
      <c r="F194" s="81" t="s">
        <v>6081</v>
      </c>
      <c r="G194" s="81" t="s">
        <v>6082</v>
      </c>
      <c r="H194" s="239" t="s">
        <v>2769</v>
      </c>
      <c r="I194" s="81" t="s">
        <v>5437</v>
      </c>
      <c r="J194" s="240" t="s">
        <v>6085</v>
      </c>
      <c r="K194" s="240" t="s">
        <v>6086</v>
      </c>
      <c r="L194" s="81">
        <v>1</v>
      </c>
      <c r="M194" s="81">
        <v>2</v>
      </c>
      <c r="N194" s="81">
        <v>3</v>
      </c>
      <c r="O194" s="85" t="s">
        <v>6087</v>
      </c>
      <c r="P194" s="189" t="s">
        <v>6091</v>
      </c>
      <c r="Q194" s="189" t="s">
        <v>6092</v>
      </c>
      <c r="R194" s="189" t="s">
        <v>6093</v>
      </c>
      <c r="S194" s="81"/>
      <c r="T194" s="81"/>
      <c r="U194" s="81"/>
      <c r="V194" s="81"/>
      <c r="W194" s="81"/>
      <c r="X194" s="95">
        <v>2</v>
      </c>
      <c r="Y194" s="95">
        <v>3</v>
      </c>
      <c r="Z194" s="81"/>
      <c r="AA194" s="81"/>
      <c r="AB194" s="82"/>
      <c r="AC194" s="85"/>
      <c r="AD194" s="190">
        <v>37045.995000000003</v>
      </c>
      <c r="AE194" s="214">
        <v>35400</v>
      </c>
      <c r="AF194" s="214">
        <v>40000</v>
      </c>
      <c r="AG194" s="191">
        <v>0</v>
      </c>
      <c r="AH194" s="87">
        <v>35400</v>
      </c>
      <c r="AI194" s="87">
        <v>37400</v>
      </c>
      <c r="AJ194" s="192">
        <f>(AI194-AH194)</f>
        <v>2000</v>
      </c>
      <c r="AK194" s="86"/>
      <c r="AL194" s="86"/>
      <c r="AM194" s="81"/>
      <c r="AN194" s="81"/>
      <c r="AO194" s="224">
        <v>109</v>
      </c>
      <c r="AP194" s="224">
        <v>136</v>
      </c>
      <c r="AQ194" s="225">
        <v>27</v>
      </c>
      <c r="AR194" s="241"/>
      <c r="AS194" s="120" t="s">
        <v>2756</v>
      </c>
      <c r="AT194" s="120"/>
      <c r="AU194" s="202"/>
      <c r="AV194" s="81">
        <v>8</v>
      </c>
      <c r="AW194" s="81">
        <v>1</v>
      </c>
      <c r="AX194" s="209">
        <v>8</v>
      </c>
      <c r="AY194" s="228"/>
      <c r="AZ194" s="120" t="s">
        <v>2756</v>
      </c>
      <c r="BA194" s="120"/>
      <c r="BB194" s="90"/>
      <c r="BC194" s="82">
        <v>4</v>
      </c>
    </row>
    <row r="195" spans="2:55" ht="31.5" customHeight="1">
      <c r="B195" s="72">
        <v>190</v>
      </c>
      <c r="C195" s="72">
        <v>45</v>
      </c>
      <c r="D195" s="239" t="s">
        <v>2083</v>
      </c>
      <c r="E195" s="79" t="s">
        <v>6094</v>
      </c>
      <c r="F195" s="81" t="s">
        <v>6096</v>
      </c>
      <c r="G195" s="81" t="s">
        <v>6097</v>
      </c>
      <c r="H195" s="239" t="s">
        <v>2735</v>
      </c>
      <c r="I195" s="81" t="s">
        <v>5471</v>
      </c>
      <c r="J195" s="240" t="s">
        <v>6100</v>
      </c>
      <c r="K195" s="240" t="s">
        <v>6101</v>
      </c>
      <c r="L195" s="81">
        <v>1</v>
      </c>
      <c r="M195" s="81">
        <v>2</v>
      </c>
      <c r="N195" s="81">
        <v>2</v>
      </c>
      <c r="O195" s="85" t="s">
        <v>6102</v>
      </c>
      <c r="P195" s="189" t="s">
        <v>6106</v>
      </c>
      <c r="Q195" s="189" t="s">
        <v>6107</v>
      </c>
      <c r="R195" s="189" t="s">
        <v>6108</v>
      </c>
      <c r="S195" s="81"/>
      <c r="T195" s="81"/>
      <c r="U195" s="81"/>
      <c r="V195" s="81"/>
      <c r="W195" s="81"/>
      <c r="X195" s="95">
        <v>2</v>
      </c>
      <c r="Y195" s="118">
        <v>5</v>
      </c>
      <c r="Z195" s="81"/>
      <c r="AA195" s="81"/>
      <c r="AB195" s="82"/>
      <c r="AC195" s="85"/>
      <c r="AD195" s="190">
        <v>12588.653</v>
      </c>
      <c r="AE195" s="214">
        <v>14000</v>
      </c>
      <c r="AF195" s="214">
        <v>17000</v>
      </c>
      <c r="AG195" s="191">
        <v>12588</v>
      </c>
      <c r="AH195" s="87">
        <v>14000</v>
      </c>
      <c r="AI195" s="87">
        <v>17000</v>
      </c>
      <c r="AJ195" s="192">
        <v>3000</v>
      </c>
      <c r="AK195" s="86"/>
      <c r="AL195" s="86"/>
      <c r="AM195" s="81"/>
      <c r="AN195" s="81"/>
      <c r="AO195" s="224">
        <v>122</v>
      </c>
      <c r="AP195" s="224">
        <v>133</v>
      </c>
      <c r="AQ195" s="225">
        <v>11</v>
      </c>
      <c r="AR195" s="241"/>
      <c r="AS195" s="120" t="s">
        <v>2756</v>
      </c>
      <c r="AT195" s="120"/>
      <c r="AU195" s="202"/>
      <c r="AV195" s="81">
        <v>10</v>
      </c>
      <c r="AW195" s="81">
        <v>1</v>
      </c>
      <c r="AX195" s="209">
        <v>10</v>
      </c>
      <c r="AY195" s="228"/>
      <c r="AZ195" s="120" t="s">
        <v>2756</v>
      </c>
      <c r="BA195" s="120"/>
      <c r="BB195" s="90"/>
      <c r="BC195" s="82">
        <v>7</v>
      </c>
    </row>
    <row r="196" spans="2:55" ht="31.5" customHeight="1">
      <c r="B196" s="72">
        <v>191</v>
      </c>
      <c r="C196" s="72">
        <v>46</v>
      </c>
      <c r="D196" s="239" t="s">
        <v>2083</v>
      </c>
      <c r="E196" s="79" t="s">
        <v>6110</v>
      </c>
      <c r="F196" s="81" t="s">
        <v>6112</v>
      </c>
      <c r="G196" s="81" t="s">
        <v>6113</v>
      </c>
      <c r="H196" s="239" t="s">
        <v>2769</v>
      </c>
      <c r="I196" s="81" t="s">
        <v>5437</v>
      </c>
      <c r="J196" s="240" t="s">
        <v>6116</v>
      </c>
      <c r="K196" s="240" t="s">
        <v>6117</v>
      </c>
      <c r="L196" s="81">
        <v>1</v>
      </c>
      <c r="M196" s="81">
        <v>3</v>
      </c>
      <c r="N196" s="81">
        <v>3</v>
      </c>
      <c r="O196" s="85" t="s">
        <v>6118</v>
      </c>
      <c r="P196" s="189" t="s">
        <v>6122</v>
      </c>
      <c r="Q196" s="189" t="s">
        <v>6123</v>
      </c>
      <c r="R196" s="189" t="s">
        <v>6124</v>
      </c>
      <c r="S196" s="81" t="s">
        <v>8870</v>
      </c>
      <c r="T196" s="81">
        <v>1</v>
      </c>
      <c r="U196" s="81"/>
      <c r="V196" s="81"/>
      <c r="W196" s="81"/>
      <c r="X196" s="95">
        <v>2</v>
      </c>
      <c r="Y196" s="95">
        <v>3</v>
      </c>
      <c r="Z196" s="81"/>
      <c r="AA196" s="81"/>
      <c r="AB196" s="82"/>
      <c r="AC196" s="85"/>
      <c r="AD196" s="190">
        <v>8013.7740000000003</v>
      </c>
      <c r="AE196" s="214">
        <v>7900</v>
      </c>
      <c r="AF196" s="214">
        <v>7200</v>
      </c>
      <c r="AG196" s="191">
        <v>0</v>
      </c>
      <c r="AH196" s="87">
        <v>7900</v>
      </c>
      <c r="AI196" s="87">
        <v>7200</v>
      </c>
      <c r="AJ196" s="192"/>
      <c r="AK196" s="86"/>
      <c r="AL196" s="86"/>
      <c r="AM196" s="81"/>
      <c r="AN196" s="81"/>
      <c r="AO196" s="224">
        <v>21</v>
      </c>
      <c r="AP196" s="224">
        <v>22</v>
      </c>
      <c r="AQ196" s="225">
        <v>1</v>
      </c>
      <c r="AR196" s="241"/>
      <c r="AS196" s="120" t="s">
        <v>2756</v>
      </c>
      <c r="AT196" s="120"/>
      <c r="AU196" s="202"/>
      <c r="AV196" s="81">
        <v>8</v>
      </c>
      <c r="AW196" s="81">
        <v>1</v>
      </c>
      <c r="AX196" s="209">
        <v>8</v>
      </c>
      <c r="AY196" s="228" t="s">
        <v>8871</v>
      </c>
      <c r="AZ196" s="120" t="s">
        <v>2756</v>
      </c>
      <c r="BA196" s="120"/>
      <c r="BB196" s="90"/>
      <c r="BC196" s="82">
        <v>4</v>
      </c>
    </row>
    <row r="197" spans="2:55" ht="31.5" customHeight="1">
      <c r="B197" s="72">
        <v>192</v>
      </c>
      <c r="C197" s="72">
        <v>47</v>
      </c>
      <c r="D197" s="239" t="s">
        <v>2083</v>
      </c>
      <c r="E197" s="79" t="s">
        <v>6127</v>
      </c>
      <c r="F197" s="81" t="s">
        <v>6128</v>
      </c>
      <c r="G197" s="81" t="s">
        <v>6129</v>
      </c>
      <c r="H197" s="239" t="s">
        <v>2735</v>
      </c>
      <c r="I197" s="81" t="s">
        <v>5418</v>
      </c>
      <c r="J197" s="240" t="s">
        <v>6132</v>
      </c>
      <c r="K197" s="240" t="s">
        <v>6133</v>
      </c>
      <c r="L197" s="81">
        <v>4</v>
      </c>
      <c r="M197" s="81">
        <v>4</v>
      </c>
      <c r="N197" s="81">
        <v>4</v>
      </c>
      <c r="O197" s="85" t="s">
        <v>8872</v>
      </c>
      <c r="P197" s="189" t="s">
        <v>8873</v>
      </c>
      <c r="Q197" s="189" t="s">
        <v>8874</v>
      </c>
      <c r="R197" s="189" t="s">
        <v>8875</v>
      </c>
      <c r="S197" s="81" t="s">
        <v>8876</v>
      </c>
      <c r="T197" s="81">
        <v>1</v>
      </c>
      <c r="U197" s="81"/>
      <c r="V197" s="81"/>
      <c r="W197" s="81"/>
      <c r="X197" s="95">
        <v>2</v>
      </c>
      <c r="Y197" s="118">
        <v>4</v>
      </c>
      <c r="Z197" s="99"/>
      <c r="AA197" s="81"/>
      <c r="AB197" s="82"/>
      <c r="AC197" s="85"/>
      <c r="AD197" s="190">
        <v>33329.963000000003</v>
      </c>
      <c r="AE197" s="214">
        <v>28346</v>
      </c>
      <c r="AF197" s="214">
        <v>30000</v>
      </c>
      <c r="AG197" s="191">
        <v>33330</v>
      </c>
      <c r="AH197" s="87">
        <v>28364</v>
      </c>
      <c r="AI197" s="87">
        <v>30000</v>
      </c>
      <c r="AJ197" s="192">
        <f>AI197-AH197</f>
        <v>1636</v>
      </c>
      <c r="AK197" s="86"/>
      <c r="AL197" s="86"/>
      <c r="AM197" s="81"/>
      <c r="AN197" s="81"/>
      <c r="AO197" s="224">
        <v>115</v>
      </c>
      <c r="AP197" s="224">
        <v>130</v>
      </c>
      <c r="AQ197" s="225">
        <v>15</v>
      </c>
      <c r="AR197" s="241">
        <v>10</v>
      </c>
      <c r="AS197" s="120" t="s">
        <v>3098</v>
      </c>
      <c r="AT197" s="120"/>
      <c r="AU197" s="202"/>
      <c r="AV197" s="81">
        <v>10</v>
      </c>
      <c r="AW197" s="81">
        <v>1</v>
      </c>
      <c r="AX197" s="209">
        <v>10</v>
      </c>
      <c r="AY197" s="228"/>
      <c r="AZ197" s="120" t="s">
        <v>3098</v>
      </c>
      <c r="BA197" s="120"/>
      <c r="BB197" s="90"/>
      <c r="BC197" s="118">
        <v>8</v>
      </c>
    </row>
    <row r="198" spans="2:55" ht="31.5" customHeight="1">
      <c r="B198" s="72">
        <v>193</v>
      </c>
      <c r="C198" s="72">
        <v>48</v>
      </c>
      <c r="D198" s="239" t="s">
        <v>2083</v>
      </c>
      <c r="E198" s="79" t="s">
        <v>2036</v>
      </c>
      <c r="F198" s="81" t="s">
        <v>6144</v>
      </c>
      <c r="G198" s="81" t="s">
        <v>6145</v>
      </c>
      <c r="H198" s="239" t="s">
        <v>2735</v>
      </c>
      <c r="I198" s="81" t="s">
        <v>5471</v>
      </c>
      <c r="J198" s="240" t="s">
        <v>6148</v>
      </c>
      <c r="K198" s="240" t="s">
        <v>6149</v>
      </c>
      <c r="L198" s="81">
        <v>1</v>
      </c>
      <c r="M198" s="81">
        <v>2</v>
      </c>
      <c r="N198" s="81">
        <v>3</v>
      </c>
      <c r="O198" s="85" t="s">
        <v>6151</v>
      </c>
      <c r="P198" s="189" t="s">
        <v>6155</v>
      </c>
      <c r="Q198" s="189" t="s">
        <v>6156</v>
      </c>
      <c r="R198" s="189" t="s">
        <v>6157</v>
      </c>
      <c r="S198" s="81"/>
      <c r="T198" s="81"/>
      <c r="U198" s="81"/>
      <c r="V198" s="81"/>
      <c r="W198" s="81"/>
      <c r="X198" s="95">
        <v>2</v>
      </c>
      <c r="Y198" s="118">
        <v>6</v>
      </c>
      <c r="Z198" s="81"/>
      <c r="AA198" s="81" t="s">
        <v>8877</v>
      </c>
      <c r="AB198" s="118" t="s">
        <v>8878</v>
      </c>
      <c r="AC198" s="85"/>
      <c r="AD198" s="190">
        <v>179696.15900000001</v>
      </c>
      <c r="AE198" s="214">
        <v>240960</v>
      </c>
      <c r="AF198" s="214">
        <v>245000</v>
      </c>
      <c r="AG198" s="191">
        <v>179700</v>
      </c>
      <c r="AH198" s="87">
        <v>240960</v>
      </c>
      <c r="AI198" s="87">
        <v>245000</v>
      </c>
      <c r="AJ198" s="192">
        <v>4040</v>
      </c>
      <c r="AK198" s="86"/>
      <c r="AL198" s="86"/>
      <c r="AM198" s="81"/>
      <c r="AN198" s="81"/>
      <c r="AO198" s="224">
        <v>385</v>
      </c>
      <c r="AP198" s="224">
        <v>385</v>
      </c>
      <c r="AQ198" s="225"/>
      <c r="AR198" s="241"/>
      <c r="AS198" s="120" t="s">
        <v>2778</v>
      </c>
      <c r="AT198" s="120"/>
      <c r="AU198" s="202"/>
      <c r="AV198" s="81">
        <v>10</v>
      </c>
      <c r="AW198" s="81">
        <v>1</v>
      </c>
      <c r="AX198" s="209">
        <v>10</v>
      </c>
      <c r="AY198" s="228" t="s">
        <v>8879</v>
      </c>
      <c r="AZ198" s="120" t="s">
        <v>2778</v>
      </c>
      <c r="BA198" s="120"/>
      <c r="BB198" s="90"/>
      <c r="BC198" s="82">
        <v>8</v>
      </c>
    </row>
    <row r="199" spans="2:55" ht="31.5" customHeight="1">
      <c r="B199" s="72">
        <v>194</v>
      </c>
      <c r="C199" s="72">
        <v>49</v>
      </c>
      <c r="D199" s="239" t="s">
        <v>2083</v>
      </c>
      <c r="E199" s="79" t="s">
        <v>6159</v>
      </c>
      <c r="F199" s="81" t="s">
        <v>6162</v>
      </c>
      <c r="G199" s="81" t="s">
        <v>6161</v>
      </c>
      <c r="H199" s="239" t="s">
        <v>2769</v>
      </c>
      <c r="I199" s="81" t="s">
        <v>5418</v>
      </c>
      <c r="J199" s="240" t="s">
        <v>3952</v>
      </c>
      <c r="K199" s="240" t="s">
        <v>6165</v>
      </c>
      <c r="L199" s="81">
        <v>2</v>
      </c>
      <c r="M199" s="81">
        <v>2</v>
      </c>
      <c r="N199" s="81">
        <v>3</v>
      </c>
      <c r="O199" s="85" t="s">
        <v>8881</v>
      </c>
      <c r="P199" s="189" t="s">
        <v>8882</v>
      </c>
      <c r="Q199" s="189" t="s">
        <v>8883</v>
      </c>
      <c r="R199" s="189" t="s">
        <v>8884</v>
      </c>
      <c r="S199" s="81"/>
      <c r="T199" s="81"/>
      <c r="U199" s="81"/>
      <c r="V199" s="81"/>
      <c r="W199" s="81"/>
      <c r="X199" s="95">
        <v>0</v>
      </c>
      <c r="Y199" s="118">
        <v>1</v>
      </c>
      <c r="Z199" s="99"/>
      <c r="AA199" s="81"/>
      <c r="AB199" s="82"/>
      <c r="AC199" s="119" t="s">
        <v>6175</v>
      </c>
      <c r="AD199" s="190"/>
      <c r="AE199" s="214">
        <v>9022</v>
      </c>
      <c r="AF199" s="214">
        <v>18000</v>
      </c>
      <c r="AG199" s="191"/>
      <c r="AH199" s="87"/>
      <c r="AI199" s="87">
        <v>800</v>
      </c>
      <c r="AJ199" s="192">
        <v>800</v>
      </c>
      <c r="AK199" s="86"/>
      <c r="AL199" s="86"/>
      <c r="AM199" s="81"/>
      <c r="AN199" s="81"/>
      <c r="AO199" s="224">
        <v>41</v>
      </c>
      <c r="AP199" s="224">
        <v>46</v>
      </c>
      <c r="AQ199" s="225">
        <v>5</v>
      </c>
      <c r="AR199" s="241">
        <v>30</v>
      </c>
      <c r="AS199" s="120" t="s">
        <v>2756</v>
      </c>
      <c r="AT199" s="120" t="s">
        <v>3335</v>
      </c>
      <c r="AU199" s="202"/>
      <c r="AV199" s="81">
        <v>8</v>
      </c>
      <c r="AW199" s="81">
        <v>1</v>
      </c>
      <c r="AX199" s="209">
        <v>8</v>
      </c>
      <c r="AY199" s="228" t="s">
        <v>8885</v>
      </c>
      <c r="AZ199" s="120" t="s">
        <v>2756</v>
      </c>
      <c r="BA199" s="120" t="s">
        <v>3335</v>
      </c>
      <c r="BB199" s="90"/>
      <c r="BC199" s="118">
        <v>4</v>
      </c>
    </row>
    <row r="200" spans="2:55" ht="31.5" customHeight="1">
      <c r="B200" s="72">
        <v>195</v>
      </c>
      <c r="C200" s="72">
        <v>50</v>
      </c>
      <c r="D200" s="239" t="s">
        <v>2083</v>
      </c>
      <c r="E200" s="79" t="s">
        <v>6176</v>
      </c>
      <c r="F200" s="81" t="s">
        <v>6177</v>
      </c>
      <c r="G200" s="81" t="s">
        <v>6178</v>
      </c>
      <c r="H200" s="239" t="s">
        <v>2769</v>
      </c>
      <c r="I200" s="81" t="s">
        <v>5418</v>
      </c>
      <c r="J200" s="240" t="s">
        <v>8887</v>
      </c>
      <c r="K200" s="240" t="s">
        <v>8888</v>
      </c>
      <c r="L200" s="81">
        <v>2</v>
      </c>
      <c r="M200" s="81">
        <v>3</v>
      </c>
      <c r="N200" s="81">
        <v>3</v>
      </c>
      <c r="O200" s="85" t="s">
        <v>8889</v>
      </c>
      <c r="P200" s="189" t="s">
        <v>8890</v>
      </c>
      <c r="Q200" s="189" t="s">
        <v>8891</v>
      </c>
      <c r="R200" s="189" t="s">
        <v>8892</v>
      </c>
      <c r="S200" s="81" t="s">
        <v>6194</v>
      </c>
      <c r="T200" s="81">
        <v>1</v>
      </c>
      <c r="U200" s="81"/>
      <c r="V200" s="81"/>
      <c r="W200" s="81"/>
      <c r="X200" s="95">
        <v>0</v>
      </c>
      <c r="Y200" s="118">
        <v>3</v>
      </c>
      <c r="Z200" s="99"/>
      <c r="AA200" s="81"/>
      <c r="AB200" s="82"/>
      <c r="AC200" s="85" t="s">
        <v>6195</v>
      </c>
      <c r="AD200" s="190">
        <v>745</v>
      </c>
      <c r="AE200" s="214">
        <v>1121</v>
      </c>
      <c r="AF200" s="214">
        <v>20000</v>
      </c>
      <c r="AG200" s="191">
        <v>745</v>
      </c>
      <c r="AH200" s="87"/>
      <c r="AI200" s="87">
        <v>664</v>
      </c>
      <c r="AJ200" s="192">
        <v>664</v>
      </c>
      <c r="AK200" s="86"/>
      <c r="AL200" s="86">
        <v>64</v>
      </c>
      <c r="AM200" s="81"/>
      <c r="AN200" s="81"/>
      <c r="AO200" s="224">
        <v>18</v>
      </c>
      <c r="AP200" s="224">
        <v>28</v>
      </c>
      <c r="AQ200" s="225">
        <v>10</v>
      </c>
      <c r="AR200" s="241"/>
      <c r="AS200" s="120" t="s">
        <v>2756</v>
      </c>
      <c r="AT200" s="120" t="s">
        <v>3335</v>
      </c>
      <c r="AU200" s="202"/>
      <c r="AV200" s="81">
        <v>10</v>
      </c>
      <c r="AW200" s="81">
        <v>1</v>
      </c>
      <c r="AX200" s="209">
        <v>10</v>
      </c>
      <c r="AY200" s="228" t="s">
        <v>8893</v>
      </c>
      <c r="AZ200" s="120" t="s">
        <v>2756</v>
      </c>
      <c r="BA200" s="120" t="s">
        <v>3335</v>
      </c>
      <c r="BB200" s="90"/>
      <c r="BC200" s="118">
        <v>6</v>
      </c>
    </row>
    <row r="201" spans="2:55" ht="31.5" customHeight="1">
      <c r="B201" s="72">
        <v>196</v>
      </c>
      <c r="C201" s="72">
        <v>1</v>
      </c>
      <c r="D201" s="81" t="s">
        <v>2086</v>
      </c>
      <c r="E201" s="74" t="s">
        <v>1088</v>
      </c>
      <c r="F201" s="81" t="s">
        <v>8894</v>
      </c>
      <c r="G201" s="81" t="s">
        <v>8895</v>
      </c>
      <c r="H201" s="81" t="s">
        <v>8575</v>
      </c>
      <c r="I201" s="81" t="s">
        <v>8896</v>
      </c>
      <c r="J201" s="189" t="s">
        <v>6205</v>
      </c>
      <c r="K201" s="189" t="s">
        <v>6206</v>
      </c>
      <c r="L201" s="81">
        <v>3</v>
      </c>
      <c r="M201" s="81">
        <v>4</v>
      </c>
      <c r="N201" s="81">
        <v>4</v>
      </c>
      <c r="O201" s="85" t="s">
        <v>8897</v>
      </c>
      <c r="P201" s="189" t="s">
        <v>8898</v>
      </c>
      <c r="Q201" s="189" t="s">
        <v>8899</v>
      </c>
      <c r="R201" s="189" t="s">
        <v>8900</v>
      </c>
      <c r="S201" s="81" t="s">
        <v>8901</v>
      </c>
      <c r="T201" s="81"/>
      <c r="U201" s="81"/>
      <c r="V201" s="81">
        <v>1</v>
      </c>
      <c r="W201" s="81"/>
      <c r="X201" s="95">
        <v>2</v>
      </c>
      <c r="Y201" s="95">
        <v>4</v>
      </c>
      <c r="Z201" s="73"/>
      <c r="AA201" s="73"/>
      <c r="AB201" s="95"/>
      <c r="AC201" s="85" t="s">
        <v>8902</v>
      </c>
      <c r="AD201" s="190">
        <v>20766.199000000001</v>
      </c>
      <c r="AE201" s="214">
        <v>20300</v>
      </c>
      <c r="AF201" s="214">
        <v>20325</v>
      </c>
      <c r="AG201" s="214">
        <v>20766</v>
      </c>
      <c r="AH201" s="87">
        <v>20300</v>
      </c>
      <c r="AI201" s="214">
        <v>20325</v>
      </c>
      <c r="AJ201" s="213">
        <f t="shared" ref="AJ201:AJ264" si="5">AI201-AH201</f>
        <v>25</v>
      </c>
      <c r="AK201" s="201"/>
      <c r="AL201" s="201"/>
      <c r="AM201" s="201"/>
      <c r="AN201" s="201"/>
      <c r="AO201" s="87">
        <v>72</v>
      </c>
      <c r="AP201" s="224"/>
      <c r="AQ201" s="200"/>
      <c r="AR201" s="201"/>
      <c r="AS201" s="201"/>
      <c r="AT201" s="202"/>
      <c r="AU201" s="81" t="s">
        <v>8903</v>
      </c>
      <c r="AV201" s="81">
        <v>8</v>
      </c>
      <c r="AW201" s="81">
        <v>1</v>
      </c>
      <c r="AX201" s="209">
        <v>9</v>
      </c>
      <c r="AY201" s="242" t="s">
        <v>8904</v>
      </c>
      <c r="AZ201" s="81" t="s">
        <v>2778</v>
      </c>
      <c r="BA201" s="90"/>
      <c r="BB201" s="81" t="s">
        <v>8903</v>
      </c>
      <c r="BC201" s="82">
        <v>5</v>
      </c>
    </row>
    <row r="202" spans="2:55" ht="31.5" customHeight="1">
      <c r="B202" s="72">
        <v>197</v>
      </c>
      <c r="C202" s="72">
        <v>2</v>
      </c>
      <c r="D202" s="81" t="s">
        <v>2086</v>
      </c>
      <c r="E202" s="74" t="s">
        <v>6218</v>
      </c>
      <c r="F202" s="81" t="s">
        <v>8905</v>
      </c>
      <c r="G202" s="81" t="s">
        <v>8906</v>
      </c>
      <c r="H202" s="81" t="s">
        <v>8439</v>
      </c>
      <c r="I202" s="81" t="s">
        <v>8907</v>
      </c>
      <c r="J202" s="189" t="s">
        <v>8908</v>
      </c>
      <c r="K202" s="189" t="s">
        <v>8909</v>
      </c>
      <c r="L202" s="81">
        <v>3</v>
      </c>
      <c r="M202" s="81">
        <v>4</v>
      </c>
      <c r="N202" s="81">
        <v>4</v>
      </c>
      <c r="O202" s="85" t="s">
        <v>8910</v>
      </c>
      <c r="P202" s="189" t="s">
        <v>8911</v>
      </c>
      <c r="Q202" s="189" t="s">
        <v>8912</v>
      </c>
      <c r="R202" s="189" t="s">
        <v>8913</v>
      </c>
      <c r="S202" s="81"/>
      <c r="T202" s="81"/>
      <c r="U202" s="81"/>
      <c r="V202" s="81"/>
      <c r="W202" s="81"/>
      <c r="X202" s="95">
        <v>1</v>
      </c>
      <c r="Y202" s="95">
        <v>3</v>
      </c>
      <c r="Z202" s="73"/>
      <c r="AA202" s="73"/>
      <c r="AB202" s="95"/>
      <c r="AC202" s="85" t="s">
        <v>8914</v>
      </c>
      <c r="AD202" s="190">
        <v>3652.6529999999998</v>
      </c>
      <c r="AE202" s="214">
        <v>640</v>
      </c>
      <c r="AF202" s="214">
        <v>700</v>
      </c>
      <c r="AG202" s="214">
        <v>240</v>
      </c>
      <c r="AH202" s="87">
        <v>640</v>
      </c>
      <c r="AI202" s="87">
        <v>700</v>
      </c>
      <c r="AJ202" s="213">
        <f t="shared" si="5"/>
        <v>60</v>
      </c>
      <c r="AK202" s="201"/>
      <c r="AL202" s="201"/>
      <c r="AM202" s="201"/>
      <c r="AN202" s="201"/>
      <c r="AO202" s="87">
        <v>16</v>
      </c>
      <c r="AP202" s="224"/>
      <c r="AQ202" s="200"/>
      <c r="AR202" s="201"/>
      <c r="AS202" s="201"/>
      <c r="AT202" s="81"/>
      <c r="AU202" s="202"/>
      <c r="AV202" s="81">
        <v>10</v>
      </c>
      <c r="AW202" s="81">
        <v>1</v>
      </c>
      <c r="AX202" s="209">
        <v>10</v>
      </c>
      <c r="AY202" s="242" t="s">
        <v>8915</v>
      </c>
      <c r="AZ202" s="81" t="s">
        <v>2756</v>
      </c>
      <c r="BA202" s="81"/>
      <c r="BB202" s="90"/>
      <c r="BC202" s="82">
        <v>4</v>
      </c>
    </row>
    <row r="203" spans="2:55" ht="31.5" customHeight="1">
      <c r="B203" s="72">
        <v>198</v>
      </c>
      <c r="C203" s="72">
        <v>3</v>
      </c>
      <c r="D203" s="81" t="s">
        <v>2086</v>
      </c>
      <c r="E203" s="74" t="s">
        <v>6240</v>
      </c>
      <c r="F203" s="81" t="s">
        <v>8916</v>
      </c>
      <c r="G203" s="81" t="s">
        <v>8917</v>
      </c>
      <c r="H203" s="81" t="s">
        <v>7976</v>
      </c>
      <c r="I203" s="81" t="s">
        <v>8918</v>
      </c>
      <c r="J203" s="189" t="s">
        <v>8919</v>
      </c>
      <c r="K203" s="189" t="s">
        <v>8920</v>
      </c>
      <c r="L203" s="81">
        <v>3</v>
      </c>
      <c r="M203" s="81">
        <v>4</v>
      </c>
      <c r="N203" s="81">
        <v>4</v>
      </c>
      <c r="O203" s="85" t="s">
        <v>8921</v>
      </c>
      <c r="P203" s="189" t="s">
        <v>8922</v>
      </c>
      <c r="Q203" s="189" t="s">
        <v>8923</v>
      </c>
      <c r="R203" s="189" t="s">
        <v>8924</v>
      </c>
      <c r="S203" s="81" t="s">
        <v>8925</v>
      </c>
      <c r="T203" s="81"/>
      <c r="U203" s="81"/>
      <c r="V203" s="81">
        <v>1</v>
      </c>
      <c r="W203" s="81"/>
      <c r="X203" s="95">
        <v>1</v>
      </c>
      <c r="Y203" s="95">
        <v>3</v>
      </c>
      <c r="Z203" s="73" t="s">
        <v>8072</v>
      </c>
      <c r="AA203" s="73"/>
      <c r="AB203" s="95"/>
      <c r="AC203" s="85" t="s">
        <v>8926</v>
      </c>
      <c r="AD203" s="190">
        <v>12661.387000000001</v>
      </c>
      <c r="AE203" s="214">
        <v>12500</v>
      </c>
      <c r="AF203" s="214">
        <v>14000</v>
      </c>
      <c r="AG203" s="214">
        <v>13800</v>
      </c>
      <c r="AH203" s="87">
        <v>12500</v>
      </c>
      <c r="AI203" s="87">
        <v>14000</v>
      </c>
      <c r="AJ203" s="213">
        <f t="shared" si="5"/>
        <v>1500</v>
      </c>
      <c r="AK203" s="201"/>
      <c r="AL203" s="201"/>
      <c r="AM203" s="201"/>
      <c r="AN203" s="201"/>
      <c r="AO203" s="87"/>
      <c r="AP203" s="224"/>
      <c r="AQ203" s="200"/>
      <c r="AR203" s="201"/>
      <c r="AS203" s="201"/>
      <c r="AT203" s="81"/>
      <c r="AU203" s="202"/>
      <c r="AV203" s="81">
        <v>10</v>
      </c>
      <c r="AW203" s="81">
        <v>1</v>
      </c>
      <c r="AX203" s="209">
        <v>10</v>
      </c>
      <c r="AY203" s="242" t="s">
        <v>8927</v>
      </c>
      <c r="AZ203" s="81" t="s">
        <v>3098</v>
      </c>
      <c r="BA203" s="81"/>
      <c r="BB203" s="90"/>
      <c r="BC203" s="82">
        <v>4</v>
      </c>
    </row>
    <row r="204" spans="2:55" ht="31.5" customHeight="1">
      <c r="B204" s="72">
        <v>199</v>
      </c>
      <c r="C204" s="72">
        <v>4</v>
      </c>
      <c r="D204" s="81" t="s">
        <v>2086</v>
      </c>
      <c r="E204" s="74" t="s">
        <v>1066</v>
      </c>
      <c r="F204" s="81" t="s">
        <v>8928</v>
      </c>
      <c r="G204" s="81" t="s">
        <v>8929</v>
      </c>
      <c r="H204" s="81" t="s">
        <v>7976</v>
      </c>
      <c r="I204" s="81" t="s">
        <v>8918</v>
      </c>
      <c r="J204" s="189" t="s">
        <v>8930</v>
      </c>
      <c r="K204" s="189" t="s">
        <v>8931</v>
      </c>
      <c r="L204" s="81">
        <v>1</v>
      </c>
      <c r="M204" s="81">
        <v>2</v>
      </c>
      <c r="N204" s="81">
        <v>3</v>
      </c>
      <c r="O204" s="85" t="s">
        <v>8932</v>
      </c>
      <c r="P204" s="189" t="s">
        <v>8933</v>
      </c>
      <c r="Q204" s="189" t="s">
        <v>8934</v>
      </c>
      <c r="R204" s="189" t="s">
        <v>8924</v>
      </c>
      <c r="S204" s="81"/>
      <c r="T204" s="81"/>
      <c r="U204" s="81"/>
      <c r="V204" s="81"/>
      <c r="W204" s="81"/>
      <c r="X204" s="95">
        <v>1</v>
      </c>
      <c r="Y204" s="95">
        <v>3</v>
      </c>
      <c r="Z204" s="73"/>
      <c r="AA204" s="73"/>
      <c r="AB204" s="95"/>
      <c r="AC204" s="85"/>
      <c r="AD204" s="190">
        <v>10426.224</v>
      </c>
      <c r="AE204" s="214">
        <v>12000</v>
      </c>
      <c r="AF204" s="214">
        <v>14000</v>
      </c>
      <c r="AG204" s="214">
        <v>10400</v>
      </c>
      <c r="AH204" s="87">
        <v>12000</v>
      </c>
      <c r="AI204" s="87">
        <v>14000</v>
      </c>
      <c r="AJ204" s="213">
        <f t="shared" si="5"/>
        <v>2000</v>
      </c>
      <c r="AK204" s="201"/>
      <c r="AL204" s="201"/>
      <c r="AM204" s="201"/>
      <c r="AN204" s="201"/>
      <c r="AO204" s="87"/>
      <c r="AP204" s="224"/>
      <c r="AQ204" s="200"/>
      <c r="AR204" s="201"/>
      <c r="AS204" s="201"/>
      <c r="AT204" s="81"/>
      <c r="AU204" s="202"/>
      <c r="AV204" s="81">
        <v>10</v>
      </c>
      <c r="AW204" s="81">
        <v>1</v>
      </c>
      <c r="AX204" s="209">
        <v>10</v>
      </c>
      <c r="AY204" s="242" t="s">
        <v>8935</v>
      </c>
      <c r="AZ204" s="81" t="s">
        <v>3551</v>
      </c>
      <c r="BA204" s="81"/>
      <c r="BB204" s="90"/>
      <c r="BC204" s="82">
        <v>4</v>
      </c>
    </row>
    <row r="205" spans="2:55" ht="31.5" customHeight="1">
      <c r="B205" s="72">
        <v>200</v>
      </c>
      <c r="C205" s="72">
        <v>5</v>
      </c>
      <c r="D205" s="81" t="s">
        <v>2086</v>
      </c>
      <c r="E205" s="74" t="s">
        <v>6280</v>
      </c>
      <c r="F205" s="81" t="s">
        <v>8936</v>
      </c>
      <c r="G205" s="81" t="s">
        <v>8937</v>
      </c>
      <c r="H205" s="81" t="s">
        <v>8092</v>
      </c>
      <c r="I205" s="81" t="s">
        <v>8918</v>
      </c>
      <c r="J205" s="189" t="s">
        <v>8938</v>
      </c>
      <c r="K205" s="189" t="s">
        <v>8939</v>
      </c>
      <c r="L205" s="81">
        <v>1</v>
      </c>
      <c r="M205" s="81">
        <v>4</v>
      </c>
      <c r="N205" s="81">
        <v>4</v>
      </c>
      <c r="O205" s="85" t="s">
        <v>8940</v>
      </c>
      <c r="P205" s="189" t="s">
        <v>8941</v>
      </c>
      <c r="Q205" s="189" t="s">
        <v>6293</v>
      </c>
      <c r="R205" s="189" t="s">
        <v>8942</v>
      </c>
      <c r="S205" s="81"/>
      <c r="T205" s="81"/>
      <c r="U205" s="81"/>
      <c r="V205" s="81"/>
      <c r="W205" s="81"/>
      <c r="X205" s="95">
        <v>0</v>
      </c>
      <c r="Y205" s="95">
        <v>2</v>
      </c>
      <c r="Z205" s="73"/>
      <c r="AA205" s="73"/>
      <c r="AB205" s="95"/>
      <c r="AC205" s="85"/>
      <c r="AD205" s="190">
        <v>3233.7840000000001</v>
      </c>
      <c r="AE205" s="214">
        <v>4800</v>
      </c>
      <c r="AF205" s="214">
        <v>5800</v>
      </c>
      <c r="AG205" s="214">
        <v>3233</v>
      </c>
      <c r="AH205" s="87">
        <v>4800</v>
      </c>
      <c r="AI205" s="87">
        <v>5800</v>
      </c>
      <c r="AJ205" s="213">
        <f t="shared" si="5"/>
        <v>1000</v>
      </c>
      <c r="AK205" s="201"/>
      <c r="AL205" s="201"/>
      <c r="AM205" s="201"/>
      <c r="AN205" s="201"/>
      <c r="AO205" s="87">
        <v>9</v>
      </c>
      <c r="AP205" s="224"/>
      <c r="AQ205" s="200"/>
      <c r="AR205" s="201"/>
      <c r="AS205" s="201"/>
      <c r="AT205" s="81"/>
      <c r="AU205" s="202"/>
      <c r="AV205" s="81">
        <v>8</v>
      </c>
      <c r="AW205" s="81">
        <v>1</v>
      </c>
      <c r="AX205" s="209">
        <v>8</v>
      </c>
      <c r="AY205" s="242" t="s">
        <v>8943</v>
      </c>
      <c r="AZ205" s="81" t="s">
        <v>2756</v>
      </c>
      <c r="BA205" s="81"/>
      <c r="BB205" s="90"/>
      <c r="BC205" s="82">
        <v>3</v>
      </c>
    </row>
    <row r="206" spans="2:55" ht="31.5" customHeight="1">
      <c r="B206" s="72">
        <v>201</v>
      </c>
      <c r="C206" s="72">
        <v>6</v>
      </c>
      <c r="D206" s="81" t="s">
        <v>2086</v>
      </c>
      <c r="E206" s="74" t="s">
        <v>6295</v>
      </c>
      <c r="F206" s="81" t="s">
        <v>8944</v>
      </c>
      <c r="G206" s="81" t="s">
        <v>8945</v>
      </c>
      <c r="H206" s="81" t="s">
        <v>8092</v>
      </c>
      <c r="I206" s="81" t="s">
        <v>8918</v>
      </c>
      <c r="J206" s="189" t="s">
        <v>8946</v>
      </c>
      <c r="K206" s="189" t="s">
        <v>8947</v>
      </c>
      <c r="L206" s="81">
        <v>2</v>
      </c>
      <c r="M206" s="81">
        <v>3</v>
      </c>
      <c r="N206" s="81">
        <v>3</v>
      </c>
      <c r="O206" s="85" t="s">
        <v>8948</v>
      </c>
      <c r="P206" s="189" t="s">
        <v>8949</v>
      </c>
      <c r="Q206" s="189" t="s">
        <v>8950</v>
      </c>
      <c r="R206" s="189" t="s">
        <v>8942</v>
      </c>
      <c r="S206" s="81" t="s">
        <v>8951</v>
      </c>
      <c r="T206" s="81"/>
      <c r="U206" s="81">
        <v>1</v>
      </c>
      <c r="V206" s="81"/>
      <c r="W206" s="81"/>
      <c r="X206" s="95">
        <v>1</v>
      </c>
      <c r="Y206" s="95">
        <v>3</v>
      </c>
      <c r="Z206" s="73"/>
      <c r="AA206" s="73"/>
      <c r="AB206" s="95"/>
      <c r="AC206" s="85"/>
      <c r="AD206" s="190">
        <v>8719.2729999999992</v>
      </c>
      <c r="AE206" s="214">
        <v>10000</v>
      </c>
      <c r="AF206" s="214">
        <v>12500</v>
      </c>
      <c r="AG206" s="214">
        <v>0</v>
      </c>
      <c r="AH206" s="87">
        <v>10000</v>
      </c>
      <c r="AI206" s="87">
        <v>12500</v>
      </c>
      <c r="AJ206" s="213">
        <f t="shared" si="5"/>
        <v>2500</v>
      </c>
      <c r="AK206" s="201"/>
      <c r="AL206" s="201"/>
      <c r="AM206" s="81"/>
      <c r="AN206" s="201"/>
      <c r="AO206" s="87"/>
      <c r="AP206" s="224"/>
      <c r="AQ206" s="200"/>
      <c r="AR206" s="201"/>
      <c r="AS206" s="201"/>
      <c r="AT206" s="81"/>
      <c r="AU206" s="202"/>
      <c r="AV206" s="81">
        <v>8</v>
      </c>
      <c r="AW206" s="81">
        <v>1</v>
      </c>
      <c r="AX206" s="209">
        <v>8</v>
      </c>
      <c r="AY206" s="242" t="s">
        <v>8952</v>
      </c>
      <c r="AZ206" s="81" t="s">
        <v>2756</v>
      </c>
      <c r="BA206" s="81"/>
      <c r="BB206" s="90"/>
      <c r="BC206" s="82">
        <v>4</v>
      </c>
    </row>
    <row r="207" spans="2:55" ht="31.5" customHeight="1">
      <c r="B207" s="72">
        <v>202</v>
      </c>
      <c r="C207" s="72">
        <v>7</v>
      </c>
      <c r="D207" s="81" t="s">
        <v>2086</v>
      </c>
      <c r="E207" s="74" t="s">
        <v>1085</v>
      </c>
      <c r="F207" s="81" t="s">
        <v>8953</v>
      </c>
      <c r="G207" s="81" t="s">
        <v>8954</v>
      </c>
      <c r="H207" s="81" t="s">
        <v>7976</v>
      </c>
      <c r="I207" s="81" t="s">
        <v>8955</v>
      </c>
      <c r="J207" s="189" t="s">
        <v>6320</v>
      </c>
      <c r="K207" s="189" t="s">
        <v>6321</v>
      </c>
      <c r="L207" s="81">
        <v>3</v>
      </c>
      <c r="M207" s="81">
        <v>4</v>
      </c>
      <c r="N207" s="81">
        <v>4</v>
      </c>
      <c r="O207" s="85" t="s">
        <v>8956</v>
      </c>
      <c r="P207" s="189" t="s">
        <v>8957</v>
      </c>
      <c r="Q207" s="189" t="s">
        <v>8958</v>
      </c>
      <c r="R207" s="189" t="s">
        <v>8959</v>
      </c>
      <c r="S207" s="81" t="s">
        <v>8960</v>
      </c>
      <c r="T207" s="81"/>
      <c r="U207" s="81">
        <v>1</v>
      </c>
      <c r="V207" s="81"/>
      <c r="W207" s="81"/>
      <c r="X207" s="95">
        <v>2</v>
      </c>
      <c r="Y207" s="95">
        <v>5</v>
      </c>
      <c r="Z207" s="73"/>
      <c r="AA207" s="73"/>
      <c r="AB207" s="95"/>
      <c r="AC207" s="85"/>
      <c r="AD207" s="190">
        <v>19766.225999999999</v>
      </c>
      <c r="AE207" s="214">
        <v>17474</v>
      </c>
      <c r="AF207" s="214">
        <v>18000</v>
      </c>
      <c r="AG207" s="214">
        <v>19400</v>
      </c>
      <c r="AH207" s="243">
        <v>17474</v>
      </c>
      <c r="AI207" s="87">
        <v>18000</v>
      </c>
      <c r="AJ207" s="213">
        <f t="shared" si="5"/>
        <v>526</v>
      </c>
      <c r="AK207" s="201"/>
      <c r="AL207" s="201"/>
      <c r="AM207" s="81"/>
      <c r="AN207" s="201"/>
      <c r="AO207" s="87"/>
      <c r="AP207" s="224"/>
      <c r="AQ207" s="200">
        <v>2</v>
      </c>
      <c r="AR207" s="241">
        <v>40</v>
      </c>
      <c r="AS207" s="216">
        <v>0.4</v>
      </c>
      <c r="AT207" s="81"/>
      <c r="AU207" s="202"/>
      <c r="AV207" s="81">
        <v>10</v>
      </c>
      <c r="AW207" s="81">
        <v>1</v>
      </c>
      <c r="AX207" s="209">
        <v>10</v>
      </c>
      <c r="AY207" s="242" t="s">
        <v>8961</v>
      </c>
      <c r="AZ207" s="81" t="s">
        <v>2778</v>
      </c>
      <c r="BA207" s="81"/>
      <c r="BB207" s="90"/>
      <c r="BC207" s="82">
        <v>6</v>
      </c>
    </row>
    <row r="208" spans="2:55" ht="31.5" customHeight="1">
      <c r="B208" s="72">
        <v>203</v>
      </c>
      <c r="C208" s="72">
        <v>8</v>
      </c>
      <c r="D208" s="81" t="s">
        <v>2086</v>
      </c>
      <c r="E208" s="74" t="s">
        <v>1064</v>
      </c>
      <c r="F208" s="81" t="s">
        <v>6198</v>
      </c>
      <c r="G208" s="81" t="s">
        <v>8963</v>
      </c>
      <c r="H208" s="81" t="s">
        <v>8092</v>
      </c>
      <c r="I208" s="81" t="s">
        <v>8918</v>
      </c>
      <c r="J208" s="189" t="s">
        <v>8964</v>
      </c>
      <c r="K208" s="189" t="s">
        <v>8965</v>
      </c>
      <c r="L208" s="81">
        <v>1</v>
      </c>
      <c r="M208" s="81">
        <v>1</v>
      </c>
      <c r="N208" s="81">
        <v>1</v>
      </c>
      <c r="O208" s="85" t="s">
        <v>8966</v>
      </c>
      <c r="P208" s="189" t="s">
        <v>8967</v>
      </c>
      <c r="Q208" s="189" t="s">
        <v>8950</v>
      </c>
      <c r="R208" s="189" t="s">
        <v>8942</v>
      </c>
      <c r="S208" s="81"/>
      <c r="T208" s="81"/>
      <c r="U208" s="81"/>
      <c r="V208" s="81"/>
      <c r="W208" s="81"/>
      <c r="X208" s="95">
        <v>0</v>
      </c>
      <c r="Y208" s="95">
        <v>0</v>
      </c>
      <c r="Z208" s="73"/>
      <c r="AA208" s="73"/>
      <c r="AB208" s="95"/>
      <c r="AC208" s="85"/>
      <c r="AD208" s="190">
        <v>10641.825000000001</v>
      </c>
      <c r="AE208" s="214">
        <v>11000</v>
      </c>
      <c r="AF208" s="214">
        <v>11200</v>
      </c>
      <c r="AG208" s="214">
        <v>10641</v>
      </c>
      <c r="AH208" s="87">
        <v>11000</v>
      </c>
      <c r="AI208" s="87">
        <v>11200</v>
      </c>
      <c r="AJ208" s="213">
        <f t="shared" si="5"/>
        <v>200</v>
      </c>
      <c r="AK208" s="201"/>
      <c r="AL208" s="201"/>
      <c r="AM208" s="81"/>
      <c r="AN208" s="201"/>
      <c r="AO208" s="87"/>
      <c r="AP208" s="224"/>
      <c r="AQ208" s="200"/>
      <c r="AR208" s="241"/>
      <c r="AS208" s="201"/>
      <c r="AT208" s="81"/>
      <c r="AU208" s="202"/>
      <c r="AV208" s="81">
        <v>9</v>
      </c>
      <c r="AW208" s="81">
        <v>1</v>
      </c>
      <c r="AX208" s="209">
        <v>9</v>
      </c>
      <c r="AY208" s="242" t="s">
        <v>8968</v>
      </c>
      <c r="AZ208" s="81" t="s">
        <v>3098</v>
      </c>
      <c r="BA208" s="81"/>
      <c r="BB208" s="90"/>
      <c r="BC208" s="82">
        <v>3</v>
      </c>
    </row>
    <row r="209" spans="2:55" ht="31.5" customHeight="1">
      <c r="B209" s="72">
        <v>204</v>
      </c>
      <c r="C209" s="72">
        <v>9</v>
      </c>
      <c r="D209" s="81" t="s">
        <v>2086</v>
      </c>
      <c r="E209" s="74" t="s">
        <v>6343</v>
      </c>
      <c r="F209" s="81" t="s">
        <v>6345</v>
      </c>
      <c r="G209" s="81" t="s">
        <v>8969</v>
      </c>
      <c r="H209" s="81" t="s">
        <v>7976</v>
      </c>
      <c r="I209" s="81" t="s">
        <v>8955</v>
      </c>
      <c r="J209" s="189" t="s">
        <v>6351</v>
      </c>
      <c r="K209" s="189" t="s">
        <v>6352</v>
      </c>
      <c r="L209" s="81">
        <v>3</v>
      </c>
      <c r="M209" s="81">
        <v>4</v>
      </c>
      <c r="N209" s="81">
        <v>4</v>
      </c>
      <c r="O209" s="85" t="s">
        <v>8970</v>
      </c>
      <c r="P209" s="189" t="s">
        <v>8971</v>
      </c>
      <c r="Q209" s="189" t="s">
        <v>8972</v>
      </c>
      <c r="R209" s="189" t="s">
        <v>8973</v>
      </c>
      <c r="S209" s="81" t="s">
        <v>8974</v>
      </c>
      <c r="T209" s="81">
        <v>1</v>
      </c>
      <c r="U209" s="81"/>
      <c r="V209" s="81"/>
      <c r="W209" s="81"/>
      <c r="X209" s="95">
        <v>2</v>
      </c>
      <c r="Y209" s="95">
        <v>2</v>
      </c>
      <c r="Z209" s="73"/>
      <c r="AA209" s="73"/>
      <c r="AB209" s="95"/>
      <c r="AC209" s="85"/>
      <c r="AD209" s="190">
        <v>10493.691000000001</v>
      </c>
      <c r="AE209" s="214">
        <v>7446</v>
      </c>
      <c r="AF209" s="214">
        <v>8000</v>
      </c>
      <c r="AG209" s="214">
        <v>10494</v>
      </c>
      <c r="AH209" s="243">
        <v>7446</v>
      </c>
      <c r="AI209" s="87">
        <v>8000</v>
      </c>
      <c r="AJ209" s="213">
        <f t="shared" si="5"/>
        <v>554</v>
      </c>
      <c r="AK209" s="201"/>
      <c r="AL209" s="201">
        <v>150</v>
      </c>
      <c r="AM209" s="81">
        <v>2</v>
      </c>
      <c r="AN209" s="216"/>
      <c r="AO209" s="87">
        <v>72</v>
      </c>
      <c r="AP209" s="224">
        <v>79</v>
      </c>
      <c r="AQ209" s="200">
        <v>7</v>
      </c>
      <c r="AR209" s="241">
        <v>9</v>
      </c>
      <c r="AS209" s="216">
        <v>0.09</v>
      </c>
      <c r="AT209" s="81"/>
      <c r="AU209" s="202"/>
      <c r="AV209" s="81">
        <v>10</v>
      </c>
      <c r="AW209" s="81">
        <v>1</v>
      </c>
      <c r="AX209" s="209">
        <v>9</v>
      </c>
      <c r="AY209" s="242" t="s">
        <v>8975</v>
      </c>
      <c r="AZ209" s="81" t="s">
        <v>3830</v>
      </c>
      <c r="BA209" s="81"/>
      <c r="BB209" s="90"/>
      <c r="BC209" s="82">
        <v>3</v>
      </c>
    </row>
    <row r="210" spans="2:55" ht="31.5" customHeight="1">
      <c r="B210" s="72">
        <v>205</v>
      </c>
      <c r="C210" s="72">
        <v>10</v>
      </c>
      <c r="D210" s="81" t="s">
        <v>2086</v>
      </c>
      <c r="E210" s="74" t="s">
        <v>2133</v>
      </c>
      <c r="F210" s="81" t="s">
        <v>6362</v>
      </c>
      <c r="G210" s="81" t="s">
        <v>8977</v>
      </c>
      <c r="H210" s="81" t="s">
        <v>7976</v>
      </c>
      <c r="I210" s="81" t="s">
        <v>8955</v>
      </c>
      <c r="J210" s="189" t="s">
        <v>6368</v>
      </c>
      <c r="K210" s="189" t="s">
        <v>6369</v>
      </c>
      <c r="L210" s="81">
        <v>3</v>
      </c>
      <c r="M210" s="81">
        <v>4</v>
      </c>
      <c r="N210" s="81">
        <v>4</v>
      </c>
      <c r="O210" s="85" t="s">
        <v>8978</v>
      </c>
      <c r="P210" s="189" t="s">
        <v>8979</v>
      </c>
      <c r="Q210" s="189" t="s">
        <v>8980</v>
      </c>
      <c r="R210" s="189" t="s">
        <v>8981</v>
      </c>
      <c r="S210" s="81" t="s">
        <v>8982</v>
      </c>
      <c r="T210" s="81">
        <v>1</v>
      </c>
      <c r="U210" s="81"/>
      <c r="V210" s="81"/>
      <c r="W210" s="81"/>
      <c r="X210" s="95">
        <v>2</v>
      </c>
      <c r="Y210" s="95">
        <v>4</v>
      </c>
      <c r="Z210" s="73"/>
      <c r="AA210" s="73"/>
      <c r="AB210" s="95"/>
      <c r="AC210" s="85"/>
      <c r="AD210" s="190">
        <v>14125.144</v>
      </c>
      <c r="AE210" s="214">
        <v>3702</v>
      </c>
      <c r="AF210" s="214">
        <v>9000</v>
      </c>
      <c r="AG210" s="214">
        <v>14125</v>
      </c>
      <c r="AH210" s="243">
        <v>3702</v>
      </c>
      <c r="AI210" s="87">
        <v>9000</v>
      </c>
      <c r="AJ210" s="213">
        <f t="shared" si="5"/>
        <v>5298</v>
      </c>
      <c r="AK210" s="201"/>
      <c r="AL210" s="201">
        <v>1100</v>
      </c>
      <c r="AM210" s="81">
        <v>30</v>
      </c>
      <c r="AN210" s="216"/>
      <c r="AO210" s="87">
        <v>35</v>
      </c>
      <c r="AP210" s="224"/>
      <c r="AQ210" s="200"/>
      <c r="AR210" s="241"/>
      <c r="AS210" s="201"/>
      <c r="AT210" s="81"/>
      <c r="AU210" s="202"/>
      <c r="AV210" s="81">
        <v>9</v>
      </c>
      <c r="AW210" s="81">
        <v>1</v>
      </c>
      <c r="AX210" s="209">
        <v>9</v>
      </c>
      <c r="AY210" s="242"/>
      <c r="AZ210" s="81" t="s">
        <v>2778</v>
      </c>
      <c r="BA210" s="81"/>
      <c r="BB210" s="90"/>
      <c r="BC210" s="82">
        <v>5</v>
      </c>
    </row>
    <row r="211" spans="2:55" ht="31.5" customHeight="1">
      <c r="B211" s="72">
        <v>206</v>
      </c>
      <c r="C211" s="72">
        <v>11</v>
      </c>
      <c r="D211" s="81" t="s">
        <v>8983</v>
      </c>
      <c r="E211" s="74" t="s">
        <v>6379</v>
      </c>
      <c r="F211" s="81" t="s">
        <v>8984</v>
      </c>
      <c r="G211" s="81" t="s">
        <v>8985</v>
      </c>
      <c r="H211" s="81" t="s">
        <v>8092</v>
      </c>
      <c r="I211" s="81" t="s">
        <v>8918</v>
      </c>
      <c r="J211" s="189" t="s">
        <v>8986</v>
      </c>
      <c r="K211" s="189" t="s">
        <v>8987</v>
      </c>
      <c r="L211" s="81">
        <v>1</v>
      </c>
      <c r="M211" s="81">
        <v>1</v>
      </c>
      <c r="N211" s="81">
        <v>1</v>
      </c>
      <c r="O211" s="85" t="s">
        <v>3017</v>
      </c>
      <c r="P211" s="189"/>
      <c r="Q211" s="189"/>
      <c r="R211" s="189"/>
      <c r="S211" s="81"/>
      <c r="T211" s="81"/>
      <c r="U211" s="81"/>
      <c r="V211" s="81"/>
      <c r="W211" s="81"/>
      <c r="X211" s="95">
        <v>0</v>
      </c>
      <c r="Y211" s="95">
        <v>0</v>
      </c>
      <c r="Z211" s="73"/>
      <c r="AA211" s="73"/>
      <c r="AB211" s="95"/>
      <c r="AC211" s="85"/>
      <c r="AD211" s="190"/>
      <c r="AE211" s="214">
        <v>105000</v>
      </c>
      <c r="AF211" s="214">
        <v>110000</v>
      </c>
      <c r="AG211" s="214"/>
      <c r="AH211" s="87">
        <v>105000</v>
      </c>
      <c r="AI211" s="87">
        <v>110000</v>
      </c>
      <c r="AJ211" s="213">
        <f t="shared" si="5"/>
        <v>5000</v>
      </c>
      <c r="AK211" s="201"/>
      <c r="AL211" s="201"/>
      <c r="AM211" s="81"/>
      <c r="AN211" s="201"/>
      <c r="AO211" s="87">
        <v>305</v>
      </c>
      <c r="AP211" s="224"/>
      <c r="AQ211" s="200"/>
      <c r="AR211" s="241"/>
      <c r="AS211" s="201"/>
      <c r="AT211" s="81" t="s">
        <v>3335</v>
      </c>
      <c r="AU211" s="81" t="s">
        <v>8855</v>
      </c>
      <c r="AV211" s="81"/>
      <c r="AW211" s="81"/>
      <c r="AX211" s="209"/>
      <c r="AY211" s="242"/>
      <c r="AZ211" s="81" t="s">
        <v>6388</v>
      </c>
      <c r="BA211" s="81" t="s">
        <v>3335</v>
      </c>
      <c r="BB211" s="81" t="s">
        <v>8855</v>
      </c>
      <c r="BC211" s="82">
        <v>2</v>
      </c>
    </row>
    <row r="212" spans="2:55" ht="31.5" customHeight="1">
      <c r="B212" s="72">
        <v>207</v>
      </c>
      <c r="C212" s="72">
        <v>12</v>
      </c>
      <c r="D212" s="81" t="s">
        <v>8983</v>
      </c>
      <c r="E212" s="94" t="s">
        <v>1092</v>
      </c>
      <c r="F212" s="81" t="s">
        <v>8988</v>
      </c>
      <c r="G212" s="81" t="s">
        <v>8989</v>
      </c>
      <c r="H212" s="81" t="s">
        <v>8092</v>
      </c>
      <c r="I212" s="81" t="s">
        <v>8955</v>
      </c>
      <c r="J212" s="189" t="s">
        <v>6395</v>
      </c>
      <c r="K212" s="189" t="s">
        <v>6396</v>
      </c>
      <c r="L212" s="81">
        <v>3</v>
      </c>
      <c r="M212" s="81">
        <v>2</v>
      </c>
      <c r="N212" s="81">
        <v>2</v>
      </c>
      <c r="O212" s="85" t="s">
        <v>8990</v>
      </c>
      <c r="P212" s="189" t="s">
        <v>8991</v>
      </c>
      <c r="Q212" s="189" t="s">
        <v>8992</v>
      </c>
      <c r="R212" s="189" t="s">
        <v>8993</v>
      </c>
      <c r="S212" s="81" t="s">
        <v>8994</v>
      </c>
      <c r="T212" s="81">
        <v>1</v>
      </c>
      <c r="U212" s="81"/>
      <c r="V212" s="81"/>
      <c r="W212" s="81"/>
      <c r="X212" s="95">
        <v>1</v>
      </c>
      <c r="Y212" s="95">
        <v>4</v>
      </c>
      <c r="Z212" s="73"/>
      <c r="AA212" s="73"/>
      <c r="AB212" s="95"/>
      <c r="AC212" s="85"/>
      <c r="AD212" s="190"/>
      <c r="AE212" s="214">
        <v>100</v>
      </c>
      <c r="AF212" s="214">
        <v>100</v>
      </c>
      <c r="AG212" s="214">
        <v>1000</v>
      </c>
      <c r="AH212" s="87">
        <v>100</v>
      </c>
      <c r="AI212" s="87">
        <v>100</v>
      </c>
      <c r="AJ212" s="213">
        <f t="shared" si="5"/>
        <v>0</v>
      </c>
      <c r="AK212" s="201"/>
      <c r="AL212" s="201"/>
      <c r="AM212" s="201"/>
      <c r="AN212" s="201"/>
      <c r="AO212" s="87">
        <v>10</v>
      </c>
      <c r="AP212" s="224"/>
      <c r="AQ212" s="200"/>
      <c r="AR212" s="241"/>
      <c r="AS212" s="201"/>
      <c r="AT212" s="81" t="s">
        <v>3335</v>
      </c>
      <c r="AU212" s="202"/>
      <c r="AV212" s="81">
        <v>10</v>
      </c>
      <c r="AW212" s="81">
        <v>1</v>
      </c>
      <c r="AX212" s="209">
        <v>10</v>
      </c>
      <c r="AY212" s="242" t="s">
        <v>8995</v>
      </c>
      <c r="AZ212" s="81" t="s">
        <v>2756</v>
      </c>
      <c r="BA212" s="81" t="s">
        <v>3335</v>
      </c>
      <c r="BB212" s="90"/>
      <c r="BC212" s="82">
        <v>5</v>
      </c>
    </row>
    <row r="213" spans="2:55" ht="31.5" customHeight="1">
      <c r="B213" s="72">
        <v>208</v>
      </c>
      <c r="C213" s="72">
        <v>13</v>
      </c>
      <c r="D213" s="81" t="s">
        <v>8983</v>
      </c>
      <c r="E213" s="74" t="s">
        <v>2136</v>
      </c>
      <c r="F213" s="81" t="s">
        <v>8997</v>
      </c>
      <c r="G213" s="81" t="s">
        <v>8998</v>
      </c>
      <c r="H213" s="81" t="s">
        <v>8092</v>
      </c>
      <c r="I213" s="81" t="s">
        <v>8955</v>
      </c>
      <c r="J213" s="189" t="s">
        <v>6412</v>
      </c>
      <c r="K213" s="189" t="s">
        <v>6413</v>
      </c>
      <c r="L213" s="81">
        <v>2</v>
      </c>
      <c r="M213" s="81">
        <v>2</v>
      </c>
      <c r="N213" s="81">
        <v>2</v>
      </c>
      <c r="O213" s="85" t="s">
        <v>3017</v>
      </c>
      <c r="P213" s="189"/>
      <c r="Q213" s="189"/>
      <c r="R213" s="189"/>
      <c r="S213" s="81"/>
      <c r="T213" s="81"/>
      <c r="U213" s="81"/>
      <c r="V213" s="81"/>
      <c r="W213" s="81"/>
      <c r="X213" s="95">
        <v>1</v>
      </c>
      <c r="Y213" s="95">
        <v>2</v>
      </c>
      <c r="Z213" s="73"/>
      <c r="AA213" s="73"/>
      <c r="AB213" s="95"/>
      <c r="AC213" s="85"/>
      <c r="AD213" s="190">
        <v>19359.273000000001</v>
      </c>
      <c r="AE213" s="214">
        <v>21816</v>
      </c>
      <c r="AF213" s="214">
        <v>28000</v>
      </c>
      <c r="AG213" s="214">
        <v>19359</v>
      </c>
      <c r="AH213" s="243">
        <v>21816</v>
      </c>
      <c r="AI213" s="87">
        <v>28000</v>
      </c>
      <c r="AJ213" s="213">
        <f t="shared" si="5"/>
        <v>6184</v>
      </c>
      <c r="AK213" s="201"/>
      <c r="AL213" s="201"/>
      <c r="AM213" s="201"/>
      <c r="AN213" s="201"/>
      <c r="AO213" s="87">
        <v>98</v>
      </c>
      <c r="AP213" s="224"/>
      <c r="AQ213" s="200"/>
      <c r="AR213" s="241"/>
      <c r="AS213" s="201"/>
      <c r="AT213" s="81" t="s">
        <v>3335</v>
      </c>
      <c r="AU213" s="202"/>
      <c r="AV213" s="81"/>
      <c r="AW213" s="81"/>
      <c r="AX213" s="209"/>
      <c r="AY213" s="242"/>
      <c r="AZ213" s="81" t="s">
        <v>2756</v>
      </c>
      <c r="BA213" s="81" t="s">
        <v>3335</v>
      </c>
      <c r="BB213" s="90"/>
      <c r="BC213" s="82">
        <v>3</v>
      </c>
    </row>
    <row r="214" spans="2:55" ht="31.5" customHeight="1">
      <c r="B214" s="72">
        <v>209</v>
      </c>
      <c r="C214" s="72">
        <v>14</v>
      </c>
      <c r="D214" s="81" t="s">
        <v>8983</v>
      </c>
      <c r="E214" s="74" t="s">
        <v>1068</v>
      </c>
      <c r="F214" s="81" t="s">
        <v>9000</v>
      </c>
      <c r="G214" s="81" t="s">
        <v>9001</v>
      </c>
      <c r="H214" s="81" t="s">
        <v>8092</v>
      </c>
      <c r="I214" s="81" t="s">
        <v>8918</v>
      </c>
      <c r="J214" s="189" t="s">
        <v>9002</v>
      </c>
      <c r="K214" s="189" t="s">
        <v>9003</v>
      </c>
      <c r="L214" s="81">
        <v>2</v>
      </c>
      <c r="M214" s="81">
        <v>3</v>
      </c>
      <c r="N214" s="81">
        <v>4</v>
      </c>
      <c r="O214" s="85" t="s">
        <v>9004</v>
      </c>
      <c r="P214" s="189" t="s">
        <v>9005</v>
      </c>
      <c r="Q214" s="189" t="s">
        <v>8950</v>
      </c>
      <c r="R214" s="189" t="s">
        <v>8942</v>
      </c>
      <c r="S214" s="81"/>
      <c r="T214" s="81"/>
      <c r="U214" s="81"/>
      <c r="V214" s="81"/>
      <c r="W214" s="81"/>
      <c r="X214" s="95">
        <v>1</v>
      </c>
      <c r="Y214" s="95">
        <v>4</v>
      </c>
      <c r="Z214" s="73"/>
      <c r="AA214" s="73"/>
      <c r="AB214" s="95"/>
      <c r="AC214" s="85" t="s">
        <v>9006</v>
      </c>
      <c r="AD214" s="190">
        <v>202.316</v>
      </c>
      <c r="AE214" s="214">
        <v>250</v>
      </c>
      <c r="AF214" s="214">
        <v>600</v>
      </c>
      <c r="AG214" s="214"/>
      <c r="AH214" s="87">
        <v>250</v>
      </c>
      <c r="AI214" s="87">
        <v>600</v>
      </c>
      <c r="AJ214" s="213">
        <f t="shared" si="5"/>
        <v>350</v>
      </c>
      <c r="AK214" s="201"/>
      <c r="AL214" s="201"/>
      <c r="AM214" s="201"/>
      <c r="AN214" s="201"/>
      <c r="AO214" s="87">
        <v>3</v>
      </c>
      <c r="AP214" s="224"/>
      <c r="AQ214" s="200"/>
      <c r="AR214" s="241"/>
      <c r="AS214" s="201"/>
      <c r="AT214" s="81" t="s">
        <v>3335</v>
      </c>
      <c r="AU214" s="202"/>
      <c r="AV214" s="81">
        <v>10</v>
      </c>
      <c r="AW214" s="81">
        <v>1</v>
      </c>
      <c r="AX214" s="209">
        <v>10</v>
      </c>
      <c r="AY214" s="242" t="s">
        <v>9007</v>
      </c>
      <c r="AZ214" s="81" t="s">
        <v>2756</v>
      </c>
      <c r="BA214" s="81" t="s">
        <v>3335</v>
      </c>
      <c r="BB214" s="90"/>
      <c r="BC214" s="82">
        <v>5</v>
      </c>
    </row>
    <row r="215" spans="2:55" ht="31.5" customHeight="1">
      <c r="B215" s="72">
        <v>210</v>
      </c>
      <c r="C215" s="72">
        <v>15</v>
      </c>
      <c r="D215" s="81" t="s">
        <v>8983</v>
      </c>
      <c r="E215" s="74" t="s">
        <v>6434</v>
      </c>
      <c r="F215" s="81" t="s">
        <v>9008</v>
      </c>
      <c r="G215" s="81" t="s">
        <v>9009</v>
      </c>
      <c r="H215" s="81" t="s">
        <v>7976</v>
      </c>
      <c r="I215" s="81" t="s">
        <v>8918</v>
      </c>
      <c r="J215" s="189" t="s">
        <v>9010</v>
      </c>
      <c r="K215" s="189" t="s">
        <v>9011</v>
      </c>
      <c r="L215" s="81">
        <v>3</v>
      </c>
      <c r="M215" s="81">
        <v>4</v>
      </c>
      <c r="N215" s="81">
        <v>4</v>
      </c>
      <c r="O215" s="85" t="s">
        <v>9012</v>
      </c>
      <c r="P215" s="189" t="s">
        <v>9013</v>
      </c>
      <c r="Q215" s="189" t="s">
        <v>9014</v>
      </c>
      <c r="R215" s="189" t="s">
        <v>9015</v>
      </c>
      <c r="S215" s="81" t="s">
        <v>9016</v>
      </c>
      <c r="T215" s="81"/>
      <c r="U215" s="81"/>
      <c r="V215" s="81"/>
      <c r="W215" s="81">
        <v>1</v>
      </c>
      <c r="X215" s="95">
        <v>2</v>
      </c>
      <c r="Y215" s="95">
        <v>5</v>
      </c>
      <c r="Z215" s="73"/>
      <c r="AA215" s="73"/>
      <c r="AB215" s="95"/>
      <c r="AC215" s="85"/>
      <c r="AD215" s="190">
        <v>55794.654000000002</v>
      </c>
      <c r="AE215" s="214">
        <v>58300</v>
      </c>
      <c r="AF215" s="214">
        <v>65000</v>
      </c>
      <c r="AG215" s="214"/>
      <c r="AH215" s="87">
        <v>58300</v>
      </c>
      <c r="AI215" s="87">
        <v>65000</v>
      </c>
      <c r="AJ215" s="213">
        <f t="shared" si="5"/>
        <v>6700</v>
      </c>
      <c r="AK215" s="201"/>
      <c r="AL215" s="201"/>
      <c r="AM215" s="201"/>
      <c r="AN215" s="201"/>
      <c r="AO215" s="87">
        <v>135</v>
      </c>
      <c r="AP215" s="224"/>
      <c r="AQ215" s="200"/>
      <c r="AR215" s="241"/>
      <c r="AS215" s="201"/>
      <c r="AT215" s="81" t="s">
        <v>3335</v>
      </c>
      <c r="AU215" s="202"/>
      <c r="AV215" s="81">
        <v>10</v>
      </c>
      <c r="AW215" s="81">
        <v>1</v>
      </c>
      <c r="AX215" s="209">
        <v>10</v>
      </c>
      <c r="AY215" s="242" t="s">
        <v>9017</v>
      </c>
      <c r="AZ215" s="81" t="s">
        <v>2778</v>
      </c>
      <c r="BA215" s="81" t="s">
        <v>3335</v>
      </c>
      <c r="BB215" s="90"/>
      <c r="BC215" s="82">
        <v>6</v>
      </c>
    </row>
    <row r="216" spans="2:55" ht="31.5" customHeight="1">
      <c r="B216" s="72">
        <v>211</v>
      </c>
      <c r="C216" s="72">
        <v>16</v>
      </c>
      <c r="D216" s="81" t="s">
        <v>8983</v>
      </c>
      <c r="E216" s="74" t="s">
        <v>6456</v>
      </c>
      <c r="F216" s="81" t="s">
        <v>9018</v>
      </c>
      <c r="G216" s="81" t="s">
        <v>9019</v>
      </c>
      <c r="H216" s="81" t="s">
        <v>8092</v>
      </c>
      <c r="I216" s="81" t="s">
        <v>8918</v>
      </c>
      <c r="J216" s="189" t="s">
        <v>9020</v>
      </c>
      <c r="K216" s="189" t="s">
        <v>9021</v>
      </c>
      <c r="L216" s="81">
        <v>2</v>
      </c>
      <c r="M216" s="81">
        <v>4</v>
      </c>
      <c r="N216" s="81">
        <v>4</v>
      </c>
      <c r="O216" s="85" t="s">
        <v>9022</v>
      </c>
      <c r="P216" s="189" t="s">
        <v>6471</v>
      </c>
      <c r="Q216" s="189" t="s">
        <v>6472</v>
      </c>
      <c r="R216" s="189" t="s">
        <v>6473</v>
      </c>
      <c r="S216" s="81"/>
      <c r="T216" s="81"/>
      <c r="U216" s="81"/>
      <c r="V216" s="81"/>
      <c r="W216" s="81"/>
      <c r="X216" s="95">
        <v>1</v>
      </c>
      <c r="Y216" s="95">
        <v>2</v>
      </c>
      <c r="Z216" s="73"/>
      <c r="AA216" s="73"/>
      <c r="AB216" s="95"/>
      <c r="AC216" s="85" t="s">
        <v>9023</v>
      </c>
      <c r="AD216" s="190">
        <v>15851.388000000001</v>
      </c>
      <c r="AE216" s="244">
        <v>12800</v>
      </c>
      <c r="AF216" s="214">
        <v>13000</v>
      </c>
      <c r="AG216" s="214"/>
      <c r="AH216" s="87">
        <v>12800</v>
      </c>
      <c r="AI216" s="87">
        <v>13000</v>
      </c>
      <c r="AJ216" s="213">
        <f t="shared" si="5"/>
        <v>200</v>
      </c>
      <c r="AK216" s="201"/>
      <c r="AL216" s="201"/>
      <c r="AM216" s="201"/>
      <c r="AN216" s="201"/>
      <c r="AO216" s="87">
        <v>40</v>
      </c>
      <c r="AP216" s="224"/>
      <c r="AQ216" s="200"/>
      <c r="AR216" s="241"/>
      <c r="AS216" s="201"/>
      <c r="AT216" s="81" t="s">
        <v>3335</v>
      </c>
      <c r="AU216" s="202"/>
      <c r="AV216" s="81">
        <v>9</v>
      </c>
      <c r="AW216" s="81">
        <v>1</v>
      </c>
      <c r="AX216" s="209">
        <v>9</v>
      </c>
      <c r="AY216" s="242" t="s">
        <v>9024</v>
      </c>
      <c r="AZ216" s="81" t="s">
        <v>2778</v>
      </c>
      <c r="BA216" s="81" t="s">
        <v>3335</v>
      </c>
      <c r="BB216" s="90"/>
      <c r="BC216" s="82">
        <v>3</v>
      </c>
    </row>
    <row r="217" spans="2:55" ht="31.5" customHeight="1">
      <c r="B217" s="72">
        <v>212</v>
      </c>
      <c r="C217" s="72">
        <v>17</v>
      </c>
      <c r="D217" s="81" t="s">
        <v>8983</v>
      </c>
      <c r="E217" s="74" t="s">
        <v>6477</v>
      </c>
      <c r="F217" s="81" t="s">
        <v>9025</v>
      </c>
      <c r="G217" s="81" t="s">
        <v>9026</v>
      </c>
      <c r="H217" s="81" t="s">
        <v>7976</v>
      </c>
      <c r="I217" s="81" t="s">
        <v>8918</v>
      </c>
      <c r="J217" s="189" t="s">
        <v>9025</v>
      </c>
      <c r="K217" s="189" t="s">
        <v>9027</v>
      </c>
      <c r="L217" s="81">
        <v>2</v>
      </c>
      <c r="M217" s="81">
        <v>3</v>
      </c>
      <c r="N217" s="81">
        <v>3</v>
      </c>
      <c r="O217" s="85" t="s">
        <v>9028</v>
      </c>
      <c r="P217" s="189" t="s">
        <v>9028</v>
      </c>
      <c r="Q217" s="189" t="s">
        <v>9029</v>
      </c>
      <c r="R217" s="189" t="s">
        <v>8924</v>
      </c>
      <c r="S217" s="81" t="s">
        <v>9030</v>
      </c>
      <c r="T217" s="81"/>
      <c r="U217" s="81">
        <v>1</v>
      </c>
      <c r="V217" s="81"/>
      <c r="W217" s="81"/>
      <c r="X217" s="95">
        <v>2</v>
      </c>
      <c r="Y217" s="95">
        <v>3</v>
      </c>
      <c r="Z217" s="73"/>
      <c r="AA217" s="73"/>
      <c r="AB217" s="95"/>
      <c r="AC217" s="85"/>
      <c r="AD217" s="190">
        <v>2490.6880000000001</v>
      </c>
      <c r="AE217" s="214">
        <v>2500</v>
      </c>
      <c r="AF217" s="214">
        <v>3000</v>
      </c>
      <c r="AG217" s="214"/>
      <c r="AH217" s="87">
        <v>2500</v>
      </c>
      <c r="AI217" s="87">
        <v>3000</v>
      </c>
      <c r="AJ217" s="213">
        <f t="shared" si="5"/>
        <v>500</v>
      </c>
      <c r="AK217" s="201"/>
      <c r="AL217" s="201"/>
      <c r="AM217" s="201"/>
      <c r="AN217" s="201"/>
      <c r="AO217" s="87"/>
      <c r="AP217" s="224"/>
      <c r="AQ217" s="200"/>
      <c r="AR217" s="241"/>
      <c r="AS217" s="201"/>
      <c r="AT217" s="81" t="s">
        <v>3335</v>
      </c>
      <c r="AU217" s="202"/>
      <c r="AV217" s="81">
        <v>10</v>
      </c>
      <c r="AW217" s="81">
        <v>1</v>
      </c>
      <c r="AX217" s="209">
        <v>10</v>
      </c>
      <c r="AY217" s="242" t="s">
        <v>9031</v>
      </c>
      <c r="AZ217" s="81" t="s">
        <v>6492</v>
      </c>
      <c r="BA217" s="81" t="s">
        <v>3335</v>
      </c>
      <c r="BB217" s="90"/>
      <c r="BC217" s="82">
        <v>4</v>
      </c>
    </row>
    <row r="218" spans="2:55" ht="31.5" customHeight="1">
      <c r="B218" s="72">
        <v>213</v>
      </c>
      <c r="C218" s="72">
        <v>18</v>
      </c>
      <c r="D218" s="81" t="s">
        <v>8983</v>
      </c>
      <c r="E218" s="74" t="s">
        <v>6493</v>
      </c>
      <c r="F218" s="81" t="s">
        <v>9032</v>
      </c>
      <c r="G218" s="81" t="s">
        <v>9033</v>
      </c>
      <c r="H218" s="81" t="s">
        <v>7976</v>
      </c>
      <c r="I218" s="81" t="s">
        <v>8918</v>
      </c>
      <c r="J218" s="189" t="s">
        <v>9034</v>
      </c>
      <c r="K218" s="189" t="s">
        <v>9035</v>
      </c>
      <c r="L218" s="81">
        <v>3</v>
      </c>
      <c r="M218" s="81">
        <v>3</v>
      </c>
      <c r="N218" s="81">
        <v>3</v>
      </c>
      <c r="O218" s="85" t="s">
        <v>9036</v>
      </c>
      <c r="P218" s="189" t="s">
        <v>9037</v>
      </c>
      <c r="Q218" s="189" t="s">
        <v>9038</v>
      </c>
      <c r="R218" s="189" t="s">
        <v>9039</v>
      </c>
      <c r="S218" s="81" t="s">
        <v>9040</v>
      </c>
      <c r="T218" s="81"/>
      <c r="U218" s="81"/>
      <c r="V218" s="81">
        <v>1</v>
      </c>
      <c r="W218" s="81"/>
      <c r="X218" s="95">
        <v>2</v>
      </c>
      <c r="Y218" s="95">
        <v>6</v>
      </c>
      <c r="Z218" s="73"/>
      <c r="AA218" s="73"/>
      <c r="AB218" s="95"/>
      <c r="AC218" s="85" t="s">
        <v>9041</v>
      </c>
      <c r="AD218" s="190"/>
      <c r="AE218" s="214">
        <v>38000</v>
      </c>
      <c r="AF218" s="214">
        <v>38000</v>
      </c>
      <c r="AG218" s="214"/>
      <c r="AH218" s="87">
        <v>38000</v>
      </c>
      <c r="AI218" s="87">
        <v>38000</v>
      </c>
      <c r="AJ218" s="213">
        <f t="shared" si="5"/>
        <v>0</v>
      </c>
      <c r="AK218" s="201"/>
      <c r="AL218" s="201"/>
      <c r="AM218" s="201"/>
      <c r="AN218" s="201"/>
      <c r="AO218" s="87"/>
      <c r="AP218" s="224"/>
      <c r="AQ218" s="200"/>
      <c r="AR218" s="241"/>
      <c r="AS218" s="201"/>
      <c r="AT218" s="81" t="s">
        <v>3335</v>
      </c>
      <c r="AU218" s="202"/>
      <c r="AV218" s="81">
        <v>10</v>
      </c>
      <c r="AW218" s="81">
        <v>1</v>
      </c>
      <c r="AX218" s="209">
        <v>10</v>
      </c>
      <c r="AY218" s="242" t="s">
        <v>9042</v>
      </c>
      <c r="AZ218" s="81" t="s">
        <v>2756</v>
      </c>
      <c r="BA218" s="81" t="s">
        <v>3335</v>
      </c>
      <c r="BB218" s="90"/>
      <c r="BC218" s="82">
        <v>7</v>
      </c>
    </row>
    <row r="219" spans="2:55" ht="31.5" customHeight="1">
      <c r="B219" s="72">
        <v>214</v>
      </c>
      <c r="C219" s="72">
        <v>19</v>
      </c>
      <c r="D219" s="81" t="s">
        <v>9043</v>
      </c>
      <c r="E219" s="74" t="s">
        <v>6513</v>
      </c>
      <c r="F219" s="81" t="s">
        <v>9044</v>
      </c>
      <c r="G219" s="81" t="s">
        <v>9045</v>
      </c>
      <c r="H219" s="81" t="s">
        <v>7920</v>
      </c>
      <c r="I219" s="81" t="s">
        <v>9046</v>
      </c>
      <c r="J219" s="189" t="s">
        <v>9047</v>
      </c>
      <c r="K219" s="189" t="s">
        <v>9048</v>
      </c>
      <c r="L219" s="81">
        <v>3</v>
      </c>
      <c r="M219" s="81">
        <v>4</v>
      </c>
      <c r="N219" s="81">
        <v>4</v>
      </c>
      <c r="O219" s="85" t="s">
        <v>9049</v>
      </c>
      <c r="P219" s="189" t="s">
        <v>9050</v>
      </c>
      <c r="Q219" s="189" t="s">
        <v>6526</v>
      </c>
      <c r="R219" s="189" t="s">
        <v>6527</v>
      </c>
      <c r="S219" s="81"/>
      <c r="T219" s="81"/>
      <c r="U219" s="81"/>
      <c r="V219" s="81"/>
      <c r="W219" s="81"/>
      <c r="X219" s="95">
        <v>1</v>
      </c>
      <c r="Y219" s="95">
        <v>2</v>
      </c>
      <c r="Z219" s="73"/>
      <c r="AA219" s="73"/>
      <c r="AB219" s="95"/>
      <c r="AC219" s="85"/>
      <c r="AD219" s="190">
        <v>7240.27</v>
      </c>
      <c r="AE219" s="214">
        <v>7000</v>
      </c>
      <c r="AF219" s="214">
        <v>8000</v>
      </c>
      <c r="AG219" s="214"/>
      <c r="AH219" s="87">
        <v>7000</v>
      </c>
      <c r="AI219" s="87">
        <v>8000</v>
      </c>
      <c r="AJ219" s="213">
        <f t="shared" si="5"/>
        <v>1000</v>
      </c>
      <c r="AK219" s="201"/>
      <c r="AL219" s="201"/>
      <c r="AM219" s="201"/>
      <c r="AN219" s="201"/>
      <c r="AO219" s="87">
        <v>56</v>
      </c>
      <c r="AP219" s="224"/>
      <c r="AQ219" s="200"/>
      <c r="AR219" s="241"/>
      <c r="AS219" s="201"/>
      <c r="AT219" s="81" t="s">
        <v>3335</v>
      </c>
      <c r="AU219" s="202"/>
      <c r="AV219" s="81">
        <v>9</v>
      </c>
      <c r="AW219" s="81">
        <v>1</v>
      </c>
      <c r="AX219" s="209">
        <v>9</v>
      </c>
      <c r="AY219" s="242" t="s">
        <v>9051</v>
      </c>
      <c r="AZ219" s="81" t="s">
        <v>3098</v>
      </c>
      <c r="BA219" s="81" t="s">
        <v>3335</v>
      </c>
      <c r="BB219" s="90"/>
      <c r="BC219" s="82">
        <v>3</v>
      </c>
    </row>
    <row r="220" spans="2:55" ht="31.5" customHeight="1">
      <c r="B220" s="72">
        <v>215</v>
      </c>
      <c r="C220" s="72">
        <v>20</v>
      </c>
      <c r="D220" s="81" t="s">
        <v>2086</v>
      </c>
      <c r="E220" s="74" t="s">
        <v>6529</v>
      </c>
      <c r="F220" s="81" t="s">
        <v>9052</v>
      </c>
      <c r="G220" s="81" t="s">
        <v>9053</v>
      </c>
      <c r="H220" s="81" t="s">
        <v>7920</v>
      </c>
      <c r="I220" s="81" t="s">
        <v>9054</v>
      </c>
      <c r="J220" s="189" t="s">
        <v>6538</v>
      </c>
      <c r="K220" s="189" t="s">
        <v>6539</v>
      </c>
      <c r="L220" s="81">
        <v>2</v>
      </c>
      <c r="M220" s="81">
        <v>2</v>
      </c>
      <c r="N220" s="81">
        <v>2</v>
      </c>
      <c r="O220" s="85" t="s">
        <v>3017</v>
      </c>
      <c r="P220" s="189"/>
      <c r="Q220" s="189"/>
      <c r="R220" s="189"/>
      <c r="S220" s="81"/>
      <c r="T220" s="81"/>
      <c r="U220" s="81"/>
      <c r="V220" s="81"/>
      <c r="W220" s="81"/>
      <c r="X220" s="95">
        <v>1</v>
      </c>
      <c r="Y220" s="95">
        <v>1</v>
      </c>
      <c r="Z220" s="73"/>
      <c r="AA220" s="73"/>
      <c r="AB220" s="95"/>
      <c r="AC220" s="85"/>
      <c r="AD220" s="190"/>
      <c r="AE220" s="214">
        <v>2251</v>
      </c>
      <c r="AF220" s="214">
        <v>0</v>
      </c>
      <c r="AG220" s="214">
        <v>1529</v>
      </c>
      <c r="AH220" s="87">
        <v>2251</v>
      </c>
      <c r="AI220" s="87">
        <v>0</v>
      </c>
      <c r="AJ220" s="213"/>
      <c r="AK220" s="201"/>
      <c r="AL220" s="201"/>
      <c r="AM220" s="201"/>
      <c r="AN220" s="201"/>
      <c r="AO220" s="87"/>
      <c r="AP220" s="224"/>
      <c r="AQ220" s="200"/>
      <c r="AR220" s="241"/>
      <c r="AS220" s="201"/>
      <c r="AT220" s="81"/>
      <c r="AU220" s="202"/>
      <c r="AV220" s="81"/>
      <c r="AW220" s="81"/>
      <c r="AX220" s="209"/>
      <c r="AY220" s="242"/>
      <c r="AZ220" s="81" t="s">
        <v>2756</v>
      </c>
      <c r="BA220" s="81"/>
      <c r="BB220" s="90"/>
      <c r="BC220" s="82">
        <v>2</v>
      </c>
    </row>
    <row r="221" spans="2:55" ht="31.5" customHeight="1">
      <c r="B221" s="72">
        <v>216</v>
      </c>
      <c r="C221" s="72">
        <v>21</v>
      </c>
      <c r="D221" s="81" t="s">
        <v>2086</v>
      </c>
      <c r="E221" s="74" t="s">
        <v>6543</v>
      </c>
      <c r="F221" s="81" t="s">
        <v>9055</v>
      </c>
      <c r="G221" s="81" t="s">
        <v>9056</v>
      </c>
      <c r="H221" s="81" t="s">
        <v>7920</v>
      </c>
      <c r="I221" s="81" t="s">
        <v>9054</v>
      </c>
      <c r="J221" s="189" t="s">
        <v>6551</v>
      </c>
      <c r="K221" s="189" t="s">
        <v>6552</v>
      </c>
      <c r="L221" s="81">
        <v>3</v>
      </c>
      <c r="M221" s="81">
        <v>3</v>
      </c>
      <c r="N221" s="81">
        <v>3</v>
      </c>
      <c r="O221" s="85" t="s">
        <v>9057</v>
      </c>
      <c r="P221" s="189" t="s">
        <v>9058</v>
      </c>
      <c r="Q221" s="189" t="s">
        <v>9059</v>
      </c>
      <c r="R221" s="189" t="s">
        <v>9060</v>
      </c>
      <c r="S221" s="81"/>
      <c r="T221" s="81"/>
      <c r="U221" s="81"/>
      <c r="V221" s="81"/>
      <c r="W221" s="81"/>
      <c r="X221" s="95">
        <v>1</v>
      </c>
      <c r="Y221" s="95">
        <v>1</v>
      </c>
      <c r="Z221" s="73"/>
      <c r="AA221" s="73"/>
      <c r="AB221" s="95"/>
      <c r="AC221" s="85"/>
      <c r="AD221" s="190">
        <v>3458.0810000000001</v>
      </c>
      <c r="AE221" s="214">
        <v>3573</v>
      </c>
      <c r="AF221" s="214">
        <v>4000</v>
      </c>
      <c r="AG221" s="214">
        <v>3458</v>
      </c>
      <c r="AH221" s="243">
        <v>3573</v>
      </c>
      <c r="AI221" s="87">
        <v>4000</v>
      </c>
      <c r="AJ221" s="213">
        <f t="shared" si="5"/>
        <v>427</v>
      </c>
      <c r="AK221" s="201"/>
      <c r="AL221" s="201"/>
      <c r="AM221" s="201"/>
      <c r="AN221" s="201"/>
      <c r="AO221" s="87"/>
      <c r="AP221" s="224"/>
      <c r="AQ221" s="200"/>
      <c r="AR221" s="241"/>
      <c r="AS221" s="201"/>
      <c r="AT221" s="81"/>
      <c r="AU221" s="202"/>
      <c r="AV221" s="81">
        <v>10</v>
      </c>
      <c r="AW221" s="81">
        <v>1</v>
      </c>
      <c r="AX221" s="209">
        <v>10</v>
      </c>
      <c r="AY221" s="242" t="s">
        <v>9061</v>
      </c>
      <c r="AZ221" s="81" t="s">
        <v>2756</v>
      </c>
      <c r="BA221" s="81"/>
      <c r="BB221" s="90"/>
      <c r="BC221" s="82">
        <v>6</v>
      </c>
    </row>
    <row r="222" spans="2:55" ht="31.5" customHeight="1">
      <c r="B222" s="72">
        <v>217</v>
      </c>
      <c r="C222" s="72">
        <v>22</v>
      </c>
      <c r="D222" s="81" t="s">
        <v>2086</v>
      </c>
      <c r="E222" s="74" t="s">
        <v>6562</v>
      </c>
      <c r="F222" s="81" t="s">
        <v>9062</v>
      </c>
      <c r="G222" s="81" t="s">
        <v>9063</v>
      </c>
      <c r="H222" s="81" t="s">
        <v>7920</v>
      </c>
      <c r="I222" s="81" t="s">
        <v>9054</v>
      </c>
      <c r="J222" s="189" t="s">
        <v>6570</v>
      </c>
      <c r="K222" s="189" t="s">
        <v>6571</v>
      </c>
      <c r="L222" s="81">
        <v>3</v>
      </c>
      <c r="M222" s="81">
        <v>4</v>
      </c>
      <c r="N222" s="81">
        <v>4</v>
      </c>
      <c r="O222" s="85" t="s">
        <v>9064</v>
      </c>
      <c r="P222" s="189" t="s">
        <v>9065</v>
      </c>
      <c r="Q222" s="189" t="s">
        <v>9066</v>
      </c>
      <c r="R222" s="189" t="s">
        <v>9067</v>
      </c>
      <c r="S222" s="81" t="s">
        <v>9068</v>
      </c>
      <c r="T222" s="81">
        <v>1</v>
      </c>
      <c r="U222" s="81"/>
      <c r="V222" s="81"/>
      <c r="W222" s="81"/>
      <c r="X222" s="95">
        <v>1</v>
      </c>
      <c r="Y222" s="95">
        <v>5</v>
      </c>
      <c r="Z222" s="73"/>
      <c r="AA222" s="73"/>
      <c r="AB222" s="95"/>
      <c r="AC222" s="85"/>
      <c r="AD222" s="190">
        <v>49269.555999999997</v>
      </c>
      <c r="AE222" s="214">
        <v>38622</v>
      </c>
      <c r="AF222" s="214">
        <v>40000</v>
      </c>
      <c r="AG222" s="214">
        <v>49270</v>
      </c>
      <c r="AH222" s="243">
        <v>38622</v>
      </c>
      <c r="AI222" s="87">
        <v>40000</v>
      </c>
      <c r="AJ222" s="213">
        <f t="shared" si="5"/>
        <v>1378</v>
      </c>
      <c r="AK222" s="201"/>
      <c r="AL222" s="201"/>
      <c r="AM222" s="201"/>
      <c r="AN222" s="201"/>
      <c r="AO222" s="87">
        <v>159</v>
      </c>
      <c r="AP222" s="224"/>
      <c r="AQ222" s="200"/>
      <c r="AR222" s="241"/>
      <c r="AS222" s="201"/>
      <c r="AT222" s="81"/>
      <c r="AU222" s="202"/>
      <c r="AV222" s="81">
        <v>10</v>
      </c>
      <c r="AW222" s="81">
        <v>1</v>
      </c>
      <c r="AX222" s="209">
        <v>10</v>
      </c>
      <c r="AY222" s="242" t="s">
        <v>9069</v>
      </c>
      <c r="AZ222" s="81" t="s">
        <v>2778</v>
      </c>
      <c r="BA222" s="81"/>
      <c r="BB222" s="90"/>
      <c r="BC222" s="82">
        <v>6</v>
      </c>
    </row>
    <row r="223" spans="2:55" ht="31.5" customHeight="1">
      <c r="B223" s="72">
        <v>218</v>
      </c>
      <c r="C223" s="72">
        <v>23</v>
      </c>
      <c r="D223" s="81" t="s">
        <v>2086</v>
      </c>
      <c r="E223" s="125" t="s">
        <v>2130</v>
      </c>
      <c r="F223" s="81" t="s">
        <v>9070</v>
      </c>
      <c r="G223" s="81" t="s">
        <v>9071</v>
      </c>
      <c r="H223" s="81" t="s">
        <v>7920</v>
      </c>
      <c r="I223" s="81" t="s">
        <v>9054</v>
      </c>
      <c r="J223" s="189" t="s">
        <v>6589</v>
      </c>
      <c r="K223" s="189" t="s">
        <v>6590</v>
      </c>
      <c r="L223" s="81">
        <v>3</v>
      </c>
      <c r="M223" s="81">
        <v>4</v>
      </c>
      <c r="N223" s="81">
        <v>4</v>
      </c>
      <c r="O223" s="85" t="s">
        <v>9072</v>
      </c>
      <c r="P223" s="189" t="s">
        <v>9073</v>
      </c>
      <c r="Q223" s="189" t="s">
        <v>9074</v>
      </c>
      <c r="R223" s="189" t="s">
        <v>9075</v>
      </c>
      <c r="S223" s="81" t="s">
        <v>9076</v>
      </c>
      <c r="T223" s="81">
        <v>1</v>
      </c>
      <c r="U223" s="81"/>
      <c r="V223" s="81"/>
      <c r="W223" s="81"/>
      <c r="X223" s="95">
        <v>2</v>
      </c>
      <c r="Y223" s="95">
        <v>3</v>
      </c>
      <c r="Z223" s="73"/>
      <c r="AA223" s="73"/>
      <c r="AB223" s="95"/>
      <c r="AC223" s="85"/>
      <c r="AD223" s="190">
        <v>169285.193</v>
      </c>
      <c r="AE223" s="214">
        <v>158316</v>
      </c>
      <c r="AF223" s="214">
        <v>160000</v>
      </c>
      <c r="AG223" s="214">
        <v>169285</v>
      </c>
      <c r="AH223" s="243">
        <v>158316</v>
      </c>
      <c r="AI223" s="87">
        <v>160000</v>
      </c>
      <c r="AJ223" s="213">
        <f t="shared" si="5"/>
        <v>1684</v>
      </c>
      <c r="AK223" s="201"/>
      <c r="AL223" s="201"/>
      <c r="AM223" s="201"/>
      <c r="AN223" s="201"/>
      <c r="AO223" s="87">
        <v>385</v>
      </c>
      <c r="AP223" s="224">
        <v>394</v>
      </c>
      <c r="AQ223" s="200">
        <v>9</v>
      </c>
      <c r="AR223" s="241">
        <v>10</v>
      </c>
      <c r="AS223" s="216">
        <v>0.1</v>
      </c>
      <c r="AT223" s="81"/>
      <c r="AU223" s="202"/>
      <c r="AV223" s="81">
        <v>10</v>
      </c>
      <c r="AW223" s="81">
        <v>1</v>
      </c>
      <c r="AX223" s="209">
        <v>10</v>
      </c>
      <c r="AY223" s="242" t="s">
        <v>9077</v>
      </c>
      <c r="AZ223" s="81" t="s">
        <v>3000</v>
      </c>
      <c r="BA223" s="81"/>
      <c r="BB223" s="90"/>
      <c r="BC223" s="82">
        <v>4</v>
      </c>
    </row>
    <row r="224" spans="2:55" ht="31.5" customHeight="1">
      <c r="B224" s="72">
        <v>219</v>
      </c>
      <c r="C224" s="72">
        <v>24</v>
      </c>
      <c r="D224" s="81" t="s">
        <v>2086</v>
      </c>
      <c r="E224" s="74" t="s">
        <v>2137</v>
      </c>
      <c r="F224" s="81" t="s">
        <v>9078</v>
      </c>
      <c r="G224" s="81" t="s">
        <v>9079</v>
      </c>
      <c r="H224" s="81" t="s">
        <v>7981</v>
      </c>
      <c r="I224" s="81" t="s">
        <v>9054</v>
      </c>
      <c r="J224" s="189" t="s">
        <v>6607</v>
      </c>
      <c r="K224" s="189" t="s">
        <v>6608</v>
      </c>
      <c r="L224" s="81">
        <v>2</v>
      </c>
      <c r="M224" s="81">
        <v>2</v>
      </c>
      <c r="N224" s="81">
        <v>2</v>
      </c>
      <c r="O224" s="85" t="s">
        <v>3017</v>
      </c>
      <c r="P224" s="189"/>
      <c r="Q224" s="189"/>
      <c r="R224" s="189"/>
      <c r="S224" s="81"/>
      <c r="T224" s="81"/>
      <c r="U224" s="81"/>
      <c r="V224" s="81"/>
      <c r="W224" s="81"/>
      <c r="X224" s="95">
        <v>2</v>
      </c>
      <c r="Y224" s="95">
        <v>2</v>
      </c>
      <c r="Z224" s="73"/>
      <c r="AA224" s="73"/>
      <c r="AB224" s="95"/>
      <c r="AC224" s="85"/>
      <c r="AD224" s="190">
        <v>8687.9419999999991</v>
      </c>
      <c r="AE224" s="214">
        <v>7380</v>
      </c>
      <c r="AF224" s="214">
        <v>10000</v>
      </c>
      <c r="AG224" s="214">
        <v>8688</v>
      </c>
      <c r="AH224" s="243">
        <v>7380</v>
      </c>
      <c r="AI224" s="87">
        <v>10000</v>
      </c>
      <c r="AJ224" s="213">
        <f t="shared" si="5"/>
        <v>2620</v>
      </c>
      <c r="AK224" s="201"/>
      <c r="AL224" s="201"/>
      <c r="AM224" s="81"/>
      <c r="AN224" s="201"/>
      <c r="AO224" s="87">
        <v>59</v>
      </c>
      <c r="AP224" s="224"/>
      <c r="AQ224" s="200"/>
      <c r="AR224" s="241"/>
      <c r="AS224" s="201"/>
      <c r="AT224" s="81"/>
      <c r="AU224" s="202"/>
      <c r="AV224" s="81">
        <v>9</v>
      </c>
      <c r="AW224" s="81">
        <v>1</v>
      </c>
      <c r="AX224" s="209">
        <v>9</v>
      </c>
      <c r="AY224" s="242" t="s">
        <v>9080</v>
      </c>
      <c r="AZ224" s="81" t="s">
        <v>6614</v>
      </c>
      <c r="BA224" s="81"/>
      <c r="BB224" s="90"/>
      <c r="BC224" s="82">
        <v>5</v>
      </c>
    </row>
    <row r="225" spans="2:55" ht="31.5" customHeight="1">
      <c r="B225" s="72">
        <v>220</v>
      </c>
      <c r="C225" s="72">
        <v>25</v>
      </c>
      <c r="D225" s="81" t="s">
        <v>2086</v>
      </c>
      <c r="E225" s="74" t="s">
        <v>2131</v>
      </c>
      <c r="F225" s="81" t="s">
        <v>9081</v>
      </c>
      <c r="G225" s="81" t="s">
        <v>9082</v>
      </c>
      <c r="H225" s="81" t="s">
        <v>7920</v>
      </c>
      <c r="I225" s="81" t="s">
        <v>9054</v>
      </c>
      <c r="J225" s="189" t="s">
        <v>6623</v>
      </c>
      <c r="K225" s="189" t="s">
        <v>6624</v>
      </c>
      <c r="L225" s="81">
        <v>3</v>
      </c>
      <c r="M225" s="81">
        <v>3</v>
      </c>
      <c r="N225" s="81">
        <v>4</v>
      </c>
      <c r="O225" s="85" t="s">
        <v>9083</v>
      </c>
      <c r="P225" s="189" t="s">
        <v>9084</v>
      </c>
      <c r="Q225" s="189" t="s">
        <v>9085</v>
      </c>
      <c r="R225" s="189" t="s">
        <v>9086</v>
      </c>
      <c r="S225" s="81" t="s">
        <v>9087</v>
      </c>
      <c r="T225" s="81"/>
      <c r="U225" s="81">
        <v>1</v>
      </c>
      <c r="V225" s="81">
        <v>1</v>
      </c>
      <c r="W225" s="81"/>
      <c r="X225" s="95">
        <v>2</v>
      </c>
      <c r="Y225" s="95">
        <v>4</v>
      </c>
      <c r="Z225" s="73"/>
      <c r="AA225" s="73"/>
      <c r="AB225" s="95"/>
      <c r="AC225" s="85"/>
      <c r="AD225" s="190">
        <v>145320.86799999999</v>
      </c>
      <c r="AE225" s="214">
        <v>271389</v>
      </c>
      <c r="AF225" s="214">
        <v>250000</v>
      </c>
      <c r="AG225" s="214">
        <v>241221</v>
      </c>
      <c r="AH225" s="243">
        <v>271389</v>
      </c>
      <c r="AI225" s="87">
        <v>250000</v>
      </c>
      <c r="AJ225" s="213"/>
      <c r="AK225" s="201"/>
      <c r="AL225" s="201"/>
      <c r="AM225" s="81"/>
      <c r="AN225" s="201"/>
      <c r="AO225" s="87">
        <v>415</v>
      </c>
      <c r="AP225" s="224"/>
      <c r="AQ225" s="200"/>
      <c r="AR225" s="241"/>
      <c r="AS225" s="201"/>
      <c r="AT225" s="81"/>
      <c r="AU225" s="202"/>
      <c r="AV225" s="81">
        <v>10</v>
      </c>
      <c r="AW225" s="81">
        <v>1</v>
      </c>
      <c r="AX225" s="209">
        <v>10</v>
      </c>
      <c r="AY225" s="242" t="s">
        <v>9088</v>
      </c>
      <c r="AZ225" s="81" t="s">
        <v>2778</v>
      </c>
      <c r="BA225" s="81"/>
      <c r="BB225" s="90"/>
      <c r="BC225" s="82">
        <v>6</v>
      </c>
    </row>
    <row r="226" spans="2:55" ht="31.5" customHeight="1">
      <c r="B226" s="72">
        <v>221</v>
      </c>
      <c r="C226" s="72">
        <v>26</v>
      </c>
      <c r="D226" s="81" t="s">
        <v>2086</v>
      </c>
      <c r="E226" s="74" t="s">
        <v>6634</v>
      </c>
      <c r="F226" s="81" t="s">
        <v>9089</v>
      </c>
      <c r="G226" s="81" t="s">
        <v>9090</v>
      </c>
      <c r="H226" s="81" t="s">
        <v>7981</v>
      </c>
      <c r="I226" s="81" t="s">
        <v>9054</v>
      </c>
      <c r="J226" s="189" t="s">
        <v>6642</v>
      </c>
      <c r="K226" s="189" t="s">
        <v>6643</v>
      </c>
      <c r="L226" s="81">
        <v>3</v>
      </c>
      <c r="M226" s="81">
        <v>3</v>
      </c>
      <c r="N226" s="81">
        <v>4</v>
      </c>
      <c r="O226" s="85" t="s">
        <v>9091</v>
      </c>
      <c r="P226" s="189" t="s">
        <v>9092</v>
      </c>
      <c r="Q226" s="189" t="s">
        <v>9093</v>
      </c>
      <c r="R226" s="189" t="s">
        <v>9094</v>
      </c>
      <c r="S226" s="81" t="s">
        <v>9095</v>
      </c>
      <c r="T226" s="81"/>
      <c r="U226" s="81">
        <v>1</v>
      </c>
      <c r="V226" s="81"/>
      <c r="W226" s="81"/>
      <c r="X226" s="95">
        <v>4</v>
      </c>
      <c r="Y226" s="95">
        <v>4</v>
      </c>
      <c r="Z226" s="73"/>
      <c r="AA226" s="73"/>
      <c r="AB226" s="95"/>
      <c r="AC226" s="85"/>
      <c r="AD226" s="190">
        <v>35003.78</v>
      </c>
      <c r="AE226" s="214">
        <v>35003</v>
      </c>
      <c r="AF226" s="214">
        <v>25000</v>
      </c>
      <c r="AG226" s="214">
        <v>37873</v>
      </c>
      <c r="AH226" s="243">
        <v>35003</v>
      </c>
      <c r="AI226" s="87">
        <v>25000</v>
      </c>
      <c r="AJ226" s="213"/>
      <c r="AK226" s="201"/>
      <c r="AL226" s="201"/>
      <c r="AM226" s="81"/>
      <c r="AN226" s="201"/>
      <c r="AO226" s="87">
        <v>24</v>
      </c>
      <c r="AP226" s="224"/>
      <c r="AQ226" s="200"/>
      <c r="AR226" s="241"/>
      <c r="AS226" s="201"/>
      <c r="AT226" s="81"/>
      <c r="AU226" s="202"/>
      <c r="AV226" s="81">
        <v>10</v>
      </c>
      <c r="AW226" s="81">
        <v>1</v>
      </c>
      <c r="AX226" s="209">
        <v>10</v>
      </c>
      <c r="AY226" s="242" t="s">
        <v>9096</v>
      </c>
      <c r="AZ226" s="81" t="s">
        <v>2756</v>
      </c>
      <c r="BA226" s="81"/>
      <c r="BB226" s="90"/>
      <c r="BC226" s="82">
        <v>6</v>
      </c>
    </row>
    <row r="227" spans="2:55" ht="31.5" customHeight="1">
      <c r="B227" s="72">
        <v>222</v>
      </c>
      <c r="C227" s="72">
        <v>27</v>
      </c>
      <c r="D227" s="81" t="s">
        <v>2086</v>
      </c>
      <c r="E227" s="74" t="s">
        <v>1091</v>
      </c>
      <c r="F227" s="81" t="s">
        <v>9097</v>
      </c>
      <c r="G227" s="81" t="s">
        <v>9098</v>
      </c>
      <c r="H227" s="81" t="s">
        <v>7920</v>
      </c>
      <c r="I227" s="81" t="s">
        <v>9054</v>
      </c>
      <c r="J227" s="189" t="s">
        <v>6659</v>
      </c>
      <c r="K227" s="189" t="s">
        <v>6660</v>
      </c>
      <c r="L227" s="81">
        <v>3</v>
      </c>
      <c r="M227" s="81">
        <v>3</v>
      </c>
      <c r="N227" s="81">
        <v>5</v>
      </c>
      <c r="O227" s="85" t="s">
        <v>9099</v>
      </c>
      <c r="P227" s="189" t="s">
        <v>9100</v>
      </c>
      <c r="Q227" s="189" t="s">
        <v>9101</v>
      </c>
      <c r="R227" s="189" t="s">
        <v>9102</v>
      </c>
      <c r="S227" s="81" t="s">
        <v>9103</v>
      </c>
      <c r="T227" s="81">
        <v>1</v>
      </c>
      <c r="U227" s="81"/>
      <c r="V227" s="81"/>
      <c r="W227" s="81"/>
      <c r="X227" s="95">
        <v>1</v>
      </c>
      <c r="Y227" s="95">
        <v>4</v>
      </c>
      <c r="Z227" s="73"/>
      <c r="AA227" s="73"/>
      <c r="AB227" s="95"/>
      <c r="AC227" s="85"/>
      <c r="AD227" s="190">
        <v>96247.070999999996</v>
      </c>
      <c r="AE227" s="214">
        <v>72480</v>
      </c>
      <c r="AF227" s="214">
        <v>75000</v>
      </c>
      <c r="AG227" s="214">
        <v>96247</v>
      </c>
      <c r="AH227" s="243">
        <v>72480</v>
      </c>
      <c r="AI227" s="87">
        <v>75000</v>
      </c>
      <c r="AJ227" s="213">
        <f t="shared" si="5"/>
        <v>2520</v>
      </c>
      <c r="AK227" s="201"/>
      <c r="AL227" s="201">
        <v>4800</v>
      </c>
      <c r="AM227" s="81">
        <v>5</v>
      </c>
      <c r="AN227" s="216"/>
      <c r="AO227" s="87"/>
      <c r="AP227" s="224"/>
      <c r="AQ227" s="200">
        <v>10</v>
      </c>
      <c r="AR227" s="241">
        <v>5</v>
      </c>
      <c r="AS227" s="216">
        <v>0.05</v>
      </c>
      <c r="AT227" s="81"/>
      <c r="AU227" s="202"/>
      <c r="AV227" s="81">
        <v>10</v>
      </c>
      <c r="AW227" s="81">
        <v>1</v>
      </c>
      <c r="AX227" s="209">
        <v>10</v>
      </c>
      <c r="AY227" s="242" t="s">
        <v>9104</v>
      </c>
      <c r="AZ227" s="81" t="s">
        <v>2778</v>
      </c>
      <c r="BA227" s="81"/>
      <c r="BB227" s="90"/>
      <c r="BC227" s="82">
        <v>5</v>
      </c>
    </row>
    <row r="228" spans="2:55" ht="31.5" customHeight="1">
      <c r="B228" s="72">
        <v>223</v>
      </c>
      <c r="C228" s="72">
        <v>28</v>
      </c>
      <c r="D228" s="81" t="s">
        <v>2086</v>
      </c>
      <c r="E228" s="74" t="s">
        <v>2135</v>
      </c>
      <c r="F228" s="81" t="s">
        <v>9105</v>
      </c>
      <c r="G228" s="81" t="s">
        <v>9106</v>
      </c>
      <c r="H228" s="81" t="s">
        <v>7981</v>
      </c>
      <c r="I228" s="81" t="s">
        <v>9054</v>
      </c>
      <c r="J228" s="189" t="s">
        <v>6677</v>
      </c>
      <c r="K228" s="189" t="s">
        <v>6678</v>
      </c>
      <c r="L228" s="81">
        <v>3</v>
      </c>
      <c r="M228" s="81">
        <v>4</v>
      </c>
      <c r="N228" s="81">
        <v>5</v>
      </c>
      <c r="O228" s="85" t="s">
        <v>9107</v>
      </c>
      <c r="P228" s="189" t="s">
        <v>9108</v>
      </c>
      <c r="Q228" s="189" t="s">
        <v>9107</v>
      </c>
      <c r="R228" s="189" t="s">
        <v>9109</v>
      </c>
      <c r="S228" s="81"/>
      <c r="T228" s="81"/>
      <c r="U228" s="81"/>
      <c r="V228" s="81"/>
      <c r="W228" s="81"/>
      <c r="X228" s="95">
        <v>2</v>
      </c>
      <c r="Y228" s="95">
        <v>4</v>
      </c>
      <c r="Z228" s="73" t="s">
        <v>8232</v>
      </c>
      <c r="AA228" s="73"/>
      <c r="AB228" s="95" t="s">
        <v>8233</v>
      </c>
      <c r="AC228" s="85"/>
      <c r="AD228" s="190">
        <v>5078.1130000000003</v>
      </c>
      <c r="AE228" s="214">
        <v>5874</v>
      </c>
      <c r="AF228" s="214">
        <v>5500</v>
      </c>
      <c r="AG228" s="214">
        <v>5078</v>
      </c>
      <c r="AH228" s="245">
        <v>5874</v>
      </c>
      <c r="AI228" s="87">
        <v>5500</v>
      </c>
      <c r="AJ228" s="213"/>
      <c r="AK228" s="201"/>
      <c r="AL228" s="201"/>
      <c r="AM228" s="81"/>
      <c r="AN228" s="201"/>
      <c r="AO228" s="87">
        <v>36</v>
      </c>
      <c r="AP228" s="224">
        <v>37</v>
      </c>
      <c r="AQ228" s="200">
        <v>1</v>
      </c>
      <c r="AR228" s="241">
        <v>5</v>
      </c>
      <c r="AS228" s="216">
        <v>0.05</v>
      </c>
      <c r="AT228" s="81"/>
      <c r="AU228" s="202"/>
      <c r="AV228" s="81">
        <v>10</v>
      </c>
      <c r="AW228" s="81">
        <v>1</v>
      </c>
      <c r="AX228" s="209">
        <v>10</v>
      </c>
      <c r="AY228" s="242" t="s">
        <v>9110</v>
      </c>
      <c r="AZ228" s="81" t="s">
        <v>2756</v>
      </c>
      <c r="BA228" s="81"/>
      <c r="BB228" s="90"/>
      <c r="BC228" s="82">
        <v>5</v>
      </c>
    </row>
    <row r="229" spans="2:55" ht="31.5" customHeight="1">
      <c r="B229" s="72">
        <v>224</v>
      </c>
      <c r="C229" s="72">
        <v>29</v>
      </c>
      <c r="D229" s="81" t="s">
        <v>2086</v>
      </c>
      <c r="E229" s="74" t="s">
        <v>6686</v>
      </c>
      <c r="F229" s="81" t="s">
        <v>9111</v>
      </c>
      <c r="G229" s="81" t="s">
        <v>9112</v>
      </c>
      <c r="H229" s="81" t="s">
        <v>7920</v>
      </c>
      <c r="I229" s="81" t="s">
        <v>9054</v>
      </c>
      <c r="J229" s="189" t="s">
        <v>9113</v>
      </c>
      <c r="K229" s="189" t="s">
        <v>6695</v>
      </c>
      <c r="L229" s="81">
        <v>1</v>
      </c>
      <c r="M229" s="81">
        <v>1</v>
      </c>
      <c r="N229" s="81">
        <v>1</v>
      </c>
      <c r="O229" s="85" t="s">
        <v>9114</v>
      </c>
      <c r="P229" s="189"/>
      <c r="Q229" s="189"/>
      <c r="R229" s="189"/>
      <c r="S229" s="81"/>
      <c r="T229" s="81"/>
      <c r="U229" s="81"/>
      <c r="V229" s="81"/>
      <c r="W229" s="81"/>
      <c r="X229" s="95">
        <v>0</v>
      </c>
      <c r="Y229" s="95">
        <v>0</v>
      </c>
      <c r="Z229" s="73"/>
      <c r="AA229" s="73"/>
      <c r="AB229" s="95"/>
      <c r="AC229" s="85"/>
      <c r="AD229" s="190">
        <v>1905.191</v>
      </c>
      <c r="AE229" s="214">
        <v>1395</v>
      </c>
      <c r="AF229" s="214">
        <v>0</v>
      </c>
      <c r="AG229" s="214">
        <v>1905</v>
      </c>
      <c r="AH229" s="87">
        <v>1395</v>
      </c>
      <c r="AI229" s="87">
        <v>0</v>
      </c>
      <c r="AJ229" s="213"/>
      <c r="AK229" s="201"/>
      <c r="AL229" s="201"/>
      <c r="AM229" s="81"/>
      <c r="AN229" s="201"/>
      <c r="AO229" s="87">
        <v>12</v>
      </c>
      <c r="AP229" s="224"/>
      <c r="AQ229" s="200"/>
      <c r="AR229" s="241"/>
      <c r="AS229" s="201"/>
      <c r="AT229" s="81"/>
      <c r="AU229" s="202"/>
      <c r="AV229" s="81"/>
      <c r="AW229" s="81"/>
      <c r="AX229" s="209"/>
      <c r="AY229" s="242"/>
      <c r="AZ229" s="81" t="s">
        <v>2778</v>
      </c>
      <c r="BA229" s="81"/>
      <c r="BB229" s="90"/>
      <c r="BC229" s="82">
        <v>2</v>
      </c>
    </row>
    <row r="230" spans="2:55" ht="31.5" customHeight="1">
      <c r="B230" s="72">
        <v>225</v>
      </c>
      <c r="C230" s="72">
        <v>30</v>
      </c>
      <c r="D230" s="81" t="s">
        <v>2086</v>
      </c>
      <c r="E230" s="74" t="s">
        <v>1093</v>
      </c>
      <c r="F230" s="81" t="s">
        <v>6702</v>
      </c>
      <c r="G230" s="81" t="s">
        <v>9115</v>
      </c>
      <c r="H230" s="81" t="s">
        <v>7981</v>
      </c>
      <c r="I230" s="81" t="s">
        <v>9054</v>
      </c>
      <c r="J230" s="189" t="s">
        <v>6707</v>
      </c>
      <c r="K230" s="189" t="s">
        <v>6708</v>
      </c>
      <c r="L230" s="81">
        <v>3</v>
      </c>
      <c r="M230" s="81">
        <v>3</v>
      </c>
      <c r="N230" s="81">
        <v>4</v>
      </c>
      <c r="O230" s="85" t="s">
        <v>9116</v>
      </c>
      <c r="P230" s="189" t="s">
        <v>9117</v>
      </c>
      <c r="Q230" s="189" t="s">
        <v>9118</v>
      </c>
      <c r="R230" s="189" t="s">
        <v>9119</v>
      </c>
      <c r="S230" s="81" t="s">
        <v>9120</v>
      </c>
      <c r="T230" s="81"/>
      <c r="U230" s="81">
        <v>1</v>
      </c>
      <c r="V230" s="81"/>
      <c r="W230" s="81"/>
      <c r="X230" s="95">
        <v>1</v>
      </c>
      <c r="Y230" s="95">
        <v>4</v>
      </c>
      <c r="Z230" s="73"/>
      <c r="AA230" s="73"/>
      <c r="AB230" s="95"/>
      <c r="AC230" s="85"/>
      <c r="AD230" s="190">
        <v>7517.3770000000004</v>
      </c>
      <c r="AE230" s="214">
        <v>8165</v>
      </c>
      <c r="AF230" s="214">
        <v>4500</v>
      </c>
      <c r="AG230" s="214">
        <v>7517</v>
      </c>
      <c r="AH230" s="243">
        <v>8165</v>
      </c>
      <c r="AI230" s="87">
        <v>4500</v>
      </c>
      <c r="AJ230" s="213"/>
      <c r="AK230" s="201"/>
      <c r="AL230" s="201"/>
      <c r="AM230" s="81"/>
      <c r="AN230" s="201"/>
      <c r="AO230" s="87">
        <v>40</v>
      </c>
      <c r="AP230" s="224">
        <v>43</v>
      </c>
      <c r="AQ230" s="200">
        <v>3</v>
      </c>
      <c r="AR230" s="241">
        <v>100</v>
      </c>
      <c r="AS230" s="216">
        <v>1</v>
      </c>
      <c r="AT230" s="81"/>
      <c r="AU230" s="202"/>
      <c r="AV230" s="81">
        <v>10</v>
      </c>
      <c r="AW230" s="81">
        <v>1</v>
      </c>
      <c r="AX230" s="209">
        <v>10</v>
      </c>
      <c r="AY230" s="242" t="s">
        <v>9121</v>
      </c>
      <c r="AZ230" s="81" t="s">
        <v>2756</v>
      </c>
      <c r="BA230" s="81"/>
      <c r="BB230" s="90"/>
      <c r="BC230" s="82">
        <v>5</v>
      </c>
    </row>
    <row r="231" spans="2:55" ht="31.5" customHeight="1">
      <c r="B231" s="72">
        <v>226</v>
      </c>
      <c r="C231" s="72">
        <v>31</v>
      </c>
      <c r="D231" s="81" t="s">
        <v>9043</v>
      </c>
      <c r="E231" s="74" t="s">
        <v>6718</v>
      </c>
      <c r="F231" s="81" t="s">
        <v>9122</v>
      </c>
      <c r="G231" s="81" t="s">
        <v>9123</v>
      </c>
      <c r="H231" s="81" t="s">
        <v>7920</v>
      </c>
      <c r="I231" s="81" t="s">
        <v>9054</v>
      </c>
      <c r="J231" s="189" t="s">
        <v>6726</v>
      </c>
      <c r="K231" s="189" t="s">
        <v>6727</v>
      </c>
      <c r="L231" s="81">
        <v>1</v>
      </c>
      <c r="M231" s="81">
        <v>1</v>
      </c>
      <c r="N231" s="81">
        <v>1</v>
      </c>
      <c r="O231" s="85" t="s">
        <v>9114</v>
      </c>
      <c r="P231" s="189"/>
      <c r="Q231" s="189"/>
      <c r="R231" s="189"/>
      <c r="S231" s="81"/>
      <c r="T231" s="81"/>
      <c r="U231" s="81"/>
      <c r="V231" s="81"/>
      <c r="W231" s="81"/>
      <c r="X231" s="95">
        <v>0</v>
      </c>
      <c r="Y231" s="95">
        <v>0</v>
      </c>
      <c r="Z231" s="73"/>
      <c r="AA231" s="73"/>
      <c r="AB231" s="95"/>
      <c r="AC231" s="85"/>
      <c r="AD231" s="190">
        <v>15580.076999999999</v>
      </c>
      <c r="AE231" s="214">
        <v>18089</v>
      </c>
      <c r="AF231" s="214">
        <v>0</v>
      </c>
      <c r="AG231" s="214">
        <v>15580</v>
      </c>
      <c r="AH231" s="87">
        <v>18089</v>
      </c>
      <c r="AI231" s="87">
        <v>0</v>
      </c>
      <c r="AJ231" s="213"/>
      <c r="AK231" s="201"/>
      <c r="AL231" s="201"/>
      <c r="AM231" s="81"/>
      <c r="AN231" s="201"/>
      <c r="AO231" s="87"/>
      <c r="AP231" s="224"/>
      <c r="AQ231" s="200"/>
      <c r="AR231" s="241"/>
      <c r="AS231" s="201"/>
      <c r="AT231" s="81"/>
      <c r="AU231" s="202"/>
      <c r="AV231" s="81"/>
      <c r="AW231" s="81"/>
      <c r="AX231" s="209"/>
      <c r="AY231" s="242"/>
      <c r="AZ231" s="81" t="s">
        <v>2778</v>
      </c>
      <c r="BA231" s="81"/>
      <c r="BB231" s="90"/>
      <c r="BC231" s="82">
        <v>2</v>
      </c>
    </row>
    <row r="232" spans="2:55" ht="31.5" customHeight="1">
      <c r="B232" s="72">
        <v>227</v>
      </c>
      <c r="C232" s="72">
        <v>32</v>
      </c>
      <c r="D232" s="81" t="s">
        <v>9043</v>
      </c>
      <c r="E232" s="126" t="s">
        <v>1090</v>
      </c>
      <c r="F232" s="81" t="s">
        <v>9124</v>
      </c>
      <c r="G232" s="81" t="s">
        <v>9125</v>
      </c>
      <c r="H232" s="81" t="s">
        <v>7981</v>
      </c>
      <c r="I232" s="81" t="s">
        <v>9054</v>
      </c>
      <c r="J232" s="189" t="s">
        <v>6739</v>
      </c>
      <c r="K232" s="189" t="s">
        <v>6740</v>
      </c>
      <c r="L232" s="81">
        <v>3</v>
      </c>
      <c r="M232" s="81">
        <v>4</v>
      </c>
      <c r="N232" s="81">
        <v>5</v>
      </c>
      <c r="O232" s="85" t="s">
        <v>9126</v>
      </c>
      <c r="P232" s="189" t="s">
        <v>9127</v>
      </c>
      <c r="Q232" s="189" t="s">
        <v>9128</v>
      </c>
      <c r="R232" s="189" t="s">
        <v>9129</v>
      </c>
      <c r="S232" s="81"/>
      <c r="T232" s="81"/>
      <c r="U232" s="81"/>
      <c r="V232" s="81"/>
      <c r="W232" s="81"/>
      <c r="X232" s="95">
        <v>1</v>
      </c>
      <c r="Y232" s="95">
        <v>3</v>
      </c>
      <c r="Z232" s="73"/>
      <c r="AA232" s="73"/>
      <c r="AB232" s="95"/>
      <c r="AC232" s="85"/>
      <c r="AD232" s="190">
        <v>83468.5</v>
      </c>
      <c r="AE232" s="214">
        <v>80642</v>
      </c>
      <c r="AF232" s="214">
        <v>81000</v>
      </c>
      <c r="AG232" s="214">
        <v>83468</v>
      </c>
      <c r="AH232" s="243">
        <v>80642</v>
      </c>
      <c r="AI232" s="87">
        <v>81000</v>
      </c>
      <c r="AJ232" s="213">
        <f t="shared" si="5"/>
        <v>358</v>
      </c>
      <c r="AK232" s="201"/>
      <c r="AL232" s="201">
        <v>200</v>
      </c>
      <c r="AM232" s="81">
        <v>40</v>
      </c>
      <c r="AN232" s="216"/>
      <c r="AO232" s="87">
        <v>108</v>
      </c>
      <c r="AP232" s="224">
        <v>111</v>
      </c>
      <c r="AQ232" s="200">
        <v>3</v>
      </c>
      <c r="AR232" s="241">
        <v>33</v>
      </c>
      <c r="AS232" s="216">
        <v>0.33</v>
      </c>
      <c r="AT232" s="81" t="s">
        <v>3335</v>
      </c>
      <c r="AU232" s="202"/>
      <c r="AV232" s="81">
        <v>10</v>
      </c>
      <c r="AW232" s="81">
        <v>1</v>
      </c>
      <c r="AX232" s="209">
        <v>9</v>
      </c>
      <c r="AY232" s="242" t="s">
        <v>9130</v>
      </c>
      <c r="AZ232" s="81" t="s">
        <v>2778</v>
      </c>
      <c r="BA232" s="81" t="s">
        <v>3335</v>
      </c>
      <c r="BB232" s="90"/>
      <c r="BC232" s="82">
        <v>4</v>
      </c>
    </row>
    <row r="233" spans="2:55" ht="31.5" customHeight="1">
      <c r="B233" s="72">
        <v>228</v>
      </c>
      <c r="C233" s="72">
        <v>33</v>
      </c>
      <c r="D233" s="81" t="s">
        <v>9043</v>
      </c>
      <c r="E233" s="94" t="s">
        <v>6749</v>
      </c>
      <c r="F233" s="81" t="s">
        <v>9131</v>
      </c>
      <c r="G233" s="81" t="s">
        <v>9132</v>
      </c>
      <c r="H233" s="81" t="s">
        <v>7920</v>
      </c>
      <c r="I233" s="81" t="s">
        <v>9133</v>
      </c>
      <c r="J233" s="189" t="s">
        <v>9134</v>
      </c>
      <c r="K233" s="189" t="s">
        <v>9135</v>
      </c>
      <c r="L233" s="81">
        <v>4</v>
      </c>
      <c r="M233" s="81">
        <v>4</v>
      </c>
      <c r="N233" s="81">
        <v>4</v>
      </c>
      <c r="O233" s="85" t="s">
        <v>6760</v>
      </c>
      <c r="P233" s="189" t="s">
        <v>6761</v>
      </c>
      <c r="Q233" s="189" t="s">
        <v>6762</v>
      </c>
      <c r="R233" s="189" t="s">
        <v>6763</v>
      </c>
      <c r="S233" s="81"/>
      <c r="T233" s="81"/>
      <c r="U233" s="81"/>
      <c r="V233" s="81"/>
      <c r="W233" s="81"/>
      <c r="X233" s="95">
        <v>5</v>
      </c>
      <c r="Y233" s="95">
        <v>6</v>
      </c>
      <c r="Z233" s="73"/>
      <c r="AA233" s="73"/>
      <c r="AB233" s="95"/>
      <c r="AC233" s="85"/>
      <c r="AD233" s="190"/>
      <c r="AE233" s="214">
        <v>7</v>
      </c>
      <c r="AF233" s="214">
        <v>7</v>
      </c>
      <c r="AG233" s="214"/>
      <c r="AH233" s="87">
        <v>7</v>
      </c>
      <c r="AI233" s="214">
        <v>7</v>
      </c>
      <c r="AJ233" s="213">
        <f t="shared" si="5"/>
        <v>0</v>
      </c>
      <c r="AK233" s="201"/>
      <c r="AL233" s="201"/>
      <c r="AM233" s="81"/>
      <c r="AN233" s="201"/>
      <c r="AO233" s="87">
        <v>2</v>
      </c>
      <c r="AP233" s="224"/>
      <c r="AQ233" s="200"/>
      <c r="AR233" s="241"/>
      <c r="AS233" s="201"/>
      <c r="AT233" s="81" t="s">
        <v>3335</v>
      </c>
      <c r="AU233" s="202"/>
      <c r="AV233" s="81"/>
      <c r="AW233" s="81"/>
      <c r="AX233" s="209"/>
      <c r="AY233" s="242"/>
      <c r="AZ233" s="81" t="s">
        <v>3551</v>
      </c>
      <c r="BA233" s="81" t="s">
        <v>3335</v>
      </c>
      <c r="BB233" s="90"/>
      <c r="BC233" s="82">
        <v>7</v>
      </c>
    </row>
    <row r="234" spans="2:55" ht="31.5" customHeight="1">
      <c r="B234" s="72">
        <v>229</v>
      </c>
      <c r="C234" s="72">
        <v>34</v>
      </c>
      <c r="D234" s="81" t="s">
        <v>9043</v>
      </c>
      <c r="E234" s="74" t="s">
        <v>1087</v>
      </c>
      <c r="F234" s="81" t="s">
        <v>9136</v>
      </c>
      <c r="G234" s="81" t="s">
        <v>9137</v>
      </c>
      <c r="H234" s="81" t="s">
        <v>7920</v>
      </c>
      <c r="I234" s="81" t="s">
        <v>9054</v>
      </c>
      <c r="J234" s="189" t="s">
        <v>6773</v>
      </c>
      <c r="K234" s="189" t="s">
        <v>6774</v>
      </c>
      <c r="L234" s="81">
        <v>2</v>
      </c>
      <c r="M234" s="81">
        <v>2</v>
      </c>
      <c r="N234" s="81">
        <v>2</v>
      </c>
      <c r="O234" s="85" t="s">
        <v>9138</v>
      </c>
      <c r="P234" s="189" t="s">
        <v>9139</v>
      </c>
      <c r="Q234" s="189" t="s">
        <v>9140</v>
      </c>
      <c r="R234" s="189" t="s">
        <v>9141</v>
      </c>
      <c r="S234" s="81"/>
      <c r="T234" s="81"/>
      <c r="U234" s="81"/>
      <c r="V234" s="81"/>
      <c r="W234" s="81"/>
      <c r="X234" s="95">
        <v>1</v>
      </c>
      <c r="Y234" s="95">
        <v>2</v>
      </c>
      <c r="Z234" s="73"/>
      <c r="AA234" s="73"/>
      <c r="AB234" s="95"/>
      <c r="AC234" s="85"/>
      <c r="AD234" s="190">
        <v>5478.1080000000002</v>
      </c>
      <c r="AE234" s="214">
        <v>4900</v>
      </c>
      <c r="AF234" s="214">
        <v>7500</v>
      </c>
      <c r="AG234" s="214"/>
      <c r="AH234" s="243">
        <v>4900</v>
      </c>
      <c r="AI234" s="87">
        <v>7500</v>
      </c>
      <c r="AJ234" s="213">
        <f t="shared" si="5"/>
        <v>2600</v>
      </c>
      <c r="AK234" s="201"/>
      <c r="AL234" s="201"/>
      <c r="AM234" s="201"/>
      <c r="AN234" s="201"/>
      <c r="AO234" s="87">
        <v>9</v>
      </c>
      <c r="AP234" s="224"/>
      <c r="AQ234" s="200"/>
      <c r="AR234" s="241"/>
      <c r="AS234" s="201"/>
      <c r="AT234" s="81" t="s">
        <v>3335</v>
      </c>
      <c r="AU234" s="202"/>
      <c r="AV234" s="81"/>
      <c r="AW234" s="81"/>
      <c r="AX234" s="209"/>
      <c r="AY234" s="242"/>
      <c r="AZ234" s="81" t="s">
        <v>2756</v>
      </c>
      <c r="BA234" s="81" t="s">
        <v>3335</v>
      </c>
      <c r="BB234" s="90"/>
      <c r="BC234" s="82">
        <v>3</v>
      </c>
    </row>
    <row r="235" spans="2:55" ht="31.5" customHeight="1">
      <c r="B235" s="72">
        <v>230</v>
      </c>
      <c r="C235" s="72">
        <v>35</v>
      </c>
      <c r="D235" s="81" t="s">
        <v>9043</v>
      </c>
      <c r="E235" s="126" t="s">
        <v>1086</v>
      </c>
      <c r="F235" s="81" t="s">
        <v>9142</v>
      </c>
      <c r="G235" s="81" t="s">
        <v>9143</v>
      </c>
      <c r="H235" s="81" t="s">
        <v>7981</v>
      </c>
      <c r="I235" s="81" t="s">
        <v>9054</v>
      </c>
      <c r="J235" s="189" t="s">
        <v>6789</v>
      </c>
      <c r="K235" s="189" t="s">
        <v>6790</v>
      </c>
      <c r="L235" s="81">
        <v>3</v>
      </c>
      <c r="M235" s="81">
        <v>3</v>
      </c>
      <c r="N235" s="81">
        <v>4</v>
      </c>
      <c r="O235" s="85" t="s">
        <v>9144</v>
      </c>
      <c r="P235" s="189" t="s">
        <v>9145</v>
      </c>
      <c r="Q235" s="189" t="s">
        <v>9146</v>
      </c>
      <c r="R235" s="189" t="s">
        <v>9147</v>
      </c>
      <c r="S235" s="81" t="s">
        <v>8395</v>
      </c>
      <c r="T235" s="81">
        <v>1</v>
      </c>
      <c r="U235" s="81"/>
      <c r="V235" s="81"/>
      <c r="W235" s="81"/>
      <c r="X235" s="95">
        <v>3</v>
      </c>
      <c r="Y235" s="95">
        <v>6</v>
      </c>
      <c r="Z235" s="73"/>
      <c r="AA235" s="73"/>
      <c r="AB235" s="95"/>
      <c r="AC235" s="85"/>
      <c r="AD235" s="190"/>
      <c r="AE235" s="214">
        <v>50</v>
      </c>
      <c r="AF235" s="214">
        <v>100</v>
      </c>
      <c r="AG235" s="214"/>
      <c r="AH235" s="87">
        <v>50</v>
      </c>
      <c r="AI235" s="87">
        <v>100</v>
      </c>
      <c r="AJ235" s="213">
        <f t="shared" si="5"/>
        <v>50</v>
      </c>
      <c r="AK235" s="201"/>
      <c r="AL235" s="201"/>
      <c r="AM235" s="201"/>
      <c r="AN235" s="201"/>
      <c r="AO235" s="87">
        <v>1</v>
      </c>
      <c r="AP235" s="224"/>
      <c r="AQ235" s="200"/>
      <c r="AR235" s="241"/>
      <c r="AS235" s="201"/>
      <c r="AT235" s="81" t="s">
        <v>3335</v>
      </c>
      <c r="AU235" s="202"/>
      <c r="AV235" s="81">
        <v>10</v>
      </c>
      <c r="AW235" s="81">
        <v>1</v>
      </c>
      <c r="AX235" s="209">
        <v>10</v>
      </c>
      <c r="AY235" s="242" t="s">
        <v>9148</v>
      </c>
      <c r="AZ235" s="81" t="s">
        <v>2756</v>
      </c>
      <c r="BA235" s="81" t="s">
        <v>3335</v>
      </c>
      <c r="BB235" s="90"/>
      <c r="BC235" s="82">
        <v>7</v>
      </c>
    </row>
    <row r="236" spans="2:55" ht="31.5" customHeight="1">
      <c r="B236" s="72">
        <v>231</v>
      </c>
      <c r="C236" s="72">
        <v>36</v>
      </c>
      <c r="D236" s="81" t="s">
        <v>9043</v>
      </c>
      <c r="E236" s="74" t="s">
        <v>2134</v>
      </c>
      <c r="F236" s="81" t="s">
        <v>9149</v>
      </c>
      <c r="G236" s="81" t="s">
        <v>9150</v>
      </c>
      <c r="H236" s="81" t="s">
        <v>7920</v>
      </c>
      <c r="I236" s="81" t="s">
        <v>9054</v>
      </c>
      <c r="J236" s="189" t="s">
        <v>6807</v>
      </c>
      <c r="K236" s="189" t="s">
        <v>6808</v>
      </c>
      <c r="L236" s="81">
        <v>3</v>
      </c>
      <c r="M236" s="81">
        <v>4</v>
      </c>
      <c r="N236" s="81">
        <v>4</v>
      </c>
      <c r="O236" s="85" t="s">
        <v>9151</v>
      </c>
      <c r="P236" s="189" t="s">
        <v>9152</v>
      </c>
      <c r="Q236" s="189" t="s">
        <v>9153</v>
      </c>
      <c r="R236" s="189" t="s">
        <v>9154</v>
      </c>
      <c r="S236" s="81" t="s">
        <v>9155</v>
      </c>
      <c r="T236" s="81">
        <v>1</v>
      </c>
      <c r="U236" s="81"/>
      <c r="V236" s="81"/>
      <c r="W236" s="81"/>
      <c r="X236" s="95">
        <v>5</v>
      </c>
      <c r="Y236" s="95">
        <v>9</v>
      </c>
      <c r="Z236" s="73"/>
      <c r="AA236" s="73"/>
      <c r="AB236" s="95"/>
      <c r="AC236" s="85" t="s">
        <v>9156</v>
      </c>
      <c r="AD236" s="190">
        <v>2298.3130000000001</v>
      </c>
      <c r="AE236" s="214">
        <v>3721</v>
      </c>
      <c r="AF236" s="214">
        <v>3900</v>
      </c>
      <c r="AG236" s="214">
        <v>2298</v>
      </c>
      <c r="AH236" s="243">
        <v>3721</v>
      </c>
      <c r="AI236" s="87">
        <v>3900</v>
      </c>
      <c r="AJ236" s="213">
        <f t="shared" si="5"/>
        <v>179</v>
      </c>
      <c r="AK236" s="201"/>
      <c r="AL236" s="201"/>
      <c r="AM236" s="201"/>
      <c r="AN236" s="201"/>
      <c r="AO236" s="87">
        <v>45</v>
      </c>
      <c r="AP236" s="224">
        <v>98</v>
      </c>
      <c r="AQ236" s="200">
        <v>53</v>
      </c>
      <c r="AR236" s="241">
        <v>100</v>
      </c>
      <c r="AS236" s="216">
        <v>1</v>
      </c>
      <c r="AT236" s="81" t="s">
        <v>3335</v>
      </c>
      <c r="AU236" s="202"/>
      <c r="AV236" s="81">
        <v>10</v>
      </c>
      <c r="AW236" s="81">
        <v>1</v>
      </c>
      <c r="AX236" s="209">
        <v>10</v>
      </c>
      <c r="AY236" s="242" t="s">
        <v>9157</v>
      </c>
      <c r="AZ236" s="81" t="s">
        <v>2756</v>
      </c>
      <c r="BA236" s="81" t="s">
        <v>3335</v>
      </c>
      <c r="BB236" s="90"/>
      <c r="BC236" s="82">
        <v>10</v>
      </c>
    </row>
    <row r="237" spans="2:55" ht="31.5" customHeight="1">
      <c r="B237" s="72">
        <v>232</v>
      </c>
      <c r="C237" s="72">
        <v>37</v>
      </c>
      <c r="D237" s="81" t="s">
        <v>9043</v>
      </c>
      <c r="E237" s="74" t="s">
        <v>6819</v>
      </c>
      <c r="F237" s="81" t="s">
        <v>9158</v>
      </c>
      <c r="G237" s="81" t="s">
        <v>9159</v>
      </c>
      <c r="H237" s="81" t="s">
        <v>7920</v>
      </c>
      <c r="I237" s="81" t="s">
        <v>9054</v>
      </c>
      <c r="J237" s="189" t="s">
        <v>6826</v>
      </c>
      <c r="K237" s="189" t="s">
        <v>6827</v>
      </c>
      <c r="L237" s="81">
        <v>3</v>
      </c>
      <c r="M237" s="81">
        <v>4</v>
      </c>
      <c r="N237" s="81">
        <v>4</v>
      </c>
      <c r="O237" s="85" t="s">
        <v>9160</v>
      </c>
      <c r="P237" s="189" t="s">
        <v>9161</v>
      </c>
      <c r="Q237" s="189" t="s">
        <v>9162</v>
      </c>
      <c r="R237" s="189" t="s">
        <v>9163</v>
      </c>
      <c r="S237" s="81" t="s">
        <v>9164</v>
      </c>
      <c r="T237" s="81"/>
      <c r="U237" s="81">
        <v>1</v>
      </c>
      <c r="V237" s="81"/>
      <c r="W237" s="81"/>
      <c r="X237" s="95">
        <v>1</v>
      </c>
      <c r="Y237" s="95">
        <v>3</v>
      </c>
      <c r="Z237" s="73"/>
      <c r="AA237" s="73"/>
      <c r="AB237" s="95"/>
      <c r="AC237" s="85"/>
      <c r="AD237" s="190">
        <v>1560.127</v>
      </c>
      <c r="AE237" s="214">
        <v>2000</v>
      </c>
      <c r="AF237" s="214">
        <v>3000</v>
      </c>
      <c r="AG237" s="214">
        <v>1560</v>
      </c>
      <c r="AH237" s="243">
        <v>2000</v>
      </c>
      <c r="AI237" s="87">
        <v>3000</v>
      </c>
      <c r="AJ237" s="213">
        <f t="shared" si="5"/>
        <v>1000</v>
      </c>
      <c r="AK237" s="201"/>
      <c r="AL237" s="201"/>
      <c r="AM237" s="201"/>
      <c r="AN237" s="201"/>
      <c r="AO237" s="87">
        <v>23</v>
      </c>
      <c r="AP237" s="224"/>
      <c r="AQ237" s="200"/>
      <c r="AR237" s="241"/>
      <c r="AS237" s="201"/>
      <c r="AT237" s="81" t="s">
        <v>3335</v>
      </c>
      <c r="AU237" s="202"/>
      <c r="AV237" s="81">
        <v>9</v>
      </c>
      <c r="AW237" s="81">
        <v>1</v>
      </c>
      <c r="AX237" s="209">
        <v>10</v>
      </c>
      <c r="AY237" s="242" t="s">
        <v>9165</v>
      </c>
      <c r="AZ237" s="81" t="s">
        <v>2756</v>
      </c>
      <c r="BA237" s="81" t="s">
        <v>3335</v>
      </c>
      <c r="BB237" s="90"/>
      <c r="BC237" s="82">
        <v>4</v>
      </c>
    </row>
    <row r="238" spans="2:55" ht="31.5" customHeight="1">
      <c r="B238" s="72">
        <v>233</v>
      </c>
      <c r="C238" s="72">
        <v>38</v>
      </c>
      <c r="D238" s="81" t="s">
        <v>9043</v>
      </c>
      <c r="E238" s="74" t="s">
        <v>6837</v>
      </c>
      <c r="F238" s="81" t="s">
        <v>9166</v>
      </c>
      <c r="G238" s="81" t="s">
        <v>9167</v>
      </c>
      <c r="H238" s="81" t="s">
        <v>7920</v>
      </c>
      <c r="I238" s="81" t="s">
        <v>9054</v>
      </c>
      <c r="J238" s="189" t="s">
        <v>6844</v>
      </c>
      <c r="K238" s="189" t="s">
        <v>6845</v>
      </c>
      <c r="L238" s="81">
        <v>3</v>
      </c>
      <c r="M238" s="81">
        <v>4</v>
      </c>
      <c r="N238" s="81">
        <v>4</v>
      </c>
      <c r="O238" s="85" t="s">
        <v>9168</v>
      </c>
      <c r="P238" s="189" t="s">
        <v>9169</v>
      </c>
      <c r="Q238" s="189" t="s">
        <v>9170</v>
      </c>
      <c r="R238" s="189" t="s">
        <v>9171</v>
      </c>
      <c r="S238" s="81" t="s">
        <v>9172</v>
      </c>
      <c r="T238" s="81"/>
      <c r="U238" s="81">
        <v>1</v>
      </c>
      <c r="V238" s="81"/>
      <c r="W238" s="81"/>
      <c r="X238" s="95">
        <v>2</v>
      </c>
      <c r="Y238" s="95">
        <v>3</v>
      </c>
      <c r="Z238" s="73"/>
      <c r="AA238" s="73"/>
      <c r="AB238" s="95"/>
      <c r="AC238" s="85"/>
      <c r="AD238" s="190">
        <v>3012.2460000000001</v>
      </c>
      <c r="AE238" s="214">
        <v>3401</v>
      </c>
      <c r="AF238" s="214">
        <v>4000</v>
      </c>
      <c r="AG238" s="214">
        <v>3651</v>
      </c>
      <c r="AH238" s="243">
        <v>3401</v>
      </c>
      <c r="AI238" s="87">
        <v>4000</v>
      </c>
      <c r="AJ238" s="213">
        <f t="shared" si="5"/>
        <v>599</v>
      </c>
      <c r="AK238" s="201"/>
      <c r="AL238" s="201">
        <v>7</v>
      </c>
      <c r="AM238" s="81">
        <v>100</v>
      </c>
      <c r="AN238" s="216"/>
      <c r="AO238" s="87">
        <v>27</v>
      </c>
      <c r="AP238" s="224">
        <v>30</v>
      </c>
      <c r="AQ238" s="200">
        <v>3</v>
      </c>
      <c r="AR238" s="241">
        <v>100</v>
      </c>
      <c r="AS238" s="216">
        <v>1</v>
      </c>
      <c r="AT238" s="81" t="s">
        <v>3335</v>
      </c>
      <c r="AU238" s="202"/>
      <c r="AV238" s="81">
        <v>9</v>
      </c>
      <c r="AW238" s="81">
        <v>1</v>
      </c>
      <c r="AX238" s="209">
        <v>10</v>
      </c>
      <c r="AY238" s="242" t="s">
        <v>9173</v>
      </c>
      <c r="AZ238" s="81" t="s">
        <v>2778</v>
      </c>
      <c r="BA238" s="81" t="s">
        <v>3335</v>
      </c>
      <c r="BB238" s="90"/>
      <c r="BC238" s="82">
        <v>4</v>
      </c>
    </row>
    <row r="239" spans="2:55" ht="31.5" customHeight="1">
      <c r="B239" s="72">
        <v>234</v>
      </c>
      <c r="C239" s="72">
        <v>39</v>
      </c>
      <c r="D239" s="81" t="s">
        <v>9043</v>
      </c>
      <c r="E239" s="94" t="s">
        <v>1065</v>
      </c>
      <c r="F239" s="81" t="s">
        <v>9174</v>
      </c>
      <c r="G239" s="81" t="s">
        <v>9175</v>
      </c>
      <c r="H239" s="81" t="s">
        <v>7920</v>
      </c>
      <c r="I239" s="81" t="s">
        <v>9046</v>
      </c>
      <c r="J239" s="189" t="s">
        <v>9176</v>
      </c>
      <c r="K239" s="189" t="s">
        <v>9177</v>
      </c>
      <c r="L239" s="81">
        <v>1</v>
      </c>
      <c r="M239" s="81">
        <v>2</v>
      </c>
      <c r="N239" s="81">
        <v>3</v>
      </c>
      <c r="O239" s="85" t="s">
        <v>9178</v>
      </c>
      <c r="P239" s="189" t="s">
        <v>9179</v>
      </c>
      <c r="Q239" s="189" t="s">
        <v>9180</v>
      </c>
      <c r="R239" s="189" t="s">
        <v>9181</v>
      </c>
      <c r="S239" s="81" t="s">
        <v>9182</v>
      </c>
      <c r="T239" s="81"/>
      <c r="U239" s="81">
        <v>1</v>
      </c>
      <c r="V239" s="81"/>
      <c r="W239" s="81"/>
      <c r="X239" s="95">
        <v>1</v>
      </c>
      <c r="Y239" s="95">
        <v>4</v>
      </c>
      <c r="Z239" s="73"/>
      <c r="AA239" s="73"/>
      <c r="AB239" s="95"/>
      <c r="AC239" s="85" t="s">
        <v>9183</v>
      </c>
      <c r="AD239" s="190">
        <v>20424.451000000001</v>
      </c>
      <c r="AE239" s="214">
        <v>14300</v>
      </c>
      <c r="AF239" s="214">
        <v>15500</v>
      </c>
      <c r="AG239" s="214"/>
      <c r="AH239" s="87">
        <v>14300</v>
      </c>
      <c r="AI239" s="87">
        <v>15500</v>
      </c>
      <c r="AJ239" s="213">
        <f t="shared" si="5"/>
        <v>1200</v>
      </c>
      <c r="AK239" s="201"/>
      <c r="AL239" s="201"/>
      <c r="AM239" s="201"/>
      <c r="AN239" s="201"/>
      <c r="AO239" s="87">
        <v>76</v>
      </c>
      <c r="AP239" s="224"/>
      <c r="AQ239" s="200"/>
      <c r="AR239" s="241"/>
      <c r="AS239" s="201"/>
      <c r="AT239" s="81" t="s">
        <v>3335</v>
      </c>
      <c r="AU239" s="202"/>
      <c r="AV239" s="81">
        <v>9</v>
      </c>
      <c r="AW239" s="81">
        <v>1</v>
      </c>
      <c r="AX239" s="209">
        <v>9</v>
      </c>
      <c r="AY239" s="242" t="s">
        <v>9184</v>
      </c>
      <c r="AZ239" s="81" t="s">
        <v>2756</v>
      </c>
      <c r="BA239" s="81" t="s">
        <v>3335</v>
      </c>
      <c r="BB239" s="90"/>
      <c r="BC239" s="82">
        <v>5</v>
      </c>
    </row>
    <row r="240" spans="2:55" ht="31.5" customHeight="1">
      <c r="B240" s="72">
        <v>235</v>
      </c>
      <c r="C240" s="72">
        <v>40</v>
      </c>
      <c r="D240" s="81" t="s">
        <v>9043</v>
      </c>
      <c r="E240" s="94" t="s">
        <v>6874</v>
      </c>
      <c r="F240" s="81" t="s">
        <v>9185</v>
      </c>
      <c r="G240" s="81" t="s">
        <v>9186</v>
      </c>
      <c r="H240" s="81" t="s">
        <v>7920</v>
      </c>
      <c r="I240" s="81" t="s">
        <v>9046</v>
      </c>
      <c r="J240" s="189" t="s">
        <v>9187</v>
      </c>
      <c r="K240" s="189" t="s">
        <v>9188</v>
      </c>
      <c r="L240" s="81">
        <v>2</v>
      </c>
      <c r="M240" s="81">
        <v>3</v>
      </c>
      <c r="N240" s="81">
        <v>3</v>
      </c>
      <c r="O240" s="85" t="s">
        <v>9189</v>
      </c>
      <c r="P240" s="189" t="s">
        <v>9179</v>
      </c>
      <c r="Q240" s="189" t="s">
        <v>9190</v>
      </c>
      <c r="R240" s="189" t="s">
        <v>9191</v>
      </c>
      <c r="S240" s="81" t="s">
        <v>9192</v>
      </c>
      <c r="T240" s="81"/>
      <c r="U240" s="81">
        <v>1</v>
      </c>
      <c r="V240" s="81"/>
      <c r="W240" s="81"/>
      <c r="X240" s="95">
        <v>1</v>
      </c>
      <c r="Y240" s="95">
        <v>4</v>
      </c>
      <c r="Z240" s="73"/>
      <c r="AA240" s="73"/>
      <c r="AB240" s="95"/>
      <c r="AC240" s="85"/>
      <c r="AD240" s="190"/>
      <c r="AE240" s="214">
        <v>48000</v>
      </c>
      <c r="AF240" s="214">
        <v>55000</v>
      </c>
      <c r="AG240" s="214"/>
      <c r="AH240" s="87">
        <v>48000</v>
      </c>
      <c r="AI240" s="87">
        <v>55000</v>
      </c>
      <c r="AJ240" s="213">
        <f t="shared" si="5"/>
        <v>7000</v>
      </c>
      <c r="AK240" s="201"/>
      <c r="AL240" s="201"/>
      <c r="AM240" s="201"/>
      <c r="AN240" s="201"/>
      <c r="AO240" s="87">
        <v>90</v>
      </c>
      <c r="AP240" s="224"/>
      <c r="AQ240" s="200"/>
      <c r="AR240" s="241"/>
      <c r="AS240" s="201"/>
      <c r="AT240" s="81" t="s">
        <v>3335</v>
      </c>
      <c r="AU240" s="202"/>
      <c r="AV240" s="81">
        <v>9</v>
      </c>
      <c r="AW240" s="81">
        <v>1</v>
      </c>
      <c r="AX240" s="209">
        <v>9</v>
      </c>
      <c r="AY240" s="242" t="s">
        <v>9193</v>
      </c>
      <c r="AZ240" s="81" t="s">
        <v>2756</v>
      </c>
      <c r="BA240" s="81" t="s">
        <v>3335</v>
      </c>
      <c r="BB240" s="90"/>
      <c r="BC240" s="82">
        <v>5</v>
      </c>
    </row>
    <row r="241" spans="2:55" ht="31.5" customHeight="1">
      <c r="B241" s="72">
        <v>236</v>
      </c>
      <c r="C241" s="72">
        <v>41</v>
      </c>
      <c r="D241" s="81" t="s">
        <v>9043</v>
      </c>
      <c r="E241" s="74" t="s">
        <v>6888</v>
      </c>
      <c r="F241" s="81" t="s">
        <v>9194</v>
      </c>
      <c r="G241" s="81" t="s">
        <v>9195</v>
      </c>
      <c r="H241" s="81" t="s">
        <v>7920</v>
      </c>
      <c r="I241" s="81" t="s">
        <v>9046</v>
      </c>
      <c r="J241" s="189" t="s">
        <v>9196</v>
      </c>
      <c r="K241" s="189" t="s">
        <v>9197</v>
      </c>
      <c r="L241" s="81">
        <v>2</v>
      </c>
      <c r="M241" s="81">
        <v>4</v>
      </c>
      <c r="N241" s="81">
        <v>4</v>
      </c>
      <c r="O241" s="85" t="s">
        <v>9198</v>
      </c>
      <c r="P241" s="189" t="s">
        <v>9199</v>
      </c>
      <c r="Q241" s="189" t="s">
        <v>9200</v>
      </c>
      <c r="R241" s="189" t="s">
        <v>9039</v>
      </c>
      <c r="S241" s="81"/>
      <c r="T241" s="81"/>
      <c r="U241" s="81"/>
      <c r="V241" s="81"/>
      <c r="W241" s="81"/>
      <c r="X241" s="95">
        <v>1</v>
      </c>
      <c r="Y241" s="95">
        <v>3</v>
      </c>
      <c r="Z241" s="73"/>
      <c r="AA241" s="73"/>
      <c r="AB241" s="95"/>
      <c r="AC241" s="85" t="s">
        <v>9201</v>
      </c>
      <c r="AD241" s="190">
        <v>137946.04399999999</v>
      </c>
      <c r="AE241" s="214">
        <v>152400</v>
      </c>
      <c r="AF241" s="214">
        <v>162200</v>
      </c>
      <c r="AG241" s="214"/>
      <c r="AH241" s="87">
        <v>152400</v>
      </c>
      <c r="AI241" s="87">
        <v>162200</v>
      </c>
      <c r="AJ241" s="213">
        <f t="shared" si="5"/>
        <v>9800</v>
      </c>
      <c r="AK241" s="201"/>
      <c r="AL241" s="201"/>
      <c r="AM241" s="201"/>
      <c r="AN241" s="201"/>
      <c r="AO241" s="87">
        <v>102</v>
      </c>
      <c r="AP241" s="224"/>
      <c r="AQ241" s="200"/>
      <c r="AR241" s="241"/>
      <c r="AS241" s="201"/>
      <c r="AT241" s="81" t="s">
        <v>3335</v>
      </c>
      <c r="AU241" s="202"/>
      <c r="AV241" s="81">
        <v>9</v>
      </c>
      <c r="AW241" s="81">
        <v>1</v>
      </c>
      <c r="AX241" s="209">
        <v>9</v>
      </c>
      <c r="AY241" s="242" t="s">
        <v>9202</v>
      </c>
      <c r="AZ241" s="81" t="s">
        <v>2756</v>
      </c>
      <c r="BA241" s="81" t="s">
        <v>3335</v>
      </c>
      <c r="BB241" s="90"/>
      <c r="BC241" s="82">
        <v>4</v>
      </c>
    </row>
    <row r="242" spans="2:55" ht="31.5" customHeight="1">
      <c r="B242" s="72">
        <v>237</v>
      </c>
      <c r="C242" s="72">
        <v>42</v>
      </c>
      <c r="D242" s="81" t="s">
        <v>9043</v>
      </c>
      <c r="E242" s="74" t="s">
        <v>1051</v>
      </c>
      <c r="F242" s="81" t="s">
        <v>9203</v>
      </c>
      <c r="G242" s="81" t="s">
        <v>9204</v>
      </c>
      <c r="H242" s="81" t="s">
        <v>7981</v>
      </c>
      <c r="I242" s="81" t="s">
        <v>9046</v>
      </c>
      <c r="J242" s="189" t="s">
        <v>9205</v>
      </c>
      <c r="K242" s="189" t="s">
        <v>9206</v>
      </c>
      <c r="L242" s="81">
        <v>3</v>
      </c>
      <c r="M242" s="81">
        <v>4</v>
      </c>
      <c r="N242" s="81">
        <v>4</v>
      </c>
      <c r="O242" s="85" t="s">
        <v>9207</v>
      </c>
      <c r="P242" s="189" t="s">
        <v>9208</v>
      </c>
      <c r="Q242" s="189" t="s">
        <v>9200</v>
      </c>
      <c r="R242" s="189" t="s">
        <v>9039</v>
      </c>
      <c r="S242" s="81" t="s">
        <v>9209</v>
      </c>
      <c r="T242" s="81"/>
      <c r="U242" s="81"/>
      <c r="V242" s="81"/>
      <c r="W242" s="81">
        <v>1</v>
      </c>
      <c r="X242" s="95">
        <v>2</v>
      </c>
      <c r="Y242" s="95">
        <v>6</v>
      </c>
      <c r="Z242" s="73" t="s">
        <v>8232</v>
      </c>
      <c r="AA242" s="73"/>
      <c r="AB242" s="95" t="s">
        <v>9210</v>
      </c>
      <c r="AC242" s="85"/>
      <c r="AD242" s="190"/>
      <c r="AE242" s="214">
        <v>7500</v>
      </c>
      <c r="AF242" s="214">
        <v>8500</v>
      </c>
      <c r="AG242" s="214"/>
      <c r="AH242" s="87">
        <v>7500</v>
      </c>
      <c r="AI242" s="87">
        <v>8500</v>
      </c>
      <c r="AJ242" s="213">
        <f t="shared" si="5"/>
        <v>1000</v>
      </c>
      <c r="AK242" s="201"/>
      <c r="AL242" s="201"/>
      <c r="AM242" s="201"/>
      <c r="AN242" s="201"/>
      <c r="AO242" s="87">
        <v>24</v>
      </c>
      <c r="AP242" s="224"/>
      <c r="AQ242" s="200"/>
      <c r="AR242" s="241"/>
      <c r="AS242" s="201"/>
      <c r="AT242" s="81" t="s">
        <v>3335</v>
      </c>
      <c r="AU242" s="202"/>
      <c r="AV242" s="81">
        <v>10</v>
      </c>
      <c r="AW242" s="81">
        <v>1</v>
      </c>
      <c r="AX242" s="209">
        <v>10</v>
      </c>
      <c r="AY242" s="242" t="s">
        <v>9211</v>
      </c>
      <c r="AZ242" s="81" t="s">
        <v>2778</v>
      </c>
      <c r="BA242" s="81" t="s">
        <v>3335</v>
      </c>
      <c r="BB242" s="90"/>
      <c r="BC242" s="82">
        <v>7</v>
      </c>
    </row>
    <row r="243" spans="2:55" ht="31.5" customHeight="1">
      <c r="B243" s="72">
        <v>238</v>
      </c>
      <c r="C243" s="72">
        <v>43</v>
      </c>
      <c r="D243" s="81" t="s">
        <v>2086</v>
      </c>
      <c r="E243" s="74" t="s">
        <v>1089</v>
      </c>
      <c r="F243" s="81" t="s">
        <v>9212</v>
      </c>
      <c r="G243" s="81" t="s">
        <v>9213</v>
      </c>
      <c r="H243" s="81" t="s">
        <v>7981</v>
      </c>
      <c r="I243" s="81" t="s">
        <v>9054</v>
      </c>
      <c r="J243" s="189" t="s">
        <v>6927</v>
      </c>
      <c r="K243" s="189" t="s">
        <v>6928</v>
      </c>
      <c r="L243" s="81">
        <v>3</v>
      </c>
      <c r="M243" s="81">
        <v>4</v>
      </c>
      <c r="N243" s="81">
        <v>4</v>
      </c>
      <c r="O243" s="85" t="s">
        <v>9214</v>
      </c>
      <c r="P243" s="189" t="s">
        <v>9215</v>
      </c>
      <c r="Q243" s="189" t="s">
        <v>9216</v>
      </c>
      <c r="R243" s="189" t="s">
        <v>9216</v>
      </c>
      <c r="S243" s="81" t="s">
        <v>9217</v>
      </c>
      <c r="T243" s="81">
        <v>1</v>
      </c>
      <c r="U243" s="81"/>
      <c r="V243" s="81"/>
      <c r="W243" s="81"/>
      <c r="X243" s="95">
        <v>4</v>
      </c>
      <c r="Y243" s="95">
        <v>6</v>
      </c>
      <c r="Z243" s="73"/>
      <c r="AA243" s="73"/>
      <c r="AB243" s="95"/>
      <c r="AC243" s="85"/>
      <c r="AD243" s="190">
        <v>6215.0929999999998</v>
      </c>
      <c r="AE243" s="214">
        <v>6797</v>
      </c>
      <c r="AF243" s="214">
        <v>7000</v>
      </c>
      <c r="AG243" s="214">
        <v>6215</v>
      </c>
      <c r="AH243" s="243">
        <v>6797</v>
      </c>
      <c r="AI243" s="87">
        <v>7000</v>
      </c>
      <c r="AJ243" s="213">
        <f t="shared" si="5"/>
        <v>203</v>
      </c>
      <c r="AK243" s="201"/>
      <c r="AL243" s="201">
        <v>40</v>
      </c>
      <c r="AM243" s="81">
        <v>6</v>
      </c>
      <c r="AN243" s="81"/>
      <c r="AO243" s="87">
        <v>11</v>
      </c>
      <c r="AP243" s="224">
        <v>12</v>
      </c>
      <c r="AQ243" s="200">
        <v>1</v>
      </c>
      <c r="AR243" s="241">
        <v>100</v>
      </c>
      <c r="AS243" s="216">
        <v>1</v>
      </c>
      <c r="AT243" s="81"/>
      <c r="AU243" s="202"/>
      <c r="AV243" s="81">
        <v>10</v>
      </c>
      <c r="AW243" s="81">
        <v>1</v>
      </c>
      <c r="AX243" s="209">
        <v>10</v>
      </c>
      <c r="AY243" s="242" t="s">
        <v>9218</v>
      </c>
      <c r="AZ243" s="81" t="s">
        <v>6937</v>
      </c>
      <c r="BA243" s="81"/>
      <c r="BB243" s="90"/>
      <c r="BC243" s="82">
        <v>7</v>
      </c>
    </row>
    <row r="244" spans="2:55" ht="31.5" customHeight="1">
      <c r="B244" s="72">
        <v>239</v>
      </c>
      <c r="C244" s="72">
        <v>44</v>
      </c>
      <c r="D244" s="81" t="s">
        <v>2086</v>
      </c>
      <c r="E244" s="74" t="s">
        <v>6938</v>
      </c>
      <c r="F244" s="81" t="s">
        <v>9219</v>
      </c>
      <c r="G244" s="81" t="s">
        <v>9220</v>
      </c>
      <c r="H244" s="81" t="s">
        <v>7920</v>
      </c>
      <c r="I244" s="81" t="s">
        <v>9046</v>
      </c>
      <c r="J244" s="189" t="s">
        <v>9221</v>
      </c>
      <c r="K244" s="189" t="s">
        <v>9222</v>
      </c>
      <c r="L244" s="81">
        <v>3</v>
      </c>
      <c r="M244" s="81">
        <v>4</v>
      </c>
      <c r="N244" s="81">
        <v>4</v>
      </c>
      <c r="O244" s="85" t="s">
        <v>9223</v>
      </c>
      <c r="P244" s="189" t="s">
        <v>9224</v>
      </c>
      <c r="Q244" s="189" t="s">
        <v>9225</v>
      </c>
      <c r="R244" s="189" t="s">
        <v>9226</v>
      </c>
      <c r="S244" s="81"/>
      <c r="T244" s="81"/>
      <c r="U244" s="81"/>
      <c r="V244" s="81"/>
      <c r="W244" s="81"/>
      <c r="X244" s="95">
        <v>1</v>
      </c>
      <c r="Y244" s="95">
        <v>2</v>
      </c>
      <c r="Z244" s="73"/>
      <c r="AA244" s="73"/>
      <c r="AB244" s="95"/>
      <c r="AC244" s="85"/>
      <c r="AD244" s="190">
        <v>18216.758000000002</v>
      </c>
      <c r="AE244" s="214">
        <v>19000</v>
      </c>
      <c r="AF244" s="214">
        <v>19000</v>
      </c>
      <c r="AG244" s="214">
        <v>0</v>
      </c>
      <c r="AH244" s="87">
        <v>19000</v>
      </c>
      <c r="AI244" s="87">
        <v>19000</v>
      </c>
      <c r="AJ244" s="213">
        <f t="shared" si="5"/>
        <v>0</v>
      </c>
      <c r="AK244" s="201"/>
      <c r="AL244" s="201"/>
      <c r="AM244" s="201"/>
      <c r="AN244" s="201"/>
      <c r="AO244" s="87">
        <v>39</v>
      </c>
      <c r="AP244" s="224"/>
      <c r="AQ244" s="200"/>
      <c r="AR244" s="241"/>
      <c r="AS244" s="201"/>
      <c r="AT244" s="81"/>
      <c r="AU244" s="202"/>
      <c r="AV244" s="81">
        <v>10</v>
      </c>
      <c r="AW244" s="81">
        <v>1</v>
      </c>
      <c r="AX244" s="209">
        <v>10</v>
      </c>
      <c r="AY244" s="242" t="s">
        <v>9227</v>
      </c>
      <c r="AZ244" s="81" t="s">
        <v>2756</v>
      </c>
      <c r="BA244" s="81"/>
      <c r="BB244" s="90"/>
      <c r="BC244" s="82">
        <v>3</v>
      </c>
    </row>
    <row r="245" spans="2:55" ht="31.5" customHeight="1">
      <c r="B245" s="72">
        <v>240</v>
      </c>
      <c r="C245" s="72">
        <v>45</v>
      </c>
      <c r="D245" s="81" t="s">
        <v>2086</v>
      </c>
      <c r="E245" s="74" t="s">
        <v>6953</v>
      </c>
      <c r="F245" s="81" t="s">
        <v>9228</v>
      </c>
      <c r="G245" s="81" t="s">
        <v>9229</v>
      </c>
      <c r="H245" s="81" t="s">
        <v>7920</v>
      </c>
      <c r="I245" s="81" t="s">
        <v>9046</v>
      </c>
      <c r="J245" s="189" t="s">
        <v>9230</v>
      </c>
      <c r="K245" s="189" t="s">
        <v>9231</v>
      </c>
      <c r="L245" s="81">
        <v>2</v>
      </c>
      <c r="M245" s="81">
        <v>3</v>
      </c>
      <c r="N245" s="81">
        <v>4</v>
      </c>
      <c r="O245" s="85" t="s">
        <v>9232</v>
      </c>
      <c r="P245" s="189" t="s">
        <v>9233</v>
      </c>
      <c r="Q245" s="189" t="s">
        <v>9234</v>
      </c>
      <c r="R245" s="189" t="s">
        <v>9039</v>
      </c>
      <c r="S245" s="81" t="s">
        <v>9235</v>
      </c>
      <c r="T245" s="81"/>
      <c r="U245" s="81">
        <v>1</v>
      </c>
      <c r="V245" s="81"/>
      <c r="W245" s="81"/>
      <c r="X245" s="95">
        <v>1</v>
      </c>
      <c r="Y245" s="95">
        <v>2</v>
      </c>
      <c r="Z245" s="73"/>
      <c r="AA245" s="73"/>
      <c r="AB245" s="95"/>
      <c r="AC245" s="85"/>
      <c r="AD245" s="190">
        <v>12081.834000000001</v>
      </c>
      <c r="AE245" s="214">
        <v>8900</v>
      </c>
      <c r="AF245" s="214">
        <v>7500</v>
      </c>
      <c r="AG245" s="214">
        <v>0</v>
      </c>
      <c r="AH245" s="87">
        <v>8900</v>
      </c>
      <c r="AI245" s="87">
        <v>7500</v>
      </c>
      <c r="AJ245" s="213"/>
      <c r="AK245" s="201"/>
      <c r="AL245" s="201"/>
      <c r="AM245" s="201"/>
      <c r="AN245" s="201"/>
      <c r="AO245" s="87">
        <v>14</v>
      </c>
      <c r="AP245" s="224"/>
      <c r="AQ245" s="200"/>
      <c r="AR245" s="201"/>
      <c r="AS245" s="201"/>
      <c r="AT245" s="81"/>
      <c r="AU245" s="202"/>
      <c r="AV245" s="81">
        <v>10</v>
      </c>
      <c r="AW245" s="81">
        <v>1</v>
      </c>
      <c r="AX245" s="209">
        <v>10</v>
      </c>
      <c r="AY245" s="242" t="s">
        <v>9236</v>
      </c>
      <c r="AZ245" s="81" t="s">
        <v>6969</v>
      </c>
      <c r="BA245" s="81"/>
      <c r="BB245" s="90"/>
      <c r="BC245" s="82">
        <v>3</v>
      </c>
    </row>
    <row r="246" spans="2:55" ht="31.5" customHeight="1">
      <c r="B246" s="72">
        <v>241</v>
      </c>
      <c r="C246" s="72">
        <v>46</v>
      </c>
      <c r="D246" s="81" t="s">
        <v>2086</v>
      </c>
      <c r="E246" s="74" t="s">
        <v>6970</v>
      </c>
      <c r="F246" s="81" t="s">
        <v>9237</v>
      </c>
      <c r="G246" s="81" t="s">
        <v>9238</v>
      </c>
      <c r="H246" s="81" t="s">
        <v>7920</v>
      </c>
      <c r="I246" s="81" t="s">
        <v>9046</v>
      </c>
      <c r="J246" s="189" t="s">
        <v>9239</v>
      </c>
      <c r="K246" s="189" t="s">
        <v>9240</v>
      </c>
      <c r="L246" s="81">
        <v>3</v>
      </c>
      <c r="M246" s="81">
        <v>4</v>
      </c>
      <c r="N246" s="81">
        <v>4</v>
      </c>
      <c r="O246" s="85" t="s">
        <v>9241</v>
      </c>
      <c r="P246" s="189" t="s">
        <v>9179</v>
      </c>
      <c r="Q246" s="189" t="s">
        <v>9191</v>
      </c>
      <c r="R246" s="189" t="s">
        <v>9242</v>
      </c>
      <c r="S246" s="81" t="s">
        <v>9243</v>
      </c>
      <c r="T246" s="81"/>
      <c r="U246" s="81">
        <v>1</v>
      </c>
      <c r="V246" s="81"/>
      <c r="W246" s="81"/>
      <c r="X246" s="95">
        <v>1</v>
      </c>
      <c r="Y246" s="95">
        <v>3</v>
      </c>
      <c r="Z246" s="73"/>
      <c r="AA246" s="73"/>
      <c r="AB246" s="95"/>
      <c r="AC246" s="85"/>
      <c r="AD246" s="190"/>
      <c r="AE246" s="214">
        <v>11000</v>
      </c>
      <c r="AF246" s="214">
        <v>12600</v>
      </c>
      <c r="AG246" s="214">
        <v>0</v>
      </c>
      <c r="AH246" s="87">
        <v>11000</v>
      </c>
      <c r="AI246" s="87">
        <v>12600</v>
      </c>
      <c r="AJ246" s="213">
        <f t="shared" si="5"/>
        <v>1600</v>
      </c>
      <c r="AK246" s="201"/>
      <c r="AL246" s="201"/>
      <c r="AM246" s="201"/>
      <c r="AN246" s="201"/>
      <c r="AO246" s="87"/>
      <c r="AP246" s="224"/>
      <c r="AQ246" s="200"/>
      <c r="AR246" s="201"/>
      <c r="AS246" s="201"/>
      <c r="AT246" s="81"/>
      <c r="AU246" s="202"/>
      <c r="AV246" s="81">
        <v>10</v>
      </c>
      <c r="AW246" s="81">
        <v>1</v>
      </c>
      <c r="AX246" s="209">
        <v>10</v>
      </c>
      <c r="AY246" s="242" t="s">
        <v>9244</v>
      </c>
      <c r="AZ246" s="81" t="s">
        <v>2778</v>
      </c>
      <c r="BA246" s="81"/>
      <c r="BB246" s="90"/>
      <c r="BC246" s="82">
        <v>4</v>
      </c>
    </row>
    <row r="247" spans="2:55" ht="31.5" customHeight="1">
      <c r="B247" s="72">
        <v>242</v>
      </c>
      <c r="C247" s="72">
        <v>47</v>
      </c>
      <c r="D247" s="81" t="s">
        <v>2086</v>
      </c>
      <c r="E247" s="74" t="s">
        <v>6984</v>
      </c>
      <c r="F247" s="81" t="s">
        <v>9245</v>
      </c>
      <c r="G247" s="81" t="s">
        <v>9246</v>
      </c>
      <c r="H247" s="81" t="s">
        <v>7981</v>
      </c>
      <c r="I247" s="81" t="s">
        <v>9046</v>
      </c>
      <c r="J247" s="189" t="s">
        <v>9247</v>
      </c>
      <c r="K247" s="189" t="s">
        <v>9248</v>
      </c>
      <c r="L247" s="81">
        <v>3</v>
      </c>
      <c r="M247" s="81">
        <v>3</v>
      </c>
      <c r="N247" s="81">
        <v>4</v>
      </c>
      <c r="O247" s="85" t="s">
        <v>9249</v>
      </c>
      <c r="P247" s="189" t="s">
        <v>9250</v>
      </c>
      <c r="Q247" s="189" t="s">
        <v>9251</v>
      </c>
      <c r="R247" s="189" t="s">
        <v>9242</v>
      </c>
      <c r="S247" s="81" t="s">
        <v>9252</v>
      </c>
      <c r="T247" s="81"/>
      <c r="U247" s="81"/>
      <c r="V247" s="81">
        <v>1</v>
      </c>
      <c r="W247" s="81"/>
      <c r="X247" s="95">
        <v>1</v>
      </c>
      <c r="Y247" s="95">
        <v>3</v>
      </c>
      <c r="Z247" s="73"/>
      <c r="AA247" s="73"/>
      <c r="AB247" s="95"/>
      <c r="AC247" s="85"/>
      <c r="AD247" s="190">
        <v>6048.2020000000002</v>
      </c>
      <c r="AE247" s="214">
        <v>5800</v>
      </c>
      <c r="AF247" s="214">
        <v>6000</v>
      </c>
      <c r="AG247" s="214">
        <v>20</v>
      </c>
      <c r="AH247" s="87">
        <v>5800</v>
      </c>
      <c r="AI247" s="87">
        <v>6000</v>
      </c>
      <c r="AJ247" s="213">
        <f t="shared" si="5"/>
        <v>200</v>
      </c>
      <c r="AK247" s="201"/>
      <c r="AL247" s="201"/>
      <c r="AM247" s="201"/>
      <c r="AN247" s="201"/>
      <c r="AO247" s="87">
        <v>25</v>
      </c>
      <c r="AP247" s="224"/>
      <c r="AQ247" s="200"/>
      <c r="AR247" s="201"/>
      <c r="AS247" s="201"/>
      <c r="AT247" s="81"/>
      <c r="AU247" s="202"/>
      <c r="AV247" s="81">
        <v>10</v>
      </c>
      <c r="AW247" s="81">
        <v>1</v>
      </c>
      <c r="AX247" s="209">
        <v>10</v>
      </c>
      <c r="AY247" s="242" t="s">
        <v>9253</v>
      </c>
      <c r="AZ247" s="81" t="s">
        <v>2756</v>
      </c>
      <c r="BA247" s="81"/>
      <c r="BB247" s="90"/>
      <c r="BC247" s="82">
        <v>4</v>
      </c>
    </row>
    <row r="248" spans="2:55" ht="31.5" customHeight="1">
      <c r="B248" s="72">
        <v>243</v>
      </c>
      <c r="C248" s="72">
        <v>48</v>
      </c>
      <c r="D248" s="81" t="s">
        <v>2086</v>
      </c>
      <c r="E248" s="74" t="s">
        <v>7002</v>
      </c>
      <c r="F248" s="81" t="s">
        <v>9254</v>
      </c>
      <c r="G248" s="81" t="s">
        <v>9255</v>
      </c>
      <c r="H248" s="81" t="s">
        <v>7920</v>
      </c>
      <c r="I248" s="81" t="s">
        <v>9046</v>
      </c>
      <c r="J248" s="189" t="s">
        <v>9256</v>
      </c>
      <c r="K248" s="189" t="s">
        <v>9257</v>
      </c>
      <c r="L248" s="81">
        <v>3</v>
      </c>
      <c r="M248" s="81">
        <v>3</v>
      </c>
      <c r="N248" s="81">
        <v>4</v>
      </c>
      <c r="O248" s="85" t="s">
        <v>9258</v>
      </c>
      <c r="P248" s="189" t="s">
        <v>9259</v>
      </c>
      <c r="Q248" s="189" t="s">
        <v>9258</v>
      </c>
      <c r="R248" s="189" t="s">
        <v>9191</v>
      </c>
      <c r="S248" s="81" t="s">
        <v>9260</v>
      </c>
      <c r="T248" s="81"/>
      <c r="U248" s="81">
        <v>1</v>
      </c>
      <c r="V248" s="81"/>
      <c r="W248" s="81"/>
      <c r="X248" s="95">
        <v>1</v>
      </c>
      <c r="Y248" s="95">
        <v>3</v>
      </c>
      <c r="Z248" s="73"/>
      <c r="AA248" s="73"/>
      <c r="AB248" s="95"/>
      <c r="AC248" s="85" t="s">
        <v>9261</v>
      </c>
      <c r="AD248" s="190">
        <v>6525.7070000000003</v>
      </c>
      <c r="AE248" s="214">
        <v>6370</v>
      </c>
      <c r="AF248" s="214">
        <v>7000</v>
      </c>
      <c r="AG248" s="214">
        <v>0</v>
      </c>
      <c r="AH248" s="87">
        <v>6370</v>
      </c>
      <c r="AI248" s="87">
        <v>7000</v>
      </c>
      <c r="AJ248" s="213">
        <f t="shared" si="5"/>
        <v>630</v>
      </c>
      <c r="AK248" s="201"/>
      <c r="AL248" s="201"/>
      <c r="AM248" s="201"/>
      <c r="AN248" s="201"/>
      <c r="AO248" s="87"/>
      <c r="AP248" s="224"/>
      <c r="AQ248" s="200"/>
      <c r="AR248" s="201"/>
      <c r="AS248" s="201"/>
      <c r="AT248" s="81"/>
      <c r="AU248" s="202"/>
      <c r="AV248" s="81">
        <v>9</v>
      </c>
      <c r="AW248" s="81">
        <v>1</v>
      </c>
      <c r="AX248" s="209">
        <v>9</v>
      </c>
      <c r="AY248" s="242" t="s">
        <v>9262</v>
      </c>
      <c r="AZ248" s="81" t="s">
        <v>3098</v>
      </c>
      <c r="BA248" s="81"/>
      <c r="BB248" s="90"/>
      <c r="BC248" s="82">
        <v>4</v>
      </c>
    </row>
    <row r="249" spans="2:55" ht="31.5" customHeight="1">
      <c r="B249" s="72">
        <v>244</v>
      </c>
      <c r="C249" s="72">
        <v>49</v>
      </c>
      <c r="D249" s="81" t="s">
        <v>2086</v>
      </c>
      <c r="E249" s="74" t="s">
        <v>1070</v>
      </c>
      <c r="F249" s="81" t="s">
        <v>9263</v>
      </c>
      <c r="G249" s="81" t="s">
        <v>9264</v>
      </c>
      <c r="H249" s="81" t="s">
        <v>7981</v>
      </c>
      <c r="I249" s="81" t="s">
        <v>9046</v>
      </c>
      <c r="J249" s="189" t="s">
        <v>9265</v>
      </c>
      <c r="K249" s="189" t="s">
        <v>9266</v>
      </c>
      <c r="L249" s="81">
        <v>3</v>
      </c>
      <c r="M249" s="81">
        <v>4</v>
      </c>
      <c r="N249" s="81">
        <v>4</v>
      </c>
      <c r="O249" s="85" t="s">
        <v>7029</v>
      </c>
      <c r="P249" s="189" t="s">
        <v>9267</v>
      </c>
      <c r="Q249" s="189" t="s">
        <v>9268</v>
      </c>
      <c r="R249" s="189" t="s">
        <v>9242</v>
      </c>
      <c r="S249" s="81" t="s">
        <v>9269</v>
      </c>
      <c r="T249" s="81">
        <v>1</v>
      </c>
      <c r="U249" s="81"/>
      <c r="V249" s="81"/>
      <c r="W249" s="81"/>
      <c r="X249" s="95">
        <v>1</v>
      </c>
      <c r="Y249" s="95">
        <v>4</v>
      </c>
      <c r="Z249" s="73"/>
      <c r="AA249" s="73"/>
      <c r="AB249" s="95"/>
      <c r="AC249" s="85"/>
      <c r="AD249" s="190">
        <v>25771.416000000001</v>
      </c>
      <c r="AE249" s="214">
        <v>37600</v>
      </c>
      <c r="AF249" s="214">
        <v>43000</v>
      </c>
      <c r="AG249" s="214">
        <v>1289</v>
      </c>
      <c r="AH249" s="87">
        <v>20000</v>
      </c>
      <c r="AI249" s="87">
        <v>43000</v>
      </c>
      <c r="AJ249" s="213">
        <f t="shared" si="5"/>
        <v>23000</v>
      </c>
      <c r="AK249" s="201"/>
      <c r="AL249" s="201"/>
      <c r="AM249" s="201"/>
      <c r="AN249" s="201"/>
      <c r="AO249" s="87"/>
      <c r="AP249" s="224"/>
      <c r="AQ249" s="200"/>
      <c r="AR249" s="201"/>
      <c r="AS249" s="201"/>
      <c r="AT249" s="81"/>
      <c r="AU249" s="202"/>
      <c r="AV249" s="81">
        <v>10</v>
      </c>
      <c r="AW249" s="81">
        <v>1</v>
      </c>
      <c r="AX249" s="209">
        <v>10</v>
      </c>
      <c r="AY249" s="242" t="s">
        <v>9270</v>
      </c>
      <c r="AZ249" s="81" t="s">
        <v>6969</v>
      </c>
      <c r="BA249" s="81"/>
      <c r="BB249" s="90"/>
      <c r="BC249" s="82">
        <v>5</v>
      </c>
    </row>
    <row r="250" spans="2:55" ht="31.5" customHeight="1">
      <c r="B250" s="72">
        <v>245</v>
      </c>
      <c r="C250" s="72">
        <v>50</v>
      </c>
      <c r="D250" s="81" t="s">
        <v>2086</v>
      </c>
      <c r="E250" s="74" t="s">
        <v>7034</v>
      </c>
      <c r="F250" s="81" t="s">
        <v>9271</v>
      </c>
      <c r="G250" s="81" t="s">
        <v>9272</v>
      </c>
      <c r="H250" s="81" t="s">
        <v>7920</v>
      </c>
      <c r="I250" s="81" t="s">
        <v>9054</v>
      </c>
      <c r="J250" s="189" t="s">
        <v>7041</v>
      </c>
      <c r="K250" s="189" t="s">
        <v>7042</v>
      </c>
      <c r="L250" s="81">
        <v>3</v>
      </c>
      <c r="M250" s="81">
        <v>4</v>
      </c>
      <c r="N250" s="81">
        <v>5</v>
      </c>
      <c r="O250" s="85" t="s">
        <v>9273</v>
      </c>
      <c r="P250" s="189" t="s">
        <v>9274</v>
      </c>
      <c r="Q250" s="189" t="s">
        <v>9275</v>
      </c>
      <c r="R250" s="189" t="s">
        <v>9276</v>
      </c>
      <c r="S250" s="81" t="s">
        <v>9277</v>
      </c>
      <c r="T250" s="81">
        <v>1</v>
      </c>
      <c r="U250" s="81"/>
      <c r="V250" s="81"/>
      <c r="W250" s="81"/>
      <c r="X250" s="95">
        <v>1</v>
      </c>
      <c r="Y250" s="95">
        <v>3</v>
      </c>
      <c r="Z250" s="73"/>
      <c r="AA250" s="73"/>
      <c r="AB250" s="95"/>
      <c r="AC250" s="85"/>
      <c r="AD250" s="190">
        <v>63913.222999999998</v>
      </c>
      <c r="AE250" s="214">
        <v>33400</v>
      </c>
      <c r="AF250" s="214">
        <v>25000</v>
      </c>
      <c r="AG250" s="214">
        <v>43000</v>
      </c>
      <c r="AH250" s="243">
        <v>33400</v>
      </c>
      <c r="AI250" s="87">
        <v>25000</v>
      </c>
      <c r="AJ250" s="213"/>
      <c r="AK250" s="201"/>
      <c r="AL250" s="201"/>
      <c r="AM250" s="201"/>
      <c r="AN250" s="201"/>
      <c r="AO250" s="87">
        <v>102</v>
      </c>
      <c r="AP250" s="224"/>
      <c r="AQ250" s="200"/>
      <c r="AR250" s="201"/>
      <c r="AS250" s="201"/>
      <c r="AT250" s="81"/>
      <c r="AU250" s="202"/>
      <c r="AV250" s="81">
        <v>9</v>
      </c>
      <c r="AW250" s="81">
        <v>1</v>
      </c>
      <c r="AX250" s="209">
        <v>10</v>
      </c>
      <c r="AY250" s="242" t="s">
        <v>9278</v>
      </c>
      <c r="AZ250" s="81" t="s">
        <v>2756</v>
      </c>
      <c r="BA250" s="81"/>
      <c r="BB250" s="90"/>
      <c r="BC250" s="82">
        <v>4</v>
      </c>
    </row>
    <row r="251" spans="2:55" ht="31.5" customHeight="1">
      <c r="B251" s="72">
        <v>246</v>
      </c>
      <c r="C251" s="72">
        <v>51</v>
      </c>
      <c r="D251" s="81" t="s">
        <v>2086</v>
      </c>
      <c r="E251" s="74" t="s">
        <v>1061</v>
      </c>
      <c r="F251" s="81" t="s">
        <v>9279</v>
      </c>
      <c r="G251" s="81" t="s">
        <v>9280</v>
      </c>
      <c r="H251" s="81" t="s">
        <v>7981</v>
      </c>
      <c r="I251" s="81" t="s">
        <v>9046</v>
      </c>
      <c r="J251" s="189" t="s">
        <v>9281</v>
      </c>
      <c r="K251" s="189" t="s">
        <v>9282</v>
      </c>
      <c r="L251" s="81">
        <v>3</v>
      </c>
      <c r="M251" s="81">
        <v>4</v>
      </c>
      <c r="N251" s="81">
        <v>4</v>
      </c>
      <c r="O251" s="85" t="s">
        <v>9283</v>
      </c>
      <c r="P251" s="189" t="s">
        <v>9284</v>
      </c>
      <c r="Q251" s="189" t="s">
        <v>9200</v>
      </c>
      <c r="R251" s="189" t="s">
        <v>9191</v>
      </c>
      <c r="S251" s="81" t="s">
        <v>9285</v>
      </c>
      <c r="T251" s="81"/>
      <c r="U251" s="81"/>
      <c r="V251" s="81">
        <v>1</v>
      </c>
      <c r="W251" s="81"/>
      <c r="X251" s="95">
        <v>1</v>
      </c>
      <c r="Y251" s="95">
        <v>5</v>
      </c>
      <c r="Z251" s="73"/>
      <c r="AA251" s="73"/>
      <c r="AB251" s="95"/>
      <c r="AC251" s="85"/>
      <c r="AD251" s="190">
        <v>4838.3010000000004</v>
      </c>
      <c r="AE251" s="214">
        <v>5000</v>
      </c>
      <c r="AF251" s="214">
        <v>5500</v>
      </c>
      <c r="AG251" s="214">
        <v>482</v>
      </c>
      <c r="AH251" s="87">
        <v>5000</v>
      </c>
      <c r="AI251" s="87">
        <v>5500</v>
      </c>
      <c r="AJ251" s="213">
        <f t="shared" si="5"/>
        <v>500</v>
      </c>
      <c r="AK251" s="201"/>
      <c r="AL251" s="201"/>
      <c r="AM251" s="201"/>
      <c r="AN251" s="201"/>
      <c r="AO251" s="87">
        <v>8</v>
      </c>
      <c r="AP251" s="224"/>
      <c r="AQ251" s="200"/>
      <c r="AR251" s="201"/>
      <c r="AS251" s="201"/>
      <c r="AT251" s="81"/>
      <c r="AU251" s="202"/>
      <c r="AV251" s="81">
        <v>10</v>
      </c>
      <c r="AW251" s="81">
        <v>1</v>
      </c>
      <c r="AX251" s="209">
        <v>10</v>
      </c>
      <c r="AY251" s="242" t="s">
        <v>9286</v>
      </c>
      <c r="AZ251" s="81" t="s">
        <v>2756</v>
      </c>
      <c r="BA251" s="81"/>
      <c r="BB251" s="90"/>
      <c r="BC251" s="82">
        <v>6</v>
      </c>
    </row>
    <row r="252" spans="2:55" ht="31.5" customHeight="1">
      <c r="B252" s="72">
        <v>247</v>
      </c>
      <c r="C252" s="72">
        <v>52</v>
      </c>
      <c r="D252" s="81" t="s">
        <v>2086</v>
      </c>
      <c r="E252" s="74" t="s">
        <v>1069</v>
      </c>
      <c r="F252" s="81" t="s">
        <v>9287</v>
      </c>
      <c r="G252" s="81" t="s">
        <v>9288</v>
      </c>
      <c r="H252" s="81" t="s">
        <v>7920</v>
      </c>
      <c r="I252" s="81" t="s">
        <v>9046</v>
      </c>
      <c r="J252" s="189" t="s">
        <v>9289</v>
      </c>
      <c r="K252" s="189" t="s">
        <v>9290</v>
      </c>
      <c r="L252" s="81">
        <v>3</v>
      </c>
      <c r="M252" s="81">
        <v>3</v>
      </c>
      <c r="N252" s="81">
        <v>3</v>
      </c>
      <c r="O252" s="85" t="s">
        <v>9291</v>
      </c>
      <c r="P252" s="189" t="s">
        <v>9292</v>
      </c>
      <c r="Q252" s="189" t="s">
        <v>9293</v>
      </c>
      <c r="R252" s="189" t="s">
        <v>9242</v>
      </c>
      <c r="S252" s="81"/>
      <c r="T252" s="81"/>
      <c r="U252" s="81"/>
      <c r="V252" s="81"/>
      <c r="W252" s="81"/>
      <c r="X252" s="95">
        <v>1</v>
      </c>
      <c r="Y252" s="95">
        <v>2</v>
      </c>
      <c r="Z252" s="73"/>
      <c r="AA252" s="73"/>
      <c r="AB252" s="95"/>
      <c r="AC252" s="85"/>
      <c r="AD252" s="190">
        <v>25935.975999999999</v>
      </c>
      <c r="AE252" s="214">
        <v>29000</v>
      </c>
      <c r="AF252" s="214">
        <v>30000</v>
      </c>
      <c r="AG252" s="214">
        <v>0</v>
      </c>
      <c r="AH252" s="87">
        <v>29000</v>
      </c>
      <c r="AI252" s="87">
        <v>30000</v>
      </c>
      <c r="AJ252" s="213">
        <f t="shared" si="5"/>
        <v>1000</v>
      </c>
      <c r="AK252" s="201"/>
      <c r="AL252" s="201"/>
      <c r="AM252" s="201"/>
      <c r="AN252" s="201"/>
      <c r="AO252" s="87">
        <v>60</v>
      </c>
      <c r="AP252" s="224"/>
      <c r="AQ252" s="200"/>
      <c r="AR252" s="201"/>
      <c r="AS252" s="201"/>
      <c r="AT252" s="81"/>
      <c r="AU252" s="202"/>
      <c r="AV252" s="81"/>
      <c r="AW252" s="81"/>
      <c r="AX252" s="209"/>
      <c r="AY252" s="242"/>
      <c r="AZ252" s="81" t="s">
        <v>2778</v>
      </c>
      <c r="BA252" s="81"/>
      <c r="BB252" s="90"/>
      <c r="BC252" s="82">
        <v>3</v>
      </c>
    </row>
    <row r="253" spans="2:55" ht="31.5" customHeight="1">
      <c r="B253" s="72">
        <v>248</v>
      </c>
      <c r="C253" s="72">
        <v>53</v>
      </c>
      <c r="D253" s="81" t="s">
        <v>2086</v>
      </c>
      <c r="E253" s="74" t="s">
        <v>1062</v>
      </c>
      <c r="F253" s="81" t="s">
        <v>9294</v>
      </c>
      <c r="G253" s="81" t="s">
        <v>9295</v>
      </c>
      <c r="H253" s="81" t="s">
        <v>7920</v>
      </c>
      <c r="I253" s="81" t="s">
        <v>9046</v>
      </c>
      <c r="J253" s="189" t="s">
        <v>9296</v>
      </c>
      <c r="K253" s="189" t="s">
        <v>9297</v>
      </c>
      <c r="L253" s="81">
        <v>3</v>
      </c>
      <c r="M253" s="81">
        <v>3</v>
      </c>
      <c r="N253" s="81">
        <v>4</v>
      </c>
      <c r="O253" s="85" t="s">
        <v>9298</v>
      </c>
      <c r="P253" s="189" t="s">
        <v>9299</v>
      </c>
      <c r="Q253" s="189" t="s">
        <v>9191</v>
      </c>
      <c r="R253" s="189" t="s">
        <v>9191</v>
      </c>
      <c r="S253" s="81"/>
      <c r="T253" s="81"/>
      <c r="U253" s="81"/>
      <c r="V253" s="81"/>
      <c r="W253" s="81"/>
      <c r="X253" s="95">
        <v>1</v>
      </c>
      <c r="Y253" s="95">
        <v>3</v>
      </c>
      <c r="Z253" s="73"/>
      <c r="AA253" s="73"/>
      <c r="AB253" s="95"/>
      <c r="AC253" s="85"/>
      <c r="AD253" s="190">
        <v>36063.160000000003</v>
      </c>
      <c r="AE253" s="214">
        <v>29000</v>
      </c>
      <c r="AF253" s="214">
        <v>31000</v>
      </c>
      <c r="AG253" s="214">
        <v>500</v>
      </c>
      <c r="AH253" s="87">
        <v>29000</v>
      </c>
      <c r="AI253" s="87">
        <v>31000</v>
      </c>
      <c r="AJ253" s="213">
        <f t="shared" si="5"/>
        <v>2000</v>
      </c>
      <c r="AK253" s="201"/>
      <c r="AL253" s="201"/>
      <c r="AM253" s="201"/>
      <c r="AN253" s="201"/>
      <c r="AO253" s="87">
        <v>57</v>
      </c>
      <c r="AP253" s="224"/>
      <c r="AQ253" s="200"/>
      <c r="AR253" s="201"/>
      <c r="AS253" s="201"/>
      <c r="AT253" s="81"/>
      <c r="AU253" s="202"/>
      <c r="AV253" s="81">
        <v>10</v>
      </c>
      <c r="AW253" s="81">
        <v>1</v>
      </c>
      <c r="AX253" s="209">
        <v>9</v>
      </c>
      <c r="AY253" s="242" t="s">
        <v>9300</v>
      </c>
      <c r="AZ253" s="81" t="s">
        <v>3605</v>
      </c>
      <c r="BA253" s="81"/>
      <c r="BB253" s="90"/>
      <c r="BC253" s="82">
        <v>4</v>
      </c>
    </row>
    <row r="254" spans="2:55" ht="31.5" customHeight="1">
      <c r="B254" s="72">
        <v>249</v>
      </c>
      <c r="C254" s="72">
        <v>54</v>
      </c>
      <c r="D254" s="81" t="s">
        <v>2086</v>
      </c>
      <c r="E254" s="74" t="s">
        <v>7086</v>
      </c>
      <c r="F254" s="81" t="s">
        <v>9301</v>
      </c>
      <c r="G254" s="81" t="s">
        <v>9302</v>
      </c>
      <c r="H254" s="81" t="s">
        <v>7920</v>
      </c>
      <c r="I254" s="81" t="s">
        <v>9046</v>
      </c>
      <c r="J254" s="189" t="s">
        <v>9303</v>
      </c>
      <c r="K254" s="189" t="s">
        <v>9304</v>
      </c>
      <c r="L254" s="81">
        <v>1</v>
      </c>
      <c r="M254" s="81">
        <v>1</v>
      </c>
      <c r="N254" s="81">
        <v>1</v>
      </c>
      <c r="O254" s="85" t="s">
        <v>9305</v>
      </c>
      <c r="P254" s="189" t="s">
        <v>9306</v>
      </c>
      <c r="Q254" s="189" t="s">
        <v>9307</v>
      </c>
      <c r="R254" s="189" t="s">
        <v>9191</v>
      </c>
      <c r="S254" s="81"/>
      <c r="T254" s="81"/>
      <c r="U254" s="81"/>
      <c r="V254" s="81"/>
      <c r="W254" s="81"/>
      <c r="X254" s="95">
        <v>1</v>
      </c>
      <c r="Y254" s="95">
        <v>1</v>
      </c>
      <c r="Z254" s="73"/>
      <c r="AA254" s="73"/>
      <c r="AB254" s="95"/>
      <c r="AC254" s="85"/>
      <c r="AD254" s="190"/>
      <c r="AE254" s="214">
        <v>280</v>
      </c>
      <c r="AF254" s="214"/>
      <c r="AG254" s="214">
        <v>220</v>
      </c>
      <c r="AH254" s="87">
        <v>280</v>
      </c>
      <c r="AI254" s="87"/>
      <c r="AJ254" s="213"/>
      <c r="AK254" s="201"/>
      <c r="AL254" s="201"/>
      <c r="AM254" s="201"/>
      <c r="AN254" s="201"/>
      <c r="AO254" s="87"/>
      <c r="AP254" s="224"/>
      <c r="AQ254" s="200"/>
      <c r="AR254" s="201"/>
      <c r="AS254" s="201"/>
      <c r="AT254" s="81"/>
      <c r="AU254" s="202"/>
      <c r="AV254" s="81"/>
      <c r="AW254" s="81"/>
      <c r="AX254" s="209"/>
      <c r="AY254" s="242"/>
      <c r="AZ254" s="81" t="s">
        <v>2778</v>
      </c>
      <c r="BA254" s="81"/>
      <c r="BB254" s="90"/>
      <c r="BC254" s="82">
        <v>2</v>
      </c>
    </row>
    <row r="255" spans="2:55" ht="31.5" customHeight="1">
      <c r="B255" s="72">
        <v>250</v>
      </c>
      <c r="C255" s="72">
        <v>55</v>
      </c>
      <c r="D255" s="81" t="s">
        <v>2086</v>
      </c>
      <c r="E255" s="74" t="s">
        <v>1071</v>
      </c>
      <c r="F255" s="81" t="s">
        <v>9308</v>
      </c>
      <c r="G255" s="81" t="s">
        <v>9309</v>
      </c>
      <c r="H255" s="81" t="s">
        <v>7920</v>
      </c>
      <c r="I255" s="81" t="s">
        <v>9046</v>
      </c>
      <c r="J255" s="189" t="s">
        <v>9310</v>
      </c>
      <c r="K255" s="189" t="s">
        <v>9311</v>
      </c>
      <c r="L255" s="81">
        <v>3</v>
      </c>
      <c r="M255" s="81">
        <v>4</v>
      </c>
      <c r="N255" s="81">
        <v>4</v>
      </c>
      <c r="O255" s="85" t="s">
        <v>9312</v>
      </c>
      <c r="P255" s="189" t="s">
        <v>9313</v>
      </c>
      <c r="Q255" s="189" t="s">
        <v>9307</v>
      </c>
      <c r="R255" s="189" t="s">
        <v>9191</v>
      </c>
      <c r="S255" s="81" t="s">
        <v>9314</v>
      </c>
      <c r="T255" s="81"/>
      <c r="U255" s="81"/>
      <c r="V255" s="81">
        <v>1</v>
      </c>
      <c r="W255" s="81"/>
      <c r="X255" s="95">
        <v>1</v>
      </c>
      <c r="Y255" s="95">
        <v>3</v>
      </c>
      <c r="Z255" s="73"/>
      <c r="AA255" s="73"/>
      <c r="AB255" s="95"/>
      <c r="AC255" s="85"/>
      <c r="AD255" s="190"/>
      <c r="AE255" s="214">
        <v>21000</v>
      </c>
      <c r="AF255" s="214">
        <v>25000</v>
      </c>
      <c r="AG255" s="214">
        <v>300</v>
      </c>
      <c r="AH255" s="87">
        <v>21000</v>
      </c>
      <c r="AI255" s="87">
        <v>25000</v>
      </c>
      <c r="AJ255" s="213">
        <f t="shared" si="5"/>
        <v>4000</v>
      </c>
      <c r="AK255" s="201"/>
      <c r="AL255" s="201"/>
      <c r="AM255" s="201"/>
      <c r="AN255" s="201"/>
      <c r="AO255" s="87">
        <v>49</v>
      </c>
      <c r="AP255" s="224"/>
      <c r="AQ255" s="200"/>
      <c r="AR255" s="201"/>
      <c r="AS255" s="201"/>
      <c r="AT255" s="81"/>
      <c r="AU255" s="202"/>
      <c r="AV255" s="81">
        <v>9</v>
      </c>
      <c r="AW255" s="81">
        <v>1</v>
      </c>
      <c r="AX255" s="209">
        <v>9</v>
      </c>
      <c r="AY255" s="242" t="s">
        <v>9315</v>
      </c>
      <c r="AZ255" s="81" t="s">
        <v>2756</v>
      </c>
      <c r="BA255" s="81"/>
      <c r="BB255" s="90"/>
      <c r="BC255" s="82">
        <v>4</v>
      </c>
    </row>
    <row r="256" spans="2:55" ht="31.5" customHeight="1">
      <c r="B256" s="72">
        <v>251</v>
      </c>
      <c r="C256" s="72">
        <v>56</v>
      </c>
      <c r="D256" s="81" t="s">
        <v>9043</v>
      </c>
      <c r="E256" s="74" t="s">
        <v>7116</v>
      </c>
      <c r="F256" s="81" t="s">
        <v>9316</v>
      </c>
      <c r="G256" s="81" t="s">
        <v>9317</v>
      </c>
      <c r="H256" s="81" t="s">
        <v>7981</v>
      </c>
      <c r="I256" s="81" t="s">
        <v>9046</v>
      </c>
      <c r="J256" s="189" t="s">
        <v>9318</v>
      </c>
      <c r="K256" s="189" t="s">
        <v>9319</v>
      </c>
      <c r="L256" s="81">
        <v>3</v>
      </c>
      <c r="M256" s="81">
        <v>3</v>
      </c>
      <c r="N256" s="81">
        <v>4</v>
      </c>
      <c r="O256" s="85" t="s">
        <v>9320</v>
      </c>
      <c r="P256" s="189" t="s">
        <v>9313</v>
      </c>
      <c r="Q256" s="189" t="s">
        <v>9038</v>
      </c>
      <c r="R256" s="189" t="s">
        <v>9242</v>
      </c>
      <c r="S256" s="81" t="s">
        <v>9321</v>
      </c>
      <c r="T256" s="81"/>
      <c r="U256" s="81"/>
      <c r="V256" s="81"/>
      <c r="W256" s="81"/>
      <c r="X256" s="95">
        <v>1</v>
      </c>
      <c r="Y256" s="95">
        <v>4</v>
      </c>
      <c r="Z256" s="73"/>
      <c r="AA256" s="73"/>
      <c r="AB256" s="95"/>
      <c r="AC256" s="85"/>
      <c r="AD256" s="190">
        <v>4834.1589999999997</v>
      </c>
      <c r="AE256" s="214">
        <v>5070</v>
      </c>
      <c r="AF256" s="214">
        <v>6000</v>
      </c>
      <c r="AG256" s="214"/>
      <c r="AH256" s="87">
        <v>5070</v>
      </c>
      <c r="AI256" s="87">
        <v>6000</v>
      </c>
      <c r="AJ256" s="213">
        <f t="shared" si="5"/>
        <v>930</v>
      </c>
      <c r="AK256" s="201"/>
      <c r="AL256" s="201"/>
      <c r="AM256" s="201"/>
      <c r="AN256" s="201"/>
      <c r="AO256" s="87">
        <v>11</v>
      </c>
      <c r="AP256" s="224"/>
      <c r="AQ256" s="200"/>
      <c r="AR256" s="201"/>
      <c r="AS256" s="201"/>
      <c r="AT256" s="81" t="s">
        <v>3335</v>
      </c>
      <c r="AU256" s="202"/>
      <c r="AV256" s="81">
        <v>10</v>
      </c>
      <c r="AW256" s="81">
        <v>1</v>
      </c>
      <c r="AX256" s="209">
        <v>10</v>
      </c>
      <c r="AY256" s="242" t="s">
        <v>9322</v>
      </c>
      <c r="AZ256" s="81" t="s">
        <v>2756</v>
      </c>
      <c r="BA256" s="81" t="s">
        <v>3335</v>
      </c>
      <c r="BB256" s="90"/>
      <c r="BC256" s="82">
        <v>5</v>
      </c>
    </row>
    <row r="257" spans="2:55" ht="31.5" customHeight="1">
      <c r="B257" s="72">
        <v>252</v>
      </c>
      <c r="C257" s="72">
        <v>57</v>
      </c>
      <c r="D257" s="81" t="s">
        <v>9043</v>
      </c>
      <c r="E257" s="74" t="s">
        <v>1067</v>
      </c>
      <c r="F257" s="81" t="s">
        <v>9323</v>
      </c>
      <c r="G257" s="81" t="s">
        <v>9324</v>
      </c>
      <c r="H257" s="81" t="s">
        <v>7981</v>
      </c>
      <c r="I257" s="81" t="s">
        <v>9046</v>
      </c>
      <c r="J257" s="189" t="s">
        <v>9325</v>
      </c>
      <c r="K257" s="189" t="s">
        <v>9326</v>
      </c>
      <c r="L257" s="81">
        <v>3</v>
      </c>
      <c r="M257" s="81">
        <v>4</v>
      </c>
      <c r="N257" s="81">
        <v>4</v>
      </c>
      <c r="O257" s="85" t="s">
        <v>9327</v>
      </c>
      <c r="P257" s="189" t="s">
        <v>9328</v>
      </c>
      <c r="Q257" s="189" t="s">
        <v>9307</v>
      </c>
      <c r="R257" s="189" t="s">
        <v>9191</v>
      </c>
      <c r="S257" s="81"/>
      <c r="T257" s="81"/>
      <c r="U257" s="81"/>
      <c r="V257" s="81"/>
      <c r="W257" s="81"/>
      <c r="X257" s="95">
        <v>1</v>
      </c>
      <c r="Y257" s="95">
        <v>4</v>
      </c>
      <c r="Z257" s="73"/>
      <c r="AA257" s="73"/>
      <c r="AB257" s="95"/>
      <c r="AC257" s="85" t="s">
        <v>9329</v>
      </c>
      <c r="AD257" s="190">
        <v>569720</v>
      </c>
      <c r="AE257" s="214">
        <v>665500</v>
      </c>
      <c r="AF257" s="214">
        <v>670000</v>
      </c>
      <c r="AG257" s="214"/>
      <c r="AH257" s="87">
        <v>665500</v>
      </c>
      <c r="AI257" s="87">
        <v>670000</v>
      </c>
      <c r="AJ257" s="213">
        <f t="shared" si="5"/>
        <v>4500</v>
      </c>
      <c r="AK257" s="201"/>
      <c r="AL257" s="201"/>
      <c r="AM257" s="201"/>
      <c r="AN257" s="201"/>
      <c r="AO257" s="87">
        <v>553</v>
      </c>
      <c r="AP257" s="224"/>
      <c r="AQ257" s="200"/>
      <c r="AR257" s="201"/>
      <c r="AS257" s="201"/>
      <c r="AT257" s="81" t="s">
        <v>3335</v>
      </c>
      <c r="AU257" s="202"/>
      <c r="AV257" s="81">
        <v>9</v>
      </c>
      <c r="AW257" s="81">
        <v>1</v>
      </c>
      <c r="AX257" s="209">
        <v>9</v>
      </c>
      <c r="AY257" s="242" t="s">
        <v>9330</v>
      </c>
      <c r="AZ257" s="81" t="s">
        <v>2756</v>
      </c>
      <c r="BA257" s="81" t="s">
        <v>3335</v>
      </c>
      <c r="BB257" s="90"/>
      <c r="BC257" s="82">
        <v>5</v>
      </c>
    </row>
    <row r="258" spans="2:55" ht="31.5" customHeight="1">
      <c r="B258" s="72">
        <v>253</v>
      </c>
      <c r="C258" s="72">
        <v>1</v>
      </c>
      <c r="D258" s="81" t="s">
        <v>2089</v>
      </c>
      <c r="E258" s="74" t="s">
        <v>2480</v>
      </c>
      <c r="F258" s="81" t="s">
        <v>9331</v>
      </c>
      <c r="G258" s="81" t="s">
        <v>9332</v>
      </c>
      <c r="H258" s="81" t="s">
        <v>7981</v>
      </c>
      <c r="I258" s="81" t="s">
        <v>9333</v>
      </c>
      <c r="J258" s="189" t="s">
        <v>7154</v>
      </c>
      <c r="K258" s="189" t="s">
        <v>7155</v>
      </c>
      <c r="L258" s="81">
        <v>3</v>
      </c>
      <c r="M258" s="81">
        <v>3</v>
      </c>
      <c r="N258" s="81">
        <v>3</v>
      </c>
      <c r="O258" s="85" t="s">
        <v>9334</v>
      </c>
      <c r="P258" s="189" t="s">
        <v>9335</v>
      </c>
      <c r="Q258" s="189" t="s">
        <v>9336</v>
      </c>
      <c r="R258" s="189" t="s">
        <v>9337</v>
      </c>
      <c r="S258" s="81" t="s">
        <v>9338</v>
      </c>
      <c r="T258" s="81">
        <v>1</v>
      </c>
      <c r="U258" s="81"/>
      <c r="V258" s="81"/>
      <c r="W258" s="81"/>
      <c r="X258" s="95">
        <v>3</v>
      </c>
      <c r="Y258" s="95">
        <v>3</v>
      </c>
      <c r="Z258" s="73"/>
      <c r="AA258" s="73"/>
      <c r="AB258" s="95"/>
      <c r="AC258" s="85"/>
      <c r="AD258" s="190">
        <v>8459.5130000000008</v>
      </c>
      <c r="AE258" s="214">
        <v>12000</v>
      </c>
      <c r="AF258" s="214">
        <v>17109</v>
      </c>
      <c r="AG258" s="214">
        <v>8500</v>
      </c>
      <c r="AH258" s="87">
        <v>12000</v>
      </c>
      <c r="AI258" s="87">
        <v>17109</v>
      </c>
      <c r="AJ258" s="213">
        <f t="shared" si="5"/>
        <v>5109</v>
      </c>
      <c r="AK258" s="241"/>
      <c r="AL258" s="241"/>
      <c r="AM258" s="241"/>
      <c r="AN258" s="241"/>
      <c r="AO258" s="224">
        <v>55</v>
      </c>
      <c r="AP258" s="224">
        <v>65</v>
      </c>
      <c r="AQ258" s="225">
        <v>10</v>
      </c>
      <c r="AR258" s="241"/>
      <c r="AS258" s="88" t="s">
        <v>2756</v>
      </c>
      <c r="AT258" s="88"/>
      <c r="AU258" s="202"/>
      <c r="AV258" s="81">
        <v>9</v>
      </c>
      <c r="AW258" s="81">
        <v>1</v>
      </c>
      <c r="AX258" s="81">
        <v>10</v>
      </c>
      <c r="AY258" s="228" t="s">
        <v>9339</v>
      </c>
      <c r="AZ258" s="88" t="s">
        <v>2756</v>
      </c>
      <c r="BA258" s="88"/>
      <c r="BB258" s="90"/>
      <c r="BC258" s="82">
        <v>8</v>
      </c>
    </row>
    <row r="259" spans="2:55" ht="31.5" customHeight="1">
      <c r="B259" s="72">
        <v>254</v>
      </c>
      <c r="C259" s="72">
        <v>2</v>
      </c>
      <c r="D259" s="81" t="s">
        <v>2089</v>
      </c>
      <c r="E259" s="74" t="s">
        <v>7166</v>
      </c>
      <c r="F259" s="81" t="s">
        <v>9340</v>
      </c>
      <c r="G259" s="81" t="s">
        <v>9341</v>
      </c>
      <c r="H259" s="81" t="s">
        <v>7920</v>
      </c>
      <c r="I259" s="81" t="s">
        <v>9333</v>
      </c>
      <c r="J259" s="189" t="s">
        <v>7174</v>
      </c>
      <c r="K259" s="189" t="s">
        <v>7175</v>
      </c>
      <c r="L259" s="81">
        <v>1</v>
      </c>
      <c r="M259" s="81">
        <v>1</v>
      </c>
      <c r="N259" s="81">
        <v>1</v>
      </c>
      <c r="O259" s="85" t="s">
        <v>9342</v>
      </c>
      <c r="P259" s="189" t="s">
        <v>7158</v>
      </c>
      <c r="Q259" s="189" t="s">
        <v>9343</v>
      </c>
      <c r="R259" s="189" t="s">
        <v>9343</v>
      </c>
      <c r="S259" s="81" t="s">
        <v>9321</v>
      </c>
      <c r="T259" s="81"/>
      <c r="U259" s="81"/>
      <c r="V259" s="81"/>
      <c r="W259" s="81"/>
      <c r="X259" s="95">
        <v>2</v>
      </c>
      <c r="Y259" s="95">
        <v>2</v>
      </c>
      <c r="Z259" s="73"/>
      <c r="AA259" s="73"/>
      <c r="AB259" s="95"/>
      <c r="AC259" s="85"/>
      <c r="AD259" s="190">
        <v>1776.828</v>
      </c>
      <c r="AE259" s="214">
        <v>2100</v>
      </c>
      <c r="AF259" s="214">
        <v>2000</v>
      </c>
      <c r="AG259" s="214">
        <v>1778</v>
      </c>
      <c r="AH259" s="87">
        <v>2100</v>
      </c>
      <c r="AI259" s="87">
        <v>2000</v>
      </c>
      <c r="AJ259" s="213"/>
      <c r="AK259" s="241"/>
      <c r="AL259" s="241"/>
      <c r="AM259" s="241"/>
      <c r="AN259" s="241"/>
      <c r="AO259" s="224">
        <v>23</v>
      </c>
      <c r="AP259" s="224">
        <v>16</v>
      </c>
      <c r="AQ259" s="225"/>
      <c r="AR259" s="241"/>
      <c r="AS259" s="88" t="s">
        <v>2756</v>
      </c>
      <c r="AT259" s="88"/>
      <c r="AU259" s="202"/>
      <c r="AV259" s="81">
        <v>10</v>
      </c>
      <c r="AW259" s="81">
        <v>1</v>
      </c>
      <c r="AX259" s="81">
        <v>10</v>
      </c>
      <c r="AY259" s="228"/>
      <c r="AZ259" s="88" t="s">
        <v>2756</v>
      </c>
      <c r="BA259" s="88"/>
      <c r="BB259" s="90"/>
      <c r="BC259" s="82">
        <v>4</v>
      </c>
    </row>
    <row r="260" spans="2:55" ht="31.5" customHeight="1">
      <c r="B260" s="72">
        <v>255</v>
      </c>
      <c r="C260" s="72">
        <v>3</v>
      </c>
      <c r="D260" s="81" t="s">
        <v>2089</v>
      </c>
      <c r="E260" s="74" t="s">
        <v>2479</v>
      </c>
      <c r="F260" s="81" t="s">
        <v>9344</v>
      </c>
      <c r="G260" s="81" t="s">
        <v>9345</v>
      </c>
      <c r="H260" s="81" t="s">
        <v>7981</v>
      </c>
      <c r="I260" s="81" t="s">
        <v>9333</v>
      </c>
      <c r="J260" s="189" t="s">
        <v>7187</v>
      </c>
      <c r="K260" s="189" t="s">
        <v>7188</v>
      </c>
      <c r="L260" s="81">
        <v>3</v>
      </c>
      <c r="M260" s="81">
        <v>3</v>
      </c>
      <c r="N260" s="81">
        <v>3</v>
      </c>
      <c r="O260" s="85" t="s">
        <v>9346</v>
      </c>
      <c r="P260" s="189" t="s">
        <v>9347</v>
      </c>
      <c r="Q260" s="189" t="s">
        <v>9348</v>
      </c>
      <c r="R260" s="189" t="s">
        <v>9349</v>
      </c>
      <c r="S260" s="81" t="s">
        <v>9321</v>
      </c>
      <c r="T260" s="81"/>
      <c r="U260" s="81"/>
      <c r="V260" s="81"/>
      <c r="W260" s="81"/>
      <c r="X260" s="95">
        <v>2</v>
      </c>
      <c r="Y260" s="95">
        <v>4</v>
      </c>
      <c r="Z260" s="73"/>
      <c r="AA260" s="73" t="s">
        <v>8232</v>
      </c>
      <c r="AB260" s="95"/>
      <c r="AC260" s="85"/>
      <c r="AD260" s="190">
        <v>225.874</v>
      </c>
      <c r="AE260" s="214">
        <v>275</v>
      </c>
      <c r="AF260" s="214">
        <v>450</v>
      </c>
      <c r="AG260" s="214">
        <v>270</v>
      </c>
      <c r="AH260" s="87">
        <v>275</v>
      </c>
      <c r="AI260" s="87">
        <v>450</v>
      </c>
      <c r="AJ260" s="213">
        <f t="shared" si="5"/>
        <v>175</v>
      </c>
      <c r="AK260" s="241"/>
      <c r="AL260" s="241"/>
      <c r="AM260" s="241"/>
      <c r="AN260" s="241"/>
      <c r="AO260" s="224">
        <v>9</v>
      </c>
      <c r="AP260" s="224">
        <v>12</v>
      </c>
      <c r="AQ260" s="225">
        <v>3</v>
      </c>
      <c r="AR260" s="241"/>
      <c r="AS260" s="88" t="s">
        <v>4664</v>
      </c>
      <c r="AT260" s="88"/>
      <c r="AU260" s="202"/>
      <c r="AV260" s="81">
        <v>9</v>
      </c>
      <c r="AW260" s="81">
        <v>1</v>
      </c>
      <c r="AX260" s="81">
        <v>10</v>
      </c>
      <c r="AY260" s="228" t="s">
        <v>9350</v>
      </c>
      <c r="AZ260" s="88" t="s">
        <v>4664</v>
      </c>
      <c r="BA260" s="88"/>
      <c r="BB260" s="90"/>
      <c r="BC260" s="82">
        <v>7</v>
      </c>
    </row>
    <row r="261" spans="2:55" ht="31.5" customHeight="1">
      <c r="B261" s="72">
        <v>256</v>
      </c>
      <c r="C261" s="72">
        <v>4</v>
      </c>
      <c r="D261" s="81" t="s">
        <v>2089</v>
      </c>
      <c r="E261" s="74" t="s">
        <v>7197</v>
      </c>
      <c r="F261" s="81" t="s">
        <v>9351</v>
      </c>
      <c r="G261" s="81" t="s">
        <v>9352</v>
      </c>
      <c r="H261" s="81" t="s">
        <v>7920</v>
      </c>
      <c r="I261" s="81" t="s">
        <v>9333</v>
      </c>
      <c r="J261" s="189" t="s">
        <v>7205</v>
      </c>
      <c r="K261" s="189" t="s">
        <v>7206</v>
      </c>
      <c r="L261" s="81">
        <v>3</v>
      </c>
      <c r="M261" s="81">
        <v>3</v>
      </c>
      <c r="N261" s="81">
        <v>3</v>
      </c>
      <c r="O261" s="85" t="s">
        <v>9353</v>
      </c>
      <c r="P261" s="189" t="s">
        <v>9354</v>
      </c>
      <c r="Q261" s="189" t="s">
        <v>9355</v>
      </c>
      <c r="R261" s="189" t="s">
        <v>9356</v>
      </c>
      <c r="S261" s="81" t="s">
        <v>9357</v>
      </c>
      <c r="T261" s="81"/>
      <c r="U261" s="81"/>
      <c r="V261" s="81">
        <v>1</v>
      </c>
      <c r="W261" s="81"/>
      <c r="X261" s="95">
        <v>3</v>
      </c>
      <c r="Y261" s="95">
        <v>3</v>
      </c>
      <c r="Z261" s="73"/>
      <c r="AA261" s="73"/>
      <c r="AB261" s="95"/>
      <c r="AC261" s="85"/>
      <c r="AD261" s="190">
        <v>18629.830999999998</v>
      </c>
      <c r="AE261" s="214">
        <v>16300</v>
      </c>
      <c r="AF261" s="214">
        <v>25000</v>
      </c>
      <c r="AG261" s="214">
        <v>0</v>
      </c>
      <c r="AH261" s="87">
        <v>16300</v>
      </c>
      <c r="AI261" s="87">
        <v>25000</v>
      </c>
      <c r="AJ261" s="213">
        <f t="shared" si="5"/>
        <v>8700</v>
      </c>
      <c r="AK261" s="246"/>
      <c r="AL261" s="247"/>
      <c r="AM261" s="248"/>
      <c r="AN261" s="241"/>
      <c r="AO261" s="224">
        <v>126</v>
      </c>
      <c r="AP261" s="224">
        <v>116</v>
      </c>
      <c r="AQ261" s="225"/>
      <c r="AR261" s="241"/>
      <c r="AS261" s="88" t="s">
        <v>2756</v>
      </c>
      <c r="AT261" s="88"/>
      <c r="AU261" s="202"/>
      <c r="AV261" s="81">
        <v>8</v>
      </c>
      <c r="AW261" s="81">
        <v>1</v>
      </c>
      <c r="AX261" s="81">
        <v>8</v>
      </c>
      <c r="AY261" s="228"/>
      <c r="AZ261" s="88" t="s">
        <v>2756</v>
      </c>
      <c r="BA261" s="88"/>
      <c r="BB261" s="90"/>
      <c r="BC261" s="82">
        <v>6</v>
      </c>
    </row>
    <row r="262" spans="2:55" ht="31.5" customHeight="1">
      <c r="B262" s="72">
        <v>257</v>
      </c>
      <c r="C262" s="72">
        <v>5</v>
      </c>
      <c r="D262" s="81" t="s">
        <v>2089</v>
      </c>
      <c r="E262" s="74" t="s">
        <v>7216</v>
      </c>
      <c r="F262" s="81" t="s">
        <v>9358</v>
      </c>
      <c r="G262" s="81" t="s">
        <v>9359</v>
      </c>
      <c r="H262" s="81" t="s">
        <v>7981</v>
      </c>
      <c r="I262" s="81" t="s">
        <v>9333</v>
      </c>
      <c r="J262" s="189" t="s">
        <v>7225</v>
      </c>
      <c r="K262" s="189" t="s">
        <v>7226</v>
      </c>
      <c r="L262" s="81">
        <v>3</v>
      </c>
      <c r="M262" s="81">
        <v>3</v>
      </c>
      <c r="N262" s="81">
        <v>3</v>
      </c>
      <c r="O262" s="85" t="s">
        <v>9360</v>
      </c>
      <c r="P262" s="189" t="s">
        <v>9361</v>
      </c>
      <c r="Q262" s="189" t="s">
        <v>9362</v>
      </c>
      <c r="R262" s="189" t="s">
        <v>9363</v>
      </c>
      <c r="S262" s="81" t="s">
        <v>9364</v>
      </c>
      <c r="T262" s="81">
        <v>1</v>
      </c>
      <c r="U262" s="81"/>
      <c r="V262" s="81"/>
      <c r="W262" s="81"/>
      <c r="X262" s="95">
        <v>5</v>
      </c>
      <c r="Y262" s="95">
        <v>7</v>
      </c>
      <c r="Z262" s="73"/>
      <c r="AA262" s="73"/>
      <c r="AB262" s="95"/>
      <c r="AC262" s="85"/>
      <c r="AD262" s="190">
        <v>72494.561000000002</v>
      </c>
      <c r="AE262" s="214">
        <v>78000</v>
      </c>
      <c r="AF262" s="214">
        <v>95000</v>
      </c>
      <c r="AG262" s="214">
        <v>72000</v>
      </c>
      <c r="AH262" s="87">
        <v>78000</v>
      </c>
      <c r="AI262" s="87">
        <v>78020</v>
      </c>
      <c r="AJ262" s="213">
        <f t="shared" si="5"/>
        <v>20</v>
      </c>
      <c r="AK262" s="241"/>
      <c r="AL262" s="249"/>
      <c r="AM262" s="249"/>
      <c r="AN262" s="249"/>
      <c r="AO262" s="224">
        <v>185</v>
      </c>
      <c r="AP262" s="224">
        <v>230</v>
      </c>
      <c r="AQ262" s="225">
        <v>45</v>
      </c>
      <c r="AR262" s="250"/>
      <c r="AS262" s="88" t="s">
        <v>2756</v>
      </c>
      <c r="AT262" s="88"/>
      <c r="AU262" s="202"/>
      <c r="AV262" s="81">
        <v>10</v>
      </c>
      <c r="AW262" s="81">
        <v>1</v>
      </c>
      <c r="AX262" s="81">
        <v>10</v>
      </c>
      <c r="AY262" s="228" t="s">
        <v>9365</v>
      </c>
      <c r="AZ262" s="88" t="s">
        <v>2756</v>
      </c>
      <c r="BA262" s="88"/>
      <c r="BB262" s="90"/>
      <c r="BC262" s="82">
        <v>10</v>
      </c>
    </row>
    <row r="263" spans="2:55" ht="31.5" customHeight="1">
      <c r="B263" s="72">
        <v>258</v>
      </c>
      <c r="C263" s="72">
        <v>6</v>
      </c>
      <c r="D263" s="81" t="s">
        <v>2089</v>
      </c>
      <c r="E263" s="74" t="s">
        <v>7235</v>
      </c>
      <c r="F263" s="81" t="s">
        <v>9366</v>
      </c>
      <c r="G263" s="81" t="s">
        <v>9367</v>
      </c>
      <c r="H263" s="81" t="s">
        <v>7920</v>
      </c>
      <c r="I263" s="81" t="s">
        <v>9333</v>
      </c>
      <c r="J263" s="189" t="s">
        <v>7244</v>
      </c>
      <c r="K263" s="189" t="s">
        <v>7245</v>
      </c>
      <c r="L263" s="81">
        <v>3</v>
      </c>
      <c r="M263" s="81">
        <v>3</v>
      </c>
      <c r="N263" s="81">
        <v>3</v>
      </c>
      <c r="O263" s="85" t="s">
        <v>9368</v>
      </c>
      <c r="P263" s="189" t="s">
        <v>9369</v>
      </c>
      <c r="Q263" s="189" t="s">
        <v>9370</v>
      </c>
      <c r="R263" s="189" t="s">
        <v>9371</v>
      </c>
      <c r="S263" s="81" t="s">
        <v>9372</v>
      </c>
      <c r="T263" s="81">
        <v>1</v>
      </c>
      <c r="U263" s="81"/>
      <c r="V263" s="81"/>
      <c r="W263" s="81"/>
      <c r="X263" s="95">
        <v>2</v>
      </c>
      <c r="Y263" s="95">
        <v>2</v>
      </c>
      <c r="Z263" s="73"/>
      <c r="AA263" s="73"/>
      <c r="AB263" s="95"/>
      <c r="AC263" s="85"/>
      <c r="AD263" s="190">
        <v>22459.774000000001</v>
      </c>
      <c r="AE263" s="214">
        <v>25000</v>
      </c>
      <c r="AF263" s="214">
        <v>22761</v>
      </c>
      <c r="AG263" s="214">
        <v>22000</v>
      </c>
      <c r="AH263" s="87">
        <v>25000</v>
      </c>
      <c r="AI263" s="87">
        <v>22761</v>
      </c>
      <c r="AJ263" s="213"/>
      <c r="AK263" s="241"/>
      <c r="AL263" s="241"/>
      <c r="AM263" s="241"/>
      <c r="AN263" s="241"/>
      <c r="AO263" s="224">
        <v>95</v>
      </c>
      <c r="AP263" s="224">
        <v>116</v>
      </c>
      <c r="AQ263" s="225">
        <v>21</v>
      </c>
      <c r="AR263" s="241"/>
      <c r="AS263" s="88" t="s">
        <v>2756</v>
      </c>
      <c r="AT263" s="88"/>
      <c r="AU263" s="202"/>
      <c r="AV263" s="81">
        <v>8</v>
      </c>
      <c r="AW263" s="81">
        <v>1</v>
      </c>
      <c r="AX263" s="81">
        <v>8</v>
      </c>
      <c r="AY263" s="228"/>
      <c r="AZ263" s="88" t="s">
        <v>2756</v>
      </c>
      <c r="BA263" s="88"/>
      <c r="BB263" s="90"/>
      <c r="BC263" s="82">
        <v>4</v>
      </c>
    </row>
    <row r="264" spans="2:55" ht="31.5" customHeight="1">
      <c r="B264" s="72">
        <v>259</v>
      </c>
      <c r="C264" s="72">
        <v>7</v>
      </c>
      <c r="D264" s="81" t="s">
        <v>2089</v>
      </c>
      <c r="E264" s="74" t="s">
        <v>2478</v>
      </c>
      <c r="F264" s="81" t="s">
        <v>7253</v>
      </c>
      <c r="G264" s="81" t="s">
        <v>9373</v>
      </c>
      <c r="H264" s="81" t="s">
        <v>7981</v>
      </c>
      <c r="I264" s="81" t="s">
        <v>9333</v>
      </c>
      <c r="J264" s="189" t="s">
        <v>7259</v>
      </c>
      <c r="K264" s="189" t="s">
        <v>7260</v>
      </c>
      <c r="L264" s="81">
        <v>3</v>
      </c>
      <c r="M264" s="81">
        <v>3</v>
      </c>
      <c r="N264" s="81">
        <v>3</v>
      </c>
      <c r="O264" s="85" t="s">
        <v>9374</v>
      </c>
      <c r="P264" s="189" t="s">
        <v>9375</v>
      </c>
      <c r="Q264" s="189" t="s">
        <v>9376</v>
      </c>
      <c r="R264" s="189" t="s">
        <v>9377</v>
      </c>
      <c r="S264" s="81" t="s">
        <v>9364</v>
      </c>
      <c r="T264" s="81">
        <v>1</v>
      </c>
      <c r="U264" s="81"/>
      <c r="V264" s="81"/>
      <c r="W264" s="81"/>
      <c r="X264" s="95">
        <v>3</v>
      </c>
      <c r="Y264" s="95">
        <v>5</v>
      </c>
      <c r="Z264" s="73"/>
      <c r="AA264" s="73" t="s">
        <v>8232</v>
      </c>
      <c r="AB264" s="95"/>
      <c r="AC264" s="85"/>
      <c r="AD264" s="190">
        <v>28414.504000000001</v>
      </c>
      <c r="AE264" s="214">
        <v>31000</v>
      </c>
      <c r="AF264" s="214">
        <v>31000</v>
      </c>
      <c r="AG264" s="214">
        <v>28414</v>
      </c>
      <c r="AH264" s="87">
        <v>31000</v>
      </c>
      <c r="AI264" s="87">
        <v>31000</v>
      </c>
      <c r="AJ264" s="213">
        <f t="shared" si="5"/>
        <v>0</v>
      </c>
      <c r="AK264" s="241"/>
      <c r="AL264" s="241"/>
      <c r="AM264" s="241">
        <v>2</v>
      </c>
      <c r="AN264" s="241"/>
      <c r="AO264" s="224">
        <v>104</v>
      </c>
      <c r="AP264" s="224">
        <v>110</v>
      </c>
      <c r="AQ264" s="225">
        <v>6</v>
      </c>
      <c r="AR264" s="241"/>
      <c r="AS264" s="88" t="s">
        <v>2756</v>
      </c>
      <c r="AT264" s="88"/>
      <c r="AU264" s="202"/>
      <c r="AV264" s="81">
        <v>10</v>
      </c>
      <c r="AW264" s="81">
        <v>1</v>
      </c>
      <c r="AX264" s="81">
        <v>10</v>
      </c>
      <c r="AY264" s="228" t="s">
        <v>9378</v>
      </c>
      <c r="AZ264" s="88" t="s">
        <v>2756</v>
      </c>
      <c r="BA264" s="88"/>
      <c r="BB264" s="90"/>
      <c r="BC264" s="82">
        <v>8</v>
      </c>
    </row>
    <row r="265" spans="2:55" ht="31.5" customHeight="1">
      <c r="B265" s="72">
        <v>260</v>
      </c>
      <c r="C265" s="72">
        <v>8</v>
      </c>
      <c r="D265" s="81" t="s">
        <v>2089</v>
      </c>
      <c r="E265" s="74" t="s">
        <v>7270</v>
      </c>
      <c r="F265" s="81" t="s">
        <v>9379</v>
      </c>
      <c r="G265" s="81" t="s">
        <v>9380</v>
      </c>
      <c r="H265" s="81" t="s">
        <v>7920</v>
      </c>
      <c r="I265" s="81" t="s">
        <v>9333</v>
      </c>
      <c r="J265" s="189" t="s">
        <v>7279</v>
      </c>
      <c r="K265" s="189" t="s">
        <v>7280</v>
      </c>
      <c r="L265" s="81">
        <v>3</v>
      </c>
      <c r="M265" s="81">
        <v>3</v>
      </c>
      <c r="N265" s="81">
        <v>3</v>
      </c>
      <c r="O265" s="85" t="s">
        <v>9381</v>
      </c>
      <c r="P265" s="189" t="s">
        <v>9382</v>
      </c>
      <c r="Q265" s="189" t="s">
        <v>9383</v>
      </c>
      <c r="R265" s="189" t="s">
        <v>9384</v>
      </c>
      <c r="S265" s="81" t="s">
        <v>9321</v>
      </c>
      <c r="T265" s="81"/>
      <c r="U265" s="81"/>
      <c r="V265" s="81"/>
      <c r="W265" s="81"/>
      <c r="X265" s="95">
        <v>2</v>
      </c>
      <c r="Y265" s="95">
        <v>4</v>
      </c>
      <c r="Z265" s="73"/>
      <c r="AA265" s="73" t="s">
        <v>8232</v>
      </c>
      <c r="AB265" s="95"/>
      <c r="AC265" s="85"/>
      <c r="AD265" s="190">
        <v>26714.055</v>
      </c>
      <c r="AE265" s="214">
        <v>27000</v>
      </c>
      <c r="AF265" s="214">
        <v>30733</v>
      </c>
      <c r="AG265" s="214">
        <v>26714</v>
      </c>
      <c r="AH265" s="87">
        <v>27000</v>
      </c>
      <c r="AI265" s="87">
        <v>30733</v>
      </c>
      <c r="AJ265" s="213">
        <f t="shared" ref="AJ265:AJ295" si="6">AI265-AH265</f>
        <v>3733</v>
      </c>
      <c r="AK265" s="241"/>
      <c r="AL265" s="241"/>
      <c r="AM265" s="241"/>
      <c r="AN265" s="241"/>
      <c r="AO265" s="224">
        <v>84</v>
      </c>
      <c r="AP265" s="224">
        <v>91</v>
      </c>
      <c r="AQ265" s="225">
        <v>7</v>
      </c>
      <c r="AR265" s="241"/>
      <c r="AS265" s="88" t="s">
        <v>2756</v>
      </c>
      <c r="AT265" s="88"/>
      <c r="AU265" s="202"/>
      <c r="AV265" s="81">
        <v>10</v>
      </c>
      <c r="AW265" s="81">
        <v>1</v>
      </c>
      <c r="AX265" s="81">
        <v>10</v>
      </c>
      <c r="AY265" s="228" t="s">
        <v>9385</v>
      </c>
      <c r="AZ265" s="88" t="s">
        <v>2756</v>
      </c>
      <c r="BA265" s="88"/>
      <c r="BB265" s="90"/>
      <c r="BC265" s="82">
        <v>7</v>
      </c>
    </row>
    <row r="266" spans="2:55" ht="31.5" customHeight="1">
      <c r="B266" s="72">
        <v>261</v>
      </c>
      <c r="C266" s="72">
        <v>9</v>
      </c>
      <c r="D266" s="81" t="s">
        <v>2089</v>
      </c>
      <c r="E266" s="74" t="s">
        <v>7289</v>
      </c>
      <c r="F266" s="81" t="s">
        <v>7291</v>
      </c>
      <c r="G266" s="81" t="s">
        <v>7292</v>
      </c>
      <c r="H266" s="81" t="s">
        <v>2769</v>
      </c>
      <c r="I266" s="81" t="s">
        <v>7295</v>
      </c>
      <c r="J266" s="189" t="s">
        <v>7296</v>
      </c>
      <c r="K266" s="189" t="s">
        <v>7297</v>
      </c>
      <c r="L266" s="81">
        <v>3</v>
      </c>
      <c r="M266" s="81">
        <v>4</v>
      </c>
      <c r="N266" s="81">
        <v>4</v>
      </c>
      <c r="O266" s="85" t="s">
        <v>7298</v>
      </c>
      <c r="P266" s="189" t="s">
        <v>7302</v>
      </c>
      <c r="Q266" s="189" t="s">
        <v>7303</v>
      </c>
      <c r="R266" s="189" t="s">
        <v>7304</v>
      </c>
      <c r="S266" s="81" t="s">
        <v>7305</v>
      </c>
      <c r="T266" s="81"/>
      <c r="U266" s="81"/>
      <c r="V266" s="81"/>
      <c r="W266" s="81"/>
      <c r="X266" s="95">
        <v>3</v>
      </c>
      <c r="Y266" s="95">
        <v>5</v>
      </c>
      <c r="Z266" s="73"/>
      <c r="AA266" s="73"/>
      <c r="AB266" s="95"/>
      <c r="AC266" s="85"/>
      <c r="AD266" s="190">
        <v>19013.159</v>
      </c>
      <c r="AE266" s="214">
        <v>19128</v>
      </c>
      <c r="AF266" s="214">
        <v>20000</v>
      </c>
      <c r="AG266" s="214">
        <v>8000</v>
      </c>
      <c r="AH266" s="87">
        <v>10000</v>
      </c>
      <c r="AI266" s="87">
        <v>15000</v>
      </c>
      <c r="AJ266" s="213">
        <f t="shared" si="6"/>
        <v>5000</v>
      </c>
      <c r="AK266" s="251"/>
      <c r="AL266" s="241"/>
      <c r="AM266" s="241"/>
      <c r="AN266" s="241"/>
      <c r="AO266" s="224">
        <v>80</v>
      </c>
      <c r="AP266" s="224">
        <v>84</v>
      </c>
      <c r="AQ266" s="225">
        <v>4</v>
      </c>
      <c r="AR266" s="241"/>
      <c r="AS266" s="81" t="s">
        <v>2778</v>
      </c>
      <c r="AT266" s="81"/>
      <c r="AU266" s="202"/>
      <c r="AV266" s="81">
        <v>9</v>
      </c>
      <c r="AW266" s="81">
        <v>1</v>
      </c>
      <c r="AX266" s="81">
        <v>9</v>
      </c>
      <c r="AY266" s="228"/>
      <c r="AZ266" s="81" t="s">
        <v>2778</v>
      </c>
      <c r="BA266" s="81"/>
      <c r="BB266" s="90"/>
      <c r="BC266" s="82">
        <v>5</v>
      </c>
    </row>
    <row r="267" spans="2:55" ht="31.5" customHeight="1">
      <c r="B267" s="72">
        <v>262</v>
      </c>
      <c r="C267" s="72">
        <v>10</v>
      </c>
      <c r="D267" s="81" t="s">
        <v>2089</v>
      </c>
      <c r="E267" s="74" t="s">
        <v>7307</v>
      </c>
      <c r="F267" s="81" t="s">
        <v>7309</v>
      </c>
      <c r="G267" s="81" t="s">
        <v>7310</v>
      </c>
      <c r="H267" s="81" t="s">
        <v>2735</v>
      </c>
      <c r="I267" s="81" t="s">
        <v>7295</v>
      </c>
      <c r="J267" s="189" t="s">
        <v>7313</v>
      </c>
      <c r="K267" s="189" t="s">
        <v>7314</v>
      </c>
      <c r="L267" s="81">
        <v>3</v>
      </c>
      <c r="M267" s="81">
        <v>3</v>
      </c>
      <c r="N267" s="81">
        <v>4</v>
      </c>
      <c r="O267" s="85" t="s">
        <v>7315</v>
      </c>
      <c r="P267" s="189" t="s">
        <v>7319</v>
      </c>
      <c r="Q267" s="189" t="s">
        <v>7320</v>
      </c>
      <c r="R267" s="189" t="s">
        <v>7321</v>
      </c>
      <c r="S267" s="81" t="s">
        <v>9386</v>
      </c>
      <c r="T267" s="81"/>
      <c r="U267" s="81"/>
      <c r="V267" s="81"/>
      <c r="W267" s="81"/>
      <c r="X267" s="95">
        <v>2</v>
      </c>
      <c r="Y267" s="95">
        <v>4</v>
      </c>
      <c r="Z267" s="73"/>
      <c r="AA267" s="73"/>
      <c r="AB267" s="95"/>
      <c r="AC267" s="85"/>
      <c r="AD267" s="190">
        <v>3013.4070000000002</v>
      </c>
      <c r="AE267" s="214">
        <v>2751</v>
      </c>
      <c r="AF267" s="214">
        <v>3000</v>
      </c>
      <c r="AG267" s="214">
        <v>3013</v>
      </c>
      <c r="AH267" s="87">
        <v>2751</v>
      </c>
      <c r="AI267" s="87">
        <v>3000</v>
      </c>
      <c r="AJ267" s="213">
        <f t="shared" si="6"/>
        <v>249</v>
      </c>
      <c r="AK267" s="241"/>
      <c r="AL267" s="241"/>
      <c r="AM267" s="241"/>
      <c r="AN267" s="241"/>
      <c r="AO267" s="224">
        <v>11</v>
      </c>
      <c r="AP267" s="224">
        <v>12</v>
      </c>
      <c r="AQ267" s="225">
        <v>1</v>
      </c>
      <c r="AR267" s="241"/>
      <c r="AS267" s="81" t="s">
        <v>3334</v>
      </c>
      <c r="AT267" s="81"/>
      <c r="AU267" s="202"/>
      <c r="AV267" s="81">
        <v>7</v>
      </c>
      <c r="AW267" s="81">
        <v>1</v>
      </c>
      <c r="AX267" s="81">
        <v>7</v>
      </c>
      <c r="AY267" s="228"/>
      <c r="AZ267" s="81" t="s">
        <v>3334</v>
      </c>
      <c r="BA267" s="81"/>
      <c r="BB267" s="90"/>
      <c r="BC267" s="82">
        <v>4</v>
      </c>
    </row>
    <row r="268" spans="2:55" ht="31.5" customHeight="1">
      <c r="B268" s="72">
        <v>263</v>
      </c>
      <c r="C268" s="72">
        <v>11</v>
      </c>
      <c r="D268" s="81" t="s">
        <v>2089</v>
      </c>
      <c r="E268" s="74" t="s">
        <v>7322</v>
      </c>
      <c r="F268" s="81" t="s">
        <v>7323</v>
      </c>
      <c r="G268" s="81" t="s">
        <v>7324</v>
      </c>
      <c r="H268" s="81" t="s">
        <v>2769</v>
      </c>
      <c r="I268" s="81" t="s">
        <v>7295</v>
      </c>
      <c r="J268" s="189" t="s">
        <v>7323</v>
      </c>
      <c r="K268" s="189" t="s">
        <v>7328</v>
      </c>
      <c r="L268" s="81">
        <v>3</v>
      </c>
      <c r="M268" s="81">
        <v>4</v>
      </c>
      <c r="N268" s="81">
        <v>4</v>
      </c>
      <c r="O268" s="85" t="s">
        <v>7329</v>
      </c>
      <c r="P268" s="189" t="s">
        <v>7333</v>
      </c>
      <c r="Q268" s="189" t="s">
        <v>7334</v>
      </c>
      <c r="R268" s="189" t="s">
        <v>7335</v>
      </c>
      <c r="S268" s="81" t="s">
        <v>9386</v>
      </c>
      <c r="T268" s="81"/>
      <c r="U268" s="81"/>
      <c r="V268" s="81"/>
      <c r="W268" s="81"/>
      <c r="X268" s="95">
        <v>4</v>
      </c>
      <c r="Y268" s="95">
        <v>6</v>
      </c>
      <c r="Z268" s="73"/>
      <c r="AA268" s="73"/>
      <c r="AB268" s="95"/>
      <c r="AC268" s="85"/>
      <c r="AD268" s="190"/>
      <c r="AE268" s="214"/>
      <c r="AF268" s="214"/>
      <c r="AG268" s="214">
        <v>0</v>
      </c>
      <c r="AH268" s="87">
        <v>0</v>
      </c>
      <c r="AI268" s="87">
        <v>0</v>
      </c>
      <c r="AJ268" s="213">
        <f t="shared" si="6"/>
        <v>0</v>
      </c>
      <c r="AK268" s="241"/>
      <c r="AL268" s="241"/>
      <c r="AM268" s="241"/>
      <c r="AN268" s="241"/>
      <c r="AO268" s="224">
        <v>1</v>
      </c>
      <c r="AP268" s="224">
        <v>1</v>
      </c>
      <c r="AQ268" s="225"/>
      <c r="AR268" s="241"/>
      <c r="AS268" s="81" t="s">
        <v>2756</v>
      </c>
      <c r="AT268" s="81"/>
      <c r="AU268" s="202"/>
      <c r="AV268" s="81">
        <v>7</v>
      </c>
      <c r="AW268" s="81">
        <v>2</v>
      </c>
      <c r="AX268" s="81">
        <v>7</v>
      </c>
      <c r="AY268" s="228"/>
      <c r="AZ268" s="81" t="s">
        <v>2756</v>
      </c>
      <c r="BA268" s="81"/>
      <c r="BB268" s="90"/>
      <c r="BC268" s="82">
        <v>6</v>
      </c>
    </row>
    <row r="269" spans="2:55" ht="31.5" customHeight="1">
      <c r="B269" s="72">
        <v>264</v>
      </c>
      <c r="C269" s="72">
        <v>12</v>
      </c>
      <c r="D269" s="81" t="s">
        <v>2089</v>
      </c>
      <c r="E269" s="74" t="s">
        <v>7336</v>
      </c>
      <c r="F269" s="81" t="s">
        <v>7337</v>
      </c>
      <c r="G269" s="81" t="s">
        <v>7338</v>
      </c>
      <c r="H269" s="81" t="s">
        <v>2769</v>
      </c>
      <c r="I269" s="81" t="s">
        <v>7295</v>
      </c>
      <c r="J269" s="189" t="s">
        <v>7341</v>
      </c>
      <c r="K269" s="189" t="s">
        <v>7342</v>
      </c>
      <c r="L269" s="81">
        <v>3</v>
      </c>
      <c r="M269" s="81">
        <v>4</v>
      </c>
      <c r="N269" s="81">
        <v>4</v>
      </c>
      <c r="O269" s="85" t="s">
        <v>7347</v>
      </c>
      <c r="P269" s="189" t="s">
        <v>7348</v>
      </c>
      <c r="Q269" s="189" t="s">
        <v>7349</v>
      </c>
      <c r="R269" s="189" t="s">
        <v>7350</v>
      </c>
      <c r="S269" s="81" t="s">
        <v>9386</v>
      </c>
      <c r="T269" s="81"/>
      <c r="U269" s="81"/>
      <c r="V269" s="81"/>
      <c r="W269" s="81"/>
      <c r="X269" s="95">
        <v>1</v>
      </c>
      <c r="Y269" s="95">
        <v>4</v>
      </c>
      <c r="Z269" s="73"/>
      <c r="AA269" s="73"/>
      <c r="AB269" s="95"/>
      <c r="AC269" s="85"/>
      <c r="AD269" s="190">
        <v>1453.915</v>
      </c>
      <c r="AE269" s="214">
        <v>1248</v>
      </c>
      <c r="AF269" s="214">
        <v>1500</v>
      </c>
      <c r="AG269" s="214">
        <v>1453</v>
      </c>
      <c r="AH269" s="87">
        <v>1248</v>
      </c>
      <c r="AI269" s="87">
        <v>1500</v>
      </c>
      <c r="AJ269" s="213">
        <f t="shared" si="6"/>
        <v>252</v>
      </c>
      <c r="AK269" s="241"/>
      <c r="AL269" s="241"/>
      <c r="AM269" s="241"/>
      <c r="AN269" s="241"/>
      <c r="AO269" s="224">
        <v>9</v>
      </c>
      <c r="AP269" s="224">
        <v>10</v>
      </c>
      <c r="AQ269" s="225">
        <v>1</v>
      </c>
      <c r="AR269" s="241"/>
      <c r="AS269" s="81" t="s">
        <v>2756</v>
      </c>
      <c r="AT269" s="81"/>
      <c r="AU269" s="202"/>
      <c r="AV269" s="81">
        <v>9</v>
      </c>
      <c r="AW269" s="81">
        <v>1</v>
      </c>
      <c r="AX269" s="81">
        <v>9</v>
      </c>
      <c r="AY269" s="228"/>
      <c r="AZ269" s="81" t="s">
        <v>2756</v>
      </c>
      <c r="BA269" s="81"/>
      <c r="BB269" s="90"/>
      <c r="BC269" s="82">
        <v>4</v>
      </c>
    </row>
    <row r="270" spans="2:55" ht="31.5" customHeight="1">
      <c r="B270" s="72">
        <v>265</v>
      </c>
      <c r="C270" s="72">
        <v>13</v>
      </c>
      <c r="D270" s="81" t="s">
        <v>2089</v>
      </c>
      <c r="E270" s="74" t="s">
        <v>2475</v>
      </c>
      <c r="F270" s="81" t="s">
        <v>9387</v>
      </c>
      <c r="G270" s="81" t="s">
        <v>7353</v>
      </c>
      <c r="H270" s="81" t="s">
        <v>2735</v>
      </c>
      <c r="I270" s="81" t="s">
        <v>7295</v>
      </c>
      <c r="J270" s="189" t="s">
        <v>7358</v>
      </c>
      <c r="K270" s="189" t="s">
        <v>7359</v>
      </c>
      <c r="L270" s="81">
        <v>3</v>
      </c>
      <c r="M270" s="81">
        <v>4</v>
      </c>
      <c r="N270" s="81">
        <v>4</v>
      </c>
      <c r="O270" s="85" t="s">
        <v>7364</v>
      </c>
      <c r="P270" s="189" t="s">
        <v>7365</v>
      </c>
      <c r="Q270" s="189" t="s">
        <v>7366</v>
      </c>
      <c r="R270" s="189" t="s">
        <v>7367</v>
      </c>
      <c r="S270" s="81" t="s">
        <v>7368</v>
      </c>
      <c r="T270" s="81"/>
      <c r="U270" s="81">
        <v>1</v>
      </c>
      <c r="V270" s="81"/>
      <c r="W270" s="81"/>
      <c r="X270" s="95">
        <v>8</v>
      </c>
      <c r="Y270" s="95">
        <v>12</v>
      </c>
      <c r="Z270" s="73"/>
      <c r="AA270" s="73"/>
      <c r="AB270" s="95"/>
      <c r="AC270" s="85" t="s">
        <v>7369</v>
      </c>
      <c r="AD270" s="190"/>
      <c r="AE270" s="214"/>
      <c r="AF270" s="214"/>
      <c r="AG270" s="214">
        <v>0</v>
      </c>
      <c r="AH270" s="87">
        <v>100</v>
      </c>
      <c r="AI270" s="87">
        <v>500</v>
      </c>
      <c r="AJ270" s="213">
        <f t="shared" si="6"/>
        <v>400</v>
      </c>
      <c r="AK270" s="241"/>
      <c r="AL270" s="241"/>
      <c r="AM270" s="241"/>
      <c r="AN270" s="241"/>
      <c r="AO270" s="224">
        <v>2</v>
      </c>
      <c r="AP270" s="224">
        <v>4</v>
      </c>
      <c r="AQ270" s="225">
        <v>2</v>
      </c>
      <c r="AR270" s="241"/>
      <c r="AS270" s="81" t="s">
        <v>2756</v>
      </c>
      <c r="AT270" s="81"/>
      <c r="AU270" s="202"/>
      <c r="AV270" s="81">
        <v>10</v>
      </c>
      <c r="AW270" s="81">
        <v>1</v>
      </c>
      <c r="AX270" s="81">
        <v>10</v>
      </c>
      <c r="AY270" s="228"/>
      <c r="AZ270" s="81" t="s">
        <v>2756</v>
      </c>
      <c r="BA270" s="81"/>
      <c r="BB270" s="90"/>
      <c r="BC270" s="82">
        <v>12</v>
      </c>
    </row>
    <row r="271" spans="2:55" ht="31.5" customHeight="1">
      <c r="B271" s="72">
        <v>266</v>
      </c>
      <c r="C271" s="72">
        <v>14</v>
      </c>
      <c r="D271" s="81" t="s">
        <v>2089</v>
      </c>
      <c r="E271" s="74" t="s">
        <v>7370</v>
      </c>
      <c r="F271" s="81" t="s">
        <v>7372</v>
      </c>
      <c r="G271" s="81" t="s">
        <v>7373</v>
      </c>
      <c r="H271" s="81" t="s">
        <v>2769</v>
      </c>
      <c r="I271" s="81" t="s">
        <v>7295</v>
      </c>
      <c r="J271" s="189" t="s">
        <v>7372</v>
      </c>
      <c r="K271" s="189" t="s">
        <v>7376</v>
      </c>
      <c r="L271" s="81">
        <v>3</v>
      </c>
      <c r="M271" s="81">
        <v>4</v>
      </c>
      <c r="N271" s="81">
        <v>4</v>
      </c>
      <c r="O271" s="85" t="s">
        <v>7377</v>
      </c>
      <c r="P271" s="189" t="s">
        <v>7381</v>
      </c>
      <c r="Q271" s="189" t="s">
        <v>7382</v>
      </c>
      <c r="R271" s="189" t="s">
        <v>7383</v>
      </c>
      <c r="S271" s="81" t="s">
        <v>7384</v>
      </c>
      <c r="T271" s="81">
        <v>1</v>
      </c>
      <c r="U271" s="81"/>
      <c r="V271" s="81"/>
      <c r="W271" s="81"/>
      <c r="X271" s="95">
        <v>2</v>
      </c>
      <c r="Y271" s="95">
        <v>4</v>
      </c>
      <c r="Z271" s="73"/>
      <c r="AA271" s="73"/>
      <c r="AB271" s="95"/>
      <c r="AC271" s="85"/>
      <c r="AD271" s="190"/>
      <c r="AE271" s="214"/>
      <c r="AF271" s="214"/>
      <c r="AG271" s="214">
        <v>0</v>
      </c>
      <c r="AH271" s="87">
        <v>1672</v>
      </c>
      <c r="AI271" s="87">
        <v>2073</v>
      </c>
      <c r="AJ271" s="213">
        <f t="shared" si="6"/>
        <v>401</v>
      </c>
      <c r="AK271" s="241"/>
      <c r="AL271" s="241"/>
      <c r="AM271" s="241"/>
      <c r="AN271" s="241"/>
      <c r="AO271" s="224">
        <v>22</v>
      </c>
      <c r="AP271" s="224">
        <v>28</v>
      </c>
      <c r="AQ271" s="225">
        <v>6</v>
      </c>
      <c r="AR271" s="241">
        <v>30</v>
      </c>
      <c r="AS271" s="81" t="s">
        <v>2756</v>
      </c>
      <c r="AT271" s="81"/>
      <c r="AU271" s="202"/>
      <c r="AV271" s="81">
        <v>8</v>
      </c>
      <c r="AW271" s="81">
        <v>1</v>
      </c>
      <c r="AX271" s="81">
        <v>6</v>
      </c>
      <c r="AY271" s="228"/>
      <c r="AZ271" s="81" t="s">
        <v>2756</v>
      </c>
      <c r="BA271" s="81"/>
      <c r="BB271" s="90"/>
      <c r="BC271" s="82">
        <v>5</v>
      </c>
    </row>
    <row r="272" spans="2:55" ht="31.5" customHeight="1">
      <c r="B272" s="72">
        <v>267</v>
      </c>
      <c r="C272" s="72">
        <v>15</v>
      </c>
      <c r="D272" s="81" t="s">
        <v>2089</v>
      </c>
      <c r="E272" s="74" t="s">
        <v>2476</v>
      </c>
      <c r="F272" s="81" t="s">
        <v>7385</v>
      </c>
      <c r="G272" s="81" t="s">
        <v>7386</v>
      </c>
      <c r="H272" s="81" t="s">
        <v>2735</v>
      </c>
      <c r="I272" s="81" t="s">
        <v>7295</v>
      </c>
      <c r="J272" s="189" t="s">
        <v>7391</v>
      </c>
      <c r="K272" s="189" t="s">
        <v>7392</v>
      </c>
      <c r="L272" s="81">
        <v>3</v>
      </c>
      <c r="M272" s="81">
        <v>4</v>
      </c>
      <c r="N272" s="81">
        <v>4</v>
      </c>
      <c r="O272" s="85" t="s">
        <v>7393</v>
      </c>
      <c r="P272" s="189" t="s">
        <v>7397</v>
      </c>
      <c r="Q272" s="189" t="s">
        <v>7398</v>
      </c>
      <c r="R272" s="189" t="s">
        <v>7399</v>
      </c>
      <c r="S272" s="81" t="s">
        <v>7400</v>
      </c>
      <c r="T272" s="81">
        <v>1</v>
      </c>
      <c r="U272" s="81"/>
      <c r="V272" s="81"/>
      <c r="W272" s="81"/>
      <c r="X272" s="95">
        <v>2</v>
      </c>
      <c r="Y272" s="95">
        <v>6</v>
      </c>
      <c r="Z272" s="73"/>
      <c r="AA272" s="73" t="s">
        <v>8232</v>
      </c>
      <c r="AB272" s="95"/>
      <c r="AC272" s="85" t="s">
        <v>7401</v>
      </c>
      <c r="AD272" s="190">
        <v>900.15599999999995</v>
      </c>
      <c r="AE272" s="214">
        <v>810</v>
      </c>
      <c r="AF272" s="214">
        <v>1000</v>
      </c>
      <c r="AG272" s="214"/>
      <c r="AH272" s="87">
        <v>810</v>
      </c>
      <c r="AI272" s="87">
        <v>1000</v>
      </c>
      <c r="AJ272" s="252">
        <f t="shared" si="6"/>
        <v>190</v>
      </c>
      <c r="AK272" s="241"/>
      <c r="AL272" s="241"/>
      <c r="AM272" s="241"/>
      <c r="AN272" s="241"/>
      <c r="AO272" s="224">
        <v>15</v>
      </c>
      <c r="AP272" s="224">
        <v>21</v>
      </c>
      <c r="AQ272" s="225">
        <v>6</v>
      </c>
      <c r="AR272" s="241"/>
      <c r="AS272" s="81" t="s">
        <v>2756</v>
      </c>
      <c r="AT272" s="81" t="s">
        <v>3335</v>
      </c>
      <c r="AU272" s="202"/>
      <c r="AV272" s="81">
        <v>9</v>
      </c>
      <c r="AW272" s="81">
        <v>1</v>
      </c>
      <c r="AX272" s="81">
        <v>9</v>
      </c>
      <c r="AY272" s="228"/>
      <c r="AZ272" s="81" t="s">
        <v>2756</v>
      </c>
      <c r="BA272" s="81" t="s">
        <v>3335</v>
      </c>
      <c r="BB272" s="90"/>
      <c r="BC272" s="82">
        <v>6</v>
      </c>
    </row>
    <row r="273" spans="2:55" ht="31.5" customHeight="1">
      <c r="B273" s="72">
        <v>268</v>
      </c>
      <c r="C273" s="72">
        <v>16</v>
      </c>
      <c r="D273" s="81" t="s">
        <v>2089</v>
      </c>
      <c r="E273" s="94" t="s">
        <v>7402</v>
      </c>
      <c r="F273" s="81" t="s">
        <v>7406</v>
      </c>
      <c r="G273" s="81" t="s">
        <v>7407</v>
      </c>
      <c r="H273" s="81" t="s">
        <v>2769</v>
      </c>
      <c r="I273" s="81" t="s">
        <v>7295</v>
      </c>
      <c r="J273" s="189" t="s">
        <v>7406</v>
      </c>
      <c r="K273" s="189" t="s">
        <v>7411</v>
      </c>
      <c r="L273" s="81">
        <v>3</v>
      </c>
      <c r="M273" s="81">
        <v>4</v>
      </c>
      <c r="N273" s="81">
        <v>4</v>
      </c>
      <c r="O273" s="85" t="s">
        <v>7412</v>
      </c>
      <c r="P273" s="189" t="s">
        <v>7416</v>
      </c>
      <c r="Q273" s="189" t="s">
        <v>7417</v>
      </c>
      <c r="R273" s="189" t="s">
        <v>7418</v>
      </c>
      <c r="S273" s="81" t="s">
        <v>9386</v>
      </c>
      <c r="T273" s="81"/>
      <c r="U273" s="81"/>
      <c r="V273" s="81"/>
      <c r="W273" s="81"/>
      <c r="X273" s="95">
        <v>4</v>
      </c>
      <c r="Y273" s="95">
        <v>5</v>
      </c>
      <c r="Z273" s="73"/>
      <c r="AA273" s="73"/>
      <c r="AB273" s="95"/>
      <c r="AC273" s="85"/>
      <c r="AD273" s="190"/>
      <c r="AE273" s="214"/>
      <c r="AF273" s="214"/>
      <c r="AG273" s="214"/>
      <c r="AH273" s="87" t="s">
        <v>9389</v>
      </c>
      <c r="AI273" s="87">
        <v>100</v>
      </c>
      <c r="AJ273" s="213"/>
      <c r="AK273" s="241"/>
      <c r="AL273" s="241"/>
      <c r="AM273" s="241"/>
      <c r="AN273" s="241"/>
      <c r="AO273" s="224"/>
      <c r="AP273" s="224">
        <v>1</v>
      </c>
      <c r="AQ273" s="225">
        <v>1</v>
      </c>
      <c r="AR273" s="241"/>
      <c r="AS273" s="81" t="s">
        <v>2756</v>
      </c>
      <c r="AT273" s="81" t="s">
        <v>3335</v>
      </c>
      <c r="AU273" s="202"/>
      <c r="AV273" s="81">
        <v>9</v>
      </c>
      <c r="AW273" s="81">
        <v>1</v>
      </c>
      <c r="AX273" s="81">
        <v>9</v>
      </c>
      <c r="AY273" s="228"/>
      <c r="AZ273" s="81" t="s">
        <v>2756</v>
      </c>
      <c r="BA273" s="81" t="s">
        <v>3335</v>
      </c>
      <c r="BB273" s="90"/>
      <c r="BC273" s="82">
        <v>5</v>
      </c>
    </row>
    <row r="274" spans="2:55" ht="31.5" customHeight="1">
      <c r="B274" s="72">
        <v>269</v>
      </c>
      <c r="C274" s="72">
        <v>17</v>
      </c>
      <c r="D274" s="81" t="s">
        <v>2089</v>
      </c>
      <c r="E274" s="74" t="s">
        <v>7419</v>
      </c>
      <c r="F274" s="81" t="s">
        <v>7421</v>
      </c>
      <c r="G274" s="81" t="s">
        <v>7422</v>
      </c>
      <c r="H274" s="81" t="s">
        <v>2769</v>
      </c>
      <c r="I274" s="81" t="s">
        <v>7425</v>
      </c>
      <c r="J274" s="189" t="s">
        <v>7426</v>
      </c>
      <c r="K274" s="189" t="s">
        <v>7427</v>
      </c>
      <c r="L274" s="81">
        <v>2</v>
      </c>
      <c r="M274" s="81">
        <v>3</v>
      </c>
      <c r="N274" s="81">
        <v>4</v>
      </c>
      <c r="O274" s="85" t="s">
        <v>7432</v>
      </c>
      <c r="P274" s="189" t="s">
        <v>7433</v>
      </c>
      <c r="Q274" s="189" t="s">
        <v>7434</v>
      </c>
      <c r="R274" s="189" t="s">
        <v>7435</v>
      </c>
      <c r="S274" s="81" t="s">
        <v>9390</v>
      </c>
      <c r="T274" s="81">
        <v>1</v>
      </c>
      <c r="U274" s="81">
        <v>1</v>
      </c>
      <c r="V274" s="81"/>
      <c r="W274" s="81"/>
      <c r="X274" s="95">
        <v>4</v>
      </c>
      <c r="Y274" s="95">
        <v>6</v>
      </c>
      <c r="Z274" s="73"/>
      <c r="AA274" s="73"/>
      <c r="AB274" s="95"/>
      <c r="AC274" s="130"/>
      <c r="AD274" s="190">
        <v>3425.7939999999999</v>
      </c>
      <c r="AE274" s="214">
        <v>3425</v>
      </c>
      <c r="AF274" s="214"/>
      <c r="AG274" s="214">
        <v>3425</v>
      </c>
      <c r="AH274" s="87">
        <v>5000</v>
      </c>
      <c r="AI274" s="87">
        <v>6000</v>
      </c>
      <c r="AJ274" s="213">
        <f t="shared" si="6"/>
        <v>1000</v>
      </c>
      <c r="AK274" s="241"/>
      <c r="AL274" s="241">
        <v>1000</v>
      </c>
      <c r="AM274" s="241"/>
      <c r="AN274" s="241"/>
      <c r="AO274" s="224">
        <v>45</v>
      </c>
      <c r="AP274" s="224">
        <v>47</v>
      </c>
      <c r="AQ274" s="225">
        <v>2</v>
      </c>
      <c r="AR274" s="241"/>
      <c r="AS274" s="81" t="s">
        <v>2756</v>
      </c>
      <c r="AT274" s="81"/>
      <c r="AU274" s="202"/>
      <c r="AV274" s="81">
        <v>8</v>
      </c>
      <c r="AW274" s="81">
        <v>1</v>
      </c>
      <c r="AX274" s="81">
        <v>8</v>
      </c>
      <c r="AY274" s="228"/>
      <c r="AZ274" s="81" t="s">
        <v>2756</v>
      </c>
      <c r="BA274" s="81"/>
      <c r="BB274" s="90"/>
      <c r="BC274" s="81">
        <v>7</v>
      </c>
    </row>
    <row r="275" spans="2:55" ht="31.5" customHeight="1">
      <c r="B275" s="72">
        <v>270</v>
      </c>
      <c r="C275" s="72">
        <v>18</v>
      </c>
      <c r="D275" s="81" t="s">
        <v>2089</v>
      </c>
      <c r="E275" s="74" t="s">
        <v>7439</v>
      </c>
      <c r="F275" s="81" t="s">
        <v>7440</v>
      </c>
      <c r="G275" s="81" t="s">
        <v>7441</v>
      </c>
      <c r="H275" s="81" t="s">
        <v>2769</v>
      </c>
      <c r="I275" s="81" t="s">
        <v>7425</v>
      </c>
      <c r="J275" s="189" t="s">
        <v>7440</v>
      </c>
      <c r="K275" s="189" t="s">
        <v>7445</v>
      </c>
      <c r="L275" s="81">
        <v>2</v>
      </c>
      <c r="M275" s="81">
        <v>3</v>
      </c>
      <c r="N275" s="81">
        <v>4</v>
      </c>
      <c r="O275" s="85" t="s">
        <v>6232</v>
      </c>
      <c r="P275" s="189" t="s">
        <v>7446</v>
      </c>
      <c r="Q275" s="189" t="s">
        <v>7449</v>
      </c>
      <c r="R275" s="189" t="s">
        <v>7450</v>
      </c>
      <c r="S275" s="81" t="s">
        <v>9391</v>
      </c>
      <c r="T275" s="81">
        <v>1</v>
      </c>
      <c r="U275" s="81"/>
      <c r="V275" s="81"/>
      <c r="W275" s="81"/>
      <c r="X275" s="95">
        <v>4</v>
      </c>
      <c r="Y275" s="95">
        <v>6</v>
      </c>
      <c r="Z275" s="73"/>
      <c r="AA275" s="73"/>
      <c r="AB275" s="95"/>
      <c r="AC275" s="130"/>
      <c r="AD275" s="190">
        <v>24.158999999999999</v>
      </c>
      <c r="AE275" s="214">
        <v>600</v>
      </c>
      <c r="AF275" s="214"/>
      <c r="AG275" s="214">
        <v>20</v>
      </c>
      <c r="AH275" s="87">
        <v>600</v>
      </c>
      <c r="AI275" s="87">
        <v>6000</v>
      </c>
      <c r="AJ275" s="213">
        <f t="shared" si="6"/>
        <v>5400</v>
      </c>
      <c r="AK275" s="241"/>
      <c r="AL275" s="241">
        <v>0</v>
      </c>
      <c r="AM275" s="241"/>
      <c r="AN275" s="241"/>
      <c r="AO275" s="224">
        <v>8</v>
      </c>
      <c r="AP275" s="224">
        <v>8</v>
      </c>
      <c r="AQ275" s="225"/>
      <c r="AR275" s="241"/>
      <c r="AS275" s="81" t="s">
        <v>2756</v>
      </c>
      <c r="AT275" s="81"/>
      <c r="AU275" s="202"/>
      <c r="AV275" s="81">
        <v>10</v>
      </c>
      <c r="AW275" s="81">
        <v>1</v>
      </c>
      <c r="AX275" s="81">
        <v>10</v>
      </c>
      <c r="AY275" s="228"/>
      <c r="AZ275" s="81" t="s">
        <v>2756</v>
      </c>
      <c r="BA275" s="81"/>
      <c r="BB275" s="90"/>
      <c r="BC275" s="81">
        <v>7</v>
      </c>
    </row>
    <row r="276" spans="2:55" ht="31.5" customHeight="1">
      <c r="B276" s="72">
        <v>271</v>
      </c>
      <c r="C276" s="72">
        <v>19</v>
      </c>
      <c r="D276" s="81" t="s">
        <v>2089</v>
      </c>
      <c r="E276" s="74" t="s">
        <v>7453</v>
      </c>
      <c r="F276" s="81" t="s">
        <v>7454</v>
      </c>
      <c r="G276" s="81" t="s">
        <v>7455</v>
      </c>
      <c r="H276" s="81" t="s">
        <v>2735</v>
      </c>
      <c r="I276" s="81" t="s">
        <v>7425</v>
      </c>
      <c r="J276" s="189" t="s">
        <v>7458</v>
      </c>
      <c r="K276" s="189" t="s">
        <v>7459</v>
      </c>
      <c r="L276" s="81">
        <v>3</v>
      </c>
      <c r="M276" s="81">
        <v>4</v>
      </c>
      <c r="N276" s="81">
        <v>4</v>
      </c>
      <c r="O276" s="85" t="s">
        <v>7464</v>
      </c>
      <c r="P276" s="189" t="s">
        <v>7465</v>
      </c>
      <c r="Q276" s="189" t="s">
        <v>7466</v>
      </c>
      <c r="R276" s="189" t="s">
        <v>7467</v>
      </c>
      <c r="S276" s="81" t="s">
        <v>7469</v>
      </c>
      <c r="T276" s="81">
        <v>1</v>
      </c>
      <c r="U276" s="81"/>
      <c r="V276" s="81"/>
      <c r="W276" s="81"/>
      <c r="X276" s="95">
        <v>5</v>
      </c>
      <c r="Y276" s="95">
        <v>9</v>
      </c>
      <c r="Z276" s="73"/>
      <c r="AA276" s="73"/>
      <c r="AB276" s="95"/>
      <c r="AC276" s="85"/>
      <c r="AD276" s="190">
        <v>18940.542000000001</v>
      </c>
      <c r="AE276" s="214">
        <v>22000</v>
      </c>
      <c r="AF276" s="214">
        <v>14500</v>
      </c>
      <c r="AG276" s="214">
        <v>18900</v>
      </c>
      <c r="AH276" s="87">
        <v>22000</v>
      </c>
      <c r="AI276" s="87">
        <v>14500</v>
      </c>
      <c r="AJ276" s="213"/>
      <c r="AK276" s="241"/>
      <c r="AL276" s="241">
        <v>8000</v>
      </c>
      <c r="AM276" s="241"/>
      <c r="AN276" s="241"/>
      <c r="AO276" s="224">
        <v>24</v>
      </c>
      <c r="AP276" s="224">
        <v>20</v>
      </c>
      <c r="AQ276" s="225"/>
      <c r="AR276" s="241"/>
      <c r="AS276" s="81" t="s">
        <v>2778</v>
      </c>
      <c r="AT276" s="81"/>
      <c r="AU276" s="202"/>
      <c r="AV276" s="81">
        <v>9</v>
      </c>
      <c r="AW276" s="81">
        <v>1</v>
      </c>
      <c r="AX276" s="81">
        <v>9</v>
      </c>
      <c r="AY276" s="228" t="s">
        <v>9392</v>
      </c>
      <c r="AZ276" s="81" t="s">
        <v>2778</v>
      </c>
      <c r="BA276" s="81"/>
      <c r="BB276" s="90"/>
      <c r="BC276" s="81">
        <v>10</v>
      </c>
    </row>
    <row r="277" spans="2:55" ht="31.5" customHeight="1">
      <c r="B277" s="72">
        <v>272</v>
      </c>
      <c r="C277" s="72">
        <v>20</v>
      </c>
      <c r="D277" s="81" t="s">
        <v>2089</v>
      </c>
      <c r="E277" s="74" t="s">
        <v>7470</v>
      </c>
      <c r="F277" s="81" t="s">
        <v>7471</v>
      </c>
      <c r="G277" s="81" t="s">
        <v>7472</v>
      </c>
      <c r="H277" s="81" t="s">
        <v>2769</v>
      </c>
      <c r="I277" s="81" t="s">
        <v>7425</v>
      </c>
      <c r="J277" s="189" t="s">
        <v>7471</v>
      </c>
      <c r="K277" s="189" t="s">
        <v>7475</v>
      </c>
      <c r="L277" s="81">
        <v>1</v>
      </c>
      <c r="M277" s="81">
        <v>3</v>
      </c>
      <c r="N277" s="81">
        <v>4</v>
      </c>
      <c r="O277" s="85" t="s">
        <v>7480</v>
      </c>
      <c r="P277" s="189" t="s">
        <v>7481</v>
      </c>
      <c r="Q277" s="189" t="s">
        <v>7449</v>
      </c>
      <c r="R277" s="189" t="s">
        <v>7482</v>
      </c>
      <c r="S277" s="81" t="s">
        <v>9393</v>
      </c>
      <c r="T277" s="81">
        <v>1</v>
      </c>
      <c r="U277" s="81"/>
      <c r="V277" s="81"/>
      <c r="W277" s="81"/>
      <c r="X277" s="95">
        <v>4</v>
      </c>
      <c r="Y277" s="95">
        <v>6</v>
      </c>
      <c r="Z277" s="73"/>
      <c r="AA277" s="73"/>
      <c r="AB277" s="95"/>
      <c r="AC277" s="130"/>
      <c r="AD277" s="190">
        <v>4071.8519999999999</v>
      </c>
      <c r="AE277" s="214">
        <v>4000</v>
      </c>
      <c r="AF277" s="214">
        <v>4610</v>
      </c>
      <c r="AG277" s="214">
        <v>3400</v>
      </c>
      <c r="AH277" s="87">
        <v>4000</v>
      </c>
      <c r="AI277" s="87">
        <v>4610</v>
      </c>
      <c r="AJ277" s="213">
        <f t="shared" si="6"/>
        <v>610</v>
      </c>
      <c r="AK277" s="241"/>
      <c r="AL277" s="241">
        <v>2325</v>
      </c>
      <c r="AM277" s="241"/>
      <c r="AN277" s="241"/>
      <c r="AO277" s="224">
        <v>12</v>
      </c>
      <c r="AP277" s="224">
        <v>13</v>
      </c>
      <c r="AQ277" s="225">
        <v>1</v>
      </c>
      <c r="AR277" s="241"/>
      <c r="AS277" s="81" t="s">
        <v>2756</v>
      </c>
      <c r="AT277" s="81"/>
      <c r="AU277" s="202"/>
      <c r="AV277" s="81">
        <v>10</v>
      </c>
      <c r="AW277" s="81">
        <v>1</v>
      </c>
      <c r="AX277" s="81">
        <v>10</v>
      </c>
      <c r="AY277" s="228"/>
      <c r="AZ277" s="81" t="s">
        <v>2756</v>
      </c>
      <c r="BA277" s="81"/>
      <c r="BB277" s="90"/>
      <c r="BC277" s="81">
        <v>8</v>
      </c>
    </row>
    <row r="278" spans="2:55" ht="31.5" customHeight="1">
      <c r="B278" s="72">
        <v>273</v>
      </c>
      <c r="C278" s="72">
        <v>21</v>
      </c>
      <c r="D278" s="81" t="s">
        <v>2089</v>
      </c>
      <c r="E278" s="74" t="s">
        <v>7485</v>
      </c>
      <c r="F278" s="81" t="s">
        <v>7487</v>
      </c>
      <c r="G278" s="81" t="s">
        <v>7488</v>
      </c>
      <c r="H278" s="81" t="s">
        <v>2735</v>
      </c>
      <c r="I278" s="81" t="s">
        <v>7425</v>
      </c>
      <c r="J278" s="189" t="s">
        <v>7487</v>
      </c>
      <c r="K278" s="189" t="s">
        <v>7491</v>
      </c>
      <c r="L278" s="81">
        <v>2</v>
      </c>
      <c r="M278" s="81">
        <v>3</v>
      </c>
      <c r="N278" s="81">
        <v>4</v>
      </c>
      <c r="O278" s="85" t="s">
        <v>7498</v>
      </c>
      <c r="P278" s="189" t="s">
        <v>7499</v>
      </c>
      <c r="Q278" s="189" t="s">
        <v>6914</v>
      </c>
      <c r="R278" s="189" t="s">
        <v>7500</v>
      </c>
      <c r="S278" s="81" t="s">
        <v>9394</v>
      </c>
      <c r="T278" s="81">
        <v>1</v>
      </c>
      <c r="U278" s="81"/>
      <c r="V278" s="81">
        <v>1</v>
      </c>
      <c r="W278" s="81"/>
      <c r="X278" s="95">
        <v>7</v>
      </c>
      <c r="Y278" s="95">
        <v>12</v>
      </c>
      <c r="Z278" s="73"/>
      <c r="AA278" s="73"/>
      <c r="AB278" s="95"/>
      <c r="AC278" s="85"/>
      <c r="AD278" s="190">
        <v>1922.5540000000001</v>
      </c>
      <c r="AE278" s="214">
        <v>2500</v>
      </c>
      <c r="AF278" s="214"/>
      <c r="AG278" s="214">
        <v>1000</v>
      </c>
      <c r="AH278" s="87">
        <v>2500</v>
      </c>
      <c r="AI278" s="87">
        <v>2600</v>
      </c>
      <c r="AJ278" s="213">
        <f t="shared" si="6"/>
        <v>100</v>
      </c>
      <c r="AK278" s="241"/>
      <c r="AL278" s="241">
        <v>1000</v>
      </c>
      <c r="AM278" s="241"/>
      <c r="AN278" s="241"/>
      <c r="AO278" s="224">
        <v>28</v>
      </c>
      <c r="AP278" s="224">
        <v>31</v>
      </c>
      <c r="AQ278" s="225">
        <v>3</v>
      </c>
      <c r="AR278" s="241"/>
      <c r="AS278" s="81" t="s">
        <v>7503</v>
      </c>
      <c r="AT278" s="81"/>
      <c r="AU278" s="202"/>
      <c r="AV278" s="81">
        <v>8</v>
      </c>
      <c r="AW278" s="81">
        <v>1</v>
      </c>
      <c r="AX278" s="81">
        <v>8</v>
      </c>
      <c r="AY278" s="228"/>
      <c r="AZ278" s="81" t="s">
        <v>7503</v>
      </c>
      <c r="BA278" s="81"/>
      <c r="BB278" s="90"/>
      <c r="BC278" s="81">
        <v>13</v>
      </c>
    </row>
    <row r="279" spans="2:55" ht="31.5" customHeight="1">
      <c r="B279" s="72">
        <v>274</v>
      </c>
      <c r="C279" s="72">
        <v>22</v>
      </c>
      <c r="D279" s="81" t="s">
        <v>2089</v>
      </c>
      <c r="E279" s="74" t="s">
        <v>7504</v>
      </c>
      <c r="F279" s="81" t="s">
        <v>7505</v>
      </c>
      <c r="G279" s="81" t="s">
        <v>7506</v>
      </c>
      <c r="H279" s="81" t="s">
        <v>2769</v>
      </c>
      <c r="I279" s="81" t="s">
        <v>7425</v>
      </c>
      <c r="J279" s="189" t="s">
        <v>7509</v>
      </c>
      <c r="K279" s="189" t="s">
        <v>7510</v>
      </c>
      <c r="L279" s="81">
        <v>2</v>
      </c>
      <c r="M279" s="81">
        <v>3</v>
      </c>
      <c r="N279" s="81">
        <v>4</v>
      </c>
      <c r="O279" s="85" t="s">
        <v>7516</v>
      </c>
      <c r="P279" s="189" t="s">
        <v>7517</v>
      </c>
      <c r="Q279" s="189" t="s">
        <v>7518</v>
      </c>
      <c r="R279" s="189" t="s">
        <v>7519</v>
      </c>
      <c r="S279" s="81" t="s">
        <v>9364</v>
      </c>
      <c r="T279" s="81">
        <v>1</v>
      </c>
      <c r="U279" s="81"/>
      <c r="V279" s="81"/>
      <c r="W279" s="81"/>
      <c r="X279" s="95">
        <v>5</v>
      </c>
      <c r="Y279" s="95">
        <v>7</v>
      </c>
      <c r="Z279" s="73"/>
      <c r="AA279" s="73"/>
      <c r="AB279" s="95"/>
      <c r="AC279" s="130"/>
      <c r="AD279" s="190">
        <v>38662.665000000001</v>
      </c>
      <c r="AE279" s="214">
        <v>41600</v>
      </c>
      <c r="AF279" s="214"/>
      <c r="AG279" s="214">
        <v>38662</v>
      </c>
      <c r="AH279" s="87">
        <v>41600</v>
      </c>
      <c r="AI279" s="87">
        <v>45000</v>
      </c>
      <c r="AJ279" s="213">
        <f t="shared" si="6"/>
        <v>3400</v>
      </c>
      <c r="AK279" s="241"/>
      <c r="AL279" s="241">
        <v>40000</v>
      </c>
      <c r="AM279" s="241"/>
      <c r="AN279" s="241"/>
      <c r="AO279" s="224">
        <v>51</v>
      </c>
      <c r="AP279" s="224">
        <v>51</v>
      </c>
      <c r="AQ279" s="225"/>
      <c r="AR279" s="241"/>
      <c r="AS279" s="81" t="s">
        <v>2756</v>
      </c>
      <c r="AT279" s="81"/>
      <c r="AU279" s="202"/>
      <c r="AV279" s="81">
        <v>7</v>
      </c>
      <c r="AW279" s="81">
        <v>1</v>
      </c>
      <c r="AX279" s="81">
        <v>7</v>
      </c>
      <c r="AY279" s="228"/>
      <c r="AZ279" s="81" t="s">
        <v>2756</v>
      </c>
      <c r="BA279" s="81"/>
      <c r="BB279" s="90"/>
      <c r="BC279" s="81">
        <v>8</v>
      </c>
    </row>
    <row r="280" spans="2:55" ht="31.5" customHeight="1">
      <c r="B280" s="72">
        <v>275</v>
      </c>
      <c r="C280" s="72">
        <v>23</v>
      </c>
      <c r="D280" s="81" t="s">
        <v>2089</v>
      </c>
      <c r="E280" s="74" t="s">
        <v>7521</v>
      </c>
      <c r="F280" s="81" t="s">
        <v>7523</v>
      </c>
      <c r="G280" s="81" t="s">
        <v>7524</v>
      </c>
      <c r="H280" s="81" t="s">
        <v>2769</v>
      </c>
      <c r="I280" s="81" t="s">
        <v>7425</v>
      </c>
      <c r="J280" s="189" t="s">
        <v>7527</v>
      </c>
      <c r="K280" s="189" t="s">
        <v>7528</v>
      </c>
      <c r="L280" s="81">
        <v>1</v>
      </c>
      <c r="M280" s="81">
        <v>3</v>
      </c>
      <c r="N280" s="81">
        <v>4</v>
      </c>
      <c r="O280" s="85" t="s">
        <v>7535</v>
      </c>
      <c r="P280" s="189" t="s">
        <v>7536</v>
      </c>
      <c r="Q280" s="189" t="s">
        <v>7537</v>
      </c>
      <c r="R280" s="189" t="s">
        <v>7537</v>
      </c>
      <c r="S280" s="81" t="s">
        <v>9393</v>
      </c>
      <c r="T280" s="81">
        <v>1</v>
      </c>
      <c r="U280" s="81"/>
      <c r="V280" s="81"/>
      <c r="W280" s="81"/>
      <c r="X280" s="95">
        <v>4</v>
      </c>
      <c r="Y280" s="95">
        <v>6</v>
      </c>
      <c r="Z280" s="73"/>
      <c r="AA280" s="73"/>
      <c r="AB280" s="95"/>
      <c r="AC280" s="130"/>
      <c r="AD280" s="190">
        <v>1376.99</v>
      </c>
      <c r="AE280" s="214">
        <v>1300</v>
      </c>
      <c r="AF280" s="214"/>
      <c r="AG280" s="214">
        <v>1200</v>
      </c>
      <c r="AH280" s="87">
        <v>1300</v>
      </c>
      <c r="AI280" s="87">
        <v>1500</v>
      </c>
      <c r="AJ280" s="213">
        <f t="shared" si="6"/>
        <v>200</v>
      </c>
      <c r="AK280" s="241"/>
      <c r="AL280" s="241">
        <v>100</v>
      </c>
      <c r="AM280" s="241"/>
      <c r="AN280" s="241"/>
      <c r="AO280" s="224">
        <v>14</v>
      </c>
      <c r="AP280" s="224">
        <v>14</v>
      </c>
      <c r="AQ280" s="225"/>
      <c r="AR280" s="241"/>
      <c r="AS280" s="81" t="s">
        <v>3334</v>
      </c>
      <c r="AT280" s="81"/>
      <c r="AU280" s="202"/>
      <c r="AV280" s="81">
        <v>10</v>
      </c>
      <c r="AW280" s="81">
        <v>1</v>
      </c>
      <c r="AX280" s="81">
        <v>10</v>
      </c>
      <c r="AY280" s="228"/>
      <c r="AZ280" s="81" t="s">
        <v>3334</v>
      </c>
      <c r="BA280" s="81"/>
      <c r="BB280" s="90"/>
      <c r="BC280" s="81">
        <v>7</v>
      </c>
    </row>
    <row r="281" spans="2:55" ht="31.5" customHeight="1">
      <c r="B281" s="72">
        <v>276</v>
      </c>
      <c r="C281" s="72">
        <v>24</v>
      </c>
      <c r="D281" s="81" t="s">
        <v>2089</v>
      </c>
      <c r="E281" s="74" t="s">
        <v>2477</v>
      </c>
      <c r="F281" s="81" t="s">
        <v>7539</v>
      </c>
      <c r="G281" s="81" t="s">
        <v>7540</v>
      </c>
      <c r="H281" s="81" t="s">
        <v>2735</v>
      </c>
      <c r="I281" s="81" t="s">
        <v>7425</v>
      </c>
      <c r="J281" s="189" t="s">
        <v>7543</v>
      </c>
      <c r="K281" s="189" t="s">
        <v>7544</v>
      </c>
      <c r="L281" s="81">
        <v>2</v>
      </c>
      <c r="M281" s="81">
        <v>3</v>
      </c>
      <c r="N281" s="81">
        <v>4</v>
      </c>
      <c r="O281" s="85" t="s">
        <v>7550</v>
      </c>
      <c r="P281" s="189" t="s">
        <v>7551</v>
      </c>
      <c r="Q281" s="189" t="s">
        <v>7552</v>
      </c>
      <c r="R281" s="189" t="s">
        <v>7553</v>
      </c>
      <c r="S281" s="81" t="s">
        <v>9396</v>
      </c>
      <c r="T281" s="81">
        <v>1</v>
      </c>
      <c r="U281" s="81"/>
      <c r="V281" s="81"/>
      <c r="W281" s="81">
        <v>1</v>
      </c>
      <c r="X281" s="95">
        <v>6</v>
      </c>
      <c r="Y281" s="95">
        <v>10</v>
      </c>
      <c r="Z281" s="73"/>
      <c r="AA281" s="73"/>
      <c r="AB281" s="95"/>
      <c r="AC281" s="130"/>
      <c r="AD281" s="190">
        <v>5791.7190000000001</v>
      </c>
      <c r="AE281" s="214">
        <v>5200</v>
      </c>
      <c r="AF281" s="214"/>
      <c r="AG281" s="214">
        <v>5700</v>
      </c>
      <c r="AH281" s="87">
        <v>5200</v>
      </c>
      <c r="AI281" s="87">
        <v>6000</v>
      </c>
      <c r="AJ281" s="213">
        <f t="shared" si="6"/>
        <v>800</v>
      </c>
      <c r="AK281" s="241"/>
      <c r="AL281" s="241">
        <v>120</v>
      </c>
      <c r="AM281" s="241"/>
      <c r="AN281" s="241"/>
      <c r="AO281" s="224">
        <v>45</v>
      </c>
      <c r="AP281" s="224">
        <v>65</v>
      </c>
      <c r="AQ281" s="225">
        <v>10</v>
      </c>
      <c r="AR281" s="241"/>
      <c r="AS281" s="81" t="s">
        <v>2778</v>
      </c>
      <c r="AT281" s="81" t="s">
        <v>3335</v>
      </c>
      <c r="AU281" s="202"/>
      <c r="AV281" s="81">
        <v>7</v>
      </c>
      <c r="AW281" s="81">
        <v>1</v>
      </c>
      <c r="AX281" s="81">
        <v>7</v>
      </c>
      <c r="AY281" s="228" t="s">
        <v>9397</v>
      </c>
      <c r="AZ281" s="81" t="s">
        <v>2778</v>
      </c>
      <c r="BA281" s="81" t="s">
        <v>3335</v>
      </c>
      <c r="BB281" s="90"/>
      <c r="BC281" s="81">
        <v>12</v>
      </c>
    </row>
    <row r="282" spans="2:55" ht="31.5" customHeight="1">
      <c r="B282" s="72">
        <v>277</v>
      </c>
      <c r="C282" s="72">
        <v>25</v>
      </c>
      <c r="D282" s="81" t="s">
        <v>2089</v>
      </c>
      <c r="E282" s="74" t="s">
        <v>7556</v>
      </c>
      <c r="F282" s="81" t="s">
        <v>7558</v>
      </c>
      <c r="G282" s="81" t="s">
        <v>7559</v>
      </c>
      <c r="H282" s="81" t="s">
        <v>2735</v>
      </c>
      <c r="I282" s="81" t="s">
        <v>7562</v>
      </c>
      <c r="J282" s="189" t="s">
        <v>7563</v>
      </c>
      <c r="K282" s="189" t="s">
        <v>7564</v>
      </c>
      <c r="L282" s="81">
        <v>3</v>
      </c>
      <c r="M282" s="81">
        <v>4</v>
      </c>
      <c r="N282" s="81">
        <v>4</v>
      </c>
      <c r="O282" s="85" t="s">
        <v>7565</v>
      </c>
      <c r="P282" s="189" t="s">
        <v>7566</v>
      </c>
      <c r="Q282" s="189" t="s">
        <v>7570</v>
      </c>
      <c r="R282" s="189" t="s">
        <v>7571</v>
      </c>
      <c r="S282" s="81" t="s">
        <v>7573</v>
      </c>
      <c r="T282" s="81">
        <v>1</v>
      </c>
      <c r="U282" s="81"/>
      <c r="V282" s="81"/>
      <c r="W282" s="81"/>
      <c r="X282" s="95">
        <v>3</v>
      </c>
      <c r="Y282" s="95">
        <v>5</v>
      </c>
      <c r="Z282" s="73"/>
      <c r="AA282" s="73"/>
      <c r="AB282" s="95"/>
      <c r="AC282" s="85" t="s">
        <v>7575</v>
      </c>
      <c r="AD282" s="190">
        <v>9795.3780000000006</v>
      </c>
      <c r="AE282" s="214"/>
      <c r="AF282" s="214"/>
      <c r="AG282" s="214">
        <v>1000</v>
      </c>
      <c r="AH282" s="87">
        <v>1500</v>
      </c>
      <c r="AI282" s="87">
        <v>1800</v>
      </c>
      <c r="AJ282" s="213">
        <f t="shared" si="6"/>
        <v>300</v>
      </c>
      <c r="AK282" s="241" t="s">
        <v>2753</v>
      </c>
      <c r="AL282" s="241"/>
      <c r="AM282" s="241">
        <v>10</v>
      </c>
      <c r="AN282" s="241"/>
      <c r="AO282" s="224">
        <v>16</v>
      </c>
      <c r="AP282" s="224">
        <v>18</v>
      </c>
      <c r="AQ282" s="225">
        <v>2</v>
      </c>
      <c r="AR282" s="241">
        <v>20</v>
      </c>
      <c r="AS282" s="88" t="s">
        <v>3334</v>
      </c>
      <c r="AT282" s="88"/>
      <c r="AU282" s="202"/>
      <c r="AV282" s="81">
        <v>7</v>
      </c>
      <c r="AW282" s="81">
        <v>1</v>
      </c>
      <c r="AX282" s="81">
        <v>6</v>
      </c>
      <c r="AY282" s="228" t="s">
        <v>9398</v>
      </c>
      <c r="AZ282" s="88" t="s">
        <v>3334</v>
      </c>
      <c r="BA282" s="88"/>
      <c r="BB282" s="90"/>
      <c r="BC282" s="82">
        <v>6</v>
      </c>
    </row>
    <row r="283" spans="2:55" ht="31.5" customHeight="1">
      <c r="B283" s="72">
        <v>278</v>
      </c>
      <c r="C283" s="72">
        <v>26</v>
      </c>
      <c r="D283" s="81" t="s">
        <v>2089</v>
      </c>
      <c r="E283" s="74" t="s">
        <v>7576</v>
      </c>
      <c r="F283" s="81" t="s">
        <v>7581</v>
      </c>
      <c r="G283" s="81" t="s">
        <v>7582</v>
      </c>
      <c r="H283" s="81" t="s">
        <v>2735</v>
      </c>
      <c r="I283" s="81" t="s">
        <v>7562</v>
      </c>
      <c r="J283" s="189" t="s">
        <v>7586</v>
      </c>
      <c r="K283" s="189" t="s">
        <v>7587</v>
      </c>
      <c r="L283" s="81">
        <v>3</v>
      </c>
      <c r="M283" s="81">
        <v>4</v>
      </c>
      <c r="N283" s="81">
        <v>4</v>
      </c>
      <c r="O283" s="85" t="s">
        <v>7592</v>
      </c>
      <c r="P283" s="189" t="s">
        <v>9399</v>
      </c>
      <c r="Q283" s="189" t="s">
        <v>9400</v>
      </c>
      <c r="R283" s="189" t="s">
        <v>9401</v>
      </c>
      <c r="S283" s="81" t="s">
        <v>9402</v>
      </c>
      <c r="T283" s="81">
        <v>1</v>
      </c>
      <c r="U283" s="81"/>
      <c r="V283" s="81"/>
      <c r="W283" s="81"/>
      <c r="X283" s="95">
        <v>4</v>
      </c>
      <c r="Y283" s="95">
        <v>6</v>
      </c>
      <c r="Z283" s="73"/>
      <c r="AA283" s="73"/>
      <c r="AB283" s="95"/>
      <c r="AC283" s="85"/>
      <c r="AD283" s="190"/>
      <c r="AE283" s="214"/>
      <c r="AF283" s="214"/>
      <c r="AG283" s="214">
        <v>1700</v>
      </c>
      <c r="AH283" s="87">
        <v>2000</v>
      </c>
      <c r="AI283" s="87">
        <v>2200</v>
      </c>
      <c r="AJ283" s="213">
        <f t="shared" si="6"/>
        <v>200</v>
      </c>
      <c r="AK283" s="241"/>
      <c r="AL283" s="241"/>
      <c r="AM283" s="241"/>
      <c r="AN283" s="241"/>
      <c r="AO283" s="224">
        <v>13</v>
      </c>
      <c r="AP283" s="224">
        <v>10</v>
      </c>
      <c r="AQ283" s="225"/>
      <c r="AR283" s="241">
        <v>40</v>
      </c>
      <c r="AS283" s="88" t="s">
        <v>2756</v>
      </c>
      <c r="AT283" s="88"/>
      <c r="AU283" s="202"/>
      <c r="AV283" s="81">
        <v>7</v>
      </c>
      <c r="AW283" s="81">
        <v>1</v>
      </c>
      <c r="AX283" s="81">
        <v>6</v>
      </c>
      <c r="AY283" s="228" t="s">
        <v>9398</v>
      </c>
      <c r="AZ283" s="88" t="s">
        <v>2756</v>
      </c>
      <c r="BA283" s="88"/>
      <c r="BB283" s="90"/>
      <c r="BC283" s="82">
        <v>7</v>
      </c>
    </row>
    <row r="284" spans="2:55" ht="31.5" customHeight="1">
      <c r="B284" s="72">
        <v>279</v>
      </c>
      <c r="C284" s="72">
        <v>27</v>
      </c>
      <c r="D284" s="81" t="s">
        <v>2089</v>
      </c>
      <c r="E284" s="74" t="s">
        <v>7597</v>
      </c>
      <c r="F284" s="81" t="s">
        <v>7601</v>
      </c>
      <c r="G284" s="81" t="s">
        <v>7602</v>
      </c>
      <c r="H284" s="81" t="s">
        <v>2769</v>
      </c>
      <c r="I284" s="81" t="s">
        <v>7562</v>
      </c>
      <c r="J284" s="189" t="s">
        <v>7606</v>
      </c>
      <c r="K284" s="189" t="s">
        <v>7607</v>
      </c>
      <c r="L284" s="81">
        <v>2</v>
      </c>
      <c r="M284" s="81">
        <v>4</v>
      </c>
      <c r="N284" s="81">
        <v>4</v>
      </c>
      <c r="O284" s="85" t="s">
        <v>7612</v>
      </c>
      <c r="P284" s="189" t="s">
        <v>7609</v>
      </c>
      <c r="Q284" s="189" t="s">
        <v>7613</v>
      </c>
      <c r="R284" s="189" t="s">
        <v>9403</v>
      </c>
      <c r="S284" s="81" t="s">
        <v>7616</v>
      </c>
      <c r="T284" s="81">
        <v>1</v>
      </c>
      <c r="U284" s="81"/>
      <c r="V284" s="81"/>
      <c r="W284" s="81"/>
      <c r="X284" s="95">
        <v>4</v>
      </c>
      <c r="Y284" s="95">
        <v>6</v>
      </c>
      <c r="Z284" s="73"/>
      <c r="AA284" s="73"/>
      <c r="AB284" s="95"/>
      <c r="AC284" s="85"/>
      <c r="AD284" s="190">
        <v>9136.9719999999998</v>
      </c>
      <c r="AE284" s="214"/>
      <c r="AF284" s="214"/>
      <c r="AG284" s="214">
        <v>8000</v>
      </c>
      <c r="AH284" s="87">
        <v>10100</v>
      </c>
      <c r="AI284" s="87">
        <v>10000</v>
      </c>
      <c r="AJ284" s="213"/>
      <c r="AK284" s="241"/>
      <c r="AL284" s="241"/>
      <c r="AM284" s="241"/>
      <c r="AN284" s="241"/>
      <c r="AO284" s="224">
        <v>130</v>
      </c>
      <c r="AP284" s="224">
        <v>103</v>
      </c>
      <c r="AQ284" s="225"/>
      <c r="AR284" s="241">
        <v>20</v>
      </c>
      <c r="AS284" s="88" t="s">
        <v>2756</v>
      </c>
      <c r="AT284" s="88"/>
      <c r="AU284" s="202"/>
      <c r="AV284" s="81">
        <v>7</v>
      </c>
      <c r="AW284" s="81">
        <v>1</v>
      </c>
      <c r="AX284" s="81">
        <v>6</v>
      </c>
      <c r="AY284" s="228" t="s">
        <v>9398</v>
      </c>
      <c r="AZ284" s="88" t="s">
        <v>2756</v>
      </c>
      <c r="BA284" s="88"/>
      <c r="BB284" s="90"/>
      <c r="BC284" s="82">
        <v>7</v>
      </c>
    </row>
    <row r="285" spans="2:55" ht="31.5" customHeight="1">
      <c r="B285" s="72">
        <v>280</v>
      </c>
      <c r="C285" s="72">
        <v>28</v>
      </c>
      <c r="D285" s="81" t="s">
        <v>2089</v>
      </c>
      <c r="E285" s="74" t="s">
        <v>7617</v>
      </c>
      <c r="F285" s="81" t="s">
        <v>7619</v>
      </c>
      <c r="G285" s="81" t="s">
        <v>7620</v>
      </c>
      <c r="H285" s="81" t="s">
        <v>2769</v>
      </c>
      <c r="I285" s="81" t="s">
        <v>7562</v>
      </c>
      <c r="J285" s="189" t="s">
        <v>7623</v>
      </c>
      <c r="K285" s="189" t="s">
        <v>7624</v>
      </c>
      <c r="L285" s="81">
        <v>3</v>
      </c>
      <c r="M285" s="81">
        <v>4</v>
      </c>
      <c r="N285" s="81">
        <v>4</v>
      </c>
      <c r="O285" s="85" t="s">
        <v>7625</v>
      </c>
      <c r="P285" s="189" t="s">
        <v>9404</v>
      </c>
      <c r="Q285" s="189" t="s">
        <v>7629</v>
      </c>
      <c r="R285" s="189" t="s">
        <v>7630</v>
      </c>
      <c r="S285" s="81" t="s">
        <v>7631</v>
      </c>
      <c r="T285" s="81">
        <v>1</v>
      </c>
      <c r="U285" s="81"/>
      <c r="V285" s="81"/>
      <c r="W285" s="81"/>
      <c r="X285" s="95">
        <v>3</v>
      </c>
      <c r="Y285" s="95">
        <v>5</v>
      </c>
      <c r="Z285" s="73"/>
      <c r="AA285" s="73"/>
      <c r="AB285" s="95"/>
      <c r="AC285" s="85"/>
      <c r="AD285" s="190">
        <v>3752.6669999999999</v>
      </c>
      <c r="AE285" s="214"/>
      <c r="AF285" s="214"/>
      <c r="AG285" s="214">
        <v>3700</v>
      </c>
      <c r="AH285" s="87">
        <v>33000</v>
      </c>
      <c r="AI285" s="87">
        <v>4100</v>
      </c>
      <c r="AJ285" s="213"/>
      <c r="AK285" s="241"/>
      <c r="AL285" s="241"/>
      <c r="AM285" s="241"/>
      <c r="AN285" s="241"/>
      <c r="AO285" s="224">
        <v>18</v>
      </c>
      <c r="AP285" s="224">
        <v>19</v>
      </c>
      <c r="AQ285" s="225">
        <v>1</v>
      </c>
      <c r="AR285" s="241">
        <v>30</v>
      </c>
      <c r="AS285" s="88" t="s">
        <v>2756</v>
      </c>
      <c r="AT285" s="88"/>
      <c r="AU285" s="202"/>
      <c r="AV285" s="81">
        <v>7</v>
      </c>
      <c r="AW285" s="81">
        <v>1</v>
      </c>
      <c r="AX285" s="81">
        <v>5</v>
      </c>
      <c r="AY285" s="228" t="s">
        <v>9398</v>
      </c>
      <c r="AZ285" s="88" t="s">
        <v>2756</v>
      </c>
      <c r="BA285" s="88"/>
      <c r="BB285" s="90"/>
      <c r="BC285" s="82">
        <v>6</v>
      </c>
    </row>
    <row r="286" spans="2:55" ht="31.5" customHeight="1">
      <c r="B286" s="72">
        <v>281</v>
      </c>
      <c r="C286" s="72">
        <v>29</v>
      </c>
      <c r="D286" s="81" t="s">
        <v>2089</v>
      </c>
      <c r="E286" s="74" t="s">
        <v>7632</v>
      </c>
      <c r="F286" s="81" t="s">
        <v>7634</v>
      </c>
      <c r="G286" s="81" t="s">
        <v>7635</v>
      </c>
      <c r="H286" s="81" t="s">
        <v>2735</v>
      </c>
      <c r="I286" s="81" t="s">
        <v>7562</v>
      </c>
      <c r="J286" s="189" t="s">
        <v>7638</v>
      </c>
      <c r="K286" s="189" t="s">
        <v>7639</v>
      </c>
      <c r="L286" s="81">
        <v>3</v>
      </c>
      <c r="M286" s="81">
        <v>4</v>
      </c>
      <c r="N286" s="81">
        <v>4</v>
      </c>
      <c r="O286" s="85" t="s">
        <v>7640</v>
      </c>
      <c r="P286" s="189" t="s">
        <v>9406</v>
      </c>
      <c r="Q286" s="189" t="s">
        <v>7644</v>
      </c>
      <c r="R286" s="189" t="s">
        <v>7645</v>
      </c>
      <c r="S286" s="81" t="s">
        <v>7646</v>
      </c>
      <c r="T286" s="81">
        <v>1</v>
      </c>
      <c r="U286" s="81"/>
      <c r="V286" s="81"/>
      <c r="W286" s="81"/>
      <c r="X286" s="95">
        <v>3</v>
      </c>
      <c r="Y286" s="95">
        <v>5</v>
      </c>
      <c r="Z286" s="73"/>
      <c r="AA286" s="73"/>
      <c r="AB286" s="95"/>
      <c r="AC286" s="85"/>
      <c r="AD286" s="190">
        <v>7203.44</v>
      </c>
      <c r="AE286" s="214"/>
      <c r="AF286" s="214"/>
      <c r="AG286" s="214">
        <v>7000</v>
      </c>
      <c r="AH286" s="87">
        <v>90000</v>
      </c>
      <c r="AI286" s="87">
        <v>130000</v>
      </c>
      <c r="AJ286" s="213">
        <f t="shared" si="6"/>
        <v>40000</v>
      </c>
      <c r="AK286" s="241"/>
      <c r="AL286" s="241"/>
      <c r="AM286" s="241"/>
      <c r="AN286" s="241"/>
      <c r="AO286" s="224">
        <v>59</v>
      </c>
      <c r="AP286" s="224">
        <v>67</v>
      </c>
      <c r="AQ286" s="225">
        <v>8</v>
      </c>
      <c r="AR286" s="241">
        <v>40</v>
      </c>
      <c r="AS286" s="88" t="s">
        <v>2756</v>
      </c>
      <c r="AT286" s="88"/>
      <c r="AU286" s="202"/>
      <c r="AV286" s="81">
        <v>8</v>
      </c>
      <c r="AW286" s="81">
        <v>1</v>
      </c>
      <c r="AX286" s="81">
        <v>5</v>
      </c>
      <c r="AY286" s="228" t="s">
        <v>9398</v>
      </c>
      <c r="AZ286" s="88" t="s">
        <v>2756</v>
      </c>
      <c r="BA286" s="88"/>
      <c r="BB286" s="90"/>
      <c r="BC286" s="82">
        <v>6</v>
      </c>
    </row>
    <row r="287" spans="2:55" ht="31.5" customHeight="1">
      <c r="B287" s="72">
        <v>282</v>
      </c>
      <c r="C287" s="72">
        <v>30</v>
      </c>
      <c r="D287" s="81" t="s">
        <v>2089</v>
      </c>
      <c r="E287" s="74" t="s">
        <v>7647</v>
      </c>
      <c r="F287" s="81" t="s">
        <v>7648</v>
      </c>
      <c r="G287" s="81" t="s">
        <v>7649</v>
      </c>
      <c r="H287" s="81" t="s">
        <v>2769</v>
      </c>
      <c r="I287" s="81" t="s">
        <v>7562</v>
      </c>
      <c r="J287" s="189" t="s">
        <v>7372</v>
      </c>
      <c r="K287" s="189" t="s">
        <v>7652</v>
      </c>
      <c r="L287" s="81">
        <v>3</v>
      </c>
      <c r="M287" s="81">
        <v>4</v>
      </c>
      <c r="N287" s="81">
        <v>4</v>
      </c>
      <c r="O287" s="85" t="s">
        <v>7653</v>
      </c>
      <c r="P287" s="189" t="s">
        <v>7654</v>
      </c>
      <c r="Q287" s="189" t="s">
        <v>7657</v>
      </c>
      <c r="R287" s="189" t="s">
        <v>7658</v>
      </c>
      <c r="S287" s="81" t="s">
        <v>7646</v>
      </c>
      <c r="T287" s="81">
        <v>1</v>
      </c>
      <c r="U287" s="81"/>
      <c r="V287" s="81"/>
      <c r="W287" s="81"/>
      <c r="X287" s="95">
        <v>3</v>
      </c>
      <c r="Y287" s="95">
        <v>5</v>
      </c>
      <c r="Z287" s="73"/>
      <c r="AA287" s="73"/>
      <c r="AB287" s="95"/>
      <c r="AC287" s="130"/>
      <c r="AD287" s="190">
        <v>29374.31</v>
      </c>
      <c r="AE287" s="214"/>
      <c r="AF287" s="214"/>
      <c r="AG287" s="214">
        <v>0</v>
      </c>
      <c r="AH287" s="87">
        <v>33899</v>
      </c>
      <c r="AI287" s="87">
        <v>35063</v>
      </c>
      <c r="AJ287" s="213">
        <f t="shared" si="6"/>
        <v>1164</v>
      </c>
      <c r="AK287" s="241"/>
      <c r="AL287" s="241"/>
      <c r="AM287" s="241"/>
      <c r="AN287" s="241"/>
      <c r="AO287" s="224">
        <v>458</v>
      </c>
      <c r="AP287" s="224">
        <v>461</v>
      </c>
      <c r="AQ287" s="225">
        <v>3</v>
      </c>
      <c r="AR287" s="241">
        <v>30</v>
      </c>
      <c r="AS287" s="88" t="s">
        <v>2756</v>
      </c>
      <c r="AT287" s="88"/>
      <c r="AU287" s="202"/>
      <c r="AV287" s="81">
        <v>8</v>
      </c>
      <c r="AW287" s="81">
        <v>1</v>
      </c>
      <c r="AX287" s="81">
        <v>6</v>
      </c>
      <c r="AY287" s="228" t="s">
        <v>9398</v>
      </c>
      <c r="AZ287" s="88" t="s">
        <v>2756</v>
      </c>
      <c r="BA287" s="88"/>
      <c r="BB287" s="90"/>
      <c r="BC287" s="82">
        <v>6</v>
      </c>
    </row>
    <row r="288" spans="2:55" ht="31.5" customHeight="1">
      <c r="B288" s="72">
        <v>283</v>
      </c>
      <c r="C288" s="72">
        <v>31</v>
      </c>
      <c r="D288" s="81" t="s">
        <v>2089</v>
      </c>
      <c r="E288" s="74" t="s">
        <v>7660</v>
      </c>
      <c r="F288" s="81" t="s">
        <v>7661</v>
      </c>
      <c r="G288" s="81" t="s">
        <v>7662</v>
      </c>
      <c r="H288" s="81" t="s">
        <v>2769</v>
      </c>
      <c r="I288" s="81" t="s">
        <v>7562</v>
      </c>
      <c r="J288" s="189" t="s">
        <v>7665</v>
      </c>
      <c r="K288" s="189" t="s">
        <v>7666</v>
      </c>
      <c r="L288" s="81">
        <v>2</v>
      </c>
      <c r="M288" s="81">
        <v>4</v>
      </c>
      <c r="N288" s="81">
        <v>4</v>
      </c>
      <c r="O288" s="85" t="s">
        <v>7667</v>
      </c>
      <c r="P288" s="189" t="s">
        <v>7668</v>
      </c>
      <c r="Q288" s="189" t="s">
        <v>7671</v>
      </c>
      <c r="R288" s="189" t="s">
        <v>7672</v>
      </c>
      <c r="S288" s="81" t="s">
        <v>9407</v>
      </c>
      <c r="T288" s="81"/>
      <c r="U288" s="81"/>
      <c r="V288" s="81">
        <v>1</v>
      </c>
      <c r="W288" s="81"/>
      <c r="X288" s="95">
        <v>3</v>
      </c>
      <c r="Y288" s="95">
        <v>5</v>
      </c>
      <c r="Z288" s="73"/>
      <c r="AA288" s="73"/>
      <c r="AB288" s="95"/>
      <c r="AC288" s="130"/>
      <c r="AD288" s="190">
        <v>1943.1130000000001</v>
      </c>
      <c r="AE288" s="214"/>
      <c r="AF288" s="214"/>
      <c r="AG288" s="214">
        <v>0</v>
      </c>
      <c r="AH288" s="87">
        <v>5460</v>
      </c>
      <c r="AI288" s="87">
        <v>10500</v>
      </c>
      <c r="AJ288" s="213">
        <f t="shared" si="6"/>
        <v>5040</v>
      </c>
      <c r="AK288" s="241"/>
      <c r="AL288" s="241"/>
      <c r="AM288" s="241"/>
      <c r="AN288" s="241"/>
      <c r="AO288" s="224">
        <v>5</v>
      </c>
      <c r="AP288" s="224">
        <v>7</v>
      </c>
      <c r="AQ288" s="225">
        <v>2</v>
      </c>
      <c r="AR288" s="241">
        <v>30</v>
      </c>
      <c r="AS288" s="88" t="s">
        <v>2756</v>
      </c>
      <c r="AT288" s="88"/>
      <c r="AU288" s="202"/>
      <c r="AV288" s="81">
        <v>7</v>
      </c>
      <c r="AW288" s="81">
        <v>1</v>
      </c>
      <c r="AX288" s="81">
        <v>6</v>
      </c>
      <c r="AY288" s="228" t="s">
        <v>9398</v>
      </c>
      <c r="AZ288" s="88" t="s">
        <v>2756</v>
      </c>
      <c r="BA288" s="88"/>
      <c r="BB288" s="90"/>
      <c r="BC288" s="82">
        <v>6</v>
      </c>
    </row>
    <row r="289" spans="2:55" ht="31.5" customHeight="1">
      <c r="B289" s="72">
        <v>284</v>
      </c>
      <c r="C289" s="72">
        <v>32</v>
      </c>
      <c r="D289" s="81" t="s">
        <v>2089</v>
      </c>
      <c r="E289" s="74" t="s">
        <v>7675</v>
      </c>
      <c r="F289" s="81" t="s">
        <v>7677</v>
      </c>
      <c r="G289" s="81" t="s">
        <v>7678</v>
      </c>
      <c r="H289" s="81" t="s">
        <v>2735</v>
      </c>
      <c r="I289" s="81" t="s">
        <v>7562</v>
      </c>
      <c r="J289" s="189" t="s">
        <v>7681</v>
      </c>
      <c r="K289" s="189" t="s">
        <v>7682</v>
      </c>
      <c r="L289" s="81">
        <v>2</v>
      </c>
      <c r="M289" s="81">
        <v>4</v>
      </c>
      <c r="N289" s="81">
        <v>4</v>
      </c>
      <c r="O289" s="85" t="s">
        <v>7683</v>
      </c>
      <c r="P289" s="189" t="s">
        <v>7684</v>
      </c>
      <c r="Q289" s="189" t="s">
        <v>7687</v>
      </c>
      <c r="R289" s="189" t="s">
        <v>7688</v>
      </c>
      <c r="S289" s="81" t="s">
        <v>7631</v>
      </c>
      <c r="T289" s="81">
        <v>1</v>
      </c>
      <c r="U289" s="81"/>
      <c r="V289" s="81"/>
      <c r="W289" s="81"/>
      <c r="X289" s="95">
        <v>3</v>
      </c>
      <c r="Y289" s="95">
        <v>5</v>
      </c>
      <c r="Z289" s="73"/>
      <c r="AA289" s="73"/>
      <c r="AB289" s="95"/>
      <c r="AC289" s="130"/>
      <c r="AD289" s="190">
        <v>1996.6010000000001</v>
      </c>
      <c r="AE289" s="214"/>
      <c r="AF289" s="214"/>
      <c r="AG289" s="214"/>
      <c r="AH289" s="87">
        <v>1900</v>
      </c>
      <c r="AI289" s="87">
        <v>2100</v>
      </c>
      <c r="AJ289" s="213">
        <f t="shared" si="6"/>
        <v>200</v>
      </c>
      <c r="AK289" s="241" t="s">
        <v>2753</v>
      </c>
      <c r="AL289" s="241"/>
      <c r="AM289" s="241">
        <v>10</v>
      </c>
      <c r="AN289" s="241"/>
      <c r="AO289" s="224">
        <v>9</v>
      </c>
      <c r="AP289" s="224">
        <v>12</v>
      </c>
      <c r="AQ289" s="225">
        <v>3</v>
      </c>
      <c r="AR289" s="241">
        <v>30</v>
      </c>
      <c r="AS289" s="88" t="s">
        <v>2756</v>
      </c>
      <c r="AT289" s="88" t="s">
        <v>3335</v>
      </c>
      <c r="AU289" s="202"/>
      <c r="AV289" s="81">
        <v>9</v>
      </c>
      <c r="AW289" s="81">
        <v>1</v>
      </c>
      <c r="AX289" s="81">
        <v>7</v>
      </c>
      <c r="AY289" s="228" t="s">
        <v>9398</v>
      </c>
      <c r="AZ289" s="88" t="s">
        <v>9409</v>
      </c>
      <c r="BA289" s="88" t="s">
        <v>3335</v>
      </c>
      <c r="BB289" s="90"/>
      <c r="BC289" s="82">
        <v>6</v>
      </c>
    </row>
    <row r="290" spans="2:55" ht="31.5" customHeight="1">
      <c r="B290" s="72">
        <v>285</v>
      </c>
      <c r="C290" s="72">
        <v>1</v>
      </c>
      <c r="D290" s="81" t="s">
        <v>2088</v>
      </c>
      <c r="E290" s="74" t="s">
        <v>1717</v>
      </c>
      <c r="F290" s="81" t="s">
        <v>9410</v>
      </c>
      <c r="G290" s="81" t="s">
        <v>9411</v>
      </c>
      <c r="H290" s="81" t="s">
        <v>7920</v>
      </c>
      <c r="I290" s="81" t="s">
        <v>9412</v>
      </c>
      <c r="J290" s="189" t="s">
        <v>7699</v>
      </c>
      <c r="K290" s="189" t="s">
        <v>7700</v>
      </c>
      <c r="L290" s="81">
        <v>1</v>
      </c>
      <c r="M290" s="81">
        <v>1</v>
      </c>
      <c r="N290" s="81">
        <v>1</v>
      </c>
      <c r="O290" s="85" t="s">
        <v>9114</v>
      </c>
      <c r="P290" s="189"/>
      <c r="Q290" s="189"/>
      <c r="R290" s="189"/>
      <c r="S290" s="81"/>
      <c r="T290" s="81"/>
      <c r="U290" s="81"/>
      <c r="V290" s="81"/>
      <c r="W290" s="81"/>
      <c r="X290" s="95"/>
      <c r="Y290" s="95"/>
      <c r="Z290" s="73"/>
      <c r="AA290" s="73"/>
      <c r="AB290" s="95"/>
      <c r="AC290" s="85" t="s">
        <v>9413</v>
      </c>
      <c r="AD290" s="190">
        <v>1250.078</v>
      </c>
      <c r="AE290" s="190"/>
      <c r="AF290" s="190"/>
      <c r="AG290" s="191">
        <v>1250</v>
      </c>
      <c r="AH290" s="87">
        <v>2000</v>
      </c>
      <c r="AI290" s="87"/>
      <c r="AJ290" s="213"/>
      <c r="AK290" s="86"/>
      <c r="AL290" s="86"/>
      <c r="AM290" s="86"/>
      <c r="AN290" s="86"/>
      <c r="AO290" s="87"/>
      <c r="AP290" s="87"/>
      <c r="AQ290" s="200"/>
      <c r="AR290" s="201"/>
      <c r="AS290" s="81" t="s">
        <v>2778</v>
      </c>
      <c r="AT290" s="81"/>
      <c r="AU290" s="202"/>
      <c r="AV290" s="81"/>
      <c r="AW290" s="81"/>
      <c r="AX290" s="209"/>
      <c r="AY290" s="90"/>
      <c r="AZ290" s="81" t="s">
        <v>2778</v>
      </c>
      <c r="BA290" s="81"/>
      <c r="BB290" s="90"/>
      <c r="BC290" s="82"/>
    </row>
    <row r="291" spans="2:55" ht="31.5" customHeight="1">
      <c r="B291" s="72">
        <v>286</v>
      </c>
      <c r="C291" s="72">
        <v>2</v>
      </c>
      <c r="D291" s="81" t="s">
        <v>2088</v>
      </c>
      <c r="E291" s="74" t="s">
        <v>1718</v>
      </c>
      <c r="F291" s="81" t="s">
        <v>9414</v>
      </c>
      <c r="G291" s="81" t="s">
        <v>9415</v>
      </c>
      <c r="H291" s="81" t="s">
        <v>7920</v>
      </c>
      <c r="I291" s="81" t="s">
        <v>9412</v>
      </c>
      <c r="J291" s="189" t="s">
        <v>7709</v>
      </c>
      <c r="K291" s="189" t="s">
        <v>7710</v>
      </c>
      <c r="L291" s="81">
        <v>1</v>
      </c>
      <c r="M291" s="81">
        <v>3</v>
      </c>
      <c r="N291" s="81">
        <v>3</v>
      </c>
      <c r="O291" s="85" t="s">
        <v>7711</v>
      </c>
      <c r="P291" s="85" t="s">
        <v>7711</v>
      </c>
      <c r="Q291" s="85" t="s">
        <v>9416</v>
      </c>
      <c r="R291" s="189" t="s">
        <v>9417</v>
      </c>
      <c r="S291" s="81"/>
      <c r="T291" s="81"/>
      <c r="U291" s="81"/>
      <c r="V291" s="81"/>
      <c r="W291" s="81"/>
      <c r="X291" s="95">
        <v>2</v>
      </c>
      <c r="Y291" s="95">
        <v>3</v>
      </c>
      <c r="Z291" s="73"/>
      <c r="AA291" s="73" t="s">
        <v>8232</v>
      </c>
      <c r="AB291" s="95" t="s">
        <v>9418</v>
      </c>
      <c r="AC291" s="85"/>
      <c r="AD291" s="190">
        <v>1309.0440000000001</v>
      </c>
      <c r="AE291" s="190">
        <v>1042</v>
      </c>
      <c r="AF291" s="190">
        <v>1500</v>
      </c>
      <c r="AG291" s="191">
        <v>1309</v>
      </c>
      <c r="AH291" s="87">
        <v>1500</v>
      </c>
      <c r="AI291" s="87">
        <v>1500</v>
      </c>
      <c r="AJ291" s="213">
        <f t="shared" si="6"/>
        <v>0</v>
      </c>
      <c r="AK291" s="86"/>
      <c r="AL291" s="86"/>
      <c r="AM291" s="86"/>
      <c r="AN291" s="86"/>
      <c r="AO291" s="87">
        <v>12</v>
      </c>
      <c r="AP291" s="87">
        <v>13</v>
      </c>
      <c r="AQ291" s="200">
        <v>1</v>
      </c>
      <c r="AR291" s="201">
        <v>80</v>
      </c>
      <c r="AS291" s="81" t="s">
        <v>2756</v>
      </c>
      <c r="AT291" s="81"/>
      <c r="AU291" s="202"/>
      <c r="AV291" s="81">
        <v>10</v>
      </c>
      <c r="AW291" s="81">
        <v>1</v>
      </c>
      <c r="AX291" s="209">
        <v>9</v>
      </c>
      <c r="AY291" s="90"/>
      <c r="AZ291" s="81" t="s">
        <v>2756</v>
      </c>
      <c r="BA291" s="81"/>
      <c r="BB291" s="90"/>
      <c r="BC291" s="82">
        <v>4</v>
      </c>
    </row>
    <row r="292" spans="2:55" ht="31.5" customHeight="1">
      <c r="B292" s="72">
        <v>287</v>
      </c>
      <c r="C292" s="72">
        <v>3</v>
      </c>
      <c r="D292" s="81" t="s">
        <v>2088</v>
      </c>
      <c r="E292" s="74" t="s">
        <v>1716</v>
      </c>
      <c r="F292" s="81" t="s">
        <v>9419</v>
      </c>
      <c r="G292" s="81" t="s">
        <v>9420</v>
      </c>
      <c r="H292" s="81" t="s">
        <v>7920</v>
      </c>
      <c r="I292" s="81" t="s">
        <v>9421</v>
      </c>
      <c r="J292" s="189" t="s">
        <v>9422</v>
      </c>
      <c r="K292" s="189" t="s">
        <v>9423</v>
      </c>
      <c r="L292" s="81">
        <v>2</v>
      </c>
      <c r="M292" s="81">
        <v>2</v>
      </c>
      <c r="N292" s="81">
        <v>3</v>
      </c>
      <c r="O292" s="85" t="s">
        <v>7729</v>
      </c>
      <c r="P292" s="189" t="s">
        <v>9424</v>
      </c>
      <c r="Q292" s="189" t="s">
        <v>9424</v>
      </c>
      <c r="R292" s="189" t="s">
        <v>9425</v>
      </c>
      <c r="S292" s="81" t="s">
        <v>9426</v>
      </c>
      <c r="T292" s="81">
        <v>1</v>
      </c>
      <c r="U292" s="81"/>
      <c r="V292" s="81"/>
      <c r="W292" s="81"/>
      <c r="X292" s="95">
        <v>3</v>
      </c>
      <c r="Y292" s="95">
        <v>6</v>
      </c>
      <c r="Z292" s="73"/>
      <c r="AA292" s="73"/>
      <c r="AB292" s="95"/>
      <c r="AC292" s="85" t="s">
        <v>9427</v>
      </c>
      <c r="AD292" s="190"/>
      <c r="AE292" s="190">
        <v>11500</v>
      </c>
      <c r="AF292" s="190">
        <v>13000</v>
      </c>
      <c r="AG292" s="191">
        <v>10060</v>
      </c>
      <c r="AH292" s="87">
        <v>11500</v>
      </c>
      <c r="AI292" s="87">
        <v>13000</v>
      </c>
      <c r="AJ292" s="213">
        <f t="shared" si="6"/>
        <v>1500</v>
      </c>
      <c r="AK292" s="86" t="s">
        <v>9428</v>
      </c>
      <c r="AL292" s="86">
        <v>7</v>
      </c>
      <c r="AM292" s="86">
        <v>80</v>
      </c>
      <c r="AN292" s="86"/>
      <c r="AO292" s="87">
        <v>73</v>
      </c>
      <c r="AP292" s="87">
        <v>75</v>
      </c>
      <c r="AQ292" s="200">
        <v>2</v>
      </c>
      <c r="AR292" s="201">
        <v>80</v>
      </c>
      <c r="AS292" s="81" t="s">
        <v>2756</v>
      </c>
      <c r="AT292" s="81"/>
      <c r="AU292" s="202"/>
      <c r="AV292" s="81">
        <v>10</v>
      </c>
      <c r="AW292" s="81">
        <v>1</v>
      </c>
      <c r="AX292" s="209">
        <v>9</v>
      </c>
      <c r="AY292" s="90"/>
      <c r="AZ292" s="81" t="s">
        <v>2756</v>
      </c>
      <c r="BA292" s="81"/>
      <c r="BB292" s="90"/>
      <c r="BC292" s="82">
        <v>7</v>
      </c>
    </row>
    <row r="293" spans="2:55" ht="31.5" customHeight="1">
      <c r="B293" s="72">
        <v>288</v>
      </c>
      <c r="C293" s="72">
        <v>4</v>
      </c>
      <c r="D293" s="81" t="s">
        <v>2088</v>
      </c>
      <c r="E293" s="74" t="s">
        <v>1720</v>
      </c>
      <c r="F293" s="81" t="s">
        <v>9429</v>
      </c>
      <c r="G293" s="81" t="s">
        <v>9430</v>
      </c>
      <c r="H293" s="81" t="s">
        <v>7920</v>
      </c>
      <c r="I293" s="81" t="s">
        <v>9412</v>
      </c>
      <c r="J293" s="189" t="s">
        <v>7741</v>
      </c>
      <c r="K293" s="189" t="s">
        <v>7745</v>
      </c>
      <c r="L293" s="81">
        <v>1</v>
      </c>
      <c r="M293" s="81">
        <v>2</v>
      </c>
      <c r="N293" s="81">
        <v>3</v>
      </c>
      <c r="O293" s="85" t="s">
        <v>7746</v>
      </c>
      <c r="P293" s="189" t="s">
        <v>9431</v>
      </c>
      <c r="Q293" s="189" t="s">
        <v>9432</v>
      </c>
      <c r="R293" s="189" t="s">
        <v>9433</v>
      </c>
      <c r="S293" s="81"/>
      <c r="T293" s="81"/>
      <c r="U293" s="81"/>
      <c r="V293" s="81"/>
      <c r="W293" s="81"/>
      <c r="X293" s="95">
        <v>3</v>
      </c>
      <c r="Y293" s="95">
        <v>5</v>
      </c>
      <c r="Z293" s="73"/>
      <c r="AA293" s="73"/>
      <c r="AB293" s="95"/>
      <c r="AC293" s="85"/>
      <c r="AD293" s="190"/>
      <c r="AE293" s="190">
        <v>130</v>
      </c>
      <c r="AF293" s="190">
        <v>500</v>
      </c>
      <c r="AG293" s="191">
        <v>0</v>
      </c>
      <c r="AH293" s="87">
        <v>130</v>
      </c>
      <c r="AI293" s="87">
        <v>500</v>
      </c>
      <c r="AJ293" s="213">
        <f t="shared" si="6"/>
        <v>370</v>
      </c>
      <c r="AK293" s="86"/>
      <c r="AL293" s="86"/>
      <c r="AM293" s="86"/>
      <c r="AN293" s="86"/>
      <c r="AO293" s="87">
        <v>1</v>
      </c>
      <c r="AP293" s="87">
        <v>1</v>
      </c>
      <c r="AQ293" s="200"/>
      <c r="AR293" s="201"/>
      <c r="AS293" s="81" t="s">
        <v>2756</v>
      </c>
      <c r="AT293" s="81"/>
      <c r="AU293" s="202"/>
      <c r="AV293" s="81">
        <v>9</v>
      </c>
      <c r="AW293" s="81">
        <v>1</v>
      </c>
      <c r="AX293" s="209">
        <v>10</v>
      </c>
      <c r="AY293" s="90"/>
      <c r="AZ293" s="81" t="s">
        <v>2756</v>
      </c>
      <c r="BA293" s="81"/>
      <c r="BB293" s="90"/>
      <c r="BC293" s="82">
        <v>6</v>
      </c>
    </row>
    <row r="294" spans="2:55" ht="31.5" customHeight="1">
      <c r="B294" s="72">
        <v>289</v>
      </c>
      <c r="C294" s="72">
        <v>5</v>
      </c>
      <c r="D294" s="81" t="s">
        <v>2088</v>
      </c>
      <c r="E294" s="74" t="s">
        <v>1719</v>
      </c>
      <c r="F294" s="81" t="s">
        <v>9434</v>
      </c>
      <c r="G294" s="81" t="s">
        <v>9435</v>
      </c>
      <c r="H294" s="81" t="s">
        <v>7920</v>
      </c>
      <c r="I294" s="81" t="s">
        <v>9421</v>
      </c>
      <c r="J294" s="189" t="s">
        <v>7759</v>
      </c>
      <c r="K294" s="189" t="s">
        <v>7760</v>
      </c>
      <c r="L294" s="81">
        <v>2</v>
      </c>
      <c r="M294" s="81">
        <v>3</v>
      </c>
      <c r="N294" s="81">
        <v>3</v>
      </c>
      <c r="O294" s="85" t="s">
        <v>7761</v>
      </c>
      <c r="P294" s="85" t="s">
        <v>7761</v>
      </c>
      <c r="Q294" s="85" t="s">
        <v>7761</v>
      </c>
      <c r="R294" s="189" t="s">
        <v>9436</v>
      </c>
      <c r="S294" s="81" t="s">
        <v>9437</v>
      </c>
      <c r="T294" s="81">
        <v>1</v>
      </c>
      <c r="U294" s="81"/>
      <c r="V294" s="81"/>
      <c r="W294" s="81"/>
      <c r="X294" s="95">
        <v>3</v>
      </c>
      <c r="Y294" s="95">
        <v>5</v>
      </c>
      <c r="Z294" s="73"/>
      <c r="AA294" s="73"/>
      <c r="AB294" s="95"/>
      <c r="AC294" s="85"/>
      <c r="AD294" s="190">
        <v>4918.9849999999997</v>
      </c>
      <c r="AE294" s="190">
        <v>6500</v>
      </c>
      <c r="AF294" s="190">
        <v>6500</v>
      </c>
      <c r="AG294" s="191">
        <v>4918</v>
      </c>
      <c r="AH294" s="87">
        <v>6500</v>
      </c>
      <c r="AI294" s="87">
        <v>6500</v>
      </c>
      <c r="AJ294" s="213">
        <f t="shared" si="6"/>
        <v>0</v>
      </c>
      <c r="AK294" s="86"/>
      <c r="AL294" s="86"/>
      <c r="AM294" s="86"/>
      <c r="AN294" s="86"/>
      <c r="AO294" s="87">
        <v>40</v>
      </c>
      <c r="AP294" s="87">
        <v>42</v>
      </c>
      <c r="AQ294" s="200">
        <v>2</v>
      </c>
      <c r="AR294" s="201">
        <v>80</v>
      </c>
      <c r="AS294" s="81" t="s">
        <v>7767</v>
      </c>
      <c r="AT294" s="81"/>
      <c r="AU294" s="202"/>
      <c r="AV294" s="81">
        <v>10</v>
      </c>
      <c r="AW294" s="81">
        <v>1</v>
      </c>
      <c r="AX294" s="209">
        <v>9</v>
      </c>
      <c r="AY294" s="90"/>
      <c r="AZ294" s="81" t="s">
        <v>7767</v>
      </c>
      <c r="BA294" s="81"/>
      <c r="BB294" s="90"/>
      <c r="BC294" s="82">
        <v>6</v>
      </c>
    </row>
    <row r="295" spans="2:55" ht="31.5" customHeight="1" thickBot="1">
      <c r="B295" s="72">
        <v>290</v>
      </c>
      <c r="C295" s="72">
        <v>6</v>
      </c>
      <c r="D295" s="81" t="s">
        <v>2088</v>
      </c>
      <c r="E295" s="74" t="s">
        <v>7768</v>
      </c>
      <c r="F295" s="81" t="s">
        <v>9438</v>
      </c>
      <c r="G295" s="81" t="s">
        <v>9439</v>
      </c>
      <c r="H295" s="81" t="s">
        <v>7981</v>
      </c>
      <c r="I295" s="81" t="s">
        <v>9412</v>
      </c>
      <c r="J295" s="189" t="s">
        <v>7777</v>
      </c>
      <c r="K295" s="189" t="s">
        <v>7778</v>
      </c>
      <c r="L295" s="81">
        <v>3</v>
      </c>
      <c r="M295" s="81">
        <v>3</v>
      </c>
      <c r="N295" s="81">
        <v>3</v>
      </c>
      <c r="O295" s="85" t="s">
        <v>7779</v>
      </c>
      <c r="P295" s="189" t="s">
        <v>9440</v>
      </c>
      <c r="Q295" s="189" t="s">
        <v>9440</v>
      </c>
      <c r="R295" s="189" t="s">
        <v>9441</v>
      </c>
      <c r="S295" s="81" t="s">
        <v>9442</v>
      </c>
      <c r="T295" s="81">
        <v>2</v>
      </c>
      <c r="U295" s="81"/>
      <c r="V295" s="81"/>
      <c r="W295" s="81"/>
      <c r="X295" s="95">
        <v>4</v>
      </c>
      <c r="Y295" s="95">
        <v>9</v>
      </c>
      <c r="Z295" s="73"/>
      <c r="AA295" s="73" t="s">
        <v>8232</v>
      </c>
      <c r="AB295" s="95" t="s">
        <v>9443</v>
      </c>
      <c r="AC295" s="85" t="s">
        <v>9444</v>
      </c>
      <c r="AD295" s="190">
        <v>55373.783000000003</v>
      </c>
      <c r="AE295" s="190">
        <v>61614</v>
      </c>
      <c r="AF295" s="190">
        <v>65000</v>
      </c>
      <c r="AG295" s="191">
        <v>55373</v>
      </c>
      <c r="AH295" s="87">
        <v>61000</v>
      </c>
      <c r="AI295" s="87">
        <v>65000</v>
      </c>
      <c r="AJ295" s="213">
        <f t="shared" si="6"/>
        <v>4000</v>
      </c>
      <c r="AK295" s="86"/>
      <c r="AL295" s="86"/>
      <c r="AM295" s="86"/>
      <c r="AN295" s="86"/>
      <c r="AO295" s="87">
        <v>212</v>
      </c>
      <c r="AP295" s="87">
        <v>208</v>
      </c>
      <c r="AQ295" s="200"/>
      <c r="AR295" s="201"/>
      <c r="AS295" s="81" t="s">
        <v>2756</v>
      </c>
      <c r="AT295" s="81"/>
      <c r="AU295" s="202"/>
      <c r="AV295" s="81">
        <v>8</v>
      </c>
      <c r="AW295" s="81">
        <v>1</v>
      </c>
      <c r="AX295" s="209">
        <v>9</v>
      </c>
      <c r="AY295" s="90"/>
      <c r="AZ295" s="81" t="s">
        <v>2756</v>
      </c>
      <c r="BA295" s="81"/>
      <c r="BB295" s="90"/>
      <c r="BC295" s="82">
        <v>11</v>
      </c>
    </row>
    <row r="296" spans="2:55" s="133" customFormat="1" ht="21" customHeight="1">
      <c r="D296" s="134"/>
      <c r="F296" s="137"/>
      <c r="G296" s="137"/>
      <c r="H296" s="141"/>
      <c r="I296" s="141"/>
      <c r="L296" s="144">
        <f>COUNTIF(L$6:L$295,N)</f>
        <v>0</v>
      </c>
      <c r="M296" s="144">
        <f>COUNTIF(M$6:M$295,1)</f>
        <v>15</v>
      </c>
      <c r="N296" s="140">
        <f>COUNTIF(N$6:N$295,1)</f>
        <v>15</v>
      </c>
      <c r="S296" s="145" t="s">
        <v>9445</v>
      </c>
      <c r="T296" s="146">
        <f t="shared" ref="T296:Y296" si="7">SUM(T6:T295)</f>
        <v>116</v>
      </c>
      <c r="U296" s="146">
        <f t="shared" si="7"/>
        <v>39</v>
      </c>
      <c r="V296" s="146">
        <f t="shared" si="7"/>
        <v>34</v>
      </c>
      <c r="W296" s="147">
        <f t="shared" si="7"/>
        <v>7</v>
      </c>
      <c r="X296" s="149">
        <f t="shared" si="7"/>
        <v>905</v>
      </c>
      <c r="Y296" s="150">
        <f t="shared" si="7"/>
        <v>1591</v>
      </c>
      <c r="Z296" s="141"/>
      <c r="AE296" s="253"/>
      <c r="AF296" s="253"/>
      <c r="AG296" s="253"/>
      <c r="AH296" s="253"/>
      <c r="AI296" s="253"/>
      <c r="AJ296" s="254" t="s">
        <v>9446</v>
      </c>
      <c r="AK296" s="253" t="s">
        <v>9447</v>
      </c>
      <c r="AL296" s="253"/>
      <c r="AM296" s="255">
        <f>AVERAGE(AM6:AM295)</f>
        <v>19.098130841121495</v>
      </c>
      <c r="AN296" s="253"/>
      <c r="AO296" s="253"/>
      <c r="AP296" s="253"/>
      <c r="AQ296" s="254" t="s">
        <v>9448</v>
      </c>
      <c r="AR296" s="256">
        <f>AVERAGE(AR6:AR295)</f>
        <v>28.279473684210522</v>
      </c>
      <c r="AV296" s="254" t="s">
        <v>9449</v>
      </c>
      <c r="AW296" s="254" t="s">
        <v>9450</v>
      </c>
      <c r="AX296" s="254" t="s">
        <v>9451</v>
      </c>
    </row>
    <row r="297" spans="2:55" s="133" customFormat="1" ht="21" customHeight="1">
      <c r="D297" s="134"/>
      <c r="F297" s="154"/>
      <c r="G297" s="154"/>
      <c r="H297" s="141"/>
      <c r="I297" s="141"/>
      <c r="L297" s="160">
        <f>COUNTIF(L$6:L$295,2)</f>
        <v>50</v>
      </c>
      <c r="M297" s="160">
        <f>COUNTIF(M$6:M$295,2)</f>
        <v>47</v>
      </c>
      <c r="N297" s="157">
        <f>COUNTIF(N$6:N$295,2)</f>
        <v>25</v>
      </c>
      <c r="S297" s="160" t="s">
        <v>9452</v>
      </c>
      <c r="T297" s="160">
        <f>COUNT(T$6:T$60)</f>
        <v>21</v>
      </c>
      <c r="U297" s="160">
        <f>COUNT(U$6:U$60)</f>
        <v>9</v>
      </c>
      <c r="V297" s="160">
        <f>COUNT(V$6:V$60)</f>
        <v>7</v>
      </c>
      <c r="W297" s="160">
        <f>COUNT(W$6:W$60)</f>
        <v>0</v>
      </c>
      <c r="X297" s="160">
        <f>SUM(X$6:X$60)</f>
        <v>231</v>
      </c>
      <c r="Y297" s="157">
        <f>SUM(Y$6:Y$60)</f>
        <v>355</v>
      </c>
      <c r="Z297" s="141"/>
      <c r="AE297" s="253"/>
      <c r="AF297" s="253"/>
      <c r="AG297" s="253"/>
      <c r="AH297" s="253"/>
      <c r="AI297" s="257" t="s">
        <v>9452</v>
      </c>
      <c r="AJ297" s="258">
        <f>SUMIF($D:$D,AI297,$AJ:$AJ)/100</f>
        <v>1050.8195000000001</v>
      </c>
      <c r="AK297" s="253">
        <f>COUNTIFS($D:$D,AI297,$AJ:$AJ,"&gt;0")</f>
        <v>26</v>
      </c>
      <c r="AL297" s="253"/>
      <c r="AM297" s="253"/>
      <c r="AN297" s="253"/>
      <c r="AO297" s="253"/>
      <c r="AP297" s="257" t="s">
        <v>9452</v>
      </c>
      <c r="AQ297" s="41">
        <f>SUMIF($D:$D,AP297,$AQ:$AQ)</f>
        <v>243</v>
      </c>
      <c r="AR297" s="257" t="s">
        <v>9452</v>
      </c>
      <c r="AV297" s="259">
        <f t="shared" ref="AV297:AX301" ca="1" si="8">AVERAGEIF($D:$D,$AR297,AV$6:AV$295)</f>
        <v>8.9696969696969688</v>
      </c>
      <c r="AW297" s="259">
        <f t="shared" ca="1" si="8"/>
        <v>1</v>
      </c>
      <c r="AX297" s="259">
        <f t="shared" ca="1" si="8"/>
        <v>9.0606060606060606</v>
      </c>
    </row>
    <row r="298" spans="2:55" s="133" customFormat="1" ht="21" customHeight="1">
      <c r="D298" s="134"/>
      <c r="F298" s="154"/>
      <c r="G298" s="154"/>
      <c r="H298" s="141"/>
      <c r="I298" s="141"/>
      <c r="L298" s="160">
        <f>COUNTIF(L$6:L$295,3)</f>
        <v>143</v>
      </c>
      <c r="M298" s="160">
        <f>COUNTIF(M$6:M$295,3)</f>
        <v>68</v>
      </c>
      <c r="N298" s="157">
        <f>COUNTIF(N$6:N$295,3)</f>
        <v>50</v>
      </c>
      <c r="S298" s="160" t="s">
        <v>8134</v>
      </c>
      <c r="T298" s="160">
        <f>COUNT(T$61:T$107)</f>
        <v>24</v>
      </c>
      <c r="U298" s="160">
        <f>COUNT(U$61:U$107)</f>
        <v>7</v>
      </c>
      <c r="V298" s="160">
        <f>COUNT(V$61:V$107)</f>
        <v>8</v>
      </c>
      <c r="W298" s="160">
        <f>COUNT(W$61:W$107)</f>
        <v>2</v>
      </c>
      <c r="X298" s="160">
        <f>SUM(X$61:X$107)</f>
        <v>188</v>
      </c>
      <c r="Y298" s="157">
        <f>SUM(Y$61:Y$107)</f>
        <v>350</v>
      </c>
      <c r="Z298" s="141"/>
      <c r="AE298" s="253"/>
      <c r="AF298" s="253"/>
      <c r="AG298" s="253"/>
      <c r="AH298" s="253"/>
      <c r="AI298" s="257" t="s">
        <v>8134</v>
      </c>
      <c r="AJ298" s="258">
        <f>SUMIF($D:$D,AI298,$AJ:$AJ)/100</f>
        <v>519.29999999999995</v>
      </c>
      <c r="AK298" s="253">
        <f t="shared" ref="AK298:AK301" si="9">COUNTIFS($D:$D,AI298,$AJ:$AJ,"&gt;0")</f>
        <v>26</v>
      </c>
      <c r="AL298" s="253"/>
      <c r="AM298" s="253"/>
      <c r="AN298" s="253"/>
      <c r="AO298" s="253"/>
      <c r="AP298" s="257" t="s">
        <v>8134</v>
      </c>
      <c r="AQ298" s="41">
        <f>SUMIF($D:$D,AP298,$AQ:$AQ)</f>
        <v>165</v>
      </c>
      <c r="AR298" s="257" t="s">
        <v>8134</v>
      </c>
      <c r="AV298" s="259">
        <f t="shared" ca="1" si="8"/>
        <v>9.4285714285714288</v>
      </c>
      <c r="AW298" s="259">
        <f t="shared" ca="1" si="8"/>
        <v>1</v>
      </c>
      <c r="AX298" s="259">
        <f t="shared" ca="1" si="8"/>
        <v>9.5714285714285712</v>
      </c>
    </row>
    <row r="299" spans="2:55" s="133" customFormat="1" ht="21" customHeight="1">
      <c r="D299" s="134"/>
      <c r="F299" s="154"/>
      <c r="G299" s="154"/>
      <c r="H299" s="141"/>
      <c r="I299" s="141"/>
      <c r="L299" s="160">
        <f>COUNTIF(L$6:L$295,4)</f>
        <v>40</v>
      </c>
      <c r="M299" s="160">
        <f>COUNTIF(M$6:M$295,4)</f>
        <v>158</v>
      </c>
      <c r="N299" s="157">
        <f>COUNTIF(N$6:N$295,4)</f>
        <v>190</v>
      </c>
      <c r="S299" s="160" t="s">
        <v>8376</v>
      </c>
      <c r="T299" s="160">
        <f>COUNT(T$108:T$150)</f>
        <v>15</v>
      </c>
      <c r="U299" s="160">
        <f>COUNT(U$108:U$150)</f>
        <v>5</v>
      </c>
      <c r="V299" s="160">
        <f>COUNT(V$108:V$150)</f>
        <v>7</v>
      </c>
      <c r="W299" s="160">
        <f>COUNT(W$108:W$150)</f>
        <v>0</v>
      </c>
      <c r="X299" s="160">
        <f>SUM(X$108:X$150)</f>
        <v>194</v>
      </c>
      <c r="Y299" s="157">
        <f>SUM(Y$108:Y$150)</f>
        <v>309</v>
      </c>
      <c r="Z299" s="141"/>
      <c r="AE299" s="253"/>
      <c r="AF299" s="253"/>
      <c r="AG299" s="253"/>
      <c r="AH299" s="253"/>
      <c r="AI299" s="257" t="s">
        <v>8376</v>
      </c>
      <c r="AJ299" s="258">
        <f>SUMIF($D:$D,AI299,$AJ:$AJ)/100</f>
        <v>457.17</v>
      </c>
      <c r="AK299" s="253">
        <f t="shared" si="9"/>
        <v>34</v>
      </c>
      <c r="AL299" s="253"/>
      <c r="AM299" s="253"/>
      <c r="AN299" s="253"/>
      <c r="AO299" s="253"/>
      <c r="AP299" s="257" t="s">
        <v>8376</v>
      </c>
      <c r="AQ299" s="41">
        <f>SUMIF($D:$D,AP299,$AQ:$AQ)</f>
        <v>130</v>
      </c>
      <c r="AR299" s="257" t="s">
        <v>8376</v>
      </c>
      <c r="AV299" s="259">
        <f t="shared" ca="1" si="8"/>
        <v>9.6976744186046506</v>
      </c>
      <c r="AW299" s="259">
        <f t="shared" ca="1" si="8"/>
        <v>1.0465116279069768</v>
      </c>
      <c r="AX299" s="259">
        <f t="shared" ca="1" si="8"/>
        <v>9.604651162790697</v>
      </c>
    </row>
    <row r="300" spans="2:55" s="133" customFormat="1" ht="21" customHeight="1">
      <c r="D300" s="134"/>
      <c r="F300" s="154"/>
      <c r="G300" s="154"/>
      <c r="H300" s="141"/>
      <c r="I300" s="141"/>
      <c r="L300" s="160">
        <f>COUNTIF(L$6:L$295,5)</f>
        <v>0</v>
      </c>
      <c r="M300" s="160">
        <f>COUNTIF(M$6:M$295,5)</f>
        <v>1</v>
      </c>
      <c r="N300" s="157">
        <f>COUNTIF(N$6:N$295,5)</f>
        <v>5</v>
      </c>
      <c r="S300" s="160" t="s">
        <v>9453</v>
      </c>
      <c r="T300" s="160">
        <f>COUNT(T$151:T$200)</f>
        <v>19</v>
      </c>
      <c r="U300" s="160">
        <f>COUNT(U$151:U$200)</f>
        <v>3</v>
      </c>
      <c r="V300" s="160">
        <f>COUNT(V$151:V$200)</f>
        <v>2</v>
      </c>
      <c r="W300" s="160">
        <f>COUNT(W$151:W$200)</f>
        <v>2</v>
      </c>
      <c r="X300" s="160">
        <f>SUM(X$151:X$200)</f>
        <v>83</v>
      </c>
      <c r="Y300" s="157">
        <f>SUM(Y$151:Y$200)</f>
        <v>183</v>
      </c>
      <c r="Z300" s="141"/>
      <c r="AE300" s="253"/>
      <c r="AF300" s="253"/>
      <c r="AG300" s="253"/>
      <c r="AH300" s="253"/>
      <c r="AI300" s="257" t="s">
        <v>9454</v>
      </c>
      <c r="AJ300" s="258">
        <f>SUMIF($D:$D,AI300,$AJ:$AJ)/100</f>
        <v>670.32</v>
      </c>
      <c r="AK300" s="253">
        <f t="shared" si="9"/>
        <v>28</v>
      </c>
      <c r="AL300" s="253"/>
      <c r="AM300" s="253"/>
      <c r="AN300" s="253"/>
      <c r="AO300" s="253"/>
      <c r="AP300" s="257" t="s">
        <v>9454</v>
      </c>
      <c r="AQ300" s="41">
        <f>SUMIF($D:$D,AP300,$AQ:$AQ)</f>
        <v>251</v>
      </c>
      <c r="AR300" s="257" t="s">
        <v>9454</v>
      </c>
      <c r="AV300" s="259">
        <f t="shared" ca="1" si="8"/>
        <v>9.3617021276595747</v>
      </c>
      <c r="AW300" s="259">
        <f t="shared" ca="1" si="8"/>
        <v>1</v>
      </c>
      <c r="AX300" s="259">
        <f t="shared" ca="1" si="8"/>
        <v>9.4255319148936163</v>
      </c>
    </row>
    <row r="301" spans="2:55" s="133" customFormat="1" ht="21" customHeight="1" thickBot="1">
      <c r="D301" s="134"/>
      <c r="F301" s="164"/>
      <c r="G301" s="164"/>
      <c r="H301" s="141"/>
      <c r="I301" s="141"/>
      <c r="L301" s="170">
        <f>COUNTIF(L$6:L$295,6)</f>
        <v>0</v>
      </c>
      <c r="M301" s="170">
        <f>COUNTIF(M$6:M$295,6)</f>
        <v>1</v>
      </c>
      <c r="N301" s="167">
        <f>COUNTIF(N$6:N$295,6)</f>
        <v>5</v>
      </c>
      <c r="S301" s="160" t="s">
        <v>9043</v>
      </c>
      <c r="T301" s="160">
        <f>COUNT(T$201:T$257)</f>
        <v>11</v>
      </c>
      <c r="U301" s="160">
        <f>COUNT(U$201:U$257)</f>
        <v>13</v>
      </c>
      <c r="V301" s="160">
        <f>COUNT(V$201:V$257)</f>
        <v>7</v>
      </c>
      <c r="W301" s="160">
        <f>COUNT(W$201:W$257)</f>
        <v>2</v>
      </c>
      <c r="X301" s="160">
        <f>SUM(X$201:X$257)</f>
        <v>81</v>
      </c>
      <c r="Y301" s="157">
        <f>SUM(Y$201:Y$257)</f>
        <v>186</v>
      </c>
      <c r="Z301" s="141"/>
      <c r="AE301" s="253"/>
      <c r="AF301" s="253"/>
      <c r="AG301" s="253"/>
      <c r="AH301" s="253"/>
      <c r="AI301" s="257" t="s">
        <v>9043</v>
      </c>
      <c r="AJ301" s="258">
        <f>SUMIF($D:$D,AI301,$AJ:$AJ)/100</f>
        <v>1045.75</v>
      </c>
      <c r="AK301" s="253">
        <f t="shared" si="9"/>
        <v>43</v>
      </c>
      <c r="AL301" s="253"/>
      <c r="AM301" s="253"/>
      <c r="AN301" s="253"/>
      <c r="AO301" s="253"/>
      <c r="AP301" s="257" t="s">
        <v>9043</v>
      </c>
      <c r="AQ301" s="41">
        <f>SUMIF($D:$D,AP301,$AQ:$AQ)</f>
        <v>92</v>
      </c>
      <c r="AR301" s="257" t="s">
        <v>9043</v>
      </c>
      <c r="AV301" s="259">
        <f t="shared" ca="1" si="8"/>
        <v>9.5833333333333339</v>
      </c>
      <c r="AW301" s="259">
        <f t="shared" ca="1" si="8"/>
        <v>1</v>
      </c>
      <c r="AX301" s="259">
        <f t="shared" ca="1" si="8"/>
        <v>9.625</v>
      </c>
    </row>
    <row r="302" spans="2:55" s="133" customFormat="1" ht="21" customHeight="1" thickBot="1">
      <c r="D302" s="134"/>
      <c r="E302" s="171"/>
      <c r="F302" s="172"/>
      <c r="G302" s="172"/>
      <c r="H302" s="141"/>
      <c r="I302" s="141"/>
      <c r="L302" s="144">
        <f>COUNTIF(L$6:L$60,1)</f>
        <v>4</v>
      </c>
      <c r="M302" s="144">
        <f>COUNTIF(M$6:M$60,1)</f>
        <v>4</v>
      </c>
      <c r="N302" s="140">
        <f>COUNTIF(N$6:N$60,1)</f>
        <v>4</v>
      </c>
      <c r="S302" s="160" t="s">
        <v>9455</v>
      </c>
      <c r="T302" s="160">
        <f>COUNT(T$258:T$295)</f>
        <v>24</v>
      </c>
      <c r="U302" s="160">
        <f>COUNT(U$258:U$295)</f>
        <v>2</v>
      </c>
      <c r="V302" s="160">
        <f>COUNT(V$258:V$295)</f>
        <v>3</v>
      </c>
      <c r="W302" s="160">
        <f>COUNT(W$258:W$295)</f>
        <v>1</v>
      </c>
      <c r="X302" s="170">
        <f>SUM(X$258:X$295)</f>
        <v>128</v>
      </c>
      <c r="Y302" s="167">
        <f>SUM(Y$258:Y$295)</f>
        <v>208</v>
      </c>
      <c r="Z302" s="141"/>
      <c r="AE302" s="253"/>
      <c r="AF302" s="253"/>
      <c r="AG302" s="253"/>
      <c r="AH302" s="253"/>
      <c r="AI302" s="257" t="s">
        <v>9455</v>
      </c>
      <c r="AJ302" s="258">
        <f>(SUMIF($D:$D,"서울",$AJ:$AJ)+SUMIF($D:$D,"강원",$AJ:$AJ))/100</f>
        <v>885.13</v>
      </c>
      <c r="AK302" s="253">
        <f>COUNTIFS($D:$D,"서울",$AJ:$AJ,"&gt;0")+COUNTIFS($D:$D,"강원",$AJ:$AJ,"&gt;0")</f>
        <v>27</v>
      </c>
      <c r="AL302" s="253"/>
      <c r="AM302" s="253"/>
      <c r="AN302" s="253"/>
      <c r="AO302" s="253"/>
      <c r="AP302" s="257" t="s">
        <v>9455</v>
      </c>
      <c r="AQ302" s="41">
        <f>SUMIF($D:$D,"서울",$AQ:$AQ)+SUMIF($D:$D,"강원",$AQ:$AQ)</f>
        <v>153</v>
      </c>
      <c r="AR302" s="257" t="s">
        <v>9455</v>
      </c>
      <c r="AV302" s="259">
        <f>(SUMIFS(AV:AV,$D:$D,"서울")+SUMIFS(AV:AV,$D:$D,"강원"))/(COUNTIFS($D:$D,"서울",AV:AV,"&gt;0")+COUNTIFS($D:$D,"강원",AV:AV,"&gt;0"))</f>
        <v>8.5945945945945947</v>
      </c>
      <c r="AW302" s="259">
        <f>(SUMIFS(AW:AW,$D:$D,"서울")+SUMIFS(AW:AW,$D:$D,"강원"))/(COUNTIFS($D:$D,"서울",AW:AW,"&gt;0")+COUNTIFS($D:$D,"강원",AW:AW,"&gt;0"))</f>
        <v>1.027027027027027</v>
      </c>
      <c r="AX302" s="259">
        <f>(SUMIFS(AX:AX,$D:$D,"서울")+SUMIFS(AX:AX,$D:$D,"강원"))/(COUNTIFS($D:$D,"서울",AX:AX,"&gt;0")+COUNTIFS($D:$D,"강원",AX:AX,"&gt;0"))</f>
        <v>8.2162162162162158</v>
      </c>
    </row>
    <row r="303" spans="2:55" s="133" customFormat="1" ht="21" customHeight="1">
      <c r="D303" s="134"/>
      <c r="E303" s="171"/>
      <c r="F303" s="172"/>
      <c r="G303" s="172"/>
      <c r="H303" s="141"/>
      <c r="I303" s="141"/>
      <c r="L303" s="160">
        <f>COUNTIF(L$6:L$60,2)</f>
        <v>13</v>
      </c>
      <c r="M303" s="160">
        <f>COUNTIF(M$6:M$60,2)</f>
        <v>11</v>
      </c>
      <c r="N303" s="157">
        <f>COUNTIF(N$6:N$60,2)</f>
        <v>11</v>
      </c>
      <c r="Z303" s="141"/>
      <c r="AE303" s="253"/>
      <c r="AF303" s="253"/>
      <c r="AG303" s="253"/>
      <c r="AH303" s="253"/>
      <c r="AI303" s="260" t="s">
        <v>9456</v>
      </c>
      <c r="AJ303" s="260">
        <f>SUM(AJ297:AJ302)</f>
        <v>4628.4894999999997</v>
      </c>
      <c r="AK303" s="253">
        <f>SUM(AK297:AK302)</f>
        <v>184</v>
      </c>
      <c r="AL303" s="253"/>
      <c r="AM303" s="253"/>
      <c r="AN303" s="253"/>
      <c r="AO303" s="253"/>
      <c r="AP303" s="260" t="s">
        <v>9456</v>
      </c>
      <c r="AQ303" s="260">
        <f>SUM(AQ297:AQ302)</f>
        <v>1034</v>
      </c>
      <c r="AR303" s="260" t="s">
        <v>9457</v>
      </c>
      <c r="AV303" s="259">
        <f>AVERAGE(AV6:AV295)</f>
        <v>9.306451612903226</v>
      </c>
      <c r="AW303" s="261">
        <f>COUNTIF(AW6:AW295,1)/COUNT(AW6:AW295)</f>
        <v>0.98790322580645162</v>
      </c>
      <c r="AX303" s="259">
        <f>AVERAGE(AX6:AX295)</f>
        <v>9.2862903225806459</v>
      </c>
    </row>
    <row r="304" spans="2:55" s="133" customFormat="1" ht="21" customHeight="1">
      <c r="D304" s="134"/>
      <c r="E304" s="171"/>
      <c r="F304" s="172"/>
      <c r="G304" s="172"/>
      <c r="H304" s="141"/>
      <c r="I304" s="141"/>
      <c r="L304" s="160">
        <f>COUNTIF(L$6:L$60,3)</f>
        <v>17</v>
      </c>
      <c r="M304" s="160">
        <f>COUNTIF(M$6:M$60,3)</f>
        <v>8</v>
      </c>
      <c r="N304" s="157">
        <f>COUNTIF(N$6:N$60,3)</f>
        <v>5</v>
      </c>
      <c r="Z304" s="141"/>
      <c r="AE304" s="253"/>
      <c r="AF304" s="253"/>
      <c r="AG304" s="253"/>
      <c r="AH304" s="253"/>
      <c r="AI304" s="260" t="s">
        <v>9458</v>
      </c>
      <c r="AJ304" s="260">
        <v>3050</v>
      </c>
      <c r="AK304" s="253"/>
      <c r="AL304" s="253"/>
      <c r="AM304" s="253"/>
      <c r="AN304" s="253"/>
      <c r="AO304" s="253"/>
      <c r="AP304" s="260" t="s">
        <v>9458</v>
      </c>
      <c r="AQ304" s="260">
        <v>480</v>
      </c>
      <c r="AR304" s="133">
        <f>COUNTA(AQ6:AQ295)</f>
        <v>152</v>
      </c>
      <c r="AV304" s="133">
        <v>100</v>
      </c>
      <c r="AW304" s="133">
        <v>10</v>
      </c>
    </row>
    <row r="305" spans="4:55" s="133" customFormat="1" ht="21" customHeight="1">
      <c r="D305" s="134"/>
      <c r="E305" s="171"/>
      <c r="F305" s="172"/>
      <c r="G305" s="172"/>
      <c r="H305" s="141"/>
      <c r="I305" s="141"/>
      <c r="L305" s="160">
        <f>COUNTIF(L$6:L$60,4)</f>
        <v>21</v>
      </c>
      <c r="M305" s="160">
        <f>COUNTIF(M$6:M$60,4)</f>
        <v>31</v>
      </c>
      <c r="N305" s="157">
        <f>COUNTIF(N$6:N$60,4)</f>
        <v>34</v>
      </c>
      <c r="Z305" s="141"/>
      <c r="AE305" s="253">
        <v>996</v>
      </c>
      <c r="AF305" s="253"/>
      <c r="AG305" s="253"/>
      <c r="AH305" s="253"/>
      <c r="AI305" s="253"/>
      <c r="AJ305" s="262">
        <f>AJ303/AJ304</f>
        <v>1.5175375409836065</v>
      </c>
      <c r="AK305" s="253"/>
      <c r="AL305" s="253"/>
      <c r="AM305" s="253"/>
      <c r="AN305" s="253"/>
      <c r="AO305" s="253"/>
      <c r="AP305" s="253"/>
      <c r="AQ305" s="262">
        <f>AQ303/AQ304</f>
        <v>2.1541666666666668</v>
      </c>
      <c r="AV305" s="263">
        <f>AV304*AW305/AW304</f>
        <v>93.064516129032256</v>
      </c>
      <c r="AW305" s="264">
        <f>AV303</f>
        <v>9.306451612903226</v>
      </c>
    </row>
    <row r="306" spans="4:55" s="133" customFormat="1" ht="21" customHeight="1">
      <c r="D306" s="134"/>
      <c r="E306" s="171"/>
      <c r="F306" s="172"/>
      <c r="G306" s="172"/>
      <c r="H306" s="141"/>
      <c r="I306" s="141"/>
      <c r="L306" s="160">
        <f>COUNTIF(L$6:L$60,5)</f>
        <v>0</v>
      </c>
      <c r="M306" s="160">
        <f>COUNTIF(M$6:M$60,5)</f>
        <v>0</v>
      </c>
      <c r="N306" s="157">
        <f>COUNTIF(N$6:N$60,5)</f>
        <v>0</v>
      </c>
      <c r="Z306" s="141"/>
      <c r="AE306" s="253">
        <v>420</v>
      </c>
      <c r="AF306" s="253"/>
      <c r="AG306" s="253"/>
      <c r="AH306" s="253"/>
      <c r="AI306" s="253"/>
      <c r="AJ306" s="253"/>
      <c r="AK306" s="253"/>
      <c r="AL306" s="253"/>
      <c r="AM306" s="253"/>
      <c r="AN306" s="253"/>
      <c r="AO306" s="253"/>
      <c r="AP306" s="253"/>
      <c r="AQ306" s="253"/>
      <c r="AR306" s="253" t="s">
        <v>9459</v>
      </c>
      <c r="AV306" s="133">
        <f>COUNT(AV6:AV295)</f>
        <v>248</v>
      </c>
      <c r="AW306" s="133">
        <f t="shared" ref="AW306:AX306" si="10">COUNT(AW6:AW295)</f>
        <v>248</v>
      </c>
      <c r="AX306" s="133">
        <f t="shared" si="10"/>
        <v>248</v>
      </c>
    </row>
    <row r="307" spans="4:55" s="133" customFormat="1" ht="21" customHeight="1" thickBot="1">
      <c r="D307" s="134"/>
      <c r="E307" s="171"/>
      <c r="F307" s="172"/>
      <c r="G307" s="172"/>
      <c r="H307" s="141"/>
      <c r="I307" s="141"/>
      <c r="L307" s="170">
        <f>COUNTIF(L$6:L$60,6)</f>
        <v>0</v>
      </c>
      <c r="M307" s="170">
        <f>COUNTIF(M$6:M$60,6)</f>
        <v>1</v>
      </c>
      <c r="N307" s="167">
        <f>COUNTIF(N$6:N$60,6)</f>
        <v>1</v>
      </c>
      <c r="Z307" s="141"/>
      <c r="AE307" s="265">
        <f>AE305/AE306</f>
        <v>2.3714285714285714</v>
      </c>
      <c r="AF307" s="253"/>
      <c r="AG307" s="253"/>
      <c r="AH307" s="253"/>
      <c r="AI307" s="254" t="s">
        <v>7981</v>
      </c>
      <c r="AJ307" s="254" t="s">
        <v>9446</v>
      </c>
      <c r="AK307" s="253"/>
      <c r="AL307" s="253"/>
      <c r="AM307" s="253"/>
      <c r="AN307" s="253"/>
      <c r="AO307" s="253"/>
      <c r="AP307" s="254" t="s">
        <v>7981</v>
      </c>
      <c r="AQ307" s="254" t="s">
        <v>9448</v>
      </c>
      <c r="AR307" s="253"/>
      <c r="AV307" s="133">
        <v>290</v>
      </c>
      <c r="BB307" s="254" t="s">
        <v>7981</v>
      </c>
      <c r="BC307" s="254" t="s">
        <v>9448</v>
      </c>
    </row>
    <row r="308" spans="4:55" s="133" customFormat="1" ht="21" customHeight="1">
      <c r="D308" s="134"/>
      <c r="E308" s="171"/>
      <c r="F308" s="172"/>
      <c r="G308" s="172"/>
      <c r="H308" s="141"/>
      <c r="I308" s="141"/>
      <c r="L308" s="144">
        <f>COUNTIF(L$61:L$107,1)</f>
        <v>3</v>
      </c>
      <c r="M308" s="144">
        <f>COUNTIF(M$61:M$107,1)</f>
        <v>1</v>
      </c>
      <c r="N308" s="140">
        <f>COUNTIF(N$61:N$107,1)</f>
        <v>1</v>
      </c>
      <c r="Z308" s="141"/>
      <c r="AE308" s="253"/>
      <c r="AF308" s="253"/>
      <c r="AG308" s="253"/>
      <c r="AH308" s="253"/>
      <c r="AI308" s="257" t="s">
        <v>9452</v>
      </c>
      <c r="AJ308" s="258">
        <f>SUMIFS($AJ:$AJ,$D:$D,AI308,$H:$H,"집중")/100</f>
        <v>420.40499999999997</v>
      </c>
      <c r="AK308" s="253">
        <f>COUNTIFS($D:$D,AI308,$AJ:$AJ,"&gt;0",$H:$H,"집중")</f>
        <v>12</v>
      </c>
      <c r="AL308" s="253"/>
      <c r="AM308" s="253"/>
      <c r="AN308" s="253"/>
      <c r="AO308" s="253"/>
      <c r="AP308" s="257" t="s">
        <v>9452</v>
      </c>
      <c r="AQ308" s="266">
        <f t="shared" ref="AQ308:AQ311" si="11">SUMIFS($AQ$6:$AQ$295,$H$6:$H$295,"집중",$AJ$6:$AJ$295,"&gt;0",$D$6:$D$295,AP308)</f>
        <v>69</v>
      </c>
      <c r="AR308" s="253" t="s">
        <v>9460</v>
      </c>
      <c r="AV308" s="267">
        <f>AV306/AV307</f>
        <v>0.85517241379310349</v>
      </c>
      <c r="BB308" s="257" t="s">
        <v>9452</v>
      </c>
      <c r="BC308" s="266">
        <f>SUMIFS($BC$6:$BC$295,$H$6:$H$295,"집중",$AJ$6:$AJ$295,"&gt;0",$D$6:$D$295,BB308)</f>
        <v>123</v>
      </c>
    </row>
    <row r="309" spans="4:55" s="133" customFormat="1" ht="21" customHeight="1">
      <c r="D309" s="134"/>
      <c r="E309" s="171"/>
      <c r="F309" s="172"/>
      <c r="G309" s="172"/>
      <c r="H309" s="141"/>
      <c r="I309" s="141"/>
      <c r="L309" s="160">
        <f>COUNTIF(L$61:L$107,2)</f>
        <v>12</v>
      </c>
      <c r="M309" s="160">
        <f>COUNTIF(M$61:M$107,2)</f>
        <v>0</v>
      </c>
      <c r="N309" s="157">
        <f>COUNTIF(N$61:N$107,2)</f>
        <v>0</v>
      </c>
      <c r="Z309" s="141"/>
      <c r="AE309" s="253"/>
      <c r="AF309" s="253"/>
      <c r="AG309" s="253"/>
      <c r="AH309" s="253"/>
      <c r="AI309" s="257" t="s">
        <v>8134</v>
      </c>
      <c r="AJ309" s="258">
        <f>SUMIFS($AJ:$AJ,$D:$D,AI309,$H:$H,"집중")/100</f>
        <v>354.8</v>
      </c>
      <c r="AK309" s="253">
        <f t="shared" ref="AK309:AK312" si="12">COUNTIFS($D:$D,AI309,$AJ:$AJ,"&gt;0",$H:$H,"집중")</f>
        <v>14</v>
      </c>
      <c r="AL309" s="253"/>
      <c r="AM309" s="253"/>
      <c r="AN309" s="253"/>
      <c r="AO309" s="253"/>
      <c r="AP309" s="257" t="s">
        <v>8134</v>
      </c>
      <c r="AQ309" s="266">
        <f t="shared" si="11"/>
        <v>83</v>
      </c>
      <c r="AR309" s="253"/>
      <c r="BB309" s="257" t="s">
        <v>8134</v>
      </c>
      <c r="BC309" s="266">
        <f t="shared" ref="BC309:BC312" si="13">SUMIFS($BC$6:$BC$295,$H$6:$H$295,"집중",$AJ$6:$AJ$295,"&gt;0",$D$6:$D$295,BB309)</f>
        <v>139</v>
      </c>
    </row>
    <row r="310" spans="4:55" s="133" customFormat="1" ht="21" customHeight="1">
      <c r="D310" s="134"/>
      <c r="E310" s="171"/>
      <c r="F310" s="172"/>
      <c r="G310" s="172"/>
      <c r="H310" s="141"/>
      <c r="I310" s="141"/>
      <c r="L310" s="160">
        <f>COUNTIF(L$61:L$107,3)</f>
        <v>28</v>
      </c>
      <c r="M310" s="160">
        <f>COUNTIF(M$61:M$107,3)</f>
        <v>10</v>
      </c>
      <c r="N310" s="157">
        <f>COUNTIF(N$61:N$107,3)</f>
        <v>1</v>
      </c>
      <c r="Z310" s="141"/>
      <c r="AE310" s="253"/>
      <c r="AF310" s="253"/>
      <c r="AG310" s="253"/>
      <c r="AH310" s="253"/>
      <c r="AI310" s="257" t="s">
        <v>8376</v>
      </c>
      <c r="AJ310" s="258">
        <f>SUMIFS($AJ:$AJ,$D:$D,AI310,$H:$H,"집중")/100</f>
        <v>208.25</v>
      </c>
      <c r="AK310" s="253">
        <f t="shared" si="12"/>
        <v>15</v>
      </c>
      <c r="AL310" s="253"/>
      <c r="AM310" s="253"/>
      <c r="AN310" s="253"/>
      <c r="AO310" s="253"/>
      <c r="AP310" s="257" t="s">
        <v>8376</v>
      </c>
      <c r="AQ310" s="266">
        <f t="shared" si="11"/>
        <v>35</v>
      </c>
      <c r="AR310" s="253"/>
      <c r="BB310" s="257" t="s">
        <v>8376</v>
      </c>
      <c r="BC310" s="266">
        <f t="shared" si="13"/>
        <v>137</v>
      </c>
    </row>
    <row r="311" spans="4:55" s="133" customFormat="1" ht="21" customHeight="1">
      <c r="D311" s="134"/>
      <c r="E311" s="171"/>
      <c r="F311" s="172"/>
      <c r="G311" s="172"/>
      <c r="H311" s="141"/>
      <c r="I311" s="141"/>
      <c r="L311" s="160">
        <f>COUNTIF(L$61:L$107,4)</f>
        <v>4</v>
      </c>
      <c r="M311" s="160">
        <f>COUNTIF(M$61:M$107,4)</f>
        <v>35</v>
      </c>
      <c r="N311" s="157">
        <f>COUNTIF(N$61:N$107,4)</f>
        <v>42</v>
      </c>
      <c r="Z311" s="141"/>
      <c r="AE311" s="253"/>
      <c r="AF311" s="253"/>
      <c r="AG311" s="253"/>
      <c r="AH311" s="253"/>
      <c r="AI311" s="257" t="s">
        <v>9454</v>
      </c>
      <c r="AJ311" s="258">
        <f>SUMIFS($AJ:$AJ,$D:$D,AI311,$H:$H,"집중")/100</f>
        <v>424.84</v>
      </c>
      <c r="AK311" s="253">
        <f t="shared" si="12"/>
        <v>11</v>
      </c>
      <c r="AL311" s="253"/>
      <c r="AM311" s="253"/>
      <c r="AN311" s="253"/>
      <c r="AO311" s="253"/>
      <c r="AP311" s="257" t="s">
        <v>9454</v>
      </c>
      <c r="AQ311" s="266">
        <f t="shared" si="11"/>
        <v>110</v>
      </c>
      <c r="AR311" s="253"/>
      <c r="BB311" s="257" t="s">
        <v>9454</v>
      </c>
      <c r="BC311" s="266">
        <f t="shared" si="13"/>
        <v>76</v>
      </c>
    </row>
    <row r="312" spans="4:55" s="133" customFormat="1" ht="21" customHeight="1">
      <c r="D312" s="134"/>
      <c r="E312" s="171"/>
      <c r="F312" s="172"/>
      <c r="G312" s="172"/>
      <c r="H312" s="141"/>
      <c r="I312" s="141"/>
      <c r="L312" s="160">
        <f>COUNTIF(L$61:L$107,5)</f>
        <v>0</v>
      </c>
      <c r="M312" s="160">
        <f>COUNTIF(M$61:M$107,5)</f>
        <v>1</v>
      </c>
      <c r="N312" s="157">
        <f>COUNTIF(N$61:N$107,5)</f>
        <v>1</v>
      </c>
      <c r="Z312" s="141"/>
      <c r="AE312" s="253"/>
      <c r="AF312" s="253"/>
      <c r="AG312" s="253"/>
      <c r="AH312" s="253"/>
      <c r="AI312" s="257" t="s">
        <v>9043</v>
      </c>
      <c r="AJ312" s="258">
        <f>SUMIFS($AJ:$AJ,$D:$D,AI312,$H:$H,"집중")/100</f>
        <v>504.64</v>
      </c>
      <c r="AK312" s="253">
        <f t="shared" si="12"/>
        <v>18</v>
      </c>
      <c r="AL312" s="253"/>
      <c r="AM312" s="253"/>
      <c r="AN312" s="253"/>
      <c r="AO312" s="253"/>
      <c r="AP312" s="257" t="s">
        <v>9043</v>
      </c>
      <c r="AQ312" s="266">
        <f>SUMIFS($AQ$6:$AQ$295,$H$6:$H$295,"집중",$AJ$6:$AJ$295,"&gt;0",$D$6:$D$295,AP312)</f>
        <v>13</v>
      </c>
      <c r="AR312" s="253"/>
      <c r="BB312" s="257" t="s">
        <v>9043</v>
      </c>
      <c r="BC312" s="266">
        <f t="shared" si="13"/>
        <v>92</v>
      </c>
    </row>
    <row r="313" spans="4:55" s="133" customFormat="1" ht="21" customHeight="1" thickBot="1">
      <c r="D313" s="134"/>
      <c r="E313" s="171"/>
      <c r="F313" s="172"/>
      <c r="G313" s="172"/>
      <c r="H313" s="141"/>
      <c r="I313" s="141"/>
      <c r="L313" s="170">
        <f>COUNTIF(L$61:L$107,6)</f>
        <v>0</v>
      </c>
      <c r="M313" s="170">
        <f>COUNTIF(M$61:M$107,6)</f>
        <v>0</v>
      </c>
      <c r="N313" s="167">
        <f>COUNTIF(N$61:N$107,6)</f>
        <v>2</v>
      </c>
      <c r="Z313" s="141"/>
      <c r="AE313" s="253"/>
      <c r="AF313" s="253"/>
      <c r="AG313" s="253"/>
      <c r="AH313" s="253"/>
      <c r="AI313" s="257" t="s">
        <v>9455</v>
      </c>
      <c r="AJ313" s="258">
        <f>(SUMIFS($AJ:$AJ,$D:$D,"서울",$H:$H,"집중")+SUMIFS($AJ:$AJ,$D:$D,"강원",$H:$H,"집중"))/100</f>
        <v>517.42999999999995</v>
      </c>
      <c r="AK313" s="253">
        <f>COUNTIFS($D:$D,"서울",$AJ:$AJ,"&gt;0",$H:$H,"집중")+COUNTIFS($D:$D,"강원",$AJ:$AJ,"&gt;0",$H:$H,"집중")</f>
        <v>13</v>
      </c>
      <c r="AL313" s="253"/>
      <c r="AM313" s="253"/>
      <c r="AN313" s="253"/>
      <c r="AO313" s="253"/>
      <c r="AP313" s="257" t="s">
        <v>9455</v>
      </c>
      <c r="AQ313" s="266">
        <f>SUMIFS($AQ$6:$AQ$295,$H$6:$H$295,"집중",$AJ$6:$AJ$295,"&gt;0",$D$6:$D$295,"서울")+SUMIFS($AQ$6:$AQ$295,$H$6:$H$295,"집중",$AJ$6:$AJ$295,"&gt;0",$D$6:$D$295,"강원")</f>
        <v>93</v>
      </c>
      <c r="AR313" s="253"/>
      <c r="BB313" s="257" t="s">
        <v>9455</v>
      </c>
      <c r="BC313" s="266">
        <f>SUMIFS($BC$6:$BC$295,$H$6:$H$295,"집중",$AJ$6:$AJ$295,"&gt;0",$D$6:$D$295,"서울")+SUMIFS($BC$6:$BC$295,$H$6:$H$295,"집중",$AJ$6:$AJ$295,"&gt;0",$D$6:$D$295,"강원")</f>
        <v>108</v>
      </c>
    </row>
    <row r="314" spans="4:55" s="133" customFormat="1" ht="21" customHeight="1">
      <c r="D314" s="134"/>
      <c r="E314" s="171"/>
      <c r="F314" s="172"/>
      <c r="G314" s="172"/>
      <c r="H314" s="141"/>
      <c r="I314" s="141"/>
      <c r="L314" s="144">
        <f>COUNTIF(L$108:L$150,1)</f>
        <v>0</v>
      </c>
      <c r="M314" s="144">
        <f>COUNTIF(M$108:M$150,1)</f>
        <v>0</v>
      </c>
      <c r="N314" s="140">
        <f>COUNTIF(N$108:N$150,1)</f>
        <v>0</v>
      </c>
      <c r="Z314" s="141"/>
      <c r="AE314" s="253"/>
      <c r="AF314" s="253"/>
      <c r="AG314" s="253"/>
      <c r="AH314" s="253"/>
      <c r="AI314" s="260" t="s">
        <v>9456</v>
      </c>
      <c r="AJ314" s="260">
        <f>SUM(AJ308:AJ313)</f>
        <v>2430.3649999999998</v>
      </c>
      <c r="AK314" s="253">
        <f>SUM(AK308:AK313)</f>
        <v>83</v>
      </c>
      <c r="AL314" s="253"/>
      <c r="AM314" s="253"/>
      <c r="AN314" s="253"/>
      <c r="AO314" s="253"/>
      <c r="AP314" s="260" t="s">
        <v>9456</v>
      </c>
      <c r="AQ314" s="260">
        <f>SUM(AQ308:AQ313)</f>
        <v>403</v>
      </c>
      <c r="AR314" s="253"/>
      <c r="BB314" s="260" t="s">
        <v>9456</v>
      </c>
      <c r="BC314" s="260">
        <f>SUM(BC308:BC313)</f>
        <v>675</v>
      </c>
    </row>
    <row r="315" spans="4:55" s="133" customFormat="1" ht="21" customHeight="1">
      <c r="D315" s="134"/>
      <c r="E315" s="171"/>
      <c r="F315" s="172"/>
      <c r="G315" s="172"/>
      <c r="H315" s="141"/>
      <c r="I315" s="141"/>
      <c r="L315" s="160">
        <f>COUNTIF(L$108:L$150,2)</f>
        <v>0</v>
      </c>
      <c r="M315" s="160">
        <f>COUNTIF(M$108:M$150,2)</f>
        <v>0</v>
      </c>
      <c r="N315" s="157">
        <f>COUNTIF(N$108:N$150,2)</f>
        <v>0</v>
      </c>
      <c r="Z315" s="141"/>
      <c r="AE315" s="253"/>
      <c r="AF315" s="253"/>
      <c r="AG315" s="253"/>
      <c r="AH315" s="253"/>
      <c r="AI315" s="260" t="s">
        <v>9458</v>
      </c>
      <c r="AJ315" s="260">
        <v>3050</v>
      </c>
      <c r="AK315" s="253"/>
      <c r="AL315" s="253"/>
      <c r="AM315" s="253"/>
      <c r="AN315" s="253"/>
      <c r="AO315" s="253"/>
      <c r="AP315" s="260" t="s">
        <v>9458</v>
      </c>
      <c r="AQ315" s="260">
        <v>430</v>
      </c>
      <c r="AR315" s="253"/>
      <c r="BB315" s="260" t="s">
        <v>9458</v>
      </c>
      <c r="BC315" s="260">
        <v>1100</v>
      </c>
    </row>
    <row r="316" spans="4:55" s="133" customFormat="1" ht="21" customHeight="1">
      <c r="D316" s="134"/>
      <c r="E316" s="171"/>
      <c r="F316" s="172"/>
      <c r="G316" s="172"/>
      <c r="H316" s="141"/>
      <c r="I316" s="141"/>
      <c r="L316" s="160">
        <f>COUNTIF(L$108:L$150,3)</f>
        <v>34</v>
      </c>
      <c r="M316" s="160">
        <f>COUNTIF(M$108:M$150,3)</f>
        <v>1</v>
      </c>
      <c r="N316" s="157">
        <f>COUNTIF(N$108:N$150,3)</f>
        <v>1</v>
      </c>
      <c r="Z316" s="141"/>
      <c r="AE316" s="253"/>
      <c r="AF316" s="253"/>
      <c r="AG316" s="253"/>
      <c r="AH316" s="253"/>
      <c r="AI316" s="253"/>
      <c r="AJ316" s="262">
        <f>AJ314/AJ315</f>
        <v>0.79684098360655731</v>
      </c>
      <c r="AK316" s="253"/>
      <c r="AL316" s="253"/>
      <c r="AM316" s="253"/>
      <c r="AN316" s="253"/>
      <c r="AO316" s="253"/>
      <c r="AP316" s="253"/>
      <c r="AQ316" s="253"/>
      <c r="AR316" s="253"/>
    </row>
    <row r="317" spans="4:55" s="133" customFormat="1" ht="21" customHeight="1">
      <c r="D317" s="134"/>
      <c r="E317" s="171"/>
      <c r="F317" s="172"/>
      <c r="G317" s="172"/>
      <c r="H317" s="141"/>
      <c r="I317" s="141"/>
      <c r="L317" s="160">
        <f>COUNTIF(L$108:L$150,4)</f>
        <v>9</v>
      </c>
      <c r="M317" s="160">
        <f>COUNTIF(M$108:M$150,4)</f>
        <v>42</v>
      </c>
      <c r="N317" s="157">
        <f>COUNTIF(N$108:N$150,4)</f>
        <v>40</v>
      </c>
      <c r="Z317" s="141"/>
      <c r="AE317" s="253"/>
      <c r="AF317" s="253"/>
      <c r="AG317" s="253"/>
      <c r="AH317" s="253"/>
      <c r="AI317" s="253"/>
      <c r="AJ317" s="253"/>
      <c r="AK317" s="253"/>
      <c r="AL317" s="253"/>
      <c r="AM317" s="253"/>
      <c r="AN317" s="253"/>
      <c r="AO317" s="253"/>
      <c r="AP317" s="253"/>
      <c r="AQ317" s="253"/>
      <c r="AR317" s="253"/>
    </row>
    <row r="318" spans="4:55" s="133" customFormat="1" ht="21" customHeight="1">
      <c r="D318" s="134"/>
      <c r="E318" s="171"/>
      <c r="F318" s="172"/>
      <c r="G318" s="172"/>
      <c r="H318" s="141"/>
      <c r="I318" s="141"/>
      <c r="L318" s="160">
        <f>COUNTIF(L$108:L$150,5)</f>
        <v>0</v>
      </c>
      <c r="M318" s="160">
        <f>COUNTIF(M$108:M$150,5)</f>
        <v>0</v>
      </c>
      <c r="N318" s="157">
        <f>COUNTIF(N$108:N$150,5)</f>
        <v>0</v>
      </c>
      <c r="Z318" s="141"/>
      <c r="AE318" s="253"/>
      <c r="AF318" s="253"/>
      <c r="AG318" s="253"/>
      <c r="AH318" s="253"/>
      <c r="AI318" s="254" t="s">
        <v>7920</v>
      </c>
      <c r="AJ318" s="254" t="s">
        <v>9446</v>
      </c>
      <c r="AK318" s="253"/>
      <c r="AL318" s="253"/>
      <c r="AM318" s="253"/>
      <c r="AN318" s="253"/>
      <c r="AO318" s="253"/>
      <c r="AP318" s="254" t="s">
        <v>7920</v>
      </c>
      <c r="AQ318" s="254" t="s">
        <v>9448</v>
      </c>
      <c r="AR318" s="253"/>
      <c r="BB318" s="254" t="s">
        <v>7920</v>
      </c>
      <c r="BC318" s="254" t="s">
        <v>9448</v>
      </c>
    </row>
    <row r="319" spans="4:55" s="133" customFormat="1" ht="21" customHeight="1" thickBot="1">
      <c r="D319" s="134"/>
      <c r="E319" s="171"/>
      <c r="F319" s="172"/>
      <c r="G319" s="172"/>
      <c r="H319" s="141"/>
      <c r="I319" s="141"/>
      <c r="L319" s="170">
        <f>COUNTIF(L$108:L$150,6)</f>
        <v>0</v>
      </c>
      <c r="M319" s="170">
        <f>COUNTIF(M$108:M$150,6)</f>
        <v>0</v>
      </c>
      <c r="N319" s="167">
        <f>COUNTIF(N$108:N$150,6)</f>
        <v>2</v>
      </c>
      <c r="Z319" s="141"/>
      <c r="AE319" s="253"/>
      <c r="AF319" s="253"/>
      <c r="AG319" s="253"/>
      <c r="AH319" s="253"/>
      <c r="AI319" s="257" t="s">
        <v>9452</v>
      </c>
      <c r="AJ319" s="258">
        <f>SUMIFS($AJ:$AJ,$D:$D,AI319,$H:$H,"상시")/100</f>
        <v>630.41449999999998</v>
      </c>
      <c r="AK319" s="253">
        <f>COUNTIFS($D:$D,AI319,$AJ:$AJ,"&gt;0",$H:$H,"상시")</f>
        <v>14</v>
      </c>
      <c r="AL319" s="253"/>
      <c r="AM319" s="253"/>
      <c r="AN319" s="253"/>
      <c r="AO319" s="253"/>
      <c r="AP319" s="257" t="s">
        <v>9452</v>
      </c>
      <c r="AQ319" s="258">
        <f>SUMIFS($AQ:$AQ,$D:$D,AP319,$H:$H,"상시")</f>
        <v>172</v>
      </c>
      <c r="AR319" s="253"/>
      <c r="BB319" s="257" t="s">
        <v>9452</v>
      </c>
      <c r="BC319" s="258">
        <f>SUMIFS($BC:$BC,$D:$D,BB319,$H:$H,"상시")</f>
        <v>231</v>
      </c>
    </row>
    <row r="320" spans="4:55" s="133" customFormat="1" ht="21" customHeight="1">
      <c r="D320" s="134"/>
      <c r="E320" s="171"/>
      <c r="F320" s="172"/>
      <c r="G320" s="172"/>
      <c r="H320" s="141"/>
      <c r="I320" s="141"/>
      <c r="L320" s="144">
        <f>COUNTIF(L$151:L$200,1)</f>
        <v>36</v>
      </c>
      <c r="M320" s="144">
        <f>COUNTIF(M$151:M$200,1)</f>
        <v>3</v>
      </c>
      <c r="N320" s="140">
        <f>COUNTIF(N$151:N$200,1)</f>
        <v>3</v>
      </c>
      <c r="Z320" s="141"/>
      <c r="AE320" s="253"/>
      <c r="AF320" s="253"/>
      <c r="AG320" s="253"/>
      <c r="AH320" s="253"/>
      <c r="AI320" s="257" t="s">
        <v>8134</v>
      </c>
      <c r="AJ320" s="258">
        <f>SUMIFS($AJ:$AJ,$D:$D,AI320,$H:$H,"상시")/100</f>
        <v>164.5</v>
      </c>
      <c r="AK320" s="253">
        <f>COUNTIFS($D:$D,AI320,$AJ:$AJ,"&gt;0",$H:$H,"상시")</f>
        <v>12</v>
      </c>
      <c r="AL320" s="253"/>
      <c r="AM320" s="253"/>
      <c r="AN320" s="253"/>
      <c r="AO320" s="253"/>
      <c r="AP320" s="257" t="s">
        <v>8134</v>
      </c>
      <c r="AQ320" s="258">
        <f>SUMIFS($AQ:$AQ,$D:$D,AP320,$H:$H,"상시")</f>
        <v>77</v>
      </c>
      <c r="AR320" s="253"/>
      <c r="BB320" s="257" t="s">
        <v>8134</v>
      </c>
      <c r="BC320" s="258">
        <f t="shared" ref="BC320:BC323" si="14">SUMIFS($BC:$BC,$D:$D,BB320,$H:$H,"상시")</f>
        <v>231</v>
      </c>
    </row>
    <row r="321" spans="4:55" s="133" customFormat="1" ht="21" customHeight="1">
      <c r="D321" s="134"/>
      <c r="E321" s="171"/>
      <c r="F321" s="172"/>
      <c r="G321" s="172"/>
      <c r="H321" s="141"/>
      <c r="I321" s="141"/>
      <c r="L321" s="160">
        <f>COUNTIF(L$151:L$200,2)</f>
        <v>4</v>
      </c>
      <c r="M321" s="160">
        <f>COUNTIF(M$151:M$200,2)</f>
        <v>27</v>
      </c>
      <c r="N321" s="157">
        <f>COUNTIF(N$151:N$200,2)</f>
        <v>9</v>
      </c>
      <c r="Z321" s="141"/>
      <c r="AE321" s="253"/>
      <c r="AF321" s="253"/>
      <c r="AG321" s="253"/>
      <c r="AH321" s="253"/>
      <c r="AI321" s="257" t="s">
        <v>8376</v>
      </c>
      <c r="AJ321" s="258">
        <f>SUMIFS($AJ:$AJ,$D:$D,AI321,$H:$H,"상시")/100</f>
        <v>248.92</v>
      </c>
      <c r="AK321" s="253">
        <f>COUNTIFS($D:$D,AI321,$AJ:$AJ,"&gt;0",$H:$H,"상시")</f>
        <v>19</v>
      </c>
      <c r="AL321" s="253"/>
      <c r="AM321" s="253"/>
      <c r="AN321" s="253"/>
      <c r="AO321" s="253"/>
      <c r="AP321" s="257" t="s">
        <v>8376</v>
      </c>
      <c r="AQ321" s="258">
        <f>SUMIFS($AQ:$AQ,$D:$D,AP321,$H:$H,"상시")</f>
        <v>91</v>
      </c>
      <c r="AR321" s="253"/>
      <c r="BB321" s="257" t="s">
        <v>8376</v>
      </c>
      <c r="BC321" s="258">
        <f t="shared" si="14"/>
        <v>243</v>
      </c>
    </row>
    <row r="322" spans="4:55" s="133" customFormat="1" ht="21" customHeight="1">
      <c r="D322" s="134"/>
      <c r="E322" s="171"/>
      <c r="F322" s="172"/>
      <c r="G322" s="172"/>
      <c r="H322" s="141"/>
      <c r="I322" s="141"/>
      <c r="L322" s="160">
        <f>COUNTIF(L$151:L$200,3)</f>
        <v>5</v>
      </c>
      <c r="M322" s="160">
        <f>COUNTIF(M$151:M$200,3)</f>
        <v>14</v>
      </c>
      <c r="N322" s="157">
        <f>COUNTIF(N$151:N$200,3)</f>
        <v>23</v>
      </c>
      <c r="Z322" s="141"/>
      <c r="AE322" s="253"/>
      <c r="AF322" s="253"/>
      <c r="AG322" s="253"/>
      <c r="AH322" s="253"/>
      <c r="AI322" s="257" t="s">
        <v>9454</v>
      </c>
      <c r="AJ322" s="258">
        <f>SUMIFS($AJ:$AJ,$D:$D,AI322,$H:$H,"상시")/100</f>
        <v>245.48</v>
      </c>
      <c r="AK322" s="253">
        <f>COUNTIFS($D:$D,AI322,$AJ:$AJ,"&gt;0",$H:$H,"상시")</f>
        <v>17</v>
      </c>
      <c r="AL322" s="253"/>
      <c r="AM322" s="253"/>
      <c r="AN322" s="253"/>
      <c r="AO322" s="253"/>
      <c r="AP322" s="257" t="s">
        <v>9454</v>
      </c>
      <c r="AQ322" s="258">
        <f>SUMIFS($AQ:$AQ,$D:$D,AP322,$H:$H,"상시")</f>
        <v>108</v>
      </c>
      <c r="AR322" s="253"/>
      <c r="BB322" s="257" t="s">
        <v>9454</v>
      </c>
      <c r="BC322" s="258">
        <f t="shared" si="14"/>
        <v>164</v>
      </c>
    </row>
    <row r="323" spans="4:55" s="133" customFormat="1" ht="21" customHeight="1">
      <c r="D323" s="134"/>
      <c r="E323" s="171"/>
      <c r="F323" s="172"/>
      <c r="G323" s="172"/>
      <c r="H323" s="141"/>
      <c r="I323" s="141"/>
      <c r="L323" s="160">
        <f>COUNTIF(L$151:L$200,4)</f>
        <v>5</v>
      </c>
      <c r="M323" s="160">
        <f>COUNTIF(M$151:M$200,4)</f>
        <v>6</v>
      </c>
      <c r="N323" s="157">
        <f>COUNTIF(N$151:N$200,4)</f>
        <v>15</v>
      </c>
      <c r="Z323" s="141"/>
      <c r="AE323" s="253"/>
      <c r="AF323" s="253"/>
      <c r="AG323" s="253"/>
      <c r="AH323" s="253"/>
      <c r="AI323" s="257" t="s">
        <v>9043</v>
      </c>
      <c r="AJ323" s="258">
        <f>SUMIFS($AJ:$AJ,$D:$D,AI323,$H:$H,"상시")/100</f>
        <v>541.11</v>
      </c>
      <c r="AK323" s="253">
        <f>COUNTIFS($D:$D,AI323,$AJ:$AJ,"&gt;0",$H:$H,"상시")</f>
        <v>25</v>
      </c>
      <c r="AL323" s="253"/>
      <c r="AM323" s="253"/>
      <c r="AN323" s="253"/>
      <c r="AO323" s="253"/>
      <c r="AP323" s="257" t="s">
        <v>9043</v>
      </c>
      <c r="AQ323" s="258">
        <f>SUMIFS($AQ:$AQ,$D:$D,AP323,$H:$H,"상시")</f>
        <v>75</v>
      </c>
      <c r="AR323" s="253"/>
      <c r="BB323" s="257" t="s">
        <v>9043</v>
      </c>
      <c r="BC323" s="258">
        <f t="shared" si="14"/>
        <v>141</v>
      </c>
    </row>
    <row r="324" spans="4:55" s="133" customFormat="1" ht="21" customHeight="1">
      <c r="D324" s="134"/>
      <c r="E324" s="171"/>
      <c r="F324" s="172"/>
      <c r="G324" s="172"/>
      <c r="H324" s="141"/>
      <c r="I324" s="141"/>
      <c r="L324" s="160">
        <f>COUNTIF(L$151:L$200,5)</f>
        <v>0</v>
      </c>
      <c r="M324" s="160">
        <f>COUNTIF(M$151:M$200,5)</f>
        <v>0</v>
      </c>
      <c r="N324" s="157">
        <f>COUNTIF(N$151:N$200,5)</f>
        <v>0</v>
      </c>
      <c r="Z324" s="141"/>
      <c r="AE324" s="253"/>
      <c r="AF324" s="253"/>
      <c r="AG324" s="253"/>
      <c r="AH324" s="253"/>
      <c r="AI324" s="257" t="s">
        <v>9455</v>
      </c>
      <c r="AJ324" s="258">
        <f>(SUMIFS($AJ:$AJ,$D:$D,"서울",$H:$H,"상시")+SUMIFS($AJ:$AJ,$D:$D,"강원",$H:$H,"상시"))/100</f>
        <v>367.7</v>
      </c>
      <c r="AK324" s="253">
        <f>COUNTIFS($D:$D,"서울",$AJ:$AJ,"&gt;0",$H:$H,"상시")+COUNTIFS($D:$D,"강원",$AJ:$AJ,"&gt;0",$H:$H,"상시")</f>
        <v>14</v>
      </c>
      <c r="AL324" s="253"/>
      <c r="AM324" s="253"/>
      <c r="AN324" s="253"/>
      <c r="AO324" s="253"/>
      <c r="AP324" s="257" t="s">
        <v>9455</v>
      </c>
      <c r="AQ324" s="258">
        <f>(SUMIFS($AQ:$AQ,$D:$D,"서울",$H:$H,"상시")+SUMIFS($AQ:$AQ,$D:$D,"강원",$H:$H,"상시"))</f>
        <v>54</v>
      </c>
      <c r="AR324" s="253"/>
      <c r="BB324" s="257" t="s">
        <v>9455</v>
      </c>
      <c r="BC324" s="258">
        <f>(SUMIFS($BC:$BC,$D:$D,"서울",$H:$H,"상시")+SUMIFS($BC:$BC,$D:$D,"강원",$H:$H,"상시"))</f>
        <v>131</v>
      </c>
    </row>
    <row r="325" spans="4:55" s="133" customFormat="1" ht="21" customHeight="1" thickBot="1">
      <c r="D325" s="134"/>
      <c r="E325" s="171"/>
      <c r="F325" s="172"/>
      <c r="G325" s="172"/>
      <c r="H325" s="141"/>
      <c r="I325" s="141"/>
      <c r="L325" s="170">
        <f>COUNTIF(L$151:L$200,6)</f>
        <v>0</v>
      </c>
      <c r="M325" s="170">
        <f>COUNTIF(M$151:M$200,6)</f>
        <v>0</v>
      </c>
      <c r="N325" s="167">
        <f>COUNTIF(N$151:N$200,6)</f>
        <v>0</v>
      </c>
      <c r="Z325" s="141"/>
      <c r="AE325" s="253"/>
      <c r="AF325" s="253"/>
      <c r="AG325" s="253"/>
      <c r="AH325" s="253"/>
      <c r="AI325" s="260" t="s">
        <v>9456</v>
      </c>
      <c r="AJ325" s="260">
        <f>SUM(AJ319:AJ324)</f>
        <v>2198.1244999999999</v>
      </c>
      <c r="AK325" s="253">
        <f>SUM(AK319:AK324)</f>
        <v>101</v>
      </c>
      <c r="AL325" s="253"/>
      <c r="AM325" s="253"/>
      <c r="AN325" s="253"/>
      <c r="AO325" s="253"/>
      <c r="AP325" s="260" t="s">
        <v>9456</v>
      </c>
      <c r="AQ325" s="260">
        <f>SUM(AQ319:AQ324)</f>
        <v>577</v>
      </c>
      <c r="AR325" s="253"/>
      <c r="BB325" s="260" t="s">
        <v>9456</v>
      </c>
      <c r="BC325" s="260">
        <f>SUM(BC319:BC324)</f>
        <v>1141</v>
      </c>
    </row>
    <row r="326" spans="4:55" s="133" customFormat="1" ht="21" customHeight="1">
      <c r="D326" s="134"/>
      <c r="E326" s="171"/>
      <c r="F326" s="172"/>
      <c r="G326" s="172"/>
      <c r="H326" s="141"/>
      <c r="I326" s="141"/>
      <c r="L326" s="144">
        <f>COUNTIF(L$201:L$257,1)</f>
        <v>8</v>
      </c>
      <c r="M326" s="144">
        <f>COUNTIF(M$201:M$257,1)</f>
        <v>5</v>
      </c>
      <c r="N326" s="140">
        <f>COUNTIF(N$201:N$257,1)</f>
        <v>5</v>
      </c>
      <c r="Z326" s="141"/>
      <c r="AE326" s="253"/>
      <c r="AF326" s="253"/>
      <c r="AG326" s="253"/>
      <c r="AH326" s="253"/>
      <c r="AI326" s="260" t="s">
        <v>9458</v>
      </c>
      <c r="AJ326" s="260">
        <v>3050</v>
      </c>
      <c r="AK326" s="253"/>
      <c r="AL326" s="253"/>
      <c r="AM326" s="253"/>
      <c r="AN326" s="253"/>
      <c r="AO326" s="253"/>
      <c r="AP326" s="260" t="s">
        <v>9458</v>
      </c>
      <c r="AQ326" s="260">
        <v>430</v>
      </c>
      <c r="AR326" s="253"/>
      <c r="BB326" s="260" t="s">
        <v>9458</v>
      </c>
      <c r="BC326" s="260">
        <v>3050</v>
      </c>
    </row>
    <row r="327" spans="4:55" s="133" customFormat="1" ht="21" customHeight="1">
      <c r="D327" s="134"/>
      <c r="E327" s="171"/>
      <c r="F327" s="172"/>
      <c r="G327" s="172"/>
      <c r="H327" s="141"/>
      <c r="I327" s="141"/>
      <c r="L327" s="160">
        <f>COUNTIF(L$201:L$257,2)</f>
        <v>11</v>
      </c>
      <c r="M327" s="160">
        <f>COUNTIF(M$201:M$257,2)</f>
        <v>7</v>
      </c>
      <c r="N327" s="157">
        <f>COUNTIF(N$201:N$257,2)</f>
        <v>5</v>
      </c>
      <c r="Z327" s="141"/>
      <c r="AE327" s="253"/>
      <c r="AF327" s="253"/>
      <c r="AG327" s="253"/>
      <c r="AH327" s="253"/>
      <c r="AI327" s="253"/>
      <c r="AJ327" s="262">
        <f>AJ325/AJ326</f>
        <v>0.72069655737704919</v>
      </c>
      <c r="AK327" s="253"/>
      <c r="AL327" s="253"/>
      <c r="AM327" s="253"/>
      <c r="AN327" s="253"/>
      <c r="AO327" s="253"/>
      <c r="AP327" s="253"/>
      <c r="AQ327" s="253"/>
      <c r="AR327" s="253"/>
    </row>
    <row r="328" spans="4:55" s="133" customFormat="1" ht="21" customHeight="1" thickBot="1">
      <c r="D328" s="134"/>
      <c r="E328" s="171"/>
      <c r="F328" s="172"/>
      <c r="G328" s="172"/>
      <c r="H328" s="141"/>
      <c r="I328" s="141"/>
      <c r="L328" s="160">
        <f>COUNTIF(L$201:L$257,3)</f>
        <v>37</v>
      </c>
      <c r="M328" s="160">
        <f>COUNTIF(M$201:M$257,3)</f>
        <v>17</v>
      </c>
      <c r="N328" s="157">
        <f>COUNTIF(N$201:N$257,3)</f>
        <v>8</v>
      </c>
      <c r="Z328" s="141"/>
      <c r="AE328" s="253"/>
      <c r="AF328" s="253"/>
      <c r="AG328" s="253"/>
      <c r="AH328" s="253"/>
      <c r="AI328" s="253"/>
      <c r="AJ328" s="253"/>
      <c r="AK328" s="253"/>
      <c r="AL328" s="253"/>
      <c r="AM328" s="253"/>
      <c r="AN328" s="253"/>
      <c r="AO328" s="253"/>
      <c r="AP328" s="253"/>
      <c r="AQ328" s="253"/>
      <c r="AR328" s="253"/>
    </row>
    <row r="329" spans="4:55" s="133" customFormat="1" ht="21" customHeight="1">
      <c r="D329" s="134"/>
      <c r="E329" s="171"/>
      <c r="F329" s="172"/>
      <c r="G329" s="172"/>
      <c r="H329" s="141"/>
      <c r="I329" s="141"/>
      <c r="L329" s="160">
        <f>COUNTIF(L$201:L$257,4)</f>
        <v>1</v>
      </c>
      <c r="M329" s="160">
        <f>COUNTIF(M$201:M$257,4)</f>
        <v>28</v>
      </c>
      <c r="N329" s="157">
        <f>COUNTIF(N$201:N$257,4)</f>
        <v>35</v>
      </c>
      <c r="Z329" s="141"/>
      <c r="AE329" s="253"/>
      <c r="AF329" s="253"/>
      <c r="AG329" s="253"/>
      <c r="AH329" s="253"/>
      <c r="AI329" s="254" t="s">
        <v>9461</v>
      </c>
      <c r="AJ329" s="254" t="s">
        <v>9446</v>
      </c>
      <c r="AK329" s="253"/>
      <c r="AL329" s="253"/>
      <c r="AM329" s="253"/>
      <c r="AN329" s="253"/>
      <c r="AO329" s="253"/>
      <c r="AP329" s="268" t="s">
        <v>9462</v>
      </c>
      <c r="AQ329" s="269" t="s">
        <v>9463</v>
      </c>
      <c r="AR329" s="253"/>
      <c r="BB329" s="268" t="s">
        <v>9462</v>
      </c>
      <c r="BC329" s="269" t="s">
        <v>9446</v>
      </c>
    </row>
    <row r="330" spans="4:55" s="133" customFormat="1" ht="21" customHeight="1">
      <c r="D330" s="134"/>
      <c r="E330" s="171"/>
      <c r="F330" s="172"/>
      <c r="G330" s="172"/>
      <c r="H330" s="141"/>
      <c r="I330" s="141"/>
      <c r="L330" s="160">
        <f>COUNTIF(L$201:L$257,5)</f>
        <v>0</v>
      </c>
      <c r="M330" s="160">
        <f>COUNTIF(M$201:M$257,5)</f>
        <v>0</v>
      </c>
      <c r="N330" s="157">
        <f>COUNTIF(N$201:N$257,5)</f>
        <v>4</v>
      </c>
      <c r="Z330" s="141"/>
      <c r="AE330" s="253"/>
      <c r="AF330" s="253"/>
      <c r="AG330" s="253"/>
      <c r="AH330" s="253"/>
      <c r="AI330" s="257" t="s">
        <v>9452</v>
      </c>
      <c r="AJ330" s="258">
        <f>AJ308+AJ345</f>
        <v>586.90499999999997</v>
      </c>
      <c r="AK330" s="253">
        <f>AK308+AK345</f>
        <v>15</v>
      </c>
      <c r="AL330" s="253"/>
      <c r="AM330" s="253"/>
      <c r="AN330" s="253"/>
      <c r="AO330" s="253"/>
      <c r="AP330" s="270" t="s">
        <v>9452</v>
      </c>
      <c r="AQ330" s="271">
        <f>AQ308+AQ345</f>
        <v>123</v>
      </c>
      <c r="AR330" s="262">
        <f>AQ330/$AQ$336</f>
        <v>0.24848484848484848</v>
      </c>
      <c r="BB330" s="270" t="s">
        <v>9452</v>
      </c>
      <c r="BC330" s="271">
        <f>BC308+BC345</f>
        <v>144</v>
      </c>
    </row>
    <row r="331" spans="4:55" s="133" customFormat="1" ht="21" customHeight="1" thickBot="1">
      <c r="D331" s="134"/>
      <c r="E331" s="171"/>
      <c r="F331" s="172"/>
      <c r="G331" s="172"/>
      <c r="H331" s="141"/>
      <c r="I331" s="141"/>
      <c r="L331" s="170">
        <f>COUNTIF(L$201:L$257,6)</f>
        <v>0</v>
      </c>
      <c r="M331" s="170">
        <f>COUNTIF(M$201:M$257,6)</f>
        <v>0</v>
      </c>
      <c r="N331" s="167">
        <f>COUNTIF(N$201:N$257,6)</f>
        <v>0</v>
      </c>
      <c r="Z331" s="141"/>
      <c r="AE331" s="253"/>
      <c r="AF331" s="253"/>
      <c r="AG331" s="253"/>
      <c r="AH331" s="253"/>
      <c r="AI331" s="257" t="s">
        <v>8134</v>
      </c>
      <c r="AJ331" s="258">
        <f>AJ309+AJ349</f>
        <v>450.8</v>
      </c>
      <c r="AK331" s="253">
        <f>AK309+AK349</f>
        <v>17</v>
      </c>
      <c r="AL331" s="253"/>
      <c r="AM331" s="253"/>
      <c r="AN331" s="253"/>
      <c r="AO331" s="253"/>
      <c r="AP331" s="270" t="s">
        <v>8134</v>
      </c>
      <c r="AQ331" s="271">
        <f>AQ309+AQ349</f>
        <v>94</v>
      </c>
      <c r="AR331" s="262">
        <f t="shared" ref="AR331:AR335" si="15">AQ331/$AQ$336</f>
        <v>0.1898989898989899</v>
      </c>
      <c r="BB331" s="270" t="s">
        <v>8134</v>
      </c>
      <c r="BC331" s="271">
        <f>BC309+BC349</f>
        <v>156</v>
      </c>
    </row>
    <row r="332" spans="4:55" s="133" customFormat="1" ht="21" customHeight="1">
      <c r="D332" s="134"/>
      <c r="E332" s="171"/>
      <c r="F332" s="172"/>
      <c r="G332" s="172"/>
      <c r="H332" s="141"/>
      <c r="I332" s="141"/>
      <c r="L332" s="144">
        <f>COUNTIF(L$258:L$295,1)</f>
        <v>6</v>
      </c>
      <c r="M332" s="144">
        <f>COUNTIF(M$258:M$295,1)</f>
        <v>2</v>
      </c>
      <c r="N332" s="140">
        <f>COUNTIF(N$258:N$295,1)</f>
        <v>2</v>
      </c>
      <c r="Z332" s="141"/>
      <c r="AE332" s="253"/>
      <c r="AF332" s="253"/>
      <c r="AG332" s="253"/>
      <c r="AH332" s="253"/>
      <c r="AI332" s="257" t="s">
        <v>8376</v>
      </c>
      <c r="AJ332" s="258">
        <f>AJ310+AJ348</f>
        <v>384.84000000000003</v>
      </c>
      <c r="AK332" s="253">
        <f>AK310+AK348</f>
        <v>17</v>
      </c>
      <c r="AL332" s="253"/>
      <c r="AM332" s="253"/>
      <c r="AN332" s="253"/>
      <c r="AO332" s="253"/>
      <c r="AP332" s="270" t="s">
        <v>8376</v>
      </c>
      <c r="AQ332" s="271">
        <f>AQ310+AQ348</f>
        <v>36</v>
      </c>
      <c r="AR332" s="262">
        <f t="shared" si="15"/>
        <v>7.2727272727272724E-2</v>
      </c>
      <c r="BB332" s="270" t="s">
        <v>8376</v>
      </c>
      <c r="BC332" s="271">
        <f>BC310+BC348</f>
        <v>156</v>
      </c>
    </row>
    <row r="333" spans="4:55" s="133" customFormat="1" ht="21" customHeight="1">
      <c r="D333" s="134"/>
      <c r="E333" s="171"/>
      <c r="F333" s="172"/>
      <c r="G333" s="172"/>
      <c r="H333" s="141"/>
      <c r="I333" s="141"/>
      <c r="L333" s="160">
        <f>COUNTIF(L$258:L$295,2)</f>
        <v>10</v>
      </c>
      <c r="M333" s="160">
        <f>COUNTIF(M$258:M$295,2)</f>
        <v>2</v>
      </c>
      <c r="N333" s="157">
        <f>COUNTIF(N$258:N$295,2)</f>
        <v>0</v>
      </c>
      <c r="Z333" s="141"/>
      <c r="AE333" s="253"/>
      <c r="AF333" s="253"/>
      <c r="AG333" s="253"/>
      <c r="AH333" s="253"/>
      <c r="AI333" s="257" t="s">
        <v>9454</v>
      </c>
      <c r="AJ333" s="258">
        <f>AJ311+AJ350</f>
        <v>497.24</v>
      </c>
      <c r="AK333" s="253">
        <f>AK311+AK350</f>
        <v>13</v>
      </c>
      <c r="AL333" s="253"/>
      <c r="AM333" s="253"/>
      <c r="AN333" s="253"/>
      <c r="AO333" s="253"/>
      <c r="AP333" s="270" t="s">
        <v>9454</v>
      </c>
      <c r="AQ333" s="271">
        <f>AQ311+AQ350</f>
        <v>132</v>
      </c>
      <c r="AR333" s="262">
        <f t="shared" si="15"/>
        <v>0.26666666666666666</v>
      </c>
      <c r="BB333" s="270" t="s">
        <v>9454</v>
      </c>
      <c r="BC333" s="271">
        <f>BC311+BC350</f>
        <v>89</v>
      </c>
    </row>
    <row r="334" spans="4:55" s="133" customFormat="1" ht="21" customHeight="1">
      <c r="D334" s="134"/>
      <c r="E334" s="171"/>
      <c r="F334" s="172"/>
      <c r="G334" s="172"/>
      <c r="H334" s="141"/>
      <c r="I334" s="141"/>
      <c r="L334" s="160">
        <f>COUNTIF(L$258:L$295,3)</f>
        <v>22</v>
      </c>
      <c r="M334" s="160">
        <f>COUNTIF(M$258:M$295,3)</f>
        <v>18</v>
      </c>
      <c r="N334" s="157">
        <f>COUNTIF(N$258:N$295,3)</f>
        <v>12</v>
      </c>
      <c r="Z334" s="141"/>
      <c r="AE334" s="253"/>
      <c r="AF334" s="253"/>
      <c r="AG334" s="253"/>
      <c r="AH334" s="253"/>
      <c r="AI334" s="257" t="s">
        <v>9043</v>
      </c>
      <c r="AJ334" s="258">
        <f>AJ312+AJ346</f>
        <v>734.48</v>
      </c>
      <c r="AK334" s="253">
        <f>AK312+AK346</f>
        <v>21</v>
      </c>
      <c r="AL334" s="253"/>
      <c r="AM334" s="253"/>
      <c r="AN334" s="253"/>
      <c r="AO334" s="253"/>
      <c r="AP334" s="270" t="s">
        <v>9043</v>
      </c>
      <c r="AQ334" s="271">
        <f>AQ312+AQ346</f>
        <v>13</v>
      </c>
      <c r="AR334" s="262">
        <f t="shared" si="15"/>
        <v>2.6262626262626262E-2</v>
      </c>
      <c r="BB334" s="270" t="s">
        <v>9043</v>
      </c>
      <c r="BC334" s="271">
        <f>BC312+BC346</f>
        <v>104</v>
      </c>
    </row>
    <row r="335" spans="4:55" s="133" customFormat="1" ht="21" customHeight="1">
      <c r="D335" s="134"/>
      <c r="E335" s="171"/>
      <c r="F335" s="172"/>
      <c r="G335" s="172"/>
      <c r="H335" s="141"/>
      <c r="I335" s="141"/>
      <c r="L335" s="160">
        <f>COUNTIF(L$258:L$295,4)</f>
        <v>0</v>
      </c>
      <c r="M335" s="160">
        <f>COUNTIF(M$258:M$295,4)</f>
        <v>16</v>
      </c>
      <c r="N335" s="157">
        <f>COUNTIF(N$258:N$295,4)</f>
        <v>24</v>
      </c>
      <c r="Z335" s="141"/>
      <c r="AE335" s="253"/>
      <c r="AF335" s="253"/>
      <c r="AG335" s="253"/>
      <c r="AH335" s="253"/>
      <c r="AI335" s="257" t="s">
        <v>9455</v>
      </c>
      <c r="AJ335" s="258">
        <f>AJ313+AJ347</f>
        <v>621.42999999999995</v>
      </c>
      <c r="AK335" s="253">
        <f>AK313+AK347</f>
        <v>15</v>
      </c>
      <c r="AL335" s="253"/>
      <c r="AM335" s="253"/>
      <c r="AN335" s="253"/>
      <c r="AO335" s="253"/>
      <c r="AP335" s="270" t="s">
        <v>9455</v>
      </c>
      <c r="AQ335" s="271">
        <f>AQ313+AQ347</f>
        <v>97</v>
      </c>
      <c r="AR335" s="262">
        <f t="shared" si="15"/>
        <v>0.19595959595959597</v>
      </c>
      <c r="BB335" s="270" t="s">
        <v>9455</v>
      </c>
      <c r="BC335" s="271">
        <f>BC313+BC347</f>
        <v>120</v>
      </c>
    </row>
    <row r="336" spans="4:55" s="133" customFormat="1" ht="21" customHeight="1">
      <c r="D336" s="134"/>
      <c r="E336" s="171"/>
      <c r="F336" s="172"/>
      <c r="G336" s="172"/>
      <c r="H336" s="141"/>
      <c r="I336" s="141"/>
      <c r="L336" s="160">
        <f>COUNTIF(L$258:L$295,5)</f>
        <v>0</v>
      </c>
      <c r="M336" s="160">
        <f>COUNTIF(M$258:M$295,5)</f>
        <v>0</v>
      </c>
      <c r="N336" s="157">
        <f>COUNTIF(N$258:N$295,5)</f>
        <v>0</v>
      </c>
      <c r="Z336" s="141"/>
      <c r="AE336" s="253"/>
      <c r="AF336" s="253"/>
      <c r="AG336" s="253"/>
      <c r="AH336" s="253"/>
      <c r="AI336" s="260" t="s">
        <v>9456</v>
      </c>
      <c r="AJ336" s="258">
        <f>SUM(AJ330:AJ335)</f>
        <v>3275.6950000000002</v>
      </c>
      <c r="AK336" s="253">
        <f>SUM(AK330:AK335)</f>
        <v>98</v>
      </c>
      <c r="AL336" s="253"/>
      <c r="AM336" s="253"/>
      <c r="AN336" s="253"/>
      <c r="AO336" s="253"/>
      <c r="AP336" s="272" t="s">
        <v>9456</v>
      </c>
      <c r="AQ336" s="273">
        <f>SUM(AQ330:AQ335)</f>
        <v>495</v>
      </c>
      <c r="AR336" s="253"/>
      <c r="BB336" s="272" t="s">
        <v>9456</v>
      </c>
      <c r="BC336" s="273">
        <f>SUM(BC330:BC335)</f>
        <v>769</v>
      </c>
    </row>
    <row r="337" spans="4:55" s="133" customFormat="1" ht="21" customHeight="1" thickBot="1">
      <c r="D337" s="134"/>
      <c r="E337" s="171"/>
      <c r="F337" s="172"/>
      <c r="G337" s="172"/>
      <c r="H337" s="141"/>
      <c r="I337" s="141"/>
      <c r="L337" s="170">
        <f>COUNTIF(L$258:L$295,6)</f>
        <v>0</v>
      </c>
      <c r="M337" s="170">
        <f>COUNTIF(M$258:M$295,6)</f>
        <v>0</v>
      </c>
      <c r="N337" s="167">
        <f>COUNTIF(N$258:N$295,6)</f>
        <v>0</v>
      </c>
      <c r="Z337" s="141"/>
      <c r="AE337" s="253"/>
      <c r="AF337" s="253"/>
      <c r="AG337" s="253"/>
      <c r="AH337" s="253"/>
      <c r="AI337" s="260" t="s">
        <v>9458</v>
      </c>
      <c r="AJ337" s="260"/>
      <c r="AK337" s="253"/>
      <c r="AL337" s="253"/>
      <c r="AM337" s="253"/>
      <c r="AN337" s="253"/>
      <c r="AO337" s="253"/>
      <c r="AP337" s="274" t="s">
        <v>9458</v>
      </c>
      <c r="AQ337" s="275">
        <v>430</v>
      </c>
      <c r="AR337" s="253"/>
      <c r="BB337" s="274" t="s">
        <v>9458</v>
      </c>
      <c r="BC337" s="275">
        <v>430</v>
      </c>
    </row>
    <row r="338" spans="4:55" ht="31.5" customHeight="1">
      <c r="AI338" s="253"/>
      <c r="AJ338" s="262" t="e">
        <f>AJ336/AJ337</f>
        <v>#DIV/0!</v>
      </c>
      <c r="AQ338" s="276">
        <f>AQ336/AQ337</f>
        <v>1.1511627906976745</v>
      </c>
    </row>
    <row r="339" spans="4:55" ht="31.5" customHeight="1">
      <c r="AE339" s="277"/>
      <c r="AF339" s="277"/>
    </row>
    <row r="345" spans="4:55" ht="31.5" customHeight="1">
      <c r="AI345" s="278" t="s">
        <v>9464</v>
      </c>
      <c r="AJ345" s="279">
        <f>(AJ17+AJ16+AJ13)/100</f>
        <v>166.5</v>
      </c>
      <c r="AK345" s="179">
        <v>3</v>
      </c>
      <c r="AP345" s="278" t="s">
        <v>9464</v>
      </c>
      <c r="AQ345" s="280">
        <f>(AQ17+AQ16+AQ13)</f>
        <v>54</v>
      </c>
      <c r="BB345" s="278" t="s">
        <v>9464</v>
      </c>
      <c r="BC345" s="280">
        <f>(BC17+BC16+BC13)</f>
        <v>21</v>
      </c>
    </row>
    <row r="346" spans="4:55" ht="31.5" customHeight="1">
      <c r="AI346" s="278" t="s">
        <v>9465</v>
      </c>
      <c r="AJ346" s="279">
        <f>(AJ241+AJ240+AJ213)/100</f>
        <v>229.84</v>
      </c>
      <c r="AK346" s="179">
        <v>3</v>
      </c>
      <c r="AP346" s="278" t="s">
        <v>9465</v>
      </c>
      <c r="AQ346" s="280">
        <f>(AQ241+AQ240+AQ213)</f>
        <v>0</v>
      </c>
      <c r="BB346" s="278" t="s">
        <v>9465</v>
      </c>
      <c r="BC346" s="280">
        <f>(BC241+BC240+BC213)</f>
        <v>12</v>
      </c>
    </row>
    <row r="347" spans="4:55" ht="31.5" customHeight="1">
      <c r="AI347" s="278" t="s">
        <v>9466</v>
      </c>
      <c r="AJ347" s="279">
        <f>(AJ266+AJ275)/100</f>
        <v>104</v>
      </c>
      <c r="AK347" s="179">
        <v>2</v>
      </c>
      <c r="AP347" s="278" t="s">
        <v>9466</v>
      </c>
      <c r="AQ347" s="280">
        <f>(AQ266+AQ275)</f>
        <v>4</v>
      </c>
      <c r="BB347" s="278" t="s">
        <v>9466</v>
      </c>
      <c r="BC347" s="280">
        <f>(BC266+BC275)</f>
        <v>12</v>
      </c>
    </row>
    <row r="348" spans="4:55" ht="31.5" customHeight="1">
      <c r="AI348" s="278" t="s">
        <v>9467</v>
      </c>
      <c r="AJ348" s="279">
        <f>(AJ143+AJ115)/100</f>
        <v>176.59</v>
      </c>
      <c r="AK348" s="179">
        <v>2</v>
      </c>
      <c r="AP348" s="278" t="s">
        <v>9467</v>
      </c>
      <c r="AQ348" s="280">
        <f>(AQ143+AQ115)</f>
        <v>1</v>
      </c>
      <c r="BB348" s="278" t="s">
        <v>9467</v>
      </c>
      <c r="BC348" s="280">
        <f>(BC143+BC115)</f>
        <v>19</v>
      </c>
    </row>
    <row r="349" spans="4:55" ht="31.5" customHeight="1">
      <c r="AI349" s="278" t="s">
        <v>9468</v>
      </c>
      <c r="AJ349" s="279">
        <f>(AJ87+AJ74+AJ69)/100</f>
        <v>96</v>
      </c>
      <c r="AK349" s="179">
        <v>3</v>
      </c>
      <c r="AP349" s="278" t="s">
        <v>9468</v>
      </c>
      <c r="AQ349" s="280">
        <f>(AQ87+AQ74+AQ69)</f>
        <v>11</v>
      </c>
      <c r="BB349" s="278" t="s">
        <v>9468</v>
      </c>
      <c r="BC349" s="280">
        <f>(BC87+BC74+BC69)</f>
        <v>17</v>
      </c>
    </row>
    <row r="350" spans="4:55" ht="31.5" customHeight="1">
      <c r="AI350" s="278" t="s">
        <v>9469</v>
      </c>
      <c r="AJ350" s="279">
        <f>(AJ181+AJ193)/100</f>
        <v>72.400000000000006</v>
      </c>
      <c r="AK350" s="179">
        <v>2</v>
      </c>
      <c r="AP350" s="278" t="s">
        <v>9469</v>
      </c>
      <c r="AQ350" s="280">
        <f>(AQ181+AQ193)</f>
        <v>22</v>
      </c>
      <c r="BB350" s="278" t="s">
        <v>9469</v>
      </c>
      <c r="BC350" s="280">
        <f>(BC181+BC193)</f>
        <v>13</v>
      </c>
    </row>
    <row r="351" spans="4:55" ht="31.5" customHeight="1">
      <c r="AK351" s="179">
        <f>83+15</f>
        <v>98</v>
      </c>
    </row>
    <row r="352" spans="4:55" ht="31.5" customHeight="1">
      <c r="AK352" s="179">
        <f>AK325+AK314</f>
        <v>184</v>
      </c>
    </row>
    <row r="353" spans="5:47" ht="31.5" customHeight="1">
      <c r="AK353" s="276">
        <f>AK351/AK352</f>
        <v>0.53260869565217395</v>
      </c>
    </row>
    <row r="357" spans="5:47" ht="31.5" customHeight="1">
      <c r="E357" s="34">
        <v>1</v>
      </c>
      <c r="F357" s="32">
        <v>2</v>
      </c>
      <c r="G357" s="34">
        <v>3</v>
      </c>
      <c r="H357" s="32">
        <v>4</v>
      </c>
      <c r="I357" s="34">
        <v>5</v>
      </c>
      <c r="J357" s="32">
        <v>6</v>
      </c>
      <c r="K357" s="34">
        <v>7</v>
      </c>
      <c r="L357" s="32">
        <v>8</v>
      </c>
      <c r="M357" s="34">
        <v>9</v>
      </c>
      <c r="N357" s="32">
        <v>10</v>
      </c>
      <c r="O357" s="34">
        <v>11</v>
      </c>
      <c r="P357" s="32">
        <v>12</v>
      </c>
      <c r="Q357" s="34">
        <v>13</v>
      </c>
      <c r="R357" s="32">
        <v>14</v>
      </c>
      <c r="S357" s="34">
        <v>15</v>
      </c>
      <c r="T357" s="32">
        <v>16</v>
      </c>
      <c r="U357" s="34">
        <v>17</v>
      </c>
      <c r="V357" s="32">
        <v>18</v>
      </c>
      <c r="W357" s="34">
        <v>19</v>
      </c>
      <c r="X357" s="32">
        <v>20</v>
      </c>
      <c r="Y357" s="34">
        <v>21</v>
      </c>
      <c r="Z357" s="32">
        <v>22</v>
      </c>
      <c r="AA357" s="34">
        <v>23</v>
      </c>
      <c r="AB357" s="32">
        <v>24</v>
      </c>
      <c r="AC357" s="34">
        <v>25</v>
      </c>
      <c r="AD357" s="32">
        <v>26</v>
      </c>
      <c r="AE357" s="34">
        <v>27</v>
      </c>
      <c r="AF357" s="32">
        <v>28</v>
      </c>
      <c r="AG357" s="34">
        <v>29</v>
      </c>
      <c r="AH357" s="32">
        <v>30</v>
      </c>
      <c r="AI357" s="34">
        <v>31</v>
      </c>
      <c r="AJ357" s="32">
        <v>32</v>
      </c>
      <c r="AK357" s="34">
        <v>33</v>
      </c>
      <c r="AL357" s="32">
        <v>34</v>
      </c>
      <c r="AM357" s="34">
        <v>35</v>
      </c>
      <c r="AN357" s="32">
        <v>36</v>
      </c>
      <c r="AO357" s="34">
        <v>37</v>
      </c>
      <c r="AP357" s="32">
        <v>38</v>
      </c>
      <c r="AQ357" s="34">
        <v>39</v>
      </c>
      <c r="AR357" s="32">
        <v>40</v>
      </c>
      <c r="AS357" s="34">
        <v>41</v>
      </c>
      <c r="AT357" s="32">
        <v>42</v>
      </c>
      <c r="AU357" s="34">
        <v>43</v>
      </c>
    </row>
  </sheetData>
  <autoFilter ref="B5:BB338"/>
  <mergeCells count="14">
    <mergeCell ref="D1:G1"/>
    <mergeCell ref="D2:G2"/>
    <mergeCell ref="AD3:AR3"/>
    <mergeCell ref="AV3:AX4"/>
    <mergeCell ref="AY3:AY5"/>
    <mergeCell ref="E4:G4"/>
    <mergeCell ref="J4:K4"/>
    <mergeCell ref="O4:R4"/>
    <mergeCell ref="S4:W4"/>
    <mergeCell ref="X4:Y4"/>
    <mergeCell ref="Z4:AB4"/>
    <mergeCell ref="AD4:AF4"/>
    <mergeCell ref="AG4:AN4"/>
    <mergeCell ref="AO4:AR4"/>
  </mergeCells>
  <phoneticPr fontId="1" type="noConversion"/>
  <pageMargins left="0.23622047244094491" right="0.23622047244094491" top="0.74803149606299213" bottom="0.74803149606299213" header="0.31496062992125984" footer="0.31496062992125984"/>
  <pageSetup paperSize="8" scale="55"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R307"/>
  <sheetViews>
    <sheetView zoomScaleNormal="100" workbookViewId="0">
      <selection activeCell="H303" sqref="H303"/>
    </sheetView>
  </sheetViews>
  <sheetFormatPr defaultRowHeight="14.25" customHeight="1"/>
  <cols>
    <col min="1" max="1" width="3.69921875" customWidth="1"/>
    <col min="3" max="3" width="24" bestFit="1" customWidth="1"/>
    <col min="6" max="6" width="12.3984375" bestFit="1" customWidth="1"/>
    <col min="9" max="9" width="13.69921875" bestFit="1" customWidth="1"/>
    <col min="10" max="10" width="12.5" customWidth="1"/>
    <col min="14" max="14" width="9.19921875" customWidth="1"/>
    <col min="31" max="31" width="19.59765625" customWidth="1"/>
    <col min="32" max="32" width="10.8984375" customWidth="1"/>
    <col min="47" max="47" width="14.8984375" customWidth="1"/>
  </cols>
  <sheetData>
    <row r="1" spans="2:70" ht="36.75" customHeight="1">
      <c r="B1" s="444" t="s">
        <v>9470</v>
      </c>
      <c r="C1" s="444"/>
      <c r="D1" s="444"/>
      <c r="E1" s="444"/>
      <c r="F1" s="444"/>
      <c r="G1" s="444"/>
      <c r="H1" s="444"/>
      <c r="I1" s="444"/>
      <c r="J1" s="444"/>
      <c r="K1" s="444"/>
      <c r="L1" s="444"/>
      <c r="M1" s="444"/>
      <c r="N1" s="444"/>
      <c r="O1" s="444"/>
      <c r="P1" s="444"/>
      <c r="Q1" s="444"/>
      <c r="R1" s="444"/>
      <c r="S1" s="444"/>
      <c r="T1" s="444"/>
      <c r="U1" s="444"/>
      <c r="V1" s="445" t="s">
        <v>9471</v>
      </c>
      <c r="W1" s="445"/>
      <c r="X1" s="446" t="s">
        <v>9472</v>
      </c>
      <c r="Y1" s="446"/>
      <c r="Z1" s="446"/>
      <c r="AA1" s="447" t="s">
        <v>9473</v>
      </c>
      <c r="AB1" s="447"/>
      <c r="AC1" s="447"/>
      <c r="AD1" s="447"/>
      <c r="AE1" s="27"/>
      <c r="AF1" s="448" t="s">
        <v>2650</v>
      </c>
      <c r="AG1" s="448"/>
      <c r="AH1" s="448"/>
      <c r="AI1" s="448"/>
      <c r="AJ1" s="443" t="s">
        <v>9474</v>
      </c>
      <c r="AK1" s="443"/>
      <c r="AL1" s="443"/>
      <c r="AM1" s="451" t="s">
        <v>9475</v>
      </c>
      <c r="AN1" s="451"/>
      <c r="AO1" s="451"/>
      <c r="AP1" s="451"/>
      <c r="AQ1" s="451"/>
      <c r="AR1" s="451"/>
      <c r="AS1" s="451"/>
      <c r="AT1" s="451"/>
      <c r="AU1" s="452" t="s">
        <v>9476</v>
      </c>
      <c r="AV1" s="452"/>
      <c r="AW1" s="452"/>
      <c r="AX1" s="452"/>
      <c r="AY1" s="452"/>
      <c r="AZ1" s="447" t="s">
        <v>9477</v>
      </c>
      <c r="BA1" s="447"/>
      <c r="BB1" s="447"/>
      <c r="BC1" s="447"/>
      <c r="BD1" s="447"/>
      <c r="BE1" s="447"/>
      <c r="BF1" s="447"/>
      <c r="BG1" s="453" t="s">
        <v>9478</v>
      </c>
      <c r="BH1" s="453"/>
      <c r="BI1" s="27"/>
      <c r="BJ1" s="454" t="s">
        <v>9479</v>
      </c>
      <c r="BK1" s="454"/>
      <c r="BL1" s="454"/>
      <c r="BM1" s="27"/>
      <c r="BN1" s="27"/>
      <c r="BO1" s="455" t="s">
        <v>9480</v>
      </c>
      <c r="BP1" s="455"/>
      <c r="BQ1" s="449" t="s">
        <v>9481</v>
      </c>
      <c r="BR1" s="450"/>
    </row>
    <row r="2" spans="2:70" ht="54.75" customHeight="1">
      <c r="B2" s="288" t="s">
        <v>9482</v>
      </c>
      <c r="C2" s="288" t="s">
        <v>9483</v>
      </c>
      <c r="D2" s="289" t="s">
        <v>9484</v>
      </c>
      <c r="E2" s="290" t="s">
        <v>9485</v>
      </c>
      <c r="F2" s="290" t="s">
        <v>9486</v>
      </c>
      <c r="G2" s="289" t="s">
        <v>9487</v>
      </c>
      <c r="H2" s="289" t="s">
        <v>9488</v>
      </c>
      <c r="I2" s="291" t="s">
        <v>9489</v>
      </c>
      <c r="J2" s="291" t="s">
        <v>9490</v>
      </c>
      <c r="K2" s="291" t="s">
        <v>9491</v>
      </c>
      <c r="L2" s="288" t="s">
        <v>9492</v>
      </c>
      <c r="M2" s="292" t="s">
        <v>9493</v>
      </c>
      <c r="N2" s="292" t="s">
        <v>9494</v>
      </c>
      <c r="O2" s="292" t="s">
        <v>9495</v>
      </c>
      <c r="P2" s="293" t="s">
        <v>9496</v>
      </c>
      <c r="Q2" s="293" t="s">
        <v>9497</v>
      </c>
      <c r="R2" s="294" t="s">
        <v>9498</v>
      </c>
      <c r="S2" s="294" t="s">
        <v>9499</v>
      </c>
      <c r="T2" s="295" t="s">
        <v>9500</v>
      </c>
      <c r="U2" s="295" t="s">
        <v>9501</v>
      </c>
      <c r="V2" s="296" t="s">
        <v>9502</v>
      </c>
      <c r="W2" s="296" t="s">
        <v>9503</v>
      </c>
      <c r="X2" s="297" t="s">
        <v>9504</v>
      </c>
      <c r="Y2" s="297" t="s">
        <v>9505</v>
      </c>
      <c r="Z2" s="297" t="s">
        <v>9506</v>
      </c>
      <c r="AA2" s="298" t="s">
        <v>9507</v>
      </c>
      <c r="AB2" s="298" t="s">
        <v>9508</v>
      </c>
      <c r="AC2" s="298" t="s">
        <v>9509</v>
      </c>
      <c r="AD2" s="298" t="s">
        <v>9510</v>
      </c>
      <c r="AE2" s="299" t="s">
        <v>9511</v>
      </c>
      <c r="AF2" s="300" t="s">
        <v>9512</v>
      </c>
      <c r="AG2" s="300" t="s">
        <v>9513</v>
      </c>
      <c r="AH2" s="300" t="s">
        <v>9514</v>
      </c>
      <c r="AI2" s="300" t="s">
        <v>9515</v>
      </c>
      <c r="AJ2" s="301" t="s">
        <v>9516</v>
      </c>
      <c r="AK2" s="301" t="s">
        <v>9517</v>
      </c>
      <c r="AL2" s="301" t="s">
        <v>9518</v>
      </c>
      <c r="AM2" s="302" t="s">
        <v>9519</v>
      </c>
      <c r="AN2" s="302" t="s">
        <v>9520</v>
      </c>
      <c r="AO2" s="302" t="s">
        <v>9521</v>
      </c>
      <c r="AP2" s="302" t="s">
        <v>9522</v>
      </c>
      <c r="AQ2" s="302" t="s">
        <v>9523</v>
      </c>
      <c r="AR2" s="302" t="s">
        <v>9524</v>
      </c>
      <c r="AS2" s="302" t="s">
        <v>9525</v>
      </c>
      <c r="AT2" s="302" t="s">
        <v>9526</v>
      </c>
      <c r="AU2" s="303" t="s">
        <v>9527</v>
      </c>
      <c r="AV2" s="303" t="s">
        <v>9528</v>
      </c>
      <c r="AW2" s="303" t="s">
        <v>9529</v>
      </c>
      <c r="AX2" s="303" t="s">
        <v>9530</v>
      </c>
      <c r="AY2" s="303" t="s">
        <v>9531</v>
      </c>
      <c r="AZ2" s="304" t="s">
        <v>9532</v>
      </c>
      <c r="BA2" s="304" t="s">
        <v>9533</v>
      </c>
      <c r="BB2" s="304" t="s">
        <v>9534</v>
      </c>
      <c r="BC2" s="304" t="s">
        <v>9535</v>
      </c>
      <c r="BD2" s="304" t="s">
        <v>9536</v>
      </c>
      <c r="BE2" s="304" t="s">
        <v>9537</v>
      </c>
      <c r="BF2" s="304" t="s">
        <v>9538</v>
      </c>
      <c r="BG2" s="305" t="s">
        <v>9539</v>
      </c>
      <c r="BH2" s="305" t="s">
        <v>9540</v>
      </c>
      <c r="BI2" s="306" t="s">
        <v>9541</v>
      </c>
      <c r="BJ2" s="302" t="s">
        <v>9542</v>
      </c>
      <c r="BK2" s="302" t="s">
        <v>9543</v>
      </c>
      <c r="BL2" s="302" t="s">
        <v>9544</v>
      </c>
      <c r="BM2" s="307" t="s">
        <v>9545</v>
      </c>
      <c r="BN2" s="308" t="s">
        <v>9546</v>
      </c>
      <c r="BO2" s="309" t="s">
        <v>9547</v>
      </c>
      <c r="BP2" s="309" t="s">
        <v>9548</v>
      </c>
      <c r="BQ2" s="302" t="s">
        <v>9549</v>
      </c>
      <c r="BR2" s="302" t="s">
        <v>9550</v>
      </c>
    </row>
    <row r="3" spans="2:70" ht="14.25" customHeight="1">
      <c r="B3" s="310">
        <v>1</v>
      </c>
      <c r="C3" s="310" t="s">
        <v>2061</v>
      </c>
      <c r="D3" s="311">
        <v>2004</v>
      </c>
      <c r="E3" s="310" t="s">
        <v>2729</v>
      </c>
      <c r="F3" s="310" t="s">
        <v>2730</v>
      </c>
      <c r="G3" s="312" t="s">
        <v>2731</v>
      </c>
      <c r="H3" s="313" t="s">
        <v>2732</v>
      </c>
      <c r="I3" s="310" t="s">
        <v>2733</v>
      </c>
      <c r="J3" s="310"/>
      <c r="K3" s="310" t="s">
        <v>2734</v>
      </c>
      <c r="L3" s="310" t="s">
        <v>2084</v>
      </c>
      <c r="M3" s="314">
        <v>4500</v>
      </c>
      <c r="N3" s="314">
        <v>3000</v>
      </c>
      <c r="O3" s="314"/>
      <c r="P3" s="315"/>
      <c r="Q3" s="316"/>
      <c r="R3" s="315"/>
      <c r="S3" s="315"/>
      <c r="T3" s="317" t="s">
        <v>2738</v>
      </c>
      <c r="U3" s="317" t="s">
        <v>2739</v>
      </c>
      <c r="V3" s="318" t="s">
        <v>2736</v>
      </c>
      <c r="W3" s="318"/>
      <c r="X3" s="319">
        <v>7</v>
      </c>
      <c r="Y3" s="319">
        <v>8</v>
      </c>
      <c r="Z3" s="319">
        <v>15</v>
      </c>
      <c r="AA3" s="320" t="s">
        <v>313</v>
      </c>
      <c r="AB3" s="320"/>
      <c r="AC3" s="320"/>
      <c r="AD3" s="320"/>
      <c r="AE3" s="321" t="s">
        <v>9551</v>
      </c>
      <c r="AF3" s="322" t="s">
        <v>9552</v>
      </c>
      <c r="AG3" s="322"/>
      <c r="AH3" s="322"/>
      <c r="AI3" s="322"/>
      <c r="AJ3" s="323"/>
      <c r="AK3" s="323" t="s">
        <v>9553</v>
      </c>
      <c r="AL3" s="323"/>
      <c r="AM3" s="324">
        <v>1</v>
      </c>
      <c r="AN3" s="324">
        <v>2</v>
      </c>
      <c r="AO3" s="324"/>
      <c r="AP3" s="324"/>
      <c r="AQ3" s="324"/>
      <c r="AR3" s="324"/>
      <c r="AS3" s="324"/>
      <c r="AT3" s="324"/>
      <c r="AU3" s="324" t="s">
        <v>9554</v>
      </c>
      <c r="AV3" s="324"/>
      <c r="AW3" s="324"/>
      <c r="AX3" s="324">
        <v>1</v>
      </c>
      <c r="AY3" s="324"/>
      <c r="AZ3" s="324">
        <v>15</v>
      </c>
      <c r="BA3" s="324"/>
      <c r="BB3" s="324"/>
      <c r="BC3" s="324"/>
      <c r="BD3" s="324"/>
      <c r="BE3" s="324"/>
      <c r="BF3" s="324"/>
      <c r="BG3" s="324" t="s">
        <v>9555</v>
      </c>
      <c r="BH3" s="324" t="s">
        <v>9556</v>
      </c>
      <c r="BI3" s="324" t="s">
        <v>9557</v>
      </c>
      <c r="BJ3" s="324"/>
      <c r="BK3" s="324"/>
      <c r="BL3" s="324"/>
      <c r="BM3" s="325" t="s">
        <v>2756</v>
      </c>
      <c r="BN3" s="326" t="s">
        <v>2756</v>
      </c>
      <c r="BO3" s="326"/>
      <c r="BP3" s="326"/>
      <c r="BQ3" s="326" t="s">
        <v>2757</v>
      </c>
      <c r="BR3" s="325"/>
    </row>
    <row r="4" spans="2:70" ht="14.25" customHeight="1">
      <c r="B4" s="310">
        <v>2</v>
      </c>
      <c r="C4" s="310" t="s">
        <v>9558</v>
      </c>
      <c r="D4" s="311">
        <v>1995</v>
      </c>
      <c r="E4" s="310" t="s">
        <v>2764</v>
      </c>
      <c r="F4" s="310" t="s">
        <v>2765</v>
      </c>
      <c r="G4" s="312" t="s">
        <v>2766</v>
      </c>
      <c r="H4" s="313" t="s">
        <v>2767</v>
      </c>
      <c r="I4" s="310" t="s">
        <v>2768</v>
      </c>
      <c r="J4" s="310"/>
      <c r="K4" s="310" t="s">
        <v>2734</v>
      </c>
      <c r="L4" s="310" t="s">
        <v>2084</v>
      </c>
      <c r="M4" s="314">
        <v>11000</v>
      </c>
      <c r="N4" s="327"/>
      <c r="O4" s="314"/>
      <c r="P4" s="315"/>
      <c r="Q4" s="316"/>
      <c r="R4" s="315"/>
      <c r="S4" s="315"/>
      <c r="T4" s="317" t="s">
        <v>2771</v>
      </c>
      <c r="U4" s="328" t="s">
        <v>2772</v>
      </c>
      <c r="V4" s="318" t="s">
        <v>2770</v>
      </c>
      <c r="W4" s="318"/>
      <c r="X4" s="329"/>
      <c r="Y4" s="329"/>
      <c r="Z4" s="329"/>
      <c r="AA4" s="320" t="s">
        <v>313</v>
      </c>
      <c r="AB4" s="330"/>
      <c r="AC4" s="330"/>
      <c r="AD4" s="330"/>
      <c r="AE4" s="321" t="s">
        <v>9559</v>
      </c>
      <c r="AF4" s="331"/>
      <c r="AG4" s="331"/>
      <c r="AH4" s="331"/>
      <c r="AI4" s="331"/>
      <c r="AJ4" s="329"/>
      <c r="AK4" s="329"/>
      <c r="AL4" s="329"/>
      <c r="AM4" s="324">
        <v>1</v>
      </c>
      <c r="AN4" s="332"/>
      <c r="AO4" s="332"/>
      <c r="AP4" s="332"/>
      <c r="AQ4" s="333"/>
      <c r="AR4" s="333"/>
      <c r="AS4" s="333"/>
      <c r="AT4" s="333"/>
      <c r="AU4" s="333"/>
      <c r="AV4" s="333"/>
      <c r="AW4" s="333"/>
      <c r="AX4" s="333"/>
      <c r="AY4" s="333"/>
      <c r="AZ4" s="333"/>
      <c r="BA4" s="333"/>
      <c r="BB4" s="333"/>
      <c r="BC4" s="333"/>
      <c r="BD4" s="333"/>
      <c r="BE4" s="333"/>
      <c r="BF4" s="333"/>
      <c r="BG4" s="332"/>
      <c r="BH4" s="332"/>
      <c r="BI4" s="332"/>
      <c r="BJ4" s="332">
        <v>1</v>
      </c>
      <c r="BK4" s="332"/>
      <c r="BL4" s="332"/>
      <c r="BM4" s="325" t="s">
        <v>2756</v>
      </c>
      <c r="BN4" s="326" t="s">
        <v>2778</v>
      </c>
      <c r="BO4" s="326"/>
      <c r="BP4" s="326"/>
      <c r="BQ4" s="334"/>
      <c r="BR4" s="325"/>
    </row>
    <row r="5" spans="2:70" ht="14.25" customHeight="1">
      <c r="B5" s="310">
        <v>3</v>
      </c>
      <c r="C5" s="310" t="s">
        <v>2779</v>
      </c>
      <c r="D5" s="311">
        <v>1989</v>
      </c>
      <c r="E5" s="310" t="s">
        <v>2785</v>
      </c>
      <c r="F5" s="310" t="s">
        <v>2786</v>
      </c>
      <c r="G5" s="312" t="s">
        <v>2731</v>
      </c>
      <c r="H5" s="313" t="s">
        <v>9560</v>
      </c>
      <c r="I5" s="310" t="s">
        <v>2788</v>
      </c>
      <c r="J5" s="310"/>
      <c r="K5" s="310" t="s">
        <v>2734</v>
      </c>
      <c r="L5" s="310" t="s">
        <v>2084</v>
      </c>
      <c r="M5" s="314">
        <v>95000</v>
      </c>
      <c r="N5" s="314">
        <v>135000</v>
      </c>
      <c r="O5" s="314"/>
      <c r="P5" s="314">
        <v>40000</v>
      </c>
      <c r="Q5" s="327"/>
      <c r="R5" s="315">
        <v>50</v>
      </c>
      <c r="S5" s="315"/>
      <c r="T5" s="317" t="s">
        <v>2791</v>
      </c>
      <c r="U5" s="317" t="s">
        <v>2792</v>
      </c>
      <c r="V5" s="318" t="s">
        <v>2790</v>
      </c>
      <c r="W5" s="318"/>
      <c r="X5" s="318"/>
      <c r="Y5" s="318"/>
      <c r="Z5" s="318"/>
      <c r="AA5" s="320" t="s">
        <v>2756</v>
      </c>
      <c r="AB5" s="320"/>
      <c r="AC5" s="320"/>
      <c r="AD5" s="320"/>
      <c r="AE5" s="321" t="s">
        <v>9561</v>
      </c>
      <c r="AF5" s="331"/>
      <c r="AG5" s="331"/>
      <c r="AH5" s="331"/>
      <c r="AI5" s="331"/>
      <c r="AJ5" s="329"/>
      <c r="AK5" s="329"/>
      <c r="AL5" s="329"/>
      <c r="AM5" s="324">
        <v>1</v>
      </c>
      <c r="AN5" s="332"/>
      <c r="AO5" s="332"/>
      <c r="AP5" s="332"/>
      <c r="AQ5" s="333"/>
      <c r="AR5" s="333"/>
      <c r="AS5" s="333"/>
      <c r="AT5" s="333"/>
      <c r="AU5" s="333"/>
      <c r="AV5" s="333"/>
      <c r="AW5" s="333"/>
      <c r="AX5" s="333"/>
      <c r="AY5" s="333"/>
      <c r="AZ5" s="333"/>
      <c r="BA5" s="333"/>
      <c r="BB5" s="333"/>
      <c r="BC5" s="333"/>
      <c r="BD5" s="333"/>
      <c r="BE5" s="333"/>
      <c r="BF5" s="333"/>
      <c r="BG5" s="332"/>
      <c r="BH5" s="332"/>
      <c r="BI5" s="332"/>
      <c r="BJ5" s="332"/>
      <c r="BK5" s="332"/>
      <c r="BL5" s="332"/>
      <c r="BM5" s="325" t="s">
        <v>2756</v>
      </c>
      <c r="BN5" s="326" t="s">
        <v>2778</v>
      </c>
      <c r="BO5" s="326"/>
      <c r="BP5" s="326"/>
      <c r="BQ5" s="334"/>
      <c r="BR5" s="325"/>
    </row>
    <row r="6" spans="2:70" ht="14.25" customHeight="1">
      <c r="B6" s="310">
        <v>4</v>
      </c>
      <c r="C6" s="310" t="s">
        <v>2826</v>
      </c>
      <c r="D6" s="311">
        <v>2002</v>
      </c>
      <c r="E6" s="310" t="s">
        <v>2830</v>
      </c>
      <c r="F6" s="310" t="s">
        <v>2831</v>
      </c>
      <c r="G6" s="312" t="s">
        <v>2731</v>
      </c>
      <c r="H6" s="313" t="s">
        <v>9562</v>
      </c>
      <c r="I6" s="310" t="s">
        <v>2833</v>
      </c>
      <c r="J6" s="310"/>
      <c r="K6" s="310" t="s">
        <v>2734</v>
      </c>
      <c r="L6" s="310" t="s">
        <v>2084</v>
      </c>
      <c r="M6" s="314">
        <v>36400</v>
      </c>
      <c r="N6" s="314">
        <v>36900</v>
      </c>
      <c r="O6" s="314"/>
      <c r="P6" s="314">
        <v>500</v>
      </c>
      <c r="Q6" s="327"/>
      <c r="R6" s="315">
        <v>10</v>
      </c>
      <c r="S6" s="315"/>
      <c r="T6" s="317" t="s">
        <v>2835</v>
      </c>
      <c r="U6" s="317" t="s">
        <v>2836</v>
      </c>
      <c r="V6" s="318" t="s">
        <v>2834</v>
      </c>
      <c r="W6" s="318"/>
      <c r="X6" s="318"/>
      <c r="Y6" s="318"/>
      <c r="Z6" s="318"/>
      <c r="AA6" s="320" t="s">
        <v>2756</v>
      </c>
      <c r="AB6" s="320"/>
      <c r="AC6" s="320"/>
      <c r="AD6" s="320"/>
      <c r="AE6" s="321"/>
      <c r="AF6" s="331"/>
      <c r="AG6" s="331"/>
      <c r="AH6" s="331"/>
      <c r="AI6" s="331"/>
      <c r="AJ6" s="329"/>
      <c r="AK6" s="329"/>
      <c r="AL6" s="329"/>
      <c r="AM6" s="324">
        <v>1</v>
      </c>
      <c r="AN6" s="332"/>
      <c r="AO6" s="332"/>
      <c r="AP6" s="332"/>
      <c r="AQ6" s="333"/>
      <c r="AR6" s="333"/>
      <c r="AS6" s="333"/>
      <c r="AT6" s="333"/>
      <c r="AU6" s="333"/>
      <c r="AV6" s="333"/>
      <c r="AW6" s="333"/>
      <c r="AX6" s="333"/>
      <c r="AY6" s="333"/>
      <c r="AZ6" s="333"/>
      <c r="BA6" s="333"/>
      <c r="BB6" s="333"/>
      <c r="BC6" s="333"/>
      <c r="BD6" s="333"/>
      <c r="BE6" s="333"/>
      <c r="BF6" s="333"/>
      <c r="BG6" s="332"/>
      <c r="BH6" s="332"/>
      <c r="BI6" s="332"/>
      <c r="BJ6" s="332"/>
      <c r="BK6" s="332"/>
      <c r="BL6" s="332"/>
      <c r="BM6" s="325" t="s">
        <v>2756</v>
      </c>
      <c r="BN6" s="326" t="s">
        <v>2756</v>
      </c>
      <c r="BO6" s="326"/>
      <c r="BP6" s="326"/>
      <c r="BQ6" s="334"/>
      <c r="BR6" s="325"/>
    </row>
    <row r="7" spans="2:70" ht="14.25" customHeight="1">
      <c r="B7" s="310">
        <v>5</v>
      </c>
      <c r="C7" s="310" t="s">
        <v>9563</v>
      </c>
      <c r="D7" s="311">
        <v>1975</v>
      </c>
      <c r="E7" s="310" t="s">
        <v>2852</v>
      </c>
      <c r="F7" s="310" t="s">
        <v>2853</v>
      </c>
      <c r="G7" s="312" t="s">
        <v>2731</v>
      </c>
      <c r="H7" s="313" t="s">
        <v>2854</v>
      </c>
      <c r="I7" s="310" t="s">
        <v>2855</v>
      </c>
      <c r="J7" s="310"/>
      <c r="K7" s="310" t="s">
        <v>2734</v>
      </c>
      <c r="L7" s="310" t="s">
        <v>2084</v>
      </c>
      <c r="M7" s="314">
        <v>8000</v>
      </c>
      <c r="N7" s="327"/>
      <c r="O7" s="314"/>
      <c r="P7" s="315"/>
      <c r="Q7" s="316"/>
      <c r="R7" s="315"/>
      <c r="S7" s="315"/>
      <c r="T7" s="317" t="s">
        <v>2852</v>
      </c>
      <c r="U7" s="328" t="s">
        <v>2856</v>
      </c>
      <c r="V7" s="318" t="s">
        <v>2770</v>
      </c>
      <c r="W7" s="318"/>
      <c r="X7" s="329"/>
      <c r="Y7" s="329"/>
      <c r="Z7" s="329"/>
      <c r="AA7" s="320" t="s">
        <v>313</v>
      </c>
      <c r="AB7" s="330"/>
      <c r="AC7" s="330"/>
      <c r="AD7" s="330"/>
      <c r="AE7" s="321" t="s">
        <v>9564</v>
      </c>
      <c r="AF7" s="331"/>
      <c r="AG7" s="331"/>
      <c r="AH7" s="331"/>
      <c r="AI7" s="331"/>
      <c r="AJ7" s="329"/>
      <c r="AK7" s="329"/>
      <c r="AL7" s="329"/>
      <c r="AM7" s="324">
        <v>1</v>
      </c>
      <c r="AN7" s="332"/>
      <c r="AO7" s="332"/>
      <c r="AP7" s="332"/>
      <c r="AQ7" s="333"/>
      <c r="AR7" s="333"/>
      <c r="AS7" s="333"/>
      <c r="AT7" s="333"/>
      <c r="AU7" s="333"/>
      <c r="AV7" s="333"/>
      <c r="AW7" s="333"/>
      <c r="AX7" s="333"/>
      <c r="AY7" s="333"/>
      <c r="AZ7" s="333"/>
      <c r="BA7" s="333"/>
      <c r="BB7" s="333"/>
      <c r="BC7" s="333"/>
      <c r="BD7" s="333"/>
      <c r="BE7" s="333"/>
      <c r="BF7" s="333"/>
      <c r="BG7" s="332"/>
      <c r="BH7" s="332"/>
      <c r="BI7" s="332"/>
      <c r="BJ7" s="332"/>
      <c r="BK7" s="332"/>
      <c r="BL7" s="332"/>
      <c r="BM7" s="325">
        <v>1</v>
      </c>
      <c r="BN7" s="326" t="s">
        <v>2756</v>
      </c>
      <c r="BO7" s="326"/>
      <c r="BP7" s="326"/>
      <c r="BQ7" s="334"/>
      <c r="BR7" s="325"/>
    </row>
    <row r="8" spans="2:70" ht="14.25" customHeight="1">
      <c r="B8" s="310">
        <v>6</v>
      </c>
      <c r="C8" s="310" t="s">
        <v>2046</v>
      </c>
      <c r="D8" s="311">
        <v>1991</v>
      </c>
      <c r="E8" s="310" t="s">
        <v>2872</v>
      </c>
      <c r="F8" s="310" t="s">
        <v>2873</v>
      </c>
      <c r="G8" s="312" t="s">
        <v>2731</v>
      </c>
      <c r="H8" s="313" t="s">
        <v>2874</v>
      </c>
      <c r="I8" s="310" t="s">
        <v>2875</v>
      </c>
      <c r="J8" s="310"/>
      <c r="K8" s="310" t="s">
        <v>2734</v>
      </c>
      <c r="L8" s="310" t="s">
        <v>2084</v>
      </c>
      <c r="M8" s="314">
        <v>22000</v>
      </c>
      <c r="N8" s="314">
        <v>30000</v>
      </c>
      <c r="O8" s="314"/>
      <c r="P8" s="314">
        <v>8000</v>
      </c>
      <c r="Q8" s="327"/>
      <c r="R8" s="315">
        <v>12</v>
      </c>
      <c r="S8" s="315"/>
      <c r="T8" s="317" t="s">
        <v>2877</v>
      </c>
      <c r="U8" s="317" t="s">
        <v>2878</v>
      </c>
      <c r="V8" s="318" t="s">
        <v>2790</v>
      </c>
      <c r="W8" s="318"/>
      <c r="X8" s="318"/>
      <c r="Y8" s="318"/>
      <c r="Z8" s="318"/>
      <c r="AA8" s="320" t="s">
        <v>313</v>
      </c>
      <c r="AB8" s="320"/>
      <c r="AC8" s="320"/>
      <c r="AD8" s="320"/>
      <c r="AE8" s="321" t="s">
        <v>9565</v>
      </c>
      <c r="AF8" s="331"/>
      <c r="AG8" s="331"/>
      <c r="AH8" s="331"/>
      <c r="AI8" s="331"/>
      <c r="AJ8" s="329"/>
      <c r="AK8" s="329"/>
      <c r="AL8" s="329"/>
      <c r="AM8" s="324">
        <v>1</v>
      </c>
      <c r="AN8" s="332"/>
      <c r="AO8" s="332"/>
      <c r="AP8" s="332"/>
      <c r="AQ8" s="333"/>
      <c r="AR8" s="333"/>
      <c r="AS8" s="333"/>
      <c r="AT8" s="333"/>
      <c r="AU8" s="333"/>
      <c r="AV8" s="333"/>
      <c r="AW8" s="333"/>
      <c r="AX8" s="333"/>
      <c r="AY8" s="333"/>
      <c r="AZ8" s="333"/>
      <c r="BA8" s="333"/>
      <c r="BB8" s="333"/>
      <c r="BC8" s="333"/>
      <c r="BD8" s="333"/>
      <c r="BE8" s="333"/>
      <c r="BF8" s="333"/>
      <c r="BG8" s="332"/>
      <c r="BH8" s="332"/>
      <c r="BI8" s="332"/>
      <c r="BJ8" s="332"/>
      <c r="BK8" s="332"/>
      <c r="BL8" s="332"/>
      <c r="BM8" s="325" t="s">
        <v>2756</v>
      </c>
      <c r="BN8" s="326" t="s">
        <v>2778</v>
      </c>
      <c r="BO8" s="326"/>
      <c r="BP8" s="326"/>
      <c r="BQ8" s="334"/>
      <c r="BR8" s="325"/>
    </row>
    <row r="9" spans="2:70" ht="14.25" customHeight="1">
      <c r="B9" s="310">
        <v>7</v>
      </c>
      <c r="C9" s="310" t="s">
        <v>2043</v>
      </c>
      <c r="D9" s="311">
        <v>2005</v>
      </c>
      <c r="E9" s="310" t="s">
        <v>2892</v>
      </c>
      <c r="F9" s="310" t="s">
        <v>2893</v>
      </c>
      <c r="G9" s="312" t="s">
        <v>2731</v>
      </c>
      <c r="H9" s="313" t="s">
        <v>2894</v>
      </c>
      <c r="I9" s="310" t="s">
        <v>2895</v>
      </c>
      <c r="J9" s="310"/>
      <c r="K9" s="310" t="s">
        <v>2734</v>
      </c>
      <c r="L9" s="310" t="s">
        <v>2084</v>
      </c>
      <c r="M9" s="314">
        <v>54000</v>
      </c>
      <c r="N9" s="314">
        <v>61200</v>
      </c>
      <c r="O9" s="314"/>
      <c r="P9" s="314">
        <v>7200</v>
      </c>
      <c r="Q9" s="327"/>
      <c r="R9" s="315">
        <v>15</v>
      </c>
      <c r="S9" s="315"/>
      <c r="T9" s="317" t="s">
        <v>2897</v>
      </c>
      <c r="U9" s="317" t="s">
        <v>2898</v>
      </c>
      <c r="V9" s="318" t="s">
        <v>2790</v>
      </c>
      <c r="W9" s="318"/>
      <c r="X9" s="318"/>
      <c r="Y9" s="318"/>
      <c r="Z9" s="318"/>
      <c r="AA9" s="320" t="s">
        <v>313</v>
      </c>
      <c r="AB9" s="320"/>
      <c r="AC9" s="320"/>
      <c r="AD9" s="320"/>
      <c r="AE9" s="321" t="s">
        <v>9566</v>
      </c>
      <c r="AF9" s="331"/>
      <c r="AG9" s="331"/>
      <c r="AH9" s="331"/>
      <c r="AI9" s="331"/>
      <c r="AJ9" s="329"/>
      <c r="AK9" s="329"/>
      <c r="AL9" s="329"/>
      <c r="AM9" s="324">
        <v>1</v>
      </c>
      <c r="AN9" s="332"/>
      <c r="AO9" s="332"/>
      <c r="AP9" s="332"/>
      <c r="AQ9" s="333"/>
      <c r="AR9" s="333"/>
      <c r="AS9" s="333"/>
      <c r="AT9" s="333"/>
      <c r="AU9" s="333"/>
      <c r="AV9" s="333"/>
      <c r="AW9" s="333"/>
      <c r="AX9" s="333"/>
      <c r="AY9" s="333"/>
      <c r="AZ9" s="333"/>
      <c r="BA9" s="333"/>
      <c r="BB9" s="333"/>
      <c r="BC9" s="333"/>
      <c r="BD9" s="333"/>
      <c r="BE9" s="333"/>
      <c r="BF9" s="333"/>
      <c r="BG9" s="332"/>
      <c r="BH9" s="332"/>
      <c r="BI9" s="332"/>
      <c r="BJ9" s="332"/>
      <c r="BK9" s="332"/>
      <c r="BL9" s="332"/>
      <c r="BM9" s="325" t="s">
        <v>2756</v>
      </c>
      <c r="BN9" s="326" t="s">
        <v>2756</v>
      </c>
      <c r="BO9" s="326"/>
      <c r="BP9" s="326"/>
      <c r="BQ9" s="334"/>
      <c r="BR9" s="325"/>
    </row>
    <row r="10" spans="2:70" ht="14.25" customHeight="1">
      <c r="B10" s="310">
        <v>8</v>
      </c>
      <c r="C10" s="310" t="s">
        <v>2050</v>
      </c>
      <c r="D10" s="311">
        <v>2010</v>
      </c>
      <c r="E10" s="310" t="s">
        <v>2914</v>
      </c>
      <c r="F10" s="310" t="s">
        <v>2915</v>
      </c>
      <c r="G10" s="312" t="s">
        <v>2731</v>
      </c>
      <c r="H10" s="313" t="s">
        <v>2916</v>
      </c>
      <c r="I10" s="310" t="s">
        <v>2917</v>
      </c>
      <c r="J10" s="310"/>
      <c r="K10" s="310" t="s">
        <v>2734</v>
      </c>
      <c r="L10" s="310" t="s">
        <v>2084</v>
      </c>
      <c r="M10" s="314">
        <v>1370</v>
      </c>
      <c r="N10" s="314">
        <v>2104</v>
      </c>
      <c r="O10" s="314"/>
      <c r="P10" s="314">
        <v>734</v>
      </c>
      <c r="Q10" s="327"/>
      <c r="R10" s="315"/>
      <c r="S10" s="315"/>
      <c r="T10" s="317" t="s">
        <v>2918</v>
      </c>
      <c r="U10" s="317" t="s">
        <v>2919</v>
      </c>
      <c r="V10" s="318" t="s">
        <v>2736</v>
      </c>
      <c r="W10" s="318"/>
      <c r="X10" s="318"/>
      <c r="Y10" s="318"/>
      <c r="Z10" s="318"/>
      <c r="AA10" s="320" t="s">
        <v>313</v>
      </c>
      <c r="AB10" s="320"/>
      <c r="AC10" s="320"/>
      <c r="AD10" s="320"/>
      <c r="AE10" s="321" t="s">
        <v>9567</v>
      </c>
      <c r="AF10" s="331"/>
      <c r="AG10" s="331"/>
      <c r="AH10" s="331"/>
      <c r="AI10" s="331"/>
      <c r="AJ10" s="329"/>
      <c r="AK10" s="329"/>
      <c r="AL10" s="329"/>
      <c r="AM10" s="324">
        <v>1</v>
      </c>
      <c r="AN10" s="332"/>
      <c r="AO10" s="332"/>
      <c r="AP10" s="332"/>
      <c r="AQ10" s="333"/>
      <c r="AR10" s="333"/>
      <c r="AS10" s="333"/>
      <c r="AT10" s="333"/>
      <c r="AU10" s="333"/>
      <c r="AV10" s="333"/>
      <c r="AW10" s="333"/>
      <c r="AX10" s="333"/>
      <c r="AY10" s="333"/>
      <c r="AZ10" s="333"/>
      <c r="BA10" s="333"/>
      <c r="BB10" s="333"/>
      <c r="BC10" s="333"/>
      <c r="BD10" s="333"/>
      <c r="BE10" s="333"/>
      <c r="BF10" s="333"/>
      <c r="BG10" s="332"/>
      <c r="BH10" s="332"/>
      <c r="BI10" s="332"/>
      <c r="BJ10" s="332"/>
      <c r="BK10" s="332"/>
      <c r="BL10" s="332"/>
      <c r="BM10" s="325" t="s">
        <v>2756</v>
      </c>
      <c r="BN10" s="326" t="s">
        <v>2756</v>
      </c>
      <c r="BO10" s="326"/>
      <c r="BP10" s="326"/>
      <c r="BQ10" s="334"/>
      <c r="BR10" s="325"/>
    </row>
    <row r="11" spans="2:70" ht="14.25" customHeight="1">
      <c r="B11" s="310">
        <v>9</v>
      </c>
      <c r="C11" s="310" t="s">
        <v>2928</v>
      </c>
      <c r="D11" s="311">
        <v>2012</v>
      </c>
      <c r="E11" s="310" t="s">
        <v>2932</v>
      </c>
      <c r="F11" s="310" t="s">
        <v>2933</v>
      </c>
      <c r="G11" s="312" t="s">
        <v>2731</v>
      </c>
      <c r="H11" s="313" t="s">
        <v>2934</v>
      </c>
      <c r="I11" s="310" t="s">
        <v>2935</v>
      </c>
      <c r="J11" s="310"/>
      <c r="K11" s="310" t="s">
        <v>2814</v>
      </c>
      <c r="L11" s="310" t="s">
        <v>2084</v>
      </c>
      <c r="M11" s="314">
        <v>6500</v>
      </c>
      <c r="N11" s="314">
        <v>7000</v>
      </c>
      <c r="O11" s="314"/>
      <c r="P11" s="314">
        <v>500</v>
      </c>
      <c r="Q11" s="327"/>
      <c r="R11" s="315">
        <v>5</v>
      </c>
      <c r="S11" s="315"/>
      <c r="T11" s="317" t="s">
        <v>2936</v>
      </c>
      <c r="U11" s="317" t="s">
        <v>2937</v>
      </c>
      <c r="V11" s="318" t="s">
        <v>2834</v>
      </c>
      <c r="W11" s="318"/>
      <c r="X11" s="318"/>
      <c r="Y11" s="318"/>
      <c r="Z11" s="318"/>
      <c r="AA11" s="320" t="s">
        <v>2756</v>
      </c>
      <c r="AB11" s="320"/>
      <c r="AC11" s="320"/>
      <c r="AD11" s="320"/>
      <c r="AE11" s="321"/>
      <c r="AF11" s="331"/>
      <c r="AG11" s="331"/>
      <c r="AH11" s="331"/>
      <c r="AI11" s="331"/>
      <c r="AJ11" s="329"/>
      <c r="AK11" s="329"/>
      <c r="AL11" s="329"/>
      <c r="AM11" s="324">
        <v>1</v>
      </c>
      <c r="AN11" s="332"/>
      <c r="AO11" s="332"/>
      <c r="AP11" s="332"/>
      <c r="AQ11" s="333"/>
      <c r="AR11" s="333"/>
      <c r="AS11" s="333"/>
      <c r="AT11" s="333"/>
      <c r="AU11" s="333"/>
      <c r="AV11" s="333"/>
      <c r="AW11" s="333"/>
      <c r="AX11" s="333"/>
      <c r="AY11" s="333"/>
      <c r="AZ11" s="333"/>
      <c r="BA11" s="333"/>
      <c r="BB11" s="333"/>
      <c r="BC11" s="333"/>
      <c r="BD11" s="333"/>
      <c r="BE11" s="333"/>
      <c r="BF11" s="333"/>
      <c r="BG11" s="332"/>
      <c r="BH11" s="332"/>
      <c r="BI11" s="332"/>
      <c r="BJ11" s="332"/>
      <c r="BK11" s="332"/>
      <c r="BL11" s="332"/>
      <c r="BM11" s="325" t="s">
        <v>2756</v>
      </c>
      <c r="BN11" s="326" t="s">
        <v>2756</v>
      </c>
      <c r="BO11" s="326"/>
      <c r="BP11" s="326"/>
      <c r="BQ11" s="334"/>
      <c r="BR11" s="325"/>
    </row>
    <row r="12" spans="2:70" ht="14.25" customHeight="1">
      <c r="B12" s="310">
        <v>10</v>
      </c>
      <c r="C12" s="310" t="s">
        <v>2055</v>
      </c>
      <c r="D12" s="311">
        <v>2004</v>
      </c>
      <c r="E12" s="310" t="s">
        <v>2950</v>
      </c>
      <c r="F12" s="310" t="s">
        <v>2951</v>
      </c>
      <c r="G12" s="312" t="s">
        <v>2731</v>
      </c>
      <c r="H12" s="313" t="s">
        <v>2952</v>
      </c>
      <c r="I12" s="310" t="s">
        <v>2953</v>
      </c>
      <c r="J12" s="310"/>
      <c r="K12" s="310" t="s">
        <v>2734</v>
      </c>
      <c r="L12" s="310" t="s">
        <v>2084</v>
      </c>
      <c r="M12" s="314">
        <v>9000</v>
      </c>
      <c r="N12" s="314">
        <v>13950</v>
      </c>
      <c r="O12" s="314"/>
      <c r="P12" s="314">
        <v>4950</v>
      </c>
      <c r="Q12" s="327"/>
      <c r="R12" s="315">
        <v>36</v>
      </c>
      <c r="S12" s="315"/>
      <c r="T12" s="317" t="s">
        <v>2955</v>
      </c>
      <c r="U12" s="317" t="s">
        <v>2956</v>
      </c>
      <c r="V12" s="329" t="s">
        <v>2790</v>
      </c>
      <c r="W12" s="329"/>
      <c r="X12" s="318"/>
      <c r="Y12" s="318"/>
      <c r="Z12" s="318"/>
      <c r="AA12" s="320" t="s">
        <v>313</v>
      </c>
      <c r="AB12" s="320"/>
      <c r="AC12" s="320"/>
      <c r="AD12" s="320"/>
      <c r="AE12" s="321" t="s">
        <v>9568</v>
      </c>
      <c r="AF12" s="331"/>
      <c r="AG12" s="331"/>
      <c r="AH12" s="331"/>
      <c r="AI12" s="331"/>
      <c r="AJ12" s="329"/>
      <c r="AK12" s="329"/>
      <c r="AL12" s="329"/>
      <c r="AM12" s="324">
        <v>1</v>
      </c>
      <c r="AN12" s="332"/>
      <c r="AO12" s="332"/>
      <c r="AP12" s="332"/>
      <c r="AQ12" s="333"/>
      <c r="AR12" s="333"/>
      <c r="AS12" s="333"/>
      <c r="AT12" s="333"/>
      <c r="AU12" s="333"/>
      <c r="AV12" s="333"/>
      <c r="AW12" s="333"/>
      <c r="AX12" s="333"/>
      <c r="AY12" s="333"/>
      <c r="AZ12" s="333"/>
      <c r="BA12" s="333"/>
      <c r="BB12" s="333"/>
      <c r="BC12" s="333"/>
      <c r="BD12" s="333"/>
      <c r="BE12" s="333"/>
      <c r="BF12" s="333"/>
      <c r="BG12" s="332"/>
      <c r="BH12" s="332"/>
      <c r="BI12" s="332"/>
      <c r="BJ12" s="332"/>
      <c r="BK12" s="332"/>
      <c r="BL12" s="332"/>
      <c r="BM12" s="325">
        <v>1</v>
      </c>
      <c r="BN12" s="326" t="s">
        <v>2756</v>
      </c>
      <c r="BO12" s="326"/>
      <c r="BP12" s="326"/>
      <c r="BQ12" s="334"/>
      <c r="BR12" s="325" t="s">
        <v>9569</v>
      </c>
    </row>
    <row r="13" spans="2:70" ht="14.25" customHeight="1">
      <c r="B13" s="310">
        <v>11</v>
      </c>
      <c r="C13" s="310" t="s">
        <v>2966</v>
      </c>
      <c r="D13" s="311">
        <v>1986</v>
      </c>
      <c r="E13" s="310" t="s">
        <v>2968</v>
      </c>
      <c r="F13" s="310" t="s">
        <v>2969</v>
      </c>
      <c r="G13" s="312" t="s">
        <v>2731</v>
      </c>
      <c r="H13" s="313" t="s">
        <v>2970</v>
      </c>
      <c r="I13" s="310" t="s">
        <v>2971</v>
      </c>
      <c r="J13" s="310"/>
      <c r="K13" s="310" t="s">
        <v>2734</v>
      </c>
      <c r="L13" s="310" t="s">
        <v>2084</v>
      </c>
      <c r="M13" s="314">
        <v>42000</v>
      </c>
      <c r="N13" s="314">
        <v>46500</v>
      </c>
      <c r="O13" s="314"/>
      <c r="P13" s="314">
        <v>4500</v>
      </c>
      <c r="Q13" s="327"/>
      <c r="R13" s="315">
        <v>3</v>
      </c>
      <c r="S13" s="315"/>
      <c r="T13" s="317" t="s">
        <v>2972</v>
      </c>
      <c r="U13" s="317" t="s">
        <v>2973</v>
      </c>
      <c r="V13" s="329" t="s">
        <v>2790</v>
      </c>
      <c r="W13" s="329"/>
      <c r="X13" s="318"/>
      <c r="Y13" s="318"/>
      <c r="Z13" s="318"/>
      <c r="AA13" s="320" t="s">
        <v>2756</v>
      </c>
      <c r="AB13" s="320"/>
      <c r="AC13" s="320"/>
      <c r="AD13" s="320"/>
      <c r="AE13" s="321"/>
      <c r="AF13" s="331"/>
      <c r="AG13" s="331"/>
      <c r="AH13" s="331"/>
      <c r="AI13" s="331"/>
      <c r="AJ13" s="329"/>
      <c r="AK13" s="329"/>
      <c r="AL13" s="329"/>
      <c r="AM13" s="324">
        <v>1</v>
      </c>
      <c r="AN13" s="332"/>
      <c r="AO13" s="332"/>
      <c r="AP13" s="332"/>
      <c r="AQ13" s="333"/>
      <c r="AR13" s="333"/>
      <c r="AS13" s="333"/>
      <c r="AT13" s="333"/>
      <c r="AU13" s="333"/>
      <c r="AV13" s="333"/>
      <c r="AW13" s="333"/>
      <c r="AX13" s="333"/>
      <c r="AY13" s="333"/>
      <c r="AZ13" s="333"/>
      <c r="BA13" s="333"/>
      <c r="BB13" s="333"/>
      <c r="BC13" s="333"/>
      <c r="BD13" s="333"/>
      <c r="BE13" s="333"/>
      <c r="BF13" s="333"/>
      <c r="BG13" s="332"/>
      <c r="BH13" s="332"/>
      <c r="BI13" s="332"/>
      <c r="BJ13" s="332"/>
      <c r="BK13" s="332"/>
      <c r="BL13" s="332"/>
      <c r="BM13" s="325" t="s">
        <v>2756</v>
      </c>
      <c r="BN13" s="326" t="s">
        <v>2756</v>
      </c>
      <c r="BO13" s="326"/>
      <c r="BP13" s="326"/>
      <c r="BQ13" s="334"/>
      <c r="BR13" s="325"/>
    </row>
    <row r="14" spans="2:70" ht="14.25" customHeight="1">
      <c r="B14" s="310">
        <v>12</v>
      </c>
      <c r="C14" s="310" t="s">
        <v>2058</v>
      </c>
      <c r="D14" s="311">
        <v>2000</v>
      </c>
      <c r="E14" s="310" t="s">
        <v>2986</v>
      </c>
      <c r="F14" s="310" t="s">
        <v>2987</v>
      </c>
      <c r="G14" s="312" t="s">
        <v>2731</v>
      </c>
      <c r="H14" s="313" t="s">
        <v>2988</v>
      </c>
      <c r="I14" s="310" t="s">
        <v>2989</v>
      </c>
      <c r="J14" s="310"/>
      <c r="K14" s="310" t="s">
        <v>2734</v>
      </c>
      <c r="L14" s="310" t="s">
        <v>2084</v>
      </c>
      <c r="M14" s="314">
        <v>17500</v>
      </c>
      <c r="N14" s="314">
        <v>17725</v>
      </c>
      <c r="O14" s="314"/>
      <c r="P14" s="314">
        <v>225</v>
      </c>
      <c r="Q14" s="327"/>
      <c r="R14" s="315"/>
      <c r="S14" s="315"/>
      <c r="T14" s="317" t="s">
        <v>2990</v>
      </c>
      <c r="U14" s="317" t="s">
        <v>2991</v>
      </c>
      <c r="V14" s="318" t="s">
        <v>2736</v>
      </c>
      <c r="W14" s="318"/>
      <c r="X14" s="318"/>
      <c r="Y14" s="318"/>
      <c r="Z14" s="318"/>
      <c r="AA14" s="320" t="s">
        <v>313</v>
      </c>
      <c r="AB14" s="320"/>
      <c r="AC14" s="320"/>
      <c r="AD14" s="320"/>
      <c r="AE14" s="321" t="s">
        <v>9570</v>
      </c>
      <c r="AF14" s="331"/>
      <c r="AG14" s="331"/>
      <c r="AH14" s="331"/>
      <c r="AI14" s="331"/>
      <c r="AJ14" s="329"/>
      <c r="AK14" s="329"/>
      <c r="AL14" s="329"/>
      <c r="AM14" s="324">
        <v>1</v>
      </c>
      <c r="AN14" s="332"/>
      <c r="AO14" s="332"/>
      <c r="AP14" s="332"/>
      <c r="AQ14" s="333"/>
      <c r="AR14" s="333"/>
      <c r="AS14" s="333"/>
      <c r="AT14" s="333"/>
      <c r="AU14" s="333"/>
      <c r="AV14" s="333"/>
      <c r="AW14" s="333"/>
      <c r="AX14" s="333"/>
      <c r="AY14" s="333"/>
      <c r="AZ14" s="333"/>
      <c r="BA14" s="333"/>
      <c r="BB14" s="333"/>
      <c r="BC14" s="333"/>
      <c r="BD14" s="333"/>
      <c r="BE14" s="333"/>
      <c r="BF14" s="333"/>
      <c r="BG14" s="332"/>
      <c r="BH14" s="332"/>
      <c r="BI14" s="332"/>
      <c r="BJ14" s="332"/>
      <c r="BK14" s="332"/>
      <c r="BL14" s="332"/>
      <c r="BM14" s="325" t="s">
        <v>2756</v>
      </c>
      <c r="BN14" s="326" t="s">
        <v>3000</v>
      </c>
      <c r="BO14" s="326"/>
      <c r="BP14" s="326"/>
      <c r="BQ14" s="334"/>
      <c r="BR14" s="325"/>
    </row>
    <row r="15" spans="2:70" ht="14.25" customHeight="1">
      <c r="B15" s="310">
        <v>13</v>
      </c>
      <c r="C15" s="310" t="s">
        <v>9571</v>
      </c>
      <c r="D15" s="311">
        <v>1988</v>
      </c>
      <c r="E15" s="310" t="s">
        <v>3048</v>
      </c>
      <c r="F15" s="310" t="s">
        <v>3049</v>
      </c>
      <c r="G15" s="312" t="s">
        <v>2731</v>
      </c>
      <c r="H15" s="313" t="s">
        <v>3051</v>
      </c>
      <c r="I15" s="310" t="s">
        <v>3052</v>
      </c>
      <c r="J15" s="310"/>
      <c r="K15" s="310" t="s">
        <v>2734</v>
      </c>
      <c r="L15" s="310" t="s">
        <v>2084</v>
      </c>
      <c r="M15" s="314">
        <v>120000</v>
      </c>
      <c r="N15" s="327"/>
      <c r="O15" s="314"/>
      <c r="P15" s="315"/>
      <c r="Q15" s="316"/>
      <c r="R15" s="315"/>
      <c r="S15" s="315"/>
      <c r="T15" s="317" t="s">
        <v>3053</v>
      </c>
      <c r="U15" s="328" t="s">
        <v>3054</v>
      </c>
      <c r="V15" s="318" t="s">
        <v>2770</v>
      </c>
      <c r="W15" s="318"/>
      <c r="X15" s="329"/>
      <c r="Y15" s="329"/>
      <c r="Z15" s="329"/>
      <c r="AA15" s="320" t="s">
        <v>2756</v>
      </c>
      <c r="AB15" s="330"/>
      <c r="AC15" s="330"/>
      <c r="AD15" s="330"/>
      <c r="AE15" s="321"/>
      <c r="AF15" s="331"/>
      <c r="AG15" s="331"/>
      <c r="AH15" s="331"/>
      <c r="AI15" s="331"/>
      <c r="AJ15" s="329"/>
      <c r="AK15" s="329"/>
      <c r="AL15" s="329"/>
      <c r="AM15" s="324">
        <v>1</v>
      </c>
      <c r="AN15" s="332"/>
      <c r="AO15" s="332"/>
      <c r="AP15" s="332"/>
      <c r="AQ15" s="333"/>
      <c r="AR15" s="333"/>
      <c r="AS15" s="333"/>
      <c r="AT15" s="333"/>
      <c r="AU15" s="333"/>
      <c r="AV15" s="333"/>
      <c r="AW15" s="333"/>
      <c r="AX15" s="333"/>
      <c r="AY15" s="333"/>
      <c r="AZ15" s="333"/>
      <c r="BA15" s="333"/>
      <c r="BB15" s="333"/>
      <c r="BC15" s="333"/>
      <c r="BD15" s="333"/>
      <c r="BE15" s="333"/>
      <c r="BF15" s="333"/>
      <c r="BG15" s="332"/>
      <c r="BH15" s="332"/>
      <c r="BI15" s="332"/>
      <c r="BJ15" s="332"/>
      <c r="BK15" s="332"/>
      <c r="BL15" s="332"/>
      <c r="BM15" s="325" t="s">
        <v>2756</v>
      </c>
      <c r="BN15" s="326" t="s">
        <v>2778</v>
      </c>
      <c r="BO15" s="326"/>
      <c r="BP15" s="326"/>
      <c r="BQ15" s="334"/>
      <c r="BR15" s="325"/>
    </row>
    <row r="16" spans="2:70" ht="14.25" customHeight="1">
      <c r="B16" s="310">
        <v>14</v>
      </c>
      <c r="C16" s="310" t="s">
        <v>9572</v>
      </c>
      <c r="D16" s="311">
        <v>2014</v>
      </c>
      <c r="E16" s="310" t="s">
        <v>3070</v>
      </c>
      <c r="F16" s="310" t="s">
        <v>3071</v>
      </c>
      <c r="G16" s="312" t="s">
        <v>2731</v>
      </c>
      <c r="H16" s="313" t="s">
        <v>3073</v>
      </c>
      <c r="I16" s="310" t="s">
        <v>3074</v>
      </c>
      <c r="J16" s="310"/>
      <c r="K16" s="310" t="s">
        <v>2814</v>
      </c>
      <c r="L16" s="310" t="s">
        <v>2084</v>
      </c>
      <c r="M16" s="314">
        <v>100</v>
      </c>
      <c r="N16" s="327"/>
      <c r="O16" s="314"/>
      <c r="P16" s="315"/>
      <c r="Q16" s="316"/>
      <c r="R16" s="315"/>
      <c r="S16" s="315"/>
      <c r="T16" s="317" t="s">
        <v>3075</v>
      </c>
      <c r="U16" s="317" t="s">
        <v>3076</v>
      </c>
      <c r="V16" s="318" t="s">
        <v>2815</v>
      </c>
      <c r="W16" s="318"/>
      <c r="X16" s="318"/>
      <c r="Y16" s="318"/>
      <c r="Z16" s="318"/>
      <c r="AA16" s="320" t="s">
        <v>313</v>
      </c>
      <c r="AB16" s="320"/>
      <c r="AC16" s="320"/>
      <c r="AD16" s="320"/>
      <c r="AE16" s="321" t="s">
        <v>594</v>
      </c>
      <c r="AF16" s="331"/>
      <c r="AG16" s="331"/>
      <c r="AH16" s="331"/>
      <c r="AI16" s="331"/>
      <c r="AJ16" s="329"/>
      <c r="AK16" s="329"/>
      <c r="AL16" s="329"/>
      <c r="AM16" s="324">
        <v>1</v>
      </c>
      <c r="AN16" s="332"/>
      <c r="AO16" s="332"/>
      <c r="AP16" s="332"/>
      <c r="AQ16" s="333"/>
      <c r="AR16" s="333"/>
      <c r="AS16" s="333"/>
      <c r="AT16" s="333"/>
      <c r="AU16" s="333"/>
      <c r="AV16" s="333"/>
      <c r="AW16" s="333"/>
      <c r="AX16" s="333"/>
      <c r="AY16" s="333"/>
      <c r="AZ16" s="333"/>
      <c r="BA16" s="333"/>
      <c r="BB16" s="333"/>
      <c r="BC16" s="333"/>
      <c r="BD16" s="333"/>
      <c r="BE16" s="333"/>
      <c r="BF16" s="333"/>
      <c r="BG16" s="332"/>
      <c r="BH16" s="332"/>
      <c r="BI16" s="332"/>
      <c r="BJ16" s="332"/>
      <c r="BK16" s="332"/>
      <c r="BL16" s="332"/>
      <c r="BM16" s="325">
        <v>1</v>
      </c>
      <c r="BN16" s="326" t="s">
        <v>2756</v>
      </c>
      <c r="BO16" s="326"/>
      <c r="BP16" s="326"/>
      <c r="BQ16" s="334"/>
      <c r="BR16" s="325"/>
    </row>
    <row r="17" spans="2:70" ht="14.25" customHeight="1">
      <c r="B17" s="310">
        <v>15</v>
      </c>
      <c r="C17" s="310" t="s">
        <v>2044</v>
      </c>
      <c r="D17" s="311">
        <v>2004</v>
      </c>
      <c r="E17" s="310" t="s">
        <v>3101</v>
      </c>
      <c r="F17" s="310" t="s">
        <v>3102</v>
      </c>
      <c r="G17" s="312" t="s">
        <v>2731</v>
      </c>
      <c r="H17" s="313" t="s">
        <v>3103</v>
      </c>
      <c r="I17" s="310" t="s">
        <v>3104</v>
      </c>
      <c r="J17" s="310"/>
      <c r="K17" s="310" t="s">
        <v>2734</v>
      </c>
      <c r="L17" s="310" t="s">
        <v>2084</v>
      </c>
      <c r="M17" s="314">
        <v>5600</v>
      </c>
      <c r="N17" s="314">
        <v>6000</v>
      </c>
      <c r="O17" s="314"/>
      <c r="P17" s="314">
        <v>400</v>
      </c>
      <c r="Q17" s="327"/>
      <c r="R17" s="315"/>
      <c r="S17" s="315"/>
      <c r="T17" s="317" t="s">
        <v>3106</v>
      </c>
      <c r="U17" s="317" t="s">
        <v>3107</v>
      </c>
      <c r="V17" s="318" t="s">
        <v>2790</v>
      </c>
      <c r="W17" s="318"/>
      <c r="X17" s="318"/>
      <c r="Y17" s="318"/>
      <c r="Z17" s="318"/>
      <c r="AA17" s="320" t="s">
        <v>313</v>
      </c>
      <c r="AB17" s="320"/>
      <c r="AC17" s="320"/>
      <c r="AD17" s="320"/>
      <c r="AE17" s="321" t="s">
        <v>9573</v>
      </c>
      <c r="AF17" s="331"/>
      <c r="AG17" s="331"/>
      <c r="AH17" s="331"/>
      <c r="AI17" s="331"/>
      <c r="AJ17" s="329"/>
      <c r="AK17" s="329"/>
      <c r="AL17" s="329"/>
      <c r="AM17" s="324">
        <v>1</v>
      </c>
      <c r="AN17" s="332"/>
      <c r="AO17" s="332"/>
      <c r="AP17" s="332"/>
      <c r="AQ17" s="333"/>
      <c r="AR17" s="333"/>
      <c r="AS17" s="333"/>
      <c r="AT17" s="333"/>
      <c r="AU17" s="333"/>
      <c r="AV17" s="333"/>
      <c r="AW17" s="333"/>
      <c r="AX17" s="333"/>
      <c r="AY17" s="333"/>
      <c r="AZ17" s="333"/>
      <c r="BA17" s="333"/>
      <c r="BB17" s="333"/>
      <c r="BC17" s="333"/>
      <c r="BD17" s="333"/>
      <c r="BE17" s="333"/>
      <c r="BF17" s="333"/>
      <c r="BG17" s="332"/>
      <c r="BH17" s="332"/>
      <c r="BI17" s="332"/>
      <c r="BJ17" s="332"/>
      <c r="BK17" s="332"/>
      <c r="BL17" s="332"/>
      <c r="BM17" s="325" t="s">
        <v>2756</v>
      </c>
      <c r="BN17" s="326" t="s">
        <v>2756</v>
      </c>
      <c r="BO17" s="326"/>
      <c r="BP17" s="326"/>
      <c r="BQ17" s="334"/>
      <c r="BR17" s="325"/>
    </row>
    <row r="18" spans="2:70" ht="14.25" customHeight="1">
      <c r="B18" s="310">
        <v>16</v>
      </c>
      <c r="C18" s="310" t="s">
        <v>3115</v>
      </c>
      <c r="D18" s="311">
        <v>2001</v>
      </c>
      <c r="E18" s="310" t="s">
        <v>3116</v>
      </c>
      <c r="F18" s="310" t="s">
        <v>3117</v>
      </c>
      <c r="G18" s="312" t="s">
        <v>2731</v>
      </c>
      <c r="H18" s="313" t="s">
        <v>3118</v>
      </c>
      <c r="I18" s="310" t="s">
        <v>3119</v>
      </c>
      <c r="J18" s="310"/>
      <c r="K18" s="310" t="s">
        <v>2734</v>
      </c>
      <c r="L18" s="310" t="s">
        <v>2084</v>
      </c>
      <c r="M18" s="314">
        <v>2100</v>
      </c>
      <c r="N18" s="314">
        <v>2473.5</v>
      </c>
      <c r="O18" s="314"/>
      <c r="P18" s="314">
        <v>373.5</v>
      </c>
      <c r="Q18" s="327"/>
      <c r="R18" s="315">
        <v>5</v>
      </c>
      <c r="S18" s="315"/>
      <c r="T18" s="317" t="s">
        <v>3120</v>
      </c>
      <c r="U18" s="317" t="s">
        <v>3121</v>
      </c>
      <c r="V18" s="318" t="s">
        <v>2834</v>
      </c>
      <c r="W18" s="318"/>
      <c r="X18" s="318"/>
      <c r="Y18" s="318"/>
      <c r="Z18" s="318"/>
      <c r="AA18" s="320" t="s">
        <v>2756</v>
      </c>
      <c r="AB18" s="320"/>
      <c r="AC18" s="320"/>
      <c r="AD18" s="320"/>
      <c r="AE18" s="321"/>
      <c r="AF18" s="331"/>
      <c r="AG18" s="331"/>
      <c r="AH18" s="331"/>
      <c r="AI18" s="331"/>
      <c r="AJ18" s="329"/>
      <c r="AK18" s="329"/>
      <c r="AL18" s="329"/>
      <c r="AM18" s="324">
        <v>1</v>
      </c>
      <c r="AN18" s="332"/>
      <c r="AO18" s="332"/>
      <c r="AP18" s="332"/>
      <c r="AQ18" s="333"/>
      <c r="AR18" s="333"/>
      <c r="AS18" s="333"/>
      <c r="AT18" s="333"/>
      <c r="AU18" s="333"/>
      <c r="AV18" s="333"/>
      <c r="AW18" s="333"/>
      <c r="AX18" s="333"/>
      <c r="AY18" s="333"/>
      <c r="AZ18" s="333"/>
      <c r="BA18" s="333"/>
      <c r="BB18" s="333"/>
      <c r="BC18" s="333"/>
      <c r="BD18" s="333"/>
      <c r="BE18" s="333"/>
      <c r="BF18" s="333"/>
      <c r="BG18" s="332"/>
      <c r="BH18" s="332"/>
      <c r="BI18" s="332"/>
      <c r="BJ18" s="332"/>
      <c r="BK18" s="332"/>
      <c r="BL18" s="332"/>
      <c r="BM18" s="325" t="s">
        <v>2756</v>
      </c>
      <c r="BN18" s="326" t="s">
        <v>2756</v>
      </c>
      <c r="BO18" s="326"/>
      <c r="BP18" s="326"/>
      <c r="BQ18" s="334"/>
      <c r="BR18" s="325"/>
    </row>
    <row r="19" spans="2:70" ht="14.25" customHeight="1">
      <c r="B19" s="310">
        <v>17</v>
      </c>
      <c r="C19" s="310" t="s">
        <v>2053</v>
      </c>
      <c r="D19" s="311">
        <v>1994</v>
      </c>
      <c r="E19" s="310" t="s">
        <v>3131</v>
      </c>
      <c r="F19" s="310" t="s">
        <v>3132</v>
      </c>
      <c r="G19" s="312" t="s">
        <v>2731</v>
      </c>
      <c r="H19" s="313" t="s">
        <v>3133</v>
      </c>
      <c r="I19" s="310" t="s">
        <v>3134</v>
      </c>
      <c r="J19" s="310"/>
      <c r="K19" s="310" t="s">
        <v>2734</v>
      </c>
      <c r="L19" s="310" t="s">
        <v>2084</v>
      </c>
      <c r="M19" s="314">
        <v>14500</v>
      </c>
      <c r="N19" s="314">
        <v>16975</v>
      </c>
      <c r="O19" s="314"/>
      <c r="P19" s="314">
        <v>2475</v>
      </c>
      <c r="Q19" s="327"/>
      <c r="R19" s="315">
        <v>10</v>
      </c>
      <c r="S19" s="315"/>
      <c r="T19" s="317" t="s">
        <v>3135</v>
      </c>
      <c r="U19" s="317" t="s">
        <v>3136</v>
      </c>
      <c r="V19" s="318" t="s">
        <v>2790</v>
      </c>
      <c r="W19" s="318"/>
      <c r="X19" s="318"/>
      <c r="Y19" s="318"/>
      <c r="Z19" s="318"/>
      <c r="AA19" s="320" t="s">
        <v>313</v>
      </c>
      <c r="AB19" s="320"/>
      <c r="AC19" s="320"/>
      <c r="AD19" s="320"/>
      <c r="AE19" s="321" t="s">
        <v>9574</v>
      </c>
      <c r="AF19" s="331"/>
      <c r="AG19" s="331"/>
      <c r="AH19" s="331"/>
      <c r="AI19" s="331"/>
      <c r="AJ19" s="329"/>
      <c r="AK19" s="329"/>
      <c r="AL19" s="329"/>
      <c r="AM19" s="324">
        <v>1</v>
      </c>
      <c r="AN19" s="332"/>
      <c r="AO19" s="332"/>
      <c r="AP19" s="332"/>
      <c r="AQ19" s="333"/>
      <c r="AR19" s="333"/>
      <c r="AS19" s="333"/>
      <c r="AT19" s="333"/>
      <c r="AU19" s="333"/>
      <c r="AV19" s="333"/>
      <c r="AW19" s="333"/>
      <c r="AX19" s="333"/>
      <c r="AY19" s="333"/>
      <c r="AZ19" s="333"/>
      <c r="BA19" s="333"/>
      <c r="BB19" s="333"/>
      <c r="BC19" s="333"/>
      <c r="BD19" s="333"/>
      <c r="BE19" s="333"/>
      <c r="BF19" s="333"/>
      <c r="BG19" s="332"/>
      <c r="BH19" s="332"/>
      <c r="BI19" s="332"/>
      <c r="BJ19" s="332"/>
      <c r="BK19" s="332">
        <v>1</v>
      </c>
      <c r="BL19" s="332" t="s">
        <v>9575</v>
      </c>
      <c r="BM19" s="325" t="s">
        <v>2756</v>
      </c>
      <c r="BN19" s="326" t="s">
        <v>3145</v>
      </c>
      <c r="BO19" s="326"/>
      <c r="BP19" s="326"/>
      <c r="BQ19" s="334"/>
      <c r="BR19" s="325"/>
    </row>
    <row r="20" spans="2:70" ht="14.25" customHeight="1">
      <c r="B20" s="310">
        <v>18</v>
      </c>
      <c r="C20" s="310" t="s">
        <v>3146</v>
      </c>
      <c r="D20" s="311">
        <v>2006</v>
      </c>
      <c r="E20" s="310" t="s">
        <v>3148</v>
      </c>
      <c r="F20" s="310" t="s">
        <v>3149</v>
      </c>
      <c r="G20" s="312" t="s">
        <v>2731</v>
      </c>
      <c r="H20" s="313" t="s">
        <v>3150</v>
      </c>
      <c r="I20" s="310" t="s">
        <v>3151</v>
      </c>
      <c r="J20" s="310"/>
      <c r="K20" s="310" t="s">
        <v>2734</v>
      </c>
      <c r="L20" s="310" t="s">
        <v>2084</v>
      </c>
      <c r="M20" s="314">
        <v>52500</v>
      </c>
      <c r="N20" s="314">
        <v>55000</v>
      </c>
      <c r="O20" s="314"/>
      <c r="P20" s="314">
        <v>2500</v>
      </c>
      <c r="Q20" s="327"/>
      <c r="R20" s="315"/>
      <c r="S20" s="315"/>
      <c r="T20" s="317" t="s">
        <v>3152</v>
      </c>
      <c r="U20" s="317" t="s">
        <v>3153</v>
      </c>
      <c r="V20" s="318" t="s">
        <v>2736</v>
      </c>
      <c r="W20" s="318"/>
      <c r="X20" s="318"/>
      <c r="Y20" s="318"/>
      <c r="Z20" s="318"/>
      <c r="AA20" s="320" t="s">
        <v>2756</v>
      </c>
      <c r="AB20" s="320"/>
      <c r="AC20" s="320"/>
      <c r="AD20" s="320"/>
      <c r="AE20" s="321"/>
      <c r="AF20" s="331"/>
      <c r="AG20" s="331"/>
      <c r="AH20" s="331"/>
      <c r="AI20" s="331"/>
      <c r="AJ20" s="329"/>
      <c r="AK20" s="329"/>
      <c r="AL20" s="329"/>
      <c r="AM20" s="324">
        <v>1</v>
      </c>
      <c r="AN20" s="332"/>
      <c r="AO20" s="332"/>
      <c r="AP20" s="332"/>
      <c r="AQ20" s="333"/>
      <c r="AR20" s="333"/>
      <c r="AS20" s="333"/>
      <c r="AT20" s="333"/>
      <c r="AU20" s="333"/>
      <c r="AV20" s="333"/>
      <c r="AW20" s="333"/>
      <c r="AX20" s="333"/>
      <c r="AY20" s="333"/>
      <c r="AZ20" s="333"/>
      <c r="BA20" s="333"/>
      <c r="BB20" s="333"/>
      <c r="BC20" s="333"/>
      <c r="BD20" s="333"/>
      <c r="BE20" s="333"/>
      <c r="BF20" s="333"/>
      <c r="BG20" s="332"/>
      <c r="BH20" s="332"/>
      <c r="BI20" s="332"/>
      <c r="BJ20" s="332"/>
      <c r="BK20" s="332"/>
      <c r="BL20" s="332"/>
      <c r="BM20" s="325" t="s">
        <v>2756</v>
      </c>
      <c r="BN20" s="326" t="s">
        <v>2756</v>
      </c>
      <c r="BO20" s="326"/>
      <c r="BP20" s="326"/>
      <c r="BQ20" s="334"/>
      <c r="BR20" s="325"/>
    </row>
    <row r="21" spans="2:70" ht="14.25" customHeight="1">
      <c r="B21" s="310">
        <v>19</v>
      </c>
      <c r="C21" s="310" t="s">
        <v>2059</v>
      </c>
      <c r="D21" s="311">
        <v>1984</v>
      </c>
      <c r="E21" s="310" t="s">
        <v>3167</v>
      </c>
      <c r="F21" s="310" t="s">
        <v>3168</v>
      </c>
      <c r="G21" s="312" t="s">
        <v>2731</v>
      </c>
      <c r="H21" s="313" t="s">
        <v>3169</v>
      </c>
      <c r="I21" s="310" t="s">
        <v>3170</v>
      </c>
      <c r="J21" s="310"/>
      <c r="K21" s="310" t="s">
        <v>2734</v>
      </c>
      <c r="L21" s="310" t="s">
        <v>2084</v>
      </c>
      <c r="M21" s="314">
        <v>21000</v>
      </c>
      <c r="N21" s="314">
        <v>23000</v>
      </c>
      <c r="O21" s="314"/>
      <c r="P21" s="314">
        <v>2000</v>
      </c>
      <c r="Q21" s="327"/>
      <c r="R21" s="315">
        <v>11</v>
      </c>
      <c r="S21" s="315"/>
      <c r="T21" s="317" t="s">
        <v>3172</v>
      </c>
      <c r="U21" s="317" t="s">
        <v>3173</v>
      </c>
      <c r="V21" s="318" t="s">
        <v>2790</v>
      </c>
      <c r="W21" s="318"/>
      <c r="X21" s="318"/>
      <c r="Y21" s="318"/>
      <c r="Z21" s="318"/>
      <c r="AA21" s="320" t="s">
        <v>313</v>
      </c>
      <c r="AB21" s="320"/>
      <c r="AC21" s="320"/>
      <c r="AD21" s="320"/>
      <c r="AE21" s="321" t="s">
        <v>9576</v>
      </c>
      <c r="AF21" s="331"/>
      <c r="AG21" s="331"/>
      <c r="AH21" s="331"/>
      <c r="AI21" s="331"/>
      <c r="AJ21" s="329"/>
      <c r="AK21" s="329"/>
      <c r="AL21" s="329"/>
      <c r="AM21" s="324">
        <v>1</v>
      </c>
      <c r="AN21" s="332"/>
      <c r="AO21" s="332"/>
      <c r="AP21" s="332"/>
      <c r="AQ21" s="333"/>
      <c r="AR21" s="333"/>
      <c r="AS21" s="333"/>
      <c r="AT21" s="333"/>
      <c r="AU21" s="333"/>
      <c r="AV21" s="333"/>
      <c r="AW21" s="333"/>
      <c r="AX21" s="333"/>
      <c r="AY21" s="333"/>
      <c r="AZ21" s="333"/>
      <c r="BA21" s="333"/>
      <c r="BB21" s="333"/>
      <c r="BC21" s="333"/>
      <c r="BD21" s="333"/>
      <c r="BE21" s="333"/>
      <c r="BF21" s="333"/>
      <c r="BG21" s="332"/>
      <c r="BH21" s="332"/>
      <c r="BI21" s="332"/>
      <c r="BJ21" s="332"/>
      <c r="BK21" s="332"/>
      <c r="BL21" s="332"/>
      <c r="BM21" s="325" t="s">
        <v>2756</v>
      </c>
      <c r="BN21" s="326" t="s">
        <v>3183</v>
      </c>
      <c r="BO21" s="326"/>
      <c r="BP21" s="326"/>
      <c r="BQ21" s="334"/>
      <c r="BR21" s="325"/>
    </row>
    <row r="22" spans="2:70" ht="14.25" customHeight="1">
      <c r="B22" s="310">
        <v>20</v>
      </c>
      <c r="C22" s="310" t="s">
        <v>3184</v>
      </c>
      <c r="D22" s="311">
        <v>1984</v>
      </c>
      <c r="E22" s="310" t="s">
        <v>3186</v>
      </c>
      <c r="F22" s="310" t="s">
        <v>3187</v>
      </c>
      <c r="G22" s="312" t="s">
        <v>2731</v>
      </c>
      <c r="H22" s="313" t="s">
        <v>3189</v>
      </c>
      <c r="I22" s="310" t="s">
        <v>3190</v>
      </c>
      <c r="J22" s="310"/>
      <c r="K22" s="310" t="s">
        <v>2734</v>
      </c>
      <c r="L22" s="310" t="s">
        <v>2084</v>
      </c>
      <c r="M22" s="314">
        <v>55000</v>
      </c>
      <c r="N22" s="314">
        <v>62267.5</v>
      </c>
      <c r="O22" s="314"/>
      <c r="P22" s="314">
        <v>7267.5</v>
      </c>
      <c r="Q22" s="327"/>
      <c r="R22" s="315"/>
      <c r="S22" s="315"/>
      <c r="T22" s="317" t="s">
        <v>3172</v>
      </c>
      <c r="U22" s="317" t="s">
        <v>3173</v>
      </c>
      <c r="V22" s="318" t="s">
        <v>2790</v>
      </c>
      <c r="W22" s="318"/>
      <c r="X22" s="318"/>
      <c r="Y22" s="318"/>
      <c r="Z22" s="318"/>
      <c r="AA22" s="320" t="s">
        <v>2756</v>
      </c>
      <c r="AB22" s="320"/>
      <c r="AC22" s="320"/>
      <c r="AD22" s="320"/>
      <c r="AE22" s="321"/>
      <c r="AF22" s="331"/>
      <c r="AG22" s="331"/>
      <c r="AH22" s="331"/>
      <c r="AI22" s="331"/>
      <c r="AJ22" s="329"/>
      <c r="AK22" s="329"/>
      <c r="AL22" s="329"/>
      <c r="AM22" s="324">
        <v>1</v>
      </c>
      <c r="AN22" s="332"/>
      <c r="AO22" s="332"/>
      <c r="AP22" s="332"/>
      <c r="AQ22" s="333"/>
      <c r="AR22" s="333"/>
      <c r="AS22" s="333"/>
      <c r="AT22" s="333"/>
      <c r="AU22" s="333"/>
      <c r="AV22" s="333"/>
      <c r="AW22" s="333"/>
      <c r="AX22" s="333"/>
      <c r="AY22" s="333"/>
      <c r="AZ22" s="333"/>
      <c r="BA22" s="333"/>
      <c r="BB22" s="333"/>
      <c r="BC22" s="333"/>
      <c r="BD22" s="333"/>
      <c r="BE22" s="333"/>
      <c r="BF22" s="333"/>
      <c r="BG22" s="332"/>
      <c r="BH22" s="332"/>
      <c r="BI22" s="332"/>
      <c r="BJ22" s="332"/>
      <c r="BK22" s="332"/>
      <c r="BL22" s="332"/>
      <c r="BM22" s="325" t="s">
        <v>2756</v>
      </c>
      <c r="BN22" s="326" t="s">
        <v>2778</v>
      </c>
      <c r="BO22" s="326"/>
      <c r="BP22" s="326"/>
      <c r="BQ22" s="334"/>
      <c r="BR22" s="325"/>
    </row>
    <row r="23" spans="2:70" ht="14.25" customHeight="1">
      <c r="B23" s="310">
        <v>21</v>
      </c>
      <c r="C23" s="310" t="s">
        <v>9577</v>
      </c>
      <c r="D23" s="311">
        <v>2014</v>
      </c>
      <c r="E23" s="310" t="s">
        <v>3202</v>
      </c>
      <c r="F23" s="310" t="s">
        <v>3203</v>
      </c>
      <c r="G23" s="312" t="s">
        <v>2731</v>
      </c>
      <c r="H23" s="313" t="s">
        <v>3204</v>
      </c>
      <c r="I23" s="310" t="s">
        <v>3205</v>
      </c>
      <c r="J23" s="310"/>
      <c r="K23" s="310" t="s">
        <v>2734</v>
      </c>
      <c r="L23" s="310" t="s">
        <v>2084</v>
      </c>
      <c r="M23" s="314">
        <v>192</v>
      </c>
      <c r="N23" s="327"/>
      <c r="O23" s="314"/>
      <c r="P23" s="315"/>
      <c r="Q23" s="316"/>
      <c r="R23" s="315"/>
      <c r="S23" s="315"/>
      <c r="T23" s="317" t="s">
        <v>3206</v>
      </c>
      <c r="U23" s="317" t="s">
        <v>3207</v>
      </c>
      <c r="V23" s="318" t="s">
        <v>2815</v>
      </c>
      <c r="W23" s="318"/>
      <c r="X23" s="318"/>
      <c r="Y23" s="318"/>
      <c r="Z23" s="318"/>
      <c r="AA23" s="320" t="s">
        <v>313</v>
      </c>
      <c r="AB23" s="320"/>
      <c r="AC23" s="320"/>
      <c r="AD23" s="320"/>
      <c r="AE23" s="321" t="s">
        <v>9578</v>
      </c>
      <c r="AF23" s="331"/>
      <c r="AG23" s="331"/>
      <c r="AH23" s="331"/>
      <c r="AI23" s="331"/>
      <c r="AJ23" s="329"/>
      <c r="AK23" s="329"/>
      <c r="AL23" s="329"/>
      <c r="AM23" s="324">
        <v>1</v>
      </c>
      <c r="AN23" s="332"/>
      <c r="AO23" s="332"/>
      <c r="AP23" s="332"/>
      <c r="AQ23" s="333"/>
      <c r="AR23" s="333"/>
      <c r="AS23" s="333"/>
      <c r="AT23" s="333"/>
      <c r="AU23" s="333"/>
      <c r="AV23" s="333"/>
      <c r="AW23" s="333"/>
      <c r="AX23" s="333"/>
      <c r="AY23" s="333"/>
      <c r="AZ23" s="333"/>
      <c r="BA23" s="333"/>
      <c r="BB23" s="333"/>
      <c r="BC23" s="333"/>
      <c r="BD23" s="333"/>
      <c r="BE23" s="333"/>
      <c r="BF23" s="333"/>
      <c r="BG23" s="332"/>
      <c r="BH23" s="332"/>
      <c r="BI23" s="332"/>
      <c r="BJ23" s="332"/>
      <c r="BK23" s="332"/>
      <c r="BL23" s="332"/>
      <c r="BM23" s="325" t="s">
        <v>2756</v>
      </c>
      <c r="BN23" s="326" t="s">
        <v>2756</v>
      </c>
      <c r="BO23" s="326"/>
      <c r="BP23" s="326"/>
      <c r="BQ23" s="334"/>
      <c r="BR23" s="325"/>
    </row>
    <row r="24" spans="2:70" ht="14.25" customHeight="1">
      <c r="B24" s="310">
        <v>22</v>
      </c>
      <c r="C24" s="310" t="s">
        <v>9579</v>
      </c>
      <c r="D24" s="311">
        <v>2002</v>
      </c>
      <c r="E24" s="310" t="s">
        <v>3249</v>
      </c>
      <c r="F24" s="310" t="s">
        <v>3250</v>
      </c>
      <c r="G24" s="312" t="s">
        <v>2731</v>
      </c>
      <c r="H24" s="313" t="s">
        <v>3251</v>
      </c>
      <c r="I24" s="310" t="s">
        <v>3252</v>
      </c>
      <c r="J24" s="310"/>
      <c r="K24" s="310" t="s">
        <v>2734</v>
      </c>
      <c r="L24" s="310" t="s">
        <v>2084</v>
      </c>
      <c r="M24" s="314">
        <v>3000</v>
      </c>
      <c r="N24" s="327">
        <v>853</v>
      </c>
      <c r="O24" s="314"/>
      <c r="P24" s="315"/>
      <c r="Q24" s="316"/>
      <c r="R24" s="315"/>
      <c r="S24" s="315"/>
      <c r="T24" s="317" t="s">
        <v>3253</v>
      </c>
      <c r="U24" s="317" t="s">
        <v>3254</v>
      </c>
      <c r="V24" s="318" t="s">
        <v>2736</v>
      </c>
      <c r="W24" s="318"/>
      <c r="X24" s="318"/>
      <c r="Y24" s="318"/>
      <c r="Z24" s="318"/>
      <c r="AA24" s="320" t="s">
        <v>313</v>
      </c>
      <c r="AB24" s="320"/>
      <c r="AC24" s="320"/>
      <c r="AD24" s="320"/>
      <c r="AE24" s="321" t="s">
        <v>9580</v>
      </c>
      <c r="AF24" s="331"/>
      <c r="AG24" s="331"/>
      <c r="AH24" s="331"/>
      <c r="AI24" s="331"/>
      <c r="AJ24" s="329"/>
      <c r="AK24" s="329"/>
      <c r="AL24" s="329"/>
      <c r="AM24" s="324">
        <v>1</v>
      </c>
      <c r="AN24" s="332"/>
      <c r="AO24" s="332"/>
      <c r="AP24" s="332"/>
      <c r="AQ24" s="333"/>
      <c r="AR24" s="333"/>
      <c r="AS24" s="333"/>
      <c r="AT24" s="333"/>
      <c r="AU24" s="333"/>
      <c r="AV24" s="333"/>
      <c r="AW24" s="333"/>
      <c r="AX24" s="333"/>
      <c r="AY24" s="333"/>
      <c r="AZ24" s="333"/>
      <c r="BA24" s="333"/>
      <c r="BB24" s="333"/>
      <c r="BC24" s="333"/>
      <c r="BD24" s="333"/>
      <c r="BE24" s="333"/>
      <c r="BF24" s="333"/>
      <c r="BG24" s="332"/>
      <c r="BH24" s="332"/>
      <c r="BI24" s="332"/>
      <c r="BJ24" s="332"/>
      <c r="BK24" s="332"/>
      <c r="BL24" s="332"/>
      <c r="BM24" s="325">
        <v>1</v>
      </c>
      <c r="BN24" s="326" t="s">
        <v>2778</v>
      </c>
      <c r="BO24" s="326"/>
      <c r="BP24" s="326"/>
      <c r="BQ24" s="334"/>
      <c r="BR24" s="325"/>
    </row>
    <row r="25" spans="2:70" ht="14.25" customHeight="1">
      <c r="B25" s="310">
        <v>23</v>
      </c>
      <c r="C25" s="310" t="s">
        <v>9581</v>
      </c>
      <c r="D25" s="311">
        <v>2012</v>
      </c>
      <c r="E25" s="310" t="s">
        <v>3265</v>
      </c>
      <c r="F25" s="310" t="s">
        <v>3266</v>
      </c>
      <c r="G25" s="312" t="s">
        <v>2731</v>
      </c>
      <c r="H25" s="313" t="s">
        <v>3269</v>
      </c>
      <c r="I25" s="310" t="s">
        <v>3270</v>
      </c>
      <c r="J25" s="310"/>
      <c r="K25" s="310" t="s">
        <v>2734</v>
      </c>
      <c r="L25" s="310" t="s">
        <v>2084</v>
      </c>
      <c r="M25" s="314">
        <v>200</v>
      </c>
      <c r="N25" s="327"/>
      <c r="O25" s="314"/>
      <c r="P25" s="315"/>
      <c r="Q25" s="316"/>
      <c r="R25" s="315"/>
      <c r="S25" s="315"/>
      <c r="T25" s="317" t="s">
        <v>3271</v>
      </c>
      <c r="U25" s="317" t="s">
        <v>3272</v>
      </c>
      <c r="V25" s="318" t="s">
        <v>2770</v>
      </c>
      <c r="W25" s="318"/>
      <c r="X25" s="318"/>
      <c r="Y25" s="318"/>
      <c r="Z25" s="318"/>
      <c r="AA25" s="320" t="s">
        <v>313</v>
      </c>
      <c r="AB25" s="320"/>
      <c r="AC25" s="320"/>
      <c r="AD25" s="320"/>
      <c r="AE25" s="321" t="s">
        <v>9582</v>
      </c>
      <c r="AF25" s="331"/>
      <c r="AG25" s="331"/>
      <c r="AH25" s="331"/>
      <c r="AI25" s="331"/>
      <c r="AJ25" s="329"/>
      <c r="AK25" s="329"/>
      <c r="AL25" s="329"/>
      <c r="AM25" s="324">
        <v>1</v>
      </c>
      <c r="AN25" s="332"/>
      <c r="AO25" s="332"/>
      <c r="AP25" s="332"/>
      <c r="AQ25" s="333"/>
      <c r="AR25" s="333"/>
      <c r="AS25" s="333"/>
      <c r="AT25" s="333"/>
      <c r="AU25" s="333"/>
      <c r="AV25" s="333"/>
      <c r="AW25" s="333"/>
      <c r="AX25" s="333"/>
      <c r="AY25" s="333"/>
      <c r="AZ25" s="333"/>
      <c r="BA25" s="333"/>
      <c r="BB25" s="333"/>
      <c r="BC25" s="333"/>
      <c r="BD25" s="333"/>
      <c r="BE25" s="333"/>
      <c r="BF25" s="333"/>
      <c r="BG25" s="332"/>
      <c r="BH25" s="332"/>
      <c r="BI25" s="332"/>
      <c r="BJ25" s="332"/>
      <c r="BK25" s="332"/>
      <c r="BL25" s="332"/>
      <c r="BM25" s="325" t="s">
        <v>2756</v>
      </c>
      <c r="BN25" s="326" t="s">
        <v>2778</v>
      </c>
      <c r="BO25" s="326"/>
      <c r="BP25" s="326"/>
      <c r="BQ25" s="334"/>
      <c r="BR25" s="325"/>
    </row>
    <row r="26" spans="2:70" ht="14.25" customHeight="1">
      <c r="B26" s="310">
        <v>24</v>
      </c>
      <c r="C26" s="310" t="s">
        <v>9583</v>
      </c>
      <c r="D26" s="311">
        <v>1997</v>
      </c>
      <c r="E26" s="310" t="s">
        <v>3284</v>
      </c>
      <c r="F26" s="310" t="s">
        <v>3285</v>
      </c>
      <c r="G26" s="312" t="s">
        <v>2731</v>
      </c>
      <c r="H26" s="313" t="s">
        <v>3286</v>
      </c>
      <c r="I26" s="310" t="s">
        <v>3287</v>
      </c>
      <c r="J26" s="310"/>
      <c r="K26" s="310" t="s">
        <v>2814</v>
      </c>
      <c r="L26" s="310" t="s">
        <v>2084</v>
      </c>
      <c r="M26" s="314">
        <v>6500</v>
      </c>
      <c r="N26" s="314">
        <v>6950</v>
      </c>
      <c r="O26" s="314"/>
      <c r="P26" s="314">
        <v>450</v>
      </c>
      <c r="Q26" s="327"/>
      <c r="R26" s="315">
        <v>12</v>
      </c>
      <c r="S26" s="315"/>
      <c r="T26" s="317" t="s">
        <v>3289</v>
      </c>
      <c r="U26" s="317" t="s">
        <v>3290</v>
      </c>
      <c r="V26" s="318" t="s">
        <v>2790</v>
      </c>
      <c r="W26" s="318"/>
      <c r="X26" s="318"/>
      <c r="Y26" s="318"/>
      <c r="Z26" s="318"/>
      <c r="AA26" s="320" t="s">
        <v>313</v>
      </c>
      <c r="AB26" s="320"/>
      <c r="AC26" s="320"/>
      <c r="AD26" s="320"/>
      <c r="AE26" s="321" t="s">
        <v>3292</v>
      </c>
      <c r="AF26" s="331"/>
      <c r="AG26" s="331"/>
      <c r="AH26" s="331"/>
      <c r="AI26" s="331"/>
      <c r="AJ26" s="329"/>
      <c r="AK26" s="329"/>
      <c r="AL26" s="329"/>
      <c r="AM26" s="324">
        <v>1</v>
      </c>
      <c r="AN26" s="332"/>
      <c r="AO26" s="332"/>
      <c r="AP26" s="332"/>
      <c r="AQ26" s="333"/>
      <c r="AR26" s="333"/>
      <c r="AS26" s="333"/>
      <c r="AT26" s="333"/>
      <c r="AU26" s="333"/>
      <c r="AV26" s="333"/>
      <c r="AW26" s="333"/>
      <c r="AX26" s="333"/>
      <c r="AY26" s="333"/>
      <c r="AZ26" s="333"/>
      <c r="BA26" s="333"/>
      <c r="BB26" s="333"/>
      <c r="BC26" s="333"/>
      <c r="BD26" s="333"/>
      <c r="BE26" s="333"/>
      <c r="BF26" s="333"/>
      <c r="BG26" s="332"/>
      <c r="BH26" s="332"/>
      <c r="BI26" s="332"/>
      <c r="BJ26" s="332"/>
      <c r="BK26" s="332"/>
      <c r="BL26" s="332"/>
      <c r="BM26" s="325" t="s">
        <v>2756</v>
      </c>
      <c r="BN26" s="326" t="s">
        <v>2778</v>
      </c>
      <c r="BO26" s="326"/>
      <c r="BP26" s="326"/>
      <c r="BQ26" s="334"/>
      <c r="BR26" s="325"/>
    </row>
    <row r="27" spans="2:70" ht="14.25" customHeight="1">
      <c r="B27" s="310">
        <v>25</v>
      </c>
      <c r="C27" s="310" t="s">
        <v>9584</v>
      </c>
      <c r="D27" s="311">
        <v>2012</v>
      </c>
      <c r="E27" s="310" t="s">
        <v>3304</v>
      </c>
      <c r="F27" s="310" t="s">
        <v>3305</v>
      </c>
      <c r="G27" s="312" t="s">
        <v>2731</v>
      </c>
      <c r="H27" s="313" t="s">
        <v>3306</v>
      </c>
      <c r="I27" s="310" t="s">
        <v>3307</v>
      </c>
      <c r="J27" s="310"/>
      <c r="K27" s="310" t="s">
        <v>2734</v>
      </c>
      <c r="L27" s="310" t="s">
        <v>2084</v>
      </c>
      <c r="M27" s="314">
        <v>4570</v>
      </c>
      <c r="N27" s="327">
        <v>2564</v>
      </c>
      <c r="O27" s="314"/>
      <c r="P27" s="315"/>
      <c r="Q27" s="316"/>
      <c r="R27" s="315"/>
      <c r="S27" s="315"/>
      <c r="T27" s="317" t="s">
        <v>3308</v>
      </c>
      <c r="U27" s="317" t="s">
        <v>3309</v>
      </c>
      <c r="V27" s="318" t="s">
        <v>2770</v>
      </c>
      <c r="W27" s="318"/>
      <c r="X27" s="318"/>
      <c r="Y27" s="318"/>
      <c r="Z27" s="318"/>
      <c r="AA27" s="320" t="s">
        <v>2756</v>
      </c>
      <c r="AB27" s="320"/>
      <c r="AC27" s="320"/>
      <c r="AD27" s="320"/>
      <c r="AE27" s="321"/>
      <c r="AF27" s="331"/>
      <c r="AG27" s="331"/>
      <c r="AH27" s="331"/>
      <c r="AI27" s="331"/>
      <c r="AJ27" s="329"/>
      <c r="AK27" s="329"/>
      <c r="AL27" s="329"/>
      <c r="AM27" s="324">
        <v>1</v>
      </c>
      <c r="AN27" s="332"/>
      <c r="AO27" s="332"/>
      <c r="AP27" s="332"/>
      <c r="AQ27" s="333"/>
      <c r="AR27" s="333"/>
      <c r="AS27" s="333"/>
      <c r="AT27" s="333"/>
      <c r="AU27" s="333"/>
      <c r="AV27" s="333"/>
      <c r="AW27" s="333"/>
      <c r="AX27" s="333"/>
      <c r="AY27" s="333"/>
      <c r="AZ27" s="333"/>
      <c r="BA27" s="333"/>
      <c r="BB27" s="333"/>
      <c r="BC27" s="333"/>
      <c r="BD27" s="333"/>
      <c r="BE27" s="333"/>
      <c r="BF27" s="333"/>
      <c r="BG27" s="332"/>
      <c r="BH27" s="332"/>
      <c r="BI27" s="332"/>
      <c r="BJ27" s="332"/>
      <c r="BK27" s="332"/>
      <c r="BL27" s="332"/>
      <c r="BM27" s="325" t="s">
        <v>2756</v>
      </c>
      <c r="BN27" s="326" t="s">
        <v>3315</v>
      </c>
      <c r="BO27" s="326"/>
      <c r="BP27" s="326"/>
      <c r="BQ27" s="334"/>
      <c r="BR27" s="325"/>
    </row>
    <row r="28" spans="2:70" ht="14.25" customHeight="1">
      <c r="B28" s="310">
        <v>26</v>
      </c>
      <c r="C28" s="310" t="s">
        <v>9585</v>
      </c>
      <c r="D28" s="311">
        <v>2006</v>
      </c>
      <c r="E28" s="310" t="s">
        <v>3319</v>
      </c>
      <c r="F28" s="310" t="s">
        <v>3320</v>
      </c>
      <c r="G28" s="312" t="s">
        <v>2731</v>
      </c>
      <c r="H28" s="313" t="s">
        <v>3322</v>
      </c>
      <c r="I28" s="310" t="s">
        <v>3323</v>
      </c>
      <c r="J28" s="310"/>
      <c r="K28" s="310" t="s">
        <v>2814</v>
      </c>
      <c r="L28" s="310" t="s">
        <v>2084</v>
      </c>
      <c r="M28" s="314">
        <v>27577</v>
      </c>
      <c r="N28" s="327"/>
      <c r="O28" s="314"/>
      <c r="P28" s="315"/>
      <c r="Q28" s="316"/>
      <c r="R28" s="315"/>
      <c r="S28" s="315"/>
      <c r="T28" s="317" t="s">
        <v>3324</v>
      </c>
      <c r="U28" s="317" t="s">
        <v>3325</v>
      </c>
      <c r="V28" s="318" t="s">
        <v>2815</v>
      </c>
      <c r="W28" s="318"/>
      <c r="X28" s="318"/>
      <c r="Y28" s="318"/>
      <c r="Z28" s="318"/>
      <c r="AA28" s="320" t="s">
        <v>2756</v>
      </c>
      <c r="AB28" s="320"/>
      <c r="AC28" s="320"/>
      <c r="AD28" s="320"/>
      <c r="AE28" s="321"/>
      <c r="AF28" s="331"/>
      <c r="AG28" s="331"/>
      <c r="AH28" s="331"/>
      <c r="AI28" s="331"/>
      <c r="AJ28" s="329"/>
      <c r="AK28" s="329"/>
      <c r="AL28" s="329"/>
      <c r="AM28" s="324">
        <v>1</v>
      </c>
      <c r="AN28" s="332"/>
      <c r="AO28" s="332"/>
      <c r="AP28" s="332"/>
      <c r="AQ28" s="333"/>
      <c r="AR28" s="333"/>
      <c r="AS28" s="333"/>
      <c r="AT28" s="333"/>
      <c r="AU28" s="333"/>
      <c r="AV28" s="333"/>
      <c r="AW28" s="333"/>
      <c r="AX28" s="333"/>
      <c r="AY28" s="333"/>
      <c r="AZ28" s="333"/>
      <c r="BA28" s="333"/>
      <c r="BB28" s="333"/>
      <c r="BC28" s="333"/>
      <c r="BD28" s="333"/>
      <c r="BE28" s="333"/>
      <c r="BF28" s="333"/>
      <c r="BG28" s="332"/>
      <c r="BH28" s="332"/>
      <c r="BI28" s="332"/>
      <c r="BJ28" s="332"/>
      <c r="BK28" s="332"/>
      <c r="BL28" s="332"/>
      <c r="BM28" s="325" t="s">
        <v>2756</v>
      </c>
      <c r="BN28" s="326" t="s">
        <v>3334</v>
      </c>
      <c r="BO28" s="326" t="s">
        <v>3335</v>
      </c>
      <c r="BP28" s="326"/>
      <c r="BQ28" s="334"/>
      <c r="BR28" s="325"/>
    </row>
    <row r="29" spans="2:70" ht="14.25" customHeight="1">
      <c r="B29" s="310">
        <v>27</v>
      </c>
      <c r="C29" s="310" t="s">
        <v>9586</v>
      </c>
      <c r="D29" s="311">
        <v>2005</v>
      </c>
      <c r="E29" s="310" t="s">
        <v>3355</v>
      </c>
      <c r="F29" s="310" t="s">
        <v>3356</v>
      </c>
      <c r="G29" s="312" t="s">
        <v>2731</v>
      </c>
      <c r="H29" s="313" t="s">
        <v>3358</v>
      </c>
      <c r="I29" s="310" t="s">
        <v>3359</v>
      </c>
      <c r="J29" s="310"/>
      <c r="K29" s="310" t="s">
        <v>2734</v>
      </c>
      <c r="L29" s="310" t="s">
        <v>2084</v>
      </c>
      <c r="M29" s="314">
        <v>8729</v>
      </c>
      <c r="N29" s="314">
        <v>9000</v>
      </c>
      <c r="O29" s="314"/>
      <c r="P29" s="314">
        <v>271</v>
      </c>
      <c r="Q29" s="327"/>
      <c r="R29" s="315">
        <v>2</v>
      </c>
      <c r="S29" s="315"/>
      <c r="T29" s="317" t="s">
        <v>3360</v>
      </c>
      <c r="U29" s="317" t="s">
        <v>3361</v>
      </c>
      <c r="V29" s="318" t="s">
        <v>2736</v>
      </c>
      <c r="W29" s="318"/>
      <c r="X29" s="318"/>
      <c r="Y29" s="318"/>
      <c r="Z29" s="318"/>
      <c r="AA29" s="320" t="s">
        <v>2756</v>
      </c>
      <c r="AB29" s="320"/>
      <c r="AC29" s="320"/>
      <c r="AD29" s="320"/>
      <c r="AE29" s="321"/>
      <c r="AF29" s="331"/>
      <c r="AG29" s="331"/>
      <c r="AH29" s="331"/>
      <c r="AI29" s="331"/>
      <c r="AJ29" s="329"/>
      <c r="AK29" s="329"/>
      <c r="AL29" s="329"/>
      <c r="AM29" s="324">
        <v>1</v>
      </c>
      <c r="AN29" s="332"/>
      <c r="AO29" s="332"/>
      <c r="AP29" s="332"/>
      <c r="AQ29" s="333"/>
      <c r="AR29" s="333"/>
      <c r="AS29" s="333"/>
      <c r="AT29" s="333"/>
      <c r="AU29" s="333"/>
      <c r="AV29" s="333"/>
      <c r="AW29" s="333"/>
      <c r="AX29" s="333"/>
      <c r="AY29" s="333"/>
      <c r="AZ29" s="333"/>
      <c r="BA29" s="333"/>
      <c r="BB29" s="333"/>
      <c r="BC29" s="333"/>
      <c r="BD29" s="333"/>
      <c r="BE29" s="333"/>
      <c r="BF29" s="333"/>
      <c r="BG29" s="332"/>
      <c r="BH29" s="332"/>
      <c r="BI29" s="332"/>
      <c r="BJ29" s="332"/>
      <c r="BK29" s="332"/>
      <c r="BL29" s="332"/>
      <c r="BM29" s="325" t="s">
        <v>2756</v>
      </c>
      <c r="BN29" s="326" t="s">
        <v>2778</v>
      </c>
      <c r="BO29" s="326" t="s">
        <v>3335</v>
      </c>
      <c r="BP29" s="326"/>
      <c r="BQ29" s="334"/>
      <c r="BR29" s="325"/>
    </row>
    <row r="30" spans="2:70" ht="14.25" customHeight="1">
      <c r="B30" s="310">
        <v>28</v>
      </c>
      <c r="C30" s="310" t="s">
        <v>9587</v>
      </c>
      <c r="D30" s="311">
        <v>2003</v>
      </c>
      <c r="E30" s="310" t="s">
        <v>3377</v>
      </c>
      <c r="F30" s="310" t="s">
        <v>3378</v>
      </c>
      <c r="G30" s="312" t="s">
        <v>2731</v>
      </c>
      <c r="H30" s="313" t="s">
        <v>3380</v>
      </c>
      <c r="I30" s="310" t="s">
        <v>3381</v>
      </c>
      <c r="J30" s="310"/>
      <c r="K30" s="310" t="s">
        <v>2734</v>
      </c>
      <c r="L30" s="310" t="s">
        <v>2084</v>
      </c>
      <c r="M30" s="314">
        <v>33800</v>
      </c>
      <c r="N30" s="314">
        <v>34000</v>
      </c>
      <c r="O30" s="314"/>
      <c r="P30" s="314">
        <v>200</v>
      </c>
      <c r="Q30" s="327"/>
      <c r="R30" s="315"/>
      <c r="S30" s="315"/>
      <c r="T30" s="317" t="s">
        <v>3382</v>
      </c>
      <c r="U30" s="317" t="s">
        <v>3383</v>
      </c>
      <c r="V30" s="318" t="s">
        <v>2736</v>
      </c>
      <c r="W30" s="318"/>
      <c r="X30" s="318"/>
      <c r="Y30" s="318"/>
      <c r="Z30" s="318"/>
      <c r="AA30" s="320" t="s">
        <v>313</v>
      </c>
      <c r="AB30" s="320"/>
      <c r="AC30" s="320"/>
      <c r="AD30" s="320"/>
      <c r="AE30" s="321" t="s">
        <v>9588</v>
      </c>
      <c r="AF30" s="331"/>
      <c r="AG30" s="331"/>
      <c r="AH30" s="331"/>
      <c r="AI30" s="331"/>
      <c r="AJ30" s="329"/>
      <c r="AK30" s="329"/>
      <c r="AL30" s="329"/>
      <c r="AM30" s="324">
        <v>1</v>
      </c>
      <c r="AN30" s="332"/>
      <c r="AO30" s="332"/>
      <c r="AP30" s="332"/>
      <c r="AQ30" s="333"/>
      <c r="AR30" s="333"/>
      <c r="AS30" s="333"/>
      <c r="AT30" s="333"/>
      <c r="AU30" s="333"/>
      <c r="AV30" s="333"/>
      <c r="AW30" s="333"/>
      <c r="AX30" s="333"/>
      <c r="AY30" s="333"/>
      <c r="AZ30" s="333"/>
      <c r="BA30" s="333"/>
      <c r="BB30" s="333"/>
      <c r="BC30" s="333"/>
      <c r="BD30" s="333"/>
      <c r="BE30" s="333"/>
      <c r="BF30" s="333"/>
      <c r="BG30" s="332"/>
      <c r="BH30" s="332"/>
      <c r="BI30" s="332"/>
      <c r="BJ30" s="332"/>
      <c r="BK30" s="332"/>
      <c r="BL30" s="332"/>
      <c r="BM30" s="325" t="s">
        <v>2756</v>
      </c>
      <c r="BN30" s="326" t="s">
        <v>2756</v>
      </c>
      <c r="BO30" s="326" t="s">
        <v>3335</v>
      </c>
      <c r="BP30" s="326"/>
      <c r="BQ30" s="334"/>
      <c r="BR30" s="325"/>
    </row>
    <row r="31" spans="2:70" ht="14.25" customHeight="1">
      <c r="B31" s="310">
        <v>29</v>
      </c>
      <c r="C31" s="310" t="s">
        <v>9589</v>
      </c>
      <c r="D31" s="311">
        <v>1985</v>
      </c>
      <c r="E31" s="310" t="s">
        <v>3399</v>
      </c>
      <c r="F31" s="310" t="s">
        <v>3402</v>
      </c>
      <c r="G31" s="312" t="s">
        <v>2731</v>
      </c>
      <c r="H31" s="313" t="s">
        <v>3403</v>
      </c>
      <c r="I31" s="310" t="s">
        <v>3404</v>
      </c>
      <c r="J31" s="310"/>
      <c r="K31" s="310" t="s">
        <v>2814</v>
      </c>
      <c r="L31" s="310" t="s">
        <v>2084</v>
      </c>
      <c r="M31" s="314" t="s">
        <v>2756</v>
      </c>
      <c r="N31" s="327"/>
      <c r="O31" s="314"/>
      <c r="P31" s="315"/>
      <c r="Q31" s="316"/>
      <c r="R31" s="315"/>
      <c r="S31" s="315"/>
      <c r="T31" s="317" t="s">
        <v>3405</v>
      </c>
      <c r="U31" s="317" t="s">
        <v>3406</v>
      </c>
      <c r="V31" s="318" t="s">
        <v>2815</v>
      </c>
      <c r="W31" s="318"/>
      <c r="X31" s="318"/>
      <c r="Y31" s="318"/>
      <c r="Z31" s="318"/>
      <c r="AA31" s="320" t="s">
        <v>2756</v>
      </c>
      <c r="AB31" s="320"/>
      <c r="AC31" s="320"/>
      <c r="AD31" s="320"/>
      <c r="AE31" s="321"/>
      <c r="AF31" s="331"/>
      <c r="AG31" s="331"/>
      <c r="AH31" s="331"/>
      <c r="AI31" s="331"/>
      <c r="AJ31" s="329"/>
      <c r="AK31" s="329"/>
      <c r="AL31" s="329"/>
      <c r="AM31" s="324">
        <v>1</v>
      </c>
      <c r="AN31" s="332"/>
      <c r="AO31" s="332"/>
      <c r="AP31" s="332"/>
      <c r="AQ31" s="333"/>
      <c r="AR31" s="333"/>
      <c r="AS31" s="333"/>
      <c r="AT31" s="333"/>
      <c r="AU31" s="333"/>
      <c r="AV31" s="333"/>
      <c r="AW31" s="333"/>
      <c r="AX31" s="333"/>
      <c r="AY31" s="333"/>
      <c r="AZ31" s="333"/>
      <c r="BA31" s="333"/>
      <c r="BB31" s="333"/>
      <c r="BC31" s="333"/>
      <c r="BD31" s="333"/>
      <c r="BE31" s="333"/>
      <c r="BF31" s="333"/>
      <c r="BG31" s="332"/>
      <c r="BH31" s="332"/>
      <c r="BI31" s="332"/>
      <c r="BJ31" s="332"/>
      <c r="BK31" s="332"/>
      <c r="BL31" s="332"/>
      <c r="BM31" s="325" t="s">
        <v>2756</v>
      </c>
      <c r="BN31" s="326" t="s">
        <v>2778</v>
      </c>
      <c r="BO31" s="326" t="s">
        <v>3335</v>
      </c>
      <c r="BP31" s="326"/>
      <c r="BQ31" s="334"/>
      <c r="BR31" s="325"/>
    </row>
    <row r="32" spans="2:70" ht="14.25" customHeight="1">
      <c r="B32" s="310">
        <v>30</v>
      </c>
      <c r="C32" s="310" t="s">
        <v>2057</v>
      </c>
      <c r="D32" s="311">
        <v>1995</v>
      </c>
      <c r="E32" s="310" t="s">
        <v>3420</v>
      </c>
      <c r="F32" s="310" t="s">
        <v>3421</v>
      </c>
      <c r="G32" s="312" t="s">
        <v>2731</v>
      </c>
      <c r="H32" s="313" t="s">
        <v>3423</v>
      </c>
      <c r="I32" s="310" t="s">
        <v>3424</v>
      </c>
      <c r="J32" s="310"/>
      <c r="K32" s="310" t="s">
        <v>2734</v>
      </c>
      <c r="L32" s="310" t="s">
        <v>2084</v>
      </c>
      <c r="M32" s="314">
        <v>42000</v>
      </c>
      <c r="N32" s="314">
        <v>50100</v>
      </c>
      <c r="O32" s="314"/>
      <c r="P32" s="314">
        <v>8100</v>
      </c>
      <c r="Q32" s="327"/>
      <c r="R32" s="315">
        <v>12</v>
      </c>
      <c r="S32" s="315"/>
      <c r="T32" s="317" t="s">
        <v>3425</v>
      </c>
      <c r="U32" s="317" t="s">
        <v>3426</v>
      </c>
      <c r="V32" s="318" t="s">
        <v>2790</v>
      </c>
      <c r="W32" s="318"/>
      <c r="X32" s="318"/>
      <c r="Y32" s="318"/>
      <c r="Z32" s="318"/>
      <c r="AA32" s="320" t="s">
        <v>313</v>
      </c>
      <c r="AB32" s="320"/>
      <c r="AC32" s="320"/>
      <c r="AD32" s="320"/>
      <c r="AE32" s="321" t="s">
        <v>9590</v>
      </c>
      <c r="AF32" s="331"/>
      <c r="AG32" s="331"/>
      <c r="AH32" s="331"/>
      <c r="AI32" s="331"/>
      <c r="AJ32" s="335"/>
      <c r="AK32" s="329"/>
      <c r="AL32" s="329"/>
      <c r="AM32" s="324">
        <v>1</v>
      </c>
      <c r="AN32" s="332"/>
      <c r="AO32" s="332"/>
      <c r="AP32" s="332"/>
      <c r="AQ32" s="333"/>
      <c r="AR32" s="333"/>
      <c r="AS32" s="333"/>
      <c r="AT32" s="333"/>
      <c r="AU32" s="333"/>
      <c r="AV32" s="333"/>
      <c r="AW32" s="333"/>
      <c r="AX32" s="333"/>
      <c r="AY32" s="333"/>
      <c r="AZ32" s="333"/>
      <c r="BA32" s="333"/>
      <c r="BB32" s="333"/>
      <c r="BC32" s="333"/>
      <c r="BD32" s="333"/>
      <c r="BE32" s="333"/>
      <c r="BF32" s="333"/>
      <c r="BG32" s="332"/>
      <c r="BH32" s="332"/>
      <c r="BI32" s="332"/>
      <c r="BJ32" s="332"/>
      <c r="BK32" s="332"/>
      <c r="BL32" s="332"/>
      <c r="BM32" s="325" t="s">
        <v>2756</v>
      </c>
      <c r="BN32" s="326" t="s">
        <v>3183</v>
      </c>
      <c r="BO32" s="326" t="s">
        <v>3335</v>
      </c>
      <c r="BP32" s="326"/>
      <c r="BQ32" s="334"/>
      <c r="BR32" s="325"/>
    </row>
    <row r="33" spans="2:70" ht="14.25" customHeight="1">
      <c r="B33" s="310">
        <v>31</v>
      </c>
      <c r="C33" s="310" t="s">
        <v>9591</v>
      </c>
      <c r="D33" s="311">
        <v>2004</v>
      </c>
      <c r="E33" s="310" t="s">
        <v>3442</v>
      </c>
      <c r="F33" s="310" t="s">
        <v>3443</v>
      </c>
      <c r="G33" s="312" t="s">
        <v>2731</v>
      </c>
      <c r="H33" s="313" t="s">
        <v>3446</v>
      </c>
      <c r="I33" s="310" t="s">
        <v>3447</v>
      </c>
      <c r="J33" s="310"/>
      <c r="K33" s="310" t="s">
        <v>2734</v>
      </c>
      <c r="L33" s="310" t="s">
        <v>2084</v>
      </c>
      <c r="M33" s="314">
        <v>38000</v>
      </c>
      <c r="N33" s="314">
        <v>45000</v>
      </c>
      <c r="O33" s="314"/>
      <c r="P33" s="314">
        <v>7000</v>
      </c>
      <c r="Q33" s="327"/>
      <c r="R33" s="315">
        <v>10</v>
      </c>
      <c r="S33" s="315"/>
      <c r="T33" s="317" t="s">
        <v>3448</v>
      </c>
      <c r="U33" s="317" t="s">
        <v>3449</v>
      </c>
      <c r="V33" s="318" t="s">
        <v>2790</v>
      </c>
      <c r="W33" s="318"/>
      <c r="X33" s="318"/>
      <c r="Y33" s="318"/>
      <c r="Z33" s="318"/>
      <c r="AA33" s="320" t="s">
        <v>313</v>
      </c>
      <c r="AB33" s="320"/>
      <c r="AC33" s="320"/>
      <c r="AD33" s="320"/>
      <c r="AE33" s="321" t="s">
        <v>9592</v>
      </c>
      <c r="AF33" s="331"/>
      <c r="AG33" s="331"/>
      <c r="AH33" s="331"/>
      <c r="AI33" s="331"/>
      <c r="AJ33" s="329"/>
      <c r="AK33" s="329"/>
      <c r="AL33" s="329"/>
      <c r="AM33" s="324">
        <v>1</v>
      </c>
      <c r="AN33" s="332"/>
      <c r="AO33" s="332"/>
      <c r="AP33" s="332"/>
      <c r="AQ33" s="333"/>
      <c r="AR33" s="333"/>
      <c r="AS33" s="333"/>
      <c r="AT33" s="333"/>
      <c r="AU33" s="333"/>
      <c r="AV33" s="333"/>
      <c r="AW33" s="333"/>
      <c r="AX33" s="333"/>
      <c r="AY33" s="333"/>
      <c r="AZ33" s="333"/>
      <c r="BA33" s="333"/>
      <c r="BB33" s="333"/>
      <c r="BC33" s="333"/>
      <c r="BD33" s="333"/>
      <c r="BE33" s="333"/>
      <c r="BF33" s="333"/>
      <c r="BG33" s="332"/>
      <c r="BH33" s="332"/>
      <c r="BI33" s="332"/>
      <c r="BJ33" s="332"/>
      <c r="BK33" s="332"/>
      <c r="BL33" s="332"/>
      <c r="BM33" s="325" t="s">
        <v>2756</v>
      </c>
      <c r="BN33" s="326" t="s">
        <v>2756</v>
      </c>
      <c r="BO33" s="326" t="s">
        <v>3335</v>
      </c>
      <c r="BP33" s="326"/>
      <c r="BQ33" s="334"/>
      <c r="BR33" s="325"/>
    </row>
    <row r="34" spans="2:70" ht="14.25" customHeight="1">
      <c r="B34" s="310">
        <v>32</v>
      </c>
      <c r="C34" s="310" t="s">
        <v>9593</v>
      </c>
      <c r="D34" s="311">
        <v>2006</v>
      </c>
      <c r="E34" s="310" t="s">
        <v>3460</v>
      </c>
      <c r="F34" s="310" t="s">
        <v>3461</v>
      </c>
      <c r="G34" s="312" t="s">
        <v>2731</v>
      </c>
      <c r="H34" s="313" t="s">
        <v>3462</v>
      </c>
      <c r="I34" s="310" t="s">
        <v>3463</v>
      </c>
      <c r="J34" s="310"/>
      <c r="K34" s="310" t="s">
        <v>2734</v>
      </c>
      <c r="L34" s="310" t="s">
        <v>2084</v>
      </c>
      <c r="M34" s="314">
        <v>26900</v>
      </c>
      <c r="N34" s="314">
        <v>30000</v>
      </c>
      <c r="O34" s="314"/>
      <c r="P34" s="314">
        <v>3100</v>
      </c>
      <c r="Q34" s="327"/>
      <c r="R34" s="315">
        <v>15</v>
      </c>
      <c r="S34" s="315"/>
      <c r="T34" s="317" t="s">
        <v>3464</v>
      </c>
      <c r="U34" s="317" t="s">
        <v>3465</v>
      </c>
      <c r="V34" s="318" t="s">
        <v>2736</v>
      </c>
      <c r="W34" s="318"/>
      <c r="X34" s="318"/>
      <c r="Y34" s="318"/>
      <c r="Z34" s="318"/>
      <c r="AA34" s="320" t="s">
        <v>313</v>
      </c>
      <c r="AB34" s="320"/>
      <c r="AC34" s="320"/>
      <c r="AD34" s="320"/>
      <c r="AE34" s="321" t="s">
        <v>9594</v>
      </c>
      <c r="AF34" s="331"/>
      <c r="AG34" s="331"/>
      <c r="AH34" s="331"/>
      <c r="AI34" s="331"/>
      <c r="AJ34" s="329"/>
      <c r="AK34" s="329"/>
      <c r="AL34" s="329"/>
      <c r="AM34" s="324">
        <v>1</v>
      </c>
      <c r="AN34" s="332"/>
      <c r="AO34" s="332"/>
      <c r="AP34" s="332"/>
      <c r="AQ34" s="333"/>
      <c r="AR34" s="333"/>
      <c r="AS34" s="333"/>
      <c r="AT34" s="333"/>
      <c r="AU34" s="333"/>
      <c r="AV34" s="333"/>
      <c r="AW34" s="333"/>
      <c r="AX34" s="333"/>
      <c r="AY34" s="333"/>
      <c r="AZ34" s="333"/>
      <c r="BA34" s="333"/>
      <c r="BB34" s="333"/>
      <c r="BC34" s="333"/>
      <c r="BD34" s="333"/>
      <c r="BE34" s="333"/>
      <c r="BF34" s="333"/>
      <c r="BG34" s="332"/>
      <c r="BH34" s="332"/>
      <c r="BI34" s="332"/>
      <c r="BJ34" s="332"/>
      <c r="BK34" s="332"/>
      <c r="BL34" s="332"/>
      <c r="BM34" s="325">
        <v>1</v>
      </c>
      <c r="BN34" s="326" t="s">
        <v>2778</v>
      </c>
      <c r="BO34" s="326"/>
      <c r="BP34" s="326"/>
      <c r="BQ34" s="334"/>
      <c r="BR34" s="325"/>
    </row>
    <row r="35" spans="2:70" ht="14.25" customHeight="1">
      <c r="B35" s="310">
        <v>33</v>
      </c>
      <c r="C35" s="310" t="s">
        <v>9595</v>
      </c>
      <c r="D35" s="311">
        <v>1978</v>
      </c>
      <c r="E35" s="310" t="s">
        <v>3474</v>
      </c>
      <c r="F35" s="310" t="s">
        <v>3475</v>
      </c>
      <c r="G35" s="312" t="s">
        <v>2731</v>
      </c>
      <c r="H35" s="313" t="s">
        <v>3477</v>
      </c>
      <c r="I35" s="310" t="s">
        <v>3478</v>
      </c>
      <c r="J35" s="310"/>
      <c r="K35" s="310" t="s">
        <v>2814</v>
      </c>
      <c r="L35" s="310" t="s">
        <v>2084</v>
      </c>
      <c r="M35" s="314">
        <v>70400</v>
      </c>
      <c r="N35" s="314">
        <v>70850</v>
      </c>
      <c r="O35" s="314"/>
      <c r="P35" s="314">
        <v>450</v>
      </c>
      <c r="Q35" s="327"/>
      <c r="R35" s="315">
        <v>12</v>
      </c>
      <c r="S35" s="315"/>
      <c r="T35" s="317" t="s">
        <v>3480</v>
      </c>
      <c r="U35" s="317" t="s">
        <v>3481</v>
      </c>
      <c r="V35" s="318" t="s">
        <v>2790</v>
      </c>
      <c r="W35" s="318"/>
      <c r="X35" s="318"/>
      <c r="Y35" s="318"/>
      <c r="Z35" s="318"/>
      <c r="AA35" s="320" t="s">
        <v>313</v>
      </c>
      <c r="AB35" s="320"/>
      <c r="AC35" s="320"/>
      <c r="AD35" s="320"/>
      <c r="AE35" s="321" t="s">
        <v>9596</v>
      </c>
      <c r="AF35" s="331"/>
      <c r="AG35" s="331"/>
      <c r="AH35" s="331"/>
      <c r="AI35" s="331"/>
      <c r="AJ35" s="329"/>
      <c r="AK35" s="329"/>
      <c r="AL35" s="329"/>
      <c r="AM35" s="324">
        <v>1</v>
      </c>
      <c r="AN35" s="332"/>
      <c r="AO35" s="332"/>
      <c r="AP35" s="332"/>
      <c r="AQ35" s="333"/>
      <c r="AR35" s="333"/>
      <c r="AS35" s="333"/>
      <c r="AT35" s="333"/>
      <c r="AU35" s="333"/>
      <c r="AV35" s="333"/>
      <c r="AW35" s="333"/>
      <c r="AX35" s="333"/>
      <c r="AY35" s="333"/>
      <c r="AZ35" s="333"/>
      <c r="BA35" s="333"/>
      <c r="BB35" s="333"/>
      <c r="BC35" s="333"/>
      <c r="BD35" s="333"/>
      <c r="BE35" s="333"/>
      <c r="BF35" s="333"/>
      <c r="BG35" s="332"/>
      <c r="BH35" s="332"/>
      <c r="BI35" s="332"/>
      <c r="BJ35" s="332"/>
      <c r="BK35" s="332"/>
      <c r="BL35" s="332"/>
      <c r="BM35" s="325" t="s">
        <v>2756</v>
      </c>
      <c r="BN35" s="326" t="s">
        <v>2756</v>
      </c>
      <c r="BO35" s="326"/>
      <c r="BP35" s="326"/>
      <c r="BQ35" s="334"/>
      <c r="BR35" s="325" t="s">
        <v>9597</v>
      </c>
    </row>
    <row r="36" spans="2:70" ht="14.25" customHeight="1">
      <c r="B36" s="310">
        <v>34</v>
      </c>
      <c r="C36" s="310" t="s">
        <v>9598</v>
      </c>
      <c r="D36" s="311">
        <v>1974</v>
      </c>
      <c r="E36" s="310" t="s">
        <v>3505</v>
      </c>
      <c r="F36" s="310" t="s">
        <v>3506</v>
      </c>
      <c r="G36" s="312" t="s">
        <v>2766</v>
      </c>
      <c r="H36" s="313" t="s">
        <v>3507</v>
      </c>
      <c r="I36" s="310" t="s">
        <v>3508</v>
      </c>
      <c r="J36" s="310"/>
      <c r="K36" s="310" t="s">
        <v>2734</v>
      </c>
      <c r="L36" s="310" t="s">
        <v>2084</v>
      </c>
      <c r="M36" s="314">
        <v>118000</v>
      </c>
      <c r="N36" s="327">
        <v>132699</v>
      </c>
      <c r="O36" s="314"/>
      <c r="P36" s="315"/>
      <c r="Q36" s="316"/>
      <c r="R36" s="315">
        <v>1</v>
      </c>
      <c r="S36" s="315"/>
      <c r="T36" s="317" t="s">
        <v>3509</v>
      </c>
      <c r="U36" s="317" t="s">
        <v>3510</v>
      </c>
      <c r="V36" s="318" t="s">
        <v>2770</v>
      </c>
      <c r="W36" s="318"/>
      <c r="X36" s="318"/>
      <c r="Y36" s="318"/>
      <c r="Z36" s="318"/>
      <c r="AA36" s="320" t="s">
        <v>313</v>
      </c>
      <c r="AB36" s="320"/>
      <c r="AC36" s="320"/>
      <c r="AD36" s="320"/>
      <c r="AE36" s="321" t="s">
        <v>9599</v>
      </c>
      <c r="AF36" s="331"/>
      <c r="AG36" s="331"/>
      <c r="AH36" s="331"/>
      <c r="AI36" s="331"/>
      <c r="AJ36" s="329"/>
      <c r="AK36" s="329"/>
      <c r="AL36" s="329"/>
      <c r="AM36" s="324">
        <v>1</v>
      </c>
      <c r="AN36" s="332"/>
      <c r="AO36" s="332"/>
      <c r="AP36" s="332"/>
      <c r="AQ36" s="333"/>
      <c r="AR36" s="333"/>
      <c r="AS36" s="333"/>
      <c r="AT36" s="333"/>
      <c r="AU36" s="333"/>
      <c r="AV36" s="333"/>
      <c r="AW36" s="333"/>
      <c r="AX36" s="333"/>
      <c r="AY36" s="333"/>
      <c r="AZ36" s="333"/>
      <c r="BA36" s="333"/>
      <c r="BB36" s="333"/>
      <c r="BC36" s="333"/>
      <c r="BD36" s="333"/>
      <c r="BE36" s="333"/>
      <c r="BF36" s="333"/>
      <c r="BG36" s="332"/>
      <c r="BH36" s="332"/>
      <c r="BI36" s="332"/>
      <c r="BJ36" s="332"/>
      <c r="BK36" s="332"/>
      <c r="BL36" s="332"/>
      <c r="BM36" s="325" t="s">
        <v>2756</v>
      </c>
      <c r="BN36" s="326" t="s">
        <v>2778</v>
      </c>
      <c r="BO36" s="326"/>
      <c r="BP36" s="326"/>
      <c r="BQ36" s="334"/>
      <c r="BR36" s="325"/>
    </row>
    <row r="37" spans="2:70" ht="14.25" customHeight="1">
      <c r="B37" s="310">
        <v>35</v>
      </c>
      <c r="C37" s="310" t="s">
        <v>9600</v>
      </c>
      <c r="D37" s="311">
        <v>2000</v>
      </c>
      <c r="E37" s="310" t="s">
        <v>3520</v>
      </c>
      <c r="F37" s="310" t="s">
        <v>3521</v>
      </c>
      <c r="G37" s="312" t="s">
        <v>2766</v>
      </c>
      <c r="H37" s="313" t="s">
        <v>3522</v>
      </c>
      <c r="I37" s="310" t="s">
        <v>3523</v>
      </c>
      <c r="J37" s="310"/>
      <c r="K37" s="310" t="s">
        <v>2734</v>
      </c>
      <c r="L37" s="310" t="s">
        <v>2084</v>
      </c>
      <c r="M37" s="314">
        <v>1520</v>
      </c>
      <c r="N37" s="327"/>
      <c r="O37" s="314"/>
      <c r="P37" s="315"/>
      <c r="Q37" s="316"/>
      <c r="R37" s="315"/>
      <c r="S37" s="315"/>
      <c r="T37" s="317" t="s">
        <v>3524</v>
      </c>
      <c r="U37" s="328" t="s">
        <v>3525</v>
      </c>
      <c r="V37" s="318" t="s">
        <v>2770</v>
      </c>
      <c r="W37" s="318"/>
      <c r="X37" s="329"/>
      <c r="Y37" s="329"/>
      <c r="Z37" s="329"/>
      <c r="AA37" s="320" t="s">
        <v>313</v>
      </c>
      <c r="AB37" s="330"/>
      <c r="AC37" s="330"/>
      <c r="AD37" s="330"/>
      <c r="AE37" s="321" t="s">
        <v>9601</v>
      </c>
      <c r="AF37" s="331"/>
      <c r="AG37" s="331"/>
      <c r="AH37" s="331"/>
      <c r="AI37" s="331"/>
      <c r="AJ37" s="329"/>
      <c r="AK37" s="329"/>
      <c r="AL37" s="329"/>
      <c r="AM37" s="324">
        <v>1</v>
      </c>
      <c r="AN37" s="332"/>
      <c r="AO37" s="332"/>
      <c r="AP37" s="332"/>
      <c r="AQ37" s="333"/>
      <c r="AR37" s="333"/>
      <c r="AS37" s="333"/>
      <c r="AT37" s="333"/>
      <c r="AU37" s="333"/>
      <c r="AV37" s="333"/>
      <c r="AW37" s="333"/>
      <c r="AX37" s="333"/>
      <c r="AY37" s="333"/>
      <c r="AZ37" s="333"/>
      <c r="BA37" s="333"/>
      <c r="BB37" s="333"/>
      <c r="BC37" s="333"/>
      <c r="BD37" s="333"/>
      <c r="BE37" s="333"/>
      <c r="BF37" s="333"/>
      <c r="BG37" s="332"/>
      <c r="BH37" s="332"/>
      <c r="BI37" s="332"/>
      <c r="BJ37" s="332"/>
      <c r="BK37" s="332"/>
      <c r="BL37" s="332"/>
      <c r="BM37" s="325" t="s">
        <v>2756</v>
      </c>
      <c r="BN37" s="326" t="s">
        <v>2756</v>
      </c>
      <c r="BO37" s="326"/>
      <c r="BP37" s="326"/>
      <c r="BQ37" s="334"/>
      <c r="BR37" s="325"/>
    </row>
    <row r="38" spans="2:70" ht="14.25" customHeight="1">
      <c r="B38" s="310">
        <v>36</v>
      </c>
      <c r="C38" s="310" t="s">
        <v>2051</v>
      </c>
      <c r="D38" s="311">
        <v>2004</v>
      </c>
      <c r="E38" s="310" t="s">
        <v>3535</v>
      </c>
      <c r="F38" s="310" t="s">
        <v>3536</v>
      </c>
      <c r="G38" s="312" t="s">
        <v>2766</v>
      </c>
      <c r="H38" s="313" t="s">
        <v>3537</v>
      </c>
      <c r="I38" s="310" t="s">
        <v>3538</v>
      </c>
      <c r="J38" s="310"/>
      <c r="K38" s="310" t="s">
        <v>2734</v>
      </c>
      <c r="L38" s="310" t="s">
        <v>2084</v>
      </c>
      <c r="M38" s="314">
        <v>3298</v>
      </c>
      <c r="N38" s="314">
        <v>6000</v>
      </c>
      <c r="O38" s="314"/>
      <c r="P38" s="314">
        <v>2702</v>
      </c>
      <c r="Q38" s="327"/>
      <c r="R38" s="315">
        <v>2</v>
      </c>
      <c r="S38" s="315"/>
      <c r="T38" s="317" t="s">
        <v>3539</v>
      </c>
      <c r="U38" s="317" t="s">
        <v>3540</v>
      </c>
      <c r="V38" s="318" t="s">
        <v>2736</v>
      </c>
      <c r="W38" s="318"/>
      <c r="X38" s="318"/>
      <c r="Y38" s="318"/>
      <c r="Z38" s="318"/>
      <c r="AA38" s="320" t="s">
        <v>313</v>
      </c>
      <c r="AB38" s="320"/>
      <c r="AC38" s="320"/>
      <c r="AD38" s="320"/>
      <c r="AE38" s="321" t="s">
        <v>9602</v>
      </c>
      <c r="AF38" s="331"/>
      <c r="AG38" s="331"/>
      <c r="AH38" s="331"/>
      <c r="AI38" s="331"/>
      <c r="AJ38" s="329"/>
      <c r="AK38" s="329"/>
      <c r="AL38" s="329"/>
      <c r="AM38" s="324">
        <v>1</v>
      </c>
      <c r="AN38" s="332"/>
      <c r="AO38" s="332"/>
      <c r="AP38" s="332"/>
      <c r="AQ38" s="333"/>
      <c r="AR38" s="333"/>
      <c r="AS38" s="333"/>
      <c r="AT38" s="333"/>
      <c r="AU38" s="333"/>
      <c r="AV38" s="333"/>
      <c r="AW38" s="333"/>
      <c r="AX38" s="333"/>
      <c r="AY38" s="333"/>
      <c r="AZ38" s="333"/>
      <c r="BA38" s="333"/>
      <c r="BB38" s="333"/>
      <c r="BC38" s="333"/>
      <c r="BD38" s="333"/>
      <c r="BE38" s="333"/>
      <c r="BF38" s="333"/>
      <c r="BG38" s="332"/>
      <c r="BH38" s="332"/>
      <c r="BI38" s="332"/>
      <c r="BJ38" s="332"/>
      <c r="BK38" s="332"/>
      <c r="BL38" s="332"/>
      <c r="BM38" s="325" t="s">
        <v>2756</v>
      </c>
      <c r="BN38" s="326" t="s">
        <v>3551</v>
      </c>
      <c r="BO38" s="326"/>
      <c r="BP38" s="326"/>
      <c r="BQ38" s="326" t="s">
        <v>2757</v>
      </c>
      <c r="BR38" s="325"/>
    </row>
    <row r="39" spans="2:70" ht="14.25" customHeight="1">
      <c r="B39" s="310">
        <v>37</v>
      </c>
      <c r="C39" s="310" t="s">
        <v>9603</v>
      </c>
      <c r="D39" s="311">
        <v>1992</v>
      </c>
      <c r="E39" s="310" t="s">
        <v>3555</v>
      </c>
      <c r="F39" s="310" t="s">
        <v>3556</v>
      </c>
      <c r="G39" s="312" t="s">
        <v>2766</v>
      </c>
      <c r="H39" s="313" t="s">
        <v>3557</v>
      </c>
      <c r="I39" s="310" t="s">
        <v>3558</v>
      </c>
      <c r="J39" s="310"/>
      <c r="K39" s="310" t="s">
        <v>2734</v>
      </c>
      <c r="L39" s="310" t="s">
        <v>2084</v>
      </c>
      <c r="M39" s="314">
        <v>42000</v>
      </c>
      <c r="N39" s="327">
        <v>33547</v>
      </c>
      <c r="O39" s="314"/>
      <c r="P39" s="315"/>
      <c r="Q39" s="316"/>
      <c r="R39" s="315">
        <v>14</v>
      </c>
      <c r="S39" s="315"/>
      <c r="T39" s="317" t="s">
        <v>3559</v>
      </c>
      <c r="U39" s="317" t="s">
        <v>3560</v>
      </c>
      <c r="V39" s="318" t="s">
        <v>2770</v>
      </c>
      <c r="W39" s="318"/>
      <c r="X39" s="318"/>
      <c r="Y39" s="318"/>
      <c r="Z39" s="318"/>
      <c r="AA39" s="320" t="s">
        <v>313</v>
      </c>
      <c r="AB39" s="320"/>
      <c r="AC39" s="320"/>
      <c r="AD39" s="320"/>
      <c r="AE39" s="321" t="s">
        <v>9604</v>
      </c>
      <c r="AF39" s="331"/>
      <c r="AG39" s="331"/>
      <c r="AH39" s="331"/>
      <c r="AI39" s="331"/>
      <c r="AJ39" s="329"/>
      <c r="AK39" s="329"/>
      <c r="AL39" s="329"/>
      <c r="AM39" s="324">
        <v>1</v>
      </c>
      <c r="AN39" s="332"/>
      <c r="AO39" s="332"/>
      <c r="AP39" s="332"/>
      <c r="AQ39" s="333"/>
      <c r="AR39" s="333"/>
      <c r="AS39" s="333"/>
      <c r="AT39" s="333"/>
      <c r="AU39" s="333"/>
      <c r="AV39" s="333"/>
      <c r="AW39" s="333"/>
      <c r="AX39" s="333"/>
      <c r="AY39" s="333"/>
      <c r="AZ39" s="333"/>
      <c r="BA39" s="333"/>
      <c r="BB39" s="333"/>
      <c r="BC39" s="333"/>
      <c r="BD39" s="333"/>
      <c r="BE39" s="333"/>
      <c r="BF39" s="333"/>
      <c r="BG39" s="332"/>
      <c r="BH39" s="332"/>
      <c r="BI39" s="332"/>
      <c r="BJ39" s="332"/>
      <c r="BK39" s="332">
        <v>1</v>
      </c>
      <c r="BL39" s="332" t="s">
        <v>9605</v>
      </c>
      <c r="BM39" s="325" t="s">
        <v>2756</v>
      </c>
      <c r="BN39" s="326" t="s">
        <v>2756</v>
      </c>
      <c r="BO39" s="326"/>
      <c r="BP39" s="326"/>
      <c r="BQ39" s="334"/>
      <c r="BR39" s="325"/>
    </row>
    <row r="40" spans="2:70" ht="14.25" customHeight="1">
      <c r="B40" s="310">
        <v>38</v>
      </c>
      <c r="C40" s="310" t="s">
        <v>3565</v>
      </c>
      <c r="D40" s="311">
        <v>1991</v>
      </c>
      <c r="E40" s="310" t="s">
        <v>3567</v>
      </c>
      <c r="F40" s="310" t="s">
        <v>3568</v>
      </c>
      <c r="G40" s="312" t="s">
        <v>2766</v>
      </c>
      <c r="H40" s="313" t="s">
        <v>3569</v>
      </c>
      <c r="I40" s="310" t="s">
        <v>3570</v>
      </c>
      <c r="J40" s="310"/>
      <c r="K40" s="310" t="s">
        <v>2734</v>
      </c>
      <c r="L40" s="310" t="s">
        <v>2084</v>
      </c>
      <c r="M40" s="314">
        <v>23500</v>
      </c>
      <c r="N40" s="314">
        <v>24445</v>
      </c>
      <c r="O40" s="314"/>
      <c r="P40" s="314">
        <v>945</v>
      </c>
      <c r="Q40" s="327"/>
      <c r="R40" s="315"/>
      <c r="S40" s="315"/>
      <c r="T40" s="317" t="s">
        <v>3571</v>
      </c>
      <c r="U40" s="317" t="s">
        <v>3572</v>
      </c>
      <c r="V40" s="318" t="s">
        <v>2834</v>
      </c>
      <c r="W40" s="318"/>
      <c r="X40" s="318"/>
      <c r="Y40" s="318"/>
      <c r="Z40" s="318"/>
      <c r="AA40" s="320" t="s">
        <v>2756</v>
      </c>
      <c r="AB40" s="320"/>
      <c r="AC40" s="320"/>
      <c r="AD40" s="320"/>
      <c r="AE40" s="321"/>
      <c r="AF40" s="331"/>
      <c r="AG40" s="331"/>
      <c r="AH40" s="331"/>
      <c r="AI40" s="331"/>
      <c r="AJ40" s="329"/>
      <c r="AK40" s="329"/>
      <c r="AL40" s="329"/>
      <c r="AM40" s="324">
        <v>1</v>
      </c>
      <c r="AN40" s="332"/>
      <c r="AO40" s="332"/>
      <c r="AP40" s="332"/>
      <c r="AQ40" s="333"/>
      <c r="AR40" s="333"/>
      <c r="AS40" s="333"/>
      <c r="AT40" s="333"/>
      <c r="AU40" s="333"/>
      <c r="AV40" s="333"/>
      <c r="AW40" s="333"/>
      <c r="AX40" s="333"/>
      <c r="AY40" s="333"/>
      <c r="AZ40" s="333"/>
      <c r="BA40" s="333"/>
      <c r="BB40" s="333"/>
      <c r="BC40" s="333"/>
      <c r="BD40" s="333"/>
      <c r="BE40" s="333"/>
      <c r="BF40" s="333"/>
      <c r="BG40" s="332"/>
      <c r="BH40" s="332"/>
      <c r="BI40" s="332"/>
      <c r="BJ40" s="332"/>
      <c r="BK40" s="332"/>
      <c r="BL40" s="332"/>
      <c r="BM40" s="325" t="s">
        <v>2756</v>
      </c>
      <c r="BN40" s="326" t="s">
        <v>2778</v>
      </c>
      <c r="BO40" s="326"/>
      <c r="BP40" s="326"/>
      <c r="BQ40" s="334"/>
      <c r="BR40" s="325"/>
    </row>
    <row r="41" spans="2:70" ht="14.25" customHeight="1">
      <c r="B41" s="310">
        <v>39</v>
      </c>
      <c r="C41" s="310" t="s">
        <v>3616</v>
      </c>
      <c r="D41" s="311">
        <v>2010</v>
      </c>
      <c r="E41" s="310" t="s">
        <v>3619</v>
      </c>
      <c r="F41" s="310" t="s">
        <v>3620</v>
      </c>
      <c r="G41" s="312" t="s">
        <v>2766</v>
      </c>
      <c r="H41" s="313" t="s">
        <v>3621</v>
      </c>
      <c r="I41" s="310" t="s">
        <v>3622</v>
      </c>
      <c r="J41" s="310"/>
      <c r="K41" s="310" t="s">
        <v>2734</v>
      </c>
      <c r="L41" s="310" t="s">
        <v>2084</v>
      </c>
      <c r="M41" s="314">
        <v>1800</v>
      </c>
      <c r="N41" s="314">
        <v>1890</v>
      </c>
      <c r="O41" s="314"/>
      <c r="P41" s="314">
        <v>90</v>
      </c>
      <c r="Q41" s="327"/>
      <c r="R41" s="315">
        <v>3</v>
      </c>
      <c r="S41" s="315"/>
      <c r="T41" s="317" t="s">
        <v>3623</v>
      </c>
      <c r="U41" s="317" t="s">
        <v>3624</v>
      </c>
      <c r="V41" s="318" t="s">
        <v>2834</v>
      </c>
      <c r="W41" s="318"/>
      <c r="X41" s="318"/>
      <c r="Y41" s="318"/>
      <c r="Z41" s="318"/>
      <c r="AA41" s="320" t="s">
        <v>2756</v>
      </c>
      <c r="AB41" s="320"/>
      <c r="AC41" s="320"/>
      <c r="AD41" s="320"/>
      <c r="AE41" s="321"/>
      <c r="AF41" s="331"/>
      <c r="AG41" s="331"/>
      <c r="AH41" s="331"/>
      <c r="AI41" s="331"/>
      <c r="AJ41" s="329"/>
      <c r="AK41" s="329"/>
      <c r="AL41" s="329"/>
      <c r="AM41" s="324">
        <v>1</v>
      </c>
      <c r="AN41" s="332"/>
      <c r="AO41" s="332"/>
      <c r="AP41" s="332"/>
      <c r="AQ41" s="333"/>
      <c r="AR41" s="333"/>
      <c r="AS41" s="333"/>
      <c r="AT41" s="333"/>
      <c r="AU41" s="333"/>
      <c r="AV41" s="333"/>
      <c r="AW41" s="333"/>
      <c r="AX41" s="333"/>
      <c r="AY41" s="333"/>
      <c r="AZ41" s="333"/>
      <c r="BA41" s="333"/>
      <c r="BB41" s="333"/>
      <c r="BC41" s="333"/>
      <c r="BD41" s="333"/>
      <c r="BE41" s="333"/>
      <c r="BF41" s="333"/>
      <c r="BG41" s="332"/>
      <c r="BH41" s="332"/>
      <c r="BI41" s="332"/>
      <c r="BJ41" s="332"/>
      <c r="BK41" s="332"/>
      <c r="BL41" s="332"/>
      <c r="BM41" s="325" t="s">
        <v>2756</v>
      </c>
      <c r="BN41" s="326" t="s">
        <v>2756</v>
      </c>
      <c r="BO41" s="326"/>
      <c r="BP41" s="326"/>
      <c r="BQ41" s="334"/>
      <c r="BR41" s="325"/>
    </row>
    <row r="42" spans="2:70" ht="14.25" customHeight="1">
      <c r="B42" s="310">
        <v>40</v>
      </c>
      <c r="C42" s="310" t="s">
        <v>9606</v>
      </c>
      <c r="D42" s="311">
        <v>1997</v>
      </c>
      <c r="E42" s="310" t="s">
        <v>3641</v>
      </c>
      <c r="F42" s="310" t="s">
        <v>3642</v>
      </c>
      <c r="G42" s="312" t="s">
        <v>2766</v>
      </c>
      <c r="H42" s="313" t="s">
        <v>3643</v>
      </c>
      <c r="I42" s="310" t="s">
        <v>3644</v>
      </c>
      <c r="J42" s="310"/>
      <c r="K42" s="310" t="s">
        <v>2734</v>
      </c>
      <c r="L42" s="310" t="s">
        <v>2084</v>
      </c>
      <c r="M42" s="314">
        <v>47000</v>
      </c>
      <c r="N42" s="327">
        <v>77543</v>
      </c>
      <c r="O42" s="314"/>
      <c r="P42" s="315"/>
      <c r="Q42" s="316"/>
      <c r="R42" s="315"/>
      <c r="S42" s="315"/>
      <c r="T42" s="317" t="s">
        <v>3645</v>
      </c>
      <c r="U42" s="317" t="s">
        <v>3646</v>
      </c>
      <c r="V42" s="318" t="s">
        <v>2815</v>
      </c>
      <c r="W42" s="318"/>
      <c r="X42" s="318"/>
      <c r="Y42" s="318"/>
      <c r="Z42" s="318"/>
      <c r="AA42" s="320" t="s">
        <v>313</v>
      </c>
      <c r="AB42" s="320"/>
      <c r="AC42" s="320"/>
      <c r="AD42" s="320"/>
      <c r="AE42" s="321" t="s">
        <v>9607</v>
      </c>
      <c r="AF42" s="331"/>
      <c r="AG42" s="331"/>
      <c r="AH42" s="331"/>
      <c r="AI42" s="331"/>
      <c r="AJ42" s="329"/>
      <c r="AK42" s="329"/>
      <c r="AL42" s="329"/>
      <c r="AM42" s="324">
        <v>1</v>
      </c>
      <c r="AN42" s="332"/>
      <c r="AO42" s="332"/>
      <c r="AP42" s="332"/>
      <c r="AQ42" s="333"/>
      <c r="AR42" s="333"/>
      <c r="AS42" s="333"/>
      <c r="AT42" s="333"/>
      <c r="AU42" s="333"/>
      <c r="AV42" s="333"/>
      <c r="AW42" s="333"/>
      <c r="AX42" s="333"/>
      <c r="AY42" s="333"/>
      <c r="AZ42" s="333"/>
      <c r="BA42" s="333"/>
      <c r="BB42" s="333"/>
      <c r="BC42" s="333"/>
      <c r="BD42" s="333"/>
      <c r="BE42" s="333"/>
      <c r="BF42" s="333"/>
      <c r="BG42" s="332"/>
      <c r="BH42" s="332"/>
      <c r="BI42" s="332"/>
      <c r="BJ42" s="332"/>
      <c r="BK42" s="332"/>
      <c r="BL42" s="332"/>
      <c r="BM42" s="325">
        <v>1</v>
      </c>
      <c r="BN42" s="326" t="s">
        <v>2756</v>
      </c>
      <c r="BO42" s="326"/>
      <c r="BP42" s="326"/>
      <c r="BQ42" s="334"/>
      <c r="BR42" s="325"/>
    </row>
    <row r="43" spans="2:70" ht="14.25" customHeight="1">
      <c r="B43" s="310">
        <v>41</v>
      </c>
      <c r="C43" s="310" t="s">
        <v>9608</v>
      </c>
      <c r="D43" s="311">
        <v>1977</v>
      </c>
      <c r="E43" s="310" t="s">
        <v>3655</v>
      </c>
      <c r="F43" s="310" t="s">
        <v>3656</v>
      </c>
      <c r="G43" s="312" t="s">
        <v>2766</v>
      </c>
      <c r="H43" s="313" t="s">
        <v>3657</v>
      </c>
      <c r="I43" s="310" t="s">
        <v>3658</v>
      </c>
      <c r="J43" s="310"/>
      <c r="K43" s="310" t="s">
        <v>2734</v>
      </c>
      <c r="L43" s="310" t="s">
        <v>2084</v>
      </c>
      <c r="M43" s="314">
        <v>32000</v>
      </c>
      <c r="N43" s="327">
        <v>21424</v>
      </c>
      <c r="O43" s="314"/>
      <c r="P43" s="315"/>
      <c r="Q43" s="316"/>
      <c r="R43" s="315"/>
      <c r="S43" s="315"/>
      <c r="T43" s="317" t="s">
        <v>3659</v>
      </c>
      <c r="U43" s="328" t="s">
        <v>3660</v>
      </c>
      <c r="V43" s="318" t="s">
        <v>2770</v>
      </c>
      <c r="W43" s="318"/>
      <c r="X43" s="329"/>
      <c r="Y43" s="329"/>
      <c r="Z43" s="329"/>
      <c r="AA43" s="320" t="s">
        <v>313</v>
      </c>
      <c r="AB43" s="330"/>
      <c r="AC43" s="330"/>
      <c r="AD43" s="330"/>
      <c r="AE43" s="321" t="s">
        <v>9609</v>
      </c>
      <c r="AF43" s="331"/>
      <c r="AG43" s="331"/>
      <c r="AH43" s="331"/>
      <c r="AI43" s="331"/>
      <c r="AJ43" s="329"/>
      <c r="AK43" s="329"/>
      <c r="AL43" s="329"/>
      <c r="AM43" s="324">
        <v>1</v>
      </c>
      <c r="AN43" s="332"/>
      <c r="AO43" s="332"/>
      <c r="AP43" s="332"/>
      <c r="AQ43" s="333"/>
      <c r="AR43" s="333"/>
      <c r="AS43" s="333"/>
      <c r="AT43" s="333"/>
      <c r="AU43" s="333"/>
      <c r="AV43" s="333"/>
      <c r="AW43" s="333"/>
      <c r="AX43" s="333"/>
      <c r="AY43" s="333"/>
      <c r="AZ43" s="333"/>
      <c r="BA43" s="333"/>
      <c r="BB43" s="333"/>
      <c r="BC43" s="333"/>
      <c r="BD43" s="333"/>
      <c r="BE43" s="333"/>
      <c r="BF43" s="333"/>
      <c r="BG43" s="332"/>
      <c r="BH43" s="332"/>
      <c r="BI43" s="332"/>
      <c r="BJ43" s="332"/>
      <c r="BK43" s="332"/>
      <c r="BL43" s="332"/>
      <c r="BM43" s="325" t="s">
        <v>2756</v>
      </c>
      <c r="BN43" s="326" t="s">
        <v>2778</v>
      </c>
      <c r="BO43" s="326"/>
      <c r="BP43" s="326"/>
      <c r="BQ43" s="334"/>
      <c r="BR43" s="325"/>
    </row>
    <row r="44" spans="2:70" ht="14.25" customHeight="1">
      <c r="B44" s="310">
        <v>42</v>
      </c>
      <c r="C44" s="310" t="s">
        <v>9610</v>
      </c>
      <c r="D44" s="311">
        <v>1994</v>
      </c>
      <c r="E44" s="310" t="s">
        <v>9611</v>
      </c>
      <c r="F44" s="310" t="s">
        <v>9612</v>
      </c>
      <c r="G44" s="312" t="s">
        <v>3687</v>
      </c>
      <c r="H44" s="313" t="s">
        <v>3688</v>
      </c>
      <c r="I44" s="310" t="s">
        <v>9613</v>
      </c>
      <c r="J44" s="310"/>
      <c r="K44" s="310" t="s">
        <v>2734</v>
      </c>
      <c r="L44" s="310" t="s">
        <v>2085</v>
      </c>
      <c r="M44" s="314">
        <v>9500</v>
      </c>
      <c r="N44" s="314">
        <v>10000</v>
      </c>
      <c r="O44" s="314"/>
      <c r="P44" s="314">
        <v>500</v>
      </c>
      <c r="Q44" s="327"/>
      <c r="R44" s="315">
        <v>1</v>
      </c>
      <c r="S44" s="315"/>
      <c r="T44" s="317" t="s">
        <v>3694</v>
      </c>
      <c r="U44" s="317" t="s">
        <v>3695</v>
      </c>
      <c r="V44" s="318" t="s">
        <v>9614</v>
      </c>
      <c r="W44" s="318"/>
      <c r="X44" s="318"/>
      <c r="Y44" s="318"/>
      <c r="Z44" s="318"/>
      <c r="AA44" s="320" t="s">
        <v>313</v>
      </c>
      <c r="AB44" s="320"/>
      <c r="AC44" s="320"/>
      <c r="AD44" s="320"/>
      <c r="AE44" s="321" t="s">
        <v>9615</v>
      </c>
      <c r="AF44" s="331"/>
      <c r="AG44" s="331"/>
      <c r="AH44" s="331"/>
      <c r="AI44" s="331"/>
      <c r="AJ44" s="329"/>
      <c r="AK44" s="329"/>
      <c r="AL44" s="329"/>
      <c r="AM44" s="324">
        <v>1</v>
      </c>
      <c r="AN44" s="332"/>
      <c r="AO44" s="332"/>
      <c r="AP44" s="332"/>
      <c r="AQ44" s="333"/>
      <c r="AR44" s="333"/>
      <c r="AS44" s="333"/>
      <c r="AT44" s="333"/>
      <c r="AU44" s="333"/>
      <c r="AV44" s="333"/>
      <c r="AW44" s="333"/>
      <c r="AX44" s="333"/>
      <c r="AY44" s="333"/>
      <c r="AZ44" s="333"/>
      <c r="BA44" s="333"/>
      <c r="BB44" s="333"/>
      <c r="BC44" s="333"/>
      <c r="BD44" s="333"/>
      <c r="BE44" s="333"/>
      <c r="BF44" s="333"/>
      <c r="BG44" s="324"/>
      <c r="BH44" s="324"/>
      <c r="BI44" s="324"/>
      <c r="BJ44" s="332"/>
      <c r="BK44" s="324"/>
      <c r="BL44" s="324"/>
      <c r="BM44" s="325" t="s">
        <v>2756</v>
      </c>
      <c r="BN44" s="333" t="s">
        <v>3551</v>
      </c>
      <c r="BO44" s="333"/>
      <c r="BP44" s="333"/>
      <c r="BQ44" s="334"/>
      <c r="BR44" s="325"/>
    </row>
    <row r="45" spans="2:70" ht="14.25" customHeight="1">
      <c r="B45" s="310">
        <v>43</v>
      </c>
      <c r="C45" s="310" t="s">
        <v>9616</v>
      </c>
      <c r="D45" s="311">
        <v>2005</v>
      </c>
      <c r="E45" s="310" t="s">
        <v>3712</v>
      </c>
      <c r="F45" s="310" t="s">
        <v>3713</v>
      </c>
      <c r="G45" s="312" t="s">
        <v>3714</v>
      </c>
      <c r="H45" s="313" t="s">
        <v>9617</v>
      </c>
      <c r="I45" s="310" t="s">
        <v>9618</v>
      </c>
      <c r="J45" s="310"/>
      <c r="K45" s="310" t="s">
        <v>2734</v>
      </c>
      <c r="L45" s="310" t="s">
        <v>2085</v>
      </c>
      <c r="M45" s="314">
        <v>1300</v>
      </c>
      <c r="N45" s="314">
        <v>1200</v>
      </c>
      <c r="O45" s="314"/>
      <c r="P45" s="315"/>
      <c r="Q45" s="316"/>
      <c r="R45" s="315">
        <v>2</v>
      </c>
      <c r="S45" s="315"/>
      <c r="T45" s="317" t="s">
        <v>3712</v>
      </c>
      <c r="U45" s="317" t="s">
        <v>3719</v>
      </c>
      <c r="V45" s="318" t="s">
        <v>9619</v>
      </c>
      <c r="W45" s="318"/>
      <c r="X45" s="318"/>
      <c r="Y45" s="318"/>
      <c r="Z45" s="318"/>
      <c r="AA45" s="320" t="s">
        <v>313</v>
      </c>
      <c r="AB45" s="320"/>
      <c r="AC45" s="320"/>
      <c r="AD45" s="320"/>
      <c r="AE45" s="321" t="s">
        <v>9620</v>
      </c>
      <c r="AF45" s="331"/>
      <c r="AG45" s="331"/>
      <c r="AH45" s="331"/>
      <c r="AI45" s="331"/>
      <c r="AJ45" s="329"/>
      <c r="AK45" s="329"/>
      <c r="AL45" s="329"/>
      <c r="AM45" s="324">
        <v>1</v>
      </c>
      <c r="AN45" s="332"/>
      <c r="AO45" s="332"/>
      <c r="AP45" s="332"/>
      <c r="AQ45" s="333"/>
      <c r="AR45" s="333"/>
      <c r="AS45" s="333"/>
      <c r="AT45" s="333"/>
      <c r="AU45" s="333"/>
      <c r="AV45" s="333"/>
      <c r="AW45" s="333"/>
      <c r="AX45" s="333"/>
      <c r="AY45" s="333"/>
      <c r="AZ45" s="333"/>
      <c r="BA45" s="333"/>
      <c r="BB45" s="333"/>
      <c r="BC45" s="333"/>
      <c r="BD45" s="333"/>
      <c r="BE45" s="333"/>
      <c r="BF45" s="333"/>
      <c r="BG45" s="332"/>
      <c r="BH45" s="332"/>
      <c r="BI45" s="332"/>
      <c r="BJ45" s="332"/>
      <c r="BK45" s="332"/>
      <c r="BL45" s="332"/>
      <c r="BM45" s="325" t="s">
        <v>2756</v>
      </c>
      <c r="BN45" s="333" t="s">
        <v>2756</v>
      </c>
      <c r="BO45" s="333"/>
      <c r="BP45" s="333"/>
      <c r="BQ45" s="334"/>
      <c r="BR45" s="325"/>
    </row>
    <row r="46" spans="2:70" ht="14.25" customHeight="1">
      <c r="B46" s="310">
        <v>44</v>
      </c>
      <c r="C46" s="310" t="s">
        <v>9621</v>
      </c>
      <c r="D46" s="311">
        <v>2000</v>
      </c>
      <c r="E46" s="310" t="s">
        <v>3735</v>
      </c>
      <c r="F46" s="310" t="s">
        <v>3736</v>
      </c>
      <c r="G46" s="312" t="s">
        <v>3737</v>
      </c>
      <c r="H46" s="313" t="s">
        <v>3738</v>
      </c>
      <c r="I46" s="310" t="s">
        <v>9622</v>
      </c>
      <c r="J46" s="310"/>
      <c r="K46" s="310" t="s">
        <v>2734</v>
      </c>
      <c r="L46" s="310" t="s">
        <v>2085</v>
      </c>
      <c r="M46" s="314">
        <v>10000</v>
      </c>
      <c r="N46" s="314">
        <v>10000</v>
      </c>
      <c r="O46" s="314"/>
      <c r="P46" s="315"/>
      <c r="Q46" s="316"/>
      <c r="R46" s="315">
        <v>4</v>
      </c>
      <c r="S46" s="315"/>
      <c r="T46" s="317" t="s">
        <v>3741</v>
      </c>
      <c r="U46" s="317" t="s">
        <v>3742</v>
      </c>
      <c r="V46" s="318" t="s">
        <v>9623</v>
      </c>
      <c r="W46" s="318"/>
      <c r="X46" s="318"/>
      <c r="Y46" s="318"/>
      <c r="Z46" s="318"/>
      <c r="AA46" s="320" t="s">
        <v>313</v>
      </c>
      <c r="AB46" s="320"/>
      <c r="AC46" s="320"/>
      <c r="AD46" s="320"/>
      <c r="AE46" s="321" t="s">
        <v>9624</v>
      </c>
      <c r="AF46" s="331"/>
      <c r="AG46" s="331"/>
      <c r="AH46" s="331"/>
      <c r="AI46" s="331"/>
      <c r="AJ46" s="329"/>
      <c r="AK46" s="329"/>
      <c r="AL46" s="329"/>
      <c r="AM46" s="324">
        <v>1</v>
      </c>
      <c r="AN46" s="332"/>
      <c r="AO46" s="332"/>
      <c r="AP46" s="332"/>
      <c r="AQ46" s="333"/>
      <c r="AR46" s="333"/>
      <c r="AS46" s="333"/>
      <c r="AT46" s="333"/>
      <c r="AU46" s="333"/>
      <c r="AV46" s="333"/>
      <c r="AW46" s="333"/>
      <c r="AX46" s="333"/>
      <c r="AY46" s="333"/>
      <c r="AZ46" s="333"/>
      <c r="BA46" s="333"/>
      <c r="BB46" s="333"/>
      <c r="BC46" s="333"/>
      <c r="BD46" s="333"/>
      <c r="BE46" s="333"/>
      <c r="BF46" s="333"/>
      <c r="BG46" s="332"/>
      <c r="BH46" s="332"/>
      <c r="BI46" s="332"/>
      <c r="BJ46" s="332"/>
      <c r="BK46" s="332"/>
      <c r="BL46" s="332"/>
      <c r="BM46" s="325" t="s">
        <v>2756</v>
      </c>
      <c r="BN46" s="333" t="s">
        <v>2756</v>
      </c>
      <c r="BO46" s="333"/>
      <c r="BP46" s="333"/>
      <c r="BQ46" s="334"/>
      <c r="BR46" s="325"/>
    </row>
    <row r="47" spans="2:70" ht="14.25" customHeight="1">
      <c r="B47" s="310">
        <v>45</v>
      </c>
      <c r="C47" s="310" t="s">
        <v>9625</v>
      </c>
      <c r="D47" s="311">
        <v>2007</v>
      </c>
      <c r="E47" s="310" t="s">
        <v>3760</v>
      </c>
      <c r="F47" s="310" t="s">
        <v>9626</v>
      </c>
      <c r="G47" s="312" t="s">
        <v>3687</v>
      </c>
      <c r="H47" s="313" t="s">
        <v>9627</v>
      </c>
      <c r="I47" s="310" t="s">
        <v>9628</v>
      </c>
      <c r="J47" s="310"/>
      <c r="K47" s="310" t="s">
        <v>2734</v>
      </c>
      <c r="L47" s="310" t="s">
        <v>2085</v>
      </c>
      <c r="M47" s="314">
        <v>1300</v>
      </c>
      <c r="N47" s="314">
        <v>1420</v>
      </c>
      <c r="O47" s="314"/>
      <c r="P47" s="314">
        <v>120</v>
      </c>
      <c r="Q47" s="327"/>
      <c r="R47" s="315">
        <v>1</v>
      </c>
      <c r="S47" s="315"/>
      <c r="T47" s="317" t="s">
        <v>3760</v>
      </c>
      <c r="U47" s="317" t="s">
        <v>3761</v>
      </c>
      <c r="V47" s="318" t="s">
        <v>9614</v>
      </c>
      <c r="W47" s="318"/>
      <c r="X47" s="318"/>
      <c r="Y47" s="318"/>
      <c r="Z47" s="318"/>
      <c r="AA47" s="320" t="s">
        <v>313</v>
      </c>
      <c r="AB47" s="320"/>
      <c r="AC47" s="320"/>
      <c r="AD47" s="320"/>
      <c r="AE47" s="321" t="s">
        <v>9629</v>
      </c>
      <c r="AF47" s="331"/>
      <c r="AG47" s="331"/>
      <c r="AH47" s="331"/>
      <c r="AI47" s="331"/>
      <c r="AJ47" s="329"/>
      <c r="AK47" s="329"/>
      <c r="AL47" s="329"/>
      <c r="AM47" s="324">
        <v>1</v>
      </c>
      <c r="AN47" s="332"/>
      <c r="AO47" s="332"/>
      <c r="AP47" s="332"/>
      <c r="AQ47" s="333"/>
      <c r="AR47" s="333"/>
      <c r="AS47" s="333"/>
      <c r="AT47" s="333"/>
      <c r="AU47" s="333"/>
      <c r="AV47" s="333"/>
      <c r="AW47" s="333"/>
      <c r="AX47" s="333"/>
      <c r="AY47" s="333"/>
      <c r="AZ47" s="333"/>
      <c r="BA47" s="333"/>
      <c r="BB47" s="333"/>
      <c r="BC47" s="333"/>
      <c r="BD47" s="333"/>
      <c r="BE47" s="333"/>
      <c r="BF47" s="333"/>
      <c r="BG47" s="332"/>
      <c r="BH47" s="332"/>
      <c r="BI47" s="332"/>
      <c r="BJ47" s="332"/>
      <c r="BK47" s="332"/>
      <c r="BL47" s="332"/>
      <c r="BM47" s="325" t="s">
        <v>2756</v>
      </c>
      <c r="BN47" s="333" t="s">
        <v>3773</v>
      </c>
      <c r="BO47" s="333"/>
      <c r="BP47" s="333"/>
      <c r="BQ47" s="334"/>
      <c r="BR47" s="325"/>
    </row>
    <row r="48" spans="2:70" ht="14.25" customHeight="1">
      <c r="B48" s="310">
        <v>46</v>
      </c>
      <c r="C48" s="310" t="s">
        <v>9630</v>
      </c>
      <c r="D48" s="311">
        <v>2003</v>
      </c>
      <c r="E48" s="310" t="s">
        <v>9631</v>
      </c>
      <c r="F48" s="310" t="s">
        <v>9632</v>
      </c>
      <c r="G48" s="312" t="s">
        <v>3687</v>
      </c>
      <c r="H48" s="313" t="s">
        <v>9633</v>
      </c>
      <c r="I48" s="310" t="s">
        <v>9634</v>
      </c>
      <c r="J48" s="310"/>
      <c r="K48" s="310" t="s">
        <v>2734</v>
      </c>
      <c r="L48" s="310" t="s">
        <v>2085</v>
      </c>
      <c r="M48" s="314">
        <v>1000</v>
      </c>
      <c r="N48" s="314">
        <v>1000</v>
      </c>
      <c r="O48" s="314"/>
      <c r="P48" s="315"/>
      <c r="Q48" s="316"/>
      <c r="R48" s="315"/>
      <c r="S48" s="315"/>
      <c r="T48" s="317" t="s">
        <v>9635</v>
      </c>
      <c r="U48" s="317" t="s">
        <v>3783</v>
      </c>
      <c r="V48" s="318" t="s">
        <v>8046</v>
      </c>
      <c r="W48" s="318"/>
      <c r="X48" s="318"/>
      <c r="Y48" s="318"/>
      <c r="Z48" s="318"/>
      <c r="AA48" s="320" t="s">
        <v>313</v>
      </c>
      <c r="AB48" s="320"/>
      <c r="AC48" s="320"/>
      <c r="AD48" s="320"/>
      <c r="AE48" s="321" t="s">
        <v>9636</v>
      </c>
      <c r="AF48" s="331"/>
      <c r="AG48" s="331"/>
      <c r="AH48" s="331"/>
      <c r="AI48" s="331"/>
      <c r="AJ48" s="329"/>
      <c r="AK48" s="329"/>
      <c r="AL48" s="329"/>
      <c r="AM48" s="324">
        <v>1</v>
      </c>
      <c r="AN48" s="332"/>
      <c r="AO48" s="332"/>
      <c r="AP48" s="332"/>
      <c r="AQ48" s="333"/>
      <c r="AR48" s="333"/>
      <c r="AS48" s="333"/>
      <c r="AT48" s="333"/>
      <c r="AU48" s="333"/>
      <c r="AV48" s="333"/>
      <c r="AW48" s="333"/>
      <c r="AX48" s="333"/>
      <c r="AY48" s="333"/>
      <c r="AZ48" s="333"/>
      <c r="BA48" s="333"/>
      <c r="BB48" s="333"/>
      <c r="BC48" s="333"/>
      <c r="BD48" s="333"/>
      <c r="BE48" s="333"/>
      <c r="BF48" s="333"/>
      <c r="BG48" s="332"/>
      <c r="BH48" s="332"/>
      <c r="BI48" s="332"/>
      <c r="BJ48" s="332"/>
      <c r="BK48" s="332"/>
      <c r="BL48" s="332"/>
      <c r="BM48" s="325">
        <v>1</v>
      </c>
      <c r="BN48" s="333" t="s">
        <v>3794</v>
      </c>
      <c r="BO48" s="333"/>
      <c r="BP48" s="333"/>
      <c r="BQ48" s="334"/>
      <c r="BR48" s="325"/>
    </row>
    <row r="49" spans="2:70" ht="14.25" customHeight="1">
      <c r="B49" s="310">
        <v>47</v>
      </c>
      <c r="C49" s="310" t="s">
        <v>9637</v>
      </c>
      <c r="D49" s="311">
        <v>2003</v>
      </c>
      <c r="E49" s="310" t="s">
        <v>9638</v>
      </c>
      <c r="F49" s="310" t="s">
        <v>9639</v>
      </c>
      <c r="G49" s="312" t="s">
        <v>3687</v>
      </c>
      <c r="H49" s="313" t="s">
        <v>9640</v>
      </c>
      <c r="I49" s="310" t="s">
        <v>9641</v>
      </c>
      <c r="J49" s="310"/>
      <c r="K49" s="310" t="s">
        <v>2734</v>
      </c>
      <c r="L49" s="310" t="s">
        <v>2085</v>
      </c>
      <c r="M49" s="314">
        <v>18000</v>
      </c>
      <c r="N49" s="314">
        <v>23000</v>
      </c>
      <c r="O49" s="314"/>
      <c r="P49" s="314">
        <v>5000</v>
      </c>
      <c r="Q49" s="327"/>
      <c r="R49" s="315">
        <v>3</v>
      </c>
      <c r="S49" s="315"/>
      <c r="T49" s="317" t="s">
        <v>3799</v>
      </c>
      <c r="U49" s="317" t="s">
        <v>3800</v>
      </c>
      <c r="V49" s="318" t="s">
        <v>8036</v>
      </c>
      <c r="W49" s="318"/>
      <c r="X49" s="318"/>
      <c r="Y49" s="318"/>
      <c r="Z49" s="318"/>
      <c r="AA49" s="320" t="s">
        <v>313</v>
      </c>
      <c r="AB49" s="320"/>
      <c r="AC49" s="320"/>
      <c r="AD49" s="320"/>
      <c r="AE49" s="321" t="s">
        <v>2015</v>
      </c>
      <c r="AF49" s="331"/>
      <c r="AG49" s="331"/>
      <c r="AH49" s="331"/>
      <c r="AI49" s="331"/>
      <c r="AJ49" s="329"/>
      <c r="AK49" s="329"/>
      <c r="AL49" s="329"/>
      <c r="AM49" s="324">
        <v>1</v>
      </c>
      <c r="AN49" s="332"/>
      <c r="AO49" s="332"/>
      <c r="AP49" s="332"/>
      <c r="AQ49" s="333"/>
      <c r="AR49" s="333"/>
      <c r="AS49" s="333"/>
      <c r="AT49" s="333"/>
      <c r="AU49" s="333"/>
      <c r="AV49" s="333"/>
      <c r="AW49" s="333"/>
      <c r="AX49" s="333"/>
      <c r="AY49" s="333"/>
      <c r="AZ49" s="333"/>
      <c r="BA49" s="333"/>
      <c r="BB49" s="333"/>
      <c r="BC49" s="333"/>
      <c r="BD49" s="333"/>
      <c r="BE49" s="333"/>
      <c r="BF49" s="333"/>
      <c r="BG49" s="332"/>
      <c r="BH49" s="332"/>
      <c r="BI49" s="332"/>
      <c r="BJ49" s="332"/>
      <c r="BK49" s="332"/>
      <c r="BL49" s="332"/>
      <c r="BM49" s="325">
        <v>1</v>
      </c>
      <c r="BN49" s="333" t="s">
        <v>2756</v>
      </c>
      <c r="BO49" s="333"/>
      <c r="BP49" s="333"/>
      <c r="BQ49" s="334"/>
      <c r="BR49" s="325"/>
    </row>
    <row r="50" spans="2:70" ht="14.25" customHeight="1">
      <c r="B50" s="310">
        <v>48</v>
      </c>
      <c r="C50" s="310" t="s">
        <v>9642</v>
      </c>
      <c r="D50" s="311">
        <v>1995</v>
      </c>
      <c r="E50" s="310" t="s">
        <v>9643</v>
      </c>
      <c r="F50" s="310" t="s">
        <v>9644</v>
      </c>
      <c r="G50" s="312" t="s">
        <v>3687</v>
      </c>
      <c r="H50" s="313" t="s">
        <v>3813</v>
      </c>
      <c r="I50" s="310" t="s">
        <v>9645</v>
      </c>
      <c r="J50" s="310"/>
      <c r="K50" s="310" t="s">
        <v>2734</v>
      </c>
      <c r="L50" s="310" t="s">
        <v>2085</v>
      </c>
      <c r="M50" s="314">
        <v>23000</v>
      </c>
      <c r="N50" s="314">
        <v>25000</v>
      </c>
      <c r="O50" s="314"/>
      <c r="P50" s="314">
        <v>2000</v>
      </c>
      <c r="Q50" s="327"/>
      <c r="R50" s="315">
        <v>5</v>
      </c>
      <c r="S50" s="315"/>
      <c r="T50" s="317" t="s">
        <v>3815</v>
      </c>
      <c r="U50" s="317" t="s">
        <v>3816</v>
      </c>
      <c r="V50" s="318" t="s">
        <v>8036</v>
      </c>
      <c r="W50" s="318"/>
      <c r="X50" s="318"/>
      <c r="Y50" s="318"/>
      <c r="Z50" s="318"/>
      <c r="AA50" s="320" t="s">
        <v>313</v>
      </c>
      <c r="AB50" s="320"/>
      <c r="AC50" s="320"/>
      <c r="AD50" s="320"/>
      <c r="AE50" s="321" t="s">
        <v>9646</v>
      </c>
      <c r="AF50" s="331"/>
      <c r="AG50" s="331"/>
      <c r="AH50" s="331"/>
      <c r="AI50" s="331"/>
      <c r="AJ50" s="329"/>
      <c r="AK50" s="329"/>
      <c r="AL50" s="329"/>
      <c r="AM50" s="324">
        <v>1</v>
      </c>
      <c r="AN50" s="332"/>
      <c r="AO50" s="332"/>
      <c r="AP50" s="332"/>
      <c r="AQ50" s="333"/>
      <c r="AR50" s="333"/>
      <c r="AS50" s="333"/>
      <c r="AT50" s="333"/>
      <c r="AU50" s="333"/>
      <c r="AV50" s="333"/>
      <c r="AW50" s="333"/>
      <c r="AX50" s="333"/>
      <c r="AY50" s="333"/>
      <c r="AZ50" s="333"/>
      <c r="BA50" s="333"/>
      <c r="BB50" s="333"/>
      <c r="BC50" s="333"/>
      <c r="BD50" s="333"/>
      <c r="BE50" s="333"/>
      <c r="BF50" s="333"/>
      <c r="BG50" s="332"/>
      <c r="BH50" s="332"/>
      <c r="BI50" s="332"/>
      <c r="BJ50" s="332"/>
      <c r="BK50" s="332"/>
      <c r="BL50" s="332"/>
      <c r="BM50" s="325" t="s">
        <v>2756</v>
      </c>
      <c r="BN50" s="333" t="s">
        <v>3830</v>
      </c>
      <c r="BO50" s="333"/>
      <c r="BP50" s="333"/>
      <c r="BQ50" s="334"/>
      <c r="BR50" s="325"/>
    </row>
    <row r="51" spans="2:70" ht="14.25" customHeight="1">
      <c r="B51" s="310">
        <v>49</v>
      </c>
      <c r="C51" s="310" t="s">
        <v>9647</v>
      </c>
      <c r="D51" s="311">
        <v>2002</v>
      </c>
      <c r="E51" s="310" t="s">
        <v>9648</v>
      </c>
      <c r="F51" s="310" t="s">
        <v>9649</v>
      </c>
      <c r="G51" s="312" t="s">
        <v>3687</v>
      </c>
      <c r="H51" s="313" t="s">
        <v>3833</v>
      </c>
      <c r="I51" s="310" t="s">
        <v>9650</v>
      </c>
      <c r="J51" s="310"/>
      <c r="K51" s="310" t="s">
        <v>2734</v>
      </c>
      <c r="L51" s="310" t="s">
        <v>2085</v>
      </c>
      <c r="M51" s="314">
        <v>12000</v>
      </c>
      <c r="N51" s="314">
        <v>11000</v>
      </c>
      <c r="O51" s="314"/>
      <c r="P51" s="315"/>
      <c r="Q51" s="316"/>
      <c r="R51" s="315">
        <v>5</v>
      </c>
      <c r="S51" s="315"/>
      <c r="T51" s="317" t="s">
        <v>3835</v>
      </c>
      <c r="U51" s="317" t="s">
        <v>3836</v>
      </c>
      <c r="V51" s="318" t="s">
        <v>8036</v>
      </c>
      <c r="W51" s="318"/>
      <c r="X51" s="318"/>
      <c r="Y51" s="318"/>
      <c r="Z51" s="318"/>
      <c r="AA51" s="320" t="s">
        <v>313</v>
      </c>
      <c r="AB51" s="320"/>
      <c r="AC51" s="320"/>
      <c r="AD51" s="320"/>
      <c r="AE51" s="321" t="s">
        <v>9651</v>
      </c>
      <c r="AF51" s="331"/>
      <c r="AG51" s="331"/>
      <c r="AH51" s="331"/>
      <c r="AI51" s="331"/>
      <c r="AJ51" s="329"/>
      <c r="AK51" s="329"/>
      <c r="AL51" s="329"/>
      <c r="AM51" s="324">
        <v>1</v>
      </c>
      <c r="AN51" s="332"/>
      <c r="AO51" s="332"/>
      <c r="AP51" s="332"/>
      <c r="AQ51" s="333"/>
      <c r="AR51" s="333"/>
      <c r="AS51" s="333"/>
      <c r="AT51" s="333"/>
      <c r="AU51" s="333"/>
      <c r="AV51" s="333"/>
      <c r="AW51" s="333"/>
      <c r="AX51" s="333"/>
      <c r="AY51" s="333"/>
      <c r="AZ51" s="333"/>
      <c r="BA51" s="333"/>
      <c r="BB51" s="333"/>
      <c r="BC51" s="333"/>
      <c r="BD51" s="333"/>
      <c r="BE51" s="333"/>
      <c r="BF51" s="333"/>
      <c r="BG51" s="332"/>
      <c r="BH51" s="332"/>
      <c r="BI51" s="332"/>
      <c r="BJ51" s="332"/>
      <c r="BK51" s="332"/>
      <c r="BL51" s="332"/>
      <c r="BM51" s="325" t="s">
        <v>2756</v>
      </c>
      <c r="BN51" s="333" t="s">
        <v>2756</v>
      </c>
      <c r="BO51" s="333"/>
      <c r="BP51" s="333"/>
      <c r="BQ51" s="334"/>
      <c r="BR51" s="325"/>
    </row>
    <row r="52" spans="2:70" ht="14.25" customHeight="1">
      <c r="B52" s="310">
        <v>50</v>
      </c>
      <c r="C52" s="310" t="s">
        <v>9652</v>
      </c>
      <c r="D52" s="311">
        <v>2006</v>
      </c>
      <c r="E52" s="310" t="s">
        <v>9653</v>
      </c>
      <c r="F52" s="310" t="s">
        <v>9654</v>
      </c>
      <c r="G52" s="312" t="s">
        <v>3687</v>
      </c>
      <c r="H52" s="313" t="s">
        <v>3867</v>
      </c>
      <c r="I52" s="310" t="s">
        <v>9655</v>
      </c>
      <c r="J52" s="310"/>
      <c r="K52" s="310" t="s">
        <v>2814</v>
      </c>
      <c r="L52" s="310" t="s">
        <v>2085</v>
      </c>
      <c r="M52" s="314">
        <v>20000</v>
      </c>
      <c r="N52" s="314">
        <v>20000</v>
      </c>
      <c r="O52" s="314"/>
      <c r="P52" s="315"/>
      <c r="Q52" s="316"/>
      <c r="R52" s="315">
        <v>1</v>
      </c>
      <c r="S52" s="315"/>
      <c r="T52" s="317" t="s">
        <v>3870</v>
      </c>
      <c r="U52" s="317" t="s">
        <v>3871</v>
      </c>
      <c r="V52" s="318" t="s">
        <v>8036</v>
      </c>
      <c r="W52" s="318"/>
      <c r="X52" s="318"/>
      <c r="Y52" s="318"/>
      <c r="Z52" s="318"/>
      <c r="AA52" s="320" t="s">
        <v>2756</v>
      </c>
      <c r="AB52" s="320"/>
      <c r="AC52" s="320"/>
      <c r="AD52" s="320"/>
      <c r="AE52" s="321"/>
      <c r="AF52" s="331"/>
      <c r="AG52" s="331"/>
      <c r="AH52" s="331"/>
      <c r="AI52" s="331"/>
      <c r="AJ52" s="329"/>
      <c r="AK52" s="329"/>
      <c r="AL52" s="329"/>
      <c r="AM52" s="324">
        <v>1</v>
      </c>
      <c r="AN52" s="332"/>
      <c r="AO52" s="332"/>
      <c r="AP52" s="332"/>
      <c r="AQ52" s="333"/>
      <c r="AR52" s="333"/>
      <c r="AS52" s="333"/>
      <c r="AT52" s="333"/>
      <c r="AU52" s="333"/>
      <c r="AV52" s="333"/>
      <c r="AW52" s="333"/>
      <c r="AX52" s="333"/>
      <c r="AY52" s="333"/>
      <c r="AZ52" s="333"/>
      <c r="BA52" s="333"/>
      <c r="BB52" s="333"/>
      <c r="BC52" s="333"/>
      <c r="BD52" s="333"/>
      <c r="BE52" s="333"/>
      <c r="BF52" s="333"/>
      <c r="BG52" s="332"/>
      <c r="BH52" s="332"/>
      <c r="BI52" s="332"/>
      <c r="BJ52" s="332"/>
      <c r="BK52" s="332"/>
      <c r="BL52" s="332"/>
      <c r="BM52" s="325" t="s">
        <v>2756</v>
      </c>
      <c r="BN52" s="333" t="s">
        <v>2756</v>
      </c>
      <c r="BO52" s="333"/>
      <c r="BP52" s="333"/>
      <c r="BQ52" s="334"/>
      <c r="BR52" s="325"/>
    </row>
    <row r="53" spans="2:70" ht="14.25" customHeight="1">
      <c r="B53" s="310">
        <v>51</v>
      </c>
      <c r="C53" s="310" t="s">
        <v>9656</v>
      </c>
      <c r="D53" s="311">
        <v>2002</v>
      </c>
      <c r="E53" s="310" t="s">
        <v>3888</v>
      </c>
      <c r="F53" s="310" t="s">
        <v>9657</v>
      </c>
      <c r="G53" s="312" t="s">
        <v>3687</v>
      </c>
      <c r="H53" s="313" t="s">
        <v>9658</v>
      </c>
      <c r="I53" s="310" t="s">
        <v>9659</v>
      </c>
      <c r="J53" s="310"/>
      <c r="K53" s="310" t="s">
        <v>2734</v>
      </c>
      <c r="L53" s="310" t="s">
        <v>2085</v>
      </c>
      <c r="M53" s="314">
        <v>2100</v>
      </c>
      <c r="N53" s="314">
        <v>1700</v>
      </c>
      <c r="O53" s="314"/>
      <c r="P53" s="315"/>
      <c r="Q53" s="316"/>
      <c r="R53" s="315"/>
      <c r="S53" s="315"/>
      <c r="T53" s="317" t="s">
        <v>3888</v>
      </c>
      <c r="U53" s="317" t="s">
        <v>3889</v>
      </c>
      <c r="V53" s="318" t="s">
        <v>8006</v>
      </c>
      <c r="W53" s="318"/>
      <c r="X53" s="318"/>
      <c r="Y53" s="318"/>
      <c r="Z53" s="318"/>
      <c r="AA53" s="320" t="s">
        <v>2756</v>
      </c>
      <c r="AB53" s="320"/>
      <c r="AC53" s="320"/>
      <c r="AD53" s="320"/>
      <c r="AE53" s="321"/>
      <c r="AF53" s="331"/>
      <c r="AG53" s="331"/>
      <c r="AH53" s="331"/>
      <c r="AI53" s="331"/>
      <c r="AJ53" s="329"/>
      <c r="AK53" s="329"/>
      <c r="AL53" s="329"/>
      <c r="AM53" s="324">
        <v>1</v>
      </c>
      <c r="AN53" s="332"/>
      <c r="AO53" s="332"/>
      <c r="AP53" s="332"/>
      <c r="AQ53" s="333"/>
      <c r="AR53" s="333"/>
      <c r="AS53" s="333"/>
      <c r="AT53" s="333"/>
      <c r="AU53" s="333"/>
      <c r="AV53" s="333"/>
      <c r="AW53" s="333"/>
      <c r="AX53" s="333"/>
      <c r="AY53" s="333"/>
      <c r="AZ53" s="333"/>
      <c r="BA53" s="333"/>
      <c r="BB53" s="333"/>
      <c r="BC53" s="333"/>
      <c r="BD53" s="333"/>
      <c r="BE53" s="333"/>
      <c r="BF53" s="333"/>
      <c r="BG53" s="332"/>
      <c r="BH53" s="332"/>
      <c r="BI53" s="332"/>
      <c r="BJ53" s="332"/>
      <c r="BK53" s="332"/>
      <c r="BL53" s="332"/>
      <c r="BM53" s="325" t="s">
        <v>2756</v>
      </c>
      <c r="BN53" s="333" t="s">
        <v>2756</v>
      </c>
      <c r="BO53" s="333"/>
      <c r="BP53" s="333"/>
      <c r="BQ53" s="334"/>
      <c r="BR53" s="325"/>
    </row>
    <row r="54" spans="2:70" ht="14.25" customHeight="1">
      <c r="B54" s="310">
        <v>52</v>
      </c>
      <c r="C54" s="310" t="s">
        <v>9660</v>
      </c>
      <c r="D54" s="311">
        <v>1999</v>
      </c>
      <c r="E54" s="310" t="s">
        <v>3936</v>
      </c>
      <c r="F54" s="310" t="s">
        <v>9661</v>
      </c>
      <c r="G54" s="312" t="s">
        <v>3687</v>
      </c>
      <c r="H54" s="313" t="s">
        <v>3938</v>
      </c>
      <c r="I54" s="310" t="s">
        <v>9662</v>
      </c>
      <c r="J54" s="310"/>
      <c r="K54" s="310" t="s">
        <v>2734</v>
      </c>
      <c r="L54" s="310" t="s">
        <v>2085</v>
      </c>
      <c r="M54" s="314">
        <v>6000</v>
      </c>
      <c r="N54" s="314">
        <v>8000</v>
      </c>
      <c r="O54" s="314"/>
      <c r="P54" s="314">
        <v>2000</v>
      </c>
      <c r="Q54" s="327"/>
      <c r="R54" s="315">
        <v>6</v>
      </c>
      <c r="S54" s="315"/>
      <c r="T54" s="317" t="s">
        <v>3940</v>
      </c>
      <c r="U54" s="317" t="s">
        <v>3941</v>
      </c>
      <c r="V54" s="318" t="s">
        <v>8006</v>
      </c>
      <c r="W54" s="318"/>
      <c r="X54" s="318"/>
      <c r="Y54" s="318"/>
      <c r="Z54" s="318"/>
      <c r="AA54" s="320" t="s">
        <v>313</v>
      </c>
      <c r="AB54" s="320"/>
      <c r="AC54" s="320"/>
      <c r="AD54" s="320"/>
      <c r="AE54" s="321" t="s">
        <v>9663</v>
      </c>
      <c r="AF54" s="331"/>
      <c r="AG54" s="331"/>
      <c r="AH54" s="331"/>
      <c r="AI54" s="331"/>
      <c r="AJ54" s="329"/>
      <c r="AK54" s="329"/>
      <c r="AL54" s="329"/>
      <c r="AM54" s="324">
        <v>1</v>
      </c>
      <c r="AN54" s="332"/>
      <c r="AO54" s="332"/>
      <c r="AP54" s="332"/>
      <c r="AQ54" s="333"/>
      <c r="AR54" s="333"/>
      <c r="AS54" s="333"/>
      <c r="AT54" s="333"/>
      <c r="AU54" s="333"/>
      <c r="AV54" s="333"/>
      <c r="AW54" s="333"/>
      <c r="AX54" s="333"/>
      <c r="AY54" s="333"/>
      <c r="AZ54" s="333"/>
      <c r="BA54" s="333"/>
      <c r="BB54" s="333"/>
      <c r="BC54" s="333"/>
      <c r="BD54" s="333"/>
      <c r="BE54" s="333"/>
      <c r="BF54" s="333"/>
      <c r="BG54" s="332"/>
      <c r="BH54" s="332"/>
      <c r="BI54" s="332"/>
      <c r="BJ54" s="332"/>
      <c r="BK54" s="332"/>
      <c r="BL54" s="332"/>
      <c r="BM54" s="325" t="s">
        <v>2756</v>
      </c>
      <c r="BN54" s="333" t="s">
        <v>2778</v>
      </c>
      <c r="BO54" s="333"/>
      <c r="BP54" s="333"/>
      <c r="BQ54" s="334"/>
      <c r="BR54" s="325"/>
    </row>
    <row r="55" spans="2:70" ht="14.25" customHeight="1">
      <c r="B55" s="310">
        <v>53</v>
      </c>
      <c r="C55" s="310" t="s">
        <v>9664</v>
      </c>
      <c r="D55" s="311">
        <v>2000</v>
      </c>
      <c r="E55" s="310" t="s">
        <v>3952</v>
      </c>
      <c r="F55" s="310" t="s">
        <v>9665</v>
      </c>
      <c r="G55" s="312" t="s">
        <v>3687</v>
      </c>
      <c r="H55" s="313" t="s">
        <v>3954</v>
      </c>
      <c r="I55" s="310" t="s">
        <v>9666</v>
      </c>
      <c r="J55" s="310"/>
      <c r="K55" s="310" t="s">
        <v>2734</v>
      </c>
      <c r="L55" s="310" t="s">
        <v>2085</v>
      </c>
      <c r="M55" s="314">
        <v>1800</v>
      </c>
      <c r="N55" s="314">
        <v>1500</v>
      </c>
      <c r="O55" s="314"/>
      <c r="P55" s="315"/>
      <c r="Q55" s="316"/>
      <c r="R55" s="315">
        <v>2</v>
      </c>
      <c r="S55" s="315"/>
      <c r="T55" s="317" t="s">
        <v>3956</v>
      </c>
      <c r="U55" s="317" t="s">
        <v>3957</v>
      </c>
      <c r="V55" s="318" t="s">
        <v>8006</v>
      </c>
      <c r="W55" s="318"/>
      <c r="X55" s="318"/>
      <c r="Y55" s="318"/>
      <c r="Z55" s="318"/>
      <c r="AA55" s="320" t="s">
        <v>313</v>
      </c>
      <c r="AB55" s="320"/>
      <c r="AC55" s="320"/>
      <c r="AD55" s="320"/>
      <c r="AE55" s="321" t="s">
        <v>9667</v>
      </c>
      <c r="AF55" s="331"/>
      <c r="AG55" s="331"/>
      <c r="AH55" s="331"/>
      <c r="AI55" s="331"/>
      <c r="AJ55" s="329"/>
      <c r="AK55" s="329"/>
      <c r="AL55" s="329"/>
      <c r="AM55" s="324">
        <v>1</v>
      </c>
      <c r="AN55" s="332"/>
      <c r="AO55" s="332"/>
      <c r="AP55" s="332"/>
      <c r="AQ55" s="333"/>
      <c r="AR55" s="333"/>
      <c r="AS55" s="333"/>
      <c r="AT55" s="333"/>
      <c r="AU55" s="333"/>
      <c r="AV55" s="333"/>
      <c r="AW55" s="333"/>
      <c r="AX55" s="333"/>
      <c r="AY55" s="333"/>
      <c r="AZ55" s="333"/>
      <c r="BA55" s="333"/>
      <c r="BB55" s="333"/>
      <c r="BC55" s="333"/>
      <c r="BD55" s="333"/>
      <c r="BE55" s="333"/>
      <c r="BF55" s="333"/>
      <c r="BG55" s="332"/>
      <c r="BH55" s="332"/>
      <c r="BI55" s="332"/>
      <c r="BJ55" s="332"/>
      <c r="BK55" s="332"/>
      <c r="BL55" s="332"/>
      <c r="BM55" s="325">
        <v>1</v>
      </c>
      <c r="BN55" s="333" t="s">
        <v>2756</v>
      </c>
      <c r="BO55" s="333"/>
      <c r="BP55" s="333"/>
      <c r="BQ55" s="334"/>
      <c r="BR55" s="325"/>
    </row>
    <row r="56" spans="2:70" ht="14.25" customHeight="1">
      <c r="B56" s="310">
        <v>54</v>
      </c>
      <c r="C56" s="310" t="s">
        <v>9668</v>
      </c>
      <c r="D56" s="311">
        <v>2000</v>
      </c>
      <c r="E56" s="310" t="s">
        <v>9669</v>
      </c>
      <c r="F56" s="310" t="s">
        <v>9670</v>
      </c>
      <c r="G56" s="312" t="s">
        <v>3687</v>
      </c>
      <c r="H56" s="313" t="s">
        <v>3972</v>
      </c>
      <c r="I56" s="310" t="s">
        <v>9671</v>
      </c>
      <c r="J56" s="310"/>
      <c r="K56" s="310" t="s">
        <v>2814</v>
      </c>
      <c r="L56" s="310" t="s">
        <v>2085</v>
      </c>
      <c r="M56" s="314">
        <v>35964</v>
      </c>
      <c r="N56" s="314">
        <v>36354</v>
      </c>
      <c r="O56" s="314"/>
      <c r="P56" s="314">
        <v>390</v>
      </c>
      <c r="Q56" s="327"/>
      <c r="R56" s="315">
        <v>8</v>
      </c>
      <c r="S56" s="315"/>
      <c r="T56" s="317" t="s">
        <v>3974</v>
      </c>
      <c r="U56" s="317" t="s">
        <v>3975</v>
      </c>
      <c r="V56" s="318" t="s">
        <v>8006</v>
      </c>
      <c r="W56" s="318"/>
      <c r="X56" s="318"/>
      <c r="Y56" s="318"/>
      <c r="Z56" s="318"/>
      <c r="AA56" s="320" t="s">
        <v>313</v>
      </c>
      <c r="AB56" s="320"/>
      <c r="AC56" s="320"/>
      <c r="AD56" s="320"/>
      <c r="AE56" s="321" t="s">
        <v>9672</v>
      </c>
      <c r="AF56" s="331"/>
      <c r="AG56" s="331"/>
      <c r="AH56" s="331"/>
      <c r="AI56" s="331"/>
      <c r="AJ56" s="329"/>
      <c r="AK56" s="329"/>
      <c r="AL56" s="329"/>
      <c r="AM56" s="324">
        <v>1</v>
      </c>
      <c r="AN56" s="332"/>
      <c r="AO56" s="332"/>
      <c r="AP56" s="332"/>
      <c r="AQ56" s="333"/>
      <c r="AR56" s="333"/>
      <c r="AS56" s="333"/>
      <c r="AT56" s="333"/>
      <c r="AU56" s="333"/>
      <c r="AV56" s="333"/>
      <c r="AW56" s="333"/>
      <c r="AX56" s="333"/>
      <c r="AY56" s="333"/>
      <c r="AZ56" s="333"/>
      <c r="BA56" s="333"/>
      <c r="BB56" s="333"/>
      <c r="BC56" s="333"/>
      <c r="BD56" s="333"/>
      <c r="BE56" s="333"/>
      <c r="BF56" s="333"/>
      <c r="BG56" s="332"/>
      <c r="BH56" s="332"/>
      <c r="BI56" s="332"/>
      <c r="BJ56" s="332"/>
      <c r="BK56" s="332"/>
      <c r="BL56" s="332"/>
      <c r="BM56" s="325">
        <v>1</v>
      </c>
      <c r="BN56" s="333" t="s">
        <v>3794</v>
      </c>
      <c r="BO56" s="333" t="s">
        <v>3335</v>
      </c>
      <c r="BP56" s="333"/>
      <c r="BQ56" s="334"/>
      <c r="BR56" s="325"/>
    </row>
    <row r="57" spans="2:70" ht="14.25" customHeight="1">
      <c r="B57" s="310">
        <v>55</v>
      </c>
      <c r="C57" s="310" t="s">
        <v>9673</v>
      </c>
      <c r="D57" s="311">
        <v>2012</v>
      </c>
      <c r="E57" s="310" t="s">
        <v>9674</v>
      </c>
      <c r="F57" s="310" t="s">
        <v>9675</v>
      </c>
      <c r="G57" s="312" t="s">
        <v>3687</v>
      </c>
      <c r="H57" s="313" t="s">
        <v>3993</v>
      </c>
      <c r="I57" s="310" t="s">
        <v>9676</v>
      </c>
      <c r="J57" s="310"/>
      <c r="K57" s="310" t="s">
        <v>2734</v>
      </c>
      <c r="L57" s="310" t="s">
        <v>2085</v>
      </c>
      <c r="M57" s="314">
        <v>814</v>
      </c>
      <c r="N57" s="314">
        <v>914</v>
      </c>
      <c r="O57" s="314"/>
      <c r="P57" s="314">
        <v>100</v>
      </c>
      <c r="Q57" s="327"/>
      <c r="R57" s="315">
        <v>2</v>
      </c>
      <c r="S57" s="315"/>
      <c r="T57" s="317" t="s">
        <v>3995</v>
      </c>
      <c r="U57" s="317" t="s">
        <v>3996</v>
      </c>
      <c r="V57" s="318" t="s">
        <v>9677</v>
      </c>
      <c r="W57" s="318"/>
      <c r="X57" s="318"/>
      <c r="Y57" s="318"/>
      <c r="Z57" s="318"/>
      <c r="AA57" s="320" t="s">
        <v>313</v>
      </c>
      <c r="AB57" s="320"/>
      <c r="AC57" s="320"/>
      <c r="AD57" s="320"/>
      <c r="AE57" s="321" t="s">
        <v>9678</v>
      </c>
      <c r="AF57" s="331"/>
      <c r="AG57" s="331"/>
      <c r="AH57" s="331"/>
      <c r="AI57" s="331"/>
      <c r="AJ57" s="329"/>
      <c r="AK57" s="329"/>
      <c r="AL57" s="329"/>
      <c r="AM57" s="324">
        <v>1</v>
      </c>
      <c r="AN57" s="332"/>
      <c r="AO57" s="332"/>
      <c r="AP57" s="332"/>
      <c r="AQ57" s="333"/>
      <c r="AR57" s="333"/>
      <c r="AS57" s="333"/>
      <c r="AT57" s="333"/>
      <c r="AU57" s="333"/>
      <c r="AV57" s="333"/>
      <c r="AW57" s="333"/>
      <c r="AX57" s="333"/>
      <c r="AY57" s="333"/>
      <c r="AZ57" s="333"/>
      <c r="BA57" s="333"/>
      <c r="BB57" s="333"/>
      <c r="BC57" s="333"/>
      <c r="BD57" s="333"/>
      <c r="BE57" s="333"/>
      <c r="BF57" s="333"/>
      <c r="BG57" s="332"/>
      <c r="BH57" s="332"/>
      <c r="BI57" s="332"/>
      <c r="BJ57" s="332"/>
      <c r="BK57" s="332"/>
      <c r="BL57" s="332"/>
      <c r="BM57" s="325">
        <v>1</v>
      </c>
      <c r="BN57" s="333" t="s">
        <v>9679</v>
      </c>
      <c r="BO57" s="333" t="s">
        <v>3335</v>
      </c>
      <c r="BP57" s="333"/>
      <c r="BQ57" s="334"/>
      <c r="BR57" s="325" t="s">
        <v>9680</v>
      </c>
    </row>
    <row r="58" spans="2:70" ht="14.25" customHeight="1">
      <c r="B58" s="310">
        <v>56</v>
      </c>
      <c r="C58" s="310" t="s">
        <v>9681</v>
      </c>
      <c r="D58" s="311">
        <v>2002</v>
      </c>
      <c r="E58" s="310" t="s">
        <v>4013</v>
      </c>
      <c r="F58" s="310" t="s">
        <v>9682</v>
      </c>
      <c r="G58" s="312" t="s">
        <v>3687</v>
      </c>
      <c r="H58" s="313" t="s">
        <v>9683</v>
      </c>
      <c r="I58" s="310" t="s">
        <v>9684</v>
      </c>
      <c r="J58" s="310"/>
      <c r="K58" s="310" t="s">
        <v>2734</v>
      </c>
      <c r="L58" s="310" t="s">
        <v>2085</v>
      </c>
      <c r="M58" s="314">
        <v>500</v>
      </c>
      <c r="N58" s="314">
        <v>700</v>
      </c>
      <c r="O58" s="314"/>
      <c r="P58" s="314">
        <v>200</v>
      </c>
      <c r="Q58" s="327"/>
      <c r="R58" s="315">
        <v>1</v>
      </c>
      <c r="S58" s="315"/>
      <c r="T58" s="317" t="s">
        <v>4013</v>
      </c>
      <c r="U58" s="317" t="s">
        <v>4014</v>
      </c>
      <c r="V58" s="318" t="s">
        <v>8046</v>
      </c>
      <c r="W58" s="318"/>
      <c r="X58" s="318"/>
      <c r="Y58" s="318"/>
      <c r="Z58" s="318"/>
      <c r="AA58" s="320" t="s">
        <v>2756</v>
      </c>
      <c r="AB58" s="320"/>
      <c r="AC58" s="320"/>
      <c r="AD58" s="320"/>
      <c r="AE58" s="321"/>
      <c r="AF58" s="331"/>
      <c r="AG58" s="331"/>
      <c r="AH58" s="331"/>
      <c r="AI58" s="331"/>
      <c r="AJ58" s="329"/>
      <c r="AK58" s="329"/>
      <c r="AL58" s="329"/>
      <c r="AM58" s="324">
        <v>1</v>
      </c>
      <c r="AN58" s="332"/>
      <c r="AO58" s="332"/>
      <c r="AP58" s="332"/>
      <c r="AQ58" s="333"/>
      <c r="AR58" s="333"/>
      <c r="AS58" s="333"/>
      <c r="AT58" s="333"/>
      <c r="AU58" s="333"/>
      <c r="AV58" s="333"/>
      <c r="AW58" s="333"/>
      <c r="AX58" s="333"/>
      <c r="AY58" s="333"/>
      <c r="AZ58" s="333"/>
      <c r="BA58" s="333"/>
      <c r="BB58" s="333"/>
      <c r="BC58" s="333"/>
      <c r="BD58" s="333"/>
      <c r="BE58" s="333"/>
      <c r="BF58" s="333"/>
      <c r="BG58" s="332"/>
      <c r="BH58" s="332"/>
      <c r="BI58" s="332"/>
      <c r="BJ58" s="332"/>
      <c r="BK58" s="332"/>
      <c r="BL58" s="332"/>
      <c r="BM58" s="325" t="s">
        <v>2756</v>
      </c>
      <c r="BN58" s="333" t="s">
        <v>2756</v>
      </c>
      <c r="BO58" s="333"/>
      <c r="BP58" s="333"/>
      <c r="BQ58" s="334"/>
      <c r="BR58" s="325"/>
    </row>
    <row r="59" spans="2:70" ht="14.25" customHeight="1">
      <c r="B59" s="310">
        <v>57</v>
      </c>
      <c r="C59" s="310" t="s">
        <v>9685</v>
      </c>
      <c r="D59" s="311">
        <v>2010</v>
      </c>
      <c r="E59" s="310" t="s">
        <v>4030</v>
      </c>
      <c r="F59" s="310" t="s">
        <v>4031</v>
      </c>
      <c r="G59" s="312" t="s">
        <v>3714</v>
      </c>
      <c r="H59" s="313" t="s">
        <v>4032</v>
      </c>
      <c r="I59" s="310" t="s">
        <v>9686</v>
      </c>
      <c r="J59" s="310"/>
      <c r="K59" s="310" t="s">
        <v>2734</v>
      </c>
      <c r="L59" s="310" t="s">
        <v>2085</v>
      </c>
      <c r="M59" s="314">
        <v>1500</v>
      </c>
      <c r="N59" s="314">
        <v>750</v>
      </c>
      <c r="O59" s="314"/>
      <c r="P59" s="315"/>
      <c r="Q59" s="316"/>
      <c r="R59" s="315">
        <v>1</v>
      </c>
      <c r="S59" s="315"/>
      <c r="T59" s="317" t="s">
        <v>4034</v>
      </c>
      <c r="U59" s="317" t="s">
        <v>4035</v>
      </c>
      <c r="V59" s="318" t="s">
        <v>8016</v>
      </c>
      <c r="W59" s="318"/>
      <c r="X59" s="318"/>
      <c r="Y59" s="318"/>
      <c r="Z59" s="318"/>
      <c r="AA59" s="320" t="s">
        <v>313</v>
      </c>
      <c r="AB59" s="320"/>
      <c r="AC59" s="320"/>
      <c r="AD59" s="320"/>
      <c r="AE59" s="321" t="s">
        <v>9687</v>
      </c>
      <c r="AF59" s="331"/>
      <c r="AG59" s="331"/>
      <c r="AH59" s="331"/>
      <c r="AI59" s="331"/>
      <c r="AJ59" s="329"/>
      <c r="AK59" s="329"/>
      <c r="AL59" s="329"/>
      <c r="AM59" s="324">
        <v>1</v>
      </c>
      <c r="AN59" s="332"/>
      <c r="AO59" s="332"/>
      <c r="AP59" s="332"/>
      <c r="AQ59" s="333"/>
      <c r="AR59" s="333"/>
      <c r="AS59" s="333"/>
      <c r="AT59" s="333"/>
      <c r="AU59" s="333"/>
      <c r="AV59" s="333"/>
      <c r="AW59" s="333"/>
      <c r="AX59" s="333"/>
      <c r="AY59" s="333"/>
      <c r="AZ59" s="333"/>
      <c r="BA59" s="333"/>
      <c r="BB59" s="333"/>
      <c r="BC59" s="333"/>
      <c r="BD59" s="333"/>
      <c r="BE59" s="333"/>
      <c r="BF59" s="333"/>
      <c r="BG59" s="336"/>
      <c r="BH59" s="336"/>
      <c r="BI59" s="336"/>
      <c r="BJ59" s="332"/>
      <c r="BK59" s="336"/>
      <c r="BL59" s="336"/>
      <c r="BM59" s="325">
        <v>1</v>
      </c>
      <c r="BN59" s="333" t="s">
        <v>2756</v>
      </c>
      <c r="BO59" s="333"/>
      <c r="BP59" s="333"/>
      <c r="BQ59" s="334"/>
      <c r="BR59" s="325"/>
    </row>
    <row r="60" spans="2:70" ht="14.25" customHeight="1">
      <c r="B60" s="310">
        <v>58</v>
      </c>
      <c r="C60" s="310" t="s">
        <v>9688</v>
      </c>
      <c r="D60" s="311">
        <v>1997</v>
      </c>
      <c r="E60" s="310" t="s">
        <v>4050</v>
      </c>
      <c r="F60" s="310" t="s">
        <v>4051</v>
      </c>
      <c r="G60" s="312" t="s">
        <v>3714</v>
      </c>
      <c r="H60" s="313" t="s">
        <v>4052</v>
      </c>
      <c r="I60" s="310" t="s">
        <v>9689</v>
      </c>
      <c r="J60" s="310"/>
      <c r="K60" s="310" t="s">
        <v>2734</v>
      </c>
      <c r="L60" s="310" t="s">
        <v>2085</v>
      </c>
      <c r="M60" s="314">
        <v>5600</v>
      </c>
      <c r="N60" s="314">
        <v>6600</v>
      </c>
      <c r="O60" s="314"/>
      <c r="P60" s="314">
        <v>1000</v>
      </c>
      <c r="Q60" s="327"/>
      <c r="R60" s="315">
        <v>25</v>
      </c>
      <c r="S60" s="315"/>
      <c r="T60" s="317" t="s">
        <v>4054</v>
      </c>
      <c r="U60" s="317" t="s">
        <v>4055</v>
      </c>
      <c r="V60" s="318" t="s">
        <v>8016</v>
      </c>
      <c r="W60" s="318"/>
      <c r="X60" s="318"/>
      <c r="Y60" s="318"/>
      <c r="Z60" s="318"/>
      <c r="AA60" s="320" t="s">
        <v>313</v>
      </c>
      <c r="AB60" s="320"/>
      <c r="AC60" s="320"/>
      <c r="AD60" s="320"/>
      <c r="AE60" s="321" t="s">
        <v>9690</v>
      </c>
      <c r="AF60" s="331"/>
      <c r="AG60" s="331"/>
      <c r="AH60" s="331"/>
      <c r="AI60" s="331"/>
      <c r="AJ60" s="329"/>
      <c r="AK60" s="329"/>
      <c r="AL60" s="329"/>
      <c r="AM60" s="324">
        <v>1</v>
      </c>
      <c r="AN60" s="332"/>
      <c r="AO60" s="332"/>
      <c r="AP60" s="332"/>
      <c r="AQ60" s="333"/>
      <c r="AR60" s="333"/>
      <c r="AS60" s="333"/>
      <c r="AT60" s="333"/>
      <c r="AU60" s="333"/>
      <c r="AV60" s="333"/>
      <c r="AW60" s="333"/>
      <c r="AX60" s="333"/>
      <c r="AY60" s="333"/>
      <c r="AZ60" s="333"/>
      <c r="BA60" s="333"/>
      <c r="BB60" s="333"/>
      <c r="BC60" s="333"/>
      <c r="BD60" s="333"/>
      <c r="BE60" s="333"/>
      <c r="BF60" s="333"/>
      <c r="BG60" s="332"/>
      <c r="BH60" s="332"/>
      <c r="BI60" s="332"/>
      <c r="BJ60" s="332"/>
      <c r="BK60" s="332">
        <v>1</v>
      </c>
      <c r="BL60" s="332" t="s">
        <v>9691</v>
      </c>
      <c r="BM60" s="325" t="s">
        <v>2756</v>
      </c>
      <c r="BN60" s="333" t="s">
        <v>2778</v>
      </c>
      <c r="BO60" s="333"/>
      <c r="BP60" s="333"/>
      <c r="BQ60" s="334"/>
      <c r="BR60" s="325" t="s">
        <v>9680</v>
      </c>
    </row>
    <row r="61" spans="2:70" ht="14.25" customHeight="1">
      <c r="B61" s="310">
        <v>59</v>
      </c>
      <c r="C61" s="310" t="s">
        <v>9692</v>
      </c>
      <c r="D61" s="311">
        <v>1970</v>
      </c>
      <c r="E61" s="310" t="s">
        <v>4068</v>
      </c>
      <c r="F61" s="310" t="s">
        <v>4069</v>
      </c>
      <c r="G61" s="312" t="s">
        <v>3714</v>
      </c>
      <c r="H61" s="313" t="s">
        <v>4070</v>
      </c>
      <c r="I61" s="310" t="s">
        <v>9693</v>
      </c>
      <c r="J61" s="310"/>
      <c r="K61" s="310" t="s">
        <v>2734</v>
      </c>
      <c r="L61" s="310" t="s">
        <v>2085</v>
      </c>
      <c r="M61" s="314">
        <v>205000</v>
      </c>
      <c r="N61" s="314">
        <v>217500</v>
      </c>
      <c r="O61" s="314"/>
      <c r="P61" s="314">
        <v>12500</v>
      </c>
      <c r="Q61" s="327"/>
      <c r="R61" s="315">
        <v>15</v>
      </c>
      <c r="S61" s="315"/>
      <c r="T61" s="317" t="s">
        <v>4072</v>
      </c>
      <c r="U61" s="317" t="s">
        <v>4073</v>
      </c>
      <c r="V61" s="318" t="s">
        <v>8016</v>
      </c>
      <c r="W61" s="318"/>
      <c r="X61" s="318"/>
      <c r="Y61" s="318"/>
      <c r="Z61" s="318"/>
      <c r="AA61" s="320" t="s">
        <v>313</v>
      </c>
      <c r="AB61" s="320"/>
      <c r="AC61" s="320"/>
      <c r="AD61" s="320"/>
      <c r="AE61" s="321" t="s">
        <v>9694</v>
      </c>
      <c r="AF61" s="331"/>
      <c r="AG61" s="331"/>
      <c r="AH61" s="331"/>
      <c r="AI61" s="331"/>
      <c r="AJ61" s="329"/>
      <c r="AK61" s="329"/>
      <c r="AL61" s="329"/>
      <c r="AM61" s="324">
        <v>1</v>
      </c>
      <c r="AN61" s="332"/>
      <c r="AO61" s="332"/>
      <c r="AP61" s="332"/>
      <c r="AQ61" s="333"/>
      <c r="AR61" s="333"/>
      <c r="AS61" s="333"/>
      <c r="AT61" s="333"/>
      <c r="AU61" s="333"/>
      <c r="AV61" s="333"/>
      <c r="AW61" s="333"/>
      <c r="AX61" s="333"/>
      <c r="AY61" s="333"/>
      <c r="AZ61" s="333"/>
      <c r="BA61" s="333"/>
      <c r="BB61" s="333"/>
      <c r="BC61" s="333"/>
      <c r="BD61" s="333"/>
      <c r="BE61" s="333"/>
      <c r="BF61" s="333"/>
      <c r="BG61" s="332"/>
      <c r="BH61" s="332"/>
      <c r="BI61" s="332"/>
      <c r="BJ61" s="332"/>
      <c r="BK61" s="332"/>
      <c r="BL61" s="332"/>
      <c r="BM61" s="325" t="s">
        <v>2756</v>
      </c>
      <c r="BN61" s="333" t="s">
        <v>2778</v>
      </c>
      <c r="BO61" s="333"/>
      <c r="BP61" s="333"/>
      <c r="BQ61" s="334"/>
      <c r="BR61" s="325"/>
    </row>
    <row r="62" spans="2:70" ht="14.25" customHeight="1">
      <c r="B62" s="310">
        <v>60</v>
      </c>
      <c r="C62" s="310" t="s">
        <v>9695</v>
      </c>
      <c r="D62" s="311">
        <v>2002</v>
      </c>
      <c r="E62" s="310" t="s">
        <v>4141</v>
      </c>
      <c r="F62" s="310" t="s">
        <v>4142</v>
      </c>
      <c r="G62" s="312" t="s">
        <v>3714</v>
      </c>
      <c r="H62" s="313" t="s">
        <v>9696</v>
      </c>
      <c r="I62" s="310" t="s">
        <v>9697</v>
      </c>
      <c r="J62" s="310"/>
      <c r="K62" s="310" t="s">
        <v>2734</v>
      </c>
      <c r="L62" s="310" t="s">
        <v>2085</v>
      </c>
      <c r="M62" s="314">
        <v>48000</v>
      </c>
      <c r="N62" s="314">
        <v>42407</v>
      </c>
      <c r="O62" s="314"/>
      <c r="P62" s="315"/>
      <c r="Q62" s="316"/>
      <c r="R62" s="315">
        <v>1</v>
      </c>
      <c r="S62" s="315"/>
      <c r="T62" s="317" t="s">
        <v>4141</v>
      </c>
      <c r="U62" s="317" t="s">
        <v>4145</v>
      </c>
      <c r="V62" s="318" t="s">
        <v>8016</v>
      </c>
      <c r="W62" s="318"/>
      <c r="X62" s="318"/>
      <c r="Y62" s="318"/>
      <c r="Z62" s="318"/>
      <c r="AA62" s="320" t="s">
        <v>313</v>
      </c>
      <c r="AB62" s="320"/>
      <c r="AC62" s="320"/>
      <c r="AD62" s="320"/>
      <c r="AE62" s="321" t="s">
        <v>9698</v>
      </c>
      <c r="AF62" s="331"/>
      <c r="AG62" s="331"/>
      <c r="AH62" s="331"/>
      <c r="AI62" s="331"/>
      <c r="AJ62" s="329"/>
      <c r="AK62" s="329"/>
      <c r="AL62" s="329"/>
      <c r="AM62" s="324">
        <v>1</v>
      </c>
      <c r="AN62" s="332"/>
      <c r="AO62" s="332"/>
      <c r="AP62" s="332"/>
      <c r="AQ62" s="333"/>
      <c r="AR62" s="333"/>
      <c r="AS62" s="333"/>
      <c r="AT62" s="333"/>
      <c r="AU62" s="333"/>
      <c r="AV62" s="333"/>
      <c r="AW62" s="333"/>
      <c r="AX62" s="333"/>
      <c r="AY62" s="333"/>
      <c r="AZ62" s="333"/>
      <c r="BA62" s="333"/>
      <c r="BB62" s="333"/>
      <c r="BC62" s="333"/>
      <c r="BD62" s="333"/>
      <c r="BE62" s="333"/>
      <c r="BF62" s="333"/>
      <c r="BG62" s="332"/>
      <c r="BH62" s="332"/>
      <c r="BI62" s="332"/>
      <c r="BJ62" s="332"/>
      <c r="BK62" s="332"/>
      <c r="BL62" s="332"/>
      <c r="BM62" s="325" t="s">
        <v>2756</v>
      </c>
      <c r="BN62" s="333" t="s">
        <v>2778</v>
      </c>
      <c r="BO62" s="333"/>
      <c r="BP62" s="333"/>
      <c r="BQ62" s="334"/>
      <c r="BR62" s="325"/>
    </row>
    <row r="63" spans="2:70" ht="14.25" customHeight="1">
      <c r="B63" s="310">
        <v>61</v>
      </c>
      <c r="C63" s="310" t="s">
        <v>9699</v>
      </c>
      <c r="D63" s="311">
        <v>2009</v>
      </c>
      <c r="E63" s="310" t="s">
        <v>4157</v>
      </c>
      <c r="F63" s="310" t="s">
        <v>4158</v>
      </c>
      <c r="G63" s="312" t="s">
        <v>3714</v>
      </c>
      <c r="H63" s="313" t="s">
        <v>9700</v>
      </c>
      <c r="I63" s="310" t="s">
        <v>9701</v>
      </c>
      <c r="J63" s="310"/>
      <c r="K63" s="310" t="s">
        <v>2734</v>
      </c>
      <c r="L63" s="310" t="s">
        <v>2085</v>
      </c>
      <c r="M63" s="314">
        <v>7000</v>
      </c>
      <c r="N63" s="314">
        <v>8250</v>
      </c>
      <c r="O63" s="314"/>
      <c r="P63" s="314">
        <v>1250</v>
      </c>
      <c r="Q63" s="327"/>
      <c r="R63" s="315">
        <v>6</v>
      </c>
      <c r="S63" s="315"/>
      <c r="T63" s="317" t="s">
        <v>4161</v>
      </c>
      <c r="U63" s="317" t="s">
        <v>4162</v>
      </c>
      <c r="V63" s="318" t="s">
        <v>8016</v>
      </c>
      <c r="W63" s="318"/>
      <c r="X63" s="318"/>
      <c r="Y63" s="318"/>
      <c r="Z63" s="318"/>
      <c r="AA63" s="320" t="s">
        <v>313</v>
      </c>
      <c r="AB63" s="320"/>
      <c r="AC63" s="320"/>
      <c r="AD63" s="320"/>
      <c r="AE63" s="321" t="s">
        <v>9702</v>
      </c>
      <c r="AF63" s="331"/>
      <c r="AG63" s="331"/>
      <c r="AH63" s="331"/>
      <c r="AI63" s="331"/>
      <c r="AJ63" s="329"/>
      <c r="AK63" s="329"/>
      <c r="AL63" s="329"/>
      <c r="AM63" s="324">
        <v>1</v>
      </c>
      <c r="AN63" s="332"/>
      <c r="AO63" s="332"/>
      <c r="AP63" s="332"/>
      <c r="AQ63" s="333"/>
      <c r="AR63" s="333"/>
      <c r="AS63" s="333"/>
      <c r="AT63" s="333"/>
      <c r="AU63" s="333"/>
      <c r="AV63" s="333"/>
      <c r="AW63" s="333"/>
      <c r="AX63" s="333"/>
      <c r="AY63" s="333"/>
      <c r="AZ63" s="333"/>
      <c r="BA63" s="333"/>
      <c r="BB63" s="333"/>
      <c r="BC63" s="333"/>
      <c r="BD63" s="333"/>
      <c r="BE63" s="333"/>
      <c r="BF63" s="333"/>
      <c r="BG63" s="332"/>
      <c r="BH63" s="332"/>
      <c r="BI63" s="332"/>
      <c r="BJ63" s="332"/>
      <c r="BK63" s="332"/>
      <c r="BL63" s="332"/>
      <c r="BM63" s="325">
        <v>1</v>
      </c>
      <c r="BN63" s="333" t="s">
        <v>2756</v>
      </c>
      <c r="BO63" s="333"/>
      <c r="BP63" s="333"/>
      <c r="BQ63" s="334"/>
      <c r="BR63" s="325"/>
    </row>
    <row r="64" spans="2:70" ht="14.25" customHeight="1">
      <c r="B64" s="310">
        <v>62</v>
      </c>
      <c r="C64" s="310" t="s">
        <v>9703</v>
      </c>
      <c r="D64" s="311">
        <v>1998</v>
      </c>
      <c r="E64" s="310" t="s">
        <v>4190</v>
      </c>
      <c r="F64" s="310" t="s">
        <v>4191</v>
      </c>
      <c r="G64" s="312" t="s">
        <v>3714</v>
      </c>
      <c r="H64" s="313" t="s">
        <v>4192</v>
      </c>
      <c r="I64" s="310" t="s">
        <v>9704</v>
      </c>
      <c r="J64" s="310"/>
      <c r="K64" s="310" t="s">
        <v>2814</v>
      </c>
      <c r="L64" s="310" t="s">
        <v>2085</v>
      </c>
      <c r="M64" s="314">
        <v>52000</v>
      </c>
      <c r="N64" s="314">
        <v>55000</v>
      </c>
      <c r="O64" s="314"/>
      <c r="P64" s="314">
        <v>3000</v>
      </c>
      <c r="Q64" s="327"/>
      <c r="R64" s="315"/>
      <c r="S64" s="315"/>
      <c r="T64" s="317" t="s">
        <v>4194</v>
      </c>
      <c r="U64" s="317" t="s">
        <v>4195</v>
      </c>
      <c r="V64" s="318" t="s">
        <v>8016</v>
      </c>
      <c r="W64" s="318"/>
      <c r="X64" s="318"/>
      <c r="Y64" s="318"/>
      <c r="Z64" s="318"/>
      <c r="AA64" s="320" t="s">
        <v>313</v>
      </c>
      <c r="AB64" s="320"/>
      <c r="AC64" s="320"/>
      <c r="AD64" s="320"/>
      <c r="AE64" s="321" t="s">
        <v>9705</v>
      </c>
      <c r="AF64" s="331"/>
      <c r="AG64" s="331"/>
      <c r="AH64" s="331"/>
      <c r="AI64" s="331"/>
      <c r="AJ64" s="329"/>
      <c r="AK64" s="329"/>
      <c r="AL64" s="329"/>
      <c r="AM64" s="324">
        <v>1</v>
      </c>
      <c r="AN64" s="332"/>
      <c r="AO64" s="332"/>
      <c r="AP64" s="332"/>
      <c r="AQ64" s="333"/>
      <c r="AR64" s="333"/>
      <c r="AS64" s="333"/>
      <c r="AT64" s="333"/>
      <c r="AU64" s="333"/>
      <c r="AV64" s="333"/>
      <c r="AW64" s="333"/>
      <c r="AX64" s="333"/>
      <c r="AY64" s="333"/>
      <c r="AZ64" s="333"/>
      <c r="BA64" s="333"/>
      <c r="BB64" s="333"/>
      <c r="BC64" s="333"/>
      <c r="BD64" s="333"/>
      <c r="BE64" s="333"/>
      <c r="BF64" s="333"/>
      <c r="BG64" s="332"/>
      <c r="BH64" s="332"/>
      <c r="BI64" s="332"/>
      <c r="BJ64" s="332"/>
      <c r="BK64" s="332"/>
      <c r="BL64" s="332"/>
      <c r="BM64" s="325" t="s">
        <v>2756</v>
      </c>
      <c r="BN64" s="333" t="s">
        <v>3794</v>
      </c>
      <c r="BO64" s="333" t="s">
        <v>3335</v>
      </c>
      <c r="BP64" s="333"/>
      <c r="BQ64" s="334"/>
      <c r="BR64" s="325"/>
    </row>
    <row r="65" spans="2:70" ht="14.25" customHeight="1">
      <c r="B65" s="310">
        <v>63</v>
      </c>
      <c r="C65" s="310" t="s">
        <v>9706</v>
      </c>
      <c r="D65" s="311">
        <v>1999</v>
      </c>
      <c r="E65" s="310" t="s">
        <v>4251</v>
      </c>
      <c r="F65" s="310" t="s">
        <v>4252</v>
      </c>
      <c r="G65" s="312" t="s">
        <v>3714</v>
      </c>
      <c r="H65" s="313" t="s">
        <v>9707</v>
      </c>
      <c r="I65" s="310" t="s">
        <v>9708</v>
      </c>
      <c r="J65" s="310"/>
      <c r="K65" s="310" t="s">
        <v>2734</v>
      </c>
      <c r="L65" s="310" t="s">
        <v>2085</v>
      </c>
      <c r="M65" s="314">
        <v>1500</v>
      </c>
      <c r="N65" s="314">
        <v>1500</v>
      </c>
      <c r="O65" s="314"/>
      <c r="P65" s="315"/>
      <c r="Q65" s="316"/>
      <c r="R65" s="315">
        <v>5</v>
      </c>
      <c r="S65" s="315"/>
      <c r="T65" s="317" t="s">
        <v>4251</v>
      </c>
      <c r="U65" s="317" t="s">
        <v>4255</v>
      </c>
      <c r="V65" s="318" t="s">
        <v>8016</v>
      </c>
      <c r="W65" s="318"/>
      <c r="X65" s="318"/>
      <c r="Y65" s="318"/>
      <c r="Z65" s="318"/>
      <c r="AA65" s="320" t="s">
        <v>313</v>
      </c>
      <c r="AB65" s="320"/>
      <c r="AC65" s="320"/>
      <c r="AD65" s="320"/>
      <c r="AE65" s="321" t="s">
        <v>9709</v>
      </c>
      <c r="AF65" s="331"/>
      <c r="AG65" s="331"/>
      <c r="AH65" s="331"/>
      <c r="AI65" s="331"/>
      <c r="AJ65" s="329"/>
      <c r="AK65" s="329"/>
      <c r="AL65" s="329"/>
      <c r="AM65" s="324">
        <v>1</v>
      </c>
      <c r="AN65" s="332"/>
      <c r="AO65" s="332"/>
      <c r="AP65" s="332"/>
      <c r="AQ65" s="333"/>
      <c r="AR65" s="333"/>
      <c r="AS65" s="333"/>
      <c r="AT65" s="333"/>
      <c r="AU65" s="337"/>
      <c r="AV65" s="337"/>
      <c r="AW65" s="337"/>
      <c r="AX65" s="337"/>
      <c r="AY65" s="337"/>
      <c r="AZ65" s="333"/>
      <c r="BA65" s="333"/>
      <c r="BB65" s="333"/>
      <c r="BC65" s="333"/>
      <c r="BD65" s="333"/>
      <c r="BE65" s="333"/>
      <c r="BF65" s="333"/>
      <c r="BG65" s="332"/>
      <c r="BH65" s="332"/>
      <c r="BI65" s="332"/>
      <c r="BJ65" s="332"/>
      <c r="BK65" s="332"/>
      <c r="BL65" s="332"/>
      <c r="BM65" s="325" t="s">
        <v>2756</v>
      </c>
      <c r="BN65" s="333" t="s">
        <v>2756</v>
      </c>
      <c r="BO65" s="333"/>
      <c r="BP65" s="333"/>
      <c r="BQ65" s="334"/>
      <c r="BR65" s="325"/>
    </row>
    <row r="66" spans="2:70" ht="14.25" customHeight="1">
      <c r="B66" s="310">
        <v>64</v>
      </c>
      <c r="C66" s="310" t="s">
        <v>8259</v>
      </c>
      <c r="D66" s="311">
        <v>2005</v>
      </c>
      <c r="E66" s="310" t="s">
        <v>4267</v>
      </c>
      <c r="F66" s="310" t="s">
        <v>4269</v>
      </c>
      <c r="G66" s="312" t="s">
        <v>3737</v>
      </c>
      <c r="H66" s="313" t="s">
        <v>9710</v>
      </c>
      <c r="I66" s="310" t="s">
        <v>9711</v>
      </c>
      <c r="J66" s="310"/>
      <c r="K66" s="310" t="s">
        <v>2734</v>
      </c>
      <c r="L66" s="310" t="s">
        <v>2085</v>
      </c>
      <c r="M66" s="314">
        <v>3000</v>
      </c>
      <c r="N66" s="314">
        <v>1800</v>
      </c>
      <c r="O66" s="314"/>
      <c r="P66" s="315"/>
      <c r="Q66" s="316"/>
      <c r="R66" s="315">
        <v>1</v>
      </c>
      <c r="S66" s="315"/>
      <c r="T66" s="317" t="s">
        <v>4267</v>
      </c>
      <c r="U66" s="317" t="s">
        <v>4272</v>
      </c>
      <c r="V66" s="318" t="s">
        <v>8261</v>
      </c>
      <c r="W66" s="318"/>
      <c r="X66" s="318"/>
      <c r="Y66" s="318"/>
      <c r="Z66" s="318"/>
      <c r="AA66" s="320" t="s">
        <v>313</v>
      </c>
      <c r="AB66" s="320"/>
      <c r="AC66" s="320"/>
      <c r="AD66" s="320"/>
      <c r="AE66" s="321" t="s">
        <v>9712</v>
      </c>
      <c r="AF66" s="331"/>
      <c r="AG66" s="331"/>
      <c r="AH66" s="331"/>
      <c r="AI66" s="331"/>
      <c r="AJ66" s="329"/>
      <c r="AK66" s="329"/>
      <c r="AL66" s="329"/>
      <c r="AM66" s="324">
        <v>1</v>
      </c>
      <c r="AN66" s="332"/>
      <c r="AO66" s="332"/>
      <c r="AP66" s="332"/>
      <c r="AQ66" s="333"/>
      <c r="AR66" s="333"/>
      <c r="AS66" s="333"/>
      <c r="AT66" s="333"/>
      <c r="AU66" s="333"/>
      <c r="AV66" s="333"/>
      <c r="AW66" s="333"/>
      <c r="AX66" s="333"/>
      <c r="AY66" s="333"/>
      <c r="AZ66" s="333"/>
      <c r="BA66" s="333"/>
      <c r="BB66" s="333"/>
      <c r="BC66" s="333"/>
      <c r="BD66" s="333"/>
      <c r="BE66" s="333"/>
      <c r="BF66" s="333"/>
      <c r="BG66" s="332"/>
      <c r="BH66" s="332"/>
      <c r="BI66" s="332"/>
      <c r="BJ66" s="332"/>
      <c r="BK66" s="332"/>
      <c r="BL66" s="332"/>
      <c r="BM66" s="325" t="s">
        <v>2756</v>
      </c>
      <c r="BN66" s="333" t="s">
        <v>2756</v>
      </c>
      <c r="BO66" s="333"/>
      <c r="BP66" s="333"/>
      <c r="BQ66" s="334"/>
      <c r="BR66" s="325"/>
    </row>
    <row r="67" spans="2:70" ht="14.25" customHeight="1">
      <c r="B67" s="310">
        <v>65</v>
      </c>
      <c r="C67" s="310" t="s">
        <v>8268</v>
      </c>
      <c r="D67" s="311">
        <v>2005</v>
      </c>
      <c r="E67" s="310" t="s">
        <v>9713</v>
      </c>
      <c r="F67" s="310" t="s">
        <v>9714</v>
      </c>
      <c r="G67" s="312" t="s">
        <v>3737</v>
      </c>
      <c r="H67" s="313" t="s">
        <v>9715</v>
      </c>
      <c r="I67" s="310" t="s">
        <v>9716</v>
      </c>
      <c r="J67" s="310"/>
      <c r="K67" s="310" t="s">
        <v>2734</v>
      </c>
      <c r="L67" s="310" t="s">
        <v>2085</v>
      </c>
      <c r="M67" s="314">
        <v>12000</v>
      </c>
      <c r="N67" s="314">
        <v>10500</v>
      </c>
      <c r="O67" s="314"/>
      <c r="P67" s="315"/>
      <c r="Q67" s="316"/>
      <c r="R67" s="315"/>
      <c r="S67" s="315"/>
      <c r="T67" s="317" t="s">
        <v>4293</v>
      </c>
      <c r="U67" s="317" t="s">
        <v>3742</v>
      </c>
      <c r="V67" s="318" t="s">
        <v>8261</v>
      </c>
      <c r="W67" s="318"/>
      <c r="X67" s="318"/>
      <c r="Y67" s="318"/>
      <c r="Z67" s="318"/>
      <c r="AA67" s="320" t="s">
        <v>313</v>
      </c>
      <c r="AB67" s="320"/>
      <c r="AC67" s="320"/>
      <c r="AD67" s="320"/>
      <c r="AE67" s="321" t="s">
        <v>9717</v>
      </c>
      <c r="AF67" s="331"/>
      <c r="AG67" s="331"/>
      <c r="AH67" s="331"/>
      <c r="AI67" s="331"/>
      <c r="AJ67" s="329"/>
      <c r="AK67" s="329"/>
      <c r="AL67" s="329"/>
      <c r="AM67" s="324">
        <v>1</v>
      </c>
      <c r="AN67" s="332"/>
      <c r="AO67" s="332"/>
      <c r="AP67" s="332"/>
      <c r="AQ67" s="333"/>
      <c r="AR67" s="333"/>
      <c r="AS67" s="333"/>
      <c r="AT67" s="333"/>
      <c r="AU67" s="333"/>
      <c r="AV67" s="333"/>
      <c r="AW67" s="333"/>
      <c r="AX67" s="333"/>
      <c r="AY67" s="333"/>
      <c r="AZ67" s="333"/>
      <c r="BA67" s="333"/>
      <c r="BB67" s="333"/>
      <c r="BC67" s="333"/>
      <c r="BD67" s="333"/>
      <c r="BE67" s="333"/>
      <c r="BF67" s="333"/>
      <c r="BG67" s="332"/>
      <c r="BH67" s="332"/>
      <c r="BI67" s="332"/>
      <c r="BJ67" s="332"/>
      <c r="BK67" s="332">
        <v>1</v>
      </c>
      <c r="BL67" s="332" t="s">
        <v>9718</v>
      </c>
      <c r="BM67" s="325" t="s">
        <v>2756</v>
      </c>
      <c r="BN67" s="333" t="s">
        <v>2756</v>
      </c>
      <c r="BO67" s="333"/>
      <c r="BP67" s="333"/>
      <c r="BQ67" s="334"/>
      <c r="BR67" s="325"/>
    </row>
    <row r="68" spans="2:70" ht="14.25" customHeight="1">
      <c r="B68" s="310">
        <v>66</v>
      </c>
      <c r="C68" s="310" t="s">
        <v>9719</v>
      </c>
      <c r="D68" s="311">
        <v>1992</v>
      </c>
      <c r="E68" s="310" t="s">
        <v>4309</v>
      </c>
      <c r="F68" s="310" t="s">
        <v>4310</v>
      </c>
      <c r="G68" s="312" t="s">
        <v>3737</v>
      </c>
      <c r="H68" s="313" t="s">
        <v>9720</v>
      </c>
      <c r="I68" s="310" t="s">
        <v>9721</v>
      </c>
      <c r="J68" s="310"/>
      <c r="K68" s="310" t="s">
        <v>2734</v>
      </c>
      <c r="L68" s="310" t="s">
        <v>2085</v>
      </c>
      <c r="M68" s="314">
        <v>32000</v>
      </c>
      <c r="N68" s="314">
        <v>32400</v>
      </c>
      <c r="O68" s="314"/>
      <c r="P68" s="314">
        <v>400</v>
      </c>
      <c r="Q68" s="327"/>
      <c r="R68" s="315">
        <v>16</v>
      </c>
      <c r="S68" s="315"/>
      <c r="T68" s="317" t="s">
        <v>4309</v>
      </c>
      <c r="U68" s="317" t="s">
        <v>4313</v>
      </c>
      <c r="V68" s="318" t="s">
        <v>9623</v>
      </c>
      <c r="W68" s="318"/>
      <c r="X68" s="318"/>
      <c r="Y68" s="318"/>
      <c r="Z68" s="318"/>
      <c r="AA68" s="320" t="s">
        <v>2756</v>
      </c>
      <c r="AB68" s="320"/>
      <c r="AC68" s="320"/>
      <c r="AD68" s="320"/>
      <c r="AE68" s="321"/>
      <c r="AF68" s="331"/>
      <c r="AG68" s="331"/>
      <c r="AH68" s="331"/>
      <c r="AI68" s="331"/>
      <c r="AJ68" s="329"/>
      <c r="AK68" s="329"/>
      <c r="AL68" s="329"/>
      <c r="AM68" s="324">
        <v>1</v>
      </c>
      <c r="AN68" s="332"/>
      <c r="AO68" s="332"/>
      <c r="AP68" s="332"/>
      <c r="AQ68" s="333"/>
      <c r="AR68" s="333"/>
      <c r="AS68" s="333"/>
      <c r="AT68" s="333"/>
      <c r="AU68" s="333"/>
      <c r="AV68" s="333"/>
      <c r="AW68" s="333"/>
      <c r="AX68" s="333"/>
      <c r="AY68" s="333"/>
      <c r="AZ68" s="333"/>
      <c r="BA68" s="333"/>
      <c r="BB68" s="333"/>
      <c r="BC68" s="333"/>
      <c r="BD68" s="333"/>
      <c r="BE68" s="333"/>
      <c r="BF68" s="333"/>
      <c r="BG68" s="332"/>
      <c r="BH68" s="332"/>
      <c r="BI68" s="332"/>
      <c r="BJ68" s="332"/>
      <c r="BK68" s="332"/>
      <c r="BL68" s="332"/>
      <c r="BM68" s="325" t="s">
        <v>2756</v>
      </c>
      <c r="BN68" s="333" t="s">
        <v>2756</v>
      </c>
      <c r="BO68" s="333"/>
      <c r="BP68" s="333"/>
      <c r="BQ68" s="334"/>
      <c r="BR68" s="325"/>
    </row>
    <row r="69" spans="2:70" ht="14.25" customHeight="1">
      <c r="B69" s="310">
        <v>67</v>
      </c>
      <c r="C69" s="310" t="s">
        <v>9722</v>
      </c>
      <c r="D69" s="311">
        <v>2006</v>
      </c>
      <c r="E69" s="310" t="s">
        <v>4327</v>
      </c>
      <c r="F69" s="310" t="s">
        <v>4328</v>
      </c>
      <c r="G69" s="312" t="s">
        <v>3737</v>
      </c>
      <c r="H69" s="313" t="s">
        <v>9723</v>
      </c>
      <c r="I69" s="310" t="s">
        <v>9724</v>
      </c>
      <c r="J69" s="310"/>
      <c r="K69" s="310" t="s">
        <v>2734</v>
      </c>
      <c r="L69" s="310" t="s">
        <v>2085</v>
      </c>
      <c r="M69" s="314">
        <v>15662</v>
      </c>
      <c r="N69" s="327"/>
      <c r="O69" s="314"/>
      <c r="P69" s="315"/>
      <c r="Q69" s="316"/>
      <c r="R69" s="315"/>
      <c r="S69" s="315"/>
      <c r="T69" s="317" t="s">
        <v>4331</v>
      </c>
      <c r="U69" s="317" t="s">
        <v>4332</v>
      </c>
      <c r="V69" s="318" t="s">
        <v>9725</v>
      </c>
      <c r="W69" s="318"/>
      <c r="X69" s="318"/>
      <c r="Y69" s="318"/>
      <c r="Z69" s="318"/>
      <c r="AA69" s="320" t="s">
        <v>2756</v>
      </c>
      <c r="AB69" s="320"/>
      <c r="AC69" s="320"/>
      <c r="AD69" s="320"/>
      <c r="AE69" s="321"/>
      <c r="AF69" s="331"/>
      <c r="AG69" s="331"/>
      <c r="AH69" s="331"/>
      <c r="AI69" s="331"/>
      <c r="AJ69" s="329"/>
      <c r="AK69" s="329"/>
      <c r="AL69" s="329"/>
      <c r="AM69" s="324">
        <v>1</v>
      </c>
      <c r="AN69" s="332"/>
      <c r="AO69" s="332"/>
      <c r="AP69" s="332"/>
      <c r="AQ69" s="333"/>
      <c r="AR69" s="333"/>
      <c r="AS69" s="333"/>
      <c r="AT69" s="333"/>
      <c r="AU69" s="333"/>
      <c r="AV69" s="333"/>
      <c r="AW69" s="333"/>
      <c r="AX69" s="333"/>
      <c r="AY69" s="333"/>
      <c r="AZ69" s="333"/>
      <c r="BA69" s="333"/>
      <c r="BB69" s="333"/>
      <c r="BC69" s="333"/>
      <c r="BD69" s="333"/>
      <c r="BE69" s="333"/>
      <c r="BF69" s="333"/>
      <c r="BG69" s="332"/>
      <c r="BH69" s="332"/>
      <c r="BI69" s="332"/>
      <c r="BJ69" s="332"/>
      <c r="BK69" s="332"/>
      <c r="BL69" s="332"/>
      <c r="BM69" s="325" t="s">
        <v>2756</v>
      </c>
      <c r="BN69" s="333" t="s">
        <v>2756</v>
      </c>
      <c r="BO69" s="333"/>
      <c r="BP69" s="333"/>
      <c r="BQ69" s="334"/>
      <c r="BR69" s="325"/>
    </row>
    <row r="70" spans="2:70" ht="14.25" customHeight="1">
      <c r="B70" s="310">
        <v>68</v>
      </c>
      <c r="C70" s="310" t="s">
        <v>9726</v>
      </c>
      <c r="D70" s="311">
        <v>2007</v>
      </c>
      <c r="E70" s="310" t="s">
        <v>4347</v>
      </c>
      <c r="F70" s="310" t="s">
        <v>4348</v>
      </c>
      <c r="G70" s="312" t="s">
        <v>3737</v>
      </c>
      <c r="H70" s="313" t="s">
        <v>9727</v>
      </c>
      <c r="I70" s="310" t="s">
        <v>9728</v>
      </c>
      <c r="J70" s="310"/>
      <c r="K70" s="310" t="s">
        <v>2734</v>
      </c>
      <c r="L70" s="310" t="s">
        <v>2085</v>
      </c>
      <c r="M70" s="314">
        <v>2000</v>
      </c>
      <c r="N70" s="314">
        <v>2000</v>
      </c>
      <c r="O70" s="314"/>
      <c r="P70" s="315"/>
      <c r="Q70" s="316"/>
      <c r="R70" s="315">
        <v>2</v>
      </c>
      <c r="S70" s="315"/>
      <c r="T70" s="317" t="s">
        <v>4347</v>
      </c>
      <c r="U70" s="317" t="s">
        <v>4351</v>
      </c>
      <c r="V70" s="318" t="s">
        <v>8261</v>
      </c>
      <c r="W70" s="318"/>
      <c r="X70" s="318"/>
      <c r="Y70" s="318"/>
      <c r="Z70" s="318"/>
      <c r="AA70" s="320" t="s">
        <v>2756</v>
      </c>
      <c r="AB70" s="320"/>
      <c r="AC70" s="320"/>
      <c r="AD70" s="320"/>
      <c r="AE70" s="321"/>
      <c r="AF70" s="331"/>
      <c r="AG70" s="331"/>
      <c r="AH70" s="331"/>
      <c r="AI70" s="331"/>
      <c r="AJ70" s="329"/>
      <c r="AK70" s="329"/>
      <c r="AL70" s="329"/>
      <c r="AM70" s="324">
        <v>1</v>
      </c>
      <c r="AN70" s="332"/>
      <c r="AO70" s="332"/>
      <c r="AP70" s="332"/>
      <c r="AQ70" s="333"/>
      <c r="AR70" s="333"/>
      <c r="AS70" s="333"/>
      <c r="AT70" s="333"/>
      <c r="AU70" s="333"/>
      <c r="AV70" s="333"/>
      <c r="AW70" s="333"/>
      <c r="AX70" s="333"/>
      <c r="AY70" s="333"/>
      <c r="AZ70" s="333"/>
      <c r="BA70" s="333"/>
      <c r="BB70" s="333"/>
      <c r="BC70" s="333"/>
      <c r="BD70" s="333"/>
      <c r="BE70" s="333"/>
      <c r="BF70" s="333"/>
      <c r="BG70" s="332"/>
      <c r="BH70" s="332"/>
      <c r="BI70" s="332"/>
      <c r="BJ70" s="332"/>
      <c r="BK70" s="332"/>
      <c r="BL70" s="332"/>
      <c r="BM70" s="325" t="s">
        <v>2756</v>
      </c>
      <c r="BN70" s="333" t="s">
        <v>2778</v>
      </c>
      <c r="BO70" s="333"/>
      <c r="BP70" s="333"/>
      <c r="BQ70" s="334"/>
      <c r="BR70" s="325"/>
    </row>
    <row r="71" spans="2:70" ht="14.25" customHeight="1">
      <c r="B71" s="310">
        <v>69</v>
      </c>
      <c r="C71" s="310" t="s">
        <v>8295</v>
      </c>
      <c r="D71" s="311">
        <v>2006</v>
      </c>
      <c r="E71" s="310" t="s">
        <v>4362</v>
      </c>
      <c r="F71" s="310" t="s">
        <v>9729</v>
      </c>
      <c r="G71" s="312" t="s">
        <v>3737</v>
      </c>
      <c r="H71" s="313" t="s">
        <v>9730</v>
      </c>
      <c r="I71" s="310" t="s">
        <v>9731</v>
      </c>
      <c r="J71" s="310"/>
      <c r="K71" s="310" t="s">
        <v>2734</v>
      </c>
      <c r="L71" s="310" t="s">
        <v>2085</v>
      </c>
      <c r="M71" s="314">
        <v>52000</v>
      </c>
      <c r="N71" s="314">
        <v>62000</v>
      </c>
      <c r="O71" s="314"/>
      <c r="P71" s="314">
        <v>10000</v>
      </c>
      <c r="Q71" s="327"/>
      <c r="R71" s="315">
        <v>18</v>
      </c>
      <c r="S71" s="315"/>
      <c r="T71" s="317" t="s">
        <v>4366</v>
      </c>
      <c r="U71" s="317" t="s">
        <v>4367</v>
      </c>
      <c r="V71" s="318" t="s">
        <v>9725</v>
      </c>
      <c r="W71" s="318"/>
      <c r="X71" s="318"/>
      <c r="Y71" s="318"/>
      <c r="Z71" s="318"/>
      <c r="AA71" s="320" t="s">
        <v>313</v>
      </c>
      <c r="AB71" s="320"/>
      <c r="AC71" s="320"/>
      <c r="AD71" s="320"/>
      <c r="AE71" s="321" t="s">
        <v>9732</v>
      </c>
      <c r="AF71" s="331"/>
      <c r="AG71" s="331"/>
      <c r="AH71" s="331"/>
      <c r="AI71" s="331"/>
      <c r="AJ71" s="329"/>
      <c r="AK71" s="329"/>
      <c r="AL71" s="329"/>
      <c r="AM71" s="324">
        <v>1</v>
      </c>
      <c r="AN71" s="332"/>
      <c r="AO71" s="332"/>
      <c r="AP71" s="332"/>
      <c r="AQ71" s="333"/>
      <c r="AR71" s="333"/>
      <c r="AS71" s="333"/>
      <c r="AT71" s="333"/>
      <c r="AU71" s="333"/>
      <c r="AV71" s="333"/>
      <c r="AW71" s="333"/>
      <c r="AX71" s="333"/>
      <c r="AY71" s="333"/>
      <c r="AZ71" s="333"/>
      <c r="BA71" s="333"/>
      <c r="BB71" s="333"/>
      <c r="BC71" s="333"/>
      <c r="BD71" s="333"/>
      <c r="BE71" s="333"/>
      <c r="BF71" s="333"/>
      <c r="BG71" s="332"/>
      <c r="BH71" s="332"/>
      <c r="BI71" s="332"/>
      <c r="BJ71" s="332"/>
      <c r="BK71" s="332"/>
      <c r="BL71" s="332"/>
      <c r="BM71" s="325" t="s">
        <v>2756</v>
      </c>
      <c r="BN71" s="333" t="s">
        <v>4379</v>
      </c>
      <c r="BO71" s="333"/>
      <c r="BP71" s="333"/>
      <c r="BQ71" s="334"/>
      <c r="BR71" s="325"/>
    </row>
    <row r="72" spans="2:70" ht="14.25" customHeight="1">
      <c r="B72" s="310">
        <v>70</v>
      </c>
      <c r="C72" s="310" t="s">
        <v>9733</v>
      </c>
      <c r="D72" s="311">
        <v>1995</v>
      </c>
      <c r="E72" s="310" t="s">
        <v>4383</v>
      </c>
      <c r="F72" s="310" t="s">
        <v>4384</v>
      </c>
      <c r="G72" s="312" t="s">
        <v>3737</v>
      </c>
      <c r="H72" s="313" t="s">
        <v>4385</v>
      </c>
      <c r="I72" s="310" t="s">
        <v>9734</v>
      </c>
      <c r="J72" s="310"/>
      <c r="K72" s="310" t="s">
        <v>2734</v>
      </c>
      <c r="L72" s="310" t="s">
        <v>2085</v>
      </c>
      <c r="M72" s="314">
        <v>15700</v>
      </c>
      <c r="N72" s="314">
        <v>17000</v>
      </c>
      <c r="O72" s="314"/>
      <c r="P72" s="314">
        <v>1300</v>
      </c>
      <c r="Q72" s="327"/>
      <c r="R72" s="315">
        <v>4</v>
      </c>
      <c r="S72" s="315"/>
      <c r="T72" s="317" t="s">
        <v>4387</v>
      </c>
      <c r="U72" s="317" t="s">
        <v>4388</v>
      </c>
      <c r="V72" s="318" t="s">
        <v>9725</v>
      </c>
      <c r="W72" s="318"/>
      <c r="X72" s="318"/>
      <c r="Y72" s="318"/>
      <c r="Z72" s="318"/>
      <c r="AA72" s="320" t="s">
        <v>2756</v>
      </c>
      <c r="AB72" s="320"/>
      <c r="AC72" s="320"/>
      <c r="AD72" s="320"/>
      <c r="AE72" s="321"/>
      <c r="AF72" s="331"/>
      <c r="AG72" s="331"/>
      <c r="AH72" s="331"/>
      <c r="AI72" s="331"/>
      <c r="AJ72" s="329"/>
      <c r="AK72" s="329"/>
      <c r="AL72" s="329"/>
      <c r="AM72" s="324">
        <v>1</v>
      </c>
      <c r="AN72" s="332"/>
      <c r="AO72" s="332"/>
      <c r="AP72" s="332"/>
      <c r="AQ72" s="333"/>
      <c r="AR72" s="333"/>
      <c r="AS72" s="333"/>
      <c r="AT72" s="333"/>
      <c r="AU72" s="333"/>
      <c r="AV72" s="333"/>
      <c r="AW72" s="333"/>
      <c r="AX72" s="333"/>
      <c r="AY72" s="333"/>
      <c r="AZ72" s="333"/>
      <c r="BA72" s="333"/>
      <c r="BB72" s="333"/>
      <c r="BC72" s="333"/>
      <c r="BD72" s="333"/>
      <c r="BE72" s="333"/>
      <c r="BF72" s="333"/>
      <c r="BG72" s="332"/>
      <c r="BH72" s="332"/>
      <c r="BI72" s="332"/>
      <c r="BJ72" s="332"/>
      <c r="BK72" s="332"/>
      <c r="BL72" s="332"/>
      <c r="BM72" s="325" t="s">
        <v>2756</v>
      </c>
      <c r="BN72" s="333" t="s">
        <v>2756</v>
      </c>
      <c r="BO72" s="334"/>
      <c r="BP72" s="334"/>
      <c r="BQ72" s="333" t="s">
        <v>9680</v>
      </c>
      <c r="BR72" s="325"/>
    </row>
    <row r="73" spans="2:70" ht="14.25" customHeight="1">
      <c r="B73" s="310">
        <v>71</v>
      </c>
      <c r="C73" s="310" t="s">
        <v>9735</v>
      </c>
      <c r="D73" s="311">
        <v>1999</v>
      </c>
      <c r="E73" s="310" t="s">
        <v>4403</v>
      </c>
      <c r="F73" s="310" t="s">
        <v>4404</v>
      </c>
      <c r="G73" s="312" t="s">
        <v>3737</v>
      </c>
      <c r="H73" s="313" t="s">
        <v>4405</v>
      </c>
      <c r="I73" s="310" t="s">
        <v>9736</v>
      </c>
      <c r="J73" s="310"/>
      <c r="K73" s="310" t="s">
        <v>2734</v>
      </c>
      <c r="L73" s="310" t="s">
        <v>2085</v>
      </c>
      <c r="M73" s="314">
        <v>60000</v>
      </c>
      <c r="N73" s="314">
        <v>60900</v>
      </c>
      <c r="O73" s="314"/>
      <c r="P73" s="314">
        <v>900</v>
      </c>
      <c r="Q73" s="327"/>
      <c r="R73" s="315">
        <v>11</v>
      </c>
      <c r="S73" s="315"/>
      <c r="T73" s="317" t="s">
        <v>4407</v>
      </c>
      <c r="U73" s="317" t="s">
        <v>4408</v>
      </c>
      <c r="V73" s="318" t="s">
        <v>9725</v>
      </c>
      <c r="W73" s="318"/>
      <c r="X73" s="318"/>
      <c r="Y73" s="318"/>
      <c r="Z73" s="318"/>
      <c r="AA73" s="320" t="s">
        <v>313</v>
      </c>
      <c r="AB73" s="320"/>
      <c r="AC73" s="320"/>
      <c r="AD73" s="320"/>
      <c r="AE73" s="321" t="s">
        <v>9737</v>
      </c>
      <c r="AF73" s="331"/>
      <c r="AG73" s="331"/>
      <c r="AH73" s="331"/>
      <c r="AI73" s="331"/>
      <c r="AJ73" s="329"/>
      <c r="AK73" s="329"/>
      <c r="AL73" s="329"/>
      <c r="AM73" s="324">
        <v>1</v>
      </c>
      <c r="AN73" s="332"/>
      <c r="AO73" s="332"/>
      <c r="AP73" s="332"/>
      <c r="AQ73" s="333"/>
      <c r="AR73" s="333"/>
      <c r="AS73" s="333"/>
      <c r="AT73" s="333"/>
      <c r="AU73" s="333"/>
      <c r="AV73" s="333"/>
      <c r="AW73" s="333"/>
      <c r="AX73" s="333"/>
      <c r="AY73" s="333"/>
      <c r="AZ73" s="333"/>
      <c r="BA73" s="333"/>
      <c r="BB73" s="333"/>
      <c r="BC73" s="333"/>
      <c r="BD73" s="333"/>
      <c r="BE73" s="333"/>
      <c r="BF73" s="333"/>
      <c r="BG73" s="332"/>
      <c r="BH73" s="332"/>
      <c r="BI73" s="332"/>
      <c r="BJ73" s="332"/>
      <c r="BK73" s="332"/>
      <c r="BL73" s="332"/>
      <c r="BM73" s="325" t="s">
        <v>2756</v>
      </c>
      <c r="BN73" s="333" t="s">
        <v>3794</v>
      </c>
      <c r="BO73" s="333"/>
      <c r="BP73" s="333"/>
      <c r="BQ73" s="334"/>
      <c r="BR73" s="325"/>
    </row>
    <row r="74" spans="2:70" ht="14.25" customHeight="1">
      <c r="B74" s="310">
        <v>72</v>
      </c>
      <c r="C74" s="310" t="s">
        <v>9738</v>
      </c>
      <c r="D74" s="311">
        <v>2002</v>
      </c>
      <c r="E74" s="310" t="s">
        <v>4438</v>
      </c>
      <c r="F74" s="310" t="s">
        <v>4439</v>
      </c>
      <c r="G74" s="312" t="s">
        <v>3737</v>
      </c>
      <c r="H74" s="313" t="s">
        <v>4440</v>
      </c>
      <c r="I74" s="310" t="s">
        <v>9739</v>
      </c>
      <c r="J74" s="310"/>
      <c r="K74" s="310" t="s">
        <v>2734</v>
      </c>
      <c r="L74" s="310" t="s">
        <v>2085</v>
      </c>
      <c r="M74" s="314">
        <v>8500</v>
      </c>
      <c r="N74" s="314">
        <v>9000</v>
      </c>
      <c r="O74" s="314"/>
      <c r="P74" s="314">
        <v>500</v>
      </c>
      <c r="Q74" s="327"/>
      <c r="R74" s="315">
        <v>2</v>
      </c>
      <c r="S74" s="315"/>
      <c r="T74" s="317" t="s">
        <v>4442</v>
      </c>
      <c r="U74" s="317" t="s">
        <v>4443</v>
      </c>
      <c r="V74" s="318" t="s">
        <v>9725</v>
      </c>
      <c r="W74" s="318"/>
      <c r="X74" s="318"/>
      <c r="Y74" s="318"/>
      <c r="Z74" s="318"/>
      <c r="AA74" s="320" t="s">
        <v>313</v>
      </c>
      <c r="AB74" s="320"/>
      <c r="AC74" s="320"/>
      <c r="AD74" s="320"/>
      <c r="AE74" s="321" t="s">
        <v>9740</v>
      </c>
      <c r="AF74" s="331"/>
      <c r="AG74" s="331"/>
      <c r="AH74" s="331"/>
      <c r="AI74" s="331"/>
      <c r="AJ74" s="329"/>
      <c r="AK74" s="329"/>
      <c r="AL74" s="329"/>
      <c r="AM74" s="324">
        <v>1</v>
      </c>
      <c r="AN74" s="332"/>
      <c r="AO74" s="332"/>
      <c r="AP74" s="332"/>
      <c r="AQ74" s="333"/>
      <c r="AR74" s="333"/>
      <c r="AS74" s="333"/>
      <c r="AT74" s="333"/>
      <c r="AU74" s="333"/>
      <c r="AV74" s="333"/>
      <c r="AW74" s="333"/>
      <c r="AX74" s="333"/>
      <c r="AY74" s="333"/>
      <c r="AZ74" s="333"/>
      <c r="BA74" s="333"/>
      <c r="BB74" s="333"/>
      <c r="BC74" s="333"/>
      <c r="BD74" s="333"/>
      <c r="BE74" s="333"/>
      <c r="BF74" s="333"/>
      <c r="BG74" s="332"/>
      <c r="BH74" s="332"/>
      <c r="BI74" s="332"/>
      <c r="BJ74" s="332"/>
      <c r="BK74" s="332"/>
      <c r="BL74" s="332"/>
      <c r="BM74" s="325">
        <v>1</v>
      </c>
      <c r="BN74" s="333" t="s">
        <v>2756</v>
      </c>
      <c r="BO74" s="333"/>
      <c r="BP74" s="333"/>
      <c r="BQ74" s="334"/>
      <c r="BR74" s="325"/>
    </row>
    <row r="75" spans="2:70" ht="14.25" customHeight="1">
      <c r="B75" s="310">
        <v>73</v>
      </c>
      <c r="C75" s="310" t="s">
        <v>9741</v>
      </c>
      <c r="D75" s="311">
        <v>1986</v>
      </c>
      <c r="E75" s="310" t="s">
        <v>4459</v>
      </c>
      <c r="F75" s="310" t="s">
        <v>4460</v>
      </c>
      <c r="G75" s="312" t="s">
        <v>3737</v>
      </c>
      <c r="H75" s="313" t="s">
        <v>9742</v>
      </c>
      <c r="I75" s="310" t="s">
        <v>9743</v>
      </c>
      <c r="J75" s="310"/>
      <c r="K75" s="310" t="s">
        <v>2734</v>
      </c>
      <c r="L75" s="310" t="s">
        <v>2085</v>
      </c>
      <c r="M75" s="314">
        <v>52000</v>
      </c>
      <c r="N75" s="314">
        <v>49238</v>
      </c>
      <c r="O75" s="314"/>
      <c r="P75" s="315"/>
      <c r="Q75" s="316"/>
      <c r="R75" s="315">
        <v>1</v>
      </c>
      <c r="S75" s="315"/>
      <c r="T75" s="317" t="s">
        <v>4463</v>
      </c>
      <c r="U75" s="317" t="s">
        <v>4464</v>
      </c>
      <c r="V75" s="318" t="s">
        <v>9725</v>
      </c>
      <c r="W75" s="318"/>
      <c r="X75" s="318"/>
      <c r="Y75" s="318"/>
      <c r="Z75" s="318"/>
      <c r="AA75" s="320" t="s">
        <v>2756</v>
      </c>
      <c r="AB75" s="320"/>
      <c r="AC75" s="320"/>
      <c r="AD75" s="320"/>
      <c r="AE75" s="321"/>
      <c r="AF75" s="331"/>
      <c r="AG75" s="331"/>
      <c r="AH75" s="331"/>
      <c r="AI75" s="331"/>
      <c r="AJ75" s="329"/>
      <c r="AK75" s="329"/>
      <c r="AL75" s="329"/>
      <c r="AM75" s="324">
        <v>1</v>
      </c>
      <c r="AN75" s="332"/>
      <c r="AO75" s="332"/>
      <c r="AP75" s="332"/>
      <c r="AQ75" s="333"/>
      <c r="AR75" s="333"/>
      <c r="AS75" s="333"/>
      <c r="AT75" s="333"/>
      <c r="AU75" s="333"/>
      <c r="AV75" s="333"/>
      <c r="AW75" s="333"/>
      <c r="AX75" s="333"/>
      <c r="AY75" s="333"/>
      <c r="AZ75" s="333"/>
      <c r="BA75" s="333"/>
      <c r="BB75" s="333"/>
      <c r="BC75" s="333"/>
      <c r="BD75" s="333"/>
      <c r="BE75" s="333"/>
      <c r="BF75" s="333"/>
      <c r="BG75" s="332"/>
      <c r="BH75" s="332"/>
      <c r="BI75" s="332"/>
      <c r="BJ75" s="332"/>
      <c r="BK75" s="332"/>
      <c r="BL75" s="332"/>
      <c r="BM75" s="325" t="s">
        <v>2756</v>
      </c>
      <c r="BN75" s="333" t="s">
        <v>2756</v>
      </c>
      <c r="BO75" s="333"/>
      <c r="BP75" s="333"/>
      <c r="BQ75" s="334"/>
      <c r="BR75" s="325"/>
    </row>
    <row r="76" spans="2:70" ht="14.25" customHeight="1">
      <c r="B76" s="310">
        <v>74</v>
      </c>
      <c r="C76" s="310" t="s">
        <v>9744</v>
      </c>
      <c r="D76" s="311">
        <v>2014</v>
      </c>
      <c r="E76" s="310" t="s">
        <v>4494</v>
      </c>
      <c r="F76" s="310" t="s">
        <v>4495</v>
      </c>
      <c r="G76" s="312" t="s">
        <v>3737</v>
      </c>
      <c r="H76" s="313" t="s">
        <v>9745</v>
      </c>
      <c r="I76" s="310" t="s">
        <v>9746</v>
      </c>
      <c r="J76" s="310"/>
      <c r="K76" s="310" t="s">
        <v>2814</v>
      </c>
      <c r="L76" s="310" t="s">
        <v>2085</v>
      </c>
      <c r="M76" s="314">
        <v>1800</v>
      </c>
      <c r="N76" s="314">
        <v>1925</v>
      </c>
      <c r="O76" s="314"/>
      <c r="P76" s="314">
        <v>125</v>
      </c>
      <c r="Q76" s="327"/>
      <c r="R76" s="315">
        <v>2</v>
      </c>
      <c r="S76" s="315"/>
      <c r="T76" s="317" t="s">
        <v>4498</v>
      </c>
      <c r="U76" s="317" t="s">
        <v>4499</v>
      </c>
      <c r="V76" s="318" t="s">
        <v>9725</v>
      </c>
      <c r="W76" s="318"/>
      <c r="X76" s="318"/>
      <c r="Y76" s="318"/>
      <c r="Z76" s="318"/>
      <c r="AA76" s="320" t="s">
        <v>2756</v>
      </c>
      <c r="AB76" s="320"/>
      <c r="AC76" s="320"/>
      <c r="AD76" s="320"/>
      <c r="AE76" s="321"/>
      <c r="AF76" s="331"/>
      <c r="AG76" s="331"/>
      <c r="AH76" s="331"/>
      <c r="AI76" s="331"/>
      <c r="AJ76" s="329"/>
      <c r="AK76" s="329"/>
      <c r="AL76" s="329"/>
      <c r="AM76" s="324">
        <v>1</v>
      </c>
      <c r="AN76" s="332"/>
      <c r="AO76" s="332"/>
      <c r="AP76" s="332"/>
      <c r="AQ76" s="333"/>
      <c r="AR76" s="333"/>
      <c r="AS76" s="333"/>
      <c r="AT76" s="333"/>
      <c r="AU76" s="333"/>
      <c r="AV76" s="333"/>
      <c r="AW76" s="333"/>
      <c r="AX76" s="333"/>
      <c r="AY76" s="333"/>
      <c r="AZ76" s="333"/>
      <c r="BA76" s="333"/>
      <c r="BB76" s="333"/>
      <c r="BC76" s="333"/>
      <c r="BD76" s="333"/>
      <c r="BE76" s="333"/>
      <c r="BF76" s="333"/>
      <c r="BG76" s="332"/>
      <c r="BH76" s="332"/>
      <c r="BI76" s="332"/>
      <c r="BJ76" s="332"/>
      <c r="BK76" s="332"/>
      <c r="BL76" s="332"/>
      <c r="BM76" s="325" t="s">
        <v>2756</v>
      </c>
      <c r="BN76" s="333" t="s">
        <v>2756</v>
      </c>
      <c r="BO76" s="333" t="s">
        <v>3335</v>
      </c>
      <c r="BP76" s="333"/>
      <c r="BQ76" s="334"/>
      <c r="BR76" s="325"/>
    </row>
    <row r="77" spans="2:70" ht="14.25" customHeight="1">
      <c r="B77" s="310">
        <v>75</v>
      </c>
      <c r="C77" s="310" t="s">
        <v>9747</v>
      </c>
      <c r="D77" s="311">
        <v>2008</v>
      </c>
      <c r="E77" s="310" t="s">
        <v>4555</v>
      </c>
      <c r="F77" s="310" t="s">
        <v>4556</v>
      </c>
      <c r="G77" s="312" t="s">
        <v>3737</v>
      </c>
      <c r="H77" s="313" t="s">
        <v>9748</v>
      </c>
      <c r="I77" s="310" t="s">
        <v>9749</v>
      </c>
      <c r="J77" s="310"/>
      <c r="K77" s="310" t="s">
        <v>2734</v>
      </c>
      <c r="L77" s="310" t="s">
        <v>2085</v>
      </c>
      <c r="M77" s="314">
        <v>1800</v>
      </c>
      <c r="N77" s="314">
        <v>250</v>
      </c>
      <c r="O77" s="314"/>
      <c r="P77" s="315"/>
      <c r="Q77" s="316"/>
      <c r="R77" s="315">
        <v>2</v>
      </c>
      <c r="S77" s="315"/>
      <c r="T77" s="317" t="s">
        <v>4555</v>
      </c>
      <c r="U77" s="317" t="s">
        <v>4559</v>
      </c>
      <c r="V77" s="318" t="s">
        <v>9725</v>
      </c>
      <c r="W77" s="318"/>
      <c r="X77" s="318"/>
      <c r="Y77" s="318"/>
      <c r="Z77" s="318"/>
      <c r="AA77" s="320" t="s">
        <v>313</v>
      </c>
      <c r="AB77" s="320"/>
      <c r="AC77" s="320"/>
      <c r="AD77" s="320"/>
      <c r="AE77" s="321" t="s">
        <v>9750</v>
      </c>
      <c r="AF77" s="331"/>
      <c r="AG77" s="331"/>
      <c r="AH77" s="331"/>
      <c r="AI77" s="331"/>
      <c r="AJ77" s="329"/>
      <c r="AK77" s="329"/>
      <c r="AL77" s="329"/>
      <c r="AM77" s="324">
        <v>1</v>
      </c>
      <c r="AN77" s="332"/>
      <c r="AO77" s="332"/>
      <c r="AP77" s="332"/>
      <c r="AQ77" s="333"/>
      <c r="AR77" s="333"/>
      <c r="AS77" s="333"/>
      <c r="AT77" s="333"/>
      <c r="AU77" s="333"/>
      <c r="AV77" s="333"/>
      <c r="AW77" s="333"/>
      <c r="AX77" s="333"/>
      <c r="AY77" s="333"/>
      <c r="AZ77" s="333"/>
      <c r="BA77" s="333"/>
      <c r="BB77" s="333"/>
      <c r="BC77" s="333"/>
      <c r="BD77" s="333"/>
      <c r="BE77" s="333"/>
      <c r="BF77" s="333"/>
      <c r="BG77" s="332"/>
      <c r="BH77" s="332"/>
      <c r="BI77" s="332"/>
      <c r="BJ77" s="332"/>
      <c r="BK77" s="332"/>
      <c r="BL77" s="332"/>
      <c r="BM77" s="325" t="s">
        <v>2756</v>
      </c>
      <c r="BN77" s="333" t="s">
        <v>2756</v>
      </c>
      <c r="BO77" s="333"/>
      <c r="BP77" s="333"/>
      <c r="BQ77" s="334"/>
      <c r="BR77" s="325"/>
    </row>
    <row r="78" spans="2:70" ht="14.25" customHeight="1">
      <c r="B78" s="310">
        <v>76</v>
      </c>
      <c r="C78" s="310" t="s">
        <v>9751</v>
      </c>
      <c r="D78" s="311">
        <v>1999</v>
      </c>
      <c r="E78" s="310" t="s">
        <v>4570</v>
      </c>
      <c r="F78" s="310" t="s">
        <v>4571</v>
      </c>
      <c r="G78" s="312" t="s">
        <v>4572</v>
      </c>
      <c r="H78" s="313" t="s">
        <v>4573</v>
      </c>
      <c r="I78" s="310" t="s">
        <v>9752</v>
      </c>
      <c r="J78" s="310"/>
      <c r="K78" s="310" t="s">
        <v>2734</v>
      </c>
      <c r="L78" s="310" t="s">
        <v>2087</v>
      </c>
      <c r="M78" s="314">
        <v>12500</v>
      </c>
      <c r="N78" s="314">
        <v>13000</v>
      </c>
      <c r="O78" s="314"/>
      <c r="P78" s="314">
        <v>500</v>
      </c>
      <c r="Q78" s="327"/>
      <c r="R78" s="315">
        <v>5</v>
      </c>
      <c r="S78" s="315"/>
      <c r="T78" s="317" t="s">
        <v>4578</v>
      </c>
      <c r="U78" s="317" t="s">
        <v>4579</v>
      </c>
      <c r="V78" s="318" t="s">
        <v>9753</v>
      </c>
      <c r="W78" s="318"/>
      <c r="X78" s="318"/>
      <c r="Y78" s="318"/>
      <c r="Z78" s="318"/>
      <c r="AA78" s="320" t="s">
        <v>313</v>
      </c>
      <c r="AB78" s="320"/>
      <c r="AC78" s="320"/>
      <c r="AD78" s="320"/>
      <c r="AE78" s="321" t="s">
        <v>9754</v>
      </c>
      <c r="AF78" s="331"/>
      <c r="AG78" s="331"/>
      <c r="AH78" s="331"/>
      <c r="AI78" s="331"/>
      <c r="AJ78" s="329"/>
      <c r="AK78" s="329"/>
      <c r="AL78" s="329"/>
      <c r="AM78" s="324">
        <v>1</v>
      </c>
      <c r="AN78" s="332"/>
      <c r="AO78" s="332"/>
      <c r="AP78" s="332"/>
      <c r="AQ78" s="333"/>
      <c r="AR78" s="333"/>
      <c r="AS78" s="333"/>
      <c r="AT78" s="333"/>
      <c r="AU78" s="333"/>
      <c r="AV78" s="333"/>
      <c r="AW78" s="333"/>
      <c r="AX78" s="333"/>
      <c r="AY78" s="333"/>
      <c r="AZ78" s="333"/>
      <c r="BA78" s="333"/>
      <c r="BB78" s="333"/>
      <c r="BC78" s="333"/>
      <c r="BD78" s="333"/>
      <c r="BE78" s="333"/>
      <c r="BF78" s="333"/>
      <c r="BG78" s="332"/>
      <c r="BH78" s="332"/>
      <c r="BI78" s="332"/>
      <c r="BJ78" s="332"/>
      <c r="BK78" s="332"/>
      <c r="BL78" s="332"/>
      <c r="BM78" s="325" t="s">
        <v>2756</v>
      </c>
      <c r="BN78" s="326" t="s">
        <v>2778</v>
      </c>
      <c r="BO78" s="326"/>
      <c r="BP78" s="326"/>
      <c r="BQ78" s="334"/>
      <c r="BR78" s="325"/>
    </row>
    <row r="79" spans="2:70" ht="14.25" customHeight="1">
      <c r="B79" s="310">
        <v>77</v>
      </c>
      <c r="C79" s="310" t="s">
        <v>9755</v>
      </c>
      <c r="D79" s="311">
        <v>2003</v>
      </c>
      <c r="E79" s="310" t="s">
        <v>4595</v>
      </c>
      <c r="F79" s="310" t="s">
        <v>4596</v>
      </c>
      <c r="G79" s="312" t="s">
        <v>4597</v>
      </c>
      <c r="H79" s="313" t="s">
        <v>4598</v>
      </c>
      <c r="I79" s="310" t="s">
        <v>9756</v>
      </c>
      <c r="J79" s="310"/>
      <c r="K79" s="310" t="s">
        <v>2734</v>
      </c>
      <c r="L79" s="310" t="s">
        <v>2087</v>
      </c>
      <c r="M79" s="314">
        <v>2375</v>
      </c>
      <c r="N79" s="314">
        <v>3000</v>
      </c>
      <c r="O79" s="314"/>
      <c r="P79" s="314">
        <v>625</v>
      </c>
      <c r="Q79" s="327"/>
      <c r="R79" s="315">
        <v>1</v>
      </c>
      <c r="S79" s="315"/>
      <c r="T79" s="317" t="s">
        <v>4601</v>
      </c>
      <c r="U79" s="317" t="s">
        <v>4602</v>
      </c>
      <c r="V79" s="318" t="s">
        <v>9757</v>
      </c>
      <c r="W79" s="318"/>
      <c r="X79" s="318"/>
      <c r="Y79" s="318"/>
      <c r="Z79" s="318"/>
      <c r="AA79" s="320" t="s">
        <v>313</v>
      </c>
      <c r="AB79" s="320"/>
      <c r="AC79" s="320"/>
      <c r="AD79" s="320"/>
      <c r="AE79" s="321" t="s">
        <v>9758</v>
      </c>
      <c r="AF79" s="331"/>
      <c r="AG79" s="331"/>
      <c r="AH79" s="331"/>
      <c r="AI79" s="331"/>
      <c r="AJ79" s="329"/>
      <c r="AK79" s="329"/>
      <c r="AL79" s="329"/>
      <c r="AM79" s="324">
        <v>1</v>
      </c>
      <c r="AN79" s="332"/>
      <c r="AO79" s="332"/>
      <c r="AP79" s="332"/>
      <c r="AQ79" s="333"/>
      <c r="AR79" s="333"/>
      <c r="AS79" s="333"/>
      <c r="AT79" s="333"/>
      <c r="AU79" s="333"/>
      <c r="AV79" s="333"/>
      <c r="AW79" s="333"/>
      <c r="AX79" s="333"/>
      <c r="AY79" s="333"/>
      <c r="AZ79" s="333"/>
      <c r="BA79" s="333"/>
      <c r="BB79" s="333"/>
      <c r="BC79" s="333"/>
      <c r="BD79" s="333"/>
      <c r="BE79" s="333"/>
      <c r="BF79" s="333"/>
      <c r="BG79" s="332"/>
      <c r="BH79" s="332"/>
      <c r="BI79" s="332"/>
      <c r="BJ79" s="332"/>
      <c r="BK79" s="332"/>
      <c r="BL79" s="332"/>
      <c r="BM79" s="325" t="s">
        <v>2756</v>
      </c>
      <c r="BN79" s="326" t="s">
        <v>2756</v>
      </c>
      <c r="BO79" s="326" t="s">
        <v>3335</v>
      </c>
      <c r="BP79" s="326"/>
      <c r="BQ79" s="334"/>
      <c r="BR79" s="325"/>
    </row>
    <row r="80" spans="2:70" ht="14.25" customHeight="1">
      <c r="B80" s="310">
        <v>78</v>
      </c>
      <c r="C80" s="310" t="s">
        <v>9759</v>
      </c>
      <c r="D80" s="311">
        <v>1996</v>
      </c>
      <c r="E80" s="310" t="s">
        <v>4620</v>
      </c>
      <c r="F80" s="310" t="s">
        <v>4621</v>
      </c>
      <c r="G80" s="312" t="s">
        <v>4572</v>
      </c>
      <c r="H80" s="313" t="s">
        <v>9760</v>
      </c>
      <c r="I80" s="310" t="s">
        <v>9761</v>
      </c>
      <c r="J80" s="310"/>
      <c r="K80" s="310" t="s">
        <v>2734</v>
      </c>
      <c r="L80" s="310" t="s">
        <v>2087</v>
      </c>
      <c r="M80" s="314">
        <v>92924</v>
      </c>
      <c r="N80" s="314">
        <v>93000</v>
      </c>
      <c r="O80" s="314"/>
      <c r="P80" s="314">
        <v>76</v>
      </c>
      <c r="Q80" s="327"/>
      <c r="R80" s="315"/>
      <c r="S80" s="315"/>
      <c r="T80" s="317" t="s">
        <v>9762</v>
      </c>
      <c r="U80" s="317" t="s">
        <v>9763</v>
      </c>
      <c r="V80" s="318" t="s">
        <v>9764</v>
      </c>
      <c r="W80" s="318"/>
      <c r="X80" s="318"/>
      <c r="Y80" s="318"/>
      <c r="Z80" s="318"/>
      <c r="AA80" s="320" t="s">
        <v>313</v>
      </c>
      <c r="AB80" s="320"/>
      <c r="AC80" s="320"/>
      <c r="AD80" s="320"/>
      <c r="AE80" s="321" t="s">
        <v>9765</v>
      </c>
      <c r="AF80" s="331"/>
      <c r="AG80" s="331"/>
      <c r="AH80" s="331"/>
      <c r="AI80" s="331"/>
      <c r="AJ80" s="329"/>
      <c r="AK80" s="329"/>
      <c r="AL80" s="329"/>
      <c r="AM80" s="324">
        <v>1</v>
      </c>
      <c r="AN80" s="332"/>
      <c r="AO80" s="332"/>
      <c r="AP80" s="332"/>
      <c r="AQ80" s="333"/>
      <c r="AR80" s="333"/>
      <c r="AS80" s="333"/>
      <c r="AT80" s="333"/>
      <c r="AU80" s="333"/>
      <c r="AV80" s="333"/>
      <c r="AW80" s="333"/>
      <c r="AX80" s="333"/>
      <c r="AY80" s="333"/>
      <c r="AZ80" s="333"/>
      <c r="BA80" s="333"/>
      <c r="BB80" s="333"/>
      <c r="BC80" s="333"/>
      <c r="BD80" s="333"/>
      <c r="BE80" s="333"/>
      <c r="BF80" s="333"/>
      <c r="BG80" s="332"/>
      <c r="BH80" s="332"/>
      <c r="BI80" s="332"/>
      <c r="BJ80" s="332"/>
      <c r="BK80" s="332"/>
      <c r="BL80" s="332"/>
      <c r="BM80" s="325" t="s">
        <v>2756</v>
      </c>
      <c r="BN80" s="326" t="s">
        <v>2778</v>
      </c>
      <c r="BO80" s="326"/>
      <c r="BP80" s="326"/>
      <c r="BQ80" s="334"/>
      <c r="BR80" s="325" t="s">
        <v>9597</v>
      </c>
    </row>
    <row r="81" spans="2:70" ht="14.25" customHeight="1">
      <c r="B81" s="310">
        <v>79</v>
      </c>
      <c r="C81" s="310" t="s">
        <v>9766</v>
      </c>
      <c r="D81" s="311">
        <v>2001</v>
      </c>
      <c r="E81" s="310" t="s">
        <v>4644</v>
      </c>
      <c r="F81" s="310" t="s">
        <v>4645</v>
      </c>
      <c r="G81" s="312" t="s">
        <v>4572</v>
      </c>
      <c r="H81" s="313" t="s">
        <v>4646</v>
      </c>
      <c r="I81" s="310" t="s">
        <v>9767</v>
      </c>
      <c r="J81" s="310"/>
      <c r="K81" s="310" t="s">
        <v>2734</v>
      </c>
      <c r="L81" s="310" t="s">
        <v>2087</v>
      </c>
      <c r="M81" s="314">
        <v>35000</v>
      </c>
      <c r="N81" s="314">
        <v>35000</v>
      </c>
      <c r="O81" s="314"/>
      <c r="P81" s="315"/>
      <c r="Q81" s="316"/>
      <c r="R81" s="315">
        <v>5</v>
      </c>
      <c r="S81" s="315"/>
      <c r="T81" s="317" t="s">
        <v>9768</v>
      </c>
      <c r="U81" s="317" t="s">
        <v>9769</v>
      </c>
      <c r="V81" s="318" t="s">
        <v>8564</v>
      </c>
      <c r="W81" s="318"/>
      <c r="X81" s="318"/>
      <c r="Y81" s="318"/>
      <c r="Z81" s="318"/>
      <c r="AA81" s="320" t="s">
        <v>313</v>
      </c>
      <c r="AB81" s="320"/>
      <c r="AC81" s="320"/>
      <c r="AD81" s="320"/>
      <c r="AE81" s="321" t="s">
        <v>9770</v>
      </c>
      <c r="AF81" s="331"/>
      <c r="AG81" s="331"/>
      <c r="AH81" s="331"/>
      <c r="AI81" s="331"/>
      <c r="AJ81" s="329"/>
      <c r="AK81" s="329"/>
      <c r="AL81" s="329"/>
      <c r="AM81" s="324">
        <v>1</v>
      </c>
      <c r="AN81" s="332"/>
      <c r="AO81" s="332"/>
      <c r="AP81" s="332"/>
      <c r="AQ81" s="333"/>
      <c r="AR81" s="333"/>
      <c r="AS81" s="333"/>
      <c r="AT81" s="333"/>
      <c r="AU81" s="333"/>
      <c r="AV81" s="333"/>
      <c r="AW81" s="333"/>
      <c r="AX81" s="333"/>
      <c r="AY81" s="333"/>
      <c r="AZ81" s="333"/>
      <c r="BA81" s="333"/>
      <c r="BB81" s="333"/>
      <c r="BC81" s="333"/>
      <c r="BD81" s="333"/>
      <c r="BE81" s="333"/>
      <c r="BF81" s="333"/>
      <c r="BG81" s="332"/>
      <c r="BH81" s="332"/>
      <c r="BI81" s="332"/>
      <c r="BJ81" s="332"/>
      <c r="BK81" s="332"/>
      <c r="BL81" s="332"/>
      <c r="BM81" s="325" t="s">
        <v>2756</v>
      </c>
      <c r="BN81" s="326" t="s">
        <v>4664</v>
      </c>
      <c r="BO81" s="326"/>
      <c r="BP81" s="326"/>
      <c r="BQ81" s="334"/>
      <c r="BR81" s="325"/>
    </row>
    <row r="82" spans="2:70" ht="14.25" customHeight="1">
      <c r="B82" s="310">
        <v>80</v>
      </c>
      <c r="C82" s="310" t="s">
        <v>9771</v>
      </c>
      <c r="D82" s="311">
        <v>1998</v>
      </c>
      <c r="E82" s="310" t="s">
        <v>4669</v>
      </c>
      <c r="F82" s="310" t="s">
        <v>4670</v>
      </c>
      <c r="G82" s="312" t="s">
        <v>4572</v>
      </c>
      <c r="H82" s="313" t="s">
        <v>9772</v>
      </c>
      <c r="I82" s="310" t="s">
        <v>9773</v>
      </c>
      <c r="J82" s="310"/>
      <c r="K82" s="310" t="s">
        <v>2734</v>
      </c>
      <c r="L82" s="310" t="s">
        <v>2087</v>
      </c>
      <c r="M82" s="314">
        <v>121400</v>
      </c>
      <c r="N82" s="314">
        <v>124000</v>
      </c>
      <c r="O82" s="314"/>
      <c r="P82" s="314">
        <v>2600</v>
      </c>
      <c r="Q82" s="327"/>
      <c r="R82" s="315">
        <v>4</v>
      </c>
      <c r="S82" s="315"/>
      <c r="T82" s="317" t="s">
        <v>9774</v>
      </c>
      <c r="U82" s="317" t="s">
        <v>9775</v>
      </c>
      <c r="V82" s="318" t="s">
        <v>8553</v>
      </c>
      <c r="W82" s="318"/>
      <c r="X82" s="318"/>
      <c r="Y82" s="318"/>
      <c r="Z82" s="318"/>
      <c r="AA82" s="320" t="s">
        <v>313</v>
      </c>
      <c r="AB82" s="320"/>
      <c r="AC82" s="320"/>
      <c r="AD82" s="320"/>
      <c r="AE82" s="321" t="s">
        <v>9776</v>
      </c>
      <c r="AF82" s="331"/>
      <c r="AG82" s="331"/>
      <c r="AH82" s="331"/>
      <c r="AI82" s="331"/>
      <c r="AJ82" s="329"/>
      <c r="AK82" s="329"/>
      <c r="AL82" s="329"/>
      <c r="AM82" s="324">
        <v>1</v>
      </c>
      <c r="AN82" s="332"/>
      <c r="AO82" s="332"/>
      <c r="AP82" s="332"/>
      <c r="AQ82" s="333"/>
      <c r="AR82" s="333"/>
      <c r="AS82" s="333"/>
      <c r="AT82" s="333"/>
      <c r="AU82" s="333"/>
      <c r="AV82" s="333"/>
      <c r="AW82" s="333"/>
      <c r="AX82" s="333"/>
      <c r="AY82" s="333"/>
      <c r="AZ82" s="333"/>
      <c r="BA82" s="333"/>
      <c r="BB82" s="333"/>
      <c r="BC82" s="333"/>
      <c r="BD82" s="333"/>
      <c r="BE82" s="333"/>
      <c r="BF82" s="333"/>
      <c r="BG82" s="332"/>
      <c r="BH82" s="332"/>
      <c r="BI82" s="332"/>
      <c r="BJ82" s="332"/>
      <c r="BK82" s="332">
        <v>1</v>
      </c>
      <c r="BL82" s="332" t="s">
        <v>9777</v>
      </c>
      <c r="BM82" s="325" t="s">
        <v>2756</v>
      </c>
      <c r="BN82" s="326" t="s">
        <v>2756</v>
      </c>
      <c r="BO82" s="326"/>
      <c r="BP82" s="326"/>
      <c r="BQ82" s="334"/>
      <c r="BR82" s="325"/>
    </row>
    <row r="83" spans="2:70" ht="14.25" customHeight="1">
      <c r="B83" s="310">
        <v>81</v>
      </c>
      <c r="C83" s="310" t="s">
        <v>9778</v>
      </c>
      <c r="D83" s="311">
        <v>2010</v>
      </c>
      <c r="E83" s="310" t="s">
        <v>4691</v>
      </c>
      <c r="F83" s="310" t="s">
        <v>4692</v>
      </c>
      <c r="G83" s="312" t="s">
        <v>4572</v>
      </c>
      <c r="H83" s="313" t="s">
        <v>9779</v>
      </c>
      <c r="I83" s="310" t="s">
        <v>9780</v>
      </c>
      <c r="J83" s="310"/>
      <c r="K83" s="310" t="s">
        <v>2734</v>
      </c>
      <c r="L83" s="310" t="s">
        <v>2087</v>
      </c>
      <c r="M83" s="314">
        <v>230</v>
      </c>
      <c r="N83" s="314">
        <v>250</v>
      </c>
      <c r="O83" s="314"/>
      <c r="P83" s="314">
        <v>20</v>
      </c>
      <c r="Q83" s="327"/>
      <c r="R83" s="315">
        <v>2</v>
      </c>
      <c r="S83" s="315"/>
      <c r="T83" s="317" t="s">
        <v>4691</v>
      </c>
      <c r="U83" s="317" t="s">
        <v>4695</v>
      </c>
      <c r="V83" s="318" t="s">
        <v>8389</v>
      </c>
      <c r="W83" s="318"/>
      <c r="X83" s="318"/>
      <c r="Y83" s="318"/>
      <c r="Z83" s="318"/>
      <c r="AA83" s="320" t="s">
        <v>313</v>
      </c>
      <c r="AB83" s="320"/>
      <c r="AC83" s="320"/>
      <c r="AD83" s="320"/>
      <c r="AE83" s="321" t="s">
        <v>9781</v>
      </c>
      <c r="AF83" s="331"/>
      <c r="AG83" s="331"/>
      <c r="AH83" s="331"/>
      <c r="AI83" s="331"/>
      <c r="AJ83" s="329"/>
      <c r="AK83" s="329"/>
      <c r="AL83" s="329"/>
      <c r="AM83" s="324">
        <v>1</v>
      </c>
      <c r="AN83" s="332"/>
      <c r="AO83" s="332"/>
      <c r="AP83" s="332"/>
      <c r="AQ83" s="333"/>
      <c r="AR83" s="333"/>
      <c r="AS83" s="333"/>
      <c r="AT83" s="333"/>
      <c r="AU83" s="333"/>
      <c r="AV83" s="333"/>
      <c r="AW83" s="333"/>
      <c r="AX83" s="333"/>
      <c r="AY83" s="333"/>
      <c r="AZ83" s="333"/>
      <c r="BA83" s="333"/>
      <c r="BB83" s="333"/>
      <c r="BC83" s="333"/>
      <c r="BD83" s="333"/>
      <c r="BE83" s="333"/>
      <c r="BF83" s="333"/>
      <c r="BG83" s="332"/>
      <c r="BH83" s="332"/>
      <c r="BI83" s="332"/>
      <c r="BJ83" s="332"/>
      <c r="BK83" s="332"/>
      <c r="BL83" s="332"/>
      <c r="BM83" s="325" t="s">
        <v>2756</v>
      </c>
      <c r="BN83" s="326" t="s">
        <v>2778</v>
      </c>
      <c r="BO83" s="326"/>
      <c r="BP83" s="326"/>
      <c r="BQ83" s="334"/>
      <c r="BR83" s="325"/>
    </row>
    <row r="84" spans="2:70" ht="14.25" customHeight="1">
      <c r="B84" s="310">
        <v>82</v>
      </c>
      <c r="C84" s="310" t="s">
        <v>9782</v>
      </c>
      <c r="D84" s="311">
        <v>2003</v>
      </c>
      <c r="E84" s="310" t="s">
        <v>4710</v>
      </c>
      <c r="F84" s="310" t="s">
        <v>4711</v>
      </c>
      <c r="G84" s="312" t="s">
        <v>4572</v>
      </c>
      <c r="H84" s="313" t="s">
        <v>9783</v>
      </c>
      <c r="I84" s="310" t="s">
        <v>9784</v>
      </c>
      <c r="J84" s="310"/>
      <c r="K84" s="310" t="s">
        <v>2734</v>
      </c>
      <c r="L84" s="310" t="s">
        <v>2087</v>
      </c>
      <c r="M84" s="314">
        <v>8973</v>
      </c>
      <c r="N84" s="314">
        <v>9200</v>
      </c>
      <c r="O84" s="314"/>
      <c r="P84" s="314">
        <v>227</v>
      </c>
      <c r="Q84" s="327"/>
      <c r="R84" s="315">
        <v>3</v>
      </c>
      <c r="S84" s="315"/>
      <c r="T84" s="317" t="s">
        <v>9785</v>
      </c>
      <c r="U84" s="317" t="s">
        <v>9786</v>
      </c>
      <c r="V84" s="318" t="s">
        <v>8368</v>
      </c>
      <c r="W84" s="318"/>
      <c r="X84" s="318"/>
      <c r="Y84" s="318"/>
      <c r="Z84" s="318"/>
      <c r="AA84" s="320" t="s">
        <v>313</v>
      </c>
      <c r="AB84" s="320"/>
      <c r="AC84" s="320"/>
      <c r="AD84" s="320"/>
      <c r="AE84" s="321" t="s">
        <v>9787</v>
      </c>
      <c r="AF84" s="331"/>
      <c r="AG84" s="331"/>
      <c r="AH84" s="331"/>
      <c r="AI84" s="331"/>
      <c r="AJ84" s="329"/>
      <c r="AK84" s="329"/>
      <c r="AL84" s="329"/>
      <c r="AM84" s="324">
        <v>1</v>
      </c>
      <c r="AN84" s="332"/>
      <c r="AO84" s="332"/>
      <c r="AP84" s="332"/>
      <c r="AQ84" s="333"/>
      <c r="AR84" s="333"/>
      <c r="AS84" s="333"/>
      <c r="AT84" s="333"/>
      <c r="AU84" s="333"/>
      <c r="AV84" s="333"/>
      <c r="AW84" s="333"/>
      <c r="AX84" s="333"/>
      <c r="AY84" s="333"/>
      <c r="AZ84" s="333"/>
      <c r="BA84" s="333"/>
      <c r="BB84" s="333"/>
      <c r="BC84" s="333"/>
      <c r="BD84" s="333"/>
      <c r="BE84" s="333"/>
      <c r="BF84" s="333"/>
      <c r="BG84" s="332"/>
      <c r="BH84" s="332"/>
      <c r="BI84" s="332"/>
      <c r="BJ84" s="332"/>
      <c r="BK84" s="332"/>
      <c r="BL84" s="332"/>
      <c r="BM84" s="325" t="s">
        <v>2756</v>
      </c>
      <c r="BN84" s="326" t="s">
        <v>2778</v>
      </c>
      <c r="BO84" s="326"/>
      <c r="BP84" s="326"/>
      <c r="BQ84" s="334"/>
      <c r="BR84" s="325"/>
    </row>
    <row r="85" spans="2:70" ht="14.25" customHeight="1">
      <c r="B85" s="310">
        <v>83</v>
      </c>
      <c r="C85" s="310" t="s">
        <v>9788</v>
      </c>
      <c r="D85" s="311">
        <v>1987</v>
      </c>
      <c r="E85" s="310" t="s">
        <v>4751</v>
      </c>
      <c r="F85" s="310" t="s">
        <v>4752</v>
      </c>
      <c r="G85" s="312" t="s">
        <v>4572</v>
      </c>
      <c r="H85" s="313" t="s">
        <v>4753</v>
      </c>
      <c r="I85" s="310" t="s">
        <v>9789</v>
      </c>
      <c r="J85" s="310"/>
      <c r="K85" s="310" t="s">
        <v>2734</v>
      </c>
      <c r="L85" s="310" t="s">
        <v>2087</v>
      </c>
      <c r="M85" s="314">
        <v>16000</v>
      </c>
      <c r="N85" s="314">
        <v>16000</v>
      </c>
      <c r="O85" s="314"/>
      <c r="P85" s="315"/>
      <c r="Q85" s="316"/>
      <c r="R85" s="315">
        <v>2</v>
      </c>
      <c r="S85" s="315"/>
      <c r="T85" s="317" t="s">
        <v>4755</v>
      </c>
      <c r="U85" s="317" t="s">
        <v>4756</v>
      </c>
      <c r="V85" s="318" t="s">
        <v>8389</v>
      </c>
      <c r="W85" s="318"/>
      <c r="X85" s="318"/>
      <c r="Y85" s="318"/>
      <c r="Z85" s="318"/>
      <c r="AA85" s="320" t="s">
        <v>313</v>
      </c>
      <c r="AB85" s="320"/>
      <c r="AC85" s="320"/>
      <c r="AD85" s="320"/>
      <c r="AE85" s="321" t="s">
        <v>9790</v>
      </c>
      <c r="AF85" s="331"/>
      <c r="AG85" s="331"/>
      <c r="AH85" s="331"/>
      <c r="AI85" s="331"/>
      <c r="AJ85" s="329"/>
      <c r="AK85" s="329"/>
      <c r="AL85" s="329"/>
      <c r="AM85" s="324">
        <v>1</v>
      </c>
      <c r="AN85" s="332"/>
      <c r="AO85" s="332"/>
      <c r="AP85" s="332"/>
      <c r="AQ85" s="333"/>
      <c r="AR85" s="333"/>
      <c r="AS85" s="333"/>
      <c r="AT85" s="333"/>
      <c r="AU85" s="333"/>
      <c r="AV85" s="333"/>
      <c r="AW85" s="333"/>
      <c r="AX85" s="333"/>
      <c r="AY85" s="333"/>
      <c r="AZ85" s="333"/>
      <c r="BA85" s="333"/>
      <c r="BB85" s="333"/>
      <c r="BC85" s="333"/>
      <c r="BD85" s="333"/>
      <c r="BE85" s="333"/>
      <c r="BF85" s="333"/>
      <c r="BG85" s="332"/>
      <c r="BH85" s="332"/>
      <c r="BI85" s="332"/>
      <c r="BJ85" s="332"/>
      <c r="BK85" s="332"/>
      <c r="BL85" s="332"/>
      <c r="BM85" s="325" t="s">
        <v>2756</v>
      </c>
      <c r="BN85" s="326" t="s">
        <v>2756</v>
      </c>
      <c r="BO85" s="334"/>
      <c r="BP85" s="334"/>
      <c r="BQ85" s="326" t="s">
        <v>8310</v>
      </c>
      <c r="BR85" s="325"/>
    </row>
    <row r="86" spans="2:70" ht="14.25" customHeight="1">
      <c r="B86" s="310">
        <v>84</v>
      </c>
      <c r="C86" s="310" t="s">
        <v>9791</v>
      </c>
      <c r="D86" s="311">
        <v>2000</v>
      </c>
      <c r="E86" s="310" t="s">
        <v>4809</v>
      </c>
      <c r="F86" s="310" t="s">
        <v>4810</v>
      </c>
      <c r="G86" s="312" t="s">
        <v>4572</v>
      </c>
      <c r="H86" s="313" t="s">
        <v>9792</v>
      </c>
      <c r="I86" s="310" t="s">
        <v>9793</v>
      </c>
      <c r="J86" s="310"/>
      <c r="K86" s="310" t="s">
        <v>2734</v>
      </c>
      <c r="L86" s="310" t="s">
        <v>2087</v>
      </c>
      <c r="M86" s="314">
        <v>18638</v>
      </c>
      <c r="N86" s="314">
        <v>20000</v>
      </c>
      <c r="O86" s="314"/>
      <c r="P86" s="314">
        <v>1362</v>
      </c>
      <c r="Q86" s="327"/>
      <c r="R86" s="315"/>
      <c r="S86" s="315"/>
      <c r="T86" s="317" t="s">
        <v>9794</v>
      </c>
      <c r="U86" s="317" t="s">
        <v>9795</v>
      </c>
      <c r="V86" s="318" t="s">
        <v>8389</v>
      </c>
      <c r="W86" s="318"/>
      <c r="X86" s="318"/>
      <c r="Y86" s="318"/>
      <c r="Z86" s="318"/>
      <c r="AA86" s="320" t="s">
        <v>313</v>
      </c>
      <c r="AB86" s="320"/>
      <c r="AC86" s="320"/>
      <c r="AD86" s="320"/>
      <c r="AE86" s="321" t="s">
        <v>9796</v>
      </c>
      <c r="AF86" s="331"/>
      <c r="AG86" s="331"/>
      <c r="AH86" s="331"/>
      <c r="AI86" s="331"/>
      <c r="AJ86" s="329"/>
      <c r="AK86" s="329"/>
      <c r="AL86" s="329"/>
      <c r="AM86" s="324">
        <v>1</v>
      </c>
      <c r="AN86" s="332"/>
      <c r="AO86" s="332"/>
      <c r="AP86" s="332"/>
      <c r="AQ86" s="333"/>
      <c r="AR86" s="333"/>
      <c r="AS86" s="333"/>
      <c r="AT86" s="333"/>
      <c r="AU86" s="333"/>
      <c r="AV86" s="333"/>
      <c r="AW86" s="333"/>
      <c r="AX86" s="333"/>
      <c r="AY86" s="333"/>
      <c r="AZ86" s="333"/>
      <c r="BA86" s="333"/>
      <c r="BB86" s="333"/>
      <c r="BC86" s="333"/>
      <c r="BD86" s="333"/>
      <c r="BE86" s="333"/>
      <c r="BF86" s="333"/>
      <c r="BG86" s="332"/>
      <c r="BH86" s="332"/>
      <c r="BI86" s="332"/>
      <c r="BJ86" s="332"/>
      <c r="BK86" s="332"/>
      <c r="BL86" s="332"/>
      <c r="BM86" s="325" t="s">
        <v>2756</v>
      </c>
      <c r="BN86" s="326" t="s">
        <v>2778</v>
      </c>
      <c r="BO86" s="326"/>
      <c r="BP86" s="326"/>
      <c r="BQ86" s="334"/>
      <c r="BR86" s="325"/>
    </row>
    <row r="87" spans="2:70" ht="14.25" customHeight="1">
      <c r="B87" s="310">
        <v>85</v>
      </c>
      <c r="C87" s="310" t="s">
        <v>9797</v>
      </c>
      <c r="D87" s="311">
        <v>2007</v>
      </c>
      <c r="E87" s="310" t="s">
        <v>9798</v>
      </c>
      <c r="F87" s="310" t="s">
        <v>9799</v>
      </c>
      <c r="G87" s="312" t="s">
        <v>4572</v>
      </c>
      <c r="H87" s="313" t="s">
        <v>9800</v>
      </c>
      <c r="I87" s="310" t="s">
        <v>9801</v>
      </c>
      <c r="J87" s="310"/>
      <c r="K87" s="310" t="s">
        <v>2734</v>
      </c>
      <c r="L87" s="310" t="s">
        <v>2087</v>
      </c>
      <c r="M87" s="314">
        <v>2164</v>
      </c>
      <c r="N87" s="314">
        <v>2300</v>
      </c>
      <c r="O87" s="314"/>
      <c r="P87" s="314">
        <v>136</v>
      </c>
      <c r="Q87" s="327"/>
      <c r="R87" s="315">
        <v>3</v>
      </c>
      <c r="S87" s="315"/>
      <c r="T87" s="317" t="s">
        <v>9802</v>
      </c>
      <c r="U87" s="317" t="s">
        <v>9803</v>
      </c>
      <c r="V87" s="318" t="s">
        <v>8368</v>
      </c>
      <c r="W87" s="318"/>
      <c r="X87" s="318"/>
      <c r="Y87" s="318"/>
      <c r="Z87" s="318"/>
      <c r="AA87" s="320" t="s">
        <v>2756</v>
      </c>
      <c r="AB87" s="320"/>
      <c r="AC87" s="320"/>
      <c r="AD87" s="320"/>
      <c r="AE87" s="321"/>
      <c r="AF87" s="331"/>
      <c r="AG87" s="331"/>
      <c r="AH87" s="331"/>
      <c r="AI87" s="331"/>
      <c r="AJ87" s="329"/>
      <c r="AK87" s="329"/>
      <c r="AL87" s="329"/>
      <c r="AM87" s="324">
        <v>1</v>
      </c>
      <c r="AN87" s="332"/>
      <c r="AO87" s="332"/>
      <c r="AP87" s="332"/>
      <c r="AQ87" s="333"/>
      <c r="AR87" s="333"/>
      <c r="AS87" s="333"/>
      <c r="AT87" s="333"/>
      <c r="AU87" s="333"/>
      <c r="AV87" s="333"/>
      <c r="AW87" s="333"/>
      <c r="AX87" s="333"/>
      <c r="AY87" s="333"/>
      <c r="AZ87" s="333"/>
      <c r="BA87" s="333"/>
      <c r="BB87" s="333"/>
      <c r="BC87" s="333"/>
      <c r="BD87" s="333"/>
      <c r="BE87" s="333"/>
      <c r="BF87" s="333"/>
      <c r="BG87" s="332"/>
      <c r="BH87" s="332"/>
      <c r="BI87" s="332"/>
      <c r="BJ87" s="334"/>
      <c r="BK87" s="334"/>
      <c r="BL87" s="332"/>
      <c r="BM87" s="325" t="s">
        <v>2756</v>
      </c>
      <c r="BN87" s="334"/>
      <c r="BO87" s="326" t="s">
        <v>9804</v>
      </c>
      <c r="BP87" s="326"/>
      <c r="BQ87" s="334"/>
      <c r="BR87" s="325"/>
    </row>
    <row r="88" spans="2:70" ht="14.25" customHeight="1">
      <c r="B88" s="310">
        <v>86</v>
      </c>
      <c r="C88" s="310" t="s">
        <v>9805</v>
      </c>
      <c r="D88" s="311">
        <v>2004</v>
      </c>
      <c r="E88" s="310" t="s">
        <v>4838</v>
      </c>
      <c r="F88" s="310" t="s">
        <v>4840</v>
      </c>
      <c r="G88" s="312" t="s">
        <v>4572</v>
      </c>
      <c r="H88" s="313" t="s">
        <v>9806</v>
      </c>
      <c r="I88" s="310" t="s">
        <v>9807</v>
      </c>
      <c r="J88" s="310"/>
      <c r="K88" s="310" t="s">
        <v>2734</v>
      </c>
      <c r="L88" s="310" t="s">
        <v>2087</v>
      </c>
      <c r="M88" s="314">
        <v>9600</v>
      </c>
      <c r="N88" s="314">
        <v>9000</v>
      </c>
      <c r="O88" s="314"/>
      <c r="P88" s="315"/>
      <c r="Q88" s="316"/>
      <c r="R88" s="315"/>
      <c r="S88" s="315"/>
      <c r="T88" s="317" t="s">
        <v>4843</v>
      </c>
      <c r="U88" s="317" t="s">
        <v>4844</v>
      </c>
      <c r="V88" s="318" t="s">
        <v>8479</v>
      </c>
      <c r="W88" s="318"/>
      <c r="X88" s="318"/>
      <c r="Y88" s="318"/>
      <c r="Z88" s="318"/>
      <c r="AA88" s="320" t="s">
        <v>313</v>
      </c>
      <c r="AB88" s="320"/>
      <c r="AC88" s="320"/>
      <c r="AD88" s="320"/>
      <c r="AE88" s="321" t="s">
        <v>9808</v>
      </c>
      <c r="AF88" s="331"/>
      <c r="AG88" s="331"/>
      <c r="AH88" s="331"/>
      <c r="AI88" s="331"/>
      <c r="AJ88" s="329"/>
      <c r="AK88" s="329"/>
      <c r="AL88" s="329"/>
      <c r="AM88" s="324">
        <v>1</v>
      </c>
      <c r="AN88" s="332"/>
      <c r="AO88" s="332"/>
      <c r="AP88" s="332"/>
      <c r="AQ88" s="333"/>
      <c r="AR88" s="333"/>
      <c r="AS88" s="333"/>
      <c r="AT88" s="333"/>
      <c r="AU88" s="333"/>
      <c r="AV88" s="333"/>
      <c r="AW88" s="333"/>
      <c r="AX88" s="333"/>
      <c r="AY88" s="333"/>
      <c r="AZ88" s="333"/>
      <c r="BA88" s="333"/>
      <c r="BB88" s="333"/>
      <c r="BC88" s="333"/>
      <c r="BD88" s="333"/>
      <c r="BE88" s="333"/>
      <c r="BF88" s="333"/>
      <c r="BG88" s="332"/>
      <c r="BH88" s="332"/>
      <c r="BI88" s="332"/>
      <c r="BJ88" s="332"/>
      <c r="BK88" s="332">
        <v>1</v>
      </c>
      <c r="BL88" s="332" t="s">
        <v>9809</v>
      </c>
      <c r="BM88" s="325">
        <v>1</v>
      </c>
      <c r="BN88" s="326" t="s">
        <v>2778</v>
      </c>
      <c r="BO88" s="326"/>
      <c r="BP88" s="326"/>
      <c r="BQ88" s="334"/>
      <c r="BR88" s="325"/>
    </row>
    <row r="89" spans="2:70" ht="14.25" customHeight="1">
      <c r="B89" s="310">
        <v>87</v>
      </c>
      <c r="C89" s="310" t="s">
        <v>9810</v>
      </c>
      <c r="D89" s="311">
        <v>2005</v>
      </c>
      <c r="E89" s="310" t="s">
        <v>4862</v>
      </c>
      <c r="F89" s="310" t="s">
        <v>4863</v>
      </c>
      <c r="G89" s="312" t="s">
        <v>4572</v>
      </c>
      <c r="H89" s="313" t="s">
        <v>4864</v>
      </c>
      <c r="I89" s="310" t="s">
        <v>9811</v>
      </c>
      <c r="J89" s="310"/>
      <c r="K89" s="310" t="s">
        <v>2734</v>
      </c>
      <c r="L89" s="310" t="s">
        <v>2087</v>
      </c>
      <c r="M89" s="314">
        <v>40522</v>
      </c>
      <c r="N89" s="314">
        <v>41000</v>
      </c>
      <c r="O89" s="314"/>
      <c r="P89" s="314">
        <v>478</v>
      </c>
      <c r="Q89" s="327"/>
      <c r="R89" s="315"/>
      <c r="S89" s="315"/>
      <c r="T89" s="317" t="s">
        <v>4866</v>
      </c>
      <c r="U89" s="317" t="s">
        <v>4867</v>
      </c>
      <c r="V89" s="318" t="s">
        <v>8495</v>
      </c>
      <c r="W89" s="318"/>
      <c r="X89" s="318"/>
      <c r="Y89" s="318"/>
      <c r="Z89" s="318"/>
      <c r="AA89" s="320" t="s">
        <v>313</v>
      </c>
      <c r="AB89" s="320"/>
      <c r="AC89" s="320"/>
      <c r="AD89" s="320"/>
      <c r="AE89" s="321" t="s">
        <v>9812</v>
      </c>
      <c r="AF89" s="331"/>
      <c r="AG89" s="331"/>
      <c r="AH89" s="331"/>
      <c r="AI89" s="331"/>
      <c r="AJ89" s="329"/>
      <c r="AK89" s="329"/>
      <c r="AL89" s="329"/>
      <c r="AM89" s="324">
        <v>1</v>
      </c>
      <c r="AN89" s="332"/>
      <c r="AO89" s="332"/>
      <c r="AP89" s="332"/>
      <c r="AQ89" s="333"/>
      <c r="AR89" s="333"/>
      <c r="AS89" s="333"/>
      <c r="AT89" s="333"/>
      <c r="AU89" s="333"/>
      <c r="AV89" s="333"/>
      <c r="AW89" s="333"/>
      <c r="AX89" s="333"/>
      <c r="AY89" s="333"/>
      <c r="AZ89" s="333"/>
      <c r="BA89" s="333"/>
      <c r="BB89" s="333"/>
      <c r="BC89" s="333"/>
      <c r="BD89" s="333"/>
      <c r="BE89" s="333"/>
      <c r="BF89" s="333"/>
      <c r="BG89" s="332"/>
      <c r="BH89" s="332"/>
      <c r="BI89" s="332"/>
      <c r="BJ89" s="332"/>
      <c r="BK89" s="332"/>
      <c r="BL89" s="332"/>
      <c r="BM89" s="325" t="s">
        <v>2756</v>
      </c>
      <c r="BN89" s="326" t="s">
        <v>2756</v>
      </c>
      <c r="BO89" s="326" t="s">
        <v>3335</v>
      </c>
      <c r="BP89" s="326"/>
      <c r="BQ89" s="334"/>
      <c r="BR89" s="325"/>
    </row>
    <row r="90" spans="2:70" ht="14.25" customHeight="1">
      <c r="B90" s="310">
        <v>88</v>
      </c>
      <c r="C90" s="310" t="s">
        <v>9813</v>
      </c>
      <c r="D90" s="311">
        <v>2001</v>
      </c>
      <c r="E90" s="310" t="s">
        <v>4880</v>
      </c>
      <c r="F90" s="310" t="s">
        <v>4881</v>
      </c>
      <c r="G90" s="312" t="s">
        <v>4572</v>
      </c>
      <c r="H90" s="313" t="s">
        <v>4882</v>
      </c>
      <c r="I90" s="310" t="s">
        <v>9814</v>
      </c>
      <c r="J90" s="310"/>
      <c r="K90" s="310" t="s">
        <v>2734</v>
      </c>
      <c r="L90" s="310" t="s">
        <v>2087</v>
      </c>
      <c r="M90" s="314">
        <v>4962</v>
      </c>
      <c r="N90" s="314">
        <v>6000</v>
      </c>
      <c r="O90" s="314"/>
      <c r="P90" s="314">
        <v>1038</v>
      </c>
      <c r="Q90" s="327"/>
      <c r="R90" s="315"/>
      <c r="S90" s="315"/>
      <c r="T90" s="317" t="s">
        <v>4884</v>
      </c>
      <c r="U90" s="317" t="s">
        <v>4885</v>
      </c>
      <c r="V90" s="318" t="s">
        <v>8675</v>
      </c>
      <c r="W90" s="318"/>
      <c r="X90" s="318"/>
      <c r="Y90" s="318"/>
      <c r="Z90" s="318"/>
      <c r="AA90" s="320" t="s">
        <v>313</v>
      </c>
      <c r="AB90" s="320"/>
      <c r="AC90" s="320"/>
      <c r="AD90" s="320"/>
      <c r="AE90" s="321" t="s">
        <v>9815</v>
      </c>
      <c r="AF90" s="331"/>
      <c r="AG90" s="331"/>
      <c r="AH90" s="331"/>
      <c r="AI90" s="331"/>
      <c r="AJ90" s="329"/>
      <c r="AK90" s="329"/>
      <c r="AL90" s="329"/>
      <c r="AM90" s="324">
        <v>1</v>
      </c>
      <c r="AN90" s="332"/>
      <c r="AO90" s="332"/>
      <c r="AP90" s="332"/>
      <c r="AQ90" s="333"/>
      <c r="AR90" s="333"/>
      <c r="AS90" s="333"/>
      <c r="AT90" s="333"/>
      <c r="AU90" s="333"/>
      <c r="AV90" s="333"/>
      <c r="AW90" s="333"/>
      <c r="AX90" s="333"/>
      <c r="AY90" s="333"/>
      <c r="AZ90" s="333"/>
      <c r="BA90" s="333"/>
      <c r="BB90" s="333"/>
      <c r="BC90" s="333"/>
      <c r="BD90" s="333"/>
      <c r="BE90" s="333"/>
      <c r="BF90" s="333"/>
      <c r="BG90" s="332"/>
      <c r="BH90" s="332"/>
      <c r="BI90" s="332"/>
      <c r="BJ90" s="332"/>
      <c r="BK90" s="332"/>
      <c r="BL90" s="332"/>
      <c r="BM90" s="325">
        <v>1</v>
      </c>
      <c r="BN90" s="326" t="s">
        <v>2778</v>
      </c>
      <c r="BO90" s="326" t="s">
        <v>3335</v>
      </c>
      <c r="BP90" s="326"/>
      <c r="BQ90" s="334"/>
      <c r="BR90" s="325"/>
    </row>
    <row r="91" spans="2:70" ht="14.25" customHeight="1">
      <c r="B91" s="310">
        <v>89</v>
      </c>
      <c r="C91" s="310" t="s">
        <v>9816</v>
      </c>
      <c r="D91" s="311">
        <v>2006</v>
      </c>
      <c r="E91" s="310" t="s">
        <v>4900</v>
      </c>
      <c r="F91" s="310" t="s">
        <v>4901</v>
      </c>
      <c r="G91" s="312" t="s">
        <v>4902</v>
      </c>
      <c r="H91" s="313" t="s">
        <v>9817</v>
      </c>
      <c r="I91" s="310" t="s">
        <v>9818</v>
      </c>
      <c r="J91" s="310"/>
      <c r="K91" s="310" t="s">
        <v>2734</v>
      </c>
      <c r="L91" s="310" t="s">
        <v>2087</v>
      </c>
      <c r="M91" s="314">
        <v>22300</v>
      </c>
      <c r="N91" s="314">
        <v>6500</v>
      </c>
      <c r="O91" s="314"/>
      <c r="P91" s="315"/>
      <c r="Q91" s="316"/>
      <c r="R91" s="315">
        <v>1</v>
      </c>
      <c r="S91" s="315"/>
      <c r="T91" s="317" t="s">
        <v>9819</v>
      </c>
      <c r="U91" s="317" t="s">
        <v>9820</v>
      </c>
      <c r="V91" s="318" t="s">
        <v>8606</v>
      </c>
      <c r="W91" s="318"/>
      <c r="X91" s="318"/>
      <c r="Y91" s="318"/>
      <c r="Z91" s="318"/>
      <c r="AA91" s="320" t="s">
        <v>313</v>
      </c>
      <c r="AB91" s="320"/>
      <c r="AC91" s="320"/>
      <c r="AD91" s="320"/>
      <c r="AE91" s="321" t="s">
        <v>9821</v>
      </c>
      <c r="AF91" s="331"/>
      <c r="AG91" s="331"/>
      <c r="AH91" s="331"/>
      <c r="AI91" s="331"/>
      <c r="AJ91" s="329"/>
      <c r="AK91" s="329"/>
      <c r="AL91" s="329"/>
      <c r="AM91" s="324">
        <v>1</v>
      </c>
      <c r="AN91" s="332"/>
      <c r="AO91" s="332"/>
      <c r="AP91" s="332"/>
      <c r="AQ91" s="333"/>
      <c r="AR91" s="333"/>
      <c r="AS91" s="333"/>
      <c r="AT91" s="333"/>
      <c r="AU91" s="333"/>
      <c r="AV91" s="333"/>
      <c r="AW91" s="333"/>
      <c r="AX91" s="333"/>
      <c r="AY91" s="333"/>
      <c r="AZ91" s="333"/>
      <c r="BA91" s="333"/>
      <c r="BB91" s="333"/>
      <c r="BC91" s="333"/>
      <c r="BD91" s="333"/>
      <c r="BE91" s="333"/>
      <c r="BF91" s="333"/>
      <c r="BG91" s="332"/>
      <c r="BH91" s="332"/>
      <c r="BI91" s="332"/>
      <c r="BJ91" s="332"/>
      <c r="BK91" s="332"/>
      <c r="BL91" s="332"/>
      <c r="BM91" s="325" t="s">
        <v>2756</v>
      </c>
      <c r="BN91" s="326" t="s">
        <v>2756</v>
      </c>
      <c r="BO91" s="326"/>
      <c r="BP91" s="326"/>
      <c r="BQ91" s="334"/>
      <c r="BR91" s="325"/>
    </row>
    <row r="92" spans="2:70" ht="14.25" customHeight="1">
      <c r="B92" s="310">
        <v>90</v>
      </c>
      <c r="C92" s="310" t="s">
        <v>9822</v>
      </c>
      <c r="D92" s="311">
        <v>1999</v>
      </c>
      <c r="E92" s="310" t="s">
        <v>4919</v>
      </c>
      <c r="F92" s="310" t="s">
        <v>4920</v>
      </c>
      <c r="G92" s="312" t="s">
        <v>4902</v>
      </c>
      <c r="H92" s="313" t="s">
        <v>4921</v>
      </c>
      <c r="I92" s="310" t="s">
        <v>9823</v>
      </c>
      <c r="J92" s="310"/>
      <c r="K92" s="310" t="s">
        <v>2734</v>
      </c>
      <c r="L92" s="310" t="s">
        <v>2087</v>
      </c>
      <c r="M92" s="314">
        <v>7779</v>
      </c>
      <c r="N92" s="314">
        <v>8000</v>
      </c>
      <c r="O92" s="314"/>
      <c r="P92" s="314">
        <v>221</v>
      </c>
      <c r="Q92" s="327"/>
      <c r="R92" s="315">
        <v>2</v>
      </c>
      <c r="S92" s="315"/>
      <c r="T92" s="317" t="s">
        <v>9824</v>
      </c>
      <c r="U92" s="317" t="s">
        <v>9825</v>
      </c>
      <c r="V92" s="318" t="s">
        <v>8655</v>
      </c>
      <c r="W92" s="318"/>
      <c r="X92" s="318"/>
      <c r="Y92" s="318"/>
      <c r="Z92" s="318"/>
      <c r="AA92" s="320" t="s">
        <v>313</v>
      </c>
      <c r="AB92" s="320"/>
      <c r="AC92" s="320"/>
      <c r="AD92" s="320"/>
      <c r="AE92" s="321" t="s">
        <v>9826</v>
      </c>
      <c r="AF92" s="331"/>
      <c r="AG92" s="331"/>
      <c r="AH92" s="331"/>
      <c r="AI92" s="331"/>
      <c r="AJ92" s="329"/>
      <c r="AK92" s="329"/>
      <c r="AL92" s="329"/>
      <c r="AM92" s="324">
        <v>1</v>
      </c>
      <c r="AN92" s="332"/>
      <c r="AO92" s="332"/>
      <c r="AP92" s="332"/>
      <c r="AQ92" s="333"/>
      <c r="AR92" s="333"/>
      <c r="AS92" s="333"/>
      <c r="AT92" s="333"/>
      <c r="AU92" s="333"/>
      <c r="AV92" s="333"/>
      <c r="AW92" s="333"/>
      <c r="AX92" s="333"/>
      <c r="AY92" s="333"/>
      <c r="AZ92" s="333"/>
      <c r="BA92" s="333"/>
      <c r="BB92" s="333"/>
      <c r="BC92" s="333"/>
      <c r="BD92" s="333"/>
      <c r="BE92" s="333"/>
      <c r="BF92" s="333"/>
      <c r="BG92" s="332"/>
      <c r="BH92" s="332"/>
      <c r="BI92" s="332"/>
      <c r="BJ92" s="332">
        <v>1</v>
      </c>
      <c r="BK92" s="332">
        <v>1</v>
      </c>
      <c r="BL92" s="332"/>
      <c r="BM92" s="325" t="s">
        <v>2756</v>
      </c>
      <c r="BN92" s="326" t="s">
        <v>2756</v>
      </c>
      <c r="BO92" s="326"/>
      <c r="BP92" s="326"/>
      <c r="BQ92" s="334"/>
      <c r="BR92" s="325"/>
    </row>
    <row r="93" spans="2:70" ht="14.25" customHeight="1">
      <c r="B93" s="310">
        <v>91</v>
      </c>
      <c r="C93" s="310" t="s">
        <v>9827</v>
      </c>
      <c r="D93" s="311">
        <v>1989</v>
      </c>
      <c r="E93" s="310" t="s">
        <v>4955</v>
      </c>
      <c r="F93" s="310" t="s">
        <v>4957</v>
      </c>
      <c r="G93" s="312" t="s">
        <v>4902</v>
      </c>
      <c r="H93" s="313" t="s">
        <v>4958</v>
      </c>
      <c r="I93" s="310" t="s">
        <v>9828</v>
      </c>
      <c r="J93" s="310"/>
      <c r="K93" s="310" t="s">
        <v>2814</v>
      </c>
      <c r="L93" s="310" t="s">
        <v>2087</v>
      </c>
      <c r="M93" s="314">
        <v>32000</v>
      </c>
      <c r="N93" s="314">
        <v>34000</v>
      </c>
      <c r="O93" s="314"/>
      <c r="P93" s="314">
        <v>2000</v>
      </c>
      <c r="Q93" s="327"/>
      <c r="R93" s="315"/>
      <c r="S93" s="315"/>
      <c r="T93" s="317" t="s">
        <v>4960</v>
      </c>
      <c r="U93" s="317" t="s">
        <v>4961</v>
      </c>
      <c r="V93" s="318" t="s">
        <v>8675</v>
      </c>
      <c r="W93" s="318"/>
      <c r="X93" s="318"/>
      <c r="Y93" s="318"/>
      <c r="Z93" s="318"/>
      <c r="AA93" s="320" t="s">
        <v>313</v>
      </c>
      <c r="AB93" s="320"/>
      <c r="AC93" s="320"/>
      <c r="AD93" s="320"/>
      <c r="AE93" s="321" t="s">
        <v>9829</v>
      </c>
      <c r="AF93" s="331"/>
      <c r="AG93" s="331"/>
      <c r="AH93" s="331"/>
      <c r="AI93" s="331"/>
      <c r="AJ93" s="329"/>
      <c r="AK93" s="329"/>
      <c r="AL93" s="329"/>
      <c r="AM93" s="324">
        <v>1</v>
      </c>
      <c r="AN93" s="332"/>
      <c r="AO93" s="332"/>
      <c r="AP93" s="332"/>
      <c r="AQ93" s="333"/>
      <c r="AR93" s="333"/>
      <c r="AS93" s="333"/>
      <c r="AT93" s="333"/>
      <c r="AU93" s="333"/>
      <c r="AV93" s="333"/>
      <c r="AW93" s="333"/>
      <c r="AX93" s="333"/>
      <c r="AY93" s="333"/>
      <c r="AZ93" s="333"/>
      <c r="BA93" s="333"/>
      <c r="BB93" s="333"/>
      <c r="BC93" s="333"/>
      <c r="BD93" s="333"/>
      <c r="BE93" s="333"/>
      <c r="BF93" s="333"/>
      <c r="BG93" s="332"/>
      <c r="BH93" s="332"/>
      <c r="BI93" s="332"/>
      <c r="BJ93" s="332"/>
      <c r="BK93" s="332"/>
      <c r="BL93" s="332"/>
      <c r="BM93" s="325" t="s">
        <v>2756</v>
      </c>
      <c r="BN93" s="326" t="s">
        <v>2778</v>
      </c>
      <c r="BO93" s="326"/>
      <c r="BP93" s="326"/>
      <c r="BQ93" s="334"/>
      <c r="BR93" s="325" t="s">
        <v>8844</v>
      </c>
    </row>
    <row r="94" spans="2:70" ht="14.25" customHeight="1">
      <c r="B94" s="310">
        <v>92</v>
      </c>
      <c r="C94" s="310" t="s">
        <v>9830</v>
      </c>
      <c r="D94" s="311">
        <v>1997</v>
      </c>
      <c r="E94" s="310" t="s">
        <v>5015</v>
      </c>
      <c r="F94" s="310" t="s">
        <v>5016</v>
      </c>
      <c r="G94" s="312" t="s">
        <v>4597</v>
      </c>
      <c r="H94" s="313" t="s">
        <v>5017</v>
      </c>
      <c r="I94" s="310" t="s">
        <v>9831</v>
      </c>
      <c r="J94" s="310"/>
      <c r="K94" s="310" t="s">
        <v>2734</v>
      </c>
      <c r="L94" s="310" t="s">
        <v>2087</v>
      </c>
      <c r="M94" s="314">
        <v>4421</v>
      </c>
      <c r="N94" s="314">
        <v>2600</v>
      </c>
      <c r="O94" s="314"/>
      <c r="P94" s="315"/>
      <c r="Q94" s="316"/>
      <c r="R94" s="315"/>
      <c r="S94" s="315"/>
      <c r="T94" s="317" t="s">
        <v>9832</v>
      </c>
      <c r="U94" s="317" t="s">
        <v>9833</v>
      </c>
      <c r="V94" s="318" t="s">
        <v>8693</v>
      </c>
      <c r="W94" s="318"/>
      <c r="X94" s="318"/>
      <c r="Y94" s="318"/>
      <c r="Z94" s="318"/>
      <c r="AA94" s="320" t="s">
        <v>313</v>
      </c>
      <c r="AB94" s="320"/>
      <c r="AC94" s="320"/>
      <c r="AD94" s="320"/>
      <c r="AE94" s="321" t="s">
        <v>9834</v>
      </c>
      <c r="AF94" s="331"/>
      <c r="AG94" s="331"/>
      <c r="AH94" s="331"/>
      <c r="AI94" s="331"/>
      <c r="AJ94" s="329"/>
      <c r="AK94" s="329"/>
      <c r="AL94" s="329"/>
      <c r="AM94" s="324">
        <v>1</v>
      </c>
      <c r="AN94" s="332"/>
      <c r="AO94" s="332"/>
      <c r="AP94" s="332"/>
      <c r="AQ94" s="333"/>
      <c r="AR94" s="333"/>
      <c r="AS94" s="333"/>
      <c r="AT94" s="333"/>
      <c r="AU94" s="333"/>
      <c r="AV94" s="333"/>
      <c r="AW94" s="333"/>
      <c r="AX94" s="333"/>
      <c r="AY94" s="333"/>
      <c r="AZ94" s="333"/>
      <c r="BA94" s="333"/>
      <c r="BB94" s="333"/>
      <c r="BC94" s="333"/>
      <c r="BD94" s="333"/>
      <c r="BE94" s="333"/>
      <c r="BF94" s="333"/>
      <c r="BG94" s="332"/>
      <c r="BH94" s="332"/>
      <c r="BI94" s="332"/>
      <c r="BJ94" s="332"/>
      <c r="BK94" s="332"/>
      <c r="BL94" s="332"/>
      <c r="BM94" s="325" t="s">
        <v>2756</v>
      </c>
      <c r="BN94" s="326" t="s">
        <v>2778</v>
      </c>
      <c r="BO94" s="326"/>
      <c r="BP94" s="326"/>
      <c r="BQ94" s="334"/>
      <c r="BR94" s="325"/>
    </row>
    <row r="95" spans="2:70" ht="14.25" customHeight="1">
      <c r="B95" s="310">
        <v>93</v>
      </c>
      <c r="C95" s="310" t="s">
        <v>9835</v>
      </c>
      <c r="D95" s="311">
        <v>2005</v>
      </c>
      <c r="E95" s="310" t="s">
        <v>5034</v>
      </c>
      <c r="F95" s="310" t="s">
        <v>5035</v>
      </c>
      <c r="G95" s="312" t="s">
        <v>4597</v>
      </c>
      <c r="H95" s="313" t="s">
        <v>9836</v>
      </c>
      <c r="I95" s="310" t="s">
        <v>9837</v>
      </c>
      <c r="J95" s="310"/>
      <c r="K95" s="310" t="s">
        <v>2734</v>
      </c>
      <c r="L95" s="310" t="s">
        <v>2087</v>
      </c>
      <c r="M95" s="314">
        <v>20000</v>
      </c>
      <c r="N95" s="314">
        <v>16500</v>
      </c>
      <c r="O95" s="314"/>
      <c r="P95" s="315"/>
      <c r="Q95" s="316"/>
      <c r="R95" s="315">
        <v>4</v>
      </c>
      <c r="S95" s="315"/>
      <c r="T95" s="317" t="s">
        <v>9838</v>
      </c>
      <c r="U95" s="317" t="s">
        <v>9839</v>
      </c>
      <c r="V95" s="318" t="s">
        <v>8693</v>
      </c>
      <c r="W95" s="318"/>
      <c r="X95" s="318"/>
      <c r="Y95" s="318"/>
      <c r="Z95" s="318"/>
      <c r="AA95" s="320" t="s">
        <v>313</v>
      </c>
      <c r="AB95" s="320"/>
      <c r="AC95" s="320"/>
      <c r="AD95" s="320"/>
      <c r="AE95" s="321" t="s">
        <v>9840</v>
      </c>
      <c r="AF95" s="331"/>
      <c r="AG95" s="331"/>
      <c r="AH95" s="331"/>
      <c r="AI95" s="331"/>
      <c r="AJ95" s="329"/>
      <c r="AK95" s="329"/>
      <c r="AL95" s="329"/>
      <c r="AM95" s="324">
        <v>1</v>
      </c>
      <c r="AN95" s="332"/>
      <c r="AO95" s="332"/>
      <c r="AP95" s="332"/>
      <c r="AQ95" s="333"/>
      <c r="AR95" s="333"/>
      <c r="AS95" s="333"/>
      <c r="AT95" s="333"/>
      <c r="AU95" s="333"/>
      <c r="AV95" s="333"/>
      <c r="AW95" s="333"/>
      <c r="AX95" s="333"/>
      <c r="AY95" s="333"/>
      <c r="AZ95" s="333"/>
      <c r="BA95" s="333"/>
      <c r="BB95" s="333"/>
      <c r="BC95" s="333"/>
      <c r="BD95" s="333"/>
      <c r="BE95" s="333"/>
      <c r="BF95" s="333"/>
      <c r="BG95" s="332"/>
      <c r="BH95" s="332"/>
      <c r="BI95" s="332"/>
      <c r="BJ95" s="332"/>
      <c r="BK95" s="332"/>
      <c r="BL95" s="332"/>
      <c r="BM95" s="325">
        <v>1</v>
      </c>
      <c r="BN95" s="326" t="s">
        <v>2756</v>
      </c>
      <c r="BO95" s="326"/>
      <c r="BP95" s="326"/>
      <c r="BQ95" s="334"/>
      <c r="BR95" s="325"/>
    </row>
    <row r="96" spans="2:70" ht="14.25" customHeight="1">
      <c r="B96" s="310">
        <v>94</v>
      </c>
      <c r="C96" s="310" t="s">
        <v>9841</v>
      </c>
      <c r="D96" s="311">
        <v>2014</v>
      </c>
      <c r="E96" s="310" t="s">
        <v>9842</v>
      </c>
      <c r="F96" s="310" t="s">
        <v>5054</v>
      </c>
      <c r="G96" s="312" t="s">
        <v>4597</v>
      </c>
      <c r="H96" s="313" t="s">
        <v>5055</v>
      </c>
      <c r="I96" s="310" t="s">
        <v>9843</v>
      </c>
      <c r="J96" s="310"/>
      <c r="K96" s="310" t="s">
        <v>2734</v>
      </c>
      <c r="L96" s="310" t="s">
        <v>2087</v>
      </c>
      <c r="M96" s="314">
        <v>10000</v>
      </c>
      <c r="N96" s="314">
        <v>10500</v>
      </c>
      <c r="O96" s="314"/>
      <c r="P96" s="314">
        <v>500</v>
      </c>
      <c r="Q96" s="327"/>
      <c r="R96" s="315">
        <v>4</v>
      </c>
      <c r="S96" s="315"/>
      <c r="T96" s="317" t="s">
        <v>9844</v>
      </c>
      <c r="U96" s="317" t="s">
        <v>5058</v>
      </c>
      <c r="V96" s="318" t="s">
        <v>8693</v>
      </c>
      <c r="W96" s="318"/>
      <c r="X96" s="318"/>
      <c r="Y96" s="318"/>
      <c r="Z96" s="318"/>
      <c r="AA96" s="320" t="s">
        <v>313</v>
      </c>
      <c r="AB96" s="320"/>
      <c r="AC96" s="320"/>
      <c r="AD96" s="320"/>
      <c r="AE96" s="321" t="s">
        <v>9845</v>
      </c>
      <c r="AF96" s="331"/>
      <c r="AG96" s="331"/>
      <c r="AH96" s="331"/>
      <c r="AI96" s="331"/>
      <c r="AJ96" s="329"/>
      <c r="AK96" s="329"/>
      <c r="AL96" s="329"/>
      <c r="AM96" s="324">
        <v>1</v>
      </c>
      <c r="AN96" s="332"/>
      <c r="AO96" s="332"/>
      <c r="AP96" s="332"/>
      <c r="AQ96" s="333"/>
      <c r="AR96" s="333"/>
      <c r="AS96" s="333"/>
      <c r="AT96" s="333"/>
      <c r="AU96" s="333"/>
      <c r="AV96" s="333"/>
      <c r="AW96" s="333"/>
      <c r="AX96" s="333"/>
      <c r="AY96" s="333"/>
      <c r="AZ96" s="333"/>
      <c r="BA96" s="333"/>
      <c r="BB96" s="333"/>
      <c r="BC96" s="333"/>
      <c r="BD96" s="333"/>
      <c r="BE96" s="333"/>
      <c r="BF96" s="333"/>
      <c r="BG96" s="332"/>
      <c r="BH96" s="332"/>
      <c r="BI96" s="332"/>
      <c r="BJ96" s="332"/>
      <c r="BK96" s="332"/>
      <c r="BL96" s="332"/>
      <c r="BM96" s="325">
        <v>1</v>
      </c>
      <c r="BN96" s="326" t="s">
        <v>2778</v>
      </c>
      <c r="BO96" s="326"/>
      <c r="BP96" s="326"/>
      <c r="BQ96" s="334"/>
      <c r="BR96" s="325"/>
    </row>
    <row r="97" spans="2:70" ht="14.25" customHeight="1">
      <c r="B97" s="310">
        <v>95</v>
      </c>
      <c r="C97" s="310" t="s">
        <v>9846</v>
      </c>
      <c r="D97" s="311">
        <v>2000</v>
      </c>
      <c r="E97" s="310" t="s">
        <v>5121</v>
      </c>
      <c r="F97" s="310" t="s">
        <v>5122</v>
      </c>
      <c r="G97" s="312" t="s">
        <v>4597</v>
      </c>
      <c r="H97" s="313" t="s">
        <v>9847</v>
      </c>
      <c r="I97" s="310" t="s">
        <v>9848</v>
      </c>
      <c r="J97" s="310"/>
      <c r="K97" s="310" t="s">
        <v>2734</v>
      </c>
      <c r="L97" s="310" t="s">
        <v>2087</v>
      </c>
      <c r="M97" s="314">
        <v>4423</v>
      </c>
      <c r="N97" s="314">
        <v>4900</v>
      </c>
      <c r="O97" s="314"/>
      <c r="P97" s="314">
        <v>477</v>
      </c>
      <c r="Q97" s="327"/>
      <c r="R97" s="315">
        <v>1</v>
      </c>
      <c r="S97" s="315"/>
      <c r="T97" s="317" t="s">
        <v>9849</v>
      </c>
      <c r="U97" s="317" t="s">
        <v>9850</v>
      </c>
      <c r="V97" s="318" t="s">
        <v>8664</v>
      </c>
      <c r="W97" s="318"/>
      <c r="X97" s="318"/>
      <c r="Y97" s="318"/>
      <c r="Z97" s="318"/>
      <c r="AA97" s="320" t="s">
        <v>313</v>
      </c>
      <c r="AB97" s="320"/>
      <c r="AC97" s="320"/>
      <c r="AD97" s="320"/>
      <c r="AE97" s="321" t="s">
        <v>9851</v>
      </c>
      <c r="AF97" s="331"/>
      <c r="AG97" s="331"/>
      <c r="AH97" s="331"/>
      <c r="AI97" s="331"/>
      <c r="AJ97" s="329"/>
      <c r="AK97" s="329"/>
      <c r="AL97" s="329"/>
      <c r="AM97" s="324">
        <v>1</v>
      </c>
      <c r="AN97" s="332"/>
      <c r="AO97" s="332"/>
      <c r="AP97" s="332"/>
      <c r="AQ97" s="333"/>
      <c r="AR97" s="333"/>
      <c r="AS97" s="333"/>
      <c r="AT97" s="333"/>
      <c r="AU97" s="333"/>
      <c r="AV97" s="333"/>
      <c r="AW97" s="333"/>
      <c r="AX97" s="333"/>
      <c r="AY97" s="333"/>
      <c r="AZ97" s="333"/>
      <c r="BA97" s="333"/>
      <c r="BB97" s="333"/>
      <c r="BC97" s="333"/>
      <c r="BD97" s="333"/>
      <c r="BE97" s="333"/>
      <c r="BF97" s="333"/>
      <c r="BG97" s="332"/>
      <c r="BH97" s="332"/>
      <c r="BI97" s="332"/>
      <c r="BJ97" s="332"/>
      <c r="BK97" s="332"/>
      <c r="BL97" s="332"/>
      <c r="BM97" s="325" t="s">
        <v>2756</v>
      </c>
      <c r="BN97" s="326" t="s">
        <v>2778</v>
      </c>
      <c r="BO97" s="326"/>
      <c r="BP97" s="326"/>
      <c r="BQ97" s="334"/>
      <c r="BR97" s="325"/>
    </row>
    <row r="98" spans="2:70" ht="14.25" customHeight="1">
      <c r="B98" s="310">
        <v>96</v>
      </c>
      <c r="C98" s="310" t="s">
        <v>9852</v>
      </c>
      <c r="D98" s="311">
        <v>1994</v>
      </c>
      <c r="E98" s="310" t="s">
        <v>5141</v>
      </c>
      <c r="F98" s="310" t="s">
        <v>5142</v>
      </c>
      <c r="G98" s="312" t="s">
        <v>4597</v>
      </c>
      <c r="H98" s="313" t="s">
        <v>9853</v>
      </c>
      <c r="I98" s="310" t="s">
        <v>9854</v>
      </c>
      <c r="J98" s="310"/>
      <c r="K98" s="310" t="s">
        <v>2734</v>
      </c>
      <c r="L98" s="310" t="s">
        <v>2087</v>
      </c>
      <c r="M98" s="314">
        <v>62300</v>
      </c>
      <c r="N98" s="314">
        <v>63000</v>
      </c>
      <c r="O98" s="314"/>
      <c r="P98" s="314">
        <v>700</v>
      </c>
      <c r="Q98" s="327"/>
      <c r="R98" s="315">
        <v>1</v>
      </c>
      <c r="S98" s="315"/>
      <c r="T98" s="317" t="s">
        <v>9855</v>
      </c>
      <c r="U98" s="317" t="s">
        <v>9856</v>
      </c>
      <c r="V98" s="318" t="s">
        <v>8693</v>
      </c>
      <c r="W98" s="318"/>
      <c r="X98" s="318"/>
      <c r="Y98" s="318"/>
      <c r="Z98" s="318"/>
      <c r="AA98" s="320" t="s">
        <v>313</v>
      </c>
      <c r="AB98" s="320"/>
      <c r="AC98" s="320"/>
      <c r="AD98" s="320"/>
      <c r="AE98" s="321" t="s">
        <v>9857</v>
      </c>
      <c r="AF98" s="331"/>
      <c r="AG98" s="331"/>
      <c r="AH98" s="331"/>
      <c r="AI98" s="331"/>
      <c r="AJ98" s="329"/>
      <c r="AK98" s="329"/>
      <c r="AL98" s="329"/>
      <c r="AM98" s="324">
        <v>1</v>
      </c>
      <c r="AN98" s="332"/>
      <c r="AO98" s="332"/>
      <c r="AP98" s="332"/>
      <c r="AQ98" s="333"/>
      <c r="AR98" s="333"/>
      <c r="AS98" s="333"/>
      <c r="AT98" s="333"/>
      <c r="AU98" s="333"/>
      <c r="AV98" s="333"/>
      <c r="AW98" s="333"/>
      <c r="AX98" s="333"/>
      <c r="AY98" s="333"/>
      <c r="AZ98" s="333"/>
      <c r="BA98" s="333"/>
      <c r="BB98" s="333"/>
      <c r="BC98" s="333"/>
      <c r="BD98" s="333"/>
      <c r="BE98" s="333"/>
      <c r="BF98" s="333"/>
      <c r="BG98" s="332"/>
      <c r="BH98" s="332"/>
      <c r="BI98" s="332"/>
      <c r="BJ98" s="332"/>
      <c r="BK98" s="332"/>
      <c r="BL98" s="332"/>
      <c r="BM98" s="325" t="s">
        <v>2756</v>
      </c>
      <c r="BN98" s="326" t="s">
        <v>2778</v>
      </c>
      <c r="BO98" s="326"/>
      <c r="BP98" s="326"/>
      <c r="BQ98" s="334"/>
      <c r="BR98" s="325"/>
    </row>
    <row r="99" spans="2:70" ht="14.25" customHeight="1">
      <c r="B99" s="310">
        <v>97</v>
      </c>
      <c r="C99" s="310" t="s">
        <v>9858</v>
      </c>
      <c r="D99" s="311">
        <v>2010</v>
      </c>
      <c r="E99" s="310" t="s">
        <v>9859</v>
      </c>
      <c r="F99" s="310" t="s">
        <v>5161</v>
      </c>
      <c r="G99" s="312" t="s">
        <v>4597</v>
      </c>
      <c r="H99" s="313" t="s">
        <v>9860</v>
      </c>
      <c r="I99" s="310" t="s">
        <v>9861</v>
      </c>
      <c r="J99" s="310"/>
      <c r="K99" s="310" t="s">
        <v>2734</v>
      </c>
      <c r="L99" s="310" t="s">
        <v>2087</v>
      </c>
      <c r="M99" s="314" t="s">
        <v>2756</v>
      </c>
      <c r="N99" s="314">
        <v>40</v>
      </c>
      <c r="O99" s="314"/>
      <c r="P99" s="314">
        <v>40</v>
      </c>
      <c r="Q99" s="327"/>
      <c r="R99" s="315"/>
      <c r="S99" s="315"/>
      <c r="T99" s="317" t="s">
        <v>9862</v>
      </c>
      <c r="U99" s="317" t="s">
        <v>9863</v>
      </c>
      <c r="V99" s="318" t="s">
        <v>8675</v>
      </c>
      <c r="W99" s="318"/>
      <c r="X99" s="318"/>
      <c r="Y99" s="318"/>
      <c r="Z99" s="318"/>
      <c r="AA99" s="320" t="s">
        <v>313</v>
      </c>
      <c r="AB99" s="320"/>
      <c r="AC99" s="320"/>
      <c r="AD99" s="320"/>
      <c r="AE99" s="321" t="s">
        <v>9864</v>
      </c>
      <c r="AF99" s="331"/>
      <c r="AG99" s="331"/>
      <c r="AH99" s="331"/>
      <c r="AI99" s="331"/>
      <c r="AJ99" s="329"/>
      <c r="AK99" s="329"/>
      <c r="AL99" s="329"/>
      <c r="AM99" s="324">
        <v>1</v>
      </c>
      <c r="AN99" s="332"/>
      <c r="AO99" s="332"/>
      <c r="AP99" s="332"/>
      <c r="AQ99" s="333"/>
      <c r="AR99" s="333"/>
      <c r="AS99" s="333"/>
      <c r="AT99" s="333"/>
      <c r="AU99" s="333"/>
      <c r="AV99" s="333"/>
      <c r="AW99" s="333"/>
      <c r="AX99" s="333"/>
      <c r="AY99" s="333"/>
      <c r="AZ99" s="333"/>
      <c r="BA99" s="333"/>
      <c r="BB99" s="333"/>
      <c r="BC99" s="333"/>
      <c r="BD99" s="333"/>
      <c r="BE99" s="333"/>
      <c r="BF99" s="333"/>
      <c r="BG99" s="332"/>
      <c r="BH99" s="332"/>
      <c r="BI99" s="332"/>
      <c r="BJ99" s="332"/>
      <c r="BK99" s="332"/>
      <c r="BL99" s="332"/>
      <c r="BM99" s="325" t="s">
        <v>2756</v>
      </c>
      <c r="BN99" s="326" t="s">
        <v>2778</v>
      </c>
      <c r="BO99" s="326"/>
      <c r="BP99" s="326"/>
      <c r="BQ99" s="334"/>
      <c r="BR99" s="325"/>
    </row>
    <row r="100" spans="2:70" ht="14.25" customHeight="1">
      <c r="B100" s="310">
        <v>98</v>
      </c>
      <c r="C100" s="310" t="s">
        <v>8701</v>
      </c>
      <c r="D100" s="311">
        <v>2012</v>
      </c>
      <c r="E100" s="310" t="s">
        <v>9865</v>
      </c>
      <c r="F100" s="310" t="s">
        <v>9866</v>
      </c>
      <c r="G100" s="312" t="s">
        <v>4597</v>
      </c>
      <c r="H100" s="313" t="s">
        <v>9867</v>
      </c>
      <c r="I100" s="310" t="s">
        <v>9868</v>
      </c>
      <c r="J100" s="310"/>
      <c r="K100" s="310" t="s">
        <v>2734</v>
      </c>
      <c r="L100" s="310" t="s">
        <v>2087</v>
      </c>
      <c r="M100" s="314">
        <v>8395</v>
      </c>
      <c r="N100" s="314">
        <v>8600</v>
      </c>
      <c r="O100" s="314"/>
      <c r="P100" s="314">
        <v>205</v>
      </c>
      <c r="Q100" s="327"/>
      <c r="R100" s="315">
        <v>27</v>
      </c>
      <c r="S100" s="315"/>
      <c r="T100" s="317" t="s">
        <v>8704</v>
      </c>
      <c r="U100" s="338" t="s">
        <v>8705</v>
      </c>
      <c r="V100" s="318" t="s">
        <v>8693</v>
      </c>
      <c r="W100" s="318"/>
      <c r="X100" s="320"/>
      <c r="Y100" s="320"/>
      <c r="Z100" s="320"/>
      <c r="AA100" s="320" t="s">
        <v>313</v>
      </c>
      <c r="AB100" s="320"/>
      <c r="AC100" s="320"/>
      <c r="AD100" s="320"/>
      <c r="AE100" s="321" t="s">
        <v>9869</v>
      </c>
      <c r="AF100" s="321"/>
      <c r="AG100" s="321"/>
      <c r="AH100" s="321"/>
      <c r="AI100" s="321"/>
      <c r="AJ100" s="330"/>
      <c r="AK100" s="330"/>
      <c r="AL100" s="330"/>
      <c r="AM100" s="324">
        <v>1</v>
      </c>
      <c r="AN100" s="332"/>
      <c r="AO100" s="332"/>
      <c r="AP100" s="332"/>
      <c r="AQ100" s="333"/>
      <c r="AR100" s="333"/>
      <c r="AS100" s="333"/>
      <c r="AT100" s="333"/>
      <c r="AU100" s="339"/>
      <c r="AV100" s="340"/>
      <c r="AW100" s="339"/>
      <c r="AX100" s="339"/>
      <c r="AY100" s="339"/>
      <c r="AZ100" s="340"/>
      <c r="BA100" s="340"/>
      <c r="BB100" s="340"/>
      <c r="BC100" s="340"/>
      <c r="BD100" s="340"/>
      <c r="BE100" s="340"/>
      <c r="BF100" s="340"/>
      <c r="BG100" s="332"/>
      <c r="BH100" s="332"/>
      <c r="BI100" s="332"/>
      <c r="BJ100" s="334"/>
      <c r="BK100" s="334"/>
      <c r="BL100" s="332"/>
      <c r="BM100" s="325" t="s">
        <v>2756</v>
      </c>
      <c r="BN100" s="334"/>
      <c r="BO100" s="326" t="s">
        <v>8711</v>
      </c>
      <c r="BP100" s="326"/>
      <c r="BQ100" s="334"/>
      <c r="BR100" s="325"/>
    </row>
    <row r="101" spans="2:70" ht="14.25" customHeight="1">
      <c r="B101" s="310">
        <v>99</v>
      </c>
      <c r="C101" s="310" t="s">
        <v>8713</v>
      </c>
      <c r="D101" s="311">
        <v>2000</v>
      </c>
      <c r="E101" s="310" t="s">
        <v>5296</v>
      </c>
      <c r="F101" s="310" t="s">
        <v>5297</v>
      </c>
      <c r="G101" s="312" t="s">
        <v>5298</v>
      </c>
      <c r="H101" s="313" t="s">
        <v>9870</v>
      </c>
      <c r="I101" s="310" t="s">
        <v>9871</v>
      </c>
      <c r="J101" s="310"/>
      <c r="K101" s="310" t="s">
        <v>2734</v>
      </c>
      <c r="L101" s="310" t="s">
        <v>2087</v>
      </c>
      <c r="M101" s="314">
        <v>1469</v>
      </c>
      <c r="N101" s="314">
        <v>1600</v>
      </c>
      <c r="O101" s="314"/>
      <c r="P101" s="314">
        <v>131</v>
      </c>
      <c r="Q101" s="327"/>
      <c r="R101" s="315"/>
      <c r="S101" s="315"/>
      <c r="T101" s="317" t="s">
        <v>8716</v>
      </c>
      <c r="U101" s="317" t="s">
        <v>8717</v>
      </c>
      <c r="V101" s="318" t="s">
        <v>8685</v>
      </c>
      <c r="W101" s="318"/>
      <c r="X101" s="318"/>
      <c r="Y101" s="318"/>
      <c r="Z101" s="318"/>
      <c r="AA101" s="320" t="s">
        <v>313</v>
      </c>
      <c r="AB101" s="320"/>
      <c r="AC101" s="320"/>
      <c r="AD101" s="320"/>
      <c r="AE101" s="321" t="s">
        <v>9872</v>
      </c>
      <c r="AF101" s="331"/>
      <c r="AG101" s="331"/>
      <c r="AH101" s="331"/>
      <c r="AI101" s="331"/>
      <c r="AJ101" s="329"/>
      <c r="AK101" s="329"/>
      <c r="AL101" s="329"/>
      <c r="AM101" s="324">
        <v>1</v>
      </c>
      <c r="AN101" s="332"/>
      <c r="AO101" s="332"/>
      <c r="AP101" s="332"/>
      <c r="AQ101" s="333"/>
      <c r="AR101" s="333"/>
      <c r="AS101" s="333"/>
      <c r="AT101" s="333"/>
      <c r="AU101" s="333"/>
      <c r="AV101" s="333"/>
      <c r="AW101" s="333"/>
      <c r="AX101" s="333"/>
      <c r="AY101" s="333"/>
      <c r="AZ101" s="333"/>
      <c r="BA101" s="333"/>
      <c r="BB101" s="333"/>
      <c r="BC101" s="333"/>
      <c r="BD101" s="333"/>
      <c r="BE101" s="333"/>
      <c r="BF101" s="333"/>
      <c r="BG101" s="332"/>
      <c r="BH101" s="332"/>
      <c r="BI101" s="332"/>
      <c r="BJ101" s="332"/>
      <c r="BK101" s="332"/>
      <c r="BL101" s="332"/>
      <c r="BM101" s="325" t="s">
        <v>2756</v>
      </c>
      <c r="BN101" s="326" t="s">
        <v>2756</v>
      </c>
      <c r="BO101" s="326"/>
      <c r="BP101" s="326"/>
      <c r="BQ101" s="334"/>
      <c r="BR101" s="325"/>
    </row>
    <row r="102" spans="2:70" ht="14.25" customHeight="1">
      <c r="B102" s="310">
        <v>100</v>
      </c>
      <c r="C102" s="310" t="s">
        <v>8740</v>
      </c>
      <c r="D102" s="311">
        <v>1993</v>
      </c>
      <c r="E102" s="310" t="s">
        <v>5356</v>
      </c>
      <c r="F102" s="310" t="s">
        <v>5357</v>
      </c>
      <c r="G102" s="312" t="s">
        <v>5298</v>
      </c>
      <c r="H102" s="313" t="s">
        <v>9873</v>
      </c>
      <c r="I102" s="310" t="s">
        <v>9874</v>
      </c>
      <c r="J102" s="310"/>
      <c r="K102" s="310" t="s">
        <v>2734</v>
      </c>
      <c r="L102" s="310" t="s">
        <v>2087</v>
      </c>
      <c r="M102" s="314">
        <v>31502</v>
      </c>
      <c r="N102" s="314">
        <v>31550</v>
      </c>
      <c r="O102" s="314"/>
      <c r="P102" s="314">
        <v>48</v>
      </c>
      <c r="Q102" s="327"/>
      <c r="R102" s="315">
        <v>2</v>
      </c>
      <c r="S102" s="315"/>
      <c r="T102" s="317" t="s">
        <v>8743</v>
      </c>
      <c r="U102" s="317" t="s">
        <v>8744</v>
      </c>
      <c r="V102" s="318" t="s">
        <v>8664</v>
      </c>
      <c r="W102" s="318"/>
      <c r="X102" s="318"/>
      <c r="Y102" s="318"/>
      <c r="Z102" s="318"/>
      <c r="AA102" s="320" t="s">
        <v>313</v>
      </c>
      <c r="AB102" s="320"/>
      <c r="AC102" s="320"/>
      <c r="AD102" s="320"/>
      <c r="AE102" s="321" t="s">
        <v>9875</v>
      </c>
      <c r="AF102" s="331"/>
      <c r="AG102" s="331"/>
      <c r="AH102" s="331"/>
      <c r="AI102" s="331"/>
      <c r="AJ102" s="329"/>
      <c r="AK102" s="329"/>
      <c r="AL102" s="329"/>
      <c r="AM102" s="324">
        <v>1</v>
      </c>
      <c r="AN102" s="332"/>
      <c r="AO102" s="332"/>
      <c r="AP102" s="332"/>
      <c r="AQ102" s="333"/>
      <c r="AR102" s="333"/>
      <c r="AS102" s="333"/>
      <c r="AT102" s="333"/>
      <c r="AU102" s="333"/>
      <c r="AV102" s="333"/>
      <c r="AW102" s="333"/>
      <c r="AX102" s="333"/>
      <c r="AY102" s="333"/>
      <c r="AZ102" s="333"/>
      <c r="BA102" s="333"/>
      <c r="BB102" s="333"/>
      <c r="BC102" s="333"/>
      <c r="BD102" s="333"/>
      <c r="BE102" s="333"/>
      <c r="BF102" s="333"/>
      <c r="BG102" s="332"/>
      <c r="BH102" s="332"/>
      <c r="BI102" s="332"/>
      <c r="BJ102" s="332"/>
      <c r="BK102" s="332"/>
      <c r="BL102" s="332"/>
      <c r="BM102" s="325" t="s">
        <v>2756</v>
      </c>
      <c r="BN102" s="326" t="s">
        <v>5352</v>
      </c>
      <c r="BO102" s="326"/>
      <c r="BP102" s="326"/>
      <c r="BQ102" s="334"/>
      <c r="BR102" s="325"/>
    </row>
    <row r="103" spans="2:70" ht="14.25" customHeight="1">
      <c r="B103" s="310">
        <v>101</v>
      </c>
      <c r="C103" s="310" t="s">
        <v>8749</v>
      </c>
      <c r="D103" s="311">
        <v>2005</v>
      </c>
      <c r="E103" s="310" t="s">
        <v>5377</v>
      </c>
      <c r="F103" s="310" t="s">
        <v>5378</v>
      </c>
      <c r="G103" s="312" t="s">
        <v>5298</v>
      </c>
      <c r="H103" s="313" t="s">
        <v>5379</v>
      </c>
      <c r="I103" s="310" t="s">
        <v>9876</v>
      </c>
      <c r="J103" s="310"/>
      <c r="K103" s="310" t="s">
        <v>2734</v>
      </c>
      <c r="L103" s="310" t="s">
        <v>2087</v>
      </c>
      <c r="M103" s="314">
        <v>22400</v>
      </c>
      <c r="N103" s="314">
        <v>35000</v>
      </c>
      <c r="O103" s="314"/>
      <c r="P103" s="314">
        <v>12600</v>
      </c>
      <c r="Q103" s="327"/>
      <c r="R103" s="315">
        <v>12</v>
      </c>
      <c r="S103" s="315"/>
      <c r="T103" s="317" t="s">
        <v>5381</v>
      </c>
      <c r="U103" s="317" t="s">
        <v>8752</v>
      </c>
      <c r="V103" s="318" t="s">
        <v>8693</v>
      </c>
      <c r="W103" s="318"/>
      <c r="X103" s="318"/>
      <c r="Y103" s="318"/>
      <c r="Z103" s="318"/>
      <c r="AA103" s="320" t="s">
        <v>313</v>
      </c>
      <c r="AB103" s="320"/>
      <c r="AC103" s="320"/>
      <c r="AD103" s="320"/>
      <c r="AE103" s="321" t="s">
        <v>9877</v>
      </c>
      <c r="AF103" s="331"/>
      <c r="AG103" s="331"/>
      <c r="AH103" s="331"/>
      <c r="AI103" s="331"/>
      <c r="AJ103" s="329"/>
      <c r="AK103" s="329"/>
      <c r="AL103" s="329"/>
      <c r="AM103" s="324">
        <v>1</v>
      </c>
      <c r="AN103" s="332"/>
      <c r="AO103" s="332"/>
      <c r="AP103" s="332"/>
      <c r="AQ103" s="333"/>
      <c r="AR103" s="333"/>
      <c r="AS103" s="333"/>
      <c r="AT103" s="333"/>
      <c r="AU103" s="333"/>
      <c r="AV103" s="333"/>
      <c r="AW103" s="333"/>
      <c r="AX103" s="333"/>
      <c r="AY103" s="333"/>
      <c r="AZ103" s="333"/>
      <c r="BA103" s="333"/>
      <c r="BB103" s="333"/>
      <c r="BC103" s="333"/>
      <c r="BD103" s="333"/>
      <c r="BE103" s="333"/>
      <c r="BF103" s="333"/>
      <c r="BG103" s="332"/>
      <c r="BH103" s="332"/>
      <c r="BI103" s="332"/>
      <c r="BJ103" s="332"/>
      <c r="BK103" s="332">
        <v>1</v>
      </c>
      <c r="BL103" s="332" t="s">
        <v>9878</v>
      </c>
      <c r="BM103" s="325" t="s">
        <v>2756</v>
      </c>
      <c r="BN103" s="326" t="s">
        <v>2756</v>
      </c>
      <c r="BO103" s="326"/>
      <c r="BP103" s="326"/>
      <c r="BQ103" s="334"/>
      <c r="BR103" s="325"/>
    </row>
    <row r="104" spans="2:70" ht="14.25" customHeight="1">
      <c r="B104" s="310">
        <v>102</v>
      </c>
      <c r="C104" s="310" t="s">
        <v>8758</v>
      </c>
      <c r="D104" s="311">
        <v>2008</v>
      </c>
      <c r="E104" s="310" t="s">
        <v>9879</v>
      </c>
      <c r="F104" s="310" t="s">
        <v>5397</v>
      </c>
      <c r="G104" s="312" t="s">
        <v>5298</v>
      </c>
      <c r="H104" s="313" t="s">
        <v>5398</v>
      </c>
      <c r="I104" s="310" t="s">
        <v>9880</v>
      </c>
      <c r="J104" s="310"/>
      <c r="K104" s="310" t="s">
        <v>2814</v>
      </c>
      <c r="L104" s="310" t="s">
        <v>2087</v>
      </c>
      <c r="M104" s="314">
        <v>3675</v>
      </c>
      <c r="N104" s="314">
        <v>3700</v>
      </c>
      <c r="O104" s="314"/>
      <c r="P104" s="314">
        <v>25</v>
      </c>
      <c r="Q104" s="327"/>
      <c r="R104" s="315">
        <v>2</v>
      </c>
      <c r="S104" s="315"/>
      <c r="T104" s="317" t="s">
        <v>5400</v>
      </c>
      <c r="U104" s="317" t="s">
        <v>5401</v>
      </c>
      <c r="V104" s="318" t="s">
        <v>8664</v>
      </c>
      <c r="W104" s="318"/>
      <c r="X104" s="318"/>
      <c r="Y104" s="318"/>
      <c r="Z104" s="318"/>
      <c r="AA104" s="320" t="s">
        <v>313</v>
      </c>
      <c r="AB104" s="320"/>
      <c r="AC104" s="320"/>
      <c r="AD104" s="320"/>
      <c r="AE104" s="321" t="s">
        <v>9881</v>
      </c>
      <c r="AF104" s="331"/>
      <c r="AG104" s="331"/>
      <c r="AH104" s="331"/>
      <c r="AI104" s="331"/>
      <c r="AJ104" s="329"/>
      <c r="AK104" s="329"/>
      <c r="AL104" s="329"/>
      <c r="AM104" s="324">
        <v>1</v>
      </c>
      <c r="AN104" s="332"/>
      <c r="AO104" s="332"/>
      <c r="AP104" s="332"/>
      <c r="AQ104" s="333"/>
      <c r="AR104" s="333"/>
      <c r="AS104" s="333"/>
      <c r="AT104" s="333"/>
      <c r="AU104" s="333"/>
      <c r="AV104" s="333"/>
      <c r="AW104" s="333"/>
      <c r="AX104" s="333"/>
      <c r="AY104" s="333"/>
      <c r="AZ104" s="333"/>
      <c r="BA104" s="333"/>
      <c r="BB104" s="333"/>
      <c r="BC104" s="333"/>
      <c r="BD104" s="333"/>
      <c r="BE104" s="333"/>
      <c r="BF104" s="333"/>
      <c r="BG104" s="332"/>
      <c r="BH104" s="332"/>
      <c r="BI104" s="332"/>
      <c r="BJ104" s="332"/>
      <c r="BK104" s="332"/>
      <c r="BL104" s="332"/>
      <c r="BM104" s="325">
        <v>1</v>
      </c>
      <c r="BN104" s="326" t="s">
        <v>2756</v>
      </c>
      <c r="BO104" s="326" t="s">
        <v>3335</v>
      </c>
      <c r="BP104" s="326"/>
      <c r="BQ104" s="334"/>
      <c r="BR104" s="325"/>
    </row>
    <row r="105" spans="2:70" ht="14.25" customHeight="1">
      <c r="B105" s="310">
        <v>103</v>
      </c>
      <c r="C105" s="310" t="s">
        <v>9882</v>
      </c>
      <c r="D105" s="311">
        <v>1997</v>
      </c>
      <c r="E105" s="310" t="s">
        <v>5413</v>
      </c>
      <c r="F105" s="310" t="s">
        <v>5414</v>
      </c>
      <c r="G105" s="312" t="s">
        <v>5415</v>
      </c>
      <c r="H105" s="313" t="s">
        <v>5416</v>
      </c>
      <c r="I105" s="310" t="s">
        <v>5417</v>
      </c>
      <c r="J105" s="310"/>
      <c r="K105" s="310" t="s">
        <v>2734</v>
      </c>
      <c r="L105" s="310" t="s">
        <v>2083</v>
      </c>
      <c r="M105" s="314">
        <v>56500</v>
      </c>
      <c r="N105" s="314">
        <v>49500</v>
      </c>
      <c r="O105" s="314"/>
      <c r="P105" s="315"/>
      <c r="Q105" s="316"/>
      <c r="R105" s="315">
        <v>22</v>
      </c>
      <c r="S105" s="315"/>
      <c r="T105" s="317" t="s">
        <v>5420</v>
      </c>
      <c r="U105" s="317" t="s">
        <v>5421</v>
      </c>
      <c r="V105" s="318" t="s">
        <v>5418</v>
      </c>
      <c r="W105" s="318"/>
      <c r="X105" s="318"/>
      <c r="Y105" s="318"/>
      <c r="Z105" s="318"/>
      <c r="AA105" s="320" t="s">
        <v>313</v>
      </c>
      <c r="AB105" s="320"/>
      <c r="AC105" s="320"/>
      <c r="AD105" s="320"/>
      <c r="AE105" s="321" t="s">
        <v>9883</v>
      </c>
      <c r="AF105" s="331"/>
      <c r="AG105" s="331"/>
      <c r="AH105" s="331"/>
      <c r="AI105" s="331"/>
      <c r="AJ105" s="329"/>
      <c r="AK105" s="329"/>
      <c r="AL105" s="329"/>
      <c r="AM105" s="324">
        <v>1</v>
      </c>
      <c r="AN105" s="333"/>
      <c r="AO105" s="333"/>
      <c r="AP105" s="333"/>
      <c r="AQ105" s="333"/>
      <c r="AR105" s="333"/>
      <c r="AS105" s="333"/>
      <c r="AT105" s="341"/>
      <c r="AU105" s="333"/>
      <c r="AV105" s="333"/>
      <c r="AW105" s="333"/>
      <c r="AX105" s="333"/>
      <c r="AY105" s="333"/>
      <c r="AZ105" s="333"/>
      <c r="BA105" s="333"/>
      <c r="BB105" s="333"/>
      <c r="BC105" s="333"/>
      <c r="BD105" s="341"/>
      <c r="BE105" s="341"/>
      <c r="BF105" s="341"/>
      <c r="BG105" s="333"/>
      <c r="BH105" s="333"/>
      <c r="BI105" s="333"/>
      <c r="BJ105" s="341"/>
      <c r="BK105" s="333"/>
      <c r="BL105" s="333"/>
      <c r="BM105" s="325" t="s">
        <v>2756</v>
      </c>
      <c r="BN105" s="342" t="s">
        <v>2756</v>
      </c>
      <c r="BO105" s="342"/>
      <c r="BP105" s="342"/>
      <c r="BQ105" s="334"/>
      <c r="BR105" s="325"/>
    </row>
    <row r="106" spans="2:70" ht="14.25" customHeight="1">
      <c r="B106" s="310">
        <v>104</v>
      </c>
      <c r="C106" s="310" t="s">
        <v>5431</v>
      </c>
      <c r="D106" s="311">
        <v>1999</v>
      </c>
      <c r="E106" s="310" t="s">
        <v>5432</v>
      </c>
      <c r="F106" s="310" t="s">
        <v>5433</v>
      </c>
      <c r="G106" s="312" t="s">
        <v>5434</v>
      </c>
      <c r="H106" s="313" t="s">
        <v>5435</v>
      </c>
      <c r="I106" s="310" t="s">
        <v>5436</v>
      </c>
      <c r="J106" s="310"/>
      <c r="K106" s="310" t="s">
        <v>2734</v>
      </c>
      <c r="L106" s="310" t="s">
        <v>2083</v>
      </c>
      <c r="M106" s="314">
        <v>63000</v>
      </c>
      <c r="N106" s="314">
        <v>65000</v>
      </c>
      <c r="O106" s="314"/>
      <c r="P106" s="314">
        <v>2000</v>
      </c>
      <c r="Q106" s="327"/>
      <c r="R106" s="315">
        <v>5</v>
      </c>
      <c r="S106" s="315"/>
      <c r="T106" s="317" t="s">
        <v>5438</v>
      </c>
      <c r="U106" s="317" t="s">
        <v>5439</v>
      </c>
      <c r="V106" s="318" t="s">
        <v>5437</v>
      </c>
      <c r="W106" s="318"/>
      <c r="X106" s="318"/>
      <c r="Y106" s="318"/>
      <c r="Z106" s="318"/>
      <c r="AA106" s="320" t="s">
        <v>2756</v>
      </c>
      <c r="AB106" s="320"/>
      <c r="AC106" s="320"/>
      <c r="AD106" s="320"/>
      <c r="AE106" s="321"/>
      <c r="AF106" s="331"/>
      <c r="AG106" s="331"/>
      <c r="AH106" s="331"/>
      <c r="AI106" s="331"/>
      <c r="AJ106" s="329"/>
      <c r="AK106" s="329"/>
      <c r="AL106" s="329"/>
      <c r="AM106" s="324">
        <v>1</v>
      </c>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25" t="s">
        <v>2756</v>
      </c>
      <c r="BN106" s="342" t="s">
        <v>2756</v>
      </c>
      <c r="BO106" s="342"/>
      <c r="BP106" s="342"/>
      <c r="BQ106" s="334"/>
      <c r="BR106" s="325"/>
    </row>
    <row r="107" spans="2:70" ht="14.25" customHeight="1">
      <c r="B107" s="310">
        <v>105</v>
      </c>
      <c r="C107" s="310" t="s">
        <v>2024</v>
      </c>
      <c r="D107" s="311">
        <v>1991</v>
      </c>
      <c r="E107" s="310" t="s">
        <v>5450</v>
      </c>
      <c r="F107" s="310" t="s">
        <v>5451</v>
      </c>
      <c r="G107" s="312" t="s">
        <v>5434</v>
      </c>
      <c r="H107" s="313" t="s">
        <v>5452</v>
      </c>
      <c r="I107" s="310" t="s">
        <v>5453</v>
      </c>
      <c r="J107" s="310"/>
      <c r="K107" s="310" t="s">
        <v>2734</v>
      </c>
      <c r="L107" s="310" t="s">
        <v>2083</v>
      </c>
      <c r="M107" s="314">
        <v>69100</v>
      </c>
      <c r="N107" s="314">
        <v>79100</v>
      </c>
      <c r="O107" s="314"/>
      <c r="P107" s="314">
        <v>10000</v>
      </c>
      <c r="Q107" s="327"/>
      <c r="R107" s="315">
        <v>22</v>
      </c>
      <c r="S107" s="315"/>
      <c r="T107" s="317" t="s">
        <v>5454</v>
      </c>
      <c r="U107" s="317" t="s">
        <v>5455</v>
      </c>
      <c r="V107" s="318" t="s">
        <v>5437</v>
      </c>
      <c r="W107" s="318"/>
      <c r="X107" s="318"/>
      <c r="Y107" s="318"/>
      <c r="Z107" s="318"/>
      <c r="AA107" s="320" t="s">
        <v>313</v>
      </c>
      <c r="AB107" s="320"/>
      <c r="AC107" s="320"/>
      <c r="AD107" s="320"/>
      <c r="AE107" s="321" t="s">
        <v>9884</v>
      </c>
      <c r="AF107" s="331"/>
      <c r="AG107" s="331"/>
      <c r="AH107" s="331"/>
      <c r="AI107" s="331"/>
      <c r="AJ107" s="329"/>
      <c r="AK107" s="329"/>
      <c r="AL107" s="329"/>
      <c r="AM107" s="324">
        <v>1</v>
      </c>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25">
        <v>1</v>
      </c>
      <c r="BN107" s="342" t="s">
        <v>2778</v>
      </c>
      <c r="BO107" s="342"/>
      <c r="BP107" s="342"/>
      <c r="BQ107" s="334"/>
      <c r="BR107" s="325"/>
    </row>
    <row r="108" spans="2:70" ht="14.25" customHeight="1">
      <c r="B108" s="310">
        <v>106</v>
      </c>
      <c r="C108" s="310" t="s">
        <v>2027</v>
      </c>
      <c r="D108" s="311">
        <v>2002</v>
      </c>
      <c r="E108" s="310" t="s">
        <v>5467</v>
      </c>
      <c r="F108" s="310" t="s">
        <v>5468</v>
      </c>
      <c r="G108" s="312" t="s">
        <v>5434</v>
      </c>
      <c r="H108" s="313" t="s">
        <v>5469</v>
      </c>
      <c r="I108" s="310" t="s">
        <v>5470</v>
      </c>
      <c r="J108" s="310"/>
      <c r="K108" s="310" t="s">
        <v>2734</v>
      </c>
      <c r="L108" s="310" t="s">
        <v>2083</v>
      </c>
      <c r="M108" s="314">
        <v>54280</v>
      </c>
      <c r="N108" s="314">
        <v>64000</v>
      </c>
      <c r="O108" s="314"/>
      <c r="P108" s="314">
        <v>9720</v>
      </c>
      <c r="Q108" s="327"/>
      <c r="R108" s="315">
        <v>22</v>
      </c>
      <c r="S108" s="315"/>
      <c r="T108" s="317" t="s">
        <v>5472</v>
      </c>
      <c r="U108" s="317" t="s">
        <v>5473</v>
      </c>
      <c r="V108" s="318" t="s">
        <v>5471</v>
      </c>
      <c r="W108" s="318"/>
      <c r="X108" s="318"/>
      <c r="Y108" s="318"/>
      <c r="Z108" s="318"/>
      <c r="AA108" s="320" t="s">
        <v>313</v>
      </c>
      <c r="AB108" s="320"/>
      <c r="AC108" s="320"/>
      <c r="AD108" s="320"/>
      <c r="AE108" s="321" t="s">
        <v>9885</v>
      </c>
      <c r="AF108" s="331"/>
      <c r="AG108" s="331"/>
      <c r="AH108" s="331"/>
      <c r="AI108" s="331"/>
      <c r="AJ108" s="329"/>
      <c r="AK108" s="329"/>
      <c r="AL108" s="329"/>
      <c r="AM108" s="324">
        <v>1</v>
      </c>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25">
        <v>1</v>
      </c>
      <c r="BN108" s="342" t="s">
        <v>2756</v>
      </c>
      <c r="BO108" s="342"/>
      <c r="BP108" s="342"/>
      <c r="BQ108" s="334"/>
      <c r="BR108" s="325" t="s">
        <v>8844</v>
      </c>
    </row>
    <row r="109" spans="2:70" ht="14.25" customHeight="1">
      <c r="B109" s="310">
        <v>107</v>
      </c>
      <c r="C109" s="310" t="s">
        <v>5500</v>
      </c>
      <c r="D109" s="311">
        <v>2009</v>
      </c>
      <c r="E109" s="310" t="s">
        <v>5501</v>
      </c>
      <c r="F109" s="310" t="s">
        <v>5502</v>
      </c>
      <c r="G109" s="312" t="s">
        <v>5434</v>
      </c>
      <c r="H109" s="313" t="s">
        <v>5503</v>
      </c>
      <c r="I109" s="310" t="s">
        <v>5504</v>
      </c>
      <c r="J109" s="310"/>
      <c r="K109" s="310" t="s">
        <v>2734</v>
      </c>
      <c r="L109" s="310" t="s">
        <v>2083</v>
      </c>
      <c r="M109" s="314">
        <v>1000</v>
      </c>
      <c r="N109" s="314">
        <v>900</v>
      </c>
      <c r="O109" s="314"/>
      <c r="P109" s="315"/>
      <c r="Q109" s="316"/>
      <c r="R109" s="315"/>
      <c r="S109" s="315"/>
      <c r="T109" s="317" t="s">
        <v>5501</v>
      </c>
      <c r="U109" s="317" t="s">
        <v>5505</v>
      </c>
      <c r="V109" s="318" t="s">
        <v>5471</v>
      </c>
      <c r="W109" s="318"/>
      <c r="X109" s="318"/>
      <c r="Y109" s="318"/>
      <c r="Z109" s="318"/>
      <c r="AA109" s="320" t="s">
        <v>2756</v>
      </c>
      <c r="AB109" s="320"/>
      <c r="AC109" s="320"/>
      <c r="AD109" s="320"/>
      <c r="AE109" s="321"/>
      <c r="AF109" s="331"/>
      <c r="AG109" s="331"/>
      <c r="AH109" s="331"/>
      <c r="AI109" s="331"/>
      <c r="AJ109" s="329"/>
      <c r="AK109" s="329"/>
      <c r="AL109" s="329"/>
      <c r="AM109" s="324">
        <v>1</v>
      </c>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25" t="s">
        <v>2756</v>
      </c>
      <c r="BN109" s="342" t="s">
        <v>2756</v>
      </c>
      <c r="BO109" s="342"/>
      <c r="BP109" s="342"/>
      <c r="BQ109" s="334"/>
      <c r="BR109" s="325"/>
    </row>
    <row r="110" spans="2:70" ht="14.25" customHeight="1">
      <c r="B110" s="310">
        <v>108</v>
      </c>
      <c r="C110" s="310" t="s">
        <v>5515</v>
      </c>
      <c r="D110" s="311">
        <v>1998</v>
      </c>
      <c r="E110" s="310" t="s">
        <v>5516</v>
      </c>
      <c r="F110" s="310" t="s">
        <v>5517</v>
      </c>
      <c r="G110" s="312" t="s">
        <v>5434</v>
      </c>
      <c r="H110" s="313" t="s">
        <v>5518</v>
      </c>
      <c r="I110" s="310" t="s">
        <v>5519</v>
      </c>
      <c r="J110" s="310"/>
      <c r="K110" s="310" t="s">
        <v>2734</v>
      </c>
      <c r="L110" s="310" t="s">
        <v>2083</v>
      </c>
      <c r="M110" s="314">
        <v>8300</v>
      </c>
      <c r="N110" s="314">
        <v>9800</v>
      </c>
      <c r="O110" s="314"/>
      <c r="P110" s="314">
        <v>1500</v>
      </c>
      <c r="Q110" s="327"/>
      <c r="R110" s="315">
        <v>1</v>
      </c>
      <c r="S110" s="315"/>
      <c r="T110" s="317" t="s">
        <v>5516</v>
      </c>
      <c r="U110" s="317" t="s">
        <v>5520</v>
      </c>
      <c r="V110" s="318" t="s">
        <v>5437</v>
      </c>
      <c r="W110" s="318"/>
      <c r="X110" s="318"/>
      <c r="Y110" s="318"/>
      <c r="Z110" s="318"/>
      <c r="AA110" s="320" t="s">
        <v>2756</v>
      </c>
      <c r="AB110" s="320"/>
      <c r="AC110" s="320"/>
      <c r="AD110" s="320"/>
      <c r="AE110" s="321"/>
      <c r="AF110" s="331"/>
      <c r="AG110" s="331"/>
      <c r="AH110" s="331"/>
      <c r="AI110" s="331"/>
      <c r="AJ110" s="329"/>
      <c r="AK110" s="329"/>
      <c r="AL110" s="329"/>
      <c r="AM110" s="324">
        <v>1</v>
      </c>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25" t="s">
        <v>2756</v>
      </c>
      <c r="BN110" s="342" t="s">
        <v>2756</v>
      </c>
      <c r="BO110" s="342"/>
      <c r="BP110" s="342"/>
      <c r="BQ110" s="334"/>
      <c r="BR110" s="325"/>
    </row>
    <row r="111" spans="2:70" ht="14.25" customHeight="1">
      <c r="B111" s="310">
        <v>109</v>
      </c>
      <c r="C111" s="310" t="s">
        <v>9886</v>
      </c>
      <c r="D111" s="311">
        <v>2005</v>
      </c>
      <c r="E111" s="310" t="s">
        <v>5532</v>
      </c>
      <c r="F111" s="310" t="s">
        <v>5533</v>
      </c>
      <c r="G111" s="312" t="s">
        <v>5434</v>
      </c>
      <c r="H111" s="313" t="s">
        <v>5534</v>
      </c>
      <c r="I111" s="310" t="s">
        <v>5535</v>
      </c>
      <c r="J111" s="310"/>
      <c r="K111" s="310" t="s">
        <v>2734</v>
      </c>
      <c r="L111" s="310" t="s">
        <v>2083</v>
      </c>
      <c r="M111" s="314">
        <v>836</v>
      </c>
      <c r="N111" s="327"/>
      <c r="O111" s="314"/>
      <c r="P111" s="315"/>
      <c r="Q111" s="316"/>
      <c r="R111" s="315"/>
      <c r="S111" s="315"/>
      <c r="T111" s="317" t="s">
        <v>5536</v>
      </c>
      <c r="U111" s="317" t="s">
        <v>5537</v>
      </c>
      <c r="V111" s="318" t="s">
        <v>5437</v>
      </c>
      <c r="W111" s="318"/>
      <c r="X111" s="318"/>
      <c r="Y111" s="318"/>
      <c r="Z111" s="318"/>
      <c r="AA111" s="320" t="s">
        <v>313</v>
      </c>
      <c r="AB111" s="320"/>
      <c r="AC111" s="320"/>
      <c r="AD111" s="320"/>
      <c r="AE111" s="321" t="s">
        <v>9887</v>
      </c>
      <c r="AF111" s="331"/>
      <c r="AG111" s="331"/>
      <c r="AH111" s="331"/>
      <c r="AI111" s="331"/>
      <c r="AJ111" s="329"/>
      <c r="AK111" s="329"/>
      <c r="AL111" s="329"/>
      <c r="AM111" s="324">
        <v>1</v>
      </c>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25">
        <v>1</v>
      </c>
      <c r="BN111" s="342" t="s">
        <v>5546</v>
      </c>
      <c r="BO111" s="342"/>
      <c r="BP111" s="342"/>
      <c r="BQ111" s="334"/>
      <c r="BR111" s="325"/>
    </row>
    <row r="112" spans="2:70" ht="14.25" customHeight="1">
      <c r="B112" s="310">
        <v>110</v>
      </c>
      <c r="C112" s="310" t="s">
        <v>2033</v>
      </c>
      <c r="D112" s="311">
        <v>1994</v>
      </c>
      <c r="E112" s="310" t="s">
        <v>5547</v>
      </c>
      <c r="F112" s="310" t="s">
        <v>5548</v>
      </c>
      <c r="G112" s="312" t="s">
        <v>5434</v>
      </c>
      <c r="H112" s="313" t="s">
        <v>5550</v>
      </c>
      <c r="I112" s="310" t="s">
        <v>5551</v>
      </c>
      <c r="J112" s="310"/>
      <c r="K112" s="310" t="s">
        <v>2734</v>
      </c>
      <c r="L112" s="310" t="s">
        <v>2083</v>
      </c>
      <c r="M112" s="314">
        <v>96400</v>
      </c>
      <c r="N112" s="314">
        <v>97000</v>
      </c>
      <c r="O112" s="314"/>
      <c r="P112" s="314">
        <v>600</v>
      </c>
      <c r="Q112" s="327"/>
      <c r="R112" s="315">
        <v>2</v>
      </c>
      <c r="S112" s="315"/>
      <c r="T112" s="317" t="s">
        <v>5552</v>
      </c>
      <c r="U112" s="317" t="s">
        <v>5553</v>
      </c>
      <c r="V112" s="318" t="s">
        <v>5437</v>
      </c>
      <c r="W112" s="318"/>
      <c r="X112" s="318"/>
      <c r="Y112" s="318"/>
      <c r="Z112" s="318"/>
      <c r="AA112" s="320" t="s">
        <v>313</v>
      </c>
      <c r="AB112" s="320"/>
      <c r="AC112" s="320"/>
      <c r="AD112" s="320"/>
      <c r="AE112" s="321" t="s">
        <v>9888</v>
      </c>
      <c r="AF112" s="331"/>
      <c r="AG112" s="331"/>
      <c r="AH112" s="331"/>
      <c r="AI112" s="331"/>
      <c r="AJ112" s="329"/>
      <c r="AK112" s="329"/>
      <c r="AL112" s="329"/>
      <c r="AM112" s="324">
        <v>1</v>
      </c>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v>1</v>
      </c>
      <c r="BL112" s="333" t="s">
        <v>9889</v>
      </c>
      <c r="BM112" s="325" t="s">
        <v>2756</v>
      </c>
      <c r="BN112" s="342" t="s">
        <v>2756</v>
      </c>
      <c r="BO112" s="342"/>
      <c r="BP112" s="342"/>
      <c r="BQ112" s="334"/>
      <c r="BR112" s="325"/>
    </row>
    <row r="113" spans="2:70" ht="14.25" customHeight="1">
      <c r="B113" s="310">
        <v>111</v>
      </c>
      <c r="C113" s="310" t="s">
        <v>376</v>
      </c>
      <c r="D113" s="311">
        <v>1983</v>
      </c>
      <c r="E113" s="310" t="s">
        <v>5563</v>
      </c>
      <c r="F113" s="310" t="s">
        <v>5564</v>
      </c>
      <c r="G113" s="312" t="s">
        <v>5434</v>
      </c>
      <c r="H113" s="313" t="s">
        <v>5566</v>
      </c>
      <c r="I113" s="310" t="s">
        <v>5567</v>
      </c>
      <c r="J113" s="310"/>
      <c r="K113" s="310" t="s">
        <v>2734</v>
      </c>
      <c r="L113" s="310" t="s">
        <v>2083</v>
      </c>
      <c r="M113" s="314">
        <v>79500</v>
      </c>
      <c r="N113" s="314">
        <v>50000</v>
      </c>
      <c r="O113" s="314"/>
      <c r="P113" s="315"/>
      <c r="Q113" s="316"/>
      <c r="R113" s="315"/>
      <c r="S113" s="315"/>
      <c r="T113" s="317" t="s">
        <v>5568</v>
      </c>
      <c r="U113" s="317" t="s">
        <v>5569</v>
      </c>
      <c r="V113" s="318" t="s">
        <v>5471</v>
      </c>
      <c r="W113" s="318"/>
      <c r="X113" s="318"/>
      <c r="Y113" s="318"/>
      <c r="Z113" s="318"/>
      <c r="AA113" s="320" t="s">
        <v>313</v>
      </c>
      <c r="AB113" s="320"/>
      <c r="AC113" s="320"/>
      <c r="AD113" s="320"/>
      <c r="AE113" s="321" t="s">
        <v>9890</v>
      </c>
      <c r="AF113" s="331"/>
      <c r="AG113" s="331"/>
      <c r="AH113" s="331"/>
      <c r="AI113" s="331"/>
      <c r="AJ113" s="329"/>
      <c r="AK113" s="329"/>
      <c r="AL113" s="329"/>
      <c r="AM113" s="324">
        <v>1</v>
      </c>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25" t="s">
        <v>2756</v>
      </c>
      <c r="BN113" s="342" t="s">
        <v>2756</v>
      </c>
      <c r="BO113" s="342"/>
      <c r="BP113" s="342"/>
      <c r="BQ113" s="334"/>
      <c r="BR113" s="325"/>
    </row>
    <row r="114" spans="2:70" ht="14.25" customHeight="1">
      <c r="B114" s="310">
        <v>112</v>
      </c>
      <c r="C114" s="310" t="s">
        <v>2035</v>
      </c>
      <c r="D114" s="311">
        <v>2002</v>
      </c>
      <c r="E114" s="310" t="s">
        <v>5579</v>
      </c>
      <c r="F114" s="310" t="s">
        <v>5580</v>
      </c>
      <c r="G114" s="312" t="s">
        <v>5434</v>
      </c>
      <c r="H114" s="313" t="s">
        <v>5581</v>
      </c>
      <c r="I114" s="310" t="s">
        <v>5582</v>
      </c>
      <c r="J114" s="310"/>
      <c r="K114" s="310" t="s">
        <v>2734</v>
      </c>
      <c r="L114" s="310" t="s">
        <v>2083</v>
      </c>
      <c r="M114" s="314">
        <v>25000</v>
      </c>
      <c r="N114" s="314">
        <v>21500</v>
      </c>
      <c r="O114" s="314"/>
      <c r="P114" s="315"/>
      <c r="Q114" s="316"/>
      <c r="R114" s="315">
        <v>3</v>
      </c>
      <c r="S114" s="315"/>
      <c r="T114" s="317" t="s">
        <v>5583</v>
      </c>
      <c r="U114" s="317" t="s">
        <v>5584</v>
      </c>
      <c r="V114" s="318" t="s">
        <v>5437</v>
      </c>
      <c r="W114" s="318"/>
      <c r="X114" s="318"/>
      <c r="Y114" s="318"/>
      <c r="Z114" s="318"/>
      <c r="AA114" s="320" t="s">
        <v>313</v>
      </c>
      <c r="AB114" s="320"/>
      <c r="AC114" s="320"/>
      <c r="AD114" s="320"/>
      <c r="AE114" s="321" t="s">
        <v>9891</v>
      </c>
      <c r="AF114" s="331"/>
      <c r="AG114" s="331"/>
      <c r="AH114" s="331"/>
      <c r="AI114" s="331"/>
      <c r="AJ114" s="329"/>
      <c r="AK114" s="329"/>
      <c r="AL114" s="329"/>
      <c r="AM114" s="324">
        <v>1</v>
      </c>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25">
        <v>1</v>
      </c>
      <c r="BN114" s="342" t="s">
        <v>2778</v>
      </c>
      <c r="BO114" s="342"/>
      <c r="BP114" s="342"/>
      <c r="BQ114" s="334"/>
      <c r="BR114" s="325"/>
    </row>
    <row r="115" spans="2:70" ht="14.25" customHeight="1">
      <c r="B115" s="310">
        <v>113</v>
      </c>
      <c r="C115" s="310" t="s">
        <v>9892</v>
      </c>
      <c r="D115" s="311">
        <v>2003</v>
      </c>
      <c r="E115" s="310" t="s">
        <v>5593</v>
      </c>
      <c r="F115" s="310" t="s">
        <v>5594</v>
      </c>
      <c r="G115" s="312" t="s">
        <v>5434</v>
      </c>
      <c r="H115" s="313" t="s">
        <v>5595</v>
      </c>
      <c r="I115" s="310" t="s">
        <v>5596</v>
      </c>
      <c r="J115" s="310"/>
      <c r="K115" s="310" t="s">
        <v>2734</v>
      </c>
      <c r="L115" s="310" t="s">
        <v>2083</v>
      </c>
      <c r="M115" s="314">
        <v>23200</v>
      </c>
      <c r="N115" s="314">
        <v>25000</v>
      </c>
      <c r="O115" s="314"/>
      <c r="P115" s="314">
        <v>1800</v>
      </c>
      <c r="Q115" s="327"/>
      <c r="R115" s="315">
        <v>4</v>
      </c>
      <c r="S115" s="315"/>
      <c r="T115" s="317" t="s">
        <v>5597</v>
      </c>
      <c r="U115" s="317" t="s">
        <v>5598</v>
      </c>
      <c r="V115" s="318" t="s">
        <v>5437</v>
      </c>
      <c r="W115" s="318"/>
      <c r="X115" s="318"/>
      <c r="Y115" s="318"/>
      <c r="Z115" s="318"/>
      <c r="AA115" s="320" t="s">
        <v>313</v>
      </c>
      <c r="AB115" s="320"/>
      <c r="AC115" s="320"/>
      <c r="AD115" s="320"/>
      <c r="AE115" s="321" t="s">
        <v>9893</v>
      </c>
      <c r="AF115" s="331"/>
      <c r="AG115" s="331"/>
      <c r="AH115" s="331"/>
      <c r="AI115" s="331"/>
      <c r="AJ115" s="329"/>
      <c r="AK115" s="329"/>
      <c r="AL115" s="329"/>
      <c r="AM115" s="324">
        <v>1</v>
      </c>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25" t="s">
        <v>2756</v>
      </c>
      <c r="BN115" s="342" t="s">
        <v>2778</v>
      </c>
      <c r="BO115" s="342"/>
      <c r="BP115" s="342"/>
      <c r="BQ115" s="334"/>
      <c r="BR115" s="325"/>
    </row>
    <row r="116" spans="2:70" ht="14.25" customHeight="1">
      <c r="B116" s="310">
        <v>114</v>
      </c>
      <c r="C116" s="310" t="s">
        <v>5607</v>
      </c>
      <c r="D116" s="311">
        <v>2003</v>
      </c>
      <c r="E116" s="310" t="s">
        <v>5608</v>
      </c>
      <c r="F116" s="310" t="s">
        <v>5609</v>
      </c>
      <c r="G116" s="312" t="s">
        <v>5434</v>
      </c>
      <c r="H116" s="313" t="s">
        <v>5610</v>
      </c>
      <c r="I116" s="310" t="s">
        <v>5611</v>
      </c>
      <c r="J116" s="310"/>
      <c r="K116" s="310" t="s">
        <v>2734</v>
      </c>
      <c r="L116" s="310" t="s">
        <v>2083</v>
      </c>
      <c r="M116" s="314">
        <v>112653</v>
      </c>
      <c r="N116" s="314">
        <v>85000</v>
      </c>
      <c r="O116" s="314"/>
      <c r="P116" s="315"/>
      <c r="Q116" s="316"/>
      <c r="R116" s="315">
        <v>4</v>
      </c>
      <c r="S116" s="315"/>
      <c r="T116" s="317" t="s">
        <v>5612</v>
      </c>
      <c r="U116" s="317" t="s">
        <v>5613</v>
      </c>
      <c r="V116" s="318" t="s">
        <v>5418</v>
      </c>
      <c r="W116" s="318"/>
      <c r="X116" s="318"/>
      <c r="Y116" s="318"/>
      <c r="Z116" s="318"/>
      <c r="AA116" s="320" t="s">
        <v>2756</v>
      </c>
      <c r="AB116" s="320"/>
      <c r="AC116" s="320"/>
      <c r="AD116" s="320"/>
      <c r="AE116" s="321"/>
      <c r="AF116" s="331"/>
      <c r="AG116" s="331"/>
      <c r="AH116" s="331"/>
      <c r="AI116" s="331"/>
      <c r="AJ116" s="329"/>
      <c r="AK116" s="329"/>
      <c r="AL116" s="329"/>
      <c r="AM116" s="324">
        <v>1</v>
      </c>
      <c r="AN116" s="333"/>
      <c r="AO116" s="333"/>
      <c r="AP116" s="333"/>
      <c r="AQ116" s="333"/>
      <c r="AR116" s="333"/>
      <c r="AS116" s="333"/>
      <c r="AT116" s="341"/>
      <c r="AU116" s="341"/>
      <c r="AV116" s="333"/>
      <c r="AW116" s="341"/>
      <c r="AX116" s="333"/>
      <c r="AY116" s="333"/>
      <c r="AZ116" s="333"/>
      <c r="BA116" s="333"/>
      <c r="BB116" s="333"/>
      <c r="BC116" s="333"/>
      <c r="BD116" s="333"/>
      <c r="BE116" s="341"/>
      <c r="BF116" s="341"/>
      <c r="BG116" s="333"/>
      <c r="BH116" s="333"/>
      <c r="BI116" s="333"/>
      <c r="BJ116" s="341"/>
      <c r="BK116" s="333"/>
      <c r="BL116" s="333"/>
      <c r="BM116" s="325" t="s">
        <v>2756</v>
      </c>
      <c r="BN116" s="342" t="s">
        <v>2778</v>
      </c>
      <c r="BO116" s="342"/>
      <c r="BP116" s="342"/>
      <c r="BQ116" s="334"/>
      <c r="BR116" s="325"/>
    </row>
    <row r="117" spans="2:70" ht="14.25" customHeight="1">
      <c r="B117" s="310">
        <v>115</v>
      </c>
      <c r="C117" s="310" t="s">
        <v>2028</v>
      </c>
      <c r="D117" s="311">
        <v>2006</v>
      </c>
      <c r="E117" s="310" t="s">
        <v>5625</v>
      </c>
      <c r="F117" s="310" t="s">
        <v>5626</v>
      </c>
      <c r="G117" s="312" t="s">
        <v>5434</v>
      </c>
      <c r="H117" s="313" t="s">
        <v>5627</v>
      </c>
      <c r="I117" s="310" t="s">
        <v>5628</v>
      </c>
      <c r="J117" s="310"/>
      <c r="K117" s="310" t="s">
        <v>2734</v>
      </c>
      <c r="L117" s="310" t="s">
        <v>2083</v>
      </c>
      <c r="M117" s="314">
        <v>11200</v>
      </c>
      <c r="N117" s="314">
        <v>9000</v>
      </c>
      <c r="O117" s="314"/>
      <c r="P117" s="315"/>
      <c r="Q117" s="316"/>
      <c r="R117" s="315">
        <v>2</v>
      </c>
      <c r="S117" s="315"/>
      <c r="T117" s="317" t="s">
        <v>5629</v>
      </c>
      <c r="U117" s="317" t="s">
        <v>5630</v>
      </c>
      <c r="V117" s="318" t="s">
        <v>5418</v>
      </c>
      <c r="W117" s="318"/>
      <c r="X117" s="318"/>
      <c r="Y117" s="318"/>
      <c r="Z117" s="318"/>
      <c r="AA117" s="320" t="s">
        <v>313</v>
      </c>
      <c r="AB117" s="320"/>
      <c r="AC117" s="320"/>
      <c r="AD117" s="320"/>
      <c r="AE117" s="321" t="s">
        <v>9894</v>
      </c>
      <c r="AF117" s="331"/>
      <c r="AG117" s="331"/>
      <c r="AH117" s="331"/>
      <c r="AI117" s="331"/>
      <c r="AJ117" s="329"/>
      <c r="AK117" s="329"/>
      <c r="AL117" s="329"/>
      <c r="AM117" s="324">
        <v>1</v>
      </c>
      <c r="AN117" s="333"/>
      <c r="AO117" s="333"/>
      <c r="AP117" s="333"/>
      <c r="AQ117" s="333"/>
      <c r="AR117" s="333"/>
      <c r="AS117" s="333"/>
      <c r="AT117" s="341"/>
      <c r="AU117" s="333"/>
      <c r="AV117" s="333"/>
      <c r="AW117" s="333"/>
      <c r="AX117" s="333"/>
      <c r="AY117" s="333"/>
      <c r="AZ117" s="333"/>
      <c r="BA117" s="333"/>
      <c r="BB117" s="333"/>
      <c r="BC117" s="333"/>
      <c r="BD117" s="333"/>
      <c r="BE117" s="341"/>
      <c r="BF117" s="341"/>
      <c r="BG117" s="333"/>
      <c r="BH117" s="333"/>
      <c r="BI117" s="333"/>
      <c r="BJ117" s="333"/>
      <c r="BK117" s="333"/>
      <c r="BL117" s="333"/>
      <c r="BM117" s="325" t="s">
        <v>2756</v>
      </c>
      <c r="BN117" s="342" t="s">
        <v>2778</v>
      </c>
      <c r="BO117" s="342"/>
      <c r="BP117" s="342"/>
      <c r="BQ117" s="334"/>
      <c r="BR117" s="325"/>
    </row>
    <row r="118" spans="2:70" ht="14.25" customHeight="1">
      <c r="B118" s="310">
        <v>116</v>
      </c>
      <c r="C118" s="310" t="s">
        <v>9895</v>
      </c>
      <c r="D118" s="311">
        <v>2013</v>
      </c>
      <c r="E118" s="310" t="s">
        <v>5659</v>
      </c>
      <c r="F118" s="310" t="s">
        <v>5660</v>
      </c>
      <c r="G118" s="312" t="s">
        <v>5434</v>
      </c>
      <c r="H118" s="313" t="s">
        <v>5661</v>
      </c>
      <c r="I118" s="310" t="s">
        <v>5662</v>
      </c>
      <c r="J118" s="310"/>
      <c r="K118" s="310" t="s">
        <v>2734</v>
      </c>
      <c r="L118" s="310" t="s">
        <v>9896</v>
      </c>
      <c r="M118" s="314">
        <v>1100</v>
      </c>
      <c r="N118" s="314">
        <v>2300</v>
      </c>
      <c r="O118" s="314"/>
      <c r="P118" s="314">
        <v>1200</v>
      </c>
      <c r="Q118" s="327"/>
      <c r="R118" s="315">
        <v>6</v>
      </c>
      <c r="S118" s="315"/>
      <c r="T118" s="317" t="s">
        <v>2872</v>
      </c>
      <c r="U118" s="317" t="s">
        <v>5663</v>
      </c>
      <c r="V118" s="318" t="s">
        <v>5437</v>
      </c>
      <c r="W118" s="318"/>
      <c r="X118" s="318"/>
      <c r="Y118" s="318"/>
      <c r="Z118" s="318"/>
      <c r="AA118" s="320" t="s">
        <v>313</v>
      </c>
      <c r="AB118" s="320"/>
      <c r="AC118" s="320"/>
      <c r="AD118" s="320"/>
      <c r="AE118" s="321" t="s">
        <v>9897</v>
      </c>
      <c r="AF118" s="331"/>
      <c r="AG118" s="331"/>
      <c r="AH118" s="331"/>
      <c r="AI118" s="331"/>
      <c r="AJ118" s="329"/>
      <c r="AK118" s="329"/>
      <c r="AL118" s="329"/>
      <c r="AM118" s="324">
        <v>1</v>
      </c>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25">
        <v>1</v>
      </c>
      <c r="BN118" s="342" t="s">
        <v>2756</v>
      </c>
      <c r="BO118" s="342"/>
      <c r="BP118" s="342"/>
      <c r="BQ118" s="334"/>
      <c r="BR118" s="325"/>
    </row>
    <row r="119" spans="2:70" ht="14.25" customHeight="1">
      <c r="B119" s="310">
        <v>117</v>
      </c>
      <c r="C119" s="310" t="s">
        <v>9898</v>
      </c>
      <c r="D119" s="311">
        <v>1982</v>
      </c>
      <c r="E119" s="310" t="s">
        <v>5696</v>
      </c>
      <c r="F119" s="310" t="s">
        <v>5697</v>
      </c>
      <c r="G119" s="312" t="s">
        <v>5434</v>
      </c>
      <c r="H119" s="313" t="s">
        <v>5698</v>
      </c>
      <c r="I119" s="310" t="s">
        <v>5699</v>
      </c>
      <c r="J119" s="310"/>
      <c r="K119" s="310" t="s">
        <v>2814</v>
      </c>
      <c r="L119" s="310" t="s">
        <v>2083</v>
      </c>
      <c r="M119" s="314">
        <v>34291</v>
      </c>
      <c r="N119" s="327">
        <v>40227</v>
      </c>
      <c r="O119" s="314"/>
      <c r="P119" s="315"/>
      <c r="Q119" s="316"/>
      <c r="R119" s="315">
        <v>1</v>
      </c>
      <c r="S119" s="315"/>
      <c r="T119" s="317" t="s">
        <v>5700</v>
      </c>
      <c r="U119" s="317" t="s">
        <v>5701</v>
      </c>
      <c r="V119" s="318" t="s">
        <v>5437</v>
      </c>
      <c r="W119" s="318"/>
      <c r="X119" s="318"/>
      <c r="Y119" s="318"/>
      <c r="Z119" s="318"/>
      <c r="AA119" s="320" t="s">
        <v>313</v>
      </c>
      <c r="AB119" s="320"/>
      <c r="AC119" s="320"/>
      <c r="AD119" s="320"/>
      <c r="AE119" s="321" t="s">
        <v>9899</v>
      </c>
      <c r="AF119" s="331"/>
      <c r="AG119" s="331"/>
      <c r="AH119" s="331"/>
      <c r="AI119" s="331"/>
      <c r="AJ119" s="329"/>
      <c r="AK119" s="329"/>
      <c r="AL119" s="329"/>
      <c r="AM119" s="324">
        <v>1</v>
      </c>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25" t="s">
        <v>2756</v>
      </c>
      <c r="BN119" s="342" t="s">
        <v>2756</v>
      </c>
      <c r="BO119" s="342" t="s">
        <v>3335</v>
      </c>
      <c r="BP119" s="342"/>
      <c r="BQ119" s="334"/>
      <c r="BR119" s="325"/>
    </row>
    <row r="120" spans="2:70" ht="14.25" customHeight="1">
      <c r="B120" s="310">
        <v>118</v>
      </c>
      <c r="C120" s="310" t="s">
        <v>8817</v>
      </c>
      <c r="D120" s="311">
        <v>2007</v>
      </c>
      <c r="E120" s="310" t="s">
        <v>5730</v>
      </c>
      <c r="F120" s="310" t="s">
        <v>5731</v>
      </c>
      <c r="G120" s="312" t="s">
        <v>5434</v>
      </c>
      <c r="H120" s="313" t="s">
        <v>5732</v>
      </c>
      <c r="I120" s="310" t="s">
        <v>5733</v>
      </c>
      <c r="J120" s="310"/>
      <c r="K120" s="310" t="s">
        <v>2734</v>
      </c>
      <c r="L120" s="310" t="s">
        <v>2083</v>
      </c>
      <c r="M120" s="314">
        <v>6700</v>
      </c>
      <c r="N120" s="314">
        <v>4000</v>
      </c>
      <c r="O120" s="314"/>
      <c r="P120" s="315"/>
      <c r="Q120" s="316"/>
      <c r="R120" s="315">
        <v>2</v>
      </c>
      <c r="S120" s="315"/>
      <c r="T120" s="317" t="s">
        <v>5734</v>
      </c>
      <c r="U120" s="317" t="s">
        <v>5735</v>
      </c>
      <c r="V120" s="318" t="s">
        <v>5437</v>
      </c>
      <c r="W120" s="318"/>
      <c r="X120" s="318"/>
      <c r="Y120" s="318"/>
      <c r="Z120" s="318"/>
      <c r="AA120" s="320" t="s">
        <v>2756</v>
      </c>
      <c r="AB120" s="320"/>
      <c r="AC120" s="320"/>
      <c r="AD120" s="320"/>
      <c r="AE120" s="321"/>
      <c r="AF120" s="331"/>
      <c r="AG120" s="331"/>
      <c r="AH120" s="331"/>
      <c r="AI120" s="331"/>
      <c r="AJ120" s="329"/>
      <c r="AK120" s="329"/>
      <c r="AL120" s="329"/>
      <c r="AM120" s="324">
        <v>1</v>
      </c>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25" t="s">
        <v>2756</v>
      </c>
      <c r="BN120" s="342" t="s">
        <v>2756</v>
      </c>
      <c r="BO120" s="342" t="s">
        <v>3335</v>
      </c>
      <c r="BP120" s="342"/>
      <c r="BQ120" s="334"/>
      <c r="BR120" s="325"/>
    </row>
    <row r="121" spans="2:70" ht="14.25" customHeight="1">
      <c r="B121" s="310">
        <v>119</v>
      </c>
      <c r="C121" s="310" t="s">
        <v>8819</v>
      </c>
      <c r="D121" s="311">
        <v>2002</v>
      </c>
      <c r="E121" s="310" t="s">
        <v>5747</v>
      </c>
      <c r="F121" s="310" t="s">
        <v>5748</v>
      </c>
      <c r="G121" s="312" t="s">
        <v>5434</v>
      </c>
      <c r="H121" s="313" t="s">
        <v>5749</v>
      </c>
      <c r="I121" s="310" t="s">
        <v>5750</v>
      </c>
      <c r="J121" s="310"/>
      <c r="K121" s="310" t="s">
        <v>2734</v>
      </c>
      <c r="L121" s="310" t="s">
        <v>2083</v>
      </c>
      <c r="M121" s="314">
        <v>2864</v>
      </c>
      <c r="N121" s="314">
        <v>2800</v>
      </c>
      <c r="O121" s="314"/>
      <c r="P121" s="315"/>
      <c r="Q121" s="316"/>
      <c r="R121" s="315"/>
      <c r="S121" s="315"/>
      <c r="T121" s="317" t="s">
        <v>5751</v>
      </c>
      <c r="U121" s="317" t="s">
        <v>5752</v>
      </c>
      <c r="V121" s="318" t="s">
        <v>5471</v>
      </c>
      <c r="W121" s="318"/>
      <c r="X121" s="318"/>
      <c r="Y121" s="318"/>
      <c r="Z121" s="318"/>
      <c r="AA121" s="320" t="s">
        <v>2756</v>
      </c>
      <c r="AB121" s="320"/>
      <c r="AC121" s="320"/>
      <c r="AD121" s="320"/>
      <c r="AE121" s="321"/>
      <c r="AF121" s="331"/>
      <c r="AG121" s="331"/>
      <c r="AH121" s="331"/>
      <c r="AI121" s="331"/>
      <c r="AJ121" s="329"/>
      <c r="AK121" s="329"/>
      <c r="AL121" s="329"/>
      <c r="AM121" s="324">
        <v>1</v>
      </c>
      <c r="AN121" s="333"/>
      <c r="AO121" s="333"/>
      <c r="AP121" s="333"/>
      <c r="AQ121" s="333"/>
      <c r="AR121" s="333"/>
      <c r="AS121" s="333"/>
      <c r="AT121" s="333"/>
      <c r="AU121" s="341"/>
      <c r="AV121" s="333"/>
      <c r="AW121" s="333"/>
      <c r="AX121" s="333"/>
      <c r="AY121" s="333"/>
      <c r="AZ121" s="333"/>
      <c r="BA121" s="333"/>
      <c r="BB121" s="333"/>
      <c r="BC121" s="333"/>
      <c r="BD121" s="333"/>
      <c r="BE121" s="333"/>
      <c r="BF121" s="333"/>
      <c r="BG121" s="333"/>
      <c r="BH121" s="333"/>
      <c r="BI121" s="333"/>
      <c r="BJ121" s="333"/>
      <c r="BK121" s="333"/>
      <c r="BL121" s="333"/>
      <c r="BM121" s="325" t="s">
        <v>2756</v>
      </c>
      <c r="BN121" s="342" t="s">
        <v>2756</v>
      </c>
      <c r="BO121" s="342" t="s">
        <v>3335</v>
      </c>
      <c r="BP121" s="342"/>
      <c r="BQ121" s="334"/>
      <c r="BR121" s="325"/>
    </row>
    <row r="122" spans="2:70" ht="14.25" customHeight="1">
      <c r="B122" s="310">
        <v>120</v>
      </c>
      <c r="C122" s="310" t="s">
        <v>5764</v>
      </c>
      <c r="D122" s="311">
        <v>2003</v>
      </c>
      <c r="E122" s="310" t="s">
        <v>5762</v>
      </c>
      <c r="F122" s="310" t="s">
        <v>5763</v>
      </c>
      <c r="G122" s="312" t="s">
        <v>5415</v>
      </c>
      <c r="H122" s="313" t="s">
        <v>5765</v>
      </c>
      <c r="I122" s="310" t="s">
        <v>5766</v>
      </c>
      <c r="J122" s="310"/>
      <c r="K122" s="310" t="s">
        <v>2734</v>
      </c>
      <c r="L122" s="310" t="s">
        <v>2083</v>
      </c>
      <c r="M122" s="314">
        <v>4200</v>
      </c>
      <c r="N122" s="314">
        <v>4500</v>
      </c>
      <c r="O122" s="314"/>
      <c r="P122" s="314">
        <v>300</v>
      </c>
      <c r="Q122" s="327"/>
      <c r="R122" s="315"/>
      <c r="S122" s="315"/>
      <c r="T122" s="317" t="s">
        <v>5767</v>
      </c>
      <c r="U122" s="317" t="s">
        <v>5768</v>
      </c>
      <c r="V122" s="318" t="s">
        <v>5471</v>
      </c>
      <c r="W122" s="318"/>
      <c r="X122" s="318"/>
      <c r="Y122" s="318"/>
      <c r="Z122" s="318"/>
      <c r="AA122" s="320" t="s">
        <v>2756</v>
      </c>
      <c r="AB122" s="320"/>
      <c r="AC122" s="320"/>
      <c r="AD122" s="320"/>
      <c r="AE122" s="321"/>
      <c r="AF122" s="331"/>
      <c r="AG122" s="331"/>
      <c r="AH122" s="331"/>
      <c r="AI122" s="331"/>
      <c r="AJ122" s="329"/>
      <c r="AK122" s="329"/>
      <c r="AL122" s="329"/>
      <c r="AM122" s="324">
        <v>1</v>
      </c>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25" t="s">
        <v>2756</v>
      </c>
      <c r="BN122" s="342" t="s">
        <v>2756</v>
      </c>
      <c r="BO122" s="342"/>
      <c r="BP122" s="342"/>
      <c r="BQ122" s="334"/>
      <c r="BR122" s="325"/>
    </row>
    <row r="123" spans="2:70" ht="14.25" customHeight="1">
      <c r="B123" s="310">
        <v>121</v>
      </c>
      <c r="C123" s="310" t="s">
        <v>2020</v>
      </c>
      <c r="D123" s="311">
        <v>2000</v>
      </c>
      <c r="E123" s="310" t="s">
        <v>5776</v>
      </c>
      <c r="F123" s="310" t="s">
        <v>5777</v>
      </c>
      <c r="G123" s="312" t="s">
        <v>5415</v>
      </c>
      <c r="H123" s="313" t="s">
        <v>5778</v>
      </c>
      <c r="I123" s="310" t="s">
        <v>5779</v>
      </c>
      <c r="J123" s="310"/>
      <c r="K123" s="310" t="s">
        <v>2734</v>
      </c>
      <c r="L123" s="310" t="s">
        <v>2083</v>
      </c>
      <c r="M123" s="314">
        <v>5900</v>
      </c>
      <c r="N123" s="314">
        <v>6000</v>
      </c>
      <c r="O123" s="314"/>
      <c r="P123" s="314">
        <v>100</v>
      </c>
      <c r="Q123" s="327"/>
      <c r="R123" s="315">
        <v>1</v>
      </c>
      <c r="S123" s="315"/>
      <c r="T123" s="317" t="s">
        <v>5780</v>
      </c>
      <c r="U123" s="317" t="s">
        <v>5781</v>
      </c>
      <c r="V123" s="318" t="s">
        <v>5471</v>
      </c>
      <c r="W123" s="318"/>
      <c r="X123" s="318"/>
      <c r="Y123" s="318"/>
      <c r="Z123" s="318"/>
      <c r="AA123" s="320" t="s">
        <v>313</v>
      </c>
      <c r="AB123" s="320"/>
      <c r="AC123" s="320"/>
      <c r="AD123" s="320"/>
      <c r="AE123" s="321" t="s">
        <v>9900</v>
      </c>
      <c r="AF123" s="331"/>
      <c r="AG123" s="331"/>
      <c r="AH123" s="331"/>
      <c r="AI123" s="331"/>
      <c r="AJ123" s="329"/>
      <c r="AK123" s="329"/>
      <c r="AL123" s="329"/>
      <c r="AM123" s="324">
        <v>1</v>
      </c>
      <c r="AN123" s="333"/>
      <c r="AO123" s="333"/>
      <c r="AP123" s="333"/>
      <c r="AQ123" s="333"/>
      <c r="AR123" s="333"/>
      <c r="AS123" s="333"/>
      <c r="AT123" s="333"/>
      <c r="AU123" s="333"/>
      <c r="AV123" s="333"/>
      <c r="AW123" s="333"/>
      <c r="AX123" s="333"/>
      <c r="AY123" s="333"/>
      <c r="AZ123" s="333"/>
      <c r="BA123" s="333"/>
      <c r="BB123" s="333"/>
      <c r="BC123" s="333"/>
      <c r="BD123" s="333"/>
      <c r="BE123" s="333"/>
      <c r="BF123" s="333"/>
      <c r="BG123" s="333"/>
      <c r="BH123" s="333"/>
      <c r="BI123" s="333"/>
      <c r="BJ123" s="333"/>
      <c r="BK123" s="333"/>
      <c r="BL123" s="333"/>
      <c r="BM123" s="325" t="s">
        <v>2756</v>
      </c>
      <c r="BN123" s="342" t="s">
        <v>2778</v>
      </c>
      <c r="BO123" s="342"/>
      <c r="BP123" s="342"/>
      <c r="BQ123" s="334"/>
      <c r="BR123" s="325"/>
    </row>
    <row r="124" spans="2:70" ht="14.25" customHeight="1">
      <c r="B124" s="310">
        <v>122</v>
      </c>
      <c r="C124" s="310" t="s">
        <v>411</v>
      </c>
      <c r="D124" s="311">
        <v>2005</v>
      </c>
      <c r="E124" s="310" t="s">
        <v>5791</v>
      </c>
      <c r="F124" s="310" t="s">
        <v>5792</v>
      </c>
      <c r="G124" s="312" t="s">
        <v>5415</v>
      </c>
      <c r="H124" s="313" t="s">
        <v>5793</v>
      </c>
      <c r="I124" s="310" t="s">
        <v>5794</v>
      </c>
      <c r="J124" s="310"/>
      <c r="K124" s="310" t="s">
        <v>2734</v>
      </c>
      <c r="L124" s="310" t="s">
        <v>2083</v>
      </c>
      <c r="M124" s="314">
        <v>19889</v>
      </c>
      <c r="N124" s="314">
        <v>22000</v>
      </c>
      <c r="O124" s="314"/>
      <c r="P124" s="314">
        <v>2111</v>
      </c>
      <c r="Q124" s="327"/>
      <c r="R124" s="315">
        <v>5</v>
      </c>
      <c r="S124" s="315"/>
      <c r="T124" s="317" t="s">
        <v>5795</v>
      </c>
      <c r="U124" s="317" t="s">
        <v>5796</v>
      </c>
      <c r="V124" s="318" t="s">
        <v>5471</v>
      </c>
      <c r="W124" s="318"/>
      <c r="X124" s="318"/>
      <c r="Y124" s="318"/>
      <c r="Z124" s="318"/>
      <c r="AA124" s="320" t="s">
        <v>313</v>
      </c>
      <c r="AB124" s="320"/>
      <c r="AC124" s="320"/>
      <c r="AD124" s="320"/>
      <c r="AE124" s="321" t="s">
        <v>9901</v>
      </c>
      <c r="AF124" s="331"/>
      <c r="AG124" s="331"/>
      <c r="AH124" s="331"/>
      <c r="AI124" s="331"/>
      <c r="AJ124" s="329"/>
      <c r="AK124" s="329"/>
      <c r="AL124" s="329"/>
      <c r="AM124" s="324">
        <v>1</v>
      </c>
      <c r="AN124" s="333"/>
      <c r="AO124" s="333"/>
      <c r="AP124" s="333"/>
      <c r="AQ124" s="333"/>
      <c r="AR124" s="333"/>
      <c r="AS124" s="333"/>
      <c r="AT124" s="333"/>
      <c r="AU124" s="333"/>
      <c r="AV124" s="333"/>
      <c r="AW124" s="333"/>
      <c r="AX124" s="333"/>
      <c r="AY124" s="333"/>
      <c r="AZ124" s="333"/>
      <c r="BA124" s="333"/>
      <c r="BB124" s="333"/>
      <c r="BC124" s="333"/>
      <c r="BD124" s="333"/>
      <c r="BE124" s="333"/>
      <c r="BF124" s="333"/>
      <c r="BG124" s="333"/>
      <c r="BH124" s="333"/>
      <c r="BI124" s="333"/>
      <c r="BJ124" s="333"/>
      <c r="BK124" s="333"/>
      <c r="BL124" s="333"/>
      <c r="BM124" s="325" t="s">
        <v>2756</v>
      </c>
      <c r="BN124" s="342" t="s">
        <v>2756</v>
      </c>
      <c r="BO124" s="342"/>
      <c r="BP124" s="342"/>
      <c r="BQ124" s="334"/>
      <c r="BR124" s="325"/>
    </row>
    <row r="125" spans="2:70" ht="14.25" customHeight="1">
      <c r="B125" s="310">
        <v>123</v>
      </c>
      <c r="C125" s="310" t="s">
        <v>5804</v>
      </c>
      <c r="D125" s="311">
        <v>2008</v>
      </c>
      <c r="E125" s="310" t="s">
        <v>5806</v>
      </c>
      <c r="F125" s="310" t="s">
        <v>5807</v>
      </c>
      <c r="G125" s="312" t="s">
        <v>5415</v>
      </c>
      <c r="H125" s="313" t="s">
        <v>5808</v>
      </c>
      <c r="I125" s="310" t="s">
        <v>5809</v>
      </c>
      <c r="J125" s="310"/>
      <c r="K125" s="310" t="s">
        <v>2734</v>
      </c>
      <c r="L125" s="310" t="s">
        <v>2083</v>
      </c>
      <c r="M125" s="314">
        <v>1500</v>
      </c>
      <c r="N125" s="314">
        <v>2500</v>
      </c>
      <c r="O125" s="314"/>
      <c r="P125" s="314">
        <v>1000</v>
      </c>
      <c r="Q125" s="327"/>
      <c r="R125" s="315"/>
      <c r="S125" s="315"/>
      <c r="T125" s="317" t="s">
        <v>5806</v>
      </c>
      <c r="U125" s="317" t="s">
        <v>5810</v>
      </c>
      <c r="V125" s="318" t="s">
        <v>5437</v>
      </c>
      <c r="W125" s="318"/>
      <c r="X125" s="318"/>
      <c r="Y125" s="318"/>
      <c r="Z125" s="318"/>
      <c r="AA125" s="320" t="s">
        <v>2756</v>
      </c>
      <c r="AB125" s="320"/>
      <c r="AC125" s="320"/>
      <c r="AD125" s="320"/>
      <c r="AE125" s="321"/>
      <c r="AF125" s="331"/>
      <c r="AG125" s="331"/>
      <c r="AH125" s="331"/>
      <c r="AI125" s="331"/>
      <c r="AJ125" s="329"/>
      <c r="AK125" s="329"/>
      <c r="AL125" s="329"/>
      <c r="AM125" s="324">
        <v>1</v>
      </c>
      <c r="AN125" s="333"/>
      <c r="AO125" s="333"/>
      <c r="AP125" s="333"/>
      <c r="AQ125" s="333"/>
      <c r="AR125" s="333"/>
      <c r="AS125" s="333"/>
      <c r="AT125" s="333"/>
      <c r="AU125" s="333"/>
      <c r="AV125" s="333"/>
      <c r="AW125" s="333"/>
      <c r="AX125" s="333"/>
      <c r="AY125" s="333"/>
      <c r="AZ125" s="333"/>
      <c r="BA125" s="333"/>
      <c r="BB125" s="333"/>
      <c r="BC125" s="333"/>
      <c r="BD125" s="333"/>
      <c r="BE125" s="333"/>
      <c r="BF125" s="333"/>
      <c r="BG125" s="333"/>
      <c r="BH125" s="333"/>
      <c r="BI125" s="333"/>
      <c r="BJ125" s="333"/>
      <c r="BK125" s="333"/>
      <c r="BL125" s="333"/>
      <c r="BM125" s="325" t="s">
        <v>2756</v>
      </c>
      <c r="BN125" s="342" t="s">
        <v>2756</v>
      </c>
      <c r="BO125" s="342"/>
      <c r="BP125" s="342"/>
      <c r="BQ125" s="334"/>
      <c r="BR125" s="325"/>
    </row>
    <row r="126" spans="2:70" ht="14.25" customHeight="1">
      <c r="B126" s="310">
        <v>124</v>
      </c>
      <c r="C126" s="310" t="s">
        <v>2022</v>
      </c>
      <c r="D126" s="311">
        <v>2007</v>
      </c>
      <c r="E126" s="310" t="s">
        <v>5818</v>
      </c>
      <c r="F126" s="310" t="s">
        <v>5819</v>
      </c>
      <c r="G126" s="312" t="s">
        <v>5415</v>
      </c>
      <c r="H126" s="313" t="s">
        <v>5820</v>
      </c>
      <c r="I126" s="310" t="s">
        <v>5821</v>
      </c>
      <c r="J126" s="310"/>
      <c r="K126" s="310" t="s">
        <v>2734</v>
      </c>
      <c r="L126" s="310" t="s">
        <v>2083</v>
      </c>
      <c r="M126" s="314">
        <v>5000</v>
      </c>
      <c r="N126" s="314">
        <v>5500</v>
      </c>
      <c r="O126" s="314"/>
      <c r="P126" s="314">
        <v>500</v>
      </c>
      <c r="Q126" s="327"/>
      <c r="R126" s="315">
        <v>8</v>
      </c>
      <c r="S126" s="315"/>
      <c r="T126" s="317" t="s">
        <v>5822</v>
      </c>
      <c r="U126" s="317" t="s">
        <v>5823</v>
      </c>
      <c r="V126" s="318" t="s">
        <v>5471</v>
      </c>
      <c r="W126" s="318"/>
      <c r="X126" s="318"/>
      <c r="Y126" s="318"/>
      <c r="Z126" s="318"/>
      <c r="AA126" s="320" t="s">
        <v>313</v>
      </c>
      <c r="AB126" s="320"/>
      <c r="AC126" s="320"/>
      <c r="AD126" s="320"/>
      <c r="AE126" s="321" t="s">
        <v>9902</v>
      </c>
      <c r="AF126" s="331"/>
      <c r="AG126" s="331"/>
      <c r="AH126" s="331"/>
      <c r="AI126" s="331"/>
      <c r="AJ126" s="329"/>
      <c r="AK126" s="329"/>
      <c r="AL126" s="329"/>
      <c r="AM126" s="324">
        <v>1</v>
      </c>
      <c r="AN126" s="333"/>
      <c r="AO126" s="333"/>
      <c r="AP126" s="333"/>
      <c r="AQ126" s="333"/>
      <c r="AR126" s="333"/>
      <c r="AS126" s="333"/>
      <c r="AT126" s="333"/>
      <c r="AU126" s="341"/>
      <c r="AV126" s="333"/>
      <c r="AW126" s="333"/>
      <c r="AX126" s="333"/>
      <c r="AY126" s="333"/>
      <c r="AZ126" s="333"/>
      <c r="BA126" s="333"/>
      <c r="BB126" s="333"/>
      <c r="BC126" s="333"/>
      <c r="BD126" s="333"/>
      <c r="BE126" s="333"/>
      <c r="BF126" s="333"/>
      <c r="BG126" s="333"/>
      <c r="BH126" s="333"/>
      <c r="BI126" s="333"/>
      <c r="BJ126" s="333"/>
      <c r="BK126" s="333">
        <v>1</v>
      </c>
      <c r="BL126" s="333" t="s">
        <v>9903</v>
      </c>
      <c r="BM126" s="325" t="s">
        <v>2756</v>
      </c>
      <c r="BN126" s="342" t="s">
        <v>2756</v>
      </c>
      <c r="BO126" s="342"/>
      <c r="BP126" s="342"/>
      <c r="BQ126" s="334"/>
      <c r="BR126" s="325"/>
    </row>
    <row r="127" spans="2:70" ht="14.25" customHeight="1">
      <c r="B127" s="310">
        <v>125</v>
      </c>
      <c r="C127" s="310" t="s">
        <v>5851</v>
      </c>
      <c r="D127" s="311">
        <v>2005</v>
      </c>
      <c r="E127" s="310" t="s">
        <v>5852</v>
      </c>
      <c r="F127" s="310" t="s">
        <v>5853</v>
      </c>
      <c r="G127" s="312" t="s">
        <v>5415</v>
      </c>
      <c r="H127" s="313" t="s">
        <v>5854</v>
      </c>
      <c r="I127" s="310" t="s">
        <v>5855</v>
      </c>
      <c r="J127" s="310"/>
      <c r="K127" s="310" t="s">
        <v>2734</v>
      </c>
      <c r="L127" s="310" t="s">
        <v>2083</v>
      </c>
      <c r="M127" s="314">
        <v>9000</v>
      </c>
      <c r="N127" s="314">
        <v>6000</v>
      </c>
      <c r="O127" s="314"/>
      <c r="P127" s="315"/>
      <c r="Q127" s="316"/>
      <c r="R127" s="315"/>
      <c r="S127" s="315"/>
      <c r="T127" s="317" t="s">
        <v>5856</v>
      </c>
      <c r="U127" s="317" t="s">
        <v>5857</v>
      </c>
      <c r="V127" s="318" t="s">
        <v>5471</v>
      </c>
      <c r="W127" s="318"/>
      <c r="X127" s="318"/>
      <c r="Y127" s="318"/>
      <c r="Z127" s="318"/>
      <c r="AA127" s="320" t="s">
        <v>2756</v>
      </c>
      <c r="AB127" s="320"/>
      <c r="AC127" s="320"/>
      <c r="AD127" s="320"/>
      <c r="AE127" s="321"/>
      <c r="AF127" s="331"/>
      <c r="AG127" s="331"/>
      <c r="AH127" s="331"/>
      <c r="AI127" s="331"/>
      <c r="AJ127" s="329"/>
      <c r="AK127" s="329"/>
      <c r="AL127" s="329"/>
      <c r="AM127" s="324">
        <v>1</v>
      </c>
      <c r="AN127" s="333"/>
      <c r="AO127" s="333"/>
      <c r="AP127" s="333"/>
      <c r="AQ127" s="333"/>
      <c r="AR127" s="333"/>
      <c r="AS127" s="333"/>
      <c r="AT127" s="333"/>
      <c r="AU127" s="341"/>
      <c r="AV127" s="333"/>
      <c r="AW127" s="333"/>
      <c r="AX127" s="333"/>
      <c r="AY127" s="333"/>
      <c r="AZ127" s="333"/>
      <c r="BA127" s="333"/>
      <c r="BB127" s="333"/>
      <c r="BC127" s="333"/>
      <c r="BD127" s="333"/>
      <c r="BE127" s="333"/>
      <c r="BF127" s="333"/>
      <c r="BG127" s="333"/>
      <c r="BH127" s="333"/>
      <c r="BI127" s="333"/>
      <c r="BJ127" s="333"/>
      <c r="BK127" s="333"/>
      <c r="BL127" s="333"/>
      <c r="BM127" s="325" t="s">
        <v>2756</v>
      </c>
      <c r="BN127" s="342" t="s">
        <v>2756</v>
      </c>
      <c r="BO127" s="342"/>
      <c r="BP127" s="342"/>
      <c r="BQ127" s="334"/>
      <c r="BR127" s="325"/>
    </row>
    <row r="128" spans="2:70" ht="14.25" customHeight="1">
      <c r="B128" s="310">
        <v>126</v>
      </c>
      <c r="C128" s="310" t="s">
        <v>2037</v>
      </c>
      <c r="D128" s="311">
        <v>2005</v>
      </c>
      <c r="E128" s="310" t="s">
        <v>5868</v>
      </c>
      <c r="F128" s="310" t="s">
        <v>5869</v>
      </c>
      <c r="G128" s="312" t="s">
        <v>5415</v>
      </c>
      <c r="H128" s="313" t="s">
        <v>5870</v>
      </c>
      <c r="I128" s="310" t="s">
        <v>5871</v>
      </c>
      <c r="J128" s="310"/>
      <c r="K128" s="310" t="s">
        <v>2734</v>
      </c>
      <c r="L128" s="310" t="s">
        <v>2083</v>
      </c>
      <c r="M128" s="314">
        <v>20600</v>
      </c>
      <c r="N128" s="314">
        <v>15000</v>
      </c>
      <c r="O128" s="314"/>
      <c r="P128" s="315"/>
      <c r="Q128" s="316"/>
      <c r="R128" s="315"/>
      <c r="S128" s="315"/>
      <c r="T128" s="317" t="s">
        <v>5872</v>
      </c>
      <c r="U128" s="317" t="s">
        <v>5873</v>
      </c>
      <c r="V128" s="318" t="s">
        <v>5471</v>
      </c>
      <c r="W128" s="318"/>
      <c r="X128" s="318"/>
      <c r="Y128" s="318"/>
      <c r="Z128" s="318"/>
      <c r="AA128" s="320" t="s">
        <v>313</v>
      </c>
      <c r="AB128" s="320"/>
      <c r="AC128" s="320"/>
      <c r="AD128" s="320"/>
      <c r="AE128" s="321" t="s">
        <v>9904</v>
      </c>
      <c r="AF128" s="331"/>
      <c r="AG128" s="331"/>
      <c r="AH128" s="331"/>
      <c r="AI128" s="331"/>
      <c r="AJ128" s="329"/>
      <c r="AK128" s="329"/>
      <c r="AL128" s="329"/>
      <c r="AM128" s="324">
        <v>1</v>
      </c>
      <c r="AN128" s="333"/>
      <c r="AO128" s="333"/>
      <c r="AP128" s="333"/>
      <c r="AQ128" s="333"/>
      <c r="AR128" s="333"/>
      <c r="AS128" s="333"/>
      <c r="AT128" s="333"/>
      <c r="AU128" s="341"/>
      <c r="AV128" s="333"/>
      <c r="AW128" s="333"/>
      <c r="AX128" s="333"/>
      <c r="AY128" s="333"/>
      <c r="AZ128" s="333"/>
      <c r="BA128" s="333"/>
      <c r="BB128" s="333"/>
      <c r="BC128" s="333"/>
      <c r="BD128" s="333"/>
      <c r="BE128" s="333"/>
      <c r="BF128" s="333"/>
      <c r="BG128" s="333"/>
      <c r="BH128" s="333"/>
      <c r="BI128" s="333"/>
      <c r="BJ128" s="333"/>
      <c r="BK128" s="333"/>
      <c r="BL128" s="333"/>
      <c r="BM128" s="325" t="s">
        <v>2756</v>
      </c>
      <c r="BN128" s="342" t="s">
        <v>2756</v>
      </c>
      <c r="BO128" s="342"/>
      <c r="BP128" s="342"/>
      <c r="BQ128" s="334"/>
      <c r="BR128" s="325"/>
    </row>
    <row r="129" spans="2:70" ht="14.25" customHeight="1">
      <c r="B129" s="310">
        <v>127</v>
      </c>
      <c r="C129" s="310" t="s">
        <v>2039</v>
      </c>
      <c r="D129" s="311">
        <v>1999</v>
      </c>
      <c r="E129" s="310" t="s">
        <v>5884</v>
      </c>
      <c r="F129" s="310" t="s">
        <v>5885</v>
      </c>
      <c r="G129" s="312" t="s">
        <v>5415</v>
      </c>
      <c r="H129" s="313" t="s">
        <v>5886</v>
      </c>
      <c r="I129" s="310" t="s">
        <v>5887</v>
      </c>
      <c r="J129" s="310"/>
      <c r="K129" s="310" t="s">
        <v>2734</v>
      </c>
      <c r="L129" s="310" t="s">
        <v>2083</v>
      </c>
      <c r="M129" s="314">
        <v>25700</v>
      </c>
      <c r="N129" s="314">
        <v>30000</v>
      </c>
      <c r="O129" s="314"/>
      <c r="P129" s="314">
        <v>4300</v>
      </c>
      <c r="Q129" s="327"/>
      <c r="R129" s="315">
        <v>5</v>
      </c>
      <c r="S129" s="315"/>
      <c r="T129" s="317" t="s">
        <v>5888</v>
      </c>
      <c r="U129" s="317" t="s">
        <v>5889</v>
      </c>
      <c r="V129" s="318" t="s">
        <v>5471</v>
      </c>
      <c r="W129" s="318"/>
      <c r="X129" s="318"/>
      <c r="Y129" s="318"/>
      <c r="Z129" s="318"/>
      <c r="AA129" s="320" t="s">
        <v>313</v>
      </c>
      <c r="AB129" s="320"/>
      <c r="AC129" s="320"/>
      <c r="AD129" s="320"/>
      <c r="AE129" s="321" t="s">
        <v>9905</v>
      </c>
      <c r="AF129" s="331"/>
      <c r="AG129" s="331"/>
      <c r="AH129" s="331"/>
      <c r="AI129" s="331"/>
      <c r="AJ129" s="329"/>
      <c r="AK129" s="329"/>
      <c r="AL129" s="329"/>
      <c r="AM129" s="324">
        <v>1</v>
      </c>
      <c r="AN129" s="333"/>
      <c r="AO129" s="333"/>
      <c r="AP129" s="333"/>
      <c r="AQ129" s="333"/>
      <c r="AR129" s="333"/>
      <c r="AS129" s="333"/>
      <c r="AT129" s="333"/>
      <c r="AU129" s="341"/>
      <c r="AV129" s="333"/>
      <c r="AW129" s="333"/>
      <c r="AX129" s="333"/>
      <c r="AY129" s="333"/>
      <c r="AZ129" s="333"/>
      <c r="BA129" s="333"/>
      <c r="BB129" s="333"/>
      <c r="BC129" s="333"/>
      <c r="BD129" s="333"/>
      <c r="BE129" s="333"/>
      <c r="BF129" s="333"/>
      <c r="BG129" s="333"/>
      <c r="BH129" s="333"/>
      <c r="BI129" s="333"/>
      <c r="BJ129" s="333"/>
      <c r="BK129" s="333"/>
      <c r="BL129" s="333"/>
      <c r="BM129" s="325" t="s">
        <v>2756</v>
      </c>
      <c r="BN129" s="342" t="s">
        <v>2778</v>
      </c>
      <c r="BO129" s="342"/>
      <c r="BP129" s="342"/>
      <c r="BQ129" s="334"/>
      <c r="BR129" s="325"/>
    </row>
    <row r="130" spans="2:70" ht="14.25" customHeight="1">
      <c r="B130" s="310">
        <v>128</v>
      </c>
      <c r="C130" s="310" t="s">
        <v>2023</v>
      </c>
      <c r="D130" s="311">
        <v>1993</v>
      </c>
      <c r="E130" s="310" t="s">
        <v>5898</v>
      </c>
      <c r="F130" s="310" t="s">
        <v>5899</v>
      </c>
      <c r="G130" s="312" t="s">
        <v>5415</v>
      </c>
      <c r="H130" s="313" t="s">
        <v>5900</v>
      </c>
      <c r="I130" s="310" t="s">
        <v>5901</v>
      </c>
      <c r="J130" s="310"/>
      <c r="K130" s="310" t="s">
        <v>2734</v>
      </c>
      <c r="L130" s="310" t="s">
        <v>2083</v>
      </c>
      <c r="M130" s="314">
        <v>9039</v>
      </c>
      <c r="N130" s="314">
        <v>7800</v>
      </c>
      <c r="O130" s="314"/>
      <c r="P130" s="315"/>
      <c r="Q130" s="316"/>
      <c r="R130" s="315">
        <v>2</v>
      </c>
      <c r="S130" s="315"/>
      <c r="T130" s="317" t="s">
        <v>5902</v>
      </c>
      <c r="U130" s="317" t="s">
        <v>5903</v>
      </c>
      <c r="V130" s="318" t="s">
        <v>5418</v>
      </c>
      <c r="W130" s="318"/>
      <c r="X130" s="318"/>
      <c r="Y130" s="318"/>
      <c r="Z130" s="318"/>
      <c r="AA130" s="320" t="s">
        <v>313</v>
      </c>
      <c r="AB130" s="320"/>
      <c r="AC130" s="320"/>
      <c r="AD130" s="320"/>
      <c r="AE130" s="321" t="s">
        <v>9906</v>
      </c>
      <c r="AF130" s="331"/>
      <c r="AG130" s="331"/>
      <c r="AH130" s="331"/>
      <c r="AI130" s="331"/>
      <c r="AJ130" s="329"/>
      <c r="AK130" s="329"/>
      <c r="AL130" s="329"/>
      <c r="AM130" s="324">
        <v>1</v>
      </c>
      <c r="AN130" s="333"/>
      <c r="AO130" s="333"/>
      <c r="AP130" s="333"/>
      <c r="AQ130" s="333"/>
      <c r="AR130" s="333"/>
      <c r="AS130" s="333"/>
      <c r="AT130" s="341"/>
      <c r="AU130" s="333"/>
      <c r="AV130" s="333"/>
      <c r="AW130" s="333"/>
      <c r="AX130" s="333"/>
      <c r="AY130" s="333"/>
      <c r="AZ130" s="333"/>
      <c r="BA130" s="333"/>
      <c r="BB130" s="333"/>
      <c r="BC130" s="333"/>
      <c r="BD130" s="333"/>
      <c r="BE130" s="341"/>
      <c r="BF130" s="341"/>
      <c r="BG130" s="333"/>
      <c r="BH130" s="333"/>
      <c r="BI130" s="333"/>
      <c r="BJ130" s="341"/>
      <c r="BK130" s="333"/>
      <c r="BL130" s="333"/>
      <c r="BM130" s="325">
        <v>1</v>
      </c>
      <c r="BN130" s="342" t="s">
        <v>2778</v>
      </c>
      <c r="BO130" s="342"/>
      <c r="BP130" s="342"/>
      <c r="BQ130" s="334"/>
      <c r="BR130" s="325"/>
    </row>
    <row r="131" spans="2:70" ht="14.25" customHeight="1">
      <c r="B131" s="310">
        <v>129</v>
      </c>
      <c r="C131" s="310" t="s">
        <v>2025</v>
      </c>
      <c r="D131" s="311">
        <v>1992</v>
      </c>
      <c r="E131" s="310" t="s">
        <v>5913</v>
      </c>
      <c r="F131" s="310" t="s">
        <v>5914</v>
      </c>
      <c r="G131" s="312" t="s">
        <v>5415</v>
      </c>
      <c r="H131" s="313" t="s">
        <v>5916</v>
      </c>
      <c r="I131" s="310" t="s">
        <v>5917</v>
      </c>
      <c r="J131" s="310"/>
      <c r="K131" s="310" t="s">
        <v>2734</v>
      </c>
      <c r="L131" s="310" t="s">
        <v>2083</v>
      </c>
      <c r="M131" s="314">
        <v>8376</v>
      </c>
      <c r="N131" s="314">
        <v>8000</v>
      </c>
      <c r="O131" s="314"/>
      <c r="P131" s="315"/>
      <c r="Q131" s="316"/>
      <c r="R131" s="315"/>
      <c r="S131" s="315"/>
      <c r="T131" s="317" t="s">
        <v>5918</v>
      </c>
      <c r="U131" s="317" t="s">
        <v>5919</v>
      </c>
      <c r="V131" s="318" t="s">
        <v>5418</v>
      </c>
      <c r="W131" s="318"/>
      <c r="X131" s="318"/>
      <c r="Y131" s="318"/>
      <c r="Z131" s="318"/>
      <c r="AA131" s="320" t="s">
        <v>313</v>
      </c>
      <c r="AB131" s="320"/>
      <c r="AC131" s="320"/>
      <c r="AD131" s="320"/>
      <c r="AE131" s="321" t="s">
        <v>9907</v>
      </c>
      <c r="AF131" s="331"/>
      <c r="AG131" s="331"/>
      <c r="AH131" s="331"/>
      <c r="AI131" s="331"/>
      <c r="AJ131" s="329"/>
      <c r="AK131" s="329"/>
      <c r="AL131" s="329"/>
      <c r="AM131" s="324">
        <v>1</v>
      </c>
      <c r="AN131" s="333"/>
      <c r="AO131" s="333"/>
      <c r="AP131" s="333"/>
      <c r="AQ131" s="333"/>
      <c r="AR131" s="333"/>
      <c r="AS131" s="333"/>
      <c r="AT131" s="341"/>
      <c r="AU131" s="333"/>
      <c r="AV131" s="333"/>
      <c r="AW131" s="333"/>
      <c r="AX131" s="333"/>
      <c r="AY131" s="333"/>
      <c r="AZ131" s="333"/>
      <c r="BA131" s="333"/>
      <c r="BB131" s="333"/>
      <c r="BC131" s="333"/>
      <c r="BD131" s="341"/>
      <c r="BE131" s="341"/>
      <c r="BF131" s="341"/>
      <c r="BG131" s="341"/>
      <c r="BH131" s="341"/>
      <c r="BI131" s="341"/>
      <c r="BJ131" s="341"/>
      <c r="BK131" s="333"/>
      <c r="BL131" s="341"/>
      <c r="BM131" s="325" t="s">
        <v>2756</v>
      </c>
      <c r="BN131" s="342" t="s">
        <v>2756</v>
      </c>
      <c r="BO131" s="342"/>
      <c r="BP131" s="342"/>
      <c r="BQ131" s="334"/>
      <c r="BR131" s="325"/>
    </row>
    <row r="132" spans="2:70" ht="14.25" customHeight="1">
      <c r="B132" s="310">
        <v>130</v>
      </c>
      <c r="C132" s="310" t="s">
        <v>2018</v>
      </c>
      <c r="D132" s="311">
        <v>1992</v>
      </c>
      <c r="E132" s="310" t="s">
        <v>5939</v>
      </c>
      <c r="F132" s="310" t="s">
        <v>5940</v>
      </c>
      <c r="G132" s="312" t="s">
        <v>5415</v>
      </c>
      <c r="H132" s="313" t="s">
        <v>5941</v>
      </c>
      <c r="I132" s="310" t="s">
        <v>5942</v>
      </c>
      <c r="J132" s="310"/>
      <c r="K132" s="310" t="s">
        <v>2734</v>
      </c>
      <c r="L132" s="310" t="s">
        <v>2083</v>
      </c>
      <c r="M132" s="314">
        <v>20902</v>
      </c>
      <c r="N132" s="314">
        <v>23000</v>
      </c>
      <c r="O132" s="314"/>
      <c r="P132" s="314">
        <v>2098</v>
      </c>
      <c r="Q132" s="327"/>
      <c r="R132" s="315">
        <v>6</v>
      </c>
      <c r="S132" s="315"/>
      <c r="T132" s="317" t="s">
        <v>5943</v>
      </c>
      <c r="U132" s="317" t="s">
        <v>5944</v>
      </c>
      <c r="V132" s="318" t="s">
        <v>5418</v>
      </c>
      <c r="W132" s="318"/>
      <c r="X132" s="318"/>
      <c r="Y132" s="318"/>
      <c r="Z132" s="318"/>
      <c r="AA132" s="320" t="s">
        <v>313</v>
      </c>
      <c r="AB132" s="320"/>
      <c r="AC132" s="320"/>
      <c r="AD132" s="320"/>
      <c r="AE132" s="321" t="s">
        <v>9908</v>
      </c>
      <c r="AF132" s="343"/>
      <c r="AG132" s="343"/>
      <c r="AH132" s="343"/>
      <c r="AI132" s="343"/>
      <c r="AJ132" s="329"/>
      <c r="AK132" s="329"/>
      <c r="AL132" s="329"/>
      <c r="AM132" s="324">
        <v>1</v>
      </c>
      <c r="AN132" s="333"/>
      <c r="AO132" s="333"/>
      <c r="AP132" s="333"/>
      <c r="AQ132" s="333"/>
      <c r="AR132" s="333"/>
      <c r="AS132" s="333"/>
      <c r="AT132" s="341"/>
      <c r="AU132" s="333"/>
      <c r="AV132" s="333"/>
      <c r="AW132" s="333"/>
      <c r="AX132" s="333"/>
      <c r="AY132" s="333"/>
      <c r="AZ132" s="333"/>
      <c r="BA132" s="333"/>
      <c r="BB132" s="333"/>
      <c r="BC132" s="333"/>
      <c r="BD132" s="333"/>
      <c r="BE132" s="341"/>
      <c r="BF132" s="341"/>
      <c r="BG132" s="333"/>
      <c r="BH132" s="333"/>
      <c r="BI132" s="333"/>
      <c r="BJ132" s="341"/>
      <c r="BK132" s="333"/>
      <c r="BL132" s="333"/>
      <c r="BM132" s="325">
        <v>1</v>
      </c>
      <c r="BN132" s="342" t="s">
        <v>2756</v>
      </c>
      <c r="BO132" s="342"/>
      <c r="BP132" s="342"/>
      <c r="BQ132" s="334"/>
      <c r="BR132" s="325"/>
    </row>
    <row r="133" spans="2:70" ht="14.25" customHeight="1">
      <c r="B133" s="310">
        <v>131</v>
      </c>
      <c r="C133" s="310" t="s">
        <v>2019</v>
      </c>
      <c r="D133" s="311">
        <v>2010</v>
      </c>
      <c r="E133" s="310" t="s">
        <v>5955</v>
      </c>
      <c r="F133" s="310" t="s">
        <v>5956</v>
      </c>
      <c r="G133" s="312" t="s">
        <v>5415</v>
      </c>
      <c r="H133" s="313" t="s">
        <v>5957</v>
      </c>
      <c r="I133" s="310" t="s">
        <v>5958</v>
      </c>
      <c r="J133" s="310"/>
      <c r="K133" s="310" t="s">
        <v>2734</v>
      </c>
      <c r="L133" s="310" t="s">
        <v>2083</v>
      </c>
      <c r="M133" s="314">
        <v>60416</v>
      </c>
      <c r="N133" s="314">
        <v>68000</v>
      </c>
      <c r="O133" s="314"/>
      <c r="P133" s="314">
        <v>7584</v>
      </c>
      <c r="Q133" s="327"/>
      <c r="R133" s="315">
        <v>15</v>
      </c>
      <c r="S133" s="315"/>
      <c r="T133" s="317" t="s">
        <v>5959</v>
      </c>
      <c r="U133" s="317" t="s">
        <v>5960</v>
      </c>
      <c r="V133" s="318" t="s">
        <v>5418</v>
      </c>
      <c r="W133" s="318"/>
      <c r="X133" s="318"/>
      <c r="Y133" s="318"/>
      <c r="Z133" s="318"/>
      <c r="AA133" s="320" t="s">
        <v>313</v>
      </c>
      <c r="AB133" s="320"/>
      <c r="AC133" s="320"/>
      <c r="AD133" s="320"/>
      <c r="AE133" s="321" t="s">
        <v>9909</v>
      </c>
      <c r="AF133" s="331"/>
      <c r="AG133" s="331"/>
      <c r="AH133" s="331"/>
      <c r="AI133" s="331"/>
      <c r="AJ133" s="329"/>
      <c r="AK133" s="329"/>
      <c r="AL133" s="329"/>
      <c r="AM133" s="324">
        <v>1</v>
      </c>
      <c r="AN133" s="333"/>
      <c r="AO133" s="333"/>
      <c r="AP133" s="333"/>
      <c r="AQ133" s="333"/>
      <c r="AR133" s="333"/>
      <c r="AS133" s="333"/>
      <c r="AT133" s="341"/>
      <c r="AU133" s="333"/>
      <c r="AV133" s="333"/>
      <c r="AW133" s="333"/>
      <c r="AX133" s="333"/>
      <c r="AY133" s="333"/>
      <c r="AZ133" s="333"/>
      <c r="BA133" s="333"/>
      <c r="BB133" s="333"/>
      <c r="BC133" s="333"/>
      <c r="BD133" s="333"/>
      <c r="BE133" s="341"/>
      <c r="BF133" s="341"/>
      <c r="BG133" s="333"/>
      <c r="BH133" s="333"/>
      <c r="BI133" s="333"/>
      <c r="BJ133" s="341"/>
      <c r="BK133" s="333"/>
      <c r="BL133" s="333"/>
      <c r="BM133" s="325">
        <v>1</v>
      </c>
      <c r="BN133" s="342" t="s">
        <v>2756</v>
      </c>
      <c r="BO133" s="334"/>
      <c r="BP133" s="334"/>
      <c r="BQ133" s="342" t="s">
        <v>8844</v>
      </c>
      <c r="BR133" s="325"/>
    </row>
    <row r="134" spans="2:70" ht="14.25" customHeight="1">
      <c r="B134" s="310">
        <v>132</v>
      </c>
      <c r="C134" s="310" t="s">
        <v>2029</v>
      </c>
      <c r="D134" s="311">
        <v>2005</v>
      </c>
      <c r="E134" s="310" t="s">
        <v>5971</v>
      </c>
      <c r="F134" s="310" t="s">
        <v>5972</v>
      </c>
      <c r="G134" s="312" t="s">
        <v>5415</v>
      </c>
      <c r="H134" s="313" t="s">
        <v>5973</v>
      </c>
      <c r="I134" s="310" t="s">
        <v>5974</v>
      </c>
      <c r="J134" s="310"/>
      <c r="K134" s="310" t="s">
        <v>2734</v>
      </c>
      <c r="L134" s="310" t="s">
        <v>2083</v>
      </c>
      <c r="M134" s="314">
        <v>13755</v>
      </c>
      <c r="N134" s="314">
        <v>14500</v>
      </c>
      <c r="O134" s="314"/>
      <c r="P134" s="314">
        <v>745</v>
      </c>
      <c r="Q134" s="327"/>
      <c r="R134" s="315">
        <v>2</v>
      </c>
      <c r="S134" s="315"/>
      <c r="T134" s="317" t="s">
        <v>5975</v>
      </c>
      <c r="U134" s="317" t="s">
        <v>5976</v>
      </c>
      <c r="V134" s="318" t="s">
        <v>5418</v>
      </c>
      <c r="W134" s="318"/>
      <c r="X134" s="318"/>
      <c r="Y134" s="318"/>
      <c r="Z134" s="318"/>
      <c r="AA134" s="320" t="s">
        <v>313</v>
      </c>
      <c r="AB134" s="320"/>
      <c r="AC134" s="320"/>
      <c r="AD134" s="320"/>
      <c r="AE134" s="321" t="s">
        <v>9910</v>
      </c>
      <c r="AF134" s="331"/>
      <c r="AG134" s="331"/>
      <c r="AH134" s="331"/>
      <c r="AI134" s="331"/>
      <c r="AJ134" s="329"/>
      <c r="AK134" s="329"/>
      <c r="AL134" s="329"/>
      <c r="AM134" s="324">
        <v>1</v>
      </c>
      <c r="AN134" s="333"/>
      <c r="AO134" s="333"/>
      <c r="AP134" s="333"/>
      <c r="AQ134" s="333"/>
      <c r="AR134" s="333"/>
      <c r="AS134" s="333"/>
      <c r="AT134" s="341"/>
      <c r="AU134" s="333"/>
      <c r="AV134" s="333"/>
      <c r="AW134" s="333"/>
      <c r="AX134" s="333"/>
      <c r="AY134" s="333"/>
      <c r="AZ134" s="333"/>
      <c r="BA134" s="333"/>
      <c r="BB134" s="333"/>
      <c r="BC134" s="333"/>
      <c r="BD134" s="333"/>
      <c r="BE134" s="341"/>
      <c r="BF134" s="341"/>
      <c r="BG134" s="333"/>
      <c r="BH134" s="333"/>
      <c r="BI134" s="333"/>
      <c r="BJ134" s="341"/>
      <c r="BK134" s="333"/>
      <c r="BL134" s="333"/>
      <c r="BM134" s="325" t="s">
        <v>2756</v>
      </c>
      <c r="BN134" s="342" t="s">
        <v>2756</v>
      </c>
      <c r="BO134" s="342"/>
      <c r="BP134" s="342"/>
      <c r="BQ134" s="334"/>
      <c r="BR134" s="325"/>
    </row>
    <row r="135" spans="2:70" ht="14.25" customHeight="1">
      <c r="B135" s="310">
        <v>133</v>
      </c>
      <c r="C135" s="310" t="s">
        <v>5986</v>
      </c>
      <c r="D135" s="311">
        <v>1994</v>
      </c>
      <c r="E135" s="310" t="s">
        <v>5988</v>
      </c>
      <c r="F135" s="310" t="s">
        <v>5989</v>
      </c>
      <c r="G135" s="312" t="s">
        <v>5415</v>
      </c>
      <c r="H135" s="313" t="s">
        <v>5990</v>
      </c>
      <c r="I135" s="310" t="s">
        <v>5991</v>
      </c>
      <c r="J135" s="310"/>
      <c r="K135" s="310" t="s">
        <v>2734</v>
      </c>
      <c r="L135" s="310" t="s">
        <v>2083</v>
      </c>
      <c r="M135" s="314">
        <v>13000</v>
      </c>
      <c r="N135" s="314">
        <v>13000</v>
      </c>
      <c r="O135" s="314"/>
      <c r="P135" s="315"/>
      <c r="Q135" s="316"/>
      <c r="R135" s="315"/>
      <c r="S135" s="315"/>
      <c r="T135" s="317" t="s">
        <v>5992</v>
      </c>
      <c r="U135" s="317" t="s">
        <v>5993</v>
      </c>
      <c r="V135" s="318" t="s">
        <v>5418</v>
      </c>
      <c r="W135" s="318"/>
      <c r="X135" s="318"/>
      <c r="Y135" s="318"/>
      <c r="Z135" s="318"/>
      <c r="AA135" s="320" t="s">
        <v>2756</v>
      </c>
      <c r="AB135" s="320"/>
      <c r="AC135" s="320"/>
      <c r="AD135" s="320"/>
      <c r="AE135" s="321"/>
      <c r="AF135" s="331"/>
      <c r="AG135" s="331"/>
      <c r="AH135" s="331"/>
      <c r="AI135" s="331"/>
      <c r="AJ135" s="329"/>
      <c r="AK135" s="329"/>
      <c r="AL135" s="329"/>
      <c r="AM135" s="324">
        <v>1</v>
      </c>
      <c r="AN135" s="333"/>
      <c r="AO135" s="333"/>
      <c r="AP135" s="333"/>
      <c r="AQ135" s="333"/>
      <c r="AR135" s="333"/>
      <c r="AS135" s="333"/>
      <c r="AT135" s="341"/>
      <c r="AU135" s="333"/>
      <c r="AV135" s="333"/>
      <c r="AW135" s="333"/>
      <c r="AX135" s="333"/>
      <c r="AY135" s="333"/>
      <c r="AZ135" s="333"/>
      <c r="BA135" s="333"/>
      <c r="BB135" s="333"/>
      <c r="BC135" s="333"/>
      <c r="BD135" s="333"/>
      <c r="BE135" s="341"/>
      <c r="BF135" s="341"/>
      <c r="BG135" s="333"/>
      <c r="BH135" s="333"/>
      <c r="BI135" s="333"/>
      <c r="BJ135" s="341"/>
      <c r="BK135" s="333"/>
      <c r="BL135" s="333"/>
      <c r="BM135" s="325" t="s">
        <v>2756</v>
      </c>
      <c r="BN135" s="342" t="s">
        <v>3098</v>
      </c>
      <c r="BO135" s="334"/>
      <c r="BP135" s="334"/>
      <c r="BQ135" s="342" t="s">
        <v>8844</v>
      </c>
      <c r="BR135" s="325"/>
    </row>
    <row r="136" spans="2:70" ht="14.25" customHeight="1">
      <c r="B136" s="310">
        <v>134</v>
      </c>
      <c r="C136" s="310" t="s">
        <v>2031</v>
      </c>
      <c r="D136" s="311">
        <v>2008</v>
      </c>
      <c r="E136" s="310" t="s">
        <v>6004</v>
      </c>
      <c r="F136" s="310" t="s">
        <v>6005</v>
      </c>
      <c r="G136" s="312" t="s">
        <v>5415</v>
      </c>
      <c r="H136" s="313" t="s">
        <v>6006</v>
      </c>
      <c r="I136" s="310" t="s">
        <v>6007</v>
      </c>
      <c r="J136" s="310"/>
      <c r="K136" s="310" t="s">
        <v>2734</v>
      </c>
      <c r="L136" s="310" t="s">
        <v>2083</v>
      </c>
      <c r="M136" s="314">
        <v>25677</v>
      </c>
      <c r="N136" s="314">
        <v>27000</v>
      </c>
      <c r="O136" s="314"/>
      <c r="P136" s="314">
        <v>1323</v>
      </c>
      <c r="Q136" s="327"/>
      <c r="R136" s="315">
        <v>14</v>
      </c>
      <c r="S136" s="315"/>
      <c r="T136" s="344" t="s">
        <v>9911</v>
      </c>
      <c r="U136" s="344" t="s">
        <v>9912</v>
      </c>
      <c r="V136" s="318" t="s">
        <v>5418</v>
      </c>
      <c r="W136" s="318"/>
      <c r="X136" s="345"/>
      <c r="Y136" s="345"/>
      <c r="Z136" s="345"/>
      <c r="AA136" s="320" t="s">
        <v>313</v>
      </c>
      <c r="AB136" s="320"/>
      <c r="AC136" s="320"/>
      <c r="AD136" s="320"/>
      <c r="AE136" s="321" t="s">
        <v>9913</v>
      </c>
      <c r="AF136" s="331"/>
      <c r="AG136" s="331"/>
      <c r="AH136" s="331"/>
      <c r="AI136" s="331"/>
      <c r="AJ136" s="329"/>
      <c r="AK136" s="329"/>
      <c r="AL136" s="329"/>
      <c r="AM136" s="324">
        <v>1</v>
      </c>
      <c r="AN136" s="333"/>
      <c r="AO136" s="333"/>
      <c r="AP136" s="333"/>
      <c r="AQ136" s="333"/>
      <c r="AR136" s="333"/>
      <c r="AS136" s="333"/>
      <c r="AT136" s="341"/>
      <c r="AU136" s="341"/>
      <c r="AV136" s="333"/>
      <c r="AW136" s="333"/>
      <c r="AX136" s="333"/>
      <c r="AY136" s="333"/>
      <c r="AZ136" s="333"/>
      <c r="BA136" s="333"/>
      <c r="BB136" s="333"/>
      <c r="BC136" s="333"/>
      <c r="BD136" s="333"/>
      <c r="BE136" s="341"/>
      <c r="BF136" s="341"/>
      <c r="BG136" s="333"/>
      <c r="BH136" s="333"/>
      <c r="BI136" s="333"/>
      <c r="BJ136" s="341"/>
      <c r="BK136" s="333"/>
      <c r="BL136" s="333"/>
      <c r="BM136" s="325" t="s">
        <v>2756</v>
      </c>
      <c r="BN136" s="342" t="s">
        <v>2756</v>
      </c>
      <c r="BO136" s="342"/>
      <c r="BP136" s="342"/>
      <c r="BQ136" s="334"/>
      <c r="BR136" s="325"/>
    </row>
    <row r="137" spans="2:70" ht="14.25" customHeight="1">
      <c r="B137" s="310">
        <v>135</v>
      </c>
      <c r="C137" s="310" t="s">
        <v>6020</v>
      </c>
      <c r="D137" s="311">
        <v>2006</v>
      </c>
      <c r="E137" s="310" t="s">
        <v>6021</v>
      </c>
      <c r="F137" s="310" t="s">
        <v>6022</v>
      </c>
      <c r="G137" s="312" t="s">
        <v>5415</v>
      </c>
      <c r="H137" s="313" t="s">
        <v>6023</v>
      </c>
      <c r="I137" s="310" t="s">
        <v>6024</v>
      </c>
      <c r="J137" s="310"/>
      <c r="K137" s="310" t="s">
        <v>2734</v>
      </c>
      <c r="L137" s="310" t="s">
        <v>2083</v>
      </c>
      <c r="M137" s="314">
        <v>1042</v>
      </c>
      <c r="N137" s="314">
        <v>3043</v>
      </c>
      <c r="O137" s="314"/>
      <c r="P137" s="314">
        <v>2001</v>
      </c>
      <c r="Q137" s="327"/>
      <c r="R137" s="315"/>
      <c r="S137" s="315"/>
      <c r="T137" s="317" t="s">
        <v>6025</v>
      </c>
      <c r="U137" s="317" t="s">
        <v>6026</v>
      </c>
      <c r="V137" s="318" t="s">
        <v>5418</v>
      </c>
      <c r="W137" s="318"/>
      <c r="X137" s="318"/>
      <c r="Y137" s="318"/>
      <c r="Z137" s="318"/>
      <c r="AA137" s="320" t="s">
        <v>2756</v>
      </c>
      <c r="AB137" s="320"/>
      <c r="AC137" s="320"/>
      <c r="AD137" s="320"/>
      <c r="AE137" s="321"/>
      <c r="AF137" s="331"/>
      <c r="AG137" s="331"/>
      <c r="AH137" s="331"/>
      <c r="AI137" s="331"/>
      <c r="AJ137" s="329"/>
      <c r="AK137" s="329"/>
      <c r="AL137" s="329"/>
      <c r="AM137" s="324">
        <v>1</v>
      </c>
      <c r="AN137" s="333"/>
      <c r="AO137" s="333"/>
      <c r="AP137" s="333"/>
      <c r="AQ137" s="333"/>
      <c r="AR137" s="333"/>
      <c r="AS137" s="333"/>
      <c r="AT137" s="341"/>
      <c r="AU137" s="333"/>
      <c r="AV137" s="333"/>
      <c r="AW137" s="333"/>
      <c r="AX137" s="333"/>
      <c r="AY137" s="333"/>
      <c r="AZ137" s="333"/>
      <c r="BA137" s="333"/>
      <c r="BB137" s="333"/>
      <c r="BC137" s="333"/>
      <c r="BD137" s="333"/>
      <c r="BE137" s="341"/>
      <c r="BF137" s="341"/>
      <c r="BG137" s="333"/>
      <c r="BH137" s="333"/>
      <c r="BI137" s="333"/>
      <c r="BJ137" s="341"/>
      <c r="BK137" s="333"/>
      <c r="BL137" s="333"/>
      <c r="BM137" s="325" t="s">
        <v>2756</v>
      </c>
      <c r="BN137" s="342" t="s">
        <v>3098</v>
      </c>
      <c r="BO137" s="342"/>
      <c r="BP137" s="342"/>
      <c r="BQ137" s="334"/>
      <c r="BR137" s="325"/>
    </row>
    <row r="138" spans="2:70" ht="14.25" customHeight="1">
      <c r="B138" s="310">
        <v>136</v>
      </c>
      <c r="C138" s="310" t="s">
        <v>2021</v>
      </c>
      <c r="D138" s="311">
        <v>2003</v>
      </c>
      <c r="E138" s="310" t="s">
        <v>6036</v>
      </c>
      <c r="F138" s="310" t="s">
        <v>6037</v>
      </c>
      <c r="G138" s="312" t="s">
        <v>5415</v>
      </c>
      <c r="H138" s="313" t="s">
        <v>6038</v>
      </c>
      <c r="I138" s="310" t="s">
        <v>6039</v>
      </c>
      <c r="J138" s="310"/>
      <c r="K138" s="310" t="s">
        <v>2734</v>
      </c>
      <c r="L138" s="310" t="s">
        <v>2083</v>
      </c>
      <c r="M138" s="314">
        <v>5567</v>
      </c>
      <c r="N138" s="314">
        <v>5500</v>
      </c>
      <c r="O138" s="314"/>
      <c r="P138" s="315"/>
      <c r="Q138" s="316"/>
      <c r="R138" s="315">
        <v>2</v>
      </c>
      <c r="S138" s="315"/>
      <c r="T138" s="317" t="s">
        <v>6040</v>
      </c>
      <c r="U138" s="317" t="s">
        <v>6041</v>
      </c>
      <c r="V138" s="318" t="s">
        <v>5471</v>
      </c>
      <c r="W138" s="318"/>
      <c r="X138" s="318"/>
      <c r="Y138" s="318"/>
      <c r="Z138" s="318"/>
      <c r="AA138" s="320" t="s">
        <v>313</v>
      </c>
      <c r="AB138" s="320"/>
      <c r="AC138" s="320"/>
      <c r="AD138" s="320"/>
      <c r="AE138" s="321" t="s">
        <v>9914</v>
      </c>
      <c r="AF138" s="331"/>
      <c r="AG138" s="331"/>
      <c r="AH138" s="331"/>
      <c r="AI138" s="331"/>
      <c r="AJ138" s="329"/>
      <c r="AK138" s="329"/>
      <c r="AL138" s="329"/>
      <c r="AM138" s="324">
        <v>1</v>
      </c>
      <c r="AN138" s="333"/>
      <c r="AO138" s="333"/>
      <c r="AP138" s="333"/>
      <c r="AQ138" s="333"/>
      <c r="AR138" s="333"/>
      <c r="AS138" s="333"/>
      <c r="AT138" s="333"/>
      <c r="AU138" s="341"/>
      <c r="AV138" s="333"/>
      <c r="AW138" s="333"/>
      <c r="AX138" s="333"/>
      <c r="AY138" s="333"/>
      <c r="AZ138" s="333"/>
      <c r="BA138" s="333"/>
      <c r="BB138" s="333"/>
      <c r="BC138" s="333"/>
      <c r="BD138" s="333"/>
      <c r="BE138" s="333"/>
      <c r="BF138" s="333"/>
      <c r="BG138" s="333"/>
      <c r="BH138" s="333"/>
      <c r="BI138" s="333"/>
      <c r="BJ138" s="333"/>
      <c r="BK138" s="333"/>
      <c r="BL138" s="333"/>
      <c r="BM138" s="325" t="s">
        <v>2756</v>
      </c>
      <c r="BN138" s="342" t="s">
        <v>2756</v>
      </c>
      <c r="BO138" s="342"/>
      <c r="BP138" s="342"/>
      <c r="BQ138" s="334"/>
      <c r="BR138" s="325"/>
    </row>
    <row r="139" spans="2:70" ht="14.25" customHeight="1">
      <c r="B139" s="310">
        <v>137</v>
      </c>
      <c r="C139" s="310" t="s">
        <v>2017</v>
      </c>
      <c r="D139" s="311">
        <v>2001</v>
      </c>
      <c r="E139" s="310" t="s">
        <v>6050</v>
      </c>
      <c r="F139" s="310" t="s">
        <v>6051</v>
      </c>
      <c r="G139" s="312" t="s">
        <v>5415</v>
      </c>
      <c r="H139" s="313" t="s">
        <v>6052</v>
      </c>
      <c r="I139" s="310" t="s">
        <v>6053</v>
      </c>
      <c r="J139" s="310"/>
      <c r="K139" s="310" t="s">
        <v>2734</v>
      </c>
      <c r="L139" s="310" t="s">
        <v>2083</v>
      </c>
      <c r="M139" s="314">
        <v>39460</v>
      </c>
      <c r="N139" s="314">
        <v>39000</v>
      </c>
      <c r="O139" s="314"/>
      <c r="P139" s="315"/>
      <c r="Q139" s="316"/>
      <c r="R139" s="315">
        <v>1</v>
      </c>
      <c r="S139" s="315"/>
      <c r="T139" s="317" t="s">
        <v>6054</v>
      </c>
      <c r="U139" s="317" t="s">
        <v>6055</v>
      </c>
      <c r="V139" s="318" t="s">
        <v>5471</v>
      </c>
      <c r="W139" s="318"/>
      <c r="X139" s="318"/>
      <c r="Y139" s="318"/>
      <c r="Z139" s="318"/>
      <c r="AA139" s="320" t="s">
        <v>313</v>
      </c>
      <c r="AB139" s="320"/>
      <c r="AC139" s="320"/>
      <c r="AD139" s="320"/>
      <c r="AE139" s="321" t="s">
        <v>9915</v>
      </c>
      <c r="AF139" s="331"/>
      <c r="AG139" s="331"/>
      <c r="AH139" s="331"/>
      <c r="AI139" s="331"/>
      <c r="AJ139" s="329"/>
      <c r="AK139" s="329"/>
      <c r="AL139" s="329"/>
      <c r="AM139" s="324">
        <v>1</v>
      </c>
      <c r="AN139" s="333"/>
      <c r="AO139" s="333"/>
      <c r="AP139" s="333"/>
      <c r="AQ139" s="333"/>
      <c r="AR139" s="333"/>
      <c r="AS139" s="333"/>
      <c r="AT139" s="333"/>
      <c r="AU139" s="333"/>
      <c r="AV139" s="333"/>
      <c r="AW139" s="333"/>
      <c r="AX139" s="333"/>
      <c r="AY139" s="333"/>
      <c r="AZ139" s="333"/>
      <c r="BA139" s="333"/>
      <c r="BB139" s="333"/>
      <c r="BC139" s="333"/>
      <c r="BD139" s="333"/>
      <c r="BE139" s="333"/>
      <c r="BF139" s="333"/>
      <c r="BG139" s="333"/>
      <c r="BH139" s="333"/>
      <c r="BI139" s="333"/>
      <c r="BJ139" s="333"/>
      <c r="BK139" s="333"/>
      <c r="BL139" s="333"/>
      <c r="BM139" s="325" t="s">
        <v>2756</v>
      </c>
      <c r="BN139" s="342" t="s">
        <v>2756</v>
      </c>
      <c r="BO139" s="342"/>
      <c r="BP139" s="342"/>
      <c r="BQ139" s="334"/>
      <c r="BR139" s="325"/>
    </row>
    <row r="140" spans="2:70" ht="14.25" customHeight="1">
      <c r="B140" s="310">
        <v>138</v>
      </c>
      <c r="C140" s="310" t="s">
        <v>6064</v>
      </c>
      <c r="D140" s="311">
        <v>2009</v>
      </c>
      <c r="E140" s="310" t="s">
        <v>6065</v>
      </c>
      <c r="F140" s="310" t="s">
        <v>6066</v>
      </c>
      <c r="G140" s="312" t="s">
        <v>5415</v>
      </c>
      <c r="H140" s="313" t="s">
        <v>6067</v>
      </c>
      <c r="I140" s="310" t="s">
        <v>6068</v>
      </c>
      <c r="J140" s="310"/>
      <c r="K140" s="310" t="s">
        <v>2734</v>
      </c>
      <c r="L140" s="310" t="s">
        <v>2083</v>
      </c>
      <c r="M140" s="314">
        <v>4060</v>
      </c>
      <c r="N140" s="314">
        <v>7000</v>
      </c>
      <c r="O140" s="314"/>
      <c r="P140" s="314">
        <v>2940</v>
      </c>
      <c r="Q140" s="327"/>
      <c r="R140" s="315">
        <v>17</v>
      </c>
      <c r="S140" s="315"/>
      <c r="T140" s="317" t="s">
        <v>6069</v>
      </c>
      <c r="U140" s="317" t="s">
        <v>6070</v>
      </c>
      <c r="V140" s="318" t="s">
        <v>5471</v>
      </c>
      <c r="W140" s="318"/>
      <c r="X140" s="318"/>
      <c r="Y140" s="318"/>
      <c r="Z140" s="318"/>
      <c r="AA140" s="320" t="s">
        <v>2756</v>
      </c>
      <c r="AB140" s="320"/>
      <c r="AC140" s="320"/>
      <c r="AD140" s="320"/>
      <c r="AE140" s="321"/>
      <c r="AF140" s="331"/>
      <c r="AG140" s="331"/>
      <c r="AH140" s="331"/>
      <c r="AI140" s="331"/>
      <c r="AJ140" s="329"/>
      <c r="AK140" s="329"/>
      <c r="AL140" s="329"/>
      <c r="AM140" s="324">
        <v>1</v>
      </c>
      <c r="AN140" s="333"/>
      <c r="AO140" s="333"/>
      <c r="AP140" s="333"/>
      <c r="AQ140" s="333"/>
      <c r="AR140" s="333"/>
      <c r="AS140" s="333"/>
      <c r="AT140" s="333"/>
      <c r="AU140" s="333"/>
      <c r="AV140" s="333"/>
      <c r="AW140" s="333"/>
      <c r="AX140" s="333"/>
      <c r="AY140" s="333"/>
      <c r="AZ140" s="333"/>
      <c r="BA140" s="333"/>
      <c r="BB140" s="333"/>
      <c r="BC140" s="333"/>
      <c r="BD140" s="333"/>
      <c r="BE140" s="333"/>
      <c r="BF140" s="333"/>
      <c r="BG140" s="333"/>
      <c r="BH140" s="333"/>
      <c r="BI140" s="333"/>
      <c r="BJ140" s="333"/>
      <c r="BK140" s="333"/>
      <c r="BL140" s="333"/>
      <c r="BM140" s="325" t="s">
        <v>2756</v>
      </c>
      <c r="BN140" s="342" t="s">
        <v>2756</v>
      </c>
      <c r="BO140" s="342"/>
      <c r="BP140" s="342"/>
      <c r="BQ140" s="334"/>
      <c r="BR140" s="325"/>
    </row>
    <row r="141" spans="2:70" ht="14.25" customHeight="1">
      <c r="B141" s="310">
        <v>139</v>
      </c>
      <c r="C141" s="310" t="s">
        <v>6094</v>
      </c>
      <c r="D141" s="311">
        <v>2010</v>
      </c>
      <c r="E141" s="310" t="s">
        <v>6096</v>
      </c>
      <c r="F141" s="310" t="s">
        <v>6097</v>
      </c>
      <c r="G141" s="312" t="s">
        <v>5415</v>
      </c>
      <c r="H141" s="313" t="s">
        <v>6098</v>
      </c>
      <c r="I141" s="310" t="s">
        <v>6099</v>
      </c>
      <c r="J141" s="310"/>
      <c r="K141" s="310" t="s">
        <v>2734</v>
      </c>
      <c r="L141" s="310" t="s">
        <v>2083</v>
      </c>
      <c r="M141" s="314">
        <v>14000</v>
      </c>
      <c r="N141" s="314">
        <v>17000</v>
      </c>
      <c r="O141" s="314"/>
      <c r="P141" s="314">
        <v>3000</v>
      </c>
      <c r="Q141" s="327"/>
      <c r="R141" s="315">
        <v>11</v>
      </c>
      <c r="S141" s="315"/>
      <c r="T141" s="317" t="s">
        <v>6100</v>
      </c>
      <c r="U141" s="317" t="s">
        <v>6101</v>
      </c>
      <c r="V141" s="318" t="s">
        <v>5471</v>
      </c>
      <c r="W141" s="318"/>
      <c r="X141" s="318"/>
      <c r="Y141" s="318"/>
      <c r="Z141" s="318"/>
      <c r="AA141" s="320" t="s">
        <v>2756</v>
      </c>
      <c r="AB141" s="320"/>
      <c r="AC141" s="320"/>
      <c r="AD141" s="320"/>
      <c r="AE141" s="321"/>
      <c r="AF141" s="331"/>
      <c r="AG141" s="331"/>
      <c r="AH141" s="331"/>
      <c r="AI141" s="331"/>
      <c r="AJ141" s="329"/>
      <c r="AK141" s="329"/>
      <c r="AL141" s="329"/>
      <c r="AM141" s="324">
        <v>1</v>
      </c>
      <c r="AN141" s="333"/>
      <c r="AO141" s="333"/>
      <c r="AP141" s="333"/>
      <c r="AQ141" s="333"/>
      <c r="AR141" s="333"/>
      <c r="AS141" s="333"/>
      <c r="AT141" s="333"/>
      <c r="AU141" s="341"/>
      <c r="AV141" s="333"/>
      <c r="AW141" s="333"/>
      <c r="AX141" s="333"/>
      <c r="AY141" s="333"/>
      <c r="AZ141" s="333"/>
      <c r="BA141" s="333"/>
      <c r="BB141" s="333"/>
      <c r="BC141" s="333"/>
      <c r="BD141" s="333"/>
      <c r="BE141" s="333"/>
      <c r="BF141" s="333"/>
      <c r="BG141" s="333"/>
      <c r="BH141" s="333"/>
      <c r="BI141" s="333"/>
      <c r="BJ141" s="333"/>
      <c r="BK141" s="333"/>
      <c r="BL141" s="333"/>
      <c r="BM141" s="325" t="s">
        <v>2756</v>
      </c>
      <c r="BN141" s="342" t="s">
        <v>2756</v>
      </c>
      <c r="BO141" s="342"/>
      <c r="BP141" s="342"/>
      <c r="BQ141" s="334"/>
      <c r="BR141" s="325"/>
    </row>
    <row r="142" spans="2:70" ht="14.25" customHeight="1">
      <c r="B142" s="310">
        <v>140</v>
      </c>
      <c r="C142" s="310" t="s">
        <v>6127</v>
      </c>
      <c r="D142" s="311">
        <v>2005</v>
      </c>
      <c r="E142" s="310" t="s">
        <v>6128</v>
      </c>
      <c r="F142" s="310" t="s">
        <v>6129</v>
      </c>
      <c r="G142" s="312" t="s">
        <v>5415</v>
      </c>
      <c r="H142" s="313" t="s">
        <v>6130</v>
      </c>
      <c r="I142" s="310" t="s">
        <v>6131</v>
      </c>
      <c r="J142" s="310"/>
      <c r="K142" s="310" t="s">
        <v>2734</v>
      </c>
      <c r="L142" s="310" t="s">
        <v>2083</v>
      </c>
      <c r="M142" s="314">
        <v>28364</v>
      </c>
      <c r="N142" s="314">
        <v>30000</v>
      </c>
      <c r="O142" s="314"/>
      <c r="P142" s="314">
        <v>1636</v>
      </c>
      <c r="Q142" s="327"/>
      <c r="R142" s="315">
        <v>15</v>
      </c>
      <c r="S142" s="315"/>
      <c r="T142" s="317" t="s">
        <v>6132</v>
      </c>
      <c r="U142" s="317" t="s">
        <v>6133</v>
      </c>
      <c r="V142" s="318" t="s">
        <v>5418</v>
      </c>
      <c r="W142" s="318"/>
      <c r="X142" s="318"/>
      <c r="Y142" s="318"/>
      <c r="Z142" s="318"/>
      <c r="AA142" s="320" t="s">
        <v>2756</v>
      </c>
      <c r="AB142" s="320"/>
      <c r="AC142" s="320"/>
      <c r="AD142" s="320"/>
      <c r="AE142" s="321"/>
      <c r="AF142" s="331"/>
      <c r="AG142" s="331"/>
      <c r="AH142" s="331"/>
      <c r="AI142" s="331"/>
      <c r="AJ142" s="329"/>
      <c r="AK142" s="329"/>
      <c r="AL142" s="329"/>
      <c r="AM142" s="324">
        <v>1</v>
      </c>
      <c r="AN142" s="333"/>
      <c r="AO142" s="333"/>
      <c r="AP142" s="333"/>
      <c r="AQ142" s="333"/>
      <c r="AR142" s="333"/>
      <c r="AS142" s="333"/>
      <c r="AT142" s="341"/>
      <c r="AU142" s="333"/>
      <c r="AV142" s="333"/>
      <c r="AW142" s="333"/>
      <c r="AX142" s="333"/>
      <c r="AY142" s="333"/>
      <c r="AZ142" s="333"/>
      <c r="BA142" s="333"/>
      <c r="BB142" s="333"/>
      <c r="BC142" s="333"/>
      <c r="BD142" s="333"/>
      <c r="BE142" s="341"/>
      <c r="BF142" s="341"/>
      <c r="BG142" s="333"/>
      <c r="BH142" s="333"/>
      <c r="BI142" s="333"/>
      <c r="BJ142" s="341"/>
      <c r="BK142" s="333"/>
      <c r="BL142" s="333"/>
      <c r="BM142" s="325" t="s">
        <v>2756</v>
      </c>
      <c r="BN142" s="342" t="s">
        <v>3098</v>
      </c>
      <c r="BO142" s="342"/>
      <c r="BP142" s="342"/>
      <c r="BQ142" s="334"/>
      <c r="BR142" s="325"/>
    </row>
    <row r="143" spans="2:70" ht="14.25" customHeight="1">
      <c r="B143" s="310">
        <v>141</v>
      </c>
      <c r="C143" s="310" t="s">
        <v>2036</v>
      </c>
      <c r="D143" s="311">
        <v>1986</v>
      </c>
      <c r="E143" s="310" t="s">
        <v>6144</v>
      </c>
      <c r="F143" s="310" t="s">
        <v>6145</v>
      </c>
      <c r="G143" s="312" t="s">
        <v>5415</v>
      </c>
      <c r="H143" s="313" t="s">
        <v>6146</v>
      </c>
      <c r="I143" s="310" t="s">
        <v>6147</v>
      </c>
      <c r="J143" s="310"/>
      <c r="K143" s="310" t="s">
        <v>2734</v>
      </c>
      <c r="L143" s="310" t="s">
        <v>2083</v>
      </c>
      <c r="M143" s="314">
        <v>240960</v>
      </c>
      <c r="N143" s="314">
        <v>245000</v>
      </c>
      <c r="O143" s="314"/>
      <c r="P143" s="314">
        <v>4040</v>
      </c>
      <c r="Q143" s="327"/>
      <c r="R143" s="315"/>
      <c r="S143" s="315"/>
      <c r="T143" s="317" t="s">
        <v>6148</v>
      </c>
      <c r="U143" s="317" t="s">
        <v>6149</v>
      </c>
      <c r="V143" s="318" t="s">
        <v>5471</v>
      </c>
      <c r="W143" s="318"/>
      <c r="X143" s="318"/>
      <c r="Y143" s="318"/>
      <c r="Z143" s="318"/>
      <c r="AA143" s="320" t="s">
        <v>313</v>
      </c>
      <c r="AB143" s="320"/>
      <c r="AC143" s="320"/>
      <c r="AD143" s="320"/>
      <c r="AE143" s="321" t="s">
        <v>9916</v>
      </c>
      <c r="AF143" s="331"/>
      <c r="AG143" s="331"/>
      <c r="AH143" s="331"/>
      <c r="AI143" s="331"/>
      <c r="AJ143" s="329"/>
      <c r="AK143" s="329"/>
      <c r="AL143" s="329"/>
      <c r="AM143" s="324">
        <v>1</v>
      </c>
      <c r="AN143" s="333"/>
      <c r="AO143" s="333"/>
      <c r="AP143" s="333"/>
      <c r="AQ143" s="333"/>
      <c r="AR143" s="333"/>
      <c r="AS143" s="333"/>
      <c r="AT143" s="333"/>
      <c r="AU143" s="333"/>
      <c r="AV143" s="333"/>
      <c r="AW143" s="333"/>
      <c r="AX143" s="333"/>
      <c r="AY143" s="333"/>
      <c r="AZ143" s="333"/>
      <c r="BA143" s="333"/>
      <c r="BB143" s="333"/>
      <c r="BC143" s="333"/>
      <c r="BD143" s="333"/>
      <c r="BE143" s="333"/>
      <c r="BF143" s="333"/>
      <c r="BG143" s="341"/>
      <c r="BH143" s="341"/>
      <c r="BI143" s="341"/>
      <c r="BJ143" s="333"/>
      <c r="BK143" s="333">
        <v>1</v>
      </c>
      <c r="BL143" s="341" t="s">
        <v>9917</v>
      </c>
      <c r="BM143" s="325" t="s">
        <v>2756</v>
      </c>
      <c r="BN143" s="342" t="s">
        <v>2778</v>
      </c>
      <c r="BO143" s="342"/>
      <c r="BP143" s="342"/>
      <c r="BQ143" s="334"/>
      <c r="BR143" s="325"/>
    </row>
    <row r="144" spans="2:70" ht="14.25" customHeight="1">
      <c r="B144" s="310">
        <v>142</v>
      </c>
      <c r="C144" s="310" t="s">
        <v>8880</v>
      </c>
      <c r="D144" s="311">
        <v>1995</v>
      </c>
      <c r="E144" s="310" t="s">
        <v>6162</v>
      </c>
      <c r="F144" s="310" t="s">
        <v>6161</v>
      </c>
      <c r="G144" s="312" t="s">
        <v>5415</v>
      </c>
      <c r="H144" s="313" t="s">
        <v>6163</v>
      </c>
      <c r="I144" s="310" t="s">
        <v>6164</v>
      </c>
      <c r="J144" s="310"/>
      <c r="K144" s="310" t="s">
        <v>2734</v>
      </c>
      <c r="L144" s="310" t="s">
        <v>2083</v>
      </c>
      <c r="M144" s="314" t="s">
        <v>2756</v>
      </c>
      <c r="N144" s="314">
        <v>800</v>
      </c>
      <c r="O144" s="314"/>
      <c r="P144" s="314">
        <v>800</v>
      </c>
      <c r="Q144" s="327"/>
      <c r="R144" s="315">
        <v>5</v>
      </c>
      <c r="S144" s="315"/>
      <c r="T144" s="317" t="s">
        <v>3952</v>
      </c>
      <c r="U144" s="317" t="s">
        <v>6165</v>
      </c>
      <c r="V144" s="318" t="s">
        <v>5418</v>
      </c>
      <c r="W144" s="318"/>
      <c r="X144" s="318"/>
      <c r="Y144" s="318"/>
      <c r="Z144" s="318"/>
      <c r="AA144" s="320" t="s">
        <v>2756</v>
      </c>
      <c r="AB144" s="320"/>
      <c r="AC144" s="320"/>
      <c r="AD144" s="320"/>
      <c r="AE144" s="321"/>
      <c r="AF144" s="331"/>
      <c r="AG144" s="331"/>
      <c r="AH144" s="331"/>
      <c r="AI144" s="331"/>
      <c r="AJ144" s="329"/>
      <c r="AK144" s="329"/>
      <c r="AL144" s="329"/>
      <c r="AM144" s="324">
        <v>1</v>
      </c>
      <c r="AN144" s="333"/>
      <c r="AO144" s="333"/>
      <c r="AP144" s="333"/>
      <c r="AQ144" s="333"/>
      <c r="AR144" s="333"/>
      <c r="AS144" s="333"/>
      <c r="AT144" s="341"/>
      <c r="AU144" s="333"/>
      <c r="AV144" s="333"/>
      <c r="AW144" s="333"/>
      <c r="AX144" s="333"/>
      <c r="AY144" s="333"/>
      <c r="AZ144" s="333"/>
      <c r="BA144" s="333"/>
      <c r="BB144" s="333"/>
      <c r="BC144" s="333"/>
      <c r="BD144" s="333"/>
      <c r="BE144" s="341"/>
      <c r="BF144" s="341"/>
      <c r="BG144" s="333"/>
      <c r="BH144" s="333"/>
      <c r="BI144" s="333"/>
      <c r="BJ144" s="341"/>
      <c r="BK144" s="333"/>
      <c r="BL144" s="333"/>
      <c r="BM144" s="325" t="s">
        <v>2756</v>
      </c>
      <c r="BN144" s="342" t="s">
        <v>2756</v>
      </c>
      <c r="BO144" s="342" t="s">
        <v>3335</v>
      </c>
      <c r="BP144" s="342"/>
      <c r="BQ144" s="334"/>
      <c r="BR144" s="325"/>
    </row>
    <row r="145" spans="2:70" ht="14.25" customHeight="1">
      <c r="B145" s="310">
        <v>143</v>
      </c>
      <c r="C145" s="310" t="s">
        <v>8886</v>
      </c>
      <c r="D145" s="311">
        <v>2013</v>
      </c>
      <c r="E145" s="310" t="s">
        <v>6177</v>
      </c>
      <c r="F145" s="310" t="s">
        <v>6178</v>
      </c>
      <c r="G145" s="312" t="s">
        <v>5415</v>
      </c>
      <c r="H145" s="313" t="s">
        <v>6180</v>
      </c>
      <c r="I145" s="310" t="s">
        <v>6181</v>
      </c>
      <c r="J145" s="310"/>
      <c r="K145" s="310" t="s">
        <v>2734</v>
      </c>
      <c r="L145" s="310" t="s">
        <v>2083</v>
      </c>
      <c r="M145" s="314" t="s">
        <v>2756</v>
      </c>
      <c r="N145" s="314">
        <v>664</v>
      </c>
      <c r="O145" s="314"/>
      <c r="P145" s="314">
        <v>664</v>
      </c>
      <c r="Q145" s="327"/>
      <c r="R145" s="315">
        <v>10</v>
      </c>
      <c r="S145" s="315"/>
      <c r="T145" s="317" t="s">
        <v>9918</v>
      </c>
      <c r="U145" s="317" t="s">
        <v>9919</v>
      </c>
      <c r="V145" s="318" t="s">
        <v>5418</v>
      </c>
      <c r="W145" s="318"/>
      <c r="X145" s="318"/>
      <c r="Y145" s="318"/>
      <c r="Z145" s="318"/>
      <c r="AA145" s="320" t="s">
        <v>2756</v>
      </c>
      <c r="AB145" s="320"/>
      <c r="AC145" s="320"/>
      <c r="AD145" s="320"/>
      <c r="AE145" s="321"/>
      <c r="AF145" s="331"/>
      <c r="AG145" s="331"/>
      <c r="AH145" s="331"/>
      <c r="AI145" s="331"/>
      <c r="AJ145" s="329"/>
      <c r="AK145" s="329"/>
      <c r="AL145" s="329"/>
      <c r="AM145" s="324">
        <v>1</v>
      </c>
      <c r="AN145" s="333"/>
      <c r="AO145" s="333"/>
      <c r="AP145" s="333"/>
      <c r="AQ145" s="333"/>
      <c r="AR145" s="333"/>
      <c r="AS145" s="333"/>
      <c r="AT145" s="341"/>
      <c r="AU145" s="333"/>
      <c r="AV145" s="333"/>
      <c r="AW145" s="333"/>
      <c r="AX145" s="333"/>
      <c r="AY145" s="333"/>
      <c r="AZ145" s="333"/>
      <c r="BA145" s="333"/>
      <c r="BB145" s="333"/>
      <c r="BC145" s="333"/>
      <c r="BD145" s="333"/>
      <c r="BE145" s="341"/>
      <c r="BF145" s="341"/>
      <c r="BG145" s="333"/>
      <c r="BH145" s="333"/>
      <c r="BI145" s="333"/>
      <c r="BJ145" s="341"/>
      <c r="BK145" s="333"/>
      <c r="BL145" s="333"/>
      <c r="BM145" s="325" t="s">
        <v>2756</v>
      </c>
      <c r="BN145" s="342" t="s">
        <v>2756</v>
      </c>
      <c r="BO145" s="342" t="s">
        <v>3335</v>
      </c>
      <c r="BP145" s="342"/>
      <c r="BQ145" s="334"/>
      <c r="BR145" s="325"/>
    </row>
    <row r="146" spans="2:70" ht="14.25" customHeight="1">
      <c r="B146" s="310">
        <v>144</v>
      </c>
      <c r="C146" s="310" t="s">
        <v>9920</v>
      </c>
      <c r="D146" s="311">
        <v>2003</v>
      </c>
      <c r="E146" s="310" t="s">
        <v>6198</v>
      </c>
      <c r="F146" s="310" t="s">
        <v>6199</v>
      </c>
      <c r="G146" s="312" t="s">
        <v>6200</v>
      </c>
      <c r="H146" s="313" t="s">
        <v>6201</v>
      </c>
      <c r="I146" s="310" t="s">
        <v>9921</v>
      </c>
      <c r="J146" s="310"/>
      <c r="K146" s="310" t="s">
        <v>2734</v>
      </c>
      <c r="L146" s="310" t="s">
        <v>2086</v>
      </c>
      <c r="M146" s="314">
        <v>20300</v>
      </c>
      <c r="N146" s="314">
        <v>20325</v>
      </c>
      <c r="O146" s="314"/>
      <c r="P146" s="314">
        <v>25</v>
      </c>
      <c r="Q146" s="327"/>
      <c r="R146" s="315"/>
      <c r="S146" s="315"/>
      <c r="T146" s="317" t="s">
        <v>6205</v>
      </c>
      <c r="U146" s="317" t="s">
        <v>6206</v>
      </c>
      <c r="V146" s="318" t="s">
        <v>9922</v>
      </c>
      <c r="W146" s="318"/>
      <c r="X146" s="318"/>
      <c r="Y146" s="318"/>
      <c r="Z146" s="318"/>
      <c r="AA146" s="320" t="s">
        <v>313</v>
      </c>
      <c r="AB146" s="320"/>
      <c r="AC146" s="320"/>
      <c r="AD146" s="320"/>
      <c r="AE146" s="321" t="s">
        <v>9923</v>
      </c>
      <c r="AF146" s="331"/>
      <c r="AG146" s="331"/>
      <c r="AH146" s="331"/>
      <c r="AI146" s="331"/>
      <c r="AJ146" s="329"/>
      <c r="AK146" s="329"/>
      <c r="AL146" s="329"/>
      <c r="AM146" s="324">
        <v>1</v>
      </c>
      <c r="AN146" s="332"/>
      <c r="AO146" s="332"/>
      <c r="AP146" s="332"/>
      <c r="AQ146" s="333"/>
      <c r="AR146" s="333"/>
      <c r="AS146" s="333"/>
      <c r="AT146" s="333"/>
      <c r="AU146" s="333"/>
      <c r="AV146" s="333"/>
      <c r="AW146" s="333"/>
      <c r="AX146" s="333"/>
      <c r="AY146" s="333"/>
      <c r="AZ146" s="333"/>
      <c r="BA146" s="333"/>
      <c r="BB146" s="333"/>
      <c r="BC146" s="333"/>
      <c r="BD146" s="333"/>
      <c r="BE146" s="333"/>
      <c r="BF146" s="333"/>
      <c r="BG146" s="332"/>
      <c r="BH146" s="332"/>
      <c r="BI146" s="332"/>
      <c r="BJ146" s="332"/>
      <c r="BK146" s="332"/>
      <c r="BL146" s="332"/>
      <c r="BM146" s="325">
        <v>1</v>
      </c>
      <c r="BN146" s="333" t="s">
        <v>2778</v>
      </c>
      <c r="BO146" s="334"/>
      <c r="BP146" s="334"/>
      <c r="BQ146" s="333" t="s">
        <v>8844</v>
      </c>
      <c r="BR146" s="325"/>
    </row>
    <row r="147" spans="2:70" ht="14.25" customHeight="1">
      <c r="B147" s="310">
        <v>145</v>
      </c>
      <c r="C147" s="310" t="s">
        <v>9924</v>
      </c>
      <c r="D147" s="311">
        <v>2012</v>
      </c>
      <c r="E147" s="310" t="s">
        <v>6221</v>
      </c>
      <c r="F147" s="310" t="s">
        <v>6222</v>
      </c>
      <c r="G147" s="312" t="s">
        <v>6223</v>
      </c>
      <c r="H147" s="313" t="s">
        <v>6224</v>
      </c>
      <c r="I147" s="310" t="s">
        <v>9925</v>
      </c>
      <c r="J147" s="310"/>
      <c r="K147" s="310" t="s">
        <v>2734</v>
      </c>
      <c r="L147" s="310" t="s">
        <v>2086</v>
      </c>
      <c r="M147" s="314">
        <v>640</v>
      </c>
      <c r="N147" s="314">
        <v>700</v>
      </c>
      <c r="O147" s="314"/>
      <c r="P147" s="314">
        <v>60</v>
      </c>
      <c r="Q147" s="327"/>
      <c r="R147" s="315"/>
      <c r="S147" s="315"/>
      <c r="T147" s="317" t="s">
        <v>9926</v>
      </c>
      <c r="U147" s="317" t="s">
        <v>9927</v>
      </c>
      <c r="V147" s="318" t="s">
        <v>9928</v>
      </c>
      <c r="W147" s="318"/>
      <c r="X147" s="318"/>
      <c r="Y147" s="318"/>
      <c r="Z147" s="318"/>
      <c r="AA147" s="320" t="s">
        <v>2756</v>
      </c>
      <c r="AB147" s="320"/>
      <c r="AC147" s="320"/>
      <c r="AD147" s="320"/>
      <c r="AE147" s="321"/>
      <c r="AF147" s="331"/>
      <c r="AG147" s="331"/>
      <c r="AH147" s="331"/>
      <c r="AI147" s="331"/>
      <c r="AJ147" s="329"/>
      <c r="AK147" s="329"/>
      <c r="AL147" s="329"/>
      <c r="AM147" s="324">
        <v>1</v>
      </c>
      <c r="AN147" s="332"/>
      <c r="AO147" s="332"/>
      <c r="AP147" s="332"/>
      <c r="AQ147" s="333"/>
      <c r="AR147" s="333"/>
      <c r="AS147" s="333"/>
      <c r="AT147" s="333"/>
      <c r="AU147" s="333"/>
      <c r="AV147" s="333"/>
      <c r="AW147" s="333"/>
      <c r="AX147" s="333"/>
      <c r="AY147" s="333"/>
      <c r="AZ147" s="333"/>
      <c r="BA147" s="333"/>
      <c r="BB147" s="333"/>
      <c r="BC147" s="333"/>
      <c r="BD147" s="333"/>
      <c r="BE147" s="333"/>
      <c r="BF147" s="333"/>
      <c r="BG147" s="332"/>
      <c r="BH147" s="332"/>
      <c r="BI147" s="332"/>
      <c r="BJ147" s="332"/>
      <c r="BK147" s="332"/>
      <c r="BL147" s="332"/>
      <c r="BM147" s="325" t="s">
        <v>2756</v>
      </c>
      <c r="BN147" s="333" t="s">
        <v>2756</v>
      </c>
      <c r="BO147" s="333"/>
      <c r="BP147" s="333"/>
      <c r="BQ147" s="334"/>
      <c r="BR147" s="325"/>
    </row>
    <row r="148" spans="2:70" ht="14.25" customHeight="1">
      <c r="B148" s="310">
        <v>146</v>
      </c>
      <c r="C148" s="310" t="s">
        <v>9929</v>
      </c>
      <c r="D148" s="311">
        <v>1996</v>
      </c>
      <c r="E148" s="310" t="s">
        <v>6244</v>
      </c>
      <c r="F148" s="310" t="s">
        <v>6245</v>
      </c>
      <c r="G148" s="312" t="s">
        <v>6246</v>
      </c>
      <c r="H148" s="313" t="s">
        <v>6247</v>
      </c>
      <c r="I148" s="310" t="s">
        <v>9930</v>
      </c>
      <c r="J148" s="310"/>
      <c r="K148" s="310" t="s">
        <v>2734</v>
      </c>
      <c r="L148" s="310" t="s">
        <v>2086</v>
      </c>
      <c r="M148" s="314">
        <v>12500</v>
      </c>
      <c r="N148" s="314">
        <v>14000</v>
      </c>
      <c r="O148" s="314"/>
      <c r="P148" s="314">
        <v>1500</v>
      </c>
      <c r="Q148" s="327"/>
      <c r="R148" s="315"/>
      <c r="S148" s="315"/>
      <c r="T148" s="317" t="s">
        <v>9931</v>
      </c>
      <c r="U148" s="317" t="s">
        <v>9932</v>
      </c>
      <c r="V148" s="318" t="s">
        <v>9928</v>
      </c>
      <c r="W148" s="318"/>
      <c r="X148" s="318"/>
      <c r="Y148" s="318"/>
      <c r="Z148" s="318"/>
      <c r="AA148" s="320" t="s">
        <v>2756</v>
      </c>
      <c r="AB148" s="320"/>
      <c r="AC148" s="320"/>
      <c r="AD148" s="320"/>
      <c r="AE148" s="321"/>
      <c r="AF148" s="331"/>
      <c r="AG148" s="331"/>
      <c r="AH148" s="331"/>
      <c r="AI148" s="331"/>
      <c r="AJ148" s="329"/>
      <c r="AK148" s="329"/>
      <c r="AL148" s="329"/>
      <c r="AM148" s="324">
        <v>1</v>
      </c>
      <c r="AN148" s="332"/>
      <c r="AO148" s="332"/>
      <c r="AP148" s="332"/>
      <c r="AQ148" s="333"/>
      <c r="AR148" s="333"/>
      <c r="AS148" s="333"/>
      <c r="AT148" s="333"/>
      <c r="AU148" s="333"/>
      <c r="AV148" s="333"/>
      <c r="AW148" s="333"/>
      <c r="AX148" s="333"/>
      <c r="AY148" s="333"/>
      <c r="AZ148" s="333"/>
      <c r="BA148" s="333"/>
      <c r="BB148" s="333"/>
      <c r="BC148" s="333"/>
      <c r="BD148" s="333"/>
      <c r="BE148" s="333"/>
      <c r="BF148" s="333"/>
      <c r="BG148" s="332"/>
      <c r="BH148" s="332"/>
      <c r="BI148" s="332"/>
      <c r="BJ148" s="332"/>
      <c r="BK148" s="332"/>
      <c r="BL148" s="332"/>
      <c r="BM148" s="325" t="s">
        <v>2756</v>
      </c>
      <c r="BN148" s="333" t="s">
        <v>3098</v>
      </c>
      <c r="BO148" s="333"/>
      <c r="BP148" s="333"/>
      <c r="BQ148" s="334"/>
      <c r="BR148" s="325"/>
    </row>
    <row r="149" spans="2:70" ht="14.25" customHeight="1">
      <c r="B149" s="310">
        <v>147</v>
      </c>
      <c r="C149" s="310" t="s">
        <v>9933</v>
      </c>
      <c r="D149" s="311">
        <v>1972</v>
      </c>
      <c r="E149" s="310" t="s">
        <v>6265</v>
      </c>
      <c r="F149" s="310" t="s">
        <v>6266</v>
      </c>
      <c r="G149" s="312" t="s">
        <v>6246</v>
      </c>
      <c r="H149" s="313" t="s">
        <v>6267</v>
      </c>
      <c r="I149" s="310" t="s">
        <v>9934</v>
      </c>
      <c r="J149" s="310"/>
      <c r="K149" s="310" t="s">
        <v>2814</v>
      </c>
      <c r="L149" s="310" t="s">
        <v>2086</v>
      </c>
      <c r="M149" s="314">
        <v>12000</v>
      </c>
      <c r="N149" s="314">
        <v>14000</v>
      </c>
      <c r="O149" s="314"/>
      <c r="P149" s="314">
        <v>2000</v>
      </c>
      <c r="Q149" s="327"/>
      <c r="R149" s="315"/>
      <c r="S149" s="315"/>
      <c r="T149" s="317" t="s">
        <v>9935</v>
      </c>
      <c r="U149" s="317" t="s">
        <v>9936</v>
      </c>
      <c r="V149" s="318" t="s">
        <v>9928</v>
      </c>
      <c r="W149" s="318"/>
      <c r="X149" s="318"/>
      <c r="Y149" s="318"/>
      <c r="Z149" s="318"/>
      <c r="AA149" s="320" t="s">
        <v>313</v>
      </c>
      <c r="AB149" s="320"/>
      <c r="AC149" s="320"/>
      <c r="AD149" s="320"/>
      <c r="AE149" s="321" t="s">
        <v>9937</v>
      </c>
      <c r="AF149" s="331"/>
      <c r="AG149" s="331"/>
      <c r="AH149" s="331"/>
      <c r="AI149" s="331"/>
      <c r="AJ149" s="329"/>
      <c r="AK149" s="329"/>
      <c r="AL149" s="329"/>
      <c r="AM149" s="324">
        <v>1</v>
      </c>
      <c r="AN149" s="332"/>
      <c r="AO149" s="332"/>
      <c r="AP149" s="332"/>
      <c r="AQ149" s="333"/>
      <c r="AR149" s="333"/>
      <c r="AS149" s="333"/>
      <c r="AT149" s="333"/>
      <c r="AU149" s="333"/>
      <c r="AV149" s="333"/>
      <c r="AW149" s="333"/>
      <c r="AX149" s="333"/>
      <c r="AY149" s="333"/>
      <c r="AZ149" s="333"/>
      <c r="BA149" s="333"/>
      <c r="BB149" s="333"/>
      <c r="BC149" s="333"/>
      <c r="BD149" s="333"/>
      <c r="BE149" s="333"/>
      <c r="BF149" s="333"/>
      <c r="BG149" s="332"/>
      <c r="BH149" s="332"/>
      <c r="BI149" s="332"/>
      <c r="BJ149" s="332"/>
      <c r="BK149" s="332"/>
      <c r="BL149" s="332"/>
      <c r="BM149" s="325">
        <v>1</v>
      </c>
      <c r="BN149" s="333" t="s">
        <v>3551</v>
      </c>
      <c r="BO149" s="333"/>
      <c r="BP149" s="333"/>
      <c r="BQ149" s="334"/>
      <c r="BR149" s="325" t="s">
        <v>8844</v>
      </c>
    </row>
    <row r="150" spans="2:70" ht="14.25" customHeight="1">
      <c r="B150" s="310">
        <v>148</v>
      </c>
      <c r="C150" s="310" t="s">
        <v>6283</v>
      </c>
      <c r="D150" s="311">
        <v>2009</v>
      </c>
      <c r="E150" s="310" t="s">
        <v>6284</v>
      </c>
      <c r="F150" s="310" t="s">
        <v>6285</v>
      </c>
      <c r="G150" s="312" t="s">
        <v>6246</v>
      </c>
      <c r="H150" s="313" t="s">
        <v>6286</v>
      </c>
      <c r="I150" s="310" t="s">
        <v>9938</v>
      </c>
      <c r="J150" s="310"/>
      <c r="K150" s="310" t="s">
        <v>2814</v>
      </c>
      <c r="L150" s="310" t="s">
        <v>2086</v>
      </c>
      <c r="M150" s="314">
        <v>4800</v>
      </c>
      <c r="N150" s="314">
        <v>5800</v>
      </c>
      <c r="O150" s="314"/>
      <c r="P150" s="314">
        <v>1000</v>
      </c>
      <c r="Q150" s="327"/>
      <c r="R150" s="315"/>
      <c r="S150" s="315"/>
      <c r="T150" s="317" t="s">
        <v>9939</v>
      </c>
      <c r="U150" s="317" t="s">
        <v>9940</v>
      </c>
      <c r="V150" s="318" t="s">
        <v>9928</v>
      </c>
      <c r="W150" s="318"/>
      <c r="X150" s="318"/>
      <c r="Y150" s="318"/>
      <c r="Z150" s="318"/>
      <c r="AA150" s="320" t="s">
        <v>2756</v>
      </c>
      <c r="AB150" s="320"/>
      <c r="AC150" s="320"/>
      <c r="AD150" s="320"/>
      <c r="AE150" s="321"/>
      <c r="AF150" s="331"/>
      <c r="AG150" s="331"/>
      <c r="AH150" s="331"/>
      <c r="AI150" s="331"/>
      <c r="AJ150" s="329"/>
      <c r="AK150" s="329"/>
      <c r="AL150" s="329"/>
      <c r="AM150" s="324">
        <v>1</v>
      </c>
      <c r="AN150" s="332"/>
      <c r="AO150" s="332"/>
      <c r="AP150" s="332"/>
      <c r="AQ150" s="333"/>
      <c r="AR150" s="333"/>
      <c r="AS150" s="333"/>
      <c r="AT150" s="333"/>
      <c r="AU150" s="333"/>
      <c r="AV150" s="333"/>
      <c r="AW150" s="333"/>
      <c r="AX150" s="333"/>
      <c r="AY150" s="333"/>
      <c r="AZ150" s="333"/>
      <c r="BA150" s="333"/>
      <c r="BB150" s="333"/>
      <c r="BC150" s="333"/>
      <c r="BD150" s="333"/>
      <c r="BE150" s="333"/>
      <c r="BF150" s="333"/>
      <c r="BG150" s="332"/>
      <c r="BH150" s="332"/>
      <c r="BI150" s="332"/>
      <c r="BJ150" s="332"/>
      <c r="BK150" s="332"/>
      <c r="BL150" s="332"/>
      <c r="BM150" s="325" t="s">
        <v>2756</v>
      </c>
      <c r="BN150" s="333" t="s">
        <v>2756</v>
      </c>
      <c r="BO150" s="333"/>
      <c r="BP150" s="333"/>
      <c r="BQ150" s="334"/>
      <c r="BR150" s="325"/>
    </row>
    <row r="151" spans="2:70" ht="14.25" customHeight="1">
      <c r="B151" s="310">
        <v>149</v>
      </c>
      <c r="C151" s="310" t="s">
        <v>9941</v>
      </c>
      <c r="D151" s="311">
        <v>2012</v>
      </c>
      <c r="E151" s="310" t="s">
        <v>6316</v>
      </c>
      <c r="F151" s="310" t="s">
        <v>6317</v>
      </c>
      <c r="G151" s="312" t="s">
        <v>6246</v>
      </c>
      <c r="H151" s="313" t="s">
        <v>6318</v>
      </c>
      <c r="I151" s="310" t="s">
        <v>9942</v>
      </c>
      <c r="J151" s="310"/>
      <c r="K151" s="310" t="s">
        <v>2734</v>
      </c>
      <c r="L151" s="310" t="s">
        <v>2086</v>
      </c>
      <c r="M151" s="314">
        <v>17474</v>
      </c>
      <c r="N151" s="314">
        <v>18000</v>
      </c>
      <c r="O151" s="314"/>
      <c r="P151" s="314">
        <v>526</v>
      </c>
      <c r="Q151" s="327"/>
      <c r="R151" s="315">
        <v>2</v>
      </c>
      <c r="S151" s="315"/>
      <c r="T151" s="317" t="s">
        <v>6320</v>
      </c>
      <c r="U151" s="317" t="s">
        <v>6321</v>
      </c>
      <c r="V151" s="318" t="s">
        <v>9922</v>
      </c>
      <c r="W151" s="318"/>
      <c r="X151" s="318"/>
      <c r="Y151" s="318"/>
      <c r="Z151" s="318"/>
      <c r="AA151" s="320" t="s">
        <v>313</v>
      </c>
      <c r="AB151" s="320"/>
      <c r="AC151" s="320"/>
      <c r="AD151" s="320"/>
      <c r="AE151" s="321" t="s">
        <v>9943</v>
      </c>
      <c r="AF151" s="331"/>
      <c r="AG151" s="331"/>
      <c r="AH151" s="331"/>
      <c r="AI151" s="331"/>
      <c r="AJ151" s="329"/>
      <c r="AK151" s="329"/>
      <c r="AL151" s="329"/>
      <c r="AM151" s="324">
        <v>1</v>
      </c>
      <c r="AN151" s="332"/>
      <c r="AO151" s="332"/>
      <c r="AP151" s="332"/>
      <c r="AQ151" s="333"/>
      <c r="AR151" s="333"/>
      <c r="AS151" s="333"/>
      <c r="AT151" s="333"/>
      <c r="AU151" s="333"/>
      <c r="AV151" s="333"/>
      <c r="AW151" s="333"/>
      <c r="AX151" s="333"/>
      <c r="AY151" s="333"/>
      <c r="AZ151" s="333"/>
      <c r="BA151" s="333"/>
      <c r="BB151" s="333"/>
      <c r="BC151" s="333"/>
      <c r="BD151" s="333"/>
      <c r="BE151" s="333"/>
      <c r="BF151" s="333"/>
      <c r="BG151" s="332"/>
      <c r="BH151" s="332"/>
      <c r="BI151" s="332"/>
      <c r="BJ151" s="332"/>
      <c r="BK151" s="332"/>
      <c r="BL151" s="332"/>
      <c r="BM151" s="325" t="s">
        <v>2756</v>
      </c>
      <c r="BN151" s="333" t="s">
        <v>2778</v>
      </c>
      <c r="BO151" s="333"/>
      <c r="BP151" s="333"/>
      <c r="BQ151" s="334"/>
      <c r="BR151" s="325" t="s">
        <v>8855</v>
      </c>
    </row>
    <row r="152" spans="2:70" ht="14.25" customHeight="1">
      <c r="B152" s="310">
        <v>150</v>
      </c>
      <c r="C152" s="310" t="s">
        <v>8962</v>
      </c>
      <c r="D152" s="311">
        <v>2002</v>
      </c>
      <c r="E152" s="310" t="s">
        <v>6198</v>
      </c>
      <c r="F152" s="310" t="s">
        <v>6333</v>
      </c>
      <c r="G152" s="312" t="s">
        <v>6246</v>
      </c>
      <c r="H152" s="313" t="s">
        <v>6334</v>
      </c>
      <c r="I152" s="310" t="s">
        <v>9944</v>
      </c>
      <c r="J152" s="310"/>
      <c r="K152" s="310" t="s">
        <v>2814</v>
      </c>
      <c r="L152" s="310" t="s">
        <v>2086</v>
      </c>
      <c r="M152" s="314">
        <v>11000</v>
      </c>
      <c r="N152" s="314">
        <v>11200</v>
      </c>
      <c r="O152" s="314"/>
      <c r="P152" s="314">
        <v>200</v>
      </c>
      <c r="Q152" s="327"/>
      <c r="R152" s="315"/>
      <c r="S152" s="315"/>
      <c r="T152" s="317" t="s">
        <v>8964</v>
      </c>
      <c r="U152" s="317" t="s">
        <v>8965</v>
      </c>
      <c r="V152" s="318" t="s">
        <v>8918</v>
      </c>
      <c r="W152" s="318"/>
      <c r="X152" s="318"/>
      <c r="Y152" s="318"/>
      <c r="Z152" s="318"/>
      <c r="AA152" s="320" t="s">
        <v>313</v>
      </c>
      <c r="AB152" s="320"/>
      <c r="AC152" s="320"/>
      <c r="AD152" s="320"/>
      <c r="AE152" s="321" t="s">
        <v>9945</v>
      </c>
      <c r="AF152" s="331"/>
      <c r="AG152" s="331"/>
      <c r="AH152" s="331"/>
      <c r="AI152" s="331"/>
      <c r="AJ152" s="329"/>
      <c r="AK152" s="329"/>
      <c r="AL152" s="329"/>
      <c r="AM152" s="324">
        <v>1</v>
      </c>
      <c r="AN152" s="332"/>
      <c r="AO152" s="332"/>
      <c r="AP152" s="332"/>
      <c r="AQ152" s="333"/>
      <c r="AR152" s="333"/>
      <c r="AS152" s="333"/>
      <c r="AT152" s="333"/>
      <c r="AU152" s="333"/>
      <c r="AV152" s="333"/>
      <c r="AW152" s="333"/>
      <c r="AX152" s="333"/>
      <c r="AY152" s="333"/>
      <c r="AZ152" s="333"/>
      <c r="BA152" s="333"/>
      <c r="BB152" s="333"/>
      <c r="BC152" s="333"/>
      <c r="BD152" s="333"/>
      <c r="BE152" s="333"/>
      <c r="BF152" s="333"/>
      <c r="BG152" s="332"/>
      <c r="BH152" s="332"/>
      <c r="BI152" s="332"/>
      <c r="BJ152" s="332"/>
      <c r="BK152" s="332"/>
      <c r="BL152" s="332"/>
      <c r="BM152" s="325" t="s">
        <v>2756</v>
      </c>
      <c r="BN152" s="333" t="s">
        <v>3098</v>
      </c>
      <c r="BO152" s="333"/>
      <c r="BP152" s="333"/>
      <c r="BQ152" s="334"/>
      <c r="BR152" s="325"/>
    </row>
    <row r="153" spans="2:70" ht="14.25" customHeight="1">
      <c r="B153" s="310">
        <v>151</v>
      </c>
      <c r="C153" s="310" t="s">
        <v>8976</v>
      </c>
      <c r="D153" s="311">
        <v>1998</v>
      </c>
      <c r="E153" s="310" t="s">
        <v>6362</v>
      </c>
      <c r="F153" s="310" t="s">
        <v>6365</v>
      </c>
      <c r="G153" s="312" t="s">
        <v>6246</v>
      </c>
      <c r="H153" s="313" t="s">
        <v>6366</v>
      </c>
      <c r="I153" s="310" t="s">
        <v>9946</v>
      </c>
      <c r="J153" s="310"/>
      <c r="K153" s="310" t="s">
        <v>2734</v>
      </c>
      <c r="L153" s="310" t="s">
        <v>2086</v>
      </c>
      <c r="M153" s="314">
        <v>3702</v>
      </c>
      <c r="N153" s="314">
        <v>9000</v>
      </c>
      <c r="O153" s="314"/>
      <c r="P153" s="314">
        <v>5298</v>
      </c>
      <c r="Q153" s="327"/>
      <c r="R153" s="315"/>
      <c r="S153" s="315"/>
      <c r="T153" s="317" t="s">
        <v>6368</v>
      </c>
      <c r="U153" s="317" t="s">
        <v>6369</v>
      </c>
      <c r="V153" s="318" t="s">
        <v>8955</v>
      </c>
      <c r="W153" s="318"/>
      <c r="X153" s="318"/>
      <c r="Y153" s="318"/>
      <c r="Z153" s="318"/>
      <c r="AA153" s="320" t="s">
        <v>313</v>
      </c>
      <c r="AB153" s="320"/>
      <c r="AC153" s="320"/>
      <c r="AD153" s="320"/>
      <c r="AE153" s="321" t="s">
        <v>9947</v>
      </c>
      <c r="AF153" s="331"/>
      <c r="AG153" s="331"/>
      <c r="AH153" s="331"/>
      <c r="AI153" s="331"/>
      <c r="AJ153" s="329"/>
      <c r="AK153" s="329"/>
      <c r="AL153" s="329"/>
      <c r="AM153" s="324">
        <v>1</v>
      </c>
      <c r="AN153" s="332"/>
      <c r="AO153" s="332"/>
      <c r="AP153" s="332"/>
      <c r="AQ153" s="333"/>
      <c r="AR153" s="333"/>
      <c r="AS153" s="333"/>
      <c r="AT153" s="333"/>
      <c r="AU153" s="333"/>
      <c r="AV153" s="333"/>
      <c r="AW153" s="333"/>
      <c r="AX153" s="333"/>
      <c r="AY153" s="333"/>
      <c r="AZ153" s="333"/>
      <c r="BA153" s="333"/>
      <c r="BB153" s="333"/>
      <c r="BC153" s="333"/>
      <c r="BD153" s="333"/>
      <c r="BE153" s="333"/>
      <c r="BF153" s="333"/>
      <c r="BG153" s="332"/>
      <c r="BH153" s="332"/>
      <c r="BI153" s="332"/>
      <c r="BJ153" s="332"/>
      <c r="BK153" s="332"/>
      <c r="BL153" s="332"/>
      <c r="BM153" s="325" t="s">
        <v>2756</v>
      </c>
      <c r="BN153" s="333" t="s">
        <v>2778</v>
      </c>
      <c r="BO153" s="333"/>
      <c r="BP153" s="333"/>
      <c r="BQ153" s="334"/>
      <c r="BR153" s="325"/>
    </row>
    <row r="154" spans="2:70" ht="14.25" customHeight="1">
      <c r="B154" s="310">
        <v>152</v>
      </c>
      <c r="C154" s="310" t="s">
        <v>9948</v>
      </c>
      <c r="D154" s="311">
        <v>2009</v>
      </c>
      <c r="E154" s="310" t="s">
        <v>6391</v>
      </c>
      <c r="F154" s="310" t="s">
        <v>6392</v>
      </c>
      <c r="G154" s="312" t="s">
        <v>6246</v>
      </c>
      <c r="H154" s="313" t="s">
        <v>9949</v>
      </c>
      <c r="I154" s="310" t="s">
        <v>9950</v>
      </c>
      <c r="J154" s="310"/>
      <c r="K154" s="310" t="s">
        <v>2814</v>
      </c>
      <c r="L154" s="310" t="s">
        <v>2086</v>
      </c>
      <c r="M154" s="314">
        <v>100</v>
      </c>
      <c r="N154" s="314">
        <v>100</v>
      </c>
      <c r="O154" s="314"/>
      <c r="P154" s="315"/>
      <c r="Q154" s="316"/>
      <c r="R154" s="315"/>
      <c r="S154" s="315"/>
      <c r="T154" s="317" t="s">
        <v>6395</v>
      </c>
      <c r="U154" s="317" t="s">
        <v>6396</v>
      </c>
      <c r="V154" s="318" t="s">
        <v>8955</v>
      </c>
      <c r="W154" s="318"/>
      <c r="X154" s="318"/>
      <c r="Y154" s="318"/>
      <c r="Z154" s="318"/>
      <c r="AA154" s="320" t="s">
        <v>313</v>
      </c>
      <c r="AB154" s="320"/>
      <c r="AC154" s="320"/>
      <c r="AD154" s="320"/>
      <c r="AE154" s="321" t="s">
        <v>9951</v>
      </c>
      <c r="AF154" s="331"/>
      <c r="AG154" s="331"/>
      <c r="AH154" s="331"/>
      <c r="AI154" s="331"/>
      <c r="AJ154" s="329"/>
      <c r="AK154" s="329"/>
      <c r="AL154" s="329"/>
      <c r="AM154" s="324">
        <v>1</v>
      </c>
      <c r="AN154" s="332"/>
      <c r="AO154" s="332"/>
      <c r="AP154" s="332"/>
      <c r="AQ154" s="333"/>
      <c r="AR154" s="333"/>
      <c r="AS154" s="333"/>
      <c r="AT154" s="333"/>
      <c r="AU154" s="333"/>
      <c r="AV154" s="333"/>
      <c r="AW154" s="333"/>
      <c r="AX154" s="333"/>
      <c r="AY154" s="333"/>
      <c r="AZ154" s="333"/>
      <c r="BA154" s="333"/>
      <c r="BB154" s="333"/>
      <c r="BC154" s="333"/>
      <c r="BD154" s="333"/>
      <c r="BE154" s="333"/>
      <c r="BF154" s="333"/>
      <c r="BG154" s="332"/>
      <c r="BH154" s="332"/>
      <c r="BI154" s="332"/>
      <c r="BJ154" s="332"/>
      <c r="BK154" s="332"/>
      <c r="BL154" s="332"/>
      <c r="BM154" s="325" t="s">
        <v>2756</v>
      </c>
      <c r="BN154" s="333" t="s">
        <v>2756</v>
      </c>
      <c r="BO154" s="333" t="s">
        <v>3335</v>
      </c>
      <c r="BP154" s="333"/>
      <c r="BQ154" s="334"/>
      <c r="BR154" s="325"/>
    </row>
    <row r="155" spans="2:70" ht="14.25" customHeight="1">
      <c r="B155" s="310">
        <v>153</v>
      </c>
      <c r="C155" s="310" t="s">
        <v>8996</v>
      </c>
      <c r="D155" s="311">
        <v>1995</v>
      </c>
      <c r="E155" s="310" t="s">
        <v>6408</v>
      </c>
      <c r="F155" s="310" t="s">
        <v>6409</v>
      </c>
      <c r="G155" s="312" t="s">
        <v>6246</v>
      </c>
      <c r="H155" s="313" t="s">
        <v>6410</v>
      </c>
      <c r="I155" s="310" t="s">
        <v>9952</v>
      </c>
      <c r="J155" s="310"/>
      <c r="K155" s="310" t="s">
        <v>2814</v>
      </c>
      <c r="L155" s="310" t="s">
        <v>2086</v>
      </c>
      <c r="M155" s="314">
        <v>21816</v>
      </c>
      <c r="N155" s="314">
        <v>28000</v>
      </c>
      <c r="O155" s="314"/>
      <c r="P155" s="314">
        <v>6184</v>
      </c>
      <c r="Q155" s="327"/>
      <c r="R155" s="315"/>
      <c r="S155" s="315"/>
      <c r="T155" s="317" t="s">
        <v>6412</v>
      </c>
      <c r="U155" s="317" t="s">
        <v>6413</v>
      </c>
      <c r="V155" s="318" t="s">
        <v>8955</v>
      </c>
      <c r="W155" s="318"/>
      <c r="X155" s="318"/>
      <c r="Y155" s="318"/>
      <c r="Z155" s="318"/>
      <c r="AA155" s="320" t="s">
        <v>2756</v>
      </c>
      <c r="AB155" s="320"/>
      <c r="AC155" s="320"/>
      <c r="AD155" s="320"/>
      <c r="AE155" s="321"/>
      <c r="AF155" s="331"/>
      <c r="AG155" s="331"/>
      <c r="AH155" s="331"/>
      <c r="AI155" s="331"/>
      <c r="AJ155" s="329"/>
      <c r="AK155" s="329"/>
      <c r="AL155" s="329"/>
      <c r="AM155" s="324">
        <v>1</v>
      </c>
      <c r="AN155" s="332"/>
      <c r="AO155" s="332"/>
      <c r="AP155" s="332"/>
      <c r="AQ155" s="333"/>
      <c r="AR155" s="333"/>
      <c r="AS155" s="333"/>
      <c r="AT155" s="333"/>
      <c r="AU155" s="333"/>
      <c r="AV155" s="333"/>
      <c r="AW155" s="333"/>
      <c r="AX155" s="333"/>
      <c r="AY155" s="333"/>
      <c r="AZ155" s="333"/>
      <c r="BA155" s="333"/>
      <c r="BB155" s="333"/>
      <c r="BC155" s="333"/>
      <c r="BD155" s="333"/>
      <c r="BE155" s="333"/>
      <c r="BF155" s="333"/>
      <c r="BG155" s="332"/>
      <c r="BH155" s="332"/>
      <c r="BI155" s="332"/>
      <c r="BJ155" s="332"/>
      <c r="BK155" s="332"/>
      <c r="BL155" s="332"/>
      <c r="BM155" s="325" t="s">
        <v>2756</v>
      </c>
      <c r="BN155" s="333" t="s">
        <v>2756</v>
      </c>
      <c r="BO155" s="333" t="s">
        <v>3335</v>
      </c>
      <c r="BP155" s="333"/>
      <c r="BQ155" s="334"/>
      <c r="BR155" s="325"/>
    </row>
    <row r="156" spans="2:70" ht="14.25" customHeight="1">
      <c r="B156" s="310">
        <v>154</v>
      </c>
      <c r="C156" s="310" t="s">
        <v>8999</v>
      </c>
      <c r="D156" s="311">
        <v>2005</v>
      </c>
      <c r="E156" s="310" t="s">
        <v>6423</v>
      </c>
      <c r="F156" s="310" t="s">
        <v>6424</v>
      </c>
      <c r="G156" s="312" t="s">
        <v>6246</v>
      </c>
      <c r="H156" s="313" t="s">
        <v>6425</v>
      </c>
      <c r="I156" s="310" t="s">
        <v>9953</v>
      </c>
      <c r="J156" s="310"/>
      <c r="K156" s="310" t="s">
        <v>2734</v>
      </c>
      <c r="L156" s="310" t="s">
        <v>2086</v>
      </c>
      <c r="M156" s="314">
        <v>250</v>
      </c>
      <c r="N156" s="314">
        <v>600</v>
      </c>
      <c r="O156" s="314"/>
      <c r="P156" s="314">
        <v>350</v>
      </c>
      <c r="Q156" s="327"/>
      <c r="R156" s="315"/>
      <c r="S156" s="315"/>
      <c r="T156" s="317" t="s">
        <v>9002</v>
      </c>
      <c r="U156" s="317" t="s">
        <v>9003</v>
      </c>
      <c r="V156" s="318" t="s">
        <v>8918</v>
      </c>
      <c r="W156" s="318"/>
      <c r="X156" s="318"/>
      <c r="Y156" s="318"/>
      <c r="Z156" s="318"/>
      <c r="AA156" s="320" t="s">
        <v>313</v>
      </c>
      <c r="AB156" s="320"/>
      <c r="AC156" s="320"/>
      <c r="AD156" s="320"/>
      <c r="AE156" s="321" t="s">
        <v>9954</v>
      </c>
      <c r="AF156" s="331"/>
      <c r="AG156" s="331"/>
      <c r="AH156" s="331"/>
      <c r="AI156" s="331"/>
      <c r="AJ156" s="329"/>
      <c r="AK156" s="329"/>
      <c r="AL156" s="329"/>
      <c r="AM156" s="324">
        <v>1</v>
      </c>
      <c r="AN156" s="332"/>
      <c r="AO156" s="332"/>
      <c r="AP156" s="332"/>
      <c r="AQ156" s="333"/>
      <c r="AR156" s="333"/>
      <c r="AS156" s="333"/>
      <c r="AT156" s="333"/>
      <c r="AU156" s="333"/>
      <c r="AV156" s="333"/>
      <c r="AW156" s="333"/>
      <c r="AX156" s="333"/>
      <c r="AY156" s="333"/>
      <c r="AZ156" s="333"/>
      <c r="BA156" s="333"/>
      <c r="BB156" s="333"/>
      <c r="BC156" s="333"/>
      <c r="BD156" s="333"/>
      <c r="BE156" s="333"/>
      <c r="BF156" s="333"/>
      <c r="BG156" s="332"/>
      <c r="BH156" s="332"/>
      <c r="BI156" s="332"/>
      <c r="BJ156" s="332">
        <v>1</v>
      </c>
      <c r="BK156" s="332"/>
      <c r="BL156" s="332"/>
      <c r="BM156" s="325" t="s">
        <v>2756</v>
      </c>
      <c r="BN156" s="333" t="s">
        <v>2756</v>
      </c>
      <c r="BO156" s="333" t="s">
        <v>3335</v>
      </c>
      <c r="BP156" s="333"/>
      <c r="BQ156" s="334"/>
      <c r="BR156" s="325"/>
    </row>
    <row r="157" spans="2:70" ht="14.25" customHeight="1">
      <c r="B157" s="310">
        <v>155</v>
      </c>
      <c r="C157" s="310" t="s">
        <v>9955</v>
      </c>
      <c r="D157" s="311">
        <v>1984</v>
      </c>
      <c r="E157" s="310" t="s">
        <v>6439</v>
      </c>
      <c r="F157" s="310" t="s">
        <v>6440</v>
      </c>
      <c r="G157" s="312" t="s">
        <v>6246</v>
      </c>
      <c r="H157" s="313" t="s">
        <v>6441</v>
      </c>
      <c r="I157" s="310" t="s">
        <v>9956</v>
      </c>
      <c r="J157" s="310"/>
      <c r="K157" s="310" t="s">
        <v>2814</v>
      </c>
      <c r="L157" s="310" t="s">
        <v>2086</v>
      </c>
      <c r="M157" s="314">
        <v>58300</v>
      </c>
      <c r="N157" s="314">
        <v>65000</v>
      </c>
      <c r="O157" s="314"/>
      <c r="P157" s="314">
        <v>6700</v>
      </c>
      <c r="Q157" s="327"/>
      <c r="R157" s="315"/>
      <c r="S157" s="315"/>
      <c r="T157" s="317" t="s">
        <v>9010</v>
      </c>
      <c r="U157" s="317" t="s">
        <v>9011</v>
      </c>
      <c r="V157" s="318" t="s">
        <v>8918</v>
      </c>
      <c r="W157" s="318"/>
      <c r="X157" s="318"/>
      <c r="Y157" s="318"/>
      <c r="Z157" s="318"/>
      <c r="AA157" s="320" t="s">
        <v>2756</v>
      </c>
      <c r="AB157" s="320"/>
      <c r="AC157" s="320"/>
      <c r="AD157" s="320"/>
      <c r="AE157" s="321"/>
      <c r="AF157" s="331"/>
      <c r="AG157" s="331"/>
      <c r="AH157" s="331"/>
      <c r="AI157" s="331"/>
      <c r="AJ157" s="329"/>
      <c r="AK157" s="329"/>
      <c r="AL157" s="329"/>
      <c r="AM157" s="324">
        <v>1</v>
      </c>
      <c r="AN157" s="332"/>
      <c r="AO157" s="332"/>
      <c r="AP157" s="332"/>
      <c r="AQ157" s="333"/>
      <c r="AR157" s="333"/>
      <c r="AS157" s="333"/>
      <c r="AT157" s="333"/>
      <c r="AU157" s="333"/>
      <c r="AV157" s="333"/>
      <c r="AW157" s="333"/>
      <c r="AX157" s="333"/>
      <c r="AY157" s="333"/>
      <c r="AZ157" s="333"/>
      <c r="BA157" s="333"/>
      <c r="BB157" s="333"/>
      <c r="BC157" s="333"/>
      <c r="BD157" s="333"/>
      <c r="BE157" s="333"/>
      <c r="BF157" s="333"/>
      <c r="BG157" s="332"/>
      <c r="BH157" s="332"/>
      <c r="BI157" s="332"/>
      <c r="BJ157" s="332"/>
      <c r="BK157" s="332"/>
      <c r="BL157" s="332"/>
      <c r="BM157" s="325" t="s">
        <v>2756</v>
      </c>
      <c r="BN157" s="333" t="s">
        <v>2778</v>
      </c>
      <c r="BO157" s="333" t="s">
        <v>3335</v>
      </c>
      <c r="BP157" s="333"/>
      <c r="BQ157" s="334"/>
      <c r="BR157" s="325"/>
    </row>
    <row r="158" spans="2:70" ht="14.25" customHeight="1">
      <c r="B158" s="310">
        <v>156</v>
      </c>
      <c r="C158" s="310" t="s">
        <v>9957</v>
      </c>
      <c r="D158" s="311">
        <v>2009</v>
      </c>
      <c r="E158" s="310" t="s">
        <v>6480</v>
      </c>
      <c r="F158" s="310" t="s">
        <v>6481</v>
      </c>
      <c r="G158" s="312" t="s">
        <v>6246</v>
      </c>
      <c r="H158" s="313" t="s">
        <v>6482</v>
      </c>
      <c r="I158" s="310" t="s">
        <v>9958</v>
      </c>
      <c r="J158" s="310"/>
      <c r="K158" s="310" t="s">
        <v>2814</v>
      </c>
      <c r="L158" s="310" t="s">
        <v>2086</v>
      </c>
      <c r="M158" s="314">
        <v>2500</v>
      </c>
      <c r="N158" s="314">
        <v>3000</v>
      </c>
      <c r="O158" s="314"/>
      <c r="P158" s="314">
        <v>500</v>
      </c>
      <c r="Q158" s="327"/>
      <c r="R158" s="315"/>
      <c r="S158" s="315"/>
      <c r="T158" s="317" t="s">
        <v>9025</v>
      </c>
      <c r="U158" s="317" t="s">
        <v>9027</v>
      </c>
      <c r="V158" s="318" t="s">
        <v>8918</v>
      </c>
      <c r="W158" s="318"/>
      <c r="X158" s="318"/>
      <c r="Y158" s="318"/>
      <c r="Z158" s="318"/>
      <c r="AA158" s="320" t="s">
        <v>2756</v>
      </c>
      <c r="AB158" s="320"/>
      <c r="AC158" s="320"/>
      <c r="AD158" s="320"/>
      <c r="AE158" s="321"/>
      <c r="AF158" s="331"/>
      <c r="AG158" s="331"/>
      <c r="AH158" s="331"/>
      <c r="AI158" s="331"/>
      <c r="AJ158" s="329"/>
      <c r="AK158" s="329"/>
      <c r="AL158" s="329"/>
      <c r="AM158" s="324">
        <v>1</v>
      </c>
      <c r="AN158" s="332"/>
      <c r="AO158" s="332"/>
      <c r="AP158" s="332"/>
      <c r="AQ158" s="333"/>
      <c r="AR158" s="333"/>
      <c r="AS158" s="333"/>
      <c r="AT158" s="333"/>
      <c r="AU158" s="333"/>
      <c r="AV158" s="333"/>
      <c r="AW158" s="333"/>
      <c r="AX158" s="333"/>
      <c r="AY158" s="333"/>
      <c r="AZ158" s="333"/>
      <c r="BA158" s="333"/>
      <c r="BB158" s="333"/>
      <c r="BC158" s="333"/>
      <c r="BD158" s="333"/>
      <c r="BE158" s="333"/>
      <c r="BF158" s="333"/>
      <c r="BG158" s="332"/>
      <c r="BH158" s="332"/>
      <c r="BI158" s="332"/>
      <c r="BJ158" s="332"/>
      <c r="BK158" s="332"/>
      <c r="BL158" s="332"/>
      <c r="BM158" s="325" t="s">
        <v>2756</v>
      </c>
      <c r="BN158" s="333" t="s">
        <v>6492</v>
      </c>
      <c r="BO158" s="333" t="s">
        <v>3335</v>
      </c>
      <c r="BP158" s="333"/>
      <c r="BQ158" s="334"/>
      <c r="BR158" s="325"/>
    </row>
    <row r="159" spans="2:70" ht="14.25" customHeight="1">
      <c r="B159" s="310">
        <v>157</v>
      </c>
      <c r="C159" s="310" t="s">
        <v>9959</v>
      </c>
      <c r="D159" s="311">
        <v>2006</v>
      </c>
      <c r="E159" s="310" t="s">
        <v>6498</v>
      </c>
      <c r="F159" s="310" t="s">
        <v>6499</v>
      </c>
      <c r="G159" s="312" t="s">
        <v>6246</v>
      </c>
      <c r="H159" s="313" t="s">
        <v>6500</v>
      </c>
      <c r="I159" s="310" t="s">
        <v>9960</v>
      </c>
      <c r="J159" s="310"/>
      <c r="K159" s="310" t="s">
        <v>2734</v>
      </c>
      <c r="L159" s="310" t="s">
        <v>2086</v>
      </c>
      <c r="M159" s="314">
        <v>38000</v>
      </c>
      <c r="N159" s="314">
        <v>38000</v>
      </c>
      <c r="O159" s="314"/>
      <c r="P159" s="315"/>
      <c r="Q159" s="316"/>
      <c r="R159" s="315"/>
      <c r="S159" s="315"/>
      <c r="T159" s="317" t="s">
        <v>9961</v>
      </c>
      <c r="U159" s="317" t="s">
        <v>9962</v>
      </c>
      <c r="V159" s="318" t="s">
        <v>8918</v>
      </c>
      <c r="W159" s="318"/>
      <c r="X159" s="318"/>
      <c r="Y159" s="318"/>
      <c r="Z159" s="318"/>
      <c r="AA159" s="320" t="s">
        <v>2756</v>
      </c>
      <c r="AB159" s="320"/>
      <c r="AC159" s="320"/>
      <c r="AD159" s="320"/>
      <c r="AE159" s="321"/>
      <c r="AF159" s="331"/>
      <c r="AG159" s="331"/>
      <c r="AH159" s="331"/>
      <c r="AI159" s="331"/>
      <c r="AJ159" s="329"/>
      <c r="AK159" s="329"/>
      <c r="AL159" s="329"/>
      <c r="AM159" s="324">
        <v>1</v>
      </c>
      <c r="AN159" s="332"/>
      <c r="AO159" s="332"/>
      <c r="AP159" s="332"/>
      <c r="AQ159" s="333"/>
      <c r="AR159" s="333"/>
      <c r="AS159" s="333"/>
      <c r="AT159" s="333"/>
      <c r="AU159" s="333"/>
      <c r="AV159" s="333"/>
      <c r="AW159" s="333"/>
      <c r="AX159" s="333"/>
      <c r="AY159" s="333"/>
      <c r="AZ159" s="333"/>
      <c r="BA159" s="333"/>
      <c r="BB159" s="333"/>
      <c r="BC159" s="333"/>
      <c r="BD159" s="333"/>
      <c r="BE159" s="333"/>
      <c r="BF159" s="333"/>
      <c r="BG159" s="332"/>
      <c r="BH159" s="332"/>
      <c r="BI159" s="332"/>
      <c r="BJ159" s="332"/>
      <c r="BK159" s="332"/>
      <c r="BL159" s="332"/>
      <c r="BM159" s="325" t="s">
        <v>2756</v>
      </c>
      <c r="BN159" s="333" t="s">
        <v>2756</v>
      </c>
      <c r="BO159" s="333" t="s">
        <v>3335</v>
      </c>
      <c r="BP159" s="333"/>
      <c r="BQ159" s="334"/>
      <c r="BR159" s="325"/>
    </row>
    <row r="160" spans="2:70" ht="14.25" customHeight="1">
      <c r="B160" s="310">
        <v>158</v>
      </c>
      <c r="C160" s="310" t="s">
        <v>9963</v>
      </c>
      <c r="D160" s="311">
        <v>1980</v>
      </c>
      <c r="E160" s="310" t="s">
        <v>6585</v>
      </c>
      <c r="F160" s="310" t="s">
        <v>6586</v>
      </c>
      <c r="G160" s="312" t="s">
        <v>6200</v>
      </c>
      <c r="H160" s="313" t="s">
        <v>9964</v>
      </c>
      <c r="I160" s="310" t="s">
        <v>9965</v>
      </c>
      <c r="J160" s="310"/>
      <c r="K160" s="310" t="s">
        <v>2734</v>
      </c>
      <c r="L160" s="310" t="s">
        <v>2086</v>
      </c>
      <c r="M160" s="314">
        <v>158316</v>
      </c>
      <c r="N160" s="314">
        <v>160000</v>
      </c>
      <c r="O160" s="314"/>
      <c r="P160" s="314">
        <v>1684</v>
      </c>
      <c r="Q160" s="327"/>
      <c r="R160" s="315">
        <v>9</v>
      </c>
      <c r="S160" s="315"/>
      <c r="T160" s="317" t="s">
        <v>6589</v>
      </c>
      <c r="U160" s="317" t="s">
        <v>6590</v>
      </c>
      <c r="V160" s="318" t="s">
        <v>8955</v>
      </c>
      <c r="W160" s="318"/>
      <c r="X160" s="318"/>
      <c r="Y160" s="318"/>
      <c r="Z160" s="318"/>
      <c r="AA160" s="320" t="s">
        <v>313</v>
      </c>
      <c r="AB160" s="320"/>
      <c r="AC160" s="320"/>
      <c r="AD160" s="320"/>
      <c r="AE160" s="321" t="s">
        <v>9966</v>
      </c>
      <c r="AF160" s="331"/>
      <c r="AG160" s="331"/>
      <c r="AH160" s="331"/>
      <c r="AI160" s="331"/>
      <c r="AJ160" s="329"/>
      <c r="AK160" s="329"/>
      <c r="AL160" s="329"/>
      <c r="AM160" s="324">
        <v>1</v>
      </c>
      <c r="AN160" s="332"/>
      <c r="AO160" s="332"/>
      <c r="AP160" s="332"/>
      <c r="AQ160" s="333"/>
      <c r="AR160" s="333"/>
      <c r="AS160" s="333"/>
      <c r="AT160" s="333"/>
      <c r="AU160" s="333"/>
      <c r="AV160" s="333"/>
      <c r="AW160" s="333"/>
      <c r="AX160" s="333"/>
      <c r="AY160" s="333"/>
      <c r="AZ160" s="333"/>
      <c r="BA160" s="333"/>
      <c r="BB160" s="333"/>
      <c r="BC160" s="333"/>
      <c r="BD160" s="333"/>
      <c r="BE160" s="333"/>
      <c r="BF160" s="333"/>
      <c r="BG160" s="332"/>
      <c r="BH160" s="332"/>
      <c r="BI160" s="332"/>
      <c r="BJ160" s="332"/>
      <c r="BK160" s="332"/>
      <c r="BL160" s="332"/>
      <c r="BM160" s="325" t="s">
        <v>2756</v>
      </c>
      <c r="BN160" s="333" t="s">
        <v>3000</v>
      </c>
      <c r="BO160" s="333"/>
      <c r="BP160" s="333"/>
      <c r="BQ160" s="334"/>
      <c r="BR160" s="325"/>
    </row>
    <row r="161" spans="2:70" ht="14.25" customHeight="1">
      <c r="B161" s="310">
        <v>159</v>
      </c>
      <c r="C161" s="310" t="s">
        <v>9967</v>
      </c>
      <c r="D161" s="311">
        <v>2000</v>
      </c>
      <c r="E161" s="310" t="s">
        <v>6603</v>
      </c>
      <c r="F161" s="310" t="s">
        <v>6604</v>
      </c>
      <c r="G161" s="312" t="s">
        <v>6200</v>
      </c>
      <c r="H161" s="313" t="s">
        <v>9968</v>
      </c>
      <c r="I161" s="310" t="s">
        <v>9969</v>
      </c>
      <c r="J161" s="310"/>
      <c r="K161" s="310" t="s">
        <v>2734</v>
      </c>
      <c r="L161" s="310" t="s">
        <v>2086</v>
      </c>
      <c r="M161" s="314">
        <v>7380</v>
      </c>
      <c r="N161" s="314">
        <v>10000</v>
      </c>
      <c r="O161" s="314"/>
      <c r="P161" s="314">
        <v>2620</v>
      </c>
      <c r="Q161" s="327"/>
      <c r="R161" s="315"/>
      <c r="S161" s="315"/>
      <c r="T161" s="317" t="s">
        <v>6607</v>
      </c>
      <c r="U161" s="317" t="s">
        <v>6608</v>
      </c>
      <c r="V161" s="318" t="s">
        <v>8955</v>
      </c>
      <c r="W161" s="318"/>
      <c r="X161" s="318"/>
      <c r="Y161" s="318"/>
      <c r="Z161" s="318"/>
      <c r="AA161" s="320" t="s">
        <v>313</v>
      </c>
      <c r="AB161" s="320"/>
      <c r="AC161" s="320"/>
      <c r="AD161" s="320"/>
      <c r="AE161" s="321" t="s">
        <v>9970</v>
      </c>
      <c r="AF161" s="331"/>
      <c r="AG161" s="331"/>
      <c r="AH161" s="331"/>
      <c r="AI161" s="331"/>
      <c r="AJ161" s="329"/>
      <c r="AK161" s="329"/>
      <c r="AL161" s="329"/>
      <c r="AM161" s="324">
        <v>1</v>
      </c>
      <c r="AN161" s="332"/>
      <c r="AO161" s="332"/>
      <c r="AP161" s="332"/>
      <c r="AQ161" s="333"/>
      <c r="AR161" s="333"/>
      <c r="AS161" s="333"/>
      <c r="AT161" s="333"/>
      <c r="AU161" s="333"/>
      <c r="AV161" s="333"/>
      <c r="AW161" s="333"/>
      <c r="AX161" s="333"/>
      <c r="AY161" s="333"/>
      <c r="AZ161" s="333"/>
      <c r="BA161" s="333"/>
      <c r="BB161" s="333"/>
      <c r="BC161" s="333"/>
      <c r="BD161" s="333"/>
      <c r="BE161" s="333"/>
      <c r="BF161" s="333"/>
      <c r="BG161" s="332"/>
      <c r="BH161" s="332"/>
      <c r="BI161" s="332"/>
      <c r="BJ161" s="332"/>
      <c r="BK161" s="332"/>
      <c r="BL161" s="332"/>
      <c r="BM161" s="325" t="s">
        <v>2756</v>
      </c>
      <c r="BN161" s="333" t="s">
        <v>6614</v>
      </c>
      <c r="BO161" s="333"/>
      <c r="BP161" s="333"/>
      <c r="BQ161" s="334"/>
      <c r="BR161" s="325"/>
    </row>
    <row r="162" spans="2:70" ht="14.25" customHeight="1">
      <c r="B162" s="310">
        <v>160</v>
      </c>
      <c r="C162" s="310" t="s">
        <v>9971</v>
      </c>
      <c r="D162" s="311">
        <v>1993</v>
      </c>
      <c r="E162" s="310" t="s">
        <v>6619</v>
      </c>
      <c r="F162" s="310" t="s">
        <v>6620</v>
      </c>
      <c r="G162" s="312" t="s">
        <v>6200</v>
      </c>
      <c r="H162" s="313" t="s">
        <v>9972</v>
      </c>
      <c r="I162" s="310" t="s">
        <v>9973</v>
      </c>
      <c r="J162" s="310"/>
      <c r="K162" s="310" t="s">
        <v>2814</v>
      </c>
      <c r="L162" s="310" t="s">
        <v>2086</v>
      </c>
      <c r="M162" s="314">
        <v>271389</v>
      </c>
      <c r="N162" s="314">
        <v>250000</v>
      </c>
      <c r="O162" s="314"/>
      <c r="P162" s="315"/>
      <c r="Q162" s="316"/>
      <c r="R162" s="315"/>
      <c r="S162" s="315"/>
      <c r="T162" s="317" t="s">
        <v>6623</v>
      </c>
      <c r="U162" s="317" t="s">
        <v>6624</v>
      </c>
      <c r="V162" s="318" t="s">
        <v>8955</v>
      </c>
      <c r="W162" s="318"/>
      <c r="X162" s="318"/>
      <c r="Y162" s="318"/>
      <c r="Z162" s="318"/>
      <c r="AA162" s="320" t="s">
        <v>313</v>
      </c>
      <c r="AB162" s="320"/>
      <c r="AC162" s="320"/>
      <c r="AD162" s="320"/>
      <c r="AE162" s="321" t="s">
        <v>9974</v>
      </c>
      <c r="AF162" s="331"/>
      <c r="AG162" s="331"/>
      <c r="AH162" s="331"/>
      <c r="AI162" s="331"/>
      <c r="AJ162" s="329"/>
      <c r="AK162" s="329"/>
      <c r="AL162" s="329"/>
      <c r="AM162" s="324">
        <v>1</v>
      </c>
      <c r="AN162" s="332"/>
      <c r="AO162" s="332"/>
      <c r="AP162" s="332"/>
      <c r="AQ162" s="333"/>
      <c r="AR162" s="333"/>
      <c r="AS162" s="333"/>
      <c r="AT162" s="333"/>
      <c r="AU162" s="333"/>
      <c r="AV162" s="333"/>
      <c r="AW162" s="333"/>
      <c r="AX162" s="333"/>
      <c r="AY162" s="333"/>
      <c r="AZ162" s="333"/>
      <c r="BA162" s="333"/>
      <c r="BB162" s="333"/>
      <c r="BC162" s="333"/>
      <c r="BD162" s="333"/>
      <c r="BE162" s="333"/>
      <c r="BF162" s="333"/>
      <c r="BG162" s="332"/>
      <c r="BH162" s="332"/>
      <c r="BI162" s="332"/>
      <c r="BJ162" s="332"/>
      <c r="BK162" s="332"/>
      <c r="BL162" s="332"/>
      <c r="BM162" s="325">
        <v>1</v>
      </c>
      <c r="BN162" s="333" t="s">
        <v>2778</v>
      </c>
      <c r="BO162" s="333"/>
      <c r="BP162" s="333"/>
      <c r="BQ162" s="334"/>
      <c r="BR162" s="325"/>
    </row>
    <row r="163" spans="2:70" ht="14.25" customHeight="1">
      <c r="B163" s="310">
        <v>161</v>
      </c>
      <c r="C163" s="310" t="s">
        <v>6637</v>
      </c>
      <c r="D163" s="311">
        <v>2000</v>
      </c>
      <c r="E163" s="310" t="s">
        <v>6638</v>
      </c>
      <c r="F163" s="310" t="s">
        <v>6639</v>
      </c>
      <c r="G163" s="312" t="s">
        <v>6200</v>
      </c>
      <c r="H163" s="313" t="s">
        <v>9975</v>
      </c>
      <c r="I163" s="310" t="s">
        <v>9976</v>
      </c>
      <c r="J163" s="310"/>
      <c r="K163" s="310" t="s">
        <v>2814</v>
      </c>
      <c r="L163" s="310" t="s">
        <v>2086</v>
      </c>
      <c r="M163" s="314">
        <v>35003</v>
      </c>
      <c r="N163" s="314">
        <v>25000</v>
      </c>
      <c r="O163" s="314"/>
      <c r="P163" s="315"/>
      <c r="Q163" s="316"/>
      <c r="R163" s="315"/>
      <c r="S163" s="315"/>
      <c r="T163" s="317" t="s">
        <v>6642</v>
      </c>
      <c r="U163" s="317" t="s">
        <v>6643</v>
      </c>
      <c r="V163" s="318" t="s">
        <v>9977</v>
      </c>
      <c r="W163" s="318"/>
      <c r="X163" s="318"/>
      <c r="Y163" s="318"/>
      <c r="Z163" s="318"/>
      <c r="AA163" s="320" t="s">
        <v>2756</v>
      </c>
      <c r="AB163" s="320"/>
      <c r="AC163" s="320"/>
      <c r="AD163" s="320"/>
      <c r="AE163" s="321"/>
      <c r="AF163" s="331"/>
      <c r="AG163" s="331"/>
      <c r="AH163" s="331"/>
      <c r="AI163" s="331"/>
      <c r="AJ163" s="329"/>
      <c r="AK163" s="329"/>
      <c r="AL163" s="329"/>
      <c r="AM163" s="324">
        <v>1</v>
      </c>
      <c r="AN163" s="332"/>
      <c r="AO163" s="332"/>
      <c r="AP163" s="332"/>
      <c r="AQ163" s="333"/>
      <c r="AR163" s="333"/>
      <c r="AS163" s="333"/>
      <c r="AT163" s="333"/>
      <c r="AU163" s="333"/>
      <c r="AV163" s="333"/>
      <c r="AW163" s="333"/>
      <c r="AX163" s="333"/>
      <c r="AY163" s="333"/>
      <c r="AZ163" s="333"/>
      <c r="BA163" s="333"/>
      <c r="BB163" s="333"/>
      <c r="BC163" s="333"/>
      <c r="BD163" s="333"/>
      <c r="BE163" s="333"/>
      <c r="BF163" s="333"/>
      <c r="BG163" s="332"/>
      <c r="BH163" s="332"/>
      <c r="BI163" s="332"/>
      <c r="BJ163" s="332"/>
      <c r="BK163" s="332"/>
      <c r="BL163" s="332"/>
      <c r="BM163" s="325" t="s">
        <v>2756</v>
      </c>
      <c r="BN163" s="333" t="s">
        <v>2756</v>
      </c>
      <c r="BO163" s="333"/>
      <c r="BP163" s="333"/>
      <c r="BQ163" s="334"/>
      <c r="BR163" s="325"/>
    </row>
    <row r="164" spans="2:70" ht="14.25" customHeight="1">
      <c r="B164" s="310">
        <v>162</v>
      </c>
      <c r="C164" s="310" t="s">
        <v>9978</v>
      </c>
      <c r="D164" s="311">
        <v>2009</v>
      </c>
      <c r="E164" s="310" t="s">
        <v>6655</v>
      </c>
      <c r="F164" s="310" t="s">
        <v>6656</v>
      </c>
      <c r="G164" s="312" t="s">
        <v>6200</v>
      </c>
      <c r="H164" s="313" t="s">
        <v>6657</v>
      </c>
      <c r="I164" s="310" t="s">
        <v>9979</v>
      </c>
      <c r="J164" s="310"/>
      <c r="K164" s="310" t="s">
        <v>2734</v>
      </c>
      <c r="L164" s="310" t="s">
        <v>2086</v>
      </c>
      <c r="M164" s="314">
        <v>72480</v>
      </c>
      <c r="N164" s="314">
        <v>75000</v>
      </c>
      <c r="O164" s="314"/>
      <c r="P164" s="314">
        <v>2520</v>
      </c>
      <c r="Q164" s="327"/>
      <c r="R164" s="315">
        <v>10</v>
      </c>
      <c r="S164" s="315"/>
      <c r="T164" s="317" t="s">
        <v>6659</v>
      </c>
      <c r="U164" s="317" t="s">
        <v>6660</v>
      </c>
      <c r="V164" s="318" t="s">
        <v>9977</v>
      </c>
      <c r="W164" s="318"/>
      <c r="X164" s="318"/>
      <c r="Y164" s="318"/>
      <c r="Z164" s="318"/>
      <c r="AA164" s="320" t="s">
        <v>313</v>
      </c>
      <c r="AB164" s="320"/>
      <c r="AC164" s="320"/>
      <c r="AD164" s="320"/>
      <c r="AE164" s="321" t="s">
        <v>9980</v>
      </c>
      <c r="AF164" s="331"/>
      <c r="AG164" s="331"/>
      <c r="AH164" s="331"/>
      <c r="AI164" s="331"/>
      <c r="AJ164" s="329"/>
      <c r="AK164" s="329"/>
      <c r="AL164" s="329"/>
      <c r="AM164" s="324">
        <v>1</v>
      </c>
      <c r="AN164" s="332"/>
      <c r="AO164" s="332"/>
      <c r="AP164" s="332"/>
      <c r="AQ164" s="333"/>
      <c r="AR164" s="333"/>
      <c r="AS164" s="333"/>
      <c r="AT164" s="333"/>
      <c r="AU164" s="333"/>
      <c r="AV164" s="333"/>
      <c r="AW164" s="333"/>
      <c r="AX164" s="333"/>
      <c r="AY164" s="333"/>
      <c r="AZ164" s="333"/>
      <c r="BA164" s="333"/>
      <c r="BB164" s="333"/>
      <c r="BC164" s="333"/>
      <c r="BD164" s="333"/>
      <c r="BE164" s="333"/>
      <c r="BF164" s="333"/>
      <c r="BG164" s="332"/>
      <c r="BH164" s="332"/>
      <c r="BI164" s="332"/>
      <c r="BJ164" s="332"/>
      <c r="BK164" s="332"/>
      <c r="BL164" s="332"/>
      <c r="BM164" s="325" t="s">
        <v>2756</v>
      </c>
      <c r="BN164" s="333" t="s">
        <v>2778</v>
      </c>
      <c r="BO164" s="333"/>
      <c r="BP164" s="333"/>
      <c r="BQ164" s="334"/>
      <c r="BR164" s="325"/>
    </row>
    <row r="165" spans="2:70" ht="14.25" customHeight="1">
      <c r="B165" s="310">
        <v>163</v>
      </c>
      <c r="C165" s="310" t="s">
        <v>9981</v>
      </c>
      <c r="D165" s="311">
        <v>1981</v>
      </c>
      <c r="E165" s="310" t="s">
        <v>6673</v>
      </c>
      <c r="F165" s="310" t="s">
        <v>6674</v>
      </c>
      <c r="G165" s="312" t="s">
        <v>6200</v>
      </c>
      <c r="H165" s="313" t="s">
        <v>6675</v>
      </c>
      <c r="I165" s="310" t="s">
        <v>9982</v>
      </c>
      <c r="J165" s="310"/>
      <c r="K165" s="310" t="s">
        <v>2734</v>
      </c>
      <c r="L165" s="310" t="s">
        <v>2086</v>
      </c>
      <c r="M165" s="314">
        <v>5874</v>
      </c>
      <c r="N165" s="314">
        <v>5500</v>
      </c>
      <c r="O165" s="314"/>
      <c r="P165" s="315"/>
      <c r="Q165" s="316"/>
      <c r="R165" s="315">
        <v>1</v>
      </c>
      <c r="S165" s="315"/>
      <c r="T165" s="317" t="s">
        <v>6677</v>
      </c>
      <c r="U165" s="317" t="s">
        <v>6678</v>
      </c>
      <c r="V165" s="318" t="s">
        <v>9977</v>
      </c>
      <c r="W165" s="318"/>
      <c r="X165" s="318"/>
      <c r="Y165" s="318"/>
      <c r="Z165" s="318"/>
      <c r="AA165" s="320" t="s">
        <v>313</v>
      </c>
      <c r="AB165" s="320"/>
      <c r="AC165" s="320"/>
      <c r="AD165" s="320"/>
      <c r="AE165" s="321" t="s">
        <v>9983</v>
      </c>
      <c r="AF165" s="331"/>
      <c r="AG165" s="331"/>
      <c r="AH165" s="331"/>
      <c r="AI165" s="331"/>
      <c r="AJ165" s="329"/>
      <c r="AK165" s="329"/>
      <c r="AL165" s="329"/>
      <c r="AM165" s="324">
        <v>1</v>
      </c>
      <c r="AN165" s="332"/>
      <c r="AO165" s="332"/>
      <c r="AP165" s="332"/>
      <c r="AQ165" s="333"/>
      <c r="AR165" s="333"/>
      <c r="AS165" s="333"/>
      <c r="AT165" s="333"/>
      <c r="AU165" s="333"/>
      <c r="AV165" s="333"/>
      <c r="AW165" s="333"/>
      <c r="AX165" s="333"/>
      <c r="AY165" s="333"/>
      <c r="AZ165" s="333"/>
      <c r="BA165" s="333"/>
      <c r="BB165" s="333"/>
      <c r="BC165" s="333"/>
      <c r="BD165" s="333"/>
      <c r="BE165" s="333"/>
      <c r="BF165" s="333"/>
      <c r="BG165" s="332"/>
      <c r="BH165" s="332"/>
      <c r="BI165" s="332"/>
      <c r="BJ165" s="332"/>
      <c r="BK165" s="332"/>
      <c r="BL165" s="332"/>
      <c r="BM165" s="325">
        <v>1</v>
      </c>
      <c r="BN165" s="333" t="s">
        <v>2756</v>
      </c>
      <c r="BO165" s="333"/>
      <c r="BP165" s="333"/>
      <c r="BQ165" s="334"/>
      <c r="BR165" s="325"/>
    </row>
    <row r="166" spans="2:70" ht="14.25" customHeight="1">
      <c r="B166" s="310">
        <v>164</v>
      </c>
      <c r="C166" s="310" t="s">
        <v>9984</v>
      </c>
      <c r="D166" s="311">
        <v>2012</v>
      </c>
      <c r="E166" s="310" t="s">
        <v>6702</v>
      </c>
      <c r="F166" s="310" t="s">
        <v>6704</v>
      </c>
      <c r="G166" s="312" t="s">
        <v>6200</v>
      </c>
      <c r="H166" s="313" t="s">
        <v>6705</v>
      </c>
      <c r="I166" s="310" t="s">
        <v>9985</v>
      </c>
      <c r="J166" s="310"/>
      <c r="K166" s="310" t="s">
        <v>2814</v>
      </c>
      <c r="L166" s="310" t="s">
        <v>2086</v>
      </c>
      <c r="M166" s="314">
        <v>8165</v>
      </c>
      <c r="N166" s="314">
        <v>4500</v>
      </c>
      <c r="O166" s="314"/>
      <c r="P166" s="315"/>
      <c r="Q166" s="316"/>
      <c r="R166" s="315">
        <v>3</v>
      </c>
      <c r="S166" s="315"/>
      <c r="T166" s="317" t="s">
        <v>6707</v>
      </c>
      <c r="U166" s="317" t="s">
        <v>6708</v>
      </c>
      <c r="V166" s="318" t="s">
        <v>9977</v>
      </c>
      <c r="W166" s="318"/>
      <c r="X166" s="318"/>
      <c r="Y166" s="318"/>
      <c r="Z166" s="318"/>
      <c r="AA166" s="320" t="s">
        <v>313</v>
      </c>
      <c r="AB166" s="320"/>
      <c r="AC166" s="320"/>
      <c r="AD166" s="320"/>
      <c r="AE166" s="321" t="s">
        <v>9986</v>
      </c>
      <c r="AF166" s="331"/>
      <c r="AG166" s="331"/>
      <c r="AH166" s="331"/>
      <c r="AI166" s="331"/>
      <c r="AJ166" s="329"/>
      <c r="AK166" s="329"/>
      <c r="AL166" s="329"/>
      <c r="AM166" s="324">
        <v>1</v>
      </c>
      <c r="AN166" s="332"/>
      <c r="AO166" s="332"/>
      <c r="AP166" s="332"/>
      <c r="AQ166" s="333"/>
      <c r="AR166" s="333"/>
      <c r="AS166" s="333"/>
      <c r="AT166" s="333"/>
      <c r="AU166" s="333"/>
      <c r="AV166" s="333"/>
      <c r="AW166" s="333"/>
      <c r="AX166" s="333"/>
      <c r="AY166" s="333"/>
      <c r="AZ166" s="333"/>
      <c r="BA166" s="333"/>
      <c r="BB166" s="333"/>
      <c r="BC166" s="333"/>
      <c r="BD166" s="333"/>
      <c r="BE166" s="333"/>
      <c r="BF166" s="333"/>
      <c r="BG166" s="332"/>
      <c r="BH166" s="332"/>
      <c r="BI166" s="332"/>
      <c r="BJ166" s="332"/>
      <c r="BK166" s="332"/>
      <c r="BL166" s="332"/>
      <c r="BM166" s="325" t="s">
        <v>2756</v>
      </c>
      <c r="BN166" s="333" t="s">
        <v>2756</v>
      </c>
      <c r="BO166" s="333"/>
      <c r="BP166" s="333"/>
      <c r="BQ166" s="334"/>
      <c r="BR166" s="325"/>
    </row>
    <row r="167" spans="2:70" ht="14.25" customHeight="1">
      <c r="B167" s="310">
        <v>165</v>
      </c>
      <c r="C167" s="310" t="s">
        <v>9987</v>
      </c>
      <c r="D167" s="311">
        <v>2008</v>
      </c>
      <c r="E167" s="310" t="s">
        <v>6735</v>
      </c>
      <c r="F167" s="310" t="s">
        <v>6736</v>
      </c>
      <c r="G167" s="312" t="s">
        <v>6200</v>
      </c>
      <c r="H167" s="313" t="s">
        <v>6737</v>
      </c>
      <c r="I167" s="310" t="s">
        <v>9988</v>
      </c>
      <c r="J167" s="310"/>
      <c r="K167" s="310" t="s">
        <v>2814</v>
      </c>
      <c r="L167" s="310" t="s">
        <v>2086</v>
      </c>
      <c r="M167" s="314">
        <v>80642</v>
      </c>
      <c r="N167" s="314">
        <v>81000</v>
      </c>
      <c r="O167" s="314"/>
      <c r="P167" s="314">
        <v>358</v>
      </c>
      <c r="Q167" s="327"/>
      <c r="R167" s="315">
        <v>3</v>
      </c>
      <c r="S167" s="315"/>
      <c r="T167" s="317" t="s">
        <v>6739</v>
      </c>
      <c r="U167" s="317" t="s">
        <v>6740</v>
      </c>
      <c r="V167" s="318" t="s">
        <v>9977</v>
      </c>
      <c r="W167" s="318"/>
      <c r="X167" s="318"/>
      <c r="Y167" s="318"/>
      <c r="Z167" s="318"/>
      <c r="AA167" s="320" t="s">
        <v>313</v>
      </c>
      <c r="AB167" s="320"/>
      <c r="AC167" s="320"/>
      <c r="AD167" s="320"/>
      <c r="AE167" s="321" t="s">
        <v>9989</v>
      </c>
      <c r="AF167" s="331"/>
      <c r="AG167" s="331"/>
      <c r="AH167" s="331"/>
      <c r="AI167" s="331"/>
      <c r="AJ167" s="329"/>
      <c r="AK167" s="329"/>
      <c r="AL167" s="329"/>
      <c r="AM167" s="324">
        <v>1</v>
      </c>
      <c r="AN167" s="332"/>
      <c r="AO167" s="332"/>
      <c r="AP167" s="332"/>
      <c r="AQ167" s="333"/>
      <c r="AR167" s="333"/>
      <c r="AS167" s="333"/>
      <c r="AT167" s="333"/>
      <c r="AU167" s="333"/>
      <c r="AV167" s="333"/>
      <c r="AW167" s="333"/>
      <c r="AX167" s="333"/>
      <c r="AY167" s="333"/>
      <c r="AZ167" s="333"/>
      <c r="BA167" s="333"/>
      <c r="BB167" s="333"/>
      <c r="BC167" s="333"/>
      <c r="BD167" s="333"/>
      <c r="BE167" s="333"/>
      <c r="BF167" s="333"/>
      <c r="BG167" s="332"/>
      <c r="BH167" s="332"/>
      <c r="BI167" s="332"/>
      <c r="BJ167" s="332"/>
      <c r="BK167" s="332"/>
      <c r="BL167" s="332"/>
      <c r="BM167" s="325" t="s">
        <v>2756</v>
      </c>
      <c r="BN167" s="333" t="s">
        <v>2778</v>
      </c>
      <c r="BO167" s="333" t="s">
        <v>3335</v>
      </c>
      <c r="BP167" s="333"/>
      <c r="BQ167" s="334"/>
      <c r="BR167" s="325"/>
    </row>
    <row r="168" spans="2:70" ht="14.25" customHeight="1">
      <c r="B168" s="310">
        <v>166</v>
      </c>
      <c r="C168" s="310" t="s">
        <v>9990</v>
      </c>
      <c r="D168" s="311">
        <v>2011</v>
      </c>
      <c r="E168" s="310" t="s">
        <v>9991</v>
      </c>
      <c r="F168" s="310" t="s">
        <v>6753</v>
      </c>
      <c r="G168" s="312" t="s">
        <v>6200</v>
      </c>
      <c r="H168" s="313" t="s">
        <v>6754</v>
      </c>
      <c r="I168" s="310" t="s">
        <v>9992</v>
      </c>
      <c r="J168" s="310"/>
      <c r="K168" s="310" t="s">
        <v>2814</v>
      </c>
      <c r="L168" s="310" t="s">
        <v>2086</v>
      </c>
      <c r="M168" s="314">
        <v>7</v>
      </c>
      <c r="N168" s="314">
        <v>7</v>
      </c>
      <c r="O168" s="314"/>
      <c r="P168" s="315"/>
      <c r="Q168" s="316"/>
      <c r="R168" s="315"/>
      <c r="S168" s="315"/>
      <c r="T168" s="317" t="s">
        <v>9993</v>
      </c>
      <c r="U168" s="317" t="s">
        <v>9994</v>
      </c>
      <c r="V168" s="318" t="s">
        <v>9995</v>
      </c>
      <c r="W168" s="318"/>
      <c r="X168" s="318"/>
      <c r="Y168" s="318"/>
      <c r="Z168" s="318"/>
      <c r="AA168" s="320" t="s">
        <v>2756</v>
      </c>
      <c r="AB168" s="320"/>
      <c r="AC168" s="320"/>
      <c r="AD168" s="320"/>
      <c r="AE168" s="321"/>
      <c r="AF168" s="331"/>
      <c r="AG168" s="331"/>
      <c r="AH168" s="331"/>
      <c r="AI168" s="331"/>
      <c r="AJ168" s="329"/>
      <c r="AK168" s="329"/>
      <c r="AL168" s="329"/>
      <c r="AM168" s="324">
        <v>1</v>
      </c>
      <c r="AN168" s="332"/>
      <c r="AO168" s="332"/>
      <c r="AP168" s="332"/>
      <c r="AQ168" s="333"/>
      <c r="AR168" s="333"/>
      <c r="AS168" s="333"/>
      <c r="AT168" s="333"/>
      <c r="AU168" s="333"/>
      <c r="AV168" s="333"/>
      <c r="AW168" s="333"/>
      <c r="AX168" s="333"/>
      <c r="AY168" s="333"/>
      <c r="AZ168" s="333"/>
      <c r="BA168" s="333"/>
      <c r="BB168" s="333"/>
      <c r="BC168" s="333"/>
      <c r="BD168" s="333"/>
      <c r="BE168" s="333"/>
      <c r="BF168" s="333"/>
      <c r="BG168" s="332"/>
      <c r="BH168" s="332"/>
      <c r="BI168" s="332"/>
      <c r="BJ168" s="332"/>
      <c r="BK168" s="332"/>
      <c r="BL168" s="332"/>
      <c r="BM168" s="325" t="s">
        <v>2756</v>
      </c>
      <c r="BN168" s="333" t="s">
        <v>3551</v>
      </c>
      <c r="BO168" s="333" t="s">
        <v>3335</v>
      </c>
      <c r="BP168" s="333"/>
      <c r="BQ168" s="334"/>
      <c r="BR168" s="325"/>
    </row>
    <row r="169" spans="2:70" ht="14.25" customHeight="1">
      <c r="B169" s="310">
        <v>167</v>
      </c>
      <c r="C169" s="310" t="s">
        <v>9996</v>
      </c>
      <c r="D169" s="311">
        <v>2012</v>
      </c>
      <c r="E169" s="310" t="s">
        <v>6769</v>
      </c>
      <c r="F169" s="310" t="s">
        <v>6770</v>
      </c>
      <c r="G169" s="312" t="s">
        <v>6200</v>
      </c>
      <c r="H169" s="313" t="s">
        <v>6771</v>
      </c>
      <c r="I169" s="310" t="s">
        <v>9997</v>
      </c>
      <c r="J169" s="310"/>
      <c r="K169" s="310" t="s">
        <v>2814</v>
      </c>
      <c r="L169" s="310" t="s">
        <v>2086</v>
      </c>
      <c r="M169" s="314">
        <v>4900</v>
      </c>
      <c r="N169" s="314">
        <v>7500</v>
      </c>
      <c r="O169" s="314"/>
      <c r="P169" s="314">
        <v>2600</v>
      </c>
      <c r="Q169" s="327"/>
      <c r="R169" s="315"/>
      <c r="S169" s="315"/>
      <c r="T169" s="317" t="s">
        <v>6773</v>
      </c>
      <c r="U169" s="317" t="s">
        <v>6774</v>
      </c>
      <c r="V169" s="318" t="s">
        <v>9977</v>
      </c>
      <c r="W169" s="318"/>
      <c r="X169" s="318"/>
      <c r="Y169" s="318"/>
      <c r="Z169" s="318"/>
      <c r="AA169" s="320" t="s">
        <v>313</v>
      </c>
      <c r="AB169" s="320"/>
      <c r="AC169" s="320"/>
      <c r="AD169" s="320"/>
      <c r="AE169" s="321" t="s">
        <v>6322</v>
      </c>
      <c r="AF169" s="331"/>
      <c r="AG169" s="331"/>
      <c r="AH169" s="331"/>
      <c r="AI169" s="331"/>
      <c r="AJ169" s="329"/>
      <c r="AK169" s="329"/>
      <c r="AL169" s="329"/>
      <c r="AM169" s="324">
        <v>1</v>
      </c>
      <c r="AN169" s="332"/>
      <c r="AO169" s="332"/>
      <c r="AP169" s="332"/>
      <c r="AQ169" s="333"/>
      <c r="AR169" s="333"/>
      <c r="AS169" s="333"/>
      <c r="AT169" s="333"/>
      <c r="AU169" s="333"/>
      <c r="AV169" s="333"/>
      <c r="AW169" s="333"/>
      <c r="AX169" s="333"/>
      <c r="AY169" s="333"/>
      <c r="AZ169" s="333"/>
      <c r="BA169" s="333"/>
      <c r="BB169" s="333"/>
      <c r="BC169" s="333"/>
      <c r="BD169" s="333"/>
      <c r="BE169" s="333"/>
      <c r="BF169" s="333"/>
      <c r="BG169" s="332"/>
      <c r="BH169" s="332"/>
      <c r="BI169" s="332"/>
      <c r="BJ169" s="332"/>
      <c r="BK169" s="332"/>
      <c r="BL169" s="332"/>
      <c r="BM169" s="325" t="s">
        <v>2756</v>
      </c>
      <c r="BN169" s="333" t="s">
        <v>2756</v>
      </c>
      <c r="BO169" s="333" t="s">
        <v>3335</v>
      </c>
      <c r="BP169" s="333"/>
      <c r="BQ169" s="334"/>
      <c r="BR169" s="325"/>
    </row>
    <row r="170" spans="2:70" ht="14.25" customHeight="1">
      <c r="B170" s="310">
        <v>168</v>
      </c>
      <c r="C170" s="310" t="s">
        <v>9998</v>
      </c>
      <c r="D170" s="311">
        <v>2015</v>
      </c>
      <c r="E170" s="310" t="s">
        <v>6785</v>
      </c>
      <c r="F170" s="310" t="s">
        <v>6786</v>
      </c>
      <c r="G170" s="312" t="s">
        <v>6200</v>
      </c>
      <c r="H170" s="313" t="s">
        <v>9999</v>
      </c>
      <c r="I170" s="310" t="s">
        <v>10000</v>
      </c>
      <c r="J170" s="310"/>
      <c r="K170" s="310" t="s">
        <v>2814</v>
      </c>
      <c r="L170" s="310" t="s">
        <v>2086</v>
      </c>
      <c r="M170" s="314">
        <v>50</v>
      </c>
      <c r="N170" s="314">
        <v>100</v>
      </c>
      <c r="O170" s="314"/>
      <c r="P170" s="314">
        <v>50</v>
      </c>
      <c r="Q170" s="327"/>
      <c r="R170" s="315"/>
      <c r="S170" s="315"/>
      <c r="T170" s="317" t="s">
        <v>6789</v>
      </c>
      <c r="U170" s="317" t="s">
        <v>6790</v>
      </c>
      <c r="V170" s="318" t="s">
        <v>9977</v>
      </c>
      <c r="W170" s="318"/>
      <c r="X170" s="318"/>
      <c r="Y170" s="318"/>
      <c r="Z170" s="318"/>
      <c r="AA170" s="320" t="s">
        <v>313</v>
      </c>
      <c r="AB170" s="320"/>
      <c r="AC170" s="320"/>
      <c r="AD170" s="320"/>
      <c r="AE170" s="321" t="s">
        <v>10001</v>
      </c>
      <c r="AF170" s="331"/>
      <c r="AG170" s="331"/>
      <c r="AH170" s="331"/>
      <c r="AI170" s="331"/>
      <c r="AJ170" s="329"/>
      <c r="AK170" s="329"/>
      <c r="AL170" s="329"/>
      <c r="AM170" s="324">
        <v>1</v>
      </c>
      <c r="AN170" s="332"/>
      <c r="AO170" s="332"/>
      <c r="AP170" s="332"/>
      <c r="AQ170" s="333"/>
      <c r="AR170" s="333"/>
      <c r="AS170" s="333"/>
      <c r="AT170" s="333"/>
      <c r="AU170" s="333"/>
      <c r="AV170" s="333"/>
      <c r="AW170" s="333"/>
      <c r="AX170" s="333"/>
      <c r="AY170" s="333"/>
      <c r="AZ170" s="333"/>
      <c r="BA170" s="333"/>
      <c r="BB170" s="333"/>
      <c r="BC170" s="333"/>
      <c r="BD170" s="333"/>
      <c r="BE170" s="333"/>
      <c r="BF170" s="333"/>
      <c r="BG170" s="332"/>
      <c r="BH170" s="332"/>
      <c r="BI170" s="332"/>
      <c r="BJ170" s="332"/>
      <c r="BK170" s="332"/>
      <c r="BL170" s="332"/>
      <c r="BM170" s="325" t="s">
        <v>2756</v>
      </c>
      <c r="BN170" s="333" t="s">
        <v>2756</v>
      </c>
      <c r="BO170" s="333" t="s">
        <v>3335</v>
      </c>
      <c r="BP170" s="333"/>
      <c r="BQ170" s="334"/>
      <c r="BR170" s="325"/>
    </row>
    <row r="171" spans="2:70" ht="14.25" customHeight="1">
      <c r="B171" s="310">
        <v>169</v>
      </c>
      <c r="C171" s="310" t="s">
        <v>10002</v>
      </c>
      <c r="D171" s="311">
        <v>1995</v>
      </c>
      <c r="E171" s="310" t="s">
        <v>6803</v>
      </c>
      <c r="F171" s="310" t="s">
        <v>6804</v>
      </c>
      <c r="G171" s="312" t="s">
        <v>6200</v>
      </c>
      <c r="H171" s="313" t="s">
        <v>6805</v>
      </c>
      <c r="I171" s="310" t="s">
        <v>10003</v>
      </c>
      <c r="J171" s="310"/>
      <c r="K171" s="310" t="s">
        <v>2814</v>
      </c>
      <c r="L171" s="310" t="s">
        <v>2086</v>
      </c>
      <c r="M171" s="314">
        <v>3721</v>
      </c>
      <c r="N171" s="314">
        <v>3900</v>
      </c>
      <c r="O171" s="314"/>
      <c r="P171" s="314">
        <v>179</v>
      </c>
      <c r="Q171" s="327"/>
      <c r="R171" s="315">
        <v>53</v>
      </c>
      <c r="S171" s="315"/>
      <c r="T171" s="317" t="s">
        <v>6807</v>
      </c>
      <c r="U171" s="317" t="s">
        <v>6808</v>
      </c>
      <c r="V171" s="318" t="s">
        <v>9977</v>
      </c>
      <c r="W171" s="318"/>
      <c r="X171" s="318"/>
      <c r="Y171" s="318"/>
      <c r="Z171" s="318"/>
      <c r="AA171" s="320" t="s">
        <v>313</v>
      </c>
      <c r="AB171" s="320"/>
      <c r="AC171" s="320"/>
      <c r="AD171" s="320"/>
      <c r="AE171" s="321" t="s">
        <v>10004</v>
      </c>
      <c r="AF171" s="331"/>
      <c r="AG171" s="331"/>
      <c r="AH171" s="331"/>
      <c r="AI171" s="331"/>
      <c r="AJ171" s="329"/>
      <c r="AK171" s="329"/>
      <c r="AL171" s="329"/>
      <c r="AM171" s="324">
        <v>1</v>
      </c>
      <c r="AN171" s="332"/>
      <c r="AO171" s="332"/>
      <c r="AP171" s="332"/>
      <c r="AQ171" s="333"/>
      <c r="AR171" s="333"/>
      <c r="AS171" s="333"/>
      <c r="AT171" s="333"/>
      <c r="AU171" s="333"/>
      <c r="AV171" s="333"/>
      <c r="AW171" s="333"/>
      <c r="AX171" s="333"/>
      <c r="AY171" s="333"/>
      <c r="AZ171" s="333"/>
      <c r="BA171" s="333"/>
      <c r="BB171" s="333"/>
      <c r="BC171" s="333"/>
      <c r="BD171" s="333"/>
      <c r="BE171" s="333"/>
      <c r="BF171" s="333"/>
      <c r="BG171" s="332"/>
      <c r="BH171" s="332"/>
      <c r="BI171" s="332"/>
      <c r="BJ171" s="332"/>
      <c r="BK171" s="332"/>
      <c r="BL171" s="332"/>
      <c r="BM171" s="325" t="s">
        <v>2756</v>
      </c>
      <c r="BN171" s="333" t="s">
        <v>2756</v>
      </c>
      <c r="BO171" s="333" t="s">
        <v>3335</v>
      </c>
      <c r="BP171" s="333"/>
      <c r="BQ171" s="334"/>
      <c r="BR171" s="325"/>
    </row>
    <row r="172" spans="2:70" ht="14.25" customHeight="1">
      <c r="B172" s="310">
        <v>170</v>
      </c>
      <c r="C172" s="310" t="s">
        <v>10005</v>
      </c>
      <c r="D172" s="311">
        <v>2005</v>
      </c>
      <c r="E172" s="310" t="s">
        <v>6840</v>
      </c>
      <c r="F172" s="310" t="s">
        <v>6841</v>
      </c>
      <c r="G172" s="312" t="s">
        <v>6200</v>
      </c>
      <c r="H172" s="313" t="s">
        <v>6842</v>
      </c>
      <c r="I172" s="310" t="s">
        <v>10006</v>
      </c>
      <c r="J172" s="310"/>
      <c r="K172" s="310" t="s">
        <v>2814</v>
      </c>
      <c r="L172" s="310" t="s">
        <v>2086</v>
      </c>
      <c r="M172" s="314">
        <v>3401</v>
      </c>
      <c r="N172" s="314">
        <v>4000</v>
      </c>
      <c r="O172" s="314"/>
      <c r="P172" s="314">
        <v>599</v>
      </c>
      <c r="Q172" s="327"/>
      <c r="R172" s="315">
        <v>3</v>
      </c>
      <c r="S172" s="315"/>
      <c r="T172" s="317" t="s">
        <v>6844</v>
      </c>
      <c r="U172" s="317" t="s">
        <v>6845</v>
      </c>
      <c r="V172" s="318" t="s">
        <v>9977</v>
      </c>
      <c r="W172" s="318"/>
      <c r="X172" s="318"/>
      <c r="Y172" s="318"/>
      <c r="Z172" s="318"/>
      <c r="AA172" s="320" t="s">
        <v>2756</v>
      </c>
      <c r="AB172" s="320"/>
      <c r="AC172" s="320"/>
      <c r="AD172" s="320"/>
      <c r="AE172" s="321"/>
      <c r="AF172" s="331"/>
      <c r="AG172" s="331"/>
      <c r="AH172" s="331"/>
      <c r="AI172" s="331"/>
      <c r="AJ172" s="329"/>
      <c r="AK172" s="329"/>
      <c r="AL172" s="329"/>
      <c r="AM172" s="324">
        <v>1</v>
      </c>
      <c r="AN172" s="332"/>
      <c r="AO172" s="332"/>
      <c r="AP172" s="332"/>
      <c r="AQ172" s="333"/>
      <c r="AR172" s="333"/>
      <c r="AS172" s="333"/>
      <c r="AT172" s="333"/>
      <c r="AU172" s="333"/>
      <c r="AV172" s="333"/>
      <c r="AW172" s="333"/>
      <c r="AX172" s="333"/>
      <c r="AY172" s="333"/>
      <c r="AZ172" s="333"/>
      <c r="BA172" s="333"/>
      <c r="BB172" s="333"/>
      <c r="BC172" s="333"/>
      <c r="BD172" s="333"/>
      <c r="BE172" s="333"/>
      <c r="BF172" s="333"/>
      <c r="BG172" s="332"/>
      <c r="BH172" s="332"/>
      <c r="BI172" s="332"/>
      <c r="BJ172" s="332"/>
      <c r="BK172" s="332"/>
      <c r="BL172" s="332"/>
      <c r="BM172" s="325" t="s">
        <v>2756</v>
      </c>
      <c r="BN172" s="333" t="s">
        <v>2778</v>
      </c>
      <c r="BO172" s="333" t="s">
        <v>3335</v>
      </c>
      <c r="BP172" s="333"/>
      <c r="BQ172" s="334"/>
      <c r="BR172" s="325"/>
    </row>
    <row r="173" spans="2:70" ht="14.25" customHeight="1">
      <c r="B173" s="310">
        <v>171</v>
      </c>
      <c r="C173" s="310" t="s">
        <v>10007</v>
      </c>
      <c r="D173" s="311">
        <v>2003</v>
      </c>
      <c r="E173" s="310" t="s">
        <v>6858</v>
      </c>
      <c r="F173" s="310" t="s">
        <v>6859</v>
      </c>
      <c r="G173" s="312" t="s">
        <v>6200</v>
      </c>
      <c r="H173" s="313" t="s">
        <v>6860</v>
      </c>
      <c r="I173" s="310" t="s">
        <v>10008</v>
      </c>
      <c r="J173" s="310"/>
      <c r="K173" s="310" t="s">
        <v>2734</v>
      </c>
      <c r="L173" s="310" t="s">
        <v>2086</v>
      </c>
      <c r="M173" s="314">
        <v>14300</v>
      </c>
      <c r="N173" s="314">
        <v>15500</v>
      </c>
      <c r="O173" s="314"/>
      <c r="P173" s="314">
        <v>1200</v>
      </c>
      <c r="Q173" s="327"/>
      <c r="R173" s="315"/>
      <c r="S173" s="315"/>
      <c r="T173" s="317" t="s">
        <v>10009</v>
      </c>
      <c r="U173" s="317" t="s">
        <v>10010</v>
      </c>
      <c r="V173" s="318" t="s">
        <v>10011</v>
      </c>
      <c r="W173" s="318"/>
      <c r="X173" s="318"/>
      <c r="Y173" s="318"/>
      <c r="Z173" s="318"/>
      <c r="AA173" s="320" t="s">
        <v>313</v>
      </c>
      <c r="AB173" s="320"/>
      <c r="AC173" s="320"/>
      <c r="AD173" s="320"/>
      <c r="AE173" s="321" t="s">
        <v>10012</v>
      </c>
      <c r="AF173" s="331"/>
      <c r="AG173" s="331"/>
      <c r="AH173" s="331"/>
      <c r="AI173" s="331"/>
      <c r="AJ173" s="329"/>
      <c r="AK173" s="329"/>
      <c r="AL173" s="329"/>
      <c r="AM173" s="324">
        <v>1</v>
      </c>
      <c r="AN173" s="332"/>
      <c r="AO173" s="332"/>
      <c r="AP173" s="332"/>
      <c r="AQ173" s="333"/>
      <c r="AR173" s="333"/>
      <c r="AS173" s="333"/>
      <c r="AT173" s="333"/>
      <c r="AU173" s="333"/>
      <c r="AV173" s="333"/>
      <c r="AW173" s="333"/>
      <c r="AX173" s="333"/>
      <c r="AY173" s="333"/>
      <c r="AZ173" s="333"/>
      <c r="BA173" s="333"/>
      <c r="BB173" s="333"/>
      <c r="BC173" s="333"/>
      <c r="BD173" s="333"/>
      <c r="BE173" s="333"/>
      <c r="BF173" s="333"/>
      <c r="BG173" s="332"/>
      <c r="BH173" s="332"/>
      <c r="BI173" s="332"/>
      <c r="BJ173" s="332"/>
      <c r="BK173" s="332"/>
      <c r="BL173" s="332"/>
      <c r="BM173" s="325" t="s">
        <v>2756</v>
      </c>
      <c r="BN173" s="333" t="s">
        <v>2756</v>
      </c>
      <c r="BO173" s="333" t="s">
        <v>3335</v>
      </c>
      <c r="BP173" s="333"/>
      <c r="BQ173" s="334"/>
      <c r="BR173" s="325"/>
    </row>
    <row r="174" spans="2:70" ht="14.25" customHeight="1">
      <c r="B174" s="310">
        <v>172</v>
      </c>
      <c r="C174" s="310" t="s">
        <v>10013</v>
      </c>
      <c r="D174" s="311">
        <v>2000</v>
      </c>
      <c r="E174" s="310" t="s">
        <v>6878</v>
      </c>
      <c r="F174" s="310" t="s">
        <v>6879</v>
      </c>
      <c r="G174" s="312" t="s">
        <v>6200</v>
      </c>
      <c r="H174" s="313" t="s">
        <v>6880</v>
      </c>
      <c r="I174" s="310" t="s">
        <v>10014</v>
      </c>
      <c r="J174" s="310"/>
      <c r="K174" s="310" t="s">
        <v>2814</v>
      </c>
      <c r="L174" s="310" t="s">
        <v>2086</v>
      </c>
      <c r="M174" s="314">
        <v>48000</v>
      </c>
      <c r="N174" s="314">
        <v>55000</v>
      </c>
      <c r="O174" s="314"/>
      <c r="P174" s="314">
        <v>7000</v>
      </c>
      <c r="Q174" s="327"/>
      <c r="R174" s="315"/>
      <c r="S174" s="315"/>
      <c r="T174" s="317" t="s">
        <v>10015</v>
      </c>
      <c r="U174" s="317" t="s">
        <v>10016</v>
      </c>
      <c r="V174" s="318" t="s">
        <v>10011</v>
      </c>
      <c r="W174" s="318"/>
      <c r="X174" s="318"/>
      <c r="Y174" s="318"/>
      <c r="Z174" s="318"/>
      <c r="AA174" s="320" t="s">
        <v>2756</v>
      </c>
      <c r="AB174" s="320"/>
      <c r="AC174" s="320"/>
      <c r="AD174" s="320"/>
      <c r="AE174" s="321"/>
      <c r="AF174" s="331"/>
      <c r="AG174" s="331"/>
      <c r="AH174" s="331"/>
      <c r="AI174" s="331"/>
      <c r="AJ174" s="329"/>
      <c r="AK174" s="329"/>
      <c r="AL174" s="329"/>
      <c r="AM174" s="324">
        <v>1</v>
      </c>
      <c r="AN174" s="332"/>
      <c r="AO174" s="332"/>
      <c r="AP174" s="332"/>
      <c r="AQ174" s="333"/>
      <c r="AR174" s="333"/>
      <c r="AS174" s="333"/>
      <c r="AT174" s="333"/>
      <c r="AU174" s="333"/>
      <c r="AV174" s="333"/>
      <c r="AW174" s="333"/>
      <c r="AX174" s="333"/>
      <c r="AY174" s="333"/>
      <c r="AZ174" s="333"/>
      <c r="BA174" s="333"/>
      <c r="BB174" s="333"/>
      <c r="BC174" s="333"/>
      <c r="BD174" s="333"/>
      <c r="BE174" s="333"/>
      <c r="BF174" s="333"/>
      <c r="BG174" s="332"/>
      <c r="BH174" s="332"/>
      <c r="BI174" s="332"/>
      <c r="BJ174" s="332"/>
      <c r="BK174" s="332"/>
      <c r="BL174" s="332"/>
      <c r="BM174" s="325" t="s">
        <v>2756</v>
      </c>
      <c r="BN174" s="333" t="s">
        <v>2756</v>
      </c>
      <c r="BO174" s="333" t="s">
        <v>3335</v>
      </c>
      <c r="BP174" s="333"/>
      <c r="BQ174" s="334"/>
      <c r="BR174" s="325"/>
    </row>
    <row r="175" spans="2:70" ht="14.25" customHeight="1">
      <c r="B175" s="310">
        <v>173</v>
      </c>
      <c r="C175" s="310" t="s">
        <v>10017</v>
      </c>
      <c r="D175" s="311">
        <v>1955</v>
      </c>
      <c r="E175" s="310" t="s">
        <v>6892</v>
      </c>
      <c r="F175" s="310" t="s">
        <v>6893</v>
      </c>
      <c r="G175" s="312" t="s">
        <v>6200</v>
      </c>
      <c r="H175" s="313" t="s">
        <v>6894</v>
      </c>
      <c r="I175" s="310" t="s">
        <v>10018</v>
      </c>
      <c r="J175" s="310"/>
      <c r="K175" s="310" t="s">
        <v>2734</v>
      </c>
      <c r="L175" s="310" t="s">
        <v>2086</v>
      </c>
      <c r="M175" s="314">
        <v>152400</v>
      </c>
      <c r="N175" s="314">
        <v>162200</v>
      </c>
      <c r="O175" s="314"/>
      <c r="P175" s="314">
        <v>9800</v>
      </c>
      <c r="Q175" s="327"/>
      <c r="R175" s="315"/>
      <c r="S175" s="315"/>
      <c r="T175" s="317" t="s">
        <v>10019</v>
      </c>
      <c r="U175" s="317" t="s">
        <v>10020</v>
      </c>
      <c r="V175" s="318" t="s">
        <v>10011</v>
      </c>
      <c r="W175" s="318"/>
      <c r="X175" s="318"/>
      <c r="Y175" s="318"/>
      <c r="Z175" s="318"/>
      <c r="AA175" s="320" t="s">
        <v>2756</v>
      </c>
      <c r="AB175" s="320"/>
      <c r="AC175" s="320"/>
      <c r="AD175" s="320"/>
      <c r="AE175" s="321"/>
      <c r="AF175" s="331"/>
      <c r="AG175" s="331"/>
      <c r="AH175" s="331"/>
      <c r="AI175" s="331"/>
      <c r="AJ175" s="329"/>
      <c r="AK175" s="329"/>
      <c r="AL175" s="329"/>
      <c r="AM175" s="324">
        <v>1</v>
      </c>
      <c r="AN175" s="332"/>
      <c r="AO175" s="332"/>
      <c r="AP175" s="332"/>
      <c r="AQ175" s="333"/>
      <c r="AR175" s="333"/>
      <c r="AS175" s="333"/>
      <c r="AT175" s="333"/>
      <c r="AU175" s="333"/>
      <c r="AV175" s="333"/>
      <c r="AW175" s="333"/>
      <c r="AX175" s="333"/>
      <c r="AY175" s="333"/>
      <c r="AZ175" s="333"/>
      <c r="BA175" s="333"/>
      <c r="BB175" s="333"/>
      <c r="BC175" s="333"/>
      <c r="BD175" s="333"/>
      <c r="BE175" s="333"/>
      <c r="BF175" s="333"/>
      <c r="BG175" s="332"/>
      <c r="BH175" s="332"/>
      <c r="BI175" s="332"/>
      <c r="BJ175" s="332"/>
      <c r="BK175" s="332"/>
      <c r="BL175" s="332"/>
      <c r="BM175" s="325" t="s">
        <v>2756</v>
      </c>
      <c r="BN175" s="333" t="s">
        <v>2756</v>
      </c>
      <c r="BO175" s="333" t="s">
        <v>3335</v>
      </c>
      <c r="BP175" s="333"/>
      <c r="BQ175" s="334"/>
      <c r="BR175" s="325"/>
    </row>
    <row r="176" spans="2:70" ht="14.25" customHeight="1">
      <c r="B176" s="310">
        <v>174</v>
      </c>
      <c r="C176" s="310" t="s">
        <v>10021</v>
      </c>
      <c r="D176" s="311">
        <v>2001</v>
      </c>
      <c r="E176" s="310" t="s">
        <v>6905</v>
      </c>
      <c r="F176" s="310" t="s">
        <v>6906</v>
      </c>
      <c r="G176" s="312" t="s">
        <v>6200</v>
      </c>
      <c r="H176" s="313" t="s">
        <v>6907</v>
      </c>
      <c r="I176" s="310" t="s">
        <v>10022</v>
      </c>
      <c r="J176" s="310"/>
      <c r="K176" s="310" t="s">
        <v>2814</v>
      </c>
      <c r="L176" s="310" t="s">
        <v>2086</v>
      </c>
      <c r="M176" s="314">
        <v>7500</v>
      </c>
      <c r="N176" s="314">
        <v>8500</v>
      </c>
      <c r="O176" s="314"/>
      <c r="P176" s="314">
        <v>1000</v>
      </c>
      <c r="Q176" s="327"/>
      <c r="R176" s="315"/>
      <c r="S176" s="315"/>
      <c r="T176" s="317" t="s">
        <v>10023</v>
      </c>
      <c r="U176" s="317" t="s">
        <v>10024</v>
      </c>
      <c r="V176" s="318" t="s">
        <v>10011</v>
      </c>
      <c r="W176" s="318"/>
      <c r="X176" s="318"/>
      <c r="Y176" s="318"/>
      <c r="Z176" s="318"/>
      <c r="AA176" s="320" t="s">
        <v>313</v>
      </c>
      <c r="AB176" s="320"/>
      <c r="AC176" s="320"/>
      <c r="AD176" s="320"/>
      <c r="AE176" s="321" t="s">
        <v>10025</v>
      </c>
      <c r="AF176" s="331"/>
      <c r="AG176" s="331"/>
      <c r="AH176" s="331"/>
      <c r="AI176" s="331"/>
      <c r="AJ176" s="329"/>
      <c r="AK176" s="329"/>
      <c r="AL176" s="329"/>
      <c r="AM176" s="324">
        <v>1</v>
      </c>
      <c r="AN176" s="332"/>
      <c r="AO176" s="332"/>
      <c r="AP176" s="332"/>
      <c r="AQ176" s="333"/>
      <c r="AR176" s="333"/>
      <c r="AS176" s="333"/>
      <c r="AT176" s="333"/>
      <c r="AU176" s="333"/>
      <c r="AV176" s="333"/>
      <c r="AW176" s="333"/>
      <c r="AX176" s="333"/>
      <c r="AY176" s="333"/>
      <c r="AZ176" s="333"/>
      <c r="BA176" s="333"/>
      <c r="BB176" s="333"/>
      <c r="BC176" s="333"/>
      <c r="BD176" s="333"/>
      <c r="BE176" s="333"/>
      <c r="BF176" s="333"/>
      <c r="BG176" s="332"/>
      <c r="BH176" s="332"/>
      <c r="BI176" s="332"/>
      <c r="BJ176" s="332"/>
      <c r="BK176" s="332"/>
      <c r="BL176" s="332"/>
      <c r="BM176" s="325">
        <v>1</v>
      </c>
      <c r="BN176" s="333" t="s">
        <v>2778</v>
      </c>
      <c r="BO176" s="333" t="s">
        <v>3335</v>
      </c>
      <c r="BP176" s="333"/>
      <c r="BQ176" s="334"/>
      <c r="BR176" s="325"/>
    </row>
    <row r="177" spans="2:70" ht="14.25" customHeight="1">
      <c r="B177" s="310">
        <v>175</v>
      </c>
      <c r="C177" s="310" t="s">
        <v>10026</v>
      </c>
      <c r="D177" s="311">
        <v>1997</v>
      </c>
      <c r="E177" s="310" t="s">
        <v>6923</v>
      </c>
      <c r="F177" s="310" t="s">
        <v>6924</v>
      </c>
      <c r="G177" s="312" t="s">
        <v>6200</v>
      </c>
      <c r="H177" s="313" t="s">
        <v>10027</v>
      </c>
      <c r="I177" s="310" t="s">
        <v>10028</v>
      </c>
      <c r="J177" s="310"/>
      <c r="K177" s="310" t="s">
        <v>2814</v>
      </c>
      <c r="L177" s="310" t="s">
        <v>2086</v>
      </c>
      <c r="M177" s="314">
        <v>6797</v>
      </c>
      <c r="N177" s="314">
        <v>7000</v>
      </c>
      <c r="O177" s="314"/>
      <c r="P177" s="314">
        <v>203</v>
      </c>
      <c r="Q177" s="327"/>
      <c r="R177" s="315">
        <v>1</v>
      </c>
      <c r="S177" s="315"/>
      <c r="T177" s="317" t="s">
        <v>6927</v>
      </c>
      <c r="U177" s="317" t="s">
        <v>6928</v>
      </c>
      <c r="V177" s="318" t="s">
        <v>9977</v>
      </c>
      <c r="W177" s="318"/>
      <c r="X177" s="318"/>
      <c r="Y177" s="318"/>
      <c r="Z177" s="318"/>
      <c r="AA177" s="320" t="s">
        <v>313</v>
      </c>
      <c r="AB177" s="320"/>
      <c r="AC177" s="320"/>
      <c r="AD177" s="320"/>
      <c r="AE177" s="321" t="s">
        <v>10029</v>
      </c>
      <c r="AF177" s="331"/>
      <c r="AG177" s="331"/>
      <c r="AH177" s="331"/>
      <c r="AI177" s="331"/>
      <c r="AJ177" s="329"/>
      <c r="AK177" s="329"/>
      <c r="AL177" s="329"/>
      <c r="AM177" s="324">
        <v>1</v>
      </c>
      <c r="AN177" s="332"/>
      <c r="AO177" s="332"/>
      <c r="AP177" s="332"/>
      <c r="AQ177" s="333"/>
      <c r="AR177" s="333"/>
      <c r="AS177" s="333"/>
      <c r="AT177" s="333"/>
      <c r="AU177" s="333"/>
      <c r="AV177" s="333"/>
      <c r="AW177" s="333"/>
      <c r="AX177" s="333"/>
      <c r="AY177" s="333"/>
      <c r="AZ177" s="333"/>
      <c r="BA177" s="333"/>
      <c r="BB177" s="333"/>
      <c r="BC177" s="333"/>
      <c r="BD177" s="333"/>
      <c r="BE177" s="333"/>
      <c r="BF177" s="333"/>
      <c r="BG177" s="332"/>
      <c r="BH177" s="332"/>
      <c r="BI177" s="332"/>
      <c r="BJ177" s="332"/>
      <c r="BK177" s="332"/>
      <c r="BL177" s="332"/>
      <c r="BM177" s="325">
        <v>1</v>
      </c>
      <c r="BN177" s="333" t="s">
        <v>6937</v>
      </c>
      <c r="BO177" s="333"/>
      <c r="BP177" s="333"/>
      <c r="BQ177" s="334"/>
      <c r="BR177" s="325"/>
    </row>
    <row r="178" spans="2:70" ht="14.25" customHeight="1">
      <c r="B178" s="310">
        <v>176</v>
      </c>
      <c r="C178" s="310" t="s">
        <v>6957</v>
      </c>
      <c r="D178" s="311">
        <v>2009</v>
      </c>
      <c r="E178" s="310" t="s">
        <v>6958</v>
      </c>
      <c r="F178" s="310" t="s">
        <v>6959</v>
      </c>
      <c r="G178" s="312" t="s">
        <v>6223</v>
      </c>
      <c r="H178" s="313" t="s">
        <v>6960</v>
      </c>
      <c r="I178" s="310" t="s">
        <v>10030</v>
      </c>
      <c r="J178" s="310"/>
      <c r="K178" s="310" t="s">
        <v>2814</v>
      </c>
      <c r="L178" s="310" t="s">
        <v>2086</v>
      </c>
      <c r="M178" s="314">
        <v>8900</v>
      </c>
      <c r="N178" s="314">
        <v>7500</v>
      </c>
      <c r="O178" s="314"/>
      <c r="P178" s="315"/>
      <c r="Q178" s="316"/>
      <c r="R178" s="315"/>
      <c r="S178" s="315"/>
      <c r="T178" s="317" t="s">
        <v>10031</v>
      </c>
      <c r="U178" s="317" t="s">
        <v>10032</v>
      </c>
      <c r="V178" s="318" t="s">
        <v>10011</v>
      </c>
      <c r="W178" s="318"/>
      <c r="X178" s="318"/>
      <c r="Y178" s="318"/>
      <c r="Z178" s="318"/>
      <c r="AA178" s="320" t="s">
        <v>2756</v>
      </c>
      <c r="AB178" s="320"/>
      <c r="AC178" s="320"/>
      <c r="AD178" s="320"/>
      <c r="AE178" s="321"/>
      <c r="AF178" s="331"/>
      <c r="AG178" s="331"/>
      <c r="AH178" s="331"/>
      <c r="AI178" s="331"/>
      <c r="AJ178" s="329"/>
      <c r="AK178" s="329"/>
      <c r="AL178" s="329"/>
      <c r="AM178" s="324">
        <v>1</v>
      </c>
      <c r="AN178" s="332"/>
      <c r="AO178" s="332"/>
      <c r="AP178" s="332"/>
      <c r="AQ178" s="333"/>
      <c r="AR178" s="333"/>
      <c r="AS178" s="333"/>
      <c r="AT178" s="333"/>
      <c r="AU178" s="333"/>
      <c r="AV178" s="333"/>
      <c r="AW178" s="333"/>
      <c r="AX178" s="333"/>
      <c r="AY178" s="333"/>
      <c r="AZ178" s="333"/>
      <c r="BA178" s="333"/>
      <c r="BB178" s="333"/>
      <c r="BC178" s="333"/>
      <c r="BD178" s="333"/>
      <c r="BE178" s="333"/>
      <c r="BF178" s="333"/>
      <c r="BG178" s="332"/>
      <c r="BH178" s="332"/>
      <c r="BI178" s="332"/>
      <c r="BJ178" s="332"/>
      <c r="BK178" s="332"/>
      <c r="BL178" s="332"/>
      <c r="BM178" s="325" t="s">
        <v>2756</v>
      </c>
      <c r="BN178" s="333" t="s">
        <v>6969</v>
      </c>
      <c r="BO178" s="333"/>
      <c r="BP178" s="333"/>
      <c r="BQ178" s="334"/>
      <c r="BR178" s="325"/>
    </row>
    <row r="179" spans="2:70" ht="14.25" customHeight="1">
      <c r="B179" s="310">
        <v>177</v>
      </c>
      <c r="C179" s="310" t="s">
        <v>10033</v>
      </c>
      <c r="D179" s="311">
        <v>1990</v>
      </c>
      <c r="E179" s="310" t="s">
        <v>6973</v>
      </c>
      <c r="F179" s="310" t="s">
        <v>6974</v>
      </c>
      <c r="G179" s="312" t="s">
        <v>6223</v>
      </c>
      <c r="H179" s="313" t="s">
        <v>6975</v>
      </c>
      <c r="I179" s="310" t="s">
        <v>10034</v>
      </c>
      <c r="J179" s="310"/>
      <c r="K179" s="310" t="s">
        <v>2814</v>
      </c>
      <c r="L179" s="310" t="s">
        <v>2086</v>
      </c>
      <c r="M179" s="314">
        <v>11000</v>
      </c>
      <c r="N179" s="314">
        <v>12600</v>
      </c>
      <c r="O179" s="314"/>
      <c r="P179" s="314">
        <v>1600</v>
      </c>
      <c r="Q179" s="327"/>
      <c r="R179" s="315"/>
      <c r="S179" s="315"/>
      <c r="T179" s="317" t="s">
        <v>10035</v>
      </c>
      <c r="U179" s="317" t="s">
        <v>10036</v>
      </c>
      <c r="V179" s="318" t="s">
        <v>10011</v>
      </c>
      <c r="W179" s="318"/>
      <c r="X179" s="318"/>
      <c r="Y179" s="318"/>
      <c r="Z179" s="318"/>
      <c r="AA179" s="320" t="s">
        <v>2756</v>
      </c>
      <c r="AB179" s="320"/>
      <c r="AC179" s="320"/>
      <c r="AD179" s="320"/>
      <c r="AE179" s="321"/>
      <c r="AF179" s="331"/>
      <c r="AG179" s="331"/>
      <c r="AH179" s="331"/>
      <c r="AI179" s="331"/>
      <c r="AJ179" s="329"/>
      <c r="AK179" s="329"/>
      <c r="AL179" s="329"/>
      <c r="AM179" s="324">
        <v>1</v>
      </c>
      <c r="AN179" s="332"/>
      <c r="AO179" s="332"/>
      <c r="AP179" s="332"/>
      <c r="AQ179" s="333"/>
      <c r="AR179" s="333"/>
      <c r="AS179" s="333"/>
      <c r="AT179" s="333"/>
      <c r="AU179" s="333"/>
      <c r="AV179" s="333"/>
      <c r="AW179" s="333"/>
      <c r="AX179" s="333"/>
      <c r="AY179" s="333"/>
      <c r="AZ179" s="333"/>
      <c r="BA179" s="333"/>
      <c r="BB179" s="333"/>
      <c r="BC179" s="333"/>
      <c r="BD179" s="333"/>
      <c r="BE179" s="333"/>
      <c r="BF179" s="333"/>
      <c r="BG179" s="332"/>
      <c r="BH179" s="332"/>
      <c r="BI179" s="332"/>
      <c r="BJ179" s="332"/>
      <c r="BK179" s="332"/>
      <c r="BL179" s="332"/>
      <c r="BM179" s="325" t="s">
        <v>2756</v>
      </c>
      <c r="BN179" s="333" t="s">
        <v>2778</v>
      </c>
      <c r="BO179" s="333"/>
      <c r="BP179" s="333"/>
      <c r="BQ179" s="334"/>
      <c r="BR179" s="325"/>
    </row>
    <row r="180" spans="2:70" ht="14.25" customHeight="1">
      <c r="B180" s="310">
        <v>178</v>
      </c>
      <c r="C180" s="310" t="s">
        <v>10037</v>
      </c>
      <c r="D180" s="311">
        <v>2009</v>
      </c>
      <c r="E180" s="310" t="s">
        <v>6988</v>
      </c>
      <c r="F180" s="310" t="s">
        <v>6989</v>
      </c>
      <c r="G180" s="312" t="s">
        <v>6223</v>
      </c>
      <c r="H180" s="313" t="s">
        <v>10038</v>
      </c>
      <c r="I180" s="310" t="s">
        <v>10039</v>
      </c>
      <c r="J180" s="310"/>
      <c r="K180" s="310" t="s">
        <v>2734</v>
      </c>
      <c r="L180" s="310" t="s">
        <v>2086</v>
      </c>
      <c r="M180" s="314">
        <v>5800</v>
      </c>
      <c r="N180" s="314">
        <v>6000</v>
      </c>
      <c r="O180" s="314"/>
      <c r="P180" s="314">
        <v>200</v>
      </c>
      <c r="Q180" s="327"/>
      <c r="R180" s="315"/>
      <c r="S180" s="315"/>
      <c r="T180" s="317" t="s">
        <v>10040</v>
      </c>
      <c r="U180" s="317" t="s">
        <v>10041</v>
      </c>
      <c r="V180" s="318" t="s">
        <v>10011</v>
      </c>
      <c r="W180" s="318"/>
      <c r="X180" s="318"/>
      <c r="Y180" s="318"/>
      <c r="Z180" s="318"/>
      <c r="AA180" s="320" t="s">
        <v>2756</v>
      </c>
      <c r="AB180" s="320"/>
      <c r="AC180" s="320"/>
      <c r="AD180" s="320"/>
      <c r="AE180" s="321"/>
      <c r="AF180" s="331"/>
      <c r="AG180" s="331"/>
      <c r="AH180" s="331"/>
      <c r="AI180" s="331"/>
      <c r="AJ180" s="329"/>
      <c r="AK180" s="329"/>
      <c r="AL180" s="329"/>
      <c r="AM180" s="324">
        <v>1</v>
      </c>
      <c r="AN180" s="332"/>
      <c r="AO180" s="332"/>
      <c r="AP180" s="332"/>
      <c r="AQ180" s="333"/>
      <c r="AR180" s="333"/>
      <c r="AS180" s="333"/>
      <c r="AT180" s="333"/>
      <c r="AU180" s="333"/>
      <c r="AV180" s="333"/>
      <c r="AW180" s="333"/>
      <c r="AX180" s="333"/>
      <c r="AY180" s="333"/>
      <c r="AZ180" s="333"/>
      <c r="BA180" s="333"/>
      <c r="BB180" s="333"/>
      <c r="BC180" s="333"/>
      <c r="BD180" s="333"/>
      <c r="BE180" s="333"/>
      <c r="BF180" s="333"/>
      <c r="BG180" s="332"/>
      <c r="BH180" s="332"/>
      <c r="BI180" s="332"/>
      <c r="BJ180" s="332"/>
      <c r="BK180" s="332"/>
      <c r="BL180" s="332"/>
      <c r="BM180" s="325" t="s">
        <v>2756</v>
      </c>
      <c r="BN180" s="333" t="s">
        <v>2756</v>
      </c>
      <c r="BO180" s="333"/>
      <c r="BP180" s="333"/>
      <c r="BQ180" s="334"/>
      <c r="BR180" s="325"/>
    </row>
    <row r="181" spans="2:70" ht="14.25" customHeight="1">
      <c r="B181" s="310">
        <v>179</v>
      </c>
      <c r="C181" s="310" t="s">
        <v>10042</v>
      </c>
      <c r="D181" s="311">
        <v>1994</v>
      </c>
      <c r="E181" s="310" t="s">
        <v>7019</v>
      </c>
      <c r="F181" s="310" t="s">
        <v>7020</v>
      </c>
      <c r="G181" s="312" t="s">
        <v>6223</v>
      </c>
      <c r="H181" s="313" t="s">
        <v>7021</v>
      </c>
      <c r="I181" s="310" t="s">
        <v>10043</v>
      </c>
      <c r="J181" s="310"/>
      <c r="K181" s="310" t="s">
        <v>2734</v>
      </c>
      <c r="L181" s="310" t="s">
        <v>2086</v>
      </c>
      <c r="M181" s="314">
        <v>20000</v>
      </c>
      <c r="N181" s="314">
        <v>43000</v>
      </c>
      <c r="O181" s="314"/>
      <c r="P181" s="314">
        <v>23000</v>
      </c>
      <c r="Q181" s="327"/>
      <c r="R181" s="315"/>
      <c r="S181" s="315"/>
      <c r="T181" s="317" t="s">
        <v>10044</v>
      </c>
      <c r="U181" s="317" t="s">
        <v>10045</v>
      </c>
      <c r="V181" s="318" t="s">
        <v>10011</v>
      </c>
      <c r="W181" s="318"/>
      <c r="X181" s="318"/>
      <c r="Y181" s="318"/>
      <c r="Z181" s="318"/>
      <c r="AA181" s="320" t="s">
        <v>313</v>
      </c>
      <c r="AB181" s="320"/>
      <c r="AC181" s="320"/>
      <c r="AD181" s="320"/>
      <c r="AE181" s="321" t="s">
        <v>10046</v>
      </c>
      <c r="AF181" s="331"/>
      <c r="AG181" s="331"/>
      <c r="AH181" s="331"/>
      <c r="AI181" s="331"/>
      <c r="AJ181" s="329"/>
      <c r="AK181" s="329"/>
      <c r="AL181" s="329"/>
      <c r="AM181" s="324">
        <v>1</v>
      </c>
      <c r="AN181" s="332"/>
      <c r="AO181" s="332"/>
      <c r="AP181" s="332"/>
      <c r="AQ181" s="333"/>
      <c r="AR181" s="333"/>
      <c r="AS181" s="333"/>
      <c r="AT181" s="333"/>
      <c r="AU181" s="333"/>
      <c r="AV181" s="333"/>
      <c r="AW181" s="333"/>
      <c r="AX181" s="333"/>
      <c r="AY181" s="333"/>
      <c r="AZ181" s="333"/>
      <c r="BA181" s="333"/>
      <c r="BB181" s="333"/>
      <c r="BC181" s="333"/>
      <c r="BD181" s="333"/>
      <c r="BE181" s="333"/>
      <c r="BF181" s="333"/>
      <c r="BG181" s="332"/>
      <c r="BH181" s="332"/>
      <c r="BI181" s="332"/>
      <c r="BJ181" s="332"/>
      <c r="BK181" s="332"/>
      <c r="BL181" s="332"/>
      <c r="BM181" s="325" t="s">
        <v>2756</v>
      </c>
      <c r="BN181" s="333" t="s">
        <v>6969</v>
      </c>
      <c r="BO181" s="333"/>
      <c r="BP181" s="333"/>
      <c r="BQ181" s="334"/>
      <c r="BR181" s="325"/>
    </row>
    <row r="182" spans="2:70" ht="14.25" customHeight="1">
      <c r="B182" s="310">
        <v>180</v>
      </c>
      <c r="C182" s="310" t="s">
        <v>10047</v>
      </c>
      <c r="D182" s="311">
        <v>1998</v>
      </c>
      <c r="E182" s="310" t="s">
        <v>7037</v>
      </c>
      <c r="F182" s="310" t="s">
        <v>7038</v>
      </c>
      <c r="G182" s="312" t="s">
        <v>6223</v>
      </c>
      <c r="H182" s="313" t="s">
        <v>10048</v>
      </c>
      <c r="I182" s="310" t="s">
        <v>10049</v>
      </c>
      <c r="J182" s="310"/>
      <c r="K182" s="310" t="s">
        <v>2734</v>
      </c>
      <c r="L182" s="310" t="s">
        <v>2086</v>
      </c>
      <c r="M182" s="314">
        <v>33400</v>
      </c>
      <c r="N182" s="314">
        <v>25000</v>
      </c>
      <c r="O182" s="314"/>
      <c r="P182" s="315"/>
      <c r="Q182" s="316"/>
      <c r="R182" s="315"/>
      <c r="S182" s="315"/>
      <c r="T182" s="317" t="s">
        <v>7041</v>
      </c>
      <c r="U182" s="317" t="s">
        <v>7042</v>
      </c>
      <c r="V182" s="318" t="s">
        <v>9977</v>
      </c>
      <c r="W182" s="318"/>
      <c r="X182" s="318"/>
      <c r="Y182" s="318"/>
      <c r="Z182" s="318"/>
      <c r="AA182" s="320" t="s">
        <v>2756</v>
      </c>
      <c r="AB182" s="320"/>
      <c r="AC182" s="320"/>
      <c r="AD182" s="320"/>
      <c r="AE182" s="321"/>
      <c r="AF182" s="331"/>
      <c r="AG182" s="331"/>
      <c r="AH182" s="331"/>
      <c r="AI182" s="331"/>
      <c r="AJ182" s="329"/>
      <c r="AK182" s="329"/>
      <c r="AL182" s="329"/>
      <c r="AM182" s="324">
        <v>1</v>
      </c>
      <c r="AN182" s="332"/>
      <c r="AO182" s="332"/>
      <c r="AP182" s="332"/>
      <c r="AQ182" s="333"/>
      <c r="AR182" s="333"/>
      <c r="AS182" s="333"/>
      <c r="AT182" s="333"/>
      <c r="AU182" s="333"/>
      <c r="AV182" s="333"/>
      <c r="AW182" s="333"/>
      <c r="AX182" s="333"/>
      <c r="AY182" s="333"/>
      <c r="AZ182" s="333"/>
      <c r="BA182" s="333"/>
      <c r="BB182" s="333"/>
      <c r="BC182" s="333"/>
      <c r="BD182" s="333"/>
      <c r="BE182" s="333"/>
      <c r="BF182" s="333"/>
      <c r="BG182" s="332"/>
      <c r="BH182" s="332"/>
      <c r="BI182" s="332"/>
      <c r="BJ182" s="332"/>
      <c r="BK182" s="332"/>
      <c r="BL182" s="332"/>
      <c r="BM182" s="325" t="s">
        <v>2756</v>
      </c>
      <c r="BN182" s="333" t="s">
        <v>2756</v>
      </c>
      <c r="BO182" s="333"/>
      <c r="BP182" s="333"/>
      <c r="BQ182" s="334"/>
      <c r="BR182" s="325"/>
    </row>
    <row r="183" spans="2:70" ht="14.25" customHeight="1">
      <c r="B183" s="310">
        <v>181</v>
      </c>
      <c r="C183" s="310" t="s">
        <v>10050</v>
      </c>
      <c r="D183" s="311">
        <v>2004</v>
      </c>
      <c r="E183" s="310" t="s">
        <v>7051</v>
      </c>
      <c r="F183" s="310" t="s">
        <v>7052</v>
      </c>
      <c r="G183" s="312" t="s">
        <v>6223</v>
      </c>
      <c r="H183" s="313" t="s">
        <v>10051</v>
      </c>
      <c r="I183" s="310" t="s">
        <v>10052</v>
      </c>
      <c r="J183" s="310"/>
      <c r="K183" s="310" t="s">
        <v>2734</v>
      </c>
      <c r="L183" s="310" t="s">
        <v>2086</v>
      </c>
      <c r="M183" s="314">
        <v>5000</v>
      </c>
      <c r="N183" s="314">
        <v>5500</v>
      </c>
      <c r="O183" s="314"/>
      <c r="P183" s="314">
        <v>500</v>
      </c>
      <c r="Q183" s="327"/>
      <c r="R183" s="315"/>
      <c r="S183" s="315"/>
      <c r="T183" s="317" t="s">
        <v>10053</v>
      </c>
      <c r="U183" s="317" t="s">
        <v>10054</v>
      </c>
      <c r="V183" s="318" t="s">
        <v>10011</v>
      </c>
      <c r="W183" s="318"/>
      <c r="X183" s="318"/>
      <c r="Y183" s="318"/>
      <c r="Z183" s="318"/>
      <c r="AA183" s="320" t="s">
        <v>313</v>
      </c>
      <c r="AB183" s="320"/>
      <c r="AC183" s="320"/>
      <c r="AD183" s="320"/>
      <c r="AE183" s="321" t="s">
        <v>10055</v>
      </c>
      <c r="AF183" s="331"/>
      <c r="AG183" s="331"/>
      <c r="AH183" s="331"/>
      <c r="AI183" s="331"/>
      <c r="AJ183" s="329"/>
      <c r="AK183" s="329"/>
      <c r="AL183" s="329"/>
      <c r="AM183" s="324">
        <v>1</v>
      </c>
      <c r="AN183" s="332"/>
      <c r="AO183" s="332"/>
      <c r="AP183" s="332"/>
      <c r="AQ183" s="333"/>
      <c r="AR183" s="333"/>
      <c r="AS183" s="333"/>
      <c r="AT183" s="333"/>
      <c r="AU183" s="333"/>
      <c r="AV183" s="333"/>
      <c r="AW183" s="333"/>
      <c r="AX183" s="333"/>
      <c r="AY183" s="333"/>
      <c r="AZ183" s="333"/>
      <c r="BA183" s="333"/>
      <c r="BB183" s="333"/>
      <c r="BC183" s="333"/>
      <c r="BD183" s="333"/>
      <c r="BE183" s="333"/>
      <c r="BF183" s="333"/>
      <c r="BG183" s="332"/>
      <c r="BH183" s="332"/>
      <c r="BI183" s="332"/>
      <c r="BJ183" s="332"/>
      <c r="BK183" s="332"/>
      <c r="BL183" s="332"/>
      <c r="BM183" s="325">
        <v>1</v>
      </c>
      <c r="BN183" s="333" t="s">
        <v>2756</v>
      </c>
      <c r="BO183" s="333"/>
      <c r="BP183" s="333"/>
      <c r="BQ183" s="334"/>
      <c r="BR183" s="325"/>
    </row>
    <row r="184" spans="2:70" ht="14.25" customHeight="1">
      <c r="B184" s="310">
        <v>182</v>
      </c>
      <c r="C184" s="310" t="s">
        <v>10056</v>
      </c>
      <c r="D184" s="311">
        <v>2004</v>
      </c>
      <c r="E184" s="310" t="s">
        <v>7065</v>
      </c>
      <c r="F184" s="310" t="s">
        <v>7066</v>
      </c>
      <c r="G184" s="312" t="s">
        <v>6223</v>
      </c>
      <c r="H184" s="313" t="s">
        <v>10057</v>
      </c>
      <c r="I184" s="310" t="s">
        <v>10058</v>
      </c>
      <c r="J184" s="310"/>
      <c r="K184" s="310" t="s">
        <v>2734</v>
      </c>
      <c r="L184" s="310" t="s">
        <v>2086</v>
      </c>
      <c r="M184" s="314">
        <v>29000</v>
      </c>
      <c r="N184" s="314">
        <v>30000</v>
      </c>
      <c r="O184" s="314"/>
      <c r="P184" s="314">
        <v>1000</v>
      </c>
      <c r="Q184" s="327"/>
      <c r="R184" s="315"/>
      <c r="S184" s="315"/>
      <c r="T184" s="317" t="s">
        <v>10059</v>
      </c>
      <c r="U184" s="317" t="s">
        <v>10060</v>
      </c>
      <c r="V184" s="318" t="s">
        <v>10011</v>
      </c>
      <c r="W184" s="318"/>
      <c r="X184" s="318"/>
      <c r="Y184" s="318"/>
      <c r="Z184" s="318"/>
      <c r="AA184" s="320" t="s">
        <v>2756</v>
      </c>
      <c r="AB184" s="320"/>
      <c r="AC184" s="320"/>
      <c r="AD184" s="320"/>
      <c r="AE184" s="321"/>
      <c r="AF184" s="331"/>
      <c r="AG184" s="331"/>
      <c r="AH184" s="331"/>
      <c r="AI184" s="331"/>
      <c r="AJ184" s="329"/>
      <c r="AK184" s="329"/>
      <c r="AL184" s="329"/>
      <c r="AM184" s="324">
        <v>1</v>
      </c>
      <c r="AN184" s="332"/>
      <c r="AO184" s="332"/>
      <c r="AP184" s="332"/>
      <c r="AQ184" s="333"/>
      <c r="AR184" s="333"/>
      <c r="AS184" s="333"/>
      <c r="AT184" s="333"/>
      <c r="AU184" s="333"/>
      <c r="AV184" s="333"/>
      <c r="AW184" s="333"/>
      <c r="AX184" s="333"/>
      <c r="AY184" s="333"/>
      <c r="AZ184" s="333"/>
      <c r="BA184" s="333"/>
      <c r="BB184" s="333"/>
      <c r="BC184" s="333"/>
      <c r="BD184" s="333"/>
      <c r="BE184" s="333"/>
      <c r="BF184" s="333"/>
      <c r="BG184" s="332"/>
      <c r="BH184" s="332"/>
      <c r="BI184" s="332"/>
      <c r="BJ184" s="332"/>
      <c r="BK184" s="332"/>
      <c r="BL184" s="332"/>
      <c r="BM184" s="325" t="s">
        <v>2756</v>
      </c>
      <c r="BN184" s="333" t="s">
        <v>2778</v>
      </c>
      <c r="BO184" s="333"/>
      <c r="BP184" s="333"/>
      <c r="BQ184" s="334"/>
      <c r="BR184" s="325"/>
    </row>
    <row r="185" spans="2:70" ht="14.25" customHeight="1">
      <c r="B185" s="310">
        <v>183</v>
      </c>
      <c r="C185" s="310" t="s">
        <v>10061</v>
      </c>
      <c r="D185" s="311">
        <v>1996</v>
      </c>
      <c r="E185" s="310" t="s">
        <v>7076</v>
      </c>
      <c r="F185" s="310" t="s">
        <v>7077</v>
      </c>
      <c r="G185" s="312" t="s">
        <v>6223</v>
      </c>
      <c r="H185" s="313" t="s">
        <v>7078</v>
      </c>
      <c r="I185" s="310" t="s">
        <v>10062</v>
      </c>
      <c r="J185" s="310"/>
      <c r="K185" s="310" t="s">
        <v>2734</v>
      </c>
      <c r="L185" s="310" t="s">
        <v>2086</v>
      </c>
      <c r="M185" s="314">
        <v>29000</v>
      </c>
      <c r="N185" s="314">
        <v>31000</v>
      </c>
      <c r="O185" s="314"/>
      <c r="P185" s="314">
        <v>2000</v>
      </c>
      <c r="Q185" s="327"/>
      <c r="R185" s="315"/>
      <c r="S185" s="315"/>
      <c r="T185" s="317" t="s">
        <v>10063</v>
      </c>
      <c r="U185" s="317" t="s">
        <v>10064</v>
      </c>
      <c r="V185" s="318" t="s">
        <v>10011</v>
      </c>
      <c r="W185" s="318"/>
      <c r="X185" s="318"/>
      <c r="Y185" s="318"/>
      <c r="Z185" s="318"/>
      <c r="AA185" s="320" t="s">
        <v>313</v>
      </c>
      <c r="AB185" s="320"/>
      <c r="AC185" s="320"/>
      <c r="AD185" s="320"/>
      <c r="AE185" s="321" t="s">
        <v>10065</v>
      </c>
      <c r="AF185" s="331"/>
      <c r="AG185" s="331"/>
      <c r="AH185" s="331"/>
      <c r="AI185" s="331"/>
      <c r="AJ185" s="329"/>
      <c r="AK185" s="329"/>
      <c r="AL185" s="329"/>
      <c r="AM185" s="324">
        <v>1</v>
      </c>
      <c r="AN185" s="332"/>
      <c r="AO185" s="332"/>
      <c r="AP185" s="332"/>
      <c r="AQ185" s="333"/>
      <c r="AR185" s="333"/>
      <c r="AS185" s="333"/>
      <c r="AT185" s="333"/>
      <c r="AU185" s="333"/>
      <c r="AV185" s="333"/>
      <c r="AW185" s="333"/>
      <c r="AX185" s="333"/>
      <c r="AY185" s="333"/>
      <c r="AZ185" s="333"/>
      <c r="BA185" s="333"/>
      <c r="BB185" s="333"/>
      <c r="BC185" s="333"/>
      <c r="BD185" s="333"/>
      <c r="BE185" s="333"/>
      <c r="BF185" s="333"/>
      <c r="BG185" s="332"/>
      <c r="BH185" s="332"/>
      <c r="BI185" s="332"/>
      <c r="BJ185" s="332"/>
      <c r="BK185" s="332"/>
      <c r="BL185" s="332"/>
      <c r="BM185" s="325" t="s">
        <v>2756</v>
      </c>
      <c r="BN185" s="333" t="s">
        <v>3605</v>
      </c>
      <c r="BO185" s="333"/>
      <c r="BP185" s="333"/>
      <c r="BQ185" s="334"/>
      <c r="BR185" s="325"/>
    </row>
    <row r="186" spans="2:70" ht="14.25" customHeight="1">
      <c r="B186" s="310">
        <v>184</v>
      </c>
      <c r="C186" s="310" t="s">
        <v>10066</v>
      </c>
      <c r="D186" s="311">
        <v>1968</v>
      </c>
      <c r="E186" s="310" t="s">
        <v>7104</v>
      </c>
      <c r="F186" s="310" t="s">
        <v>7105</v>
      </c>
      <c r="G186" s="312" t="s">
        <v>6223</v>
      </c>
      <c r="H186" s="313" t="s">
        <v>10067</v>
      </c>
      <c r="I186" s="310" t="s">
        <v>10068</v>
      </c>
      <c r="J186" s="310"/>
      <c r="K186" s="310" t="s">
        <v>2814</v>
      </c>
      <c r="L186" s="310" t="s">
        <v>2086</v>
      </c>
      <c r="M186" s="314">
        <v>21000</v>
      </c>
      <c r="N186" s="314">
        <v>25000</v>
      </c>
      <c r="O186" s="314"/>
      <c r="P186" s="314">
        <v>4000</v>
      </c>
      <c r="Q186" s="327"/>
      <c r="R186" s="315"/>
      <c r="S186" s="315"/>
      <c r="T186" s="317" t="s">
        <v>10069</v>
      </c>
      <c r="U186" s="317" t="s">
        <v>10070</v>
      </c>
      <c r="V186" s="318" t="s">
        <v>10011</v>
      </c>
      <c r="W186" s="318"/>
      <c r="X186" s="318"/>
      <c r="Y186" s="318"/>
      <c r="Z186" s="318"/>
      <c r="AA186" s="320" t="s">
        <v>313</v>
      </c>
      <c r="AB186" s="320"/>
      <c r="AC186" s="320"/>
      <c r="AD186" s="320"/>
      <c r="AE186" s="321" t="s">
        <v>10071</v>
      </c>
      <c r="AF186" s="331"/>
      <c r="AG186" s="331"/>
      <c r="AH186" s="331"/>
      <c r="AI186" s="331"/>
      <c r="AJ186" s="329"/>
      <c r="AK186" s="329"/>
      <c r="AL186" s="329"/>
      <c r="AM186" s="324">
        <v>1</v>
      </c>
      <c r="AN186" s="332"/>
      <c r="AO186" s="332"/>
      <c r="AP186" s="332"/>
      <c r="AQ186" s="333"/>
      <c r="AR186" s="333"/>
      <c r="AS186" s="333"/>
      <c r="AT186" s="333"/>
      <c r="AU186" s="333"/>
      <c r="AV186" s="333"/>
      <c r="AW186" s="333"/>
      <c r="AX186" s="333"/>
      <c r="AY186" s="333"/>
      <c r="AZ186" s="333"/>
      <c r="BA186" s="333"/>
      <c r="BB186" s="333"/>
      <c r="BC186" s="333"/>
      <c r="BD186" s="333"/>
      <c r="BE186" s="333"/>
      <c r="BF186" s="333"/>
      <c r="BG186" s="332"/>
      <c r="BH186" s="332"/>
      <c r="BI186" s="332"/>
      <c r="BJ186" s="332"/>
      <c r="BK186" s="332"/>
      <c r="BL186" s="332"/>
      <c r="BM186" s="325" t="s">
        <v>2756</v>
      </c>
      <c r="BN186" s="333" t="s">
        <v>2756</v>
      </c>
      <c r="BO186" s="333"/>
      <c r="BP186" s="333"/>
      <c r="BQ186" s="334"/>
      <c r="BR186" s="325"/>
    </row>
    <row r="187" spans="2:70" ht="14.25" customHeight="1">
      <c r="B187" s="310">
        <v>185</v>
      </c>
      <c r="C187" s="310" t="s">
        <v>10072</v>
      </c>
      <c r="D187" s="311">
        <v>2008</v>
      </c>
      <c r="E187" s="310" t="s">
        <v>7119</v>
      </c>
      <c r="F187" s="310" t="s">
        <v>7120</v>
      </c>
      <c r="G187" s="312" t="s">
        <v>6223</v>
      </c>
      <c r="H187" s="313" t="s">
        <v>10073</v>
      </c>
      <c r="I187" s="310" t="s">
        <v>10074</v>
      </c>
      <c r="J187" s="310"/>
      <c r="K187" s="310" t="s">
        <v>2814</v>
      </c>
      <c r="L187" s="310" t="s">
        <v>2086</v>
      </c>
      <c r="M187" s="314">
        <v>5070</v>
      </c>
      <c r="N187" s="314">
        <v>6000</v>
      </c>
      <c r="O187" s="314"/>
      <c r="P187" s="314">
        <v>930</v>
      </c>
      <c r="Q187" s="327"/>
      <c r="R187" s="315"/>
      <c r="S187" s="315"/>
      <c r="T187" s="317" t="s">
        <v>10075</v>
      </c>
      <c r="U187" s="317" t="s">
        <v>10076</v>
      </c>
      <c r="V187" s="318" t="s">
        <v>10011</v>
      </c>
      <c r="W187" s="318"/>
      <c r="X187" s="318"/>
      <c r="Y187" s="318"/>
      <c r="Z187" s="318"/>
      <c r="AA187" s="320" t="s">
        <v>2756</v>
      </c>
      <c r="AB187" s="320"/>
      <c r="AC187" s="320"/>
      <c r="AD187" s="320"/>
      <c r="AE187" s="321"/>
      <c r="AF187" s="331"/>
      <c r="AG187" s="331"/>
      <c r="AH187" s="331"/>
      <c r="AI187" s="331"/>
      <c r="AJ187" s="329"/>
      <c r="AK187" s="329"/>
      <c r="AL187" s="329"/>
      <c r="AM187" s="324">
        <v>1</v>
      </c>
      <c r="AN187" s="332"/>
      <c r="AO187" s="332"/>
      <c r="AP187" s="332"/>
      <c r="AQ187" s="333"/>
      <c r="AR187" s="333"/>
      <c r="AS187" s="333"/>
      <c r="AT187" s="333"/>
      <c r="AU187" s="333"/>
      <c r="AV187" s="333"/>
      <c r="AW187" s="333"/>
      <c r="AX187" s="333"/>
      <c r="AY187" s="333"/>
      <c r="AZ187" s="333"/>
      <c r="BA187" s="333"/>
      <c r="BB187" s="333"/>
      <c r="BC187" s="333"/>
      <c r="BD187" s="333"/>
      <c r="BE187" s="333"/>
      <c r="BF187" s="333"/>
      <c r="BG187" s="332"/>
      <c r="BH187" s="332"/>
      <c r="BI187" s="332"/>
      <c r="BJ187" s="332"/>
      <c r="BK187" s="332"/>
      <c r="BL187" s="332"/>
      <c r="BM187" s="325" t="s">
        <v>2756</v>
      </c>
      <c r="BN187" s="333" t="s">
        <v>2756</v>
      </c>
      <c r="BO187" s="333" t="s">
        <v>3335</v>
      </c>
      <c r="BP187" s="333"/>
      <c r="BQ187" s="334"/>
      <c r="BR187" s="325"/>
    </row>
    <row r="188" spans="2:70" ht="14.25" customHeight="1">
      <c r="B188" s="310">
        <v>186</v>
      </c>
      <c r="C188" s="310" t="s">
        <v>10077</v>
      </c>
      <c r="D188" s="311">
        <v>1965</v>
      </c>
      <c r="E188" s="310" t="s">
        <v>7133</v>
      </c>
      <c r="F188" s="310" t="s">
        <v>7134</v>
      </c>
      <c r="G188" s="312" t="s">
        <v>6223</v>
      </c>
      <c r="H188" s="313" t="s">
        <v>7135</v>
      </c>
      <c r="I188" s="310" t="s">
        <v>10078</v>
      </c>
      <c r="J188" s="310"/>
      <c r="K188" s="310" t="s">
        <v>2814</v>
      </c>
      <c r="L188" s="310" t="s">
        <v>2086</v>
      </c>
      <c r="M188" s="314">
        <v>665500</v>
      </c>
      <c r="N188" s="314">
        <v>670000</v>
      </c>
      <c r="O188" s="314"/>
      <c r="P188" s="314">
        <v>4500</v>
      </c>
      <c r="Q188" s="327"/>
      <c r="R188" s="315"/>
      <c r="S188" s="315"/>
      <c r="T188" s="317" t="s">
        <v>10079</v>
      </c>
      <c r="U188" s="317" t="s">
        <v>10080</v>
      </c>
      <c r="V188" s="318" t="s">
        <v>10011</v>
      </c>
      <c r="W188" s="318"/>
      <c r="X188" s="318"/>
      <c r="Y188" s="318"/>
      <c r="Z188" s="318"/>
      <c r="AA188" s="320" t="s">
        <v>313</v>
      </c>
      <c r="AB188" s="320"/>
      <c r="AC188" s="320"/>
      <c r="AD188" s="320"/>
      <c r="AE188" s="321" t="s">
        <v>10081</v>
      </c>
      <c r="AF188" s="331"/>
      <c r="AG188" s="331"/>
      <c r="AH188" s="331"/>
      <c r="AI188" s="331"/>
      <c r="AJ188" s="329"/>
      <c r="AK188" s="329"/>
      <c r="AL188" s="329"/>
      <c r="AM188" s="324">
        <v>1</v>
      </c>
      <c r="AN188" s="332"/>
      <c r="AO188" s="332"/>
      <c r="AP188" s="332"/>
      <c r="AQ188" s="333"/>
      <c r="AR188" s="333"/>
      <c r="AS188" s="333"/>
      <c r="AT188" s="333"/>
      <c r="AU188" s="333"/>
      <c r="AV188" s="333"/>
      <c r="AW188" s="333"/>
      <c r="AX188" s="333"/>
      <c r="AY188" s="333"/>
      <c r="AZ188" s="333"/>
      <c r="BA188" s="333"/>
      <c r="BB188" s="333"/>
      <c r="BC188" s="333"/>
      <c r="BD188" s="333"/>
      <c r="BE188" s="333"/>
      <c r="BF188" s="333"/>
      <c r="BG188" s="332"/>
      <c r="BH188" s="332"/>
      <c r="BI188" s="332"/>
      <c r="BJ188" s="332"/>
      <c r="BK188" s="332"/>
      <c r="BL188" s="332"/>
      <c r="BM188" s="325">
        <v>1</v>
      </c>
      <c r="BN188" s="333" t="s">
        <v>2756</v>
      </c>
      <c r="BO188" s="333" t="s">
        <v>3335</v>
      </c>
      <c r="BP188" s="333"/>
      <c r="BQ188" s="334"/>
      <c r="BR188" s="325"/>
    </row>
    <row r="189" spans="2:70" ht="14.25" customHeight="1">
      <c r="B189" s="310">
        <v>187</v>
      </c>
      <c r="C189" s="310" t="s">
        <v>10082</v>
      </c>
      <c r="D189" s="311">
        <v>2009</v>
      </c>
      <c r="E189" s="310" t="s">
        <v>7149</v>
      </c>
      <c r="F189" s="310" t="s">
        <v>7150</v>
      </c>
      <c r="G189" s="312" t="s">
        <v>2089</v>
      </c>
      <c r="H189" s="313" t="s">
        <v>10083</v>
      </c>
      <c r="I189" s="310" t="s">
        <v>10084</v>
      </c>
      <c r="J189" s="310"/>
      <c r="K189" s="310" t="s">
        <v>2734</v>
      </c>
      <c r="L189" s="310" t="s">
        <v>2089</v>
      </c>
      <c r="M189" s="314">
        <v>12000</v>
      </c>
      <c r="N189" s="314">
        <v>17109</v>
      </c>
      <c r="O189" s="314"/>
      <c r="P189" s="314">
        <v>5109</v>
      </c>
      <c r="Q189" s="327"/>
      <c r="R189" s="315">
        <v>10</v>
      </c>
      <c r="S189" s="315"/>
      <c r="T189" s="317" t="s">
        <v>7154</v>
      </c>
      <c r="U189" s="317" t="s">
        <v>7155</v>
      </c>
      <c r="V189" s="318" t="s">
        <v>10085</v>
      </c>
      <c r="W189" s="318"/>
      <c r="X189" s="318"/>
      <c r="Y189" s="318"/>
      <c r="Z189" s="318"/>
      <c r="AA189" s="320" t="s">
        <v>313</v>
      </c>
      <c r="AB189" s="320"/>
      <c r="AC189" s="320"/>
      <c r="AD189" s="320"/>
      <c r="AE189" s="321" t="s">
        <v>10086</v>
      </c>
      <c r="AF189" s="331"/>
      <c r="AG189" s="331"/>
      <c r="AH189" s="331"/>
      <c r="AI189" s="331"/>
      <c r="AJ189" s="329"/>
      <c r="AK189" s="329"/>
      <c r="AL189" s="329"/>
      <c r="AM189" s="324">
        <v>1</v>
      </c>
      <c r="AN189" s="332"/>
      <c r="AO189" s="332"/>
      <c r="AP189" s="332"/>
      <c r="AQ189" s="333"/>
      <c r="AR189" s="333"/>
      <c r="AS189" s="333"/>
      <c r="AT189" s="333"/>
      <c r="AU189" s="333"/>
      <c r="AV189" s="333"/>
      <c r="AW189" s="333"/>
      <c r="AX189" s="333"/>
      <c r="AY189" s="333"/>
      <c r="AZ189" s="333"/>
      <c r="BA189" s="333"/>
      <c r="BB189" s="333"/>
      <c r="BC189" s="333"/>
      <c r="BD189" s="333"/>
      <c r="BE189" s="333"/>
      <c r="BF189" s="333"/>
      <c r="BG189" s="332"/>
      <c r="BH189" s="332"/>
      <c r="BI189" s="332"/>
      <c r="BJ189" s="332"/>
      <c r="BK189" s="332"/>
      <c r="BL189" s="332"/>
      <c r="BM189" s="325" t="s">
        <v>2756</v>
      </c>
      <c r="BN189" s="326" t="s">
        <v>2756</v>
      </c>
      <c r="BO189" s="326"/>
      <c r="BP189" s="326"/>
      <c r="BQ189" s="334"/>
      <c r="BR189" s="325"/>
    </row>
    <row r="190" spans="2:70" ht="14.25" customHeight="1">
      <c r="B190" s="310">
        <v>188</v>
      </c>
      <c r="C190" s="310" t="s">
        <v>10087</v>
      </c>
      <c r="D190" s="311">
        <v>2009</v>
      </c>
      <c r="E190" s="310" t="s">
        <v>7170</v>
      </c>
      <c r="F190" s="310" t="s">
        <v>7171</v>
      </c>
      <c r="G190" s="312" t="s">
        <v>2089</v>
      </c>
      <c r="H190" s="313" t="s">
        <v>10088</v>
      </c>
      <c r="I190" s="310" t="s">
        <v>10089</v>
      </c>
      <c r="J190" s="310"/>
      <c r="K190" s="310" t="s">
        <v>2734</v>
      </c>
      <c r="L190" s="310" t="s">
        <v>2089</v>
      </c>
      <c r="M190" s="314">
        <v>2100</v>
      </c>
      <c r="N190" s="314">
        <v>2000</v>
      </c>
      <c r="O190" s="314"/>
      <c r="P190" s="315"/>
      <c r="Q190" s="316"/>
      <c r="R190" s="315"/>
      <c r="S190" s="315"/>
      <c r="T190" s="317" t="s">
        <v>7174</v>
      </c>
      <c r="U190" s="317" t="s">
        <v>7175</v>
      </c>
      <c r="V190" s="318" t="s">
        <v>10085</v>
      </c>
      <c r="W190" s="318"/>
      <c r="X190" s="318"/>
      <c r="Y190" s="318"/>
      <c r="Z190" s="318"/>
      <c r="AA190" s="320" t="s">
        <v>2756</v>
      </c>
      <c r="AB190" s="320"/>
      <c r="AC190" s="320"/>
      <c r="AD190" s="320"/>
      <c r="AE190" s="321"/>
      <c r="AF190" s="331"/>
      <c r="AG190" s="331"/>
      <c r="AH190" s="331"/>
      <c r="AI190" s="331"/>
      <c r="AJ190" s="329"/>
      <c r="AK190" s="329"/>
      <c r="AL190" s="329"/>
      <c r="AM190" s="324">
        <v>1</v>
      </c>
      <c r="AN190" s="332"/>
      <c r="AO190" s="332"/>
      <c r="AP190" s="332"/>
      <c r="AQ190" s="333"/>
      <c r="AR190" s="333"/>
      <c r="AS190" s="333"/>
      <c r="AT190" s="333"/>
      <c r="AU190" s="333"/>
      <c r="AV190" s="333"/>
      <c r="AW190" s="333"/>
      <c r="AX190" s="333"/>
      <c r="AY190" s="333"/>
      <c r="AZ190" s="333"/>
      <c r="BA190" s="333"/>
      <c r="BB190" s="333"/>
      <c r="BC190" s="333"/>
      <c r="BD190" s="333"/>
      <c r="BE190" s="333"/>
      <c r="BF190" s="333"/>
      <c r="BG190" s="332"/>
      <c r="BH190" s="332"/>
      <c r="BI190" s="332"/>
      <c r="BJ190" s="332"/>
      <c r="BK190" s="332"/>
      <c r="BL190" s="332"/>
      <c r="BM190" s="325" t="s">
        <v>2756</v>
      </c>
      <c r="BN190" s="326" t="s">
        <v>2756</v>
      </c>
      <c r="BO190" s="326"/>
      <c r="BP190" s="326"/>
      <c r="BQ190" s="334"/>
      <c r="BR190" s="325"/>
    </row>
    <row r="191" spans="2:70" ht="14.25" customHeight="1">
      <c r="B191" s="310">
        <v>189</v>
      </c>
      <c r="C191" s="310" t="s">
        <v>10090</v>
      </c>
      <c r="D191" s="311">
        <v>2011</v>
      </c>
      <c r="E191" s="310" t="s">
        <v>7183</v>
      </c>
      <c r="F191" s="310" t="s">
        <v>7184</v>
      </c>
      <c r="G191" s="312" t="s">
        <v>2089</v>
      </c>
      <c r="H191" s="313" t="s">
        <v>7185</v>
      </c>
      <c r="I191" s="310" t="s">
        <v>10091</v>
      </c>
      <c r="J191" s="310"/>
      <c r="K191" s="310" t="s">
        <v>2734</v>
      </c>
      <c r="L191" s="310" t="s">
        <v>2089</v>
      </c>
      <c r="M191" s="314">
        <v>275</v>
      </c>
      <c r="N191" s="314">
        <v>450</v>
      </c>
      <c r="O191" s="314"/>
      <c r="P191" s="314">
        <v>175</v>
      </c>
      <c r="Q191" s="327"/>
      <c r="R191" s="315">
        <v>3</v>
      </c>
      <c r="S191" s="315"/>
      <c r="T191" s="317" t="s">
        <v>7187</v>
      </c>
      <c r="U191" s="317" t="s">
        <v>7188</v>
      </c>
      <c r="V191" s="318" t="s">
        <v>10085</v>
      </c>
      <c r="W191" s="318"/>
      <c r="X191" s="318"/>
      <c r="Y191" s="318"/>
      <c r="Z191" s="318"/>
      <c r="AA191" s="320" t="s">
        <v>313</v>
      </c>
      <c r="AB191" s="320"/>
      <c r="AC191" s="320"/>
      <c r="AD191" s="320"/>
      <c r="AE191" s="321" t="s">
        <v>10092</v>
      </c>
      <c r="AF191" s="331"/>
      <c r="AG191" s="331"/>
      <c r="AH191" s="331"/>
      <c r="AI191" s="331"/>
      <c r="AJ191" s="329"/>
      <c r="AK191" s="329"/>
      <c r="AL191" s="329"/>
      <c r="AM191" s="324">
        <v>1</v>
      </c>
      <c r="AN191" s="332"/>
      <c r="AO191" s="332"/>
      <c r="AP191" s="332"/>
      <c r="AQ191" s="333"/>
      <c r="AR191" s="333"/>
      <c r="AS191" s="333"/>
      <c r="AT191" s="333"/>
      <c r="AU191" s="333"/>
      <c r="AV191" s="333"/>
      <c r="AW191" s="333"/>
      <c r="AX191" s="333"/>
      <c r="AY191" s="333"/>
      <c r="AZ191" s="333"/>
      <c r="BA191" s="333"/>
      <c r="BB191" s="333"/>
      <c r="BC191" s="333"/>
      <c r="BD191" s="333"/>
      <c r="BE191" s="333"/>
      <c r="BF191" s="333"/>
      <c r="BG191" s="332"/>
      <c r="BH191" s="332"/>
      <c r="BI191" s="332"/>
      <c r="BJ191" s="332"/>
      <c r="BK191" s="332"/>
      <c r="BL191" s="332"/>
      <c r="BM191" s="325" t="s">
        <v>2756</v>
      </c>
      <c r="BN191" s="326" t="s">
        <v>4664</v>
      </c>
      <c r="BO191" s="326"/>
      <c r="BP191" s="326"/>
      <c r="BQ191" s="334"/>
      <c r="BR191" s="325"/>
    </row>
    <row r="192" spans="2:70" ht="14.25" customHeight="1">
      <c r="B192" s="310">
        <v>190</v>
      </c>
      <c r="C192" s="310" t="s">
        <v>7200</v>
      </c>
      <c r="D192" s="311">
        <v>1985</v>
      </c>
      <c r="E192" s="310" t="s">
        <v>7201</v>
      </c>
      <c r="F192" s="310" t="s">
        <v>7202</v>
      </c>
      <c r="G192" s="312" t="s">
        <v>2089</v>
      </c>
      <c r="H192" s="313" t="s">
        <v>10093</v>
      </c>
      <c r="I192" s="310" t="s">
        <v>10094</v>
      </c>
      <c r="J192" s="310"/>
      <c r="K192" s="310" t="s">
        <v>2734</v>
      </c>
      <c r="L192" s="310" t="s">
        <v>2089</v>
      </c>
      <c r="M192" s="314">
        <v>16300</v>
      </c>
      <c r="N192" s="314">
        <v>25000</v>
      </c>
      <c r="O192" s="314"/>
      <c r="P192" s="314">
        <v>8700</v>
      </c>
      <c r="Q192" s="327"/>
      <c r="R192" s="315"/>
      <c r="S192" s="315"/>
      <c r="T192" s="317" t="s">
        <v>7205</v>
      </c>
      <c r="U192" s="317" t="s">
        <v>7206</v>
      </c>
      <c r="V192" s="318" t="s">
        <v>10085</v>
      </c>
      <c r="W192" s="318"/>
      <c r="X192" s="318"/>
      <c r="Y192" s="318"/>
      <c r="Z192" s="318"/>
      <c r="AA192" s="320" t="s">
        <v>2756</v>
      </c>
      <c r="AB192" s="320"/>
      <c r="AC192" s="320"/>
      <c r="AD192" s="320"/>
      <c r="AE192" s="321"/>
      <c r="AF192" s="331"/>
      <c r="AG192" s="331"/>
      <c r="AH192" s="331"/>
      <c r="AI192" s="331"/>
      <c r="AJ192" s="329"/>
      <c r="AK192" s="329"/>
      <c r="AL192" s="329"/>
      <c r="AM192" s="324">
        <v>1</v>
      </c>
      <c r="AN192" s="332"/>
      <c r="AO192" s="332"/>
      <c r="AP192" s="332"/>
      <c r="AQ192" s="333"/>
      <c r="AR192" s="333"/>
      <c r="AS192" s="333"/>
      <c r="AT192" s="333"/>
      <c r="AU192" s="333"/>
      <c r="AV192" s="333"/>
      <c r="AW192" s="333"/>
      <c r="AX192" s="333"/>
      <c r="AY192" s="333"/>
      <c r="AZ192" s="333"/>
      <c r="BA192" s="333"/>
      <c r="BB192" s="333"/>
      <c r="BC192" s="333"/>
      <c r="BD192" s="333"/>
      <c r="BE192" s="333"/>
      <c r="BF192" s="333"/>
      <c r="BG192" s="332"/>
      <c r="BH192" s="332"/>
      <c r="BI192" s="332"/>
      <c r="BJ192" s="332"/>
      <c r="BK192" s="332"/>
      <c r="BL192" s="332"/>
      <c r="BM192" s="325" t="s">
        <v>2756</v>
      </c>
      <c r="BN192" s="326" t="s">
        <v>2756</v>
      </c>
      <c r="BO192" s="326"/>
      <c r="BP192" s="326"/>
      <c r="BQ192" s="334"/>
      <c r="BR192" s="325"/>
    </row>
    <row r="193" spans="2:70" ht="14.25" customHeight="1">
      <c r="B193" s="310">
        <v>191</v>
      </c>
      <c r="C193" s="310" t="s">
        <v>7220</v>
      </c>
      <c r="D193" s="311">
        <v>1992</v>
      </c>
      <c r="E193" s="310" t="s">
        <v>7221</v>
      </c>
      <c r="F193" s="310" t="s">
        <v>7222</v>
      </c>
      <c r="G193" s="312" t="s">
        <v>2089</v>
      </c>
      <c r="H193" s="313" t="s">
        <v>10095</v>
      </c>
      <c r="I193" s="310" t="s">
        <v>10096</v>
      </c>
      <c r="J193" s="310"/>
      <c r="K193" s="310" t="s">
        <v>2734</v>
      </c>
      <c r="L193" s="310" t="s">
        <v>2089</v>
      </c>
      <c r="M193" s="314">
        <v>78000</v>
      </c>
      <c r="N193" s="314">
        <v>78020</v>
      </c>
      <c r="O193" s="314"/>
      <c r="P193" s="314">
        <v>20</v>
      </c>
      <c r="Q193" s="327"/>
      <c r="R193" s="315">
        <v>45</v>
      </c>
      <c r="S193" s="315"/>
      <c r="T193" s="317" t="s">
        <v>7225</v>
      </c>
      <c r="U193" s="317" t="s">
        <v>7226</v>
      </c>
      <c r="V193" s="318" t="s">
        <v>10085</v>
      </c>
      <c r="W193" s="318"/>
      <c r="X193" s="318"/>
      <c r="Y193" s="318"/>
      <c r="Z193" s="318"/>
      <c r="AA193" s="320" t="s">
        <v>2756</v>
      </c>
      <c r="AB193" s="320"/>
      <c r="AC193" s="320"/>
      <c r="AD193" s="320"/>
      <c r="AE193" s="321"/>
      <c r="AF193" s="331"/>
      <c r="AG193" s="331"/>
      <c r="AH193" s="331"/>
      <c r="AI193" s="331"/>
      <c r="AJ193" s="329"/>
      <c r="AK193" s="329"/>
      <c r="AL193" s="329"/>
      <c r="AM193" s="324">
        <v>1</v>
      </c>
      <c r="AN193" s="332"/>
      <c r="AO193" s="332"/>
      <c r="AP193" s="332"/>
      <c r="AQ193" s="333"/>
      <c r="AR193" s="333"/>
      <c r="AS193" s="333"/>
      <c r="AT193" s="333"/>
      <c r="AU193" s="333"/>
      <c r="AV193" s="333"/>
      <c r="AW193" s="333"/>
      <c r="AX193" s="333"/>
      <c r="AY193" s="333"/>
      <c r="AZ193" s="333"/>
      <c r="BA193" s="333"/>
      <c r="BB193" s="333"/>
      <c r="BC193" s="333"/>
      <c r="BD193" s="333"/>
      <c r="BE193" s="333"/>
      <c r="BF193" s="333"/>
      <c r="BG193" s="332"/>
      <c r="BH193" s="332"/>
      <c r="BI193" s="332"/>
      <c r="BJ193" s="332"/>
      <c r="BK193" s="332"/>
      <c r="BL193" s="332"/>
      <c r="BM193" s="325" t="s">
        <v>2756</v>
      </c>
      <c r="BN193" s="326" t="s">
        <v>2756</v>
      </c>
      <c r="BO193" s="326"/>
      <c r="BP193" s="326"/>
      <c r="BQ193" s="334"/>
      <c r="BR193" s="325"/>
    </row>
    <row r="194" spans="2:70" ht="14.25" customHeight="1">
      <c r="B194" s="310">
        <v>192</v>
      </c>
      <c r="C194" s="310" t="s">
        <v>7239</v>
      </c>
      <c r="D194" s="311">
        <v>2004</v>
      </c>
      <c r="E194" s="310" t="s">
        <v>7240</v>
      </c>
      <c r="F194" s="310" t="s">
        <v>7241</v>
      </c>
      <c r="G194" s="312" t="s">
        <v>2089</v>
      </c>
      <c r="H194" s="313" t="s">
        <v>7242</v>
      </c>
      <c r="I194" s="310" t="s">
        <v>10097</v>
      </c>
      <c r="J194" s="310"/>
      <c r="K194" s="310" t="s">
        <v>2734</v>
      </c>
      <c r="L194" s="310" t="s">
        <v>2089</v>
      </c>
      <c r="M194" s="314">
        <v>25000</v>
      </c>
      <c r="N194" s="314">
        <v>22761</v>
      </c>
      <c r="O194" s="314"/>
      <c r="P194" s="315"/>
      <c r="Q194" s="316"/>
      <c r="R194" s="315">
        <v>21</v>
      </c>
      <c r="S194" s="315"/>
      <c r="T194" s="317" t="s">
        <v>7244</v>
      </c>
      <c r="U194" s="317" t="s">
        <v>7245</v>
      </c>
      <c r="V194" s="318" t="s">
        <v>10085</v>
      </c>
      <c r="W194" s="318"/>
      <c r="X194" s="318"/>
      <c r="Y194" s="318"/>
      <c r="Z194" s="318"/>
      <c r="AA194" s="320" t="s">
        <v>2756</v>
      </c>
      <c r="AB194" s="320"/>
      <c r="AC194" s="320"/>
      <c r="AD194" s="320"/>
      <c r="AE194" s="321"/>
      <c r="AF194" s="331"/>
      <c r="AG194" s="331"/>
      <c r="AH194" s="331"/>
      <c r="AI194" s="331"/>
      <c r="AJ194" s="329"/>
      <c r="AK194" s="329"/>
      <c r="AL194" s="329"/>
      <c r="AM194" s="324">
        <v>1</v>
      </c>
      <c r="AN194" s="332"/>
      <c r="AO194" s="332"/>
      <c r="AP194" s="332"/>
      <c r="AQ194" s="333"/>
      <c r="AR194" s="333"/>
      <c r="AS194" s="333"/>
      <c r="AT194" s="333"/>
      <c r="AU194" s="333"/>
      <c r="AV194" s="333"/>
      <c r="AW194" s="333"/>
      <c r="AX194" s="333"/>
      <c r="AY194" s="333"/>
      <c r="AZ194" s="333"/>
      <c r="BA194" s="333"/>
      <c r="BB194" s="333"/>
      <c r="BC194" s="333"/>
      <c r="BD194" s="333"/>
      <c r="BE194" s="333"/>
      <c r="BF194" s="333"/>
      <c r="BG194" s="332"/>
      <c r="BH194" s="332"/>
      <c r="BI194" s="332"/>
      <c r="BJ194" s="332"/>
      <c r="BK194" s="332"/>
      <c r="BL194" s="332"/>
      <c r="BM194" s="325" t="s">
        <v>2756</v>
      </c>
      <c r="BN194" s="326" t="s">
        <v>2756</v>
      </c>
      <c r="BO194" s="326"/>
      <c r="BP194" s="326"/>
      <c r="BQ194" s="334"/>
      <c r="BR194" s="325"/>
    </row>
    <row r="195" spans="2:70" ht="14.25" customHeight="1">
      <c r="B195" s="310">
        <v>193</v>
      </c>
      <c r="C195" s="310" t="s">
        <v>10098</v>
      </c>
      <c r="D195" s="311">
        <v>1997</v>
      </c>
      <c r="E195" s="310" t="s">
        <v>7253</v>
      </c>
      <c r="F195" s="310" t="s">
        <v>7256</v>
      </c>
      <c r="G195" s="312" t="s">
        <v>2089</v>
      </c>
      <c r="H195" s="313" t="s">
        <v>7257</v>
      </c>
      <c r="I195" s="310" t="s">
        <v>10099</v>
      </c>
      <c r="J195" s="310"/>
      <c r="K195" s="310" t="s">
        <v>2734</v>
      </c>
      <c r="L195" s="310" t="s">
        <v>2089</v>
      </c>
      <c r="M195" s="314">
        <v>31000</v>
      </c>
      <c r="N195" s="314">
        <v>31000</v>
      </c>
      <c r="O195" s="314"/>
      <c r="P195" s="315"/>
      <c r="Q195" s="316"/>
      <c r="R195" s="315">
        <v>6</v>
      </c>
      <c r="S195" s="315"/>
      <c r="T195" s="317" t="s">
        <v>7259</v>
      </c>
      <c r="U195" s="317" t="s">
        <v>7260</v>
      </c>
      <c r="V195" s="318" t="s">
        <v>10085</v>
      </c>
      <c r="W195" s="318"/>
      <c r="X195" s="318"/>
      <c r="Y195" s="318"/>
      <c r="Z195" s="318"/>
      <c r="AA195" s="320" t="s">
        <v>313</v>
      </c>
      <c r="AB195" s="320"/>
      <c r="AC195" s="320"/>
      <c r="AD195" s="320"/>
      <c r="AE195" s="321" t="s">
        <v>10100</v>
      </c>
      <c r="AF195" s="331"/>
      <c r="AG195" s="331"/>
      <c r="AH195" s="331"/>
      <c r="AI195" s="331"/>
      <c r="AJ195" s="329"/>
      <c r="AK195" s="329"/>
      <c r="AL195" s="329"/>
      <c r="AM195" s="324">
        <v>1</v>
      </c>
      <c r="AN195" s="332"/>
      <c r="AO195" s="332"/>
      <c r="AP195" s="332"/>
      <c r="AQ195" s="333"/>
      <c r="AR195" s="333"/>
      <c r="AS195" s="333"/>
      <c r="AT195" s="333"/>
      <c r="AU195" s="333"/>
      <c r="AV195" s="333"/>
      <c r="AW195" s="333"/>
      <c r="AX195" s="333"/>
      <c r="AY195" s="333"/>
      <c r="AZ195" s="333"/>
      <c r="BA195" s="333"/>
      <c r="BB195" s="333"/>
      <c r="BC195" s="333"/>
      <c r="BD195" s="333"/>
      <c r="BE195" s="333"/>
      <c r="BF195" s="333"/>
      <c r="BG195" s="332"/>
      <c r="BH195" s="332"/>
      <c r="BI195" s="332"/>
      <c r="BJ195" s="332"/>
      <c r="BK195" s="332"/>
      <c r="BL195" s="332"/>
      <c r="BM195" s="325" t="s">
        <v>2756</v>
      </c>
      <c r="BN195" s="326" t="s">
        <v>2756</v>
      </c>
      <c r="BO195" s="326"/>
      <c r="BP195" s="326"/>
      <c r="BQ195" s="334"/>
      <c r="BR195" s="325"/>
    </row>
    <row r="196" spans="2:70" ht="14.25" customHeight="1">
      <c r="B196" s="310">
        <v>194</v>
      </c>
      <c r="C196" s="310" t="s">
        <v>7274</v>
      </c>
      <c r="D196" s="311">
        <v>1999</v>
      </c>
      <c r="E196" s="310" t="s">
        <v>7275</v>
      </c>
      <c r="F196" s="310" t="s">
        <v>7276</v>
      </c>
      <c r="G196" s="312" t="s">
        <v>2089</v>
      </c>
      <c r="H196" s="313" t="s">
        <v>7277</v>
      </c>
      <c r="I196" s="310" t="s">
        <v>10101</v>
      </c>
      <c r="J196" s="310"/>
      <c r="K196" s="310" t="s">
        <v>2734</v>
      </c>
      <c r="L196" s="310" t="s">
        <v>2089</v>
      </c>
      <c r="M196" s="314">
        <v>27000</v>
      </c>
      <c r="N196" s="314">
        <v>30733</v>
      </c>
      <c r="O196" s="314"/>
      <c r="P196" s="314">
        <v>3733</v>
      </c>
      <c r="Q196" s="327"/>
      <c r="R196" s="315">
        <v>7</v>
      </c>
      <c r="S196" s="315"/>
      <c r="T196" s="317" t="s">
        <v>7279</v>
      </c>
      <c r="U196" s="317" t="s">
        <v>7280</v>
      </c>
      <c r="V196" s="318" t="s">
        <v>10085</v>
      </c>
      <c r="W196" s="318"/>
      <c r="X196" s="318"/>
      <c r="Y196" s="318"/>
      <c r="Z196" s="318"/>
      <c r="AA196" s="320" t="s">
        <v>2756</v>
      </c>
      <c r="AB196" s="320"/>
      <c r="AC196" s="320"/>
      <c r="AD196" s="320"/>
      <c r="AE196" s="321"/>
      <c r="AF196" s="331"/>
      <c r="AG196" s="331"/>
      <c r="AH196" s="331"/>
      <c r="AI196" s="331"/>
      <c r="AJ196" s="329"/>
      <c r="AK196" s="329"/>
      <c r="AL196" s="329"/>
      <c r="AM196" s="324">
        <v>1</v>
      </c>
      <c r="AN196" s="332"/>
      <c r="AO196" s="332"/>
      <c r="AP196" s="332"/>
      <c r="AQ196" s="333"/>
      <c r="AR196" s="333"/>
      <c r="AS196" s="333"/>
      <c r="AT196" s="333"/>
      <c r="AU196" s="333"/>
      <c r="AV196" s="333"/>
      <c r="AW196" s="333"/>
      <c r="AX196" s="333"/>
      <c r="AY196" s="333"/>
      <c r="AZ196" s="333"/>
      <c r="BA196" s="333"/>
      <c r="BB196" s="333"/>
      <c r="BC196" s="333"/>
      <c r="BD196" s="333"/>
      <c r="BE196" s="333"/>
      <c r="BF196" s="333"/>
      <c r="BG196" s="332"/>
      <c r="BH196" s="332"/>
      <c r="BI196" s="332"/>
      <c r="BJ196" s="332"/>
      <c r="BK196" s="332"/>
      <c r="BL196" s="332"/>
      <c r="BM196" s="325" t="s">
        <v>2756</v>
      </c>
      <c r="BN196" s="326" t="s">
        <v>2756</v>
      </c>
      <c r="BO196" s="326"/>
      <c r="BP196" s="326"/>
      <c r="BQ196" s="334"/>
      <c r="BR196" s="325"/>
    </row>
    <row r="197" spans="2:70" ht="14.25" customHeight="1">
      <c r="B197" s="310">
        <v>195</v>
      </c>
      <c r="C197" s="310" t="s">
        <v>7289</v>
      </c>
      <c r="D197" s="311">
        <v>1977</v>
      </c>
      <c r="E197" s="310" t="s">
        <v>7291</v>
      </c>
      <c r="F197" s="310" t="s">
        <v>7292</v>
      </c>
      <c r="G197" s="312" t="s">
        <v>2089</v>
      </c>
      <c r="H197" s="313" t="s">
        <v>7293</v>
      </c>
      <c r="I197" s="310" t="s">
        <v>7294</v>
      </c>
      <c r="J197" s="310"/>
      <c r="K197" s="310" t="s">
        <v>2734</v>
      </c>
      <c r="L197" s="310" t="s">
        <v>2089</v>
      </c>
      <c r="M197" s="314">
        <v>10000</v>
      </c>
      <c r="N197" s="314">
        <v>15000</v>
      </c>
      <c r="O197" s="314"/>
      <c r="P197" s="314">
        <v>5000</v>
      </c>
      <c r="Q197" s="327"/>
      <c r="R197" s="315">
        <v>4</v>
      </c>
      <c r="S197" s="315"/>
      <c r="T197" s="317" t="s">
        <v>7296</v>
      </c>
      <c r="U197" s="317" t="s">
        <v>7297</v>
      </c>
      <c r="V197" s="318" t="s">
        <v>7295</v>
      </c>
      <c r="W197" s="318"/>
      <c r="X197" s="318"/>
      <c r="Y197" s="318"/>
      <c r="Z197" s="318"/>
      <c r="AA197" s="320" t="s">
        <v>2756</v>
      </c>
      <c r="AB197" s="320"/>
      <c r="AC197" s="320"/>
      <c r="AD197" s="320"/>
      <c r="AE197" s="321"/>
      <c r="AF197" s="331"/>
      <c r="AG197" s="331"/>
      <c r="AH197" s="331"/>
      <c r="AI197" s="331"/>
      <c r="AJ197" s="329"/>
      <c r="AK197" s="329"/>
      <c r="AL197" s="329"/>
      <c r="AM197" s="324">
        <v>1</v>
      </c>
      <c r="AN197" s="332"/>
      <c r="AO197" s="332"/>
      <c r="AP197" s="332"/>
      <c r="AQ197" s="333"/>
      <c r="AR197" s="333"/>
      <c r="AS197" s="333"/>
      <c r="AT197" s="333"/>
      <c r="AU197" s="333"/>
      <c r="AV197" s="333"/>
      <c r="AW197" s="333"/>
      <c r="AX197" s="333"/>
      <c r="AY197" s="333"/>
      <c r="AZ197" s="333"/>
      <c r="BA197" s="333"/>
      <c r="BB197" s="333"/>
      <c r="BC197" s="333"/>
      <c r="BD197" s="333"/>
      <c r="BE197" s="333"/>
      <c r="BF197" s="333"/>
      <c r="BG197" s="332"/>
      <c r="BH197" s="332"/>
      <c r="BI197" s="332"/>
      <c r="BJ197" s="332"/>
      <c r="BK197" s="332"/>
      <c r="BL197" s="332"/>
      <c r="BM197" s="325" t="s">
        <v>2756</v>
      </c>
      <c r="BN197" s="333" t="s">
        <v>2778</v>
      </c>
      <c r="BO197" s="333"/>
      <c r="BP197" s="333"/>
      <c r="BQ197" s="334"/>
      <c r="BR197" s="325"/>
    </row>
    <row r="198" spans="2:70" ht="14.25" customHeight="1">
      <c r="B198" s="310">
        <v>196</v>
      </c>
      <c r="C198" s="310" t="s">
        <v>7336</v>
      </c>
      <c r="D198" s="311">
        <v>2004</v>
      </c>
      <c r="E198" s="310" t="s">
        <v>7337</v>
      </c>
      <c r="F198" s="310" t="s">
        <v>7338</v>
      </c>
      <c r="G198" s="312" t="s">
        <v>2089</v>
      </c>
      <c r="H198" s="313" t="s">
        <v>7339</v>
      </c>
      <c r="I198" s="310" t="s">
        <v>7340</v>
      </c>
      <c r="J198" s="310"/>
      <c r="K198" s="310" t="s">
        <v>2734</v>
      </c>
      <c r="L198" s="310" t="s">
        <v>2089</v>
      </c>
      <c r="M198" s="314">
        <v>1248</v>
      </c>
      <c r="N198" s="314">
        <v>1500</v>
      </c>
      <c r="O198" s="314"/>
      <c r="P198" s="314">
        <v>252</v>
      </c>
      <c r="Q198" s="327"/>
      <c r="R198" s="315">
        <v>1</v>
      </c>
      <c r="S198" s="315"/>
      <c r="T198" s="317" t="s">
        <v>7341</v>
      </c>
      <c r="U198" s="317" t="s">
        <v>7342</v>
      </c>
      <c r="V198" s="318" t="s">
        <v>7295</v>
      </c>
      <c r="W198" s="318"/>
      <c r="X198" s="318"/>
      <c r="Y198" s="318"/>
      <c r="Z198" s="318"/>
      <c r="AA198" s="320" t="s">
        <v>2756</v>
      </c>
      <c r="AB198" s="320"/>
      <c r="AC198" s="320"/>
      <c r="AD198" s="320"/>
      <c r="AE198" s="321"/>
      <c r="AF198" s="331"/>
      <c r="AG198" s="331"/>
      <c r="AH198" s="331"/>
      <c r="AI198" s="331"/>
      <c r="AJ198" s="329"/>
      <c r="AK198" s="329"/>
      <c r="AL198" s="329"/>
      <c r="AM198" s="324">
        <v>1</v>
      </c>
      <c r="AN198" s="332"/>
      <c r="AO198" s="332"/>
      <c r="AP198" s="332"/>
      <c r="AQ198" s="333"/>
      <c r="AR198" s="333"/>
      <c r="AS198" s="333"/>
      <c r="AT198" s="333"/>
      <c r="AU198" s="333"/>
      <c r="AV198" s="333"/>
      <c r="AW198" s="333"/>
      <c r="AX198" s="333"/>
      <c r="AY198" s="333"/>
      <c r="AZ198" s="333"/>
      <c r="BA198" s="333"/>
      <c r="BB198" s="333"/>
      <c r="BC198" s="333"/>
      <c r="BD198" s="333"/>
      <c r="BE198" s="333"/>
      <c r="BF198" s="333"/>
      <c r="BG198" s="332"/>
      <c r="BH198" s="332"/>
      <c r="BI198" s="332"/>
      <c r="BJ198" s="332"/>
      <c r="BK198" s="332"/>
      <c r="BL198" s="332"/>
      <c r="BM198" s="325" t="s">
        <v>2756</v>
      </c>
      <c r="BN198" s="333" t="s">
        <v>2756</v>
      </c>
      <c r="BO198" s="333"/>
      <c r="BP198" s="333"/>
      <c r="BQ198" s="334"/>
      <c r="BR198" s="325"/>
    </row>
    <row r="199" spans="2:70" ht="14.25" customHeight="1">
      <c r="B199" s="310">
        <v>197</v>
      </c>
      <c r="C199" s="310" t="s">
        <v>10102</v>
      </c>
      <c r="D199" s="311">
        <v>2014</v>
      </c>
      <c r="E199" s="310" t="s">
        <v>9387</v>
      </c>
      <c r="F199" s="310" t="s">
        <v>7353</v>
      </c>
      <c r="G199" s="312" t="s">
        <v>2731</v>
      </c>
      <c r="H199" s="313" t="s">
        <v>7356</v>
      </c>
      <c r="I199" s="310" t="s">
        <v>7357</v>
      </c>
      <c r="J199" s="310"/>
      <c r="K199" s="310" t="s">
        <v>2734</v>
      </c>
      <c r="L199" s="310" t="s">
        <v>2089</v>
      </c>
      <c r="M199" s="314">
        <v>100</v>
      </c>
      <c r="N199" s="314">
        <v>500</v>
      </c>
      <c r="O199" s="314"/>
      <c r="P199" s="314">
        <v>400</v>
      </c>
      <c r="Q199" s="327"/>
      <c r="R199" s="315">
        <v>2</v>
      </c>
      <c r="S199" s="315"/>
      <c r="T199" s="317" t="s">
        <v>7358</v>
      </c>
      <c r="U199" s="317" t="s">
        <v>7359</v>
      </c>
      <c r="V199" s="318" t="s">
        <v>7295</v>
      </c>
      <c r="W199" s="318"/>
      <c r="X199" s="318"/>
      <c r="Y199" s="318"/>
      <c r="Z199" s="318"/>
      <c r="AA199" s="320" t="s">
        <v>313</v>
      </c>
      <c r="AB199" s="320"/>
      <c r="AC199" s="320"/>
      <c r="AD199" s="320"/>
      <c r="AE199" s="321" t="s">
        <v>10103</v>
      </c>
      <c r="AF199" s="331"/>
      <c r="AG199" s="331"/>
      <c r="AH199" s="331"/>
      <c r="AI199" s="331"/>
      <c r="AJ199" s="329"/>
      <c r="AK199" s="329"/>
      <c r="AL199" s="329"/>
      <c r="AM199" s="324">
        <v>1</v>
      </c>
      <c r="AN199" s="332"/>
      <c r="AO199" s="332"/>
      <c r="AP199" s="332"/>
      <c r="AQ199" s="333"/>
      <c r="AR199" s="333"/>
      <c r="AS199" s="333"/>
      <c r="AT199" s="333"/>
      <c r="AU199" s="333"/>
      <c r="AV199" s="333"/>
      <c r="AW199" s="333"/>
      <c r="AX199" s="333"/>
      <c r="AY199" s="333"/>
      <c r="AZ199" s="333"/>
      <c r="BA199" s="333"/>
      <c r="BB199" s="333"/>
      <c r="BC199" s="333"/>
      <c r="BD199" s="333"/>
      <c r="BE199" s="333"/>
      <c r="BF199" s="333"/>
      <c r="BG199" s="332"/>
      <c r="BH199" s="332"/>
      <c r="BI199" s="332"/>
      <c r="BJ199" s="332"/>
      <c r="BK199" s="332"/>
      <c r="BL199" s="332"/>
      <c r="BM199" s="325" t="s">
        <v>2756</v>
      </c>
      <c r="BN199" s="333" t="s">
        <v>2756</v>
      </c>
      <c r="BO199" s="333"/>
      <c r="BP199" s="333"/>
      <c r="BQ199" s="334"/>
      <c r="BR199" s="325" t="s">
        <v>10104</v>
      </c>
    </row>
    <row r="200" spans="2:70" ht="14.25" customHeight="1">
      <c r="B200" s="310">
        <v>198</v>
      </c>
      <c r="C200" s="310" t="s">
        <v>10105</v>
      </c>
      <c r="D200" s="311">
        <v>2013</v>
      </c>
      <c r="E200" s="310" t="s">
        <v>7372</v>
      </c>
      <c r="F200" s="310" t="s">
        <v>7373</v>
      </c>
      <c r="G200" s="312" t="s">
        <v>3687</v>
      </c>
      <c r="H200" s="313" t="s">
        <v>7374</v>
      </c>
      <c r="I200" s="310" t="s">
        <v>7375</v>
      </c>
      <c r="J200" s="310"/>
      <c r="K200" s="310" t="s">
        <v>2814</v>
      </c>
      <c r="L200" s="310" t="s">
        <v>2089</v>
      </c>
      <c r="M200" s="314">
        <v>1672</v>
      </c>
      <c r="N200" s="314">
        <v>2073</v>
      </c>
      <c r="O200" s="314"/>
      <c r="P200" s="314">
        <v>401</v>
      </c>
      <c r="Q200" s="327"/>
      <c r="R200" s="315">
        <v>6</v>
      </c>
      <c r="S200" s="315"/>
      <c r="T200" s="317" t="s">
        <v>7372</v>
      </c>
      <c r="U200" s="317" t="s">
        <v>7376</v>
      </c>
      <c r="V200" s="318" t="s">
        <v>7295</v>
      </c>
      <c r="W200" s="318"/>
      <c r="X200" s="318"/>
      <c r="Y200" s="318"/>
      <c r="Z200" s="318"/>
      <c r="AA200" s="320" t="s">
        <v>313</v>
      </c>
      <c r="AB200" s="320"/>
      <c r="AC200" s="320"/>
      <c r="AD200" s="320"/>
      <c r="AE200" s="321" t="s">
        <v>10106</v>
      </c>
      <c r="AF200" s="331"/>
      <c r="AG200" s="331"/>
      <c r="AH200" s="331"/>
      <c r="AI200" s="331"/>
      <c r="AJ200" s="329"/>
      <c r="AK200" s="329"/>
      <c r="AL200" s="329"/>
      <c r="AM200" s="324">
        <v>1</v>
      </c>
      <c r="AN200" s="332"/>
      <c r="AO200" s="332"/>
      <c r="AP200" s="332"/>
      <c r="AQ200" s="333"/>
      <c r="AR200" s="333"/>
      <c r="AS200" s="333"/>
      <c r="AT200" s="333"/>
      <c r="AU200" s="333"/>
      <c r="AV200" s="333"/>
      <c r="AW200" s="333"/>
      <c r="AX200" s="333"/>
      <c r="AY200" s="333"/>
      <c r="AZ200" s="333"/>
      <c r="BA200" s="333"/>
      <c r="BB200" s="333"/>
      <c r="BC200" s="333"/>
      <c r="BD200" s="333"/>
      <c r="BE200" s="333"/>
      <c r="BF200" s="333"/>
      <c r="BG200" s="332"/>
      <c r="BH200" s="332"/>
      <c r="BI200" s="332"/>
      <c r="BJ200" s="332"/>
      <c r="BK200" s="332"/>
      <c r="BL200" s="332"/>
      <c r="BM200" s="325" t="s">
        <v>2756</v>
      </c>
      <c r="BN200" s="333" t="s">
        <v>2756</v>
      </c>
      <c r="BO200" s="333"/>
      <c r="BP200" s="333"/>
      <c r="BQ200" s="334"/>
      <c r="BR200" s="325"/>
    </row>
    <row r="201" spans="2:70" ht="14.25" customHeight="1">
      <c r="B201" s="310">
        <v>199</v>
      </c>
      <c r="C201" s="310" t="s">
        <v>10107</v>
      </c>
      <c r="D201" s="311">
        <v>1993</v>
      </c>
      <c r="E201" s="310" t="s">
        <v>7385</v>
      </c>
      <c r="F201" s="310" t="s">
        <v>7386</v>
      </c>
      <c r="G201" s="312" t="s">
        <v>2089</v>
      </c>
      <c r="H201" s="313" t="s">
        <v>7389</v>
      </c>
      <c r="I201" s="310" t="s">
        <v>7390</v>
      </c>
      <c r="J201" s="310"/>
      <c r="K201" s="310" t="s">
        <v>2734</v>
      </c>
      <c r="L201" s="310" t="s">
        <v>2089</v>
      </c>
      <c r="M201" s="314">
        <v>810</v>
      </c>
      <c r="N201" s="314">
        <v>1000</v>
      </c>
      <c r="O201" s="314"/>
      <c r="P201" s="314">
        <v>190</v>
      </c>
      <c r="Q201" s="327"/>
      <c r="R201" s="315">
        <v>6</v>
      </c>
      <c r="S201" s="315"/>
      <c r="T201" s="317" t="s">
        <v>7391</v>
      </c>
      <c r="U201" s="317" t="s">
        <v>7392</v>
      </c>
      <c r="V201" s="318" t="s">
        <v>7295</v>
      </c>
      <c r="W201" s="318"/>
      <c r="X201" s="318"/>
      <c r="Y201" s="318"/>
      <c r="Z201" s="318"/>
      <c r="AA201" s="320" t="s">
        <v>313</v>
      </c>
      <c r="AB201" s="320"/>
      <c r="AC201" s="320"/>
      <c r="AD201" s="320"/>
      <c r="AE201" s="321" t="s">
        <v>10108</v>
      </c>
      <c r="AF201" s="331"/>
      <c r="AG201" s="331"/>
      <c r="AH201" s="331"/>
      <c r="AI201" s="331"/>
      <c r="AJ201" s="329"/>
      <c r="AK201" s="329"/>
      <c r="AL201" s="329"/>
      <c r="AM201" s="324">
        <v>1</v>
      </c>
      <c r="AN201" s="332"/>
      <c r="AO201" s="332"/>
      <c r="AP201" s="332"/>
      <c r="AQ201" s="333"/>
      <c r="AR201" s="333"/>
      <c r="AS201" s="333"/>
      <c r="AT201" s="333"/>
      <c r="AU201" s="333"/>
      <c r="AV201" s="333"/>
      <c r="AW201" s="333"/>
      <c r="AX201" s="333"/>
      <c r="AY201" s="333"/>
      <c r="AZ201" s="333"/>
      <c r="BA201" s="333"/>
      <c r="BB201" s="333"/>
      <c r="BC201" s="333"/>
      <c r="BD201" s="333"/>
      <c r="BE201" s="333"/>
      <c r="BF201" s="333"/>
      <c r="BG201" s="332"/>
      <c r="BH201" s="332"/>
      <c r="BI201" s="332"/>
      <c r="BJ201" s="332"/>
      <c r="BK201" s="332"/>
      <c r="BL201" s="332"/>
      <c r="BM201" s="325" t="s">
        <v>2756</v>
      </c>
      <c r="BN201" s="333" t="s">
        <v>2756</v>
      </c>
      <c r="BO201" s="333" t="s">
        <v>3335</v>
      </c>
      <c r="BP201" s="333"/>
      <c r="BQ201" s="334"/>
      <c r="BR201" s="325"/>
    </row>
    <row r="202" spans="2:70" ht="14.25" customHeight="1">
      <c r="B202" s="310">
        <v>200</v>
      </c>
      <c r="C202" s="310" t="s">
        <v>9388</v>
      </c>
      <c r="D202" s="311">
        <v>2016</v>
      </c>
      <c r="E202" s="310" t="s">
        <v>7406</v>
      </c>
      <c r="F202" s="310" t="s">
        <v>7407</v>
      </c>
      <c r="G202" s="312" t="s">
        <v>2089</v>
      </c>
      <c r="H202" s="313" t="s">
        <v>10109</v>
      </c>
      <c r="I202" s="310" t="s">
        <v>7410</v>
      </c>
      <c r="J202" s="310"/>
      <c r="K202" s="310" t="s">
        <v>2734</v>
      </c>
      <c r="L202" s="310" t="s">
        <v>2089</v>
      </c>
      <c r="M202" s="314" t="s">
        <v>2756</v>
      </c>
      <c r="N202" s="314">
        <v>100</v>
      </c>
      <c r="O202" s="314"/>
      <c r="P202" s="315"/>
      <c r="Q202" s="316"/>
      <c r="R202" s="315">
        <v>1</v>
      </c>
      <c r="S202" s="315"/>
      <c r="T202" s="317" t="s">
        <v>7406</v>
      </c>
      <c r="U202" s="317" t="s">
        <v>7411</v>
      </c>
      <c r="V202" s="318" t="s">
        <v>7295</v>
      </c>
      <c r="W202" s="318"/>
      <c r="X202" s="318"/>
      <c r="Y202" s="318"/>
      <c r="Z202" s="318"/>
      <c r="AA202" s="320" t="s">
        <v>2756</v>
      </c>
      <c r="AB202" s="320"/>
      <c r="AC202" s="320"/>
      <c r="AD202" s="320"/>
      <c r="AE202" s="321"/>
      <c r="AF202" s="331"/>
      <c r="AG202" s="331"/>
      <c r="AH202" s="331"/>
      <c r="AI202" s="331"/>
      <c r="AJ202" s="329"/>
      <c r="AK202" s="329"/>
      <c r="AL202" s="329"/>
      <c r="AM202" s="324">
        <v>1</v>
      </c>
      <c r="AN202" s="332"/>
      <c r="AO202" s="332"/>
      <c r="AP202" s="332"/>
      <c r="AQ202" s="333"/>
      <c r="AR202" s="333"/>
      <c r="AS202" s="333"/>
      <c r="AT202" s="333"/>
      <c r="AU202" s="333"/>
      <c r="AV202" s="333"/>
      <c r="AW202" s="333"/>
      <c r="AX202" s="333"/>
      <c r="AY202" s="333"/>
      <c r="AZ202" s="333"/>
      <c r="BA202" s="333"/>
      <c r="BB202" s="333"/>
      <c r="BC202" s="333"/>
      <c r="BD202" s="333"/>
      <c r="BE202" s="333"/>
      <c r="BF202" s="333"/>
      <c r="BG202" s="332"/>
      <c r="BH202" s="332"/>
      <c r="BI202" s="332"/>
      <c r="BJ202" s="332"/>
      <c r="BK202" s="332"/>
      <c r="BL202" s="332"/>
      <c r="BM202" s="325" t="s">
        <v>2756</v>
      </c>
      <c r="BN202" s="333" t="s">
        <v>2756</v>
      </c>
      <c r="BO202" s="333" t="s">
        <v>3335</v>
      </c>
      <c r="BP202" s="333"/>
      <c r="BQ202" s="334"/>
      <c r="BR202" s="325"/>
    </row>
    <row r="203" spans="2:70" ht="14.25" customHeight="1">
      <c r="B203" s="310">
        <v>201</v>
      </c>
      <c r="C203" s="310" t="s">
        <v>10110</v>
      </c>
      <c r="D203" s="311">
        <v>2012</v>
      </c>
      <c r="E203" s="310" t="s">
        <v>7421</v>
      </c>
      <c r="F203" s="310" t="s">
        <v>7422</v>
      </c>
      <c r="G203" s="312" t="s">
        <v>2089</v>
      </c>
      <c r="H203" s="313" t="s">
        <v>7423</v>
      </c>
      <c r="I203" s="310" t="s">
        <v>7424</v>
      </c>
      <c r="J203" s="310"/>
      <c r="K203" s="310" t="s">
        <v>2734</v>
      </c>
      <c r="L203" s="310" t="s">
        <v>2089</v>
      </c>
      <c r="M203" s="314">
        <v>5000</v>
      </c>
      <c r="N203" s="314">
        <v>6000</v>
      </c>
      <c r="O203" s="314"/>
      <c r="P203" s="314">
        <v>1000</v>
      </c>
      <c r="Q203" s="327"/>
      <c r="R203" s="315">
        <v>2</v>
      </c>
      <c r="S203" s="315"/>
      <c r="T203" s="317" t="s">
        <v>7426</v>
      </c>
      <c r="U203" s="317" t="s">
        <v>7427</v>
      </c>
      <c r="V203" s="318" t="s">
        <v>7425</v>
      </c>
      <c r="W203" s="318"/>
      <c r="X203" s="318"/>
      <c r="Y203" s="318"/>
      <c r="Z203" s="318"/>
      <c r="AA203" s="320" t="s">
        <v>313</v>
      </c>
      <c r="AB203" s="320"/>
      <c r="AC203" s="320"/>
      <c r="AD203" s="320"/>
      <c r="AE203" s="321" t="s">
        <v>10111</v>
      </c>
      <c r="AF203" s="331"/>
      <c r="AG203" s="331"/>
      <c r="AH203" s="331"/>
      <c r="AI203" s="331"/>
      <c r="AJ203" s="329"/>
      <c r="AK203" s="329"/>
      <c r="AL203" s="329"/>
      <c r="AM203" s="324">
        <v>1</v>
      </c>
      <c r="AN203" s="332"/>
      <c r="AO203" s="332"/>
      <c r="AP203" s="332"/>
      <c r="AQ203" s="333"/>
      <c r="AR203" s="333"/>
      <c r="AS203" s="333"/>
      <c r="AT203" s="333"/>
      <c r="AU203" s="333"/>
      <c r="AV203" s="333"/>
      <c r="AW203" s="333"/>
      <c r="AX203" s="333"/>
      <c r="AY203" s="333"/>
      <c r="AZ203" s="333"/>
      <c r="BA203" s="333"/>
      <c r="BB203" s="333"/>
      <c r="BC203" s="333"/>
      <c r="BD203" s="333"/>
      <c r="BE203" s="333"/>
      <c r="BF203" s="333"/>
      <c r="BG203" s="332"/>
      <c r="BH203" s="332"/>
      <c r="BI203" s="332"/>
      <c r="BJ203" s="332"/>
      <c r="BK203" s="332"/>
      <c r="BL203" s="332"/>
      <c r="BM203" s="325">
        <v>1</v>
      </c>
      <c r="BN203" s="333" t="s">
        <v>2756</v>
      </c>
      <c r="BO203" s="333"/>
      <c r="BP203" s="333"/>
      <c r="BQ203" s="334"/>
      <c r="BR203" s="325"/>
    </row>
    <row r="204" spans="2:70" ht="14.25" customHeight="1">
      <c r="B204" s="310">
        <v>202</v>
      </c>
      <c r="C204" s="310" t="s">
        <v>10112</v>
      </c>
      <c r="D204" s="311">
        <v>1998</v>
      </c>
      <c r="E204" s="310" t="s">
        <v>7454</v>
      </c>
      <c r="F204" s="310" t="s">
        <v>7455</v>
      </c>
      <c r="G204" s="312" t="s">
        <v>2089</v>
      </c>
      <c r="H204" s="313" t="s">
        <v>7456</v>
      </c>
      <c r="I204" s="310" t="s">
        <v>7457</v>
      </c>
      <c r="J204" s="310"/>
      <c r="K204" s="310" t="s">
        <v>2734</v>
      </c>
      <c r="L204" s="310" t="s">
        <v>2089</v>
      </c>
      <c r="M204" s="314">
        <v>22000</v>
      </c>
      <c r="N204" s="314">
        <v>14500</v>
      </c>
      <c r="O204" s="314"/>
      <c r="P204" s="315"/>
      <c r="Q204" s="316"/>
      <c r="R204" s="315"/>
      <c r="S204" s="315"/>
      <c r="T204" s="317" t="s">
        <v>7458</v>
      </c>
      <c r="U204" s="317" t="s">
        <v>7459</v>
      </c>
      <c r="V204" s="318" t="s">
        <v>7425</v>
      </c>
      <c r="W204" s="318"/>
      <c r="X204" s="318"/>
      <c r="Y204" s="318"/>
      <c r="Z204" s="318"/>
      <c r="AA204" s="320" t="s">
        <v>313</v>
      </c>
      <c r="AB204" s="320"/>
      <c r="AC204" s="320"/>
      <c r="AD204" s="320"/>
      <c r="AE204" s="321" t="s">
        <v>10113</v>
      </c>
      <c r="AF204" s="331"/>
      <c r="AG204" s="331"/>
      <c r="AH204" s="331"/>
      <c r="AI204" s="331"/>
      <c r="AJ204" s="329"/>
      <c r="AK204" s="329"/>
      <c r="AL204" s="329"/>
      <c r="AM204" s="324">
        <v>1</v>
      </c>
      <c r="AN204" s="332"/>
      <c r="AO204" s="332"/>
      <c r="AP204" s="332"/>
      <c r="AQ204" s="333"/>
      <c r="AR204" s="333"/>
      <c r="AS204" s="333"/>
      <c r="AT204" s="333"/>
      <c r="AU204" s="333"/>
      <c r="AV204" s="333"/>
      <c r="AW204" s="333"/>
      <c r="AX204" s="333"/>
      <c r="AY204" s="333"/>
      <c r="AZ204" s="333"/>
      <c r="BA204" s="333"/>
      <c r="BB204" s="333"/>
      <c r="BC204" s="333"/>
      <c r="BD204" s="333"/>
      <c r="BE204" s="333"/>
      <c r="BF204" s="333"/>
      <c r="BG204" s="332"/>
      <c r="BH204" s="332"/>
      <c r="BI204" s="332"/>
      <c r="BJ204" s="332"/>
      <c r="BK204" s="332"/>
      <c r="BL204" s="332"/>
      <c r="BM204" s="325" t="s">
        <v>2756</v>
      </c>
      <c r="BN204" s="333" t="s">
        <v>2778</v>
      </c>
      <c r="BO204" s="333"/>
      <c r="BP204" s="333"/>
      <c r="BQ204" s="334"/>
      <c r="BR204" s="325"/>
    </row>
    <row r="205" spans="2:70" ht="14.25" customHeight="1">
      <c r="B205" s="310">
        <v>203</v>
      </c>
      <c r="C205" s="310" t="s">
        <v>10114</v>
      </c>
      <c r="D205" s="311">
        <v>2011</v>
      </c>
      <c r="E205" s="310" t="s">
        <v>7471</v>
      </c>
      <c r="F205" s="310" t="s">
        <v>7472</v>
      </c>
      <c r="G205" s="312" t="s">
        <v>2089</v>
      </c>
      <c r="H205" s="313" t="s">
        <v>7473</v>
      </c>
      <c r="I205" s="310" t="s">
        <v>7474</v>
      </c>
      <c r="J205" s="310"/>
      <c r="K205" s="310" t="s">
        <v>2734</v>
      </c>
      <c r="L205" s="310" t="s">
        <v>2089</v>
      </c>
      <c r="M205" s="314">
        <v>4000</v>
      </c>
      <c r="N205" s="314">
        <v>4610</v>
      </c>
      <c r="O205" s="314"/>
      <c r="P205" s="314">
        <v>610</v>
      </c>
      <c r="Q205" s="327"/>
      <c r="R205" s="315">
        <v>1</v>
      </c>
      <c r="S205" s="315"/>
      <c r="T205" s="317" t="s">
        <v>7471</v>
      </c>
      <c r="U205" s="317" t="s">
        <v>7475</v>
      </c>
      <c r="V205" s="318" t="s">
        <v>7425</v>
      </c>
      <c r="W205" s="318"/>
      <c r="X205" s="318"/>
      <c r="Y205" s="318"/>
      <c r="Z205" s="318"/>
      <c r="AA205" s="320" t="s">
        <v>313</v>
      </c>
      <c r="AB205" s="320"/>
      <c r="AC205" s="320"/>
      <c r="AD205" s="320"/>
      <c r="AE205" s="321" t="s">
        <v>10115</v>
      </c>
      <c r="AF205" s="331"/>
      <c r="AG205" s="331"/>
      <c r="AH205" s="331"/>
      <c r="AI205" s="331"/>
      <c r="AJ205" s="329"/>
      <c r="AK205" s="329"/>
      <c r="AL205" s="329"/>
      <c r="AM205" s="324">
        <v>1</v>
      </c>
      <c r="AN205" s="332"/>
      <c r="AO205" s="332"/>
      <c r="AP205" s="332"/>
      <c r="AQ205" s="333"/>
      <c r="AR205" s="333"/>
      <c r="AS205" s="333"/>
      <c r="AT205" s="333"/>
      <c r="AU205" s="333"/>
      <c r="AV205" s="333"/>
      <c r="AW205" s="333"/>
      <c r="AX205" s="333"/>
      <c r="AY205" s="333"/>
      <c r="AZ205" s="333"/>
      <c r="BA205" s="333"/>
      <c r="BB205" s="333"/>
      <c r="BC205" s="333"/>
      <c r="BD205" s="333"/>
      <c r="BE205" s="333"/>
      <c r="BF205" s="333"/>
      <c r="BG205" s="332"/>
      <c r="BH205" s="332"/>
      <c r="BI205" s="332"/>
      <c r="BJ205" s="332"/>
      <c r="BK205" s="332"/>
      <c r="BL205" s="332"/>
      <c r="BM205" s="325">
        <v>1</v>
      </c>
      <c r="BN205" s="333" t="s">
        <v>2756</v>
      </c>
      <c r="BO205" s="333"/>
      <c r="BP205" s="333"/>
      <c r="BQ205" s="334"/>
      <c r="BR205" s="325"/>
    </row>
    <row r="206" spans="2:70" ht="14.25" customHeight="1">
      <c r="B206" s="310">
        <v>204</v>
      </c>
      <c r="C206" s="310" t="s">
        <v>7485</v>
      </c>
      <c r="D206" s="311">
        <v>1996</v>
      </c>
      <c r="E206" s="310" t="s">
        <v>7487</v>
      </c>
      <c r="F206" s="310" t="s">
        <v>7488</v>
      </c>
      <c r="G206" s="312" t="s">
        <v>2089</v>
      </c>
      <c r="H206" s="313" t="s">
        <v>7489</v>
      </c>
      <c r="I206" s="310" t="s">
        <v>7490</v>
      </c>
      <c r="J206" s="310"/>
      <c r="K206" s="310" t="s">
        <v>2734</v>
      </c>
      <c r="L206" s="310" t="s">
        <v>2089</v>
      </c>
      <c r="M206" s="314">
        <v>2500</v>
      </c>
      <c r="N206" s="314">
        <v>2600</v>
      </c>
      <c r="O206" s="314"/>
      <c r="P206" s="314">
        <v>100</v>
      </c>
      <c r="Q206" s="327"/>
      <c r="R206" s="315">
        <v>3</v>
      </c>
      <c r="S206" s="315"/>
      <c r="T206" s="317" t="s">
        <v>7487</v>
      </c>
      <c r="U206" s="317" t="s">
        <v>7491</v>
      </c>
      <c r="V206" s="318" t="s">
        <v>7425</v>
      </c>
      <c r="W206" s="318"/>
      <c r="X206" s="318"/>
      <c r="Y206" s="318"/>
      <c r="Z206" s="318"/>
      <c r="AA206" s="320" t="s">
        <v>2756</v>
      </c>
      <c r="AB206" s="320"/>
      <c r="AC206" s="320"/>
      <c r="AD206" s="320"/>
      <c r="AE206" s="321"/>
      <c r="AF206" s="331"/>
      <c r="AG206" s="331"/>
      <c r="AH206" s="331"/>
      <c r="AI206" s="331"/>
      <c r="AJ206" s="329"/>
      <c r="AK206" s="329"/>
      <c r="AL206" s="329"/>
      <c r="AM206" s="324">
        <v>1</v>
      </c>
      <c r="AN206" s="332"/>
      <c r="AO206" s="332"/>
      <c r="AP206" s="332"/>
      <c r="AQ206" s="333"/>
      <c r="AR206" s="333"/>
      <c r="AS206" s="333"/>
      <c r="AT206" s="333"/>
      <c r="AU206" s="333"/>
      <c r="AV206" s="333"/>
      <c r="AW206" s="333"/>
      <c r="AX206" s="333"/>
      <c r="AY206" s="333"/>
      <c r="AZ206" s="333"/>
      <c r="BA206" s="333"/>
      <c r="BB206" s="333"/>
      <c r="BC206" s="333"/>
      <c r="BD206" s="333"/>
      <c r="BE206" s="333"/>
      <c r="BF206" s="333"/>
      <c r="BG206" s="332"/>
      <c r="BH206" s="332"/>
      <c r="BI206" s="332"/>
      <c r="BJ206" s="332"/>
      <c r="BK206" s="332"/>
      <c r="BL206" s="332"/>
      <c r="BM206" s="325" t="s">
        <v>2756</v>
      </c>
      <c r="BN206" s="333" t="s">
        <v>7503</v>
      </c>
      <c r="BO206" s="333"/>
      <c r="BP206" s="333"/>
      <c r="BQ206" s="334"/>
      <c r="BR206" s="325"/>
    </row>
    <row r="207" spans="2:70" ht="14.25" customHeight="1">
      <c r="B207" s="310">
        <v>205</v>
      </c>
      <c r="C207" s="310" t="s">
        <v>10116</v>
      </c>
      <c r="D207" s="311">
        <v>1995</v>
      </c>
      <c r="E207" s="310" t="s">
        <v>7505</v>
      </c>
      <c r="F207" s="310" t="s">
        <v>7506</v>
      </c>
      <c r="G207" s="312" t="s">
        <v>2089</v>
      </c>
      <c r="H207" s="313" t="s">
        <v>7507</v>
      </c>
      <c r="I207" s="310" t="s">
        <v>7508</v>
      </c>
      <c r="J207" s="310"/>
      <c r="K207" s="310" t="s">
        <v>2734</v>
      </c>
      <c r="L207" s="310" t="s">
        <v>2089</v>
      </c>
      <c r="M207" s="314">
        <v>41600</v>
      </c>
      <c r="N207" s="314">
        <v>45000</v>
      </c>
      <c r="O207" s="314"/>
      <c r="P207" s="314">
        <v>3400</v>
      </c>
      <c r="Q207" s="327"/>
      <c r="R207" s="315"/>
      <c r="S207" s="315"/>
      <c r="T207" s="317" t="s">
        <v>7509</v>
      </c>
      <c r="U207" s="317" t="s">
        <v>7510</v>
      </c>
      <c r="V207" s="318" t="s">
        <v>7425</v>
      </c>
      <c r="W207" s="318"/>
      <c r="X207" s="318"/>
      <c r="Y207" s="318"/>
      <c r="Z207" s="318"/>
      <c r="AA207" s="320" t="s">
        <v>313</v>
      </c>
      <c r="AB207" s="320"/>
      <c r="AC207" s="320"/>
      <c r="AD207" s="320"/>
      <c r="AE207" s="321" t="s">
        <v>10117</v>
      </c>
      <c r="AF207" s="331"/>
      <c r="AG207" s="331"/>
      <c r="AH207" s="331"/>
      <c r="AI207" s="331"/>
      <c r="AJ207" s="329"/>
      <c r="AK207" s="329"/>
      <c r="AL207" s="329"/>
      <c r="AM207" s="324">
        <v>1</v>
      </c>
      <c r="AN207" s="332"/>
      <c r="AO207" s="332"/>
      <c r="AP207" s="332"/>
      <c r="AQ207" s="333"/>
      <c r="AR207" s="333"/>
      <c r="AS207" s="333"/>
      <c r="AT207" s="333"/>
      <c r="AU207" s="333"/>
      <c r="AV207" s="333"/>
      <c r="AW207" s="333"/>
      <c r="AX207" s="333"/>
      <c r="AY207" s="333"/>
      <c r="AZ207" s="333"/>
      <c r="BA207" s="333"/>
      <c r="BB207" s="333"/>
      <c r="BC207" s="333"/>
      <c r="BD207" s="333"/>
      <c r="BE207" s="333"/>
      <c r="BF207" s="333"/>
      <c r="BG207" s="332"/>
      <c r="BH207" s="332"/>
      <c r="BI207" s="332"/>
      <c r="BJ207" s="332"/>
      <c r="BK207" s="332"/>
      <c r="BL207" s="332"/>
      <c r="BM207" s="325">
        <v>1</v>
      </c>
      <c r="BN207" s="333" t="s">
        <v>2756</v>
      </c>
      <c r="BO207" s="333"/>
      <c r="BP207" s="333"/>
      <c r="BQ207" s="334"/>
      <c r="BR207" s="325"/>
    </row>
    <row r="208" spans="2:70" ht="14.25" customHeight="1">
      <c r="B208" s="310">
        <v>206</v>
      </c>
      <c r="C208" s="310" t="s">
        <v>10118</v>
      </c>
      <c r="D208" s="311">
        <v>1994</v>
      </c>
      <c r="E208" s="310" t="s">
        <v>7523</v>
      </c>
      <c r="F208" s="310" t="s">
        <v>7524</v>
      </c>
      <c r="G208" s="312" t="s">
        <v>2089</v>
      </c>
      <c r="H208" s="313" t="s">
        <v>7525</v>
      </c>
      <c r="I208" s="310" t="s">
        <v>7526</v>
      </c>
      <c r="J208" s="310"/>
      <c r="K208" s="310" t="s">
        <v>2734</v>
      </c>
      <c r="L208" s="310" t="s">
        <v>2089</v>
      </c>
      <c r="M208" s="314">
        <v>1300</v>
      </c>
      <c r="N208" s="314">
        <v>1500</v>
      </c>
      <c r="O208" s="314"/>
      <c r="P208" s="314">
        <v>200</v>
      </c>
      <c r="Q208" s="327"/>
      <c r="R208" s="315"/>
      <c r="S208" s="315"/>
      <c r="T208" s="317" t="s">
        <v>7527</v>
      </c>
      <c r="U208" s="317" t="s">
        <v>7528</v>
      </c>
      <c r="V208" s="318" t="s">
        <v>7425</v>
      </c>
      <c r="W208" s="318"/>
      <c r="X208" s="318"/>
      <c r="Y208" s="318"/>
      <c r="Z208" s="318"/>
      <c r="AA208" s="320" t="s">
        <v>313</v>
      </c>
      <c r="AB208" s="320"/>
      <c r="AC208" s="320"/>
      <c r="AD208" s="320"/>
      <c r="AE208" s="321" t="s">
        <v>10119</v>
      </c>
      <c r="AF208" s="331"/>
      <c r="AG208" s="331"/>
      <c r="AH208" s="331"/>
      <c r="AI208" s="331"/>
      <c r="AJ208" s="329"/>
      <c r="AK208" s="329"/>
      <c r="AL208" s="329"/>
      <c r="AM208" s="324">
        <v>1</v>
      </c>
      <c r="AN208" s="332"/>
      <c r="AO208" s="332"/>
      <c r="AP208" s="332"/>
      <c r="AQ208" s="333"/>
      <c r="AR208" s="333"/>
      <c r="AS208" s="333"/>
      <c r="AT208" s="333"/>
      <c r="AU208" s="333"/>
      <c r="AV208" s="333"/>
      <c r="AW208" s="333"/>
      <c r="AX208" s="333"/>
      <c r="AY208" s="333"/>
      <c r="AZ208" s="333"/>
      <c r="BA208" s="333"/>
      <c r="BB208" s="333"/>
      <c r="BC208" s="333"/>
      <c r="BD208" s="333"/>
      <c r="BE208" s="333"/>
      <c r="BF208" s="333"/>
      <c r="BG208" s="332"/>
      <c r="BH208" s="332"/>
      <c r="BI208" s="332"/>
      <c r="BJ208" s="332"/>
      <c r="BK208" s="332"/>
      <c r="BL208" s="332"/>
      <c r="BM208" s="325">
        <v>1</v>
      </c>
      <c r="BN208" s="333" t="s">
        <v>3334</v>
      </c>
      <c r="BO208" s="333"/>
      <c r="BP208" s="333"/>
      <c r="BQ208" s="334"/>
      <c r="BR208" s="325"/>
    </row>
    <row r="209" spans="2:70" ht="14.25" customHeight="1">
      <c r="B209" s="310">
        <v>207</v>
      </c>
      <c r="C209" s="310" t="s">
        <v>10120</v>
      </c>
      <c r="D209" s="311">
        <v>2013</v>
      </c>
      <c r="E209" s="310" t="s">
        <v>7539</v>
      </c>
      <c r="F209" s="310" t="s">
        <v>7540</v>
      </c>
      <c r="G209" s="312" t="s">
        <v>2089</v>
      </c>
      <c r="H209" s="313" t="s">
        <v>7541</v>
      </c>
      <c r="I209" s="310" t="s">
        <v>7542</v>
      </c>
      <c r="J209" s="310"/>
      <c r="K209" s="310" t="s">
        <v>2734</v>
      </c>
      <c r="L209" s="310" t="s">
        <v>2089</v>
      </c>
      <c r="M209" s="314">
        <v>5200</v>
      </c>
      <c r="N209" s="314">
        <v>6000</v>
      </c>
      <c r="O209" s="314"/>
      <c r="P209" s="314">
        <v>800</v>
      </c>
      <c r="Q209" s="327"/>
      <c r="R209" s="315">
        <v>10</v>
      </c>
      <c r="S209" s="315"/>
      <c r="T209" s="317" t="s">
        <v>7543</v>
      </c>
      <c r="U209" s="317" t="s">
        <v>7544</v>
      </c>
      <c r="V209" s="318" t="s">
        <v>7425</v>
      </c>
      <c r="W209" s="318"/>
      <c r="X209" s="318"/>
      <c r="Y209" s="318"/>
      <c r="Z209" s="318"/>
      <c r="AA209" s="320" t="s">
        <v>313</v>
      </c>
      <c r="AB209" s="320"/>
      <c r="AC209" s="320"/>
      <c r="AD209" s="320"/>
      <c r="AE209" s="321" t="s">
        <v>10121</v>
      </c>
      <c r="AF209" s="331"/>
      <c r="AG209" s="331"/>
      <c r="AH209" s="331"/>
      <c r="AI209" s="331"/>
      <c r="AJ209" s="329"/>
      <c r="AK209" s="329"/>
      <c r="AL209" s="329"/>
      <c r="AM209" s="324">
        <v>1</v>
      </c>
      <c r="AN209" s="332"/>
      <c r="AO209" s="332"/>
      <c r="AP209" s="332"/>
      <c r="AQ209" s="333"/>
      <c r="AR209" s="333"/>
      <c r="AS209" s="333"/>
      <c r="AT209" s="333"/>
      <c r="AU209" s="333"/>
      <c r="AV209" s="333"/>
      <c r="AW209" s="333"/>
      <c r="AX209" s="333"/>
      <c r="AY209" s="333"/>
      <c r="AZ209" s="333"/>
      <c r="BA209" s="333"/>
      <c r="BB209" s="333"/>
      <c r="BC209" s="333"/>
      <c r="BD209" s="333"/>
      <c r="BE209" s="333"/>
      <c r="BF209" s="333"/>
      <c r="BG209" s="332"/>
      <c r="BH209" s="332"/>
      <c r="BI209" s="332"/>
      <c r="BJ209" s="332"/>
      <c r="BK209" s="332"/>
      <c r="BL209" s="332"/>
      <c r="BM209" s="325" t="s">
        <v>2756</v>
      </c>
      <c r="BN209" s="333" t="s">
        <v>2778</v>
      </c>
      <c r="BO209" s="333" t="s">
        <v>3335</v>
      </c>
      <c r="BP209" s="333"/>
      <c r="BQ209" s="334"/>
      <c r="BR209" s="325"/>
    </row>
    <row r="210" spans="2:70" ht="14.25" customHeight="1">
      <c r="B210" s="310">
        <v>208</v>
      </c>
      <c r="C210" s="310" t="s">
        <v>10122</v>
      </c>
      <c r="D210" s="311">
        <v>2005</v>
      </c>
      <c r="E210" s="310" t="s">
        <v>7558</v>
      </c>
      <c r="F210" s="310" t="s">
        <v>7559</v>
      </c>
      <c r="G210" s="312" t="s">
        <v>2089</v>
      </c>
      <c r="H210" s="313" t="s">
        <v>7560</v>
      </c>
      <c r="I210" s="310" t="s">
        <v>7561</v>
      </c>
      <c r="J210" s="310"/>
      <c r="K210" s="310" t="s">
        <v>2734</v>
      </c>
      <c r="L210" s="310" t="s">
        <v>2089</v>
      </c>
      <c r="M210" s="314">
        <v>1500</v>
      </c>
      <c r="N210" s="314">
        <v>1800</v>
      </c>
      <c r="O210" s="314"/>
      <c r="P210" s="314">
        <v>300</v>
      </c>
      <c r="Q210" s="327"/>
      <c r="R210" s="315">
        <v>2</v>
      </c>
      <c r="S210" s="315"/>
      <c r="T210" s="317" t="s">
        <v>7563</v>
      </c>
      <c r="U210" s="317" t="s">
        <v>7564</v>
      </c>
      <c r="V210" s="318" t="s">
        <v>7562</v>
      </c>
      <c r="W210" s="318"/>
      <c r="X210" s="318"/>
      <c r="Y210" s="318"/>
      <c r="Z210" s="318"/>
      <c r="AA210" s="320" t="s">
        <v>313</v>
      </c>
      <c r="AB210" s="320"/>
      <c r="AC210" s="320"/>
      <c r="AD210" s="320"/>
      <c r="AE210" s="321" t="s">
        <v>10123</v>
      </c>
      <c r="AF210" s="331"/>
      <c r="AG210" s="331"/>
      <c r="AH210" s="331"/>
      <c r="AI210" s="331"/>
      <c r="AJ210" s="329"/>
      <c r="AK210" s="329"/>
      <c r="AL210" s="329"/>
      <c r="AM210" s="324">
        <v>1</v>
      </c>
      <c r="AN210" s="332"/>
      <c r="AO210" s="332"/>
      <c r="AP210" s="332"/>
      <c r="AQ210" s="333"/>
      <c r="AR210" s="333"/>
      <c r="AS210" s="333"/>
      <c r="AT210" s="333"/>
      <c r="AU210" s="333"/>
      <c r="AV210" s="333"/>
      <c r="AW210" s="333"/>
      <c r="AX210" s="333"/>
      <c r="AY210" s="333"/>
      <c r="AZ210" s="333"/>
      <c r="BA210" s="333"/>
      <c r="BB210" s="333"/>
      <c r="BC210" s="333"/>
      <c r="BD210" s="333"/>
      <c r="BE210" s="333"/>
      <c r="BF210" s="333"/>
      <c r="BG210" s="332"/>
      <c r="BH210" s="332"/>
      <c r="BI210" s="332"/>
      <c r="BJ210" s="332"/>
      <c r="BK210" s="332"/>
      <c r="BL210" s="332"/>
      <c r="BM210" s="325" t="s">
        <v>2756</v>
      </c>
      <c r="BN210" s="326" t="s">
        <v>3334</v>
      </c>
      <c r="BO210" s="326"/>
      <c r="BP210" s="326"/>
      <c r="BQ210" s="334"/>
      <c r="BR210" s="325"/>
    </row>
    <row r="211" spans="2:70" ht="14.25" customHeight="1">
      <c r="B211" s="310">
        <v>209</v>
      </c>
      <c r="C211" s="310" t="s">
        <v>7576</v>
      </c>
      <c r="D211" s="311">
        <v>2013</v>
      </c>
      <c r="E211" s="310" t="s">
        <v>7581</v>
      </c>
      <c r="F211" s="310" t="s">
        <v>7582</v>
      </c>
      <c r="G211" s="312" t="s">
        <v>2731</v>
      </c>
      <c r="H211" s="313" t="s">
        <v>7584</v>
      </c>
      <c r="I211" s="310" t="s">
        <v>7585</v>
      </c>
      <c r="J211" s="310"/>
      <c r="K211" s="310" t="s">
        <v>2734</v>
      </c>
      <c r="L211" s="310" t="s">
        <v>2089</v>
      </c>
      <c r="M211" s="314">
        <v>2000</v>
      </c>
      <c r="N211" s="314">
        <v>2200</v>
      </c>
      <c r="O211" s="314"/>
      <c r="P211" s="314">
        <v>200</v>
      </c>
      <c r="Q211" s="327"/>
      <c r="R211" s="315">
        <v>0</v>
      </c>
      <c r="S211" s="315"/>
      <c r="T211" s="317" t="s">
        <v>7586</v>
      </c>
      <c r="U211" s="317" t="s">
        <v>7587</v>
      </c>
      <c r="V211" s="318" t="s">
        <v>7562</v>
      </c>
      <c r="W211" s="318"/>
      <c r="X211" s="318"/>
      <c r="Y211" s="318"/>
      <c r="Z211" s="318"/>
      <c r="AA211" s="320" t="s">
        <v>2756</v>
      </c>
      <c r="AB211" s="320"/>
      <c r="AC211" s="320"/>
      <c r="AD211" s="320"/>
      <c r="AE211" s="321"/>
      <c r="AF211" s="331"/>
      <c r="AG211" s="331"/>
      <c r="AH211" s="331"/>
      <c r="AI211" s="331"/>
      <c r="AJ211" s="329"/>
      <c r="AK211" s="329"/>
      <c r="AL211" s="329"/>
      <c r="AM211" s="324">
        <v>1</v>
      </c>
      <c r="AN211" s="332"/>
      <c r="AO211" s="332"/>
      <c r="AP211" s="332"/>
      <c r="AQ211" s="333"/>
      <c r="AR211" s="333"/>
      <c r="AS211" s="333"/>
      <c r="AT211" s="333"/>
      <c r="AU211" s="333"/>
      <c r="AV211" s="333"/>
      <c r="AW211" s="333"/>
      <c r="AX211" s="333"/>
      <c r="AY211" s="333"/>
      <c r="AZ211" s="333"/>
      <c r="BA211" s="333"/>
      <c r="BB211" s="333"/>
      <c r="BC211" s="333"/>
      <c r="BD211" s="333"/>
      <c r="BE211" s="333"/>
      <c r="BF211" s="333"/>
      <c r="BG211" s="332"/>
      <c r="BH211" s="332"/>
      <c r="BI211" s="332"/>
      <c r="BJ211" s="332"/>
      <c r="BK211" s="332"/>
      <c r="BL211" s="332"/>
      <c r="BM211" s="325" t="s">
        <v>2756</v>
      </c>
      <c r="BN211" s="326" t="s">
        <v>2756</v>
      </c>
      <c r="BO211" s="326"/>
      <c r="BP211" s="326"/>
      <c r="BQ211" s="334"/>
      <c r="BR211" s="325"/>
    </row>
    <row r="212" spans="2:70" ht="14.25" customHeight="1">
      <c r="B212" s="310">
        <v>210</v>
      </c>
      <c r="C212" s="310" t="s">
        <v>7597</v>
      </c>
      <c r="D212" s="311">
        <v>1999</v>
      </c>
      <c r="E212" s="310" t="s">
        <v>7601</v>
      </c>
      <c r="F212" s="310" t="s">
        <v>7602</v>
      </c>
      <c r="G212" s="312" t="s">
        <v>2089</v>
      </c>
      <c r="H212" s="313" t="s">
        <v>7604</v>
      </c>
      <c r="I212" s="310" t="s">
        <v>7605</v>
      </c>
      <c r="J212" s="310"/>
      <c r="K212" s="310" t="s">
        <v>2814</v>
      </c>
      <c r="L212" s="310" t="s">
        <v>2089</v>
      </c>
      <c r="M212" s="314">
        <v>10100</v>
      </c>
      <c r="N212" s="314">
        <v>10000</v>
      </c>
      <c r="O212" s="314"/>
      <c r="P212" s="315"/>
      <c r="Q212" s="316"/>
      <c r="R212" s="315"/>
      <c r="S212" s="315"/>
      <c r="T212" s="317" t="s">
        <v>7606</v>
      </c>
      <c r="U212" s="317" t="s">
        <v>7607</v>
      </c>
      <c r="V212" s="318" t="s">
        <v>7562</v>
      </c>
      <c r="W212" s="318"/>
      <c r="X212" s="318"/>
      <c r="Y212" s="318"/>
      <c r="Z212" s="318"/>
      <c r="AA212" s="320" t="s">
        <v>2756</v>
      </c>
      <c r="AB212" s="320"/>
      <c r="AC212" s="320"/>
      <c r="AD212" s="320"/>
      <c r="AE212" s="321"/>
      <c r="AF212" s="331"/>
      <c r="AG212" s="331"/>
      <c r="AH212" s="331"/>
      <c r="AI212" s="331"/>
      <c r="AJ212" s="329"/>
      <c r="AK212" s="329"/>
      <c r="AL212" s="329"/>
      <c r="AM212" s="324">
        <v>1</v>
      </c>
      <c r="AN212" s="332"/>
      <c r="AO212" s="332"/>
      <c r="AP212" s="332"/>
      <c r="AQ212" s="333"/>
      <c r="AR212" s="333"/>
      <c r="AS212" s="333"/>
      <c r="AT212" s="333"/>
      <c r="AU212" s="333"/>
      <c r="AV212" s="333"/>
      <c r="AW212" s="333"/>
      <c r="AX212" s="333"/>
      <c r="AY212" s="333"/>
      <c r="AZ212" s="333"/>
      <c r="BA212" s="333"/>
      <c r="BB212" s="333"/>
      <c r="BC212" s="333"/>
      <c r="BD212" s="333"/>
      <c r="BE212" s="333"/>
      <c r="BF212" s="333"/>
      <c r="BG212" s="332"/>
      <c r="BH212" s="332"/>
      <c r="BI212" s="332"/>
      <c r="BJ212" s="332"/>
      <c r="BK212" s="332"/>
      <c r="BL212" s="332"/>
      <c r="BM212" s="325" t="s">
        <v>2756</v>
      </c>
      <c r="BN212" s="326" t="s">
        <v>2756</v>
      </c>
      <c r="BO212" s="326"/>
      <c r="BP212" s="326"/>
      <c r="BQ212" s="334"/>
      <c r="BR212" s="325"/>
    </row>
    <row r="213" spans="2:70" ht="14.25" customHeight="1">
      <c r="B213" s="310">
        <v>211</v>
      </c>
      <c r="C213" s="310" t="s">
        <v>7617</v>
      </c>
      <c r="D213" s="311">
        <v>1998</v>
      </c>
      <c r="E213" s="310" t="s">
        <v>7619</v>
      </c>
      <c r="F213" s="310" t="s">
        <v>7620</v>
      </c>
      <c r="G213" s="312" t="s">
        <v>2089</v>
      </c>
      <c r="H213" s="313" t="s">
        <v>7621</v>
      </c>
      <c r="I213" s="310" t="s">
        <v>7622</v>
      </c>
      <c r="J213" s="310"/>
      <c r="K213" s="310" t="s">
        <v>2734</v>
      </c>
      <c r="L213" s="310" t="s">
        <v>2089</v>
      </c>
      <c r="M213" s="314">
        <v>33000</v>
      </c>
      <c r="N213" s="314">
        <v>4100</v>
      </c>
      <c r="O213" s="314"/>
      <c r="P213" s="315"/>
      <c r="Q213" s="316"/>
      <c r="R213" s="315">
        <v>1</v>
      </c>
      <c r="S213" s="315"/>
      <c r="T213" s="317" t="s">
        <v>7623</v>
      </c>
      <c r="U213" s="317" t="s">
        <v>7624</v>
      </c>
      <c r="V213" s="318" t="s">
        <v>7562</v>
      </c>
      <c r="W213" s="318"/>
      <c r="X213" s="318"/>
      <c r="Y213" s="318"/>
      <c r="Z213" s="318"/>
      <c r="AA213" s="320" t="s">
        <v>2756</v>
      </c>
      <c r="AB213" s="320"/>
      <c r="AC213" s="320"/>
      <c r="AD213" s="320"/>
      <c r="AE213" s="321"/>
      <c r="AF213" s="331"/>
      <c r="AG213" s="331"/>
      <c r="AH213" s="331"/>
      <c r="AI213" s="331"/>
      <c r="AJ213" s="329"/>
      <c r="AK213" s="329"/>
      <c r="AL213" s="329"/>
      <c r="AM213" s="324">
        <v>1</v>
      </c>
      <c r="AN213" s="332"/>
      <c r="AO213" s="332"/>
      <c r="AP213" s="332"/>
      <c r="AQ213" s="333"/>
      <c r="AR213" s="333"/>
      <c r="AS213" s="333"/>
      <c r="AT213" s="333"/>
      <c r="AU213" s="333"/>
      <c r="AV213" s="333"/>
      <c r="AW213" s="333"/>
      <c r="AX213" s="333"/>
      <c r="AY213" s="333"/>
      <c r="AZ213" s="333"/>
      <c r="BA213" s="333"/>
      <c r="BB213" s="333"/>
      <c r="BC213" s="333"/>
      <c r="BD213" s="333"/>
      <c r="BE213" s="333"/>
      <c r="BF213" s="333"/>
      <c r="BG213" s="332"/>
      <c r="BH213" s="332"/>
      <c r="BI213" s="332"/>
      <c r="BJ213" s="332"/>
      <c r="BK213" s="332"/>
      <c r="BL213" s="332"/>
      <c r="BM213" s="325" t="s">
        <v>2756</v>
      </c>
      <c r="BN213" s="326" t="s">
        <v>2756</v>
      </c>
      <c r="BO213" s="326"/>
      <c r="BP213" s="326"/>
      <c r="BQ213" s="334"/>
      <c r="BR213" s="325"/>
    </row>
    <row r="214" spans="2:70" ht="14.25" customHeight="1">
      <c r="B214" s="310">
        <v>212</v>
      </c>
      <c r="C214" s="310" t="s">
        <v>7647</v>
      </c>
      <c r="D214" s="311">
        <v>1999</v>
      </c>
      <c r="E214" s="310" t="s">
        <v>7648</v>
      </c>
      <c r="F214" s="310" t="s">
        <v>7649</v>
      </c>
      <c r="G214" s="312" t="s">
        <v>2089</v>
      </c>
      <c r="H214" s="313" t="s">
        <v>7650</v>
      </c>
      <c r="I214" s="310" t="s">
        <v>7651</v>
      </c>
      <c r="J214" s="310"/>
      <c r="K214" s="310" t="s">
        <v>2734</v>
      </c>
      <c r="L214" s="310" t="s">
        <v>2089</v>
      </c>
      <c r="M214" s="314">
        <v>33899</v>
      </c>
      <c r="N214" s="314">
        <v>35063</v>
      </c>
      <c r="O214" s="314"/>
      <c r="P214" s="314">
        <v>1164</v>
      </c>
      <c r="Q214" s="327"/>
      <c r="R214" s="315">
        <v>3</v>
      </c>
      <c r="S214" s="315"/>
      <c r="T214" s="317" t="s">
        <v>7372</v>
      </c>
      <c r="U214" s="317" t="s">
        <v>7652</v>
      </c>
      <c r="V214" s="318" t="s">
        <v>7562</v>
      </c>
      <c r="W214" s="318"/>
      <c r="X214" s="318"/>
      <c r="Y214" s="318"/>
      <c r="Z214" s="318"/>
      <c r="AA214" s="320" t="s">
        <v>2756</v>
      </c>
      <c r="AB214" s="320"/>
      <c r="AC214" s="320"/>
      <c r="AD214" s="320"/>
      <c r="AE214" s="321"/>
      <c r="AF214" s="331"/>
      <c r="AG214" s="331"/>
      <c r="AH214" s="331"/>
      <c r="AI214" s="331"/>
      <c r="AJ214" s="329"/>
      <c r="AK214" s="329"/>
      <c r="AL214" s="329"/>
      <c r="AM214" s="324">
        <v>1</v>
      </c>
      <c r="AN214" s="332"/>
      <c r="AO214" s="332"/>
      <c r="AP214" s="332"/>
      <c r="AQ214" s="333"/>
      <c r="AR214" s="333"/>
      <c r="AS214" s="333"/>
      <c r="AT214" s="333"/>
      <c r="AU214" s="333"/>
      <c r="AV214" s="333"/>
      <c r="AW214" s="333"/>
      <c r="AX214" s="333"/>
      <c r="AY214" s="333"/>
      <c r="AZ214" s="333"/>
      <c r="BA214" s="333"/>
      <c r="BB214" s="333"/>
      <c r="BC214" s="333"/>
      <c r="BD214" s="333"/>
      <c r="BE214" s="333"/>
      <c r="BF214" s="333"/>
      <c r="BG214" s="332"/>
      <c r="BH214" s="332"/>
      <c r="BI214" s="332"/>
      <c r="BJ214" s="332"/>
      <c r="BK214" s="332"/>
      <c r="BL214" s="332"/>
      <c r="BM214" s="325" t="s">
        <v>2756</v>
      </c>
      <c r="BN214" s="326" t="s">
        <v>2756</v>
      </c>
      <c r="BO214" s="326"/>
      <c r="BP214" s="326"/>
      <c r="BQ214" s="334"/>
      <c r="BR214" s="325"/>
    </row>
    <row r="215" spans="2:70" ht="14.25" customHeight="1">
      <c r="B215" s="310">
        <v>213</v>
      </c>
      <c r="C215" s="310" t="s">
        <v>7660</v>
      </c>
      <c r="D215" s="311">
        <v>2007</v>
      </c>
      <c r="E215" s="310" t="s">
        <v>7661</v>
      </c>
      <c r="F215" s="310" t="s">
        <v>7662</v>
      </c>
      <c r="G215" s="312" t="s">
        <v>2089</v>
      </c>
      <c r="H215" s="313" t="s">
        <v>7663</v>
      </c>
      <c r="I215" s="310" t="s">
        <v>7664</v>
      </c>
      <c r="J215" s="310"/>
      <c r="K215" s="310" t="s">
        <v>2814</v>
      </c>
      <c r="L215" s="310" t="s">
        <v>2089</v>
      </c>
      <c r="M215" s="314">
        <v>5460</v>
      </c>
      <c r="N215" s="314">
        <v>10500</v>
      </c>
      <c r="O215" s="314"/>
      <c r="P215" s="314">
        <v>5040</v>
      </c>
      <c r="Q215" s="327"/>
      <c r="R215" s="315">
        <v>2</v>
      </c>
      <c r="S215" s="315"/>
      <c r="T215" s="317" t="s">
        <v>7665</v>
      </c>
      <c r="U215" s="317" t="s">
        <v>7666</v>
      </c>
      <c r="V215" s="318" t="s">
        <v>7562</v>
      </c>
      <c r="W215" s="318"/>
      <c r="X215" s="318"/>
      <c r="Y215" s="318"/>
      <c r="Z215" s="318"/>
      <c r="AA215" s="320" t="s">
        <v>2756</v>
      </c>
      <c r="AB215" s="320"/>
      <c r="AC215" s="320"/>
      <c r="AD215" s="320"/>
      <c r="AE215" s="321"/>
      <c r="AF215" s="331"/>
      <c r="AG215" s="331"/>
      <c r="AH215" s="331"/>
      <c r="AI215" s="331"/>
      <c r="AJ215" s="329"/>
      <c r="AK215" s="329"/>
      <c r="AL215" s="329"/>
      <c r="AM215" s="324">
        <v>1</v>
      </c>
      <c r="AN215" s="332"/>
      <c r="AO215" s="332"/>
      <c r="AP215" s="332"/>
      <c r="AQ215" s="333"/>
      <c r="AR215" s="333"/>
      <c r="AS215" s="333"/>
      <c r="AT215" s="333"/>
      <c r="AU215" s="333"/>
      <c r="AV215" s="333"/>
      <c r="AW215" s="333"/>
      <c r="AX215" s="333"/>
      <c r="AY215" s="333"/>
      <c r="AZ215" s="333"/>
      <c r="BA215" s="333"/>
      <c r="BB215" s="333"/>
      <c r="BC215" s="333"/>
      <c r="BD215" s="333"/>
      <c r="BE215" s="333"/>
      <c r="BF215" s="333"/>
      <c r="BG215" s="332"/>
      <c r="BH215" s="332"/>
      <c r="BI215" s="332"/>
      <c r="BJ215" s="332"/>
      <c r="BK215" s="332"/>
      <c r="BL215" s="332"/>
      <c r="BM215" s="325" t="s">
        <v>2756</v>
      </c>
      <c r="BN215" s="326" t="s">
        <v>2756</v>
      </c>
      <c r="BO215" s="326"/>
      <c r="BP215" s="326"/>
      <c r="BQ215" s="334"/>
      <c r="BR215" s="325"/>
    </row>
    <row r="216" spans="2:70" ht="14.25" customHeight="1">
      <c r="B216" s="310">
        <v>214</v>
      </c>
      <c r="C216" s="310" t="s">
        <v>9408</v>
      </c>
      <c r="D216" s="311">
        <v>2006</v>
      </c>
      <c r="E216" s="310" t="s">
        <v>7677</v>
      </c>
      <c r="F216" s="310" t="s">
        <v>7678</v>
      </c>
      <c r="G216" s="312" t="s">
        <v>2089</v>
      </c>
      <c r="H216" s="313" t="s">
        <v>10124</v>
      </c>
      <c r="I216" s="310" t="s">
        <v>7680</v>
      </c>
      <c r="J216" s="310"/>
      <c r="K216" s="310" t="s">
        <v>2814</v>
      </c>
      <c r="L216" s="310" t="s">
        <v>2089</v>
      </c>
      <c r="M216" s="314">
        <v>1900</v>
      </c>
      <c r="N216" s="314">
        <v>2100</v>
      </c>
      <c r="O216" s="314"/>
      <c r="P216" s="314">
        <v>200</v>
      </c>
      <c r="Q216" s="327"/>
      <c r="R216" s="315">
        <v>3</v>
      </c>
      <c r="S216" s="315"/>
      <c r="T216" s="317" t="s">
        <v>7681</v>
      </c>
      <c r="U216" s="317" t="s">
        <v>7682</v>
      </c>
      <c r="V216" s="318" t="s">
        <v>7562</v>
      </c>
      <c r="W216" s="318"/>
      <c r="X216" s="318"/>
      <c r="Y216" s="318"/>
      <c r="Z216" s="318"/>
      <c r="AA216" s="320" t="s">
        <v>2756</v>
      </c>
      <c r="AB216" s="320"/>
      <c r="AC216" s="320"/>
      <c r="AD216" s="320"/>
      <c r="AE216" s="321"/>
      <c r="AF216" s="331"/>
      <c r="AG216" s="331"/>
      <c r="AH216" s="331"/>
      <c r="AI216" s="331"/>
      <c r="AJ216" s="329"/>
      <c r="AK216" s="329"/>
      <c r="AL216" s="329"/>
      <c r="AM216" s="324">
        <v>1</v>
      </c>
      <c r="AN216" s="332"/>
      <c r="AO216" s="332"/>
      <c r="AP216" s="332"/>
      <c r="AQ216" s="333"/>
      <c r="AR216" s="333"/>
      <c r="AS216" s="333"/>
      <c r="AT216" s="333"/>
      <c r="AU216" s="333"/>
      <c r="AV216" s="333"/>
      <c r="AW216" s="333"/>
      <c r="AX216" s="333"/>
      <c r="AY216" s="333"/>
      <c r="AZ216" s="333"/>
      <c r="BA216" s="333"/>
      <c r="BB216" s="333"/>
      <c r="BC216" s="333"/>
      <c r="BD216" s="333"/>
      <c r="BE216" s="333"/>
      <c r="BF216" s="333"/>
      <c r="BG216" s="332"/>
      <c r="BH216" s="332"/>
      <c r="BI216" s="332"/>
      <c r="BJ216" s="332"/>
      <c r="BK216" s="332"/>
      <c r="BL216" s="332"/>
      <c r="BM216" s="325" t="s">
        <v>2756</v>
      </c>
      <c r="BN216" s="326" t="s">
        <v>10125</v>
      </c>
      <c r="BO216" s="326" t="s">
        <v>3335</v>
      </c>
      <c r="BP216" s="326"/>
      <c r="BQ216" s="334"/>
      <c r="BR216" s="325"/>
    </row>
    <row r="217" spans="2:70" ht="14.25" customHeight="1">
      <c r="B217" s="310">
        <v>215</v>
      </c>
      <c r="C217" s="310" t="s">
        <v>10126</v>
      </c>
      <c r="D217" s="311">
        <v>2002</v>
      </c>
      <c r="E217" s="310" t="s">
        <v>7694</v>
      </c>
      <c r="F217" s="310" t="s">
        <v>7695</v>
      </c>
      <c r="G217" s="312" t="s">
        <v>2088</v>
      </c>
      <c r="H217" s="313" t="s">
        <v>7696</v>
      </c>
      <c r="I217" s="310" t="s">
        <v>10127</v>
      </c>
      <c r="J217" s="310"/>
      <c r="K217" s="310" t="s">
        <v>2734</v>
      </c>
      <c r="L217" s="310" t="s">
        <v>2088</v>
      </c>
      <c r="M217" s="314">
        <v>2000</v>
      </c>
      <c r="N217" s="327"/>
      <c r="O217" s="314"/>
      <c r="P217" s="315"/>
      <c r="Q217" s="316"/>
      <c r="R217" s="315"/>
      <c r="S217" s="315"/>
      <c r="T217" s="317" t="s">
        <v>7699</v>
      </c>
      <c r="U217" s="317" t="s">
        <v>7700</v>
      </c>
      <c r="V217" s="318" t="s">
        <v>10128</v>
      </c>
      <c r="W217" s="318"/>
      <c r="X217" s="318"/>
      <c r="Y217" s="318"/>
      <c r="Z217" s="318"/>
      <c r="AA217" s="320" t="s">
        <v>2756</v>
      </c>
      <c r="AB217" s="320"/>
      <c r="AC217" s="320"/>
      <c r="AD217" s="320"/>
      <c r="AE217" s="321"/>
      <c r="AF217" s="331"/>
      <c r="AG217" s="331"/>
      <c r="AH217" s="331"/>
      <c r="AI217" s="331"/>
      <c r="AJ217" s="329"/>
      <c r="AK217" s="329"/>
      <c r="AL217" s="329"/>
      <c r="AM217" s="324">
        <v>1</v>
      </c>
      <c r="AN217" s="332"/>
      <c r="AO217" s="332"/>
      <c r="AP217" s="332"/>
      <c r="AQ217" s="333"/>
      <c r="AR217" s="333"/>
      <c r="AS217" s="333"/>
      <c r="AT217" s="333"/>
      <c r="AU217" s="333"/>
      <c r="AV217" s="333"/>
      <c r="AW217" s="333"/>
      <c r="AX217" s="333"/>
      <c r="AY217" s="333"/>
      <c r="AZ217" s="333"/>
      <c r="BA217" s="333"/>
      <c r="BB217" s="333"/>
      <c r="BC217" s="333"/>
      <c r="BD217" s="333"/>
      <c r="BE217" s="333"/>
      <c r="BF217" s="333"/>
      <c r="BG217" s="332"/>
      <c r="BH217" s="332"/>
      <c r="BI217" s="332"/>
      <c r="BJ217" s="332"/>
      <c r="BK217" s="332"/>
      <c r="BL217" s="332"/>
      <c r="BM217" s="325" t="s">
        <v>2756</v>
      </c>
      <c r="BN217" s="333" t="s">
        <v>2778</v>
      </c>
      <c r="BO217" s="333"/>
      <c r="BP217" s="333"/>
      <c r="BQ217" s="334"/>
      <c r="BR217" s="325"/>
    </row>
    <row r="218" spans="2:70" ht="14.25" customHeight="1">
      <c r="B218" s="310">
        <v>216</v>
      </c>
      <c r="C218" s="310" t="s">
        <v>2078</v>
      </c>
      <c r="D218" s="311">
        <v>2000</v>
      </c>
      <c r="E218" s="310" t="s">
        <v>7705</v>
      </c>
      <c r="F218" s="310" t="s">
        <v>7706</v>
      </c>
      <c r="G218" s="312" t="s">
        <v>2088</v>
      </c>
      <c r="H218" s="313" t="s">
        <v>7707</v>
      </c>
      <c r="I218" s="310" t="s">
        <v>10129</v>
      </c>
      <c r="J218" s="310"/>
      <c r="K218" s="310" t="s">
        <v>2734</v>
      </c>
      <c r="L218" s="310" t="s">
        <v>2088</v>
      </c>
      <c r="M218" s="314">
        <v>1500</v>
      </c>
      <c r="N218" s="314">
        <v>1500</v>
      </c>
      <c r="O218" s="314"/>
      <c r="P218" s="315"/>
      <c r="Q218" s="316"/>
      <c r="R218" s="315">
        <v>1</v>
      </c>
      <c r="S218" s="315"/>
      <c r="T218" s="317" t="s">
        <v>7709</v>
      </c>
      <c r="U218" s="317" t="s">
        <v>7710</v>
      </c>
      <c r="V218" s="318" t="s">
        <v>10128</v>
      </c>
      <c r="W218" s="318"/>
      <c r="X218" s="318"/>
      <c r="Y218" s="318"/>
      <c r="Z218" s="318"/>
      <c r="AA218" s="320" t="s">
        <v>313</v>
      </c>
      <c r="AB218" s="320"/>
      <c r="AC218" s="320"/>
      <c r="AD218" s="320"/>
      <c r="AE218" s="321" t="s">
        <v>10130</v>
      </c>
      <c r="AF218" s="331"/>
      <c r="AG218" s="331"/>
      <c r="AH218" s="331"/>
      <c r="AI218" s="331"/>
      <c r="AJ218" s="329"/>
      <c r="AK218" s="329"/>
      <c r="AL218" s="329"/>
      <c r="AM218" s="324">
        <v>1</v>
      </c>
      <c r="AN218" s="332"/>
      <c r="AO218" s="332"/>
      <c r="AP218" s="332"/>
      <c r="AQ218" s="333"/>
      <c r="AR218" s="333"/>
      <c r="AS218" s="333"/>
      <c r="AT218" s="333"/>
      <c r="AU218" s="333"/>
      <c r="AV218" s="333"/>
      <c r="AW218" s="333"/>
      <c r="AX218" s="333"/>
      <c r="AY218" s="333"/>
      <c r="AZ218" s="333"/>
      <c r="BA218" s="333"/>
      <c r="BB218" s="333"/>
      <c r="BC218" s="333"/>
      <c r="BD218" s="333"/>
      <c r="BE218" s="333"/>
      <c r="BF218" s="333"/>
      <c r="BG218" s="332"/>
      <c r="BH218" s="332"/>
      <c r="BI218" s="332"/>
      <c r="BJ218" s="332"/>
      <c r="BK218" s="332"/>
      <c r="BL218" s="332"/>
      <c r="BM218" s="325">
        <v>1</v>
      </c>
      <c r="BN218" s="333" t="s">
        <v>2756</v>
      </c>
      <c r="BO218" s="333"/>
      <c r="BP218" s="333"/>
      <c r="BQ218" s="334"/>
      <c r="BR218" s="325"/>
    </row>
    <row r="219" spans="2:70" ht="14.25" customHeight="1">
      <c r="B219" s="310">
        <v>217</v>
      </c>
      <c r="C219" s="310" t="s">
        <v>2079</v>
      </c>
      <c r="D219" s="311">
        <v>2002</v>
      </c>
      <c r="E219" s="310" t="s">
        <v>7722</v>
      </c>
      <c r="F219" s="310" t="s">
        <v>10131</v>
      </c>
      <c r="G219" s="312" t="s">
        <v>2088</v>
      </c>
      <c r="H219" s="313" t="s">
        <v>7724</v>
      </c>
      <c r="I219" s="310" t="s">
        <v>10132</v>
      </c>
      <c r="J219" s="310"/>
      <c r="K219" s="310" t="s">
        <v>2734</v>
      </c>
      <c r="L219" s="310" t="s">
        <v>2088</v>
      </c>
      <c r="M219" s="314">
        <v>11500</v>
      </c>
      <c r="N219" s="314">
        <v>13000</v>
      </c>
      <c r="O219" s="314"/>
      <c r="P219" s="314">
        <v>1500</v>
      </c>
      <c r="Q219" s="327"/>
      <c r="R219" s="315">
        <v>2</v>
      </c>
      <c r="S219" s="315"/>
      <c r="T219" s="317" t="s">
        <v>10133</v>
      </c>
      <c r="U219" s="317" t="s">
        <v>10134</v>
      </c>
      <c r="V219" s="318" t="s">
        <v>10135</v>
      </c>
      <c r="W219" s="318"/>
      <c r="X219" s="318"/>
      <c r="Y219" s="318"/>
      <c r="Z219" s="318"/>
      <c r="AA219" s="320" t="s">
        <v>313</v>
      </c>
      <c r="AB219" s="320"/>
      <c r="AC219" s="320"/>
      <c r="AD219" s="320"/>
      <c r="AE219" s="321" t="s">
        <v>10136</v>
      </c>
      <c r="AF219" s="331"/>
      <c r="AG219" s="331"/>
      <c r="AH219" s="331"/>
      <c r="AI219" s="331"/>
      <c r="AJ219" s="329"/>
      <c r="AK219" s="329"/>
      <c r="AL219" s="329"/>
      <c r="AM219" s="324">
        <v>1</v>
      </c>
      <c r="AN219" s="332"/>
      <c r="AO219" s="332"/>
      <c r="AP219" s="332"/>
      <c r="AQ219" s="333"/>
      <c r="AR219" s="333"/>
      <c r="AS219" s="333"/>
      <c r="AT219" s="333"/>
      <c r="AU219" s="333"/>
      <c r="AV219" s="333"/>
      <c r="AW219" s="333"/>
      <c r="AX219" s="333"/>
      <c r="AY219" s="333"/>
      <c r="AZ219" s="333"/>
      <c r="BA219" s="333"/>
      <c r="BB219" s="333"/>
      <c r="BC219" s="333"/>
      <c r="BD219" s="333"/>
      <c r="BE219" s="333"/>
      <c r="BF219" s="333"/>
      <c r="BG219" s="332"/>
      <c r="BH219" s="332"/>
      <c r="BI219" s="332"/>
      <c r="BJ219" s="332"/>
      <c r="BK219" s="332"/>
      <c r="BL219" s="332"/>
      <c r="BM219" s="325">
        <v>1</v>
      </c>
      <c r="BN219" s="333" t="s">
        <v>2756</v>
      </c>
      <c r="BO219" s="333"/>
      <c r="BP219" s="333"/>
      <c r="BQ219" s="334"/>
      <c r="BR219" s="325"/>
    </row>
    <row r="220" spans="2:70" ht="14.25" customHeight="1">
      <c r="B220" s="310">
        <v>218</v>
      </c>
      <c r="C220" s="310" t="s">
        <v>2081</v>
      </c>
      <c r="D220" s="311">
        <v>2014</v>
      </c>
      <c r="E220" s="310" t="s">
        <v>7741</v>
      </c>
      <c r="F220" s="310" t="s">
        <v>7742</v>
      </c>
      <c r="G220" s="312" t="s">
        <v>2088</v>
      </c>
      <c r="H220" s="313" t="s">
        <v>7743</v>
      </c>
      <c r="I220" s="310" t="s">
        <v>10137</v>
      </c>
      <c r="J220" s="310"/>
      <c r="K220" s="310" t="s">
        <v>2814</v>
      </c>
      <c r="L220" s="310" t="s">
        <v>2088</v>
      </c>
      <c r="M220" s="314">
        <v>130</v>
      </c>
      <c r="N220" s="314">
        <v>500</v>
      </c>
      <c r="O220" s="314"/>
      <c r="P220" s="314">
        <v>370</v>
      </c>
      <c r="Q220" s="327"/>
      <c r="R220" s="315"/>
      <c r="S220" s="315"/>
      <c r="T220" s="317" t="s">
        <v>7741</v>
      </c>
      <c r="U220" s="317" t="s">
        <v>7745</v>
      </c>
      <c r="V220" s="318" t="s">
        <v>10128</v>
      </c>
      <c r="W220" s="318"/>
      <c r="X220" s="318"/>
      <c r="Y220" s="318"/>
      <c r="Z220" s="318"/>
      <c r="AA220" s="320" t="s">
        <v>313</v>
      </c>
      <c r="AB220" s="320"/>
      <c r="AC220" s="320"/>
      <c r="AD220" s="320"/>
      <c r="AE220" s="321" t="s">
        <v>10138</v>
      </c>
      <c r="AF220" s="331"/>
      <c r="AG220" s="331"/>
      <c r="AH220" s="331"/>
      <c r="AI220" s="346"/>
      <c r="AJ220" s="329"/>
      <c r="AK220" s="329"/>
      <c r="AL220" s="329"/>
      <c r="AM220" s="324">
        <v>1</v>
      </c>
      <c r="AN220" s="332"/>
      <c r="AO220" s="332"/>
      <c r="AP220" s="332"/>
      <c r="AQ220" s="333"/>
      <c r="AR220" s="333"/>
      <c r="AS220" s="333"/>
      <c r="AT220" s="333"/>
      <c r="AU220" s="333"/>
      <c r="AV220" s="333"/>
      <c r="AW220" s="333"/>
      <c r="AX220" s="333"/>
      <c r="AY220" s="333"/>
      <c r="AZ220" s="333"/>
      <c r="BA220" s="333"/>
      <c r="BB220" s="333"/>
      <c r="BC220" s="333"/>
      <c r="BD220" s="333"/>
      <c r="BE220" s="333"/>
      <c r="BF220" s="333"/>
      <c r="BG220" s="332"/>
      <c r="BH220" s="332"/>
      <c r="BI220" s="332"/>
      <c r="BJ220" s="332"/>
      <c r="BK220" s="332"/>
      <c r="BL220" s="332"/>
      <c r="BM220" s="325" t="s">
        <v>2756</v>
      </c>
      <c r="BN220" s="333" t="s">
        <v>2756</v>
      </c>
      <c r="BO220" s="333"/>
      <c r="BP220" s="333"/>
      <c r="BQ220" s="334"/>
      <c r="BR220" s="325"/>
    </row>
    <row r="221" spans="2:70" ht="14.25" customHeight="1">
      <c r="B221" s="310">
        <v>219</v>
      </c>
      <c r="C221" s="310" t="s">
        <v>2080</v>
      </c>
      <c r="D221" s="311">
        <v>2000</v>
      </c>
      <c r="E221" s="310" t="s">
        <v>7755</v>
      </c>
      <c r="F221" s="310" t="s">
        <v>7756</v>
      </c>
      <c r="G221" s="312" t="s">
        <v>2088</v>
      </c>
      <c r="H221" s="313" t="s">
        <v>10139</v>
      </c>
      <c r="I221" s="310" t="s">
        <v>10140</v>
      </c>
      <c r="J221" s="310"/>
      <c r="K221" s="310" t="s">
        <v>2734</v>
      </c>
      <c r="L221" s="310" t="s">
        <v>2088</v>
      </c>
      <c r="M221" s="314">
        <v>6500</v>
      </c>
      <c r="N221" s="314">
        <v>6500</v>
      </c>
      <c r="O221" s="314"/>
      <c r="P221" s="315"/>
      <c r="Q221" s="316"/>
      <c r="R221" s="315">
        <v>2</v>
      </c>
      <c r="S221" s="315"/>
      <c r="T221" s="317" t="s">
        <v>7759</v>
      </c>
      <c r="U221" s="317" t="s">
        <v>7760</v>
      </c>
      <c r="V221" s="318" t="s">
        <v>10135</v>
      </c>
      <c r="W221" s="318"/>
      <c r="X221" s="318"/>
      <c r="Y221" s="318"/>
      <c r="Z221" s="318"/>
      <c r="AA221" s="320" t="s">
        <v>313</v>
      </c>
      <c r="AB221" s="320"/>
      <c r="AC221" s="320"/>
      <c r="AD221" s="320"/>
      <c r="AE221" s="321" t="s">
        <v>10141</v>
      </c>
      <c r="AF221" s="331"/>
      <c r="AG221" s="331"/>
      <c r="AH221" s="331"/>
      <c r="AI221" s="331"/>
      <c r="AJ221" s="329"/>
      <c r="AK221" s="329"/>
      <c r="AL221" s="329"/>
      <c r="AM221" s="324">
        <v>1</v>
      </c>
      <c r="AN221" s="332"/>
      <c r="AO221" s="332"/>
      <c r="AP221" s="332"/>
      <c r="AQ221" s="333"/>
      <c r="AR221" s="333"/>
      <c r="AS221" s="333"/>
      <c r="AT221" s="333"/>
      <c r="AU221" s="333"/>
      <c r="AV221" s="333"/>
      <c r="AW221" s="333"/>
      <c r="AX221" s="333"/>
      <c r="AY221" s="333"/>
      <c r="AZ221" s="333"/>
      <c r="BA221" s="333"/>
      <c r="BB221" s="333"/>
      <c r="BC221" s="333"/>
      <c r="BD221" s="333"/>
      <c r="BE221" s="333"/>
      <c r="BF221" s="333"/>
      <c r="BG221" s="332"/>
      <c r="BH221" s="332"/>
      <c r="BI221" s="332"/>
      <c r="BJ221" s="332"/>
      <c r="BK221" s="332"/>
      <c r="BL221" s="332"/>
      <c r="BM221" s="325" t="s">
        <v>2756</v>
      </c>
      <c r="BN221" s="333" t="s">
        <v>7767</v>
      </c>
      <c r="BO221" s="333"/>
      <c r="BP221" s="333"/>
      <c r="BQ221" s="334"/>
      <c r="BR221" s="325"/>
    </row>
    <row r="222" spans="2:70" ht="14.25" customHeight="1">
      <c r="B222" s="310">
        <v>220</v>
      </c>
      <c r="C222" s="310" t="s">
        <v>10142</v>
      </c>
      <c r="D222" s="311">
        <v>1988</v>
      </c>
      <c r="E222" s="310" t="s">
        <v>7773</v>
      </c>
      <c r="F222" s="310" t="s">
        <v>10143</v>
      </c>
      <c r="G222" s="312" t="s">
        <v>2088</v>
      </c>
      <c r="H222" s="313" t="s">
        <v>10144</v>
      </c>
      <c r="I222" s="310" t="s">
        <v>10145</v>
      </c>
      <c r="J222" s="310"/>
      <c r="K222" s="310" t="s">
        <v>2734</v>
      </c>
      <c r="L222" s="310" t="s">
        <v>2088</v>
      </c>
      <c r="M222" s="314">
        <v>61000</v>
      </c>
      <c r="N222" s="314">
        <v>65000</v>
      </c>
      <c r="O222" s="314"/>
      <c r="P222" s="314">
        <v>4000</v>
      </c>
      <c r="Q222" s="327"/>
      <c r="R222" s="315"/>
      <c r="S222" s="315"/>
      <c r="T222" s="317" t="s">
        <v>7777</v>
      </c>
      <c r="U222" s="317" t="s">
        <v>7778</v>
      </c>
      <c r="V222" s="318" t="s">
        <v>10128</v>
      </c>
      <c r="W222" s="318"/>
      <c r="X222" s="318"/>
      <c r="Y222" s="318"/>
      <c r="Z222" s="318"/>
      <c r="AA222" s="320" t="s">
        <v>2756</v>
      </c>
      <c r="AB222" s="320"/>
      <c r="AC222" s="320"/>
      <c r="AD222" s="320"/>
      <c r="AE222" s="321"/>
      <c r="AF222" s="331"/>
      <c r="AG222" s="331"/>
      <c r="AH222" s="331"/>
      <c r="AI222" s="331"/>
      <c r="AJ222" s="329"/>
      <c r="AK222" s="329"/>
      <c r="AL222" s="329"/>
      <c r="AM222" s="324">
        <v>1</v>
      </c>
      <c r="AN222" s="332"/>
      <c r="AO222" s="332"/>
      <c r="AP222" s="332"/>
      <c r="AQ222" s="333"/>
      <c r="AR222" s="333"/>
      <c r="AS222" s="333"/>
      <c r="AT222" s="333"/>
      <c r="AU222" s="333"/>
      <c r="AV222" s="333"/>
      <c r="AW222" s="333"/>
      <c r="AX222" s="333"/>
      <c r="AY222" s="333"/>
      <c r="AZ222" s="333"/>
      <c r="BA222" s="333"/>
      <c r="BB222" s="333"/>
      <c r="BC222" s="333"/>
      <c r="BD222" s="333"/>
      <c r="BE222" s="333"/>
      <c r="BF222" s="333"/>
      <c r="BG222" s="332"/>
      <c r="BH222" s="332"/>
      <c r="BI222" s="332"/>
      <c r="BJ222" s="332"/>
      <c r="BK222" s="332"/>
      <c r="BL222" s="332"/>
      <c r="BM222" s="325" t="s">
        <v>2756</v>
      </c>
      <c r="BN222" s="333" t="s">
        <v>2756</v>
      </c>
      <c r="BO222" s="333"/>
      <c r="BP222" s="333"/>
      <c r="BQ222" s="334"/>
      <c r="BR222" s="325"/>
    </row>
    <row r="223" spans="2:70" ht="14.25" customHeight="1">
      <c r="B223" s="310">
        <v>221</v>
      </c>
      <c r="C223" s="347" t="s">
        <v>10146</v>
      </c>
      <c r="D223" s="347" t="s">
        <v>10147</v>
      </c>
      <c r="E223" s="347" t="s">
        <v>10148</v>
      </c>
      <c r="F223" s="347" t="s">
        <v>10149</v>
      </c>
      <c r="G223" s="348" t="s">
        <v>10150</v>
      </c>
      <c r="H223" s="349" t="s">
        <v>10151</v>
      </c>
      <c r="I223" s="350"/>
      <c r="J223" s="350"/>
      <c r="K223" s="350"/>
      <c r="L223" s="310" t="s">
        <v>2085</v>
      </c>
      <c r="M223" s="351"/>
      <c r="N223" s="352">
        <v>54333.000000000007</v>
      </c>
      <c r="O223" s="353"/>
      <c r="P223" s="354"/>
      <c r="Q223" s="355"/>
      <c r="R223" s="350"/>
      <c r="S223" s="350"/>
      <c r="T223" s="349" t="s">
        <v>10152</v>
      </c>
      <c r="U223" s="349" t="s">
        <v>10153</v>
      </c>
      <c r="V223" s="28"/>
      <c r="W223" s="28"/>
      <c r="X223" s="28"/>
      <c r="Y223" s="28"/>
      <c r="Z223" s="28"/>
      <c r="AA223" s="320" t="s">
        <v>313</v>
      </c>
      <c r="AB223" s="356"/>
      <c r="AC223" s="356"/>
      <c r="AD223" s="356"/>
      <c r="AE223" s="321" t="s">
        <v>10154</v>
      </c>
      <c r="AF223" s="357"/>
      <c r="AG223" s="357"/>
      <c r="AH223" s="357"/>
      <c r="AI223" s="357"/>
      <c r="AJ223" s="28"/>
      <c r="AK223" s="28"/>
      <c r="AL223" s="28"/>
      <c r="AM223" s="324">
        <v>1</v>
      </c>
      <c r="AN223" s="325"/>
      <c r="AO223" s="325"/>
      <c r="AP223" s="325"/>
      <c r="AQ223" s="325"/>
      <c r="AR223" s="325"/>
      <c r="AS223" s="325"/>
      <c r="AT223" s="325"/>
      <c r="AU223" s="325"/>
      <c r="AV223" s="325"/>
      <c r="AW223" s="325"/>
      <c r="AX223" s="325"/>
      <c r="AY223" s="325"/>
      <c r="AZ223" s="325"/>
      <c r="BA223" s="325"/>
      <c r="BB223" s="325"/>
      <c r="BC223" s="325"/>
      <c r="BD223" s="325"/>
      <c r="BE223" s="325"/>
      <c r="BF223" s="325"/>
      <c r="BG223" s="325"/>
      <c r="BH223" s="325"/>
      <c r="BI223" s="325"/>
      <c r="BJ223" s="325"/>
      <c r="BK223" s="325"/>
      <c r="BL223" s="325"/>
      <c r="BM223" s="325" t="s">
        <v>2756</v>
      </c>
      <c r="BN223" s="358" t="s">
        <v>10155</v>
      </c>
      <c r="BO223" s="325"/>
      <c r="BP223" s="326" t="s">
        <v>3335</v>
      </c>
      <c r="BQ223" s="325"/>
      <c r="BR223" s="325"/>
    </row>
    <row r="224" spans="2:70" ht="14.25" customHeight="1">
      <c r="B224" s="310">
        <v>222</v>
      </c>
      <c r="C224" s="347" t="s">
        <v>10156</v>
      </c>
      <c r="D224" s="347" t="s">
        <v>10157</v>
      </c>
      <c r="E224" s="347" t="s">
        <v>10158</v>
      </c>
      <c r="F224" s="347" t="s">
        <v>10159</v>
      </c>
      <c r="G224" s="348" t="s">
        <v>10160</v>
      </c>
      <c r="H224" s="349" t="s">
        <v>10161</v>
      </c>
      <c r="I224" s="350"/>
      <c r="J224" s="350"/>
      <c r="K224" s="350"/>
      <c r="L224" s="310" t="s">
        <v>2085</v>
      </c>
      <c r="M224" s="351"/>
      <c r="N224" s="352">
        <v>71490</v>
      </c>
      <c r="O224" s="353"/>
      <c r="P224" s="354"/>
      <c r="Q224" s="355"/>
      <c r="R224" s="350"/>
      <c r="S224" s="350"/>
      <c r="T224" s="349" t="s">
        <v>10162</v>
      </c>
      <c r="U224" s="349" t="s">
        <v>10163</v>
      </c>
      <c r="V224" s="28"/>
      <c r="W224" s="28"/>
      <c r="X224" s="28"/>
      <c r="Y224" s="28"/>
      <c r="Z224" s="28"/>
      <c r="AA224" s="320" t="s">
        <v>313</v>
      </c>
      <c r="AB224" s="356"/>
      <c r="AC224" s="356"/>
      <c r="AD224" s="356"/>
      <c r="AE224" s="321" t="s">
        <v>10164</v>
      </c>
      <c r="AF224" s="357"/>
      <c r="AG224" s="357"/>
      <c r="AH224" s="357"/>
      <c r="AI224" s="357"/>
      <c r="AJ224" s="28"/>
      <c r="AK224" s="28"/>
      <c r="AL224" s="28"/>
      <c r="AM224" s="324">
        <v>1</v>
      </c>
      <c r="AN224" s="325"/>
      <c r="AO224" s="325"/>
      <c r="AP224" s="325"/>
      <c r="AQ224" s="325"/>
      <c r="AR224" s="325"/>
      <c r="AS224" s="325"/>
      <c r="AT224" s="325"/>
      <c r="AU224" s="325"/>
      <c r="AV224" s="325"/>
      <c r="AW224" s="325"/>
      <c r="AX224" s="325"/>
      <c r="AY224" s="325"/>
      <c r="AZ224" s="325"/>
      <c r="BA224" s="325"/>
      <c r="BB224" s="325"/>
      <c r="BC224" s="325"/>
      <c r="BD224" s="325"/>
      <c r="BE224" s="325"/>
      <c r="BF224" s="325"/>
      <c r="BG224" s="325"/>
      <c r="BH224" s="325"/>
      <c r="BI224" s="325"/>
      <c r="BJ224" s="325"/>
      <c r="BK224" s="325"/>
      <c r="BL224" s="325"/>
      <c r="BM224" s="325" t="s">
        <v>2756</v>
      </c>
      <c r="BN224" s="358" t="s">
        <v>10165</v>
      </c>
      <c r="BO224" s="325"/>
      <c r="BP224" s="326" t="s">
        <v>3335</v>
      </c>
      <c r="BQ224" s="325"/>
      <c r="BR224" s="325"/>
    </row>
    <row r="225" spans="2:70" ht="14.25" customHeight="1">
      <c r="B225" s="310">
        <v>223</v>
      </c>
      <c r="C225" s="359" t="s">
        <v>10166</v>
      </c>
      <c r="D225" s="359" t="s">
        <v>10167</v>
      </c>
      <c r="E225" s="359" t="s">
        <v>10168</v>
      </c>
      <c r="F225" s="359" t="s">
        <v>10169</v>
      </c>
      <c r="G225" s="360" t="s">
        <v>10170</v>
      </c>
      <c r="H225" s="349" t="s">
        <v>10171</v>
      </c>
      <c r="I225" s="350"/>
      <c r="J225" s="350"/>
      <c r="K225" s="350"/>
      <c r="L225" s="310" t="s">
        <v>2085</v>
      </c>
      <c r="M225" s="351"/>
      <c r="N225" s="352">
        <v>8490</v>
      </c>
      <c r="O225" s="353"/>
      <c r="P225" s="354"/>
      <c r="Q225" s="355"/>
      <c r="R225" s="350"/>
      <c r="S225" s="350"/>
      <c r="T225" s="361" t="s">
        <v>10172</v>
      </c>
      <c r="U225" s="361" t="s">
        <v>10173</v>
      </c>
      <c r="V225" s="28"/>
      <c r="W225" s="28"/>
      <c r="X225" s="28"/>
      <c r="Y225" s="28"/>
      <c r="Z225" s="28"/>
      <c r="AA225" s="320" t="s">
        <v>313</v>
      </c>
      <c r="AB225" s="356"/>
      <c r="AC225" s="356"/>
      <c r="AD225" s="356"/>
      <c r="AE225" s="321" t="s">
        <v>10174</v>
      </c>
      <c r="AF225" s="357"/>
      <c r="AG225" s="357"/>
      <c r="AH225" s="357"/>
      <c r="AI225" s="357"/>
      <c r="AJ225" s="28"/>
      <c r="AK225" s="28"/>
      <c r="AL225" s="28"/>
      <c r="AM225" s="324">
        <v>1</v>
      </c>
      <c r="AN225" s="325"/>
      <c r="AO225" s="325"/>
      <c r="AP225" s="325"/>
      <c r="AQ225" s="325"/>
      <c r="AR225" s="325"/>
      <c r="AS225" s="325"/>
      <c r="AT225" s="325"/>
      <c r="AU225" s="325"/>
      <c r="AV225" s="325"/>
      <c r="AW225" s="325"/>
      <c r="AX225" s="325"/>
      <c r="AY225" s="325"/>
      <c r="AZ225" s="325"/>
      <c r="BA225" s="325"/>
      <c r="BB225" s="325"/>
      <c r="BC225" s="325"/>
      <c r="BD225" s="325"/>
      <c r="BE225" s="325"/>
      <c r="BF225" s="325"/>
      <c r="BG225" s="325"/>
      <c r="BH225" s="325"/>
      <c r="BI225" s="325"/>
      <c r="BJ225" s="325"/>
      <c r="BK225" s="325"/>
      <c r="BL225" s="325"/>
      <c r="BM225" s="325">
        <v>1</v>
      </c>
      <c r="BN225" s="362"/>
      <c r="BO225" s="325"/>
      <c r="BP225" s="326" t="s">
        <v>3335</v>
      </c>
      <c r="BQ225" s="325"/>
      <c r="BR225" s="325"/>
    </row>
    <row r="226" spans="2:70" ht="14.25" customHeight="1">
      <c r="B226" s="310">
        <v>224</v>
      </c>
      <c r="C226" s="359" t="s">
        <v>10175</v>
      </c>
      <c r="D226" s="359" t="s">
        <v>10176</v>
      </c>
      <c r="E226" s="359" t="s">
        <v>10177</v>
      </c>
      <c r="F226" s="359" t="s">
        <v>10178</v>
      </c>
      <c r="G226" s="360" t="s">
        <v>10160</v>
      </c>
      <c r="H226" s="349" t="s">
        <v>10179</v>
      </c>
      <c r="I226" s="350"/>
      <c r="J226" s="350"/>
      <c r="K226" s="350"/>
      <c r="L226" s="310" t="s">
        <v>2085</v>
      </c>
      <c r="M226" s="351"/>
      <c r="N226" s="352">
        <v>1080</v>
      </c>
      <c r="O226" s="353"/>
      <c r="P226" s="354"/>
      <c r="Q226" s="355"/>
      <c r="R226" s="350"/>
      <c r="S226" s="350"/>
      <c r="T226" s="361" t="s">
        <v>10177</v>
      </c>
      <c r="U226" s="361" t="s">
        <v>10180</v>
      </c>
      <c r="V226" s="28"/>
      <c r="W226" s="28"/>
      <c r="X226" s="28"/>
      <c r="Y226" s="28"/>
      <c r="Z226" s="28"/>
      <c r="AA226" s="320" t="s">
        <v>313</v>
      </c>
      <c r="AB226" s="356"/>
      <c r="AC226" s="356"/>
      <c r="AD226" s="356"/>
      <c r="AE226" s="321" t="s">
        <v>10181</v>
      </c>
      <c r="AF226" s="357"/>
      <c r="AG226" s="357"/>
      <c r="AH226" s="357"/>
      <c r="AI226" s="357"/>
      <c r="AJ226" s="28"/>
      <c r="AK226" s="28"/>
      <c r="AL226" s="28"/>
      <c r="AM226" s="324">
        <v>1</v>
      </c>
      <c r="AN226" s="325"/>
      <c r="AO226" s="325"/>
      <c r="AP226" s="325"/>
      <c r="AQ226" s="325"/>
      <c r="AR226" s="325"/>
      <c r="AS226" s="325"/>
      <c r="AT226" s="325"/>
      <c r="AU226" s="325"/>
      <c r="AV226" s="325"/>
      <c r="AW226" s="325"/>
      <c r="AX226" s="325"/>
      <c r="AY226" s="325"/>
      <c r="AZ226" s="325"/>
      <c r="BA226" s="325"/>
      <c r="BB226" s="325"/>
      <c r="BC226" s="325"/>
      <c r="BD226" s="325"/>
      <c r="BE226" s="325"/>
      <c r="BF226" s="325"/>
      <c r="BG226" s="325"/>
      <c r="BH226" s="325"/>
      <c r="BI226" s="325"/>
      <c r="BJ226" s="325"/>
      <c r="BK226" s="325"/>
      <c r="BL226" s="325"/>
      <c r="BM226" s="325" t="s">
        <v>2756</v>
      </c>
      <c r="BN226" s="363"/>
      <c r="BO226" s="325"/>
      <c r="BP226" s="326" t="s">
        <v>3335</v>
      </c>
      <c r="BQ226" s="325"/>
      <c r="BR226" s="325"/>
    </row>
    <row r="227" spans="2:70" ht="14.25" customHeight="1">
      <c r="B227" s="310">
        <v>225</v>
      </c>
      <c r="C227" s="359" t="s">
        <v>10182</v>
      </c>
      <c r="D227" s="359" t="s">
        <v>10183</v>
      </c>
      <c r="E227" s="359" t="s">
        <v>10184</v>
      </c>
      <c r="F227" s="359" t="s">
        <v>10185</v>
      </c>
      <c r="G227" s="360" t="s">
        <v>10160</v>
      </c>
      <c r="H227" s="349" t="s">
        <v>10186</v>
      </c>
      <c r="I227" s="350"/>
      <c r="J227" s="350"/>
      <c r="K227" s="350"/>
      <c r="L227" s="310" t="s">
        <v>2085</v>
      </c>
      <c r="M227" s="351"/>
      <c r="N227" s="352">
        <v>252500</v>
      </c>
      <c r="O227" s="353"/>
      <c r="P227" s="354"/>
      <c r="Q227" s="355"/>
      <c r="R227" s="350"/>
      <c r="S227" s="350"/>
      <c r="T227" s="361" t="s">
        <v>10187</v>
      </c>
      <c r="U227" s="361" t="s">
        <v>10188</v>
      </c>
      <c r="V227" s="28"/>
      <c r="W227" s="28"/>
      <c r="X227" s="28"/>
      <c r="Y227" s="28"/>
      <c r="Z227" s="28"/>
      <c r="AA227" s="320" t="s">
        <v>313</v>
      </c>
      <c r="AB227" s="356"/>
      <c r="AC227" s="356"/>
      <c r="AD227" s="356"/>
      <c r="AE227" s="321" t="s">
        <v>10189</v>
      </c>
      <c r="AF227" s="357"/>
      <c r="AG227" s="357"/>
      <c r="AH227" s="357"/>
      <c r="AI227" s="357"/>
      <c r="AJ227" s="28"/>
      <c r="AK227" s="28"/>
      <c r="AL227" s="28"/>
      <c r="AM227" s="324">
        <v>1</v>
      </c>
      <c r="AN227" s="325"/>
      <c r="AO227" s="325"/>
      <c r="AP227" s="325"/>
      <c r="AQ227" s="325"/>
      <c r="AR227" s="325"/>
      <c r="AS227" s="325"/>
      <c r="AT227" s="325"/>
      <c r="AU227" s="325"/>
      <c r="AV227" s="325"/>
      <c r="AW227" s="325"/>
      <c r="AX227" s="325"/>
      <c r="AY227" s="325"/>
      <c r="AZ227" s="325"/>
      <c r="BA227" s="325"/>
      <c r="BB227" s="325"/>
      <c r="BC227" s="325"/>
      <c r="BD227" s="325"/>
      <c r="BE227" s="325"/>
      <c r="BF227" s="325"/>
      <c r="BG227" s="325"/>
      <c r="BH227" s="325"/>
      <c r="BI227" s="325"/>
      <c r="BJ227" s="325"/>
      <c r="BK227" s="325"/>
      <c r="BL227" s="325"/>
      <c r="BM227" s="325">
        <v>1</v>
      </c>
      <c r="BN227" s="363"/>
      <c r="BO227" s="325"/>
      <c r="BP227" s="326" t="s">
        <v>3335</v>
      </c>
      <c r="BQ227" s="325"/>
      <c r="BR227" s="325"/>
    </row>
    <row r="228" spans="2:70" ht="14.25" customHeight="1">
      <c r="B228" s="310">
        <v>226</v>
      </c>
      <c r="C228" s="359" t="s">
        <v>10190</v>
      </c>
      <c r="D228" s="359" t="s">
        <v>10191</v>
      </c>
      <c r="E228" s="359" t="s">
        <v>10192</v>
      </c>
      <c r="F228" s="359" t="s">
        <v>10193</v>
      </c>
      <c r="G228" s="360" t="s">
        <v>10150</v>
      </c>
      <c r="H228" s="349" t="s">
        <v>10194</v>
      </c>
      <c r="I228" s="350"/>
      <c r="J228" s="350"/>
      <c r="K228" s="350"/>
      <c r="L228" s="310" t="s">
        <v>2085</v>
      </c>
      <c r="M228" s="351"/>
      <c r="N228" s="352">
        <v>32560.000000000004</v>
      </c>
      <c r="O228" s="353"/>
      <c r="P228" s="354"/>
      <c r="Q228" s="355"/>
      <c r="R228" s="350"/>
      <c r="S228" s="350"/>
      <c r="T228" s="361" t="s">
        <v>10195</v>
      </c>
      <c r="U228" s="361" t="s">
        <v>10196</v>
      </c>
      <c r="V228" s="28"/>
      <c r="W228" s="28"/>
      <c r="X228" s="28"/>
      <c r="Y228" s="28"/>
      <c r="Z228" s="28"/>
      <c r="AA228" s="320" t="s">
        <v>313</v>
      </c>
      <c r="AB228" s="356"/>
      <c r="AC228" s="356"/>
      <c r="AD228" s="356"/>
      <c r="AE228" s="321" t="s">
        <v>10197</v>
      </c>
      <c r="AF228" s="357"/>
      <c r="AG228" s="357"/>
      <c r="AH228" s="357"/>
      <c r="AI228" s="357"/>
      <c r="AJ228" s="28"/>
      <c r="AK228" s="28"/>
      <c r="AL228" s="28"/>
      <c r="AM228" s="324">
        <v>1</v>
      </c>
      <c r="AN228" s="325"/>
      <c r="AO228" s="325"/>
      <c r="AP228" s="325"/>
      <c r="AQ228" s="325"/>
      <c r="AR228" s="325"/>
      <c r="AS228" s="325"/>
      <c r="AT228" s="325"/>
      <c r="AU228" s="325"/>
      <c r="AV228" s="325"/>
      <c r="AW228" s="325"/>
      <c r="AX228" s="325"/>
      <c r="AY228" s="325"/>
      <c r="AZ228" s="325"/>
      <c r="BA228" s="325"/>
      <c r="BB228" s="325"/>
      <c r="BC228" s="325"/>
      <c r="BD228" s="325"/>
      <c r="BE228" s="325"/>
      <c r="BF228" s="325"/>
      <c r="BG228" s="325"/>
      <c r="BH228" s="325"/>
      <c r="BI228" s="325"/>
      <c r="BJ228" s="325"/>
      <c r="BK228" s="325">
        <v>1</v>
      </c>
      <c r="BL228" s="325" t="s">
        <v>10198</v>
      </c>
      <c r="BM228" s="325">
        <v>1</v>
      </c>
      <c r="BN228" s="363"/>
      <c r="BO228" s="325"/>
      <c r="BP228" s="326" t="s">
        <v>3335</v>
      </c>
      <c r="BQ228" s="325"/>
      <c r="BR228" s="325"/>
    </row>
    <row r="229" spans="2:70" ht="14.25" customHeight="1">
      <c r="B229" s="310">
        <v>227</v>
      </c>
      <c r="C229" s="364" t="s">
        <v>10199</v>
      </c>
      <c r="D229" s="364" t="s">
        <v>10200</v>
      </c>
      <c r="E229" s="364" t="s">
        <v>10201</v>
      </c>
      <c r="F229" s="364" t="s">
        <v>10202</v>
      </c>
      <c r="G229" s="365" t="s">
        <v>10150</v>
      </c>
      <c r="H229" s="349" t="s">
        <v>10203</v>
      </c>
      <c r="I229" s="350"/>
      <c r="J229" s="350"/>
      <c r="K229" s="350"/>
      <c r="L229" s="310" t="s">
        <v>2085</v>
      </c>
      <c r="M229" s="351"/>
      <c r="N229" s="352">
        <v>9300</v>
      </c>
      <c r="O229" s="353"/>
      <c r="P229" s="366"/>
      <c r="Q229" s="367"/>
      <c r="R229" s="350"/>
      <c r="S229" s="350"/>
      <c r="T229" s="368" t="s">
        <v>10204</v>
      </c>
      <c r="U229" s="368" t="s">
        <v>10205</v>
      </c>
      <c r="V229" s="28"/>
      <c r="W229" s="28"/>
      <c r="X229" s="28"/>
      <c r="Y229" s="28"/>
      <c r="Z229" s="28"/>
      <c r="AA229" s="320" t="s">
        <v>313</v>
      </c>
      <c r="AB229" s="356"/>
      <c r="AC229" s="356"/>
      <c r="AD229" s="356"/>
      <c r="AE229" s="321" t="s">
        <v>10206</v>
      </c>
      <c r="AF229" s="357"/>
      <c r="AG229" s="357"/>
      <c r="AH229" s="357"/>
      <c r="AI229" s="357"/>
      <c r="AJ229" s="28"/>
      <c r="AK229" s="28"/>
      <c r="AL229" s="28"/>
      <c r="AM229" s="324">
        <v>1</v>
      </c>
      <c r="AN229" s="325"/>
      <c r="AO229" s="325"/>
      <c r="AP229" s="325"/>
      <c r="AQ229" s="325"/>
      <c r="AR229" s="325"/>
      <c r="AS229" s="325"/>
      <c r="AT229" s="325"/>
      <c r="AU229" s="325"/>
      <c r="AV229" s="325"/>
      <c r="AW229" s="325"/>
      <c r="AX229" s="325"/>
      <c r="AY229" s="325"/>
      <c r="AZ229" s="325"/>
      <c r="BA229" s="325"/>
      <c r="BB229" s="325"/>
      <c r="BC229" s="325"/>
      <c r="BD229" s="325"/>
      <c r="BE229" s="325"/>
      <c r="BF229" s="325"/>
      <c r="BG229" s="325"/>
      <c r="BH229" s="325"/>
      <c r="BI229" s="325"/>
      <c r="BJ229" s="325"/>
      <c r="BK229" s="325"/>
      <c r="BL229" s="325"/>
      <c r="BM229" s="325" t="s">
        <v>2756</v>
      </c>
      <c r="BN229" s="363"/>
      <c r="BO229" s="325"/>
      <c r="BP229" s="326" t="s">
        <v>3335</v>
      </c>
      <c r="BQ229" s="325"/>
      <c r="BR229" s="325"/>
    </row>
    <row r="230" spans="2:70" ht="14.25" customHeight="1">
      <c r="B230" s="310">
        <v>228</v>
      </c>
      <c r="C230" s="369" t="s">
        <v>10207</v>
      </c>
      <c r="D230" s="369" t="s">
        <v>10208</v>
      </c>
      <c r="E230" s="369" t="s">
        <v>10209</v>
      </c>
      <c r="F230" s="369" t="s">
        <v>10210</v>
      </c>
      <c r="G230" s="370" t="s">
        <v>10170</v>
      </c>
      <c r="H230" s="349" t="s">
        <v>10211</v>
      </c>
      <c r="I230" s="350"/>
      <c r="J230" s="350"/>
      <c r="K230" s="350"/>
      <c r="L230" s="310" t="s">
        <v>2085</v>
      </c>
      <c r="M230" s="351"/>
      <c r="N230" s="352">
        <v>4300</v>
      </c>
      <c r="O230" s="353"/>
      <c r="P230" s="366"/>
      <c r="Q230" s="367"/>
      <c r="R230" s="350"/>
      <c r="S230" s="350"/>
      <c r="T230" s="371" t="s">
        <v>10209</v>
      </c>
      <c r="U230" s="371" t="s">
        <v>10212</v>
      </c>
      <c r="V230" s="28"/>
      <c r="W230" s="28"/>
      <c r="X230" s="28"/>
      <c r="Y230" s="28"/>
      <c r="Z230" s="28"/>
      <c r="AA230" s="320" t="s">
        <v>313</v>
      </c>
      <c r="AB230" s="356"/>
      <c r="AC230" s="356"/>
      <c r="AD230" s="356"/>
      <c r="AE230" s="321" t="s">
        <v>10213</v>
      </c>
      <c r="AF230" s="357"/>
      <c r="AG230" s="357"/>
      <c r="AH230" s="357"/>
      <c r="AI230" s="357"/>
      <c r="AJ230" s="28"/>
      <c r="AK230" s="28"/>
      <c r="AL230" s="28"/>
      <c r="AM230" s="324">
        <v>1</v>
      </c>
      <c r="AN230" s="325"/>
      <c r="AO230" s="325"/>
      <c r="AP230" s="325"/>
      <c r="AQ230" s="325"/>
      <c r="AR230" s="325"/>
      <c r="AS230" s="325"/>
      <c r="AT230" s="325"/>
      <c r="AU230" s="325"/>
      <c r="AV230" s="325"/>
      <c r="AW230" s="325"/>
      <c r="AX230" s="325"/>
      <c r="AY230" s="325"/>
      <c r="AZ230" s="325"/>
      <c r="BA230" s="325"/>
      <c r="BB230" s="325"/>
      <c r="BC230" s="325"/>
      <c r="BD230" s="325"/>
      <c r="BE230" s="325"/>
      <c r="BF230" s="325"/>
      <c r="BG230" s="325"/>
      <c r="BH230" s="325"/>
      <c r="BI230" s="325"/>
      <c r="BJ230" s="325"/>
      <c r="BK230" s="325"/>
      <c r="BL230" s="325"/>
      <c r="BM230" s="325" t="s">
        <v>2756</v>
      </c>
      <c r="BN230" s="358"/>
      <c r="BO230" s="325"/>
      <c r="BP230" s="326" t="s">
        <v>3335</v>
      </c>
      <c r="BQ230" s="325"/>
      <c r="BR230" s="325"/>
    </row>
    <row r="231" spans="2:70" ht="14.25" customHeight="1">
      <c r="B231" s="310">
        <v>229</v>
      </c>
      <c r="C231" s="369" t="s">
        <v>10214</v>
      </c>
      <c r="D231" s="369" t="s">
        <v>10215</v>
      </c>
      <c r="E231" s="369" t="s">
        <v>10216</v>
      </c>
      <c r="F231" s="369" t="s">
        <v>10217</v>
      </c>
      <c r="G231" s="372" t="s">
        <v>10150</v>
      </c>
      <c r="H231" s="349" t="s">
        <v>10218</v>
      </c>
      <c r="I231" s="350"/>
      <c r="J231" s="350"/>
      <c r="K231" s="350"/>
      <c r="L231" s="310" t="s">
        <v>2085</v>
      </c>
      <c r="M231" s="351"/>
      <c r="N231" s="352">
        <v>46500</v>
      </c>
      <c r="O231" s="353"/>
      <c r="P231" s="366"/>
      <c r="Q231" s="367"/>
      <c r="R231" s="350"/>
      <c r="S231" s="350"/>
      <c r="T231" s="371" t="s">
        <v>10219</v>
      </c>
      <c r="U231" s="371" t="s">
        <v>10220</v>
      </c>
      <c r="V231" s="28"/>
      <c r="W231" s="28"/>
      <c r="X231" s="28"/>
      <c r="Y231" s="28"/>
      <c r="Z231" s="28"/>
      <c r="AA231" s="320" t="s">
        <v>313</v>
      </c>
      <c r="AB231" s="356"/>
      <c r="AC231" s="356"/>
      <c r="AD231" s="356"/>
      <c r="AE231" s="321" t="s">
        <v>10221</v>
      </c>
      <c r="AF231" s="357"/>
      <c r="AG231" s="357"/>
      <c r="AH231" s="357"/>
      <c r="AI231" s="357"/>
      <c r="AJ231" s="28"/>
      <c r="AK231" s="28"/>
      <c r="AL231" s="28"/>
      <c r="AM231" s="324">
        <v>1</v>
      </c>
      <c r="AN231" s="325"/>
      <c r="AO231" s="325"/>
      <c r="AP231" s="325"/>
      <c r="AQ231" s="325"/>
      <c r="AR231" s="325"/>
      <c r="AS231" s="325"/>
      <c r="AT231" s="325"/>
      <c r="AU231" s="325"/>
      <c r="AV231" s="325"/>
      <c r="AW231" s="325"/>
      <c r="AX231" s="325"/>
      <c r="AY231" s="325"/>
      <c r="AZ231" s="325"/>
      <c r="BA231" s="325"/>
      <c r="BB231" s="325"/>
      <c r="BC231" s="325"/>
      <c r="BD231" s="325"/>
      <c r="BE231" s="325"/>
      <c r="BF231" s="325"/>
      <c r="BG231" s="325"/>
      <c r="BH231" s="325"/>
      <c r="BI231" s="325"/>
      <c r="BJ231" s="325"/>
      <c r="BK231" s="325"/>
      <c r="BL231" s="325"/>
      <c r="BM231" s="325" t="s">
        <v>2756</v>
      </c>
      <c r="BN231" s="358"/>
      <c r="BO231" s="325"/>
      <c r="BP231" s="326" t="s">
        <v>3335</v>
      </c>
      <c r="BQ231" s="325"/>
      <c r="BR231" s="325"/>
    </row>
    <row r="232" spans="2:70" ht="14.25" customHeight="1">
      <c r="B232" s="310">
        <v>230</v>
      </c>
      <c r="C232" s="369" t="s">
        <v>10222</v>
      </c>
      <c r="D232" s="369" t="s">
        <v>10223</v>
      </c>
      <c r="E232" s="369" t="s">
        <v>10224</v>
      </c>
      <c r="F232" s="369" t="s">
        <v>10225</v>
      </c>
      <c r="G232" s="372" t="s">
        <v>10226</v>
      </c>
      <c r="H232" s="349" t="s">
        <v>10227</v>
      </c>
      <c r="I232" s="350"/>
      <c r="J232" s="350"/>
      <c r="K232" s="350"/>
      <c r="L232" s="310" t="s">
        <v>2085</v>
      </c>
      <c r="M232" s="351"/>
      <c r="N232" s="352">
        <v>15100</v>
      </c>
      <c r="O232" s="353"/>
      <c r="P232" s="366"/>
      <c r="Q232" s="367"/>
      <c r="R232" s="350"/>
      <c r="S232" s="350"/>
      <c r="T232" s="371" t="s">
        <v>10228</v>
      </c>
      <c r="U232" s="371" t="s">
        <v>10229</v>
      </c>
      <c r="V232" s="28"/>
      <c r="W232" s="28"/>
      <c r="X232" s="28"/>
      <c r="Y232" s="28"/>
      <c r="Z232" s="28"/>
      <c r="AA232" s="320" t="s">
        <v>313</v>
      </c>
      <c r="AB232" s="356"/>
      <c r="AC232" s="356"/>
      <c r="AD232" s="356"/>
      <c r="AE232" s="321" t="s">
        <v>10230</v>
      </c>
      <c r="AF232" s="357"/>
      <c r="AG232" s="357"/>
      <c r="AH232" s="357"/>
      <c r="AI232" s="357"/>
      <c r="AJ232" s="28"/>
      <c r="AK232" s="28"/>
      <c r="AL232" s="28"/>
      <c r="AM232" s="324">
        <v>1</v>
      </c>
      <c r="AN232" s="325"/>
      <c r="AO232" s="325"/>
      <c r="AP232" s="325"/>
      <c r="AQ232" s="325"/>
      <c r="AR232" s="325"/>
      <c r="AS232" s="325"/>
      <c r="AT232" s="325"/>
      <c r="AU232" s="325"/>
      <c r="AV232" s="325"/>
      <c r="AW232" s="325"/>
      <c r="AX232" s="325"/>
      <c r="AY232" s="325"/>
      <c r="AZ232" s="325"/>
      <c r="BA232" s="325"/>
      <c r="BB232" s="325"/>
      <c r="BC232" s="325"/>
      <c r="BD232" s="325"/>
      <c r="BE232" s="325"/>
      <c r="BF232" s="325"/>
      <c r="BG232" s="325"/>
      <c r="BH232" s="325"/>
      <c r="BI232" s="325"/>
      <c r="BJ232" s="325"/>
      <c r="BK232" s="325"/>
      <c r="BL232" s="325"/>
      <c r="BM232" s="325">
        <v>1</v>
      </c>
      <c r="BN232" s="358"/>
      <c r="BO232" s="325"/>
      <c r="BP232" s="326" t="s">
        <v>3335</v>
      </c>
      <c r="BQ232" s="325"/>
      <c r="BR232" s="325"/>
    </row>
    <row r="233" spans="2:70" ht="14.25" customHeight="1">
      <c r="B233" s="310">
        <v>231</v>
      </c>
      <c r="C233" s="369" t="s">
        <v>10231</v>
      </c>
      <c r="D233" s="369" t="s">
        <v>10232</v>
      </c>
      <c r="E233" s="369" t="s">
        <v>10233</v>
      </c>
      <c r="F233" s="369" t="s">
        <v>10234</v>
      </c>
      <c r="G233" s="372" t="s">
        <v>10226</v>
      </c>
      <c r="H233" s="349" t="s">
        <v>10235</v>
      </c>
      <c r="I233" s="350"/>
      <c r="J233" s="350"/>
      <c r="K233" s="350"/>
      <c r="L233" s="310" t="s">
        <v>2085</v>
      </c>
      <c r="M233" s="351"/>
      <c r="N233" s="352">
        <v>10900</v>
      </c>
      <c r="O233" s="353"/>
      <c r="P233" s="366"/>
      <c r="Q233" s="367"/>
      <c r="R233" s="350"/>
      <c r="S233" s="350"/>
      <c r="T233" s="371" t="s">
        <v>10236</v>
      </c>
      <c r="U233" s="371" t="s">
        <v>10237</v>
      </c>
      <c r="V233" s="28"/>
      <c r="W233" s="28"/>
      <c r="X233" s="28"/>
      <c r="Y233" s="28"/>
      <c r="Z233" s="28"/>
      <c r="AA233" s="320" t="s">
        <v>313</v>
      </c>
      <c r="AB233" s="356"/>
      <c r="AC233" s="356"/>
      <c r="AD233" s="356"/>
      <c r="AE233" s="321" t="s">
        <v>10238</v>
      </c>
      <c r="AF233" s="357"/>
      <c r="AG233" s="357"/>
      <c r="AH233" s="357"/>
      <c r="AI233" s="357"/>
      <c r="AJ233" s="28"/>
      <c r="AK233" s="28"/>
      <c r="AL233" s="28"/>
      <c r="AM233" s="324">
        <v>1</v>
      </c>
      <c r="AN233" s="325"/>
      <c r="AO233" s="325"/>
      <c r="AP233" s="325"/>
      <c r="AQ233" s="325"/>
      <c r="AR233" s="325"/>
      <c r="AS233" s="325"/>
      <c r="AT233" s="325"/>
      <c r="AU233" s="325"/>
      <c r="AV233" s="325"/>
      <c r="AW233" s="325"/>
      <c r="AX233" s="325"/>
      <c r="AY233" s="325"/>
      <c r="AZ233" s="325"/>
      <c r="BA233" s="325"/>
      <c r="BB233" s="325"/>
      <c r="BC233" s="325"/>
      <c r="BD233" s="325"/>
      <c r="BE233" s="325"/>
      <c r="BF233" s="325"/>
      <c r="BG233" s="325"/>
      <c r="BH233" s="325"/>
      <c r="BI233" s="325"/>
      <c r="BJ233" s="325"/>
      <c r="BK233" s="325"/>
      <c r="BL233" s="325"/>
      <c r="BM233" s="325" t="s">
        <v>2756</v>
      </c>
      <c r="BN233" s="358" t="s">
        <v>10239</v>
      </c>
      <c r="BO233" s="325"/>
      <c r="BP233" s="326" t="s">
        <v>3335</v>
      </c>
      <c r="BQ233" s="325"/>
      <c r="BR233" s="325"/>
    </row>
    <row r="234" spans="2:70" ht="14.25" customHeight="1">
      <c r="B234" s="310">
        <v>232</v>
      </c>
      <c r="C234" s="369" t="s">
        <v>10240</v>
      </c>
      <c r="D234" s="369" t="s">
        <v>10241</v>
      </c>
      <c r="E234" s="369" t="s">
        <v>10242</v>
      </c>
      <c r="F234" s="369" t="s">
        <v>10243</v>
      </c>
      <c r="G234" s="372" t="s">
        <v>10244</v>
      </c>
      <c r="H234" s="349" t="s">
        <v>10245</v>
      </c>
      <c r="I234" s="350"/>
      <c r="J234" s="350"/>
      <c r="K234" s="350"/>
      <c r="L234" s="310" t="s">
        <v>2085</v>
      </c>
      <c r="M234" s="351"/>
      <c r="N234" s="352">
        <v>1200</v>
      </c>
      <c r="O234" s="353"/>
      <c r="P234" s="366"/>
      <c r="Q234" s="367"/>
      <c r="R234" s="350"/>
      <c r="S234" s="350"/>
      <c r="T234" s="371" t="s">
        <v>10246</v>
      </c>
      <c r="U234" s="371" t="s">
        <v>10247</v>
      </c>
      <c r="V234" s="28"/>
      <c r="W234" s="28"/>
      <c r="X234" s="28"/>
      <c r="Y234" s="28"/>
      <c r="Z234" s="28"/>
      <c r="AA234" s="320" t="s">
        <v>313</v>
      </c>
      <c r="AB234" s="356"/>
      <c r="AC234" s="356"/>
      <c r="AD234" s="356"/>
      <c r="AE234" s="321" t="s">
        <v>10248</v>
      </c>
      <c r="AF234" s="357"/>
      <c r="AG234" s="357"/>
      <c r="AH234" s="357"/>
      <c r="AI234" s="357"/>
      <c r="AJ234" s="28"/>
      <c r="AK234" s="28"/>
      <c r="AL234" s="28"/>
      <c r="AM234" s="324">
        <v>1</v>
      </c>
      <c r="AN234" s="325"/>
      <c r="AO234" s="325"/>
      <c r="AP234" s="325"/>
      <c r="AQ234" s="325"/>
      <c r="AR234" s="325"/>
      <c r="AS234" s="325"/>
      <c r="AT234" s="325"/>
      <c r="AU234" s="325"/>
      <c r="AV234" s="325"/>
      <c r="AW234" s="325"/>
      <c r="AX234" s="325"/>
      <c r="AY234" s="325"/>
      <c r="AZ234" s="325"/>
      <c r="BA234" s="325"/>
      <c r="BB234" s="325"/>
      <c r="BC234" s="325"/>
      <c r="BD234" s="325"/>
      <c r="BE234" s="325"/>
      <c r="BF234" s="325"/>
      <c r="BG234" s="325"/>
      <c r="BH234" s="325"/>
      <c r="BI234" s="325"/>
      <c r="BJ234" s="325"/>
      <c r="BK234" s="325"/>
      <c r="BL234" s="325"/>
      <c r="BM234" s="325" t="s">
        <v>2756</v>
      </c>
      <c r="BN234" s="358"/>
      <c r="BO234" s="325"/>
      <c r="BP234" s="326" t="s">
        <v>3335</v>
      </c>
      <c r="BQ234" s="325"/>
      <c r="BR234" s="325"/>
    </row>
    <row r="235" spans="2:70" ht="14.25" customHeight="1">
      <c r="B235" s="310">
        <v>233</v>
      </c>
      <c r="C235" s="369" t="s">
        <v>10249</v>
      </c>
      <c r="D235" s="369" t="s">
        <v>10250</v>
      </c>
      <c r="E235" s="369" t="s">
        <v>10251</v>
      </c>
      <c r="F235" s="369" t="s">
        <v>10252</v>
      </c>
      <c r="G235" s="372" t="s">
        <v>10244</v>
      </c>
      <c r="H235" s="349" t="s">
        <v>10253</v>
      </c>
      <c r="I235" s="350"/>
      <c r="J235" s="350"/>
      <c r="K235" s="350"/>
      <c r="L235" s="310" t="s">
        <v>2085</v>
      </c>
      <c r="M235" s="351"/>
      <c r="N235" s="352">
        <v>25500</v>
      </c>
      <c r="O235" s="353"/>
      <c r="P235" s="366"/>
      <c r="Q235" s="367"/>
      <c r="R235" s="350"/>
      <c r="S235" s="350"/>
      <c r="T235" s="371" t="s">
        <v>10254</v>
      </c>
      <c r="U235" s="371" t="s">
        <v>10255</v>
      </c>
      <c r="V235" s="28"/>
      <c r="W235" s="28"/>
      <c r="X235" s="28"/>
      <c r="Y235" s="28"/>
      <c r="Z235" s="28"/>
      <c r="AA235" s="320" t="s">
        <v>313</v>
      </c>
      <c r="AB235" s="356"/>
      <c r="AC235" s="356"/>
      <c r="AD235" s="356"/>
      <c r="AE235" s="321" t="s">
        <v>10256</v>
      </c>
      <c r="AF235" s="357"/>
      <c r="AG235" s="357"/>
      <c r="AH235" s="357"/>
      <c r="AI235" s="357"/>
      <c r="AJ235" s="28"/>
      <c r="AK235" s="28"/>
      <c r="AL235" s="28"/>
      <c r="AM235" s="324">
        <v>1</v>
      </c>
      <c r="AN235" s="325"/>
      <c r="AO235" s="325"/>
      <c r="AP235" s="325"/>
      <c r="AQ235" s="325"/>
      <c r="AR235" s="325"/>
      <c r="AS235" s="325"/>
      <c r="AT235" s="325"/>
      <c r="AU235" s="325"/>
      <c r="AV235" s="325"/>
      <c r="AW235" s="325"/>
      <c r="AX235" s="325"/>
      <c r="AY235" s="325"/>
      <c r="AZ235" s="325"/>
      <c r="BA235" s="325"/>
      <c r="BB235" s="325"/>
      <c r="BC235" s="325"/>
      <c r="BD235" s="325"/>
      <c r="BE235" s="325"/>
      <c r="BF235" s="325"/>
      <c r="BG235" s="325"/>
      <c r="BH235" s="325"/>
      <c r="BI235" s="325"/>
      <c r="BJ235" s="325"/>
      <c r="BK235" s="325"/>
      <c r="BL235" s="325"/>
      <c r="BM235" s="325" t="s">
        <v>2756</v>
      </c>
      <c r="BN235" s="358"/>
      <c r="BO235" s="325"/>
      <c r="BP235" s="326" t="s">
        <v>3335</v>
      </c>
      <c r="BQ235" s="325"/>
      <c r="BR235" s="325"/>
    </row>
    <row r="236" spans="2:70" ht="14.25" customHeight="1">
      <c r="B236" s="310">
        <v>234</v>
      </c>
      <c r="C236" s="359" t="s">
        <v>10257</v>
      </c>
      <c r="D236" s="359" t="s">
        <v>10258</v>
      </c>
      <c r="E236" s="359" t="s">
        <v>10259</v>
      </c>
      <c r="F236" s="359" t="s">
        <v>10260</v>
      </c>
      <c r="G236" s="360" t="s">
        <v>10261</v>
      </c>
      <c r="H236" s="349" t="s">
        <v>10262</v>
      </c>
      <c r="I236" s="350"/>
      <c r="J236" s="350"/>
      <c r="K236" s="350"/>
      <c r="L236" s="359" t="s">
        <v>10261</v>
      </c>
      <c r="M236" s="351"/>
      <c r="N236" s="352">
        <v>450</v>
      </c>
      <c r="O236" s="353"/>
      <c r="P236" s="354"/>
      <c r="Q236" s="355"/>
      <c r="R236" s="350"/>
      <c r="S236" s="350"/>
      <c r="T236" s="361" t="s">
        <v>10263</v>
      </c>
      <c r="U236" s="361" t="s">
        <v>10264</v>
      </c>
      <c r="V236" s="28"/>
      <c r="W236" s="28"/>
      <c r="X236" s="28"/>
      <c r="Y236" s="28"/>
      <c r="Z236" s="28"/>
      <c r="AA236" s="320" t="s">
        <v>313</v>
      </c>
      <c r="AB236" s="356"/>
      <c r="AC236" s="356"/>
      <c r="AD236" s="356"/>
      <c r="AE236" s="321" t="s">
        <v>10265</v>
      </c>
      <c r="AF236" s="357"/>
      <c r="AG236" s="357"/>
      <c r="AH236" s="357"/>
      <c r="AI236" s="357"/>
      <c r="AJ236" s="28"/>
      <c r="AK236" s="28"/>
      <c r="AL236" s="28"/>
      <c r="AM236" s="324">
        <v>1</v>
      </c>
      <c r="AN236" s="325"/>
      <c r="AO236" s="325"/>
      <c r="AP236" s="325"/>
      <c r="AQ236" s="325"/>
      <c r="AR236" s="325"/>
      <c r="AS236" s="325"/>
      <c r="AT236" s="325"/>
      <c r="AU236" s="325"/>
      <c r="AV236" s="325"/>
      <c r="AW236" s="325"/>
      <c r="AX236" s="325"/>
      <c r="AY236" s="325"/>
      <c r="AZ236" s="325"/>
      <c r="BA236" s="325"/>
      <c r="BB236" s="325"/>
      <c r="BC236" s="325"/>
      <c r="BD236" s="325"/>
      <c r="BE236" s="325"/>
      <c r="BF236" s="325"/>
      <c r="BG236" s="325"/>
      <c r="BH236" s="325"/>
      <c r="BI236" s="325"/>
      <c r="BJ236" s="325"/>
      <c r="BK236" s="325"/>
      <c r="BL236" s="325"/>
      <c r="BM236" s="325" t="s">
        <v>2756</v>
      </c>
      <c r="BN236" s="362"/>
      <c r="BO236" s="325"/>
      <c r="BP236" s="326" t="s">
        <v>3335</v>
      </c>
      <c r="BQ236" s="325"/>
      <c r="BR236" s="325"/>
    </row>
    <row r="237" spans="2:70" ht="14.25" customHeight="1">
      <c r="B237" s="310">
        <v>235</v>
      </c>
      <c r="C237" s="359" t="s">
        <v>10266</v>
      </c>
      <c r="D237" s="359" t="s">
        <v>10267</v>
      </c>
      <c r="E237" s="359" t="s">
        <v>10268</v>
      </c>
      <c r="F237" s="359" t="s">
        <v>10269</v>
      </c>
      <c r="G237" s="360" t="s">
        <v>10261</v>
      </c>
      <c r="H237" s="349" t="s">
        <v>10270</v>
      </c>
      <c r="I237" s="350"/>
      <c r="J237" s="350"/>
      <c r="K237" s="350"/>
      <c r="L237" s="359" t="s">
        <v>10261</v>
      </c>
      <c r="M237" s="351"/>
      <c r="N237" s="352">
        <v>10100</v>
      </c>
      <c r="O237" s="353"/>
      <c r="P237" s="354"/>
      <c r="Q237" s="355"/>
      <c r="R237" s="350"/>
      <c r="S237" s="350"/>
      <c r="T237" s="361" t="s">
        <v>10271</v>
      </c>
      <c r="U237" s="361" t="s">
        <v>10272</v>
      </c>
      <c r="V237" s="28"/>
      <c r="W237" s="28"/>
      <c r="X237" s="28"/>
      <c r="Y237" s="28"/>
      <c r="Z237" s="28"/>
      <c r="AA237" s="320" t="s">
        <v>313</v>
      </c>
      <c r="AB237" s="356"/>
      <c r="AC237" s="356"/>
      <c r="AD237" s="356"/>
      <c r="AE237" s="321" t="s">
        <v>10273</v>
      </c>
      <c r="AF237" s="357"/>
      <c r="AG237" s="357"/>
      <c r="AH237" s="357"/>
      <c r="AI237" s="357"/>
      <c r="AJ237" s="28"/>
      <c r="AK237" s="28"/>
      <c r="AL237" s="28"/>
      <c r="AM237" s="324">
        <v>1</v>
      </c>
      <c r="AN237" s="325"/>
      <c r="AO237" s="325"/>
      <c r="AP237" s="325"/>
      <c r="AQ237" s="325"/>
      <c r="AR237" s="325"/>
      <c r="AS237" s="325"/>
      <c r="AT237" s="325"/>
      <c r="AU237" s="325"/>
      <c r="AV237" s="325"/>
      <c r="AW237" s="325"/>
      <c r="AX237" s="325"/>
      <c r="AY237" s="325"/>
      <c r="AZ237" s="325"/>
      <c r="BA237" s="325"/>
      <c r="BB237" s="325"/>
      <c r="BC237" s="325"/>
      <c r="BD237" s="325"/>
      <c r="BE237" s="325"/>
      <c r="BF237" s="325"/>
      <c r="BG237" s="325"/>
      <c r="BH237" s="325"/>
      <c r="BI237" s="325"/>
      <c r="BJ237" s="325"/>
      <c r="BK237" s="325"/>
      <c r="BL237" s="325"/>
      <c r="BM237" s="325" t="s">
        <v>2756</v>
      </c>
      <c r="BN237" s="362"/>
      <c r="BO237" s="325"/>
      <c r="BP237" s="326" t="s">
        <v>3335</v>
      </c>
      <c r="BQ237" s="325"/>
      <c r="BR237" s="325" t="s">
        <v>9597</v>
      </c>
    </row>
    <row r="238" spans="2:70" ht="14.25" customHeight="1">
      <c r="B238" s="310">
        <v>236</v>
      </c>
      <c r="C238" s="355" t="s">
        <v>10274</v>
      </c>
      <c r="D238" s="359" t="s">
        <v>10275</v>
      </c>
      <c r="E238" s="359" t="s">
        <v>10276</v>
      </c>
      <c r="F238" s="359" t="s">
        <v>10277</v>
      </c>
      <c r="G238" s="360" t="s">
        <v>10261</v>
      </c>
      <c r="H238" s="349" t="s">
        <v>10278</v>
      </c>
      <c r="I238" s="350"/>
      <c r="J238" s="350"/>
      <c r="K238" s="350"/>
      <c r="L238" s="359" t="s">
        <v>10261</v>
      </c>
      <c r="M238" s="351"/>
      <c r="N238" s="352">
        <v>800</v>
      </c>
      <c r="O238" s="353"/>
      <c r="P238" s="354"/>
      <c r="Q238" s="355"/>
      <c r="R238" s="350"/>
      <c r="S238" s="350"/>
      <c r="T238" s="361" t="s">
        <v>10279</v>
      </c>
      <c r="U238" s="361" t="s">
        <v>10280</v>
      </c>
      <c r="V238" s="28"/>
      <c r="W238" s="28"/>
      <c r="X238" s="28"/>
      <c r="Y238" s="28"/>
      <c r="Z238" s="28"/>
      <c r="AA238" s="320" t="s">
        <v>313</v>
      </c>
      <c r="AB238" s="356"/>
      <c r="AC238" s="356"/>
      <c r="AD238" s="356"/>
      <c r="AE238" s="321" t="s">
        <v>10281</v>
      </c>
      <c r="AF238" s="357"/>
      <c r="AG238" s="357"/>
      <c r="AH238" s="357"/>
      <c r="AI238" s="357"/>
      <c r="AJ238" s="28"/>
      <c r="AK238" s="28"/>
      <c r="AL238" s="28"/>
      <c r="AM238" s="324">
        <v>1</v>
      </c>
      <c r="AN238" s="325"/>
      <c r="AO238" s="325"/>
      <c r="AP238" s="325"/>
      <c r="AQ238" s="325"/>
      <c r="AR238" s="325"/>
      <c r="AS238" s="325"/>
      <c r="AT238" s="325"/>
      <c r="AU238" s="325"/>
      <c r="AV238" s="325"/>
      <c r="AW238" s="325"/>
      <c r="AX238" s="325"/>
      <c r="AY238" s="325"/>
      <c r="AZ238" s="325"/>
      <c r="BA238" s="325"/>
      <c r="BB238" s="325"/>
      <c r="BC238" s="325"/>
      <c r="BD238" s="325"/>
      <c r="BE238" s="325"/>
      <c r="BF238" s="325"/>
      <c r="BG238" s="325"/>
      <c r="BH238" s="325"/>
      <c r="BI238" s="325"/>
      <c r="BJ238" s="325"/>
      <c r="BK238" s="325"/>
      <c r="BL238" s="325"/>
      <c r="BM238" s="325" t="s">
        <v>2756</v>
      </c>
      <c r="BN238" s="362"/>
      <c r="BO238" s="325"/>
      <c r="BP238" s="326" t="s">
        <v>3335</v>
      </c>
      <c r="BQ238" s="325"/>
      <c r="BR238" s="325"/>
    </row>
    <row r="239" spans="2:70" ht="14.25" customHeight="1">
      <c r="B239" s="310">
        <v>237</v>
      </c>
      <c r="C239" s="359" t="s">
        <v>10282</v>
      </c>
      <c r="D239" s="359" t="s">
        <v>10283</v>
      </c>
      <c r="E239" s="359" t="s">
        <v>10284</v>
      </c>
      <c r="F239" s="359" t="s">
        <v>10285</v>
      </c>
      <c r="G239" s="360" t="s">
        <v>10261</v>
      </c>
      <c r="H239" s="349" t="s">
        <v>10286</v>
      </c>
      <c r="I239" s="350"/>
      <c r="J239" s="350"/>
      <c r="K239" s="350"/>
      <c r="L239" s="359" t="s">
        <v>10261</v>
      </c>
      <c r="M239" s="351"/>
      <c r="N239" s="352">
        <v>4000</v>
      </c>
      <c r="O239" s="353"/>
      <c r="P239" s="354"/>
      <c r="Q239" s="355"/>
      <c r="R239" s="350"/>
      <c r="S239" s="350"/>
      <c r="T239" s="361" t="s">
        <v>10287</v>
      </c>
      <c r="U239" s="361" t="s">
        <v>10288</v>
      </c>
      <c r="V239" s="28"/>
      <c r="W239" s="28"/>
      <c r="X239" s="28"/>
      <c r="Y239" s="28"/>
      <c r="Z239" s="28"/>
      <c r="AA239" s="320" t="s">
        <v>313</v>
      </c>
      <c r="AB239" s="356"/>
      <c r="AC239" s="356"/>
      <c r="AD239" s="356"/>
      <c r="AE239" s="321" t="s">
        <v>10289</v>
      </c>
      <c r="AF239" s="357"/>
      <c r="AG239" s="357"/>
      <c r="AH239" s="357"/>
      <c r="AI239" s="357"/>
      <c r="AJ239" s="28"/>
      <c r="AK239" s="28"/>
      <c r="AL239" s="28"/>
      <c r="AM239" s="324">
        <v>1</v>
      </c>
      <c r="AN239" s="325"/>
      <c r="AO239" s="325"/>
      <c r="AP239" s="325"/>
      <c r="AQ239" s="325"/>
      <c r="AR239" s="325"/>
      <c r="AS239" s="325"/>
      <c r="AT239" s="325"/>
      <c r="AU239" s="325"/>
      <c r="AV239" s="325"/>
      <c r="AW239" s="325"/>
      <c r="AX239" s="325"/>
      <c r="AY239" s="325"/>
      <c r="AZ239" s="325"/>
      <c r="BA239" s="325"/>
      <c r="BB239" s="325"/>
      <c r="BC239" s="325"/>
      <c r="BD239" s="325"/>
      <c r="BE239" s="325"/>
      <c r="BF239" s="325"/>
      <c r="BG239" s="325"/>
      <c r="BH239" s="325"/>
      <c r="BI239" s="325"/>
      <c r="BJ239" s="325"/>
      <c r="BK239" s="325"/>
      <c r="BL239" s="325"/>
      <c r="BM239" s="325" t="s">
        <v>2756</v>
      </c>
      <c r="BN239" s="362"/>
      <c r="BO239" s="325"/>
      <c r="BP239" s="326" t="s">
        <v>3335</v>
      </c>
      <c r="BQ239" s="325"/>
      <c r="BR239" s="325"/>
    </row>
    <row r="240" spans="2:70" ht="14.25" customHeight="1">
      <c r="B240" s="310">
        <v>238</v>
      </c>
      <c r="C240" s="359" t="s">
        <v>10290</v>
      </c>
      <c r="D240" s="359" t="s">
        <v>10291</v>
      </c>
      <c r="E240" s="359" t="s">
        <v>10292</v>
      </c>
      <c r="F240" s="359" t="s">
        <v>10293</v>
      </c>
      <c r="G240" s="360" t="s">
        <v>10261</v>
      </c>
      <c r="H240" s="349" t="s">
        <v>10294</v>
      </c>
      <c r="I240" s="350"/>
      <c r="J240" s="350"/>
      <c r="K240" s="350"/>
      <c r="L240" s="359" t="s">
        <v>10261</v>
      </c>
      <c r="M240" s="351"/>
      <c r="N240" s="352">
        <v>470</v>
      </c>
      <c r="O240" s="353"/>
      <c r="P240" s="354"/>
      <c r="Q240" s="355"/>
      <c r="R240" s="350"/>
      <c r="S240" s="350"/>
      <c r="T240" s="361" t="s">
        <v>10295</v>
      </c>
      <c r="U240" s="361" t="s">
        <v>10296</v>
      </c>
      <c r="V240" s="28"/>
      <c r="W240" s="28"/>
      <c r="X240" s="28"/>
      <c r="Y240" s="28"/>
      <c r="Z240" s="28"/>
      <c r="AA240" s="320" t="s">
        <v>313</v>
      </c>
      <c r="AB240" s="356"/>
      <c r="AC240" s="356"/>
      <c r="AD240" s="356"/>
      <c r="AE240" s="321" t="s">
        <v>10297</v>
      </c>
      <c r="AF240" s="357"/>
      <c r="AG240" s="357"/>
      <c r="AH240" s="357"/>
      <c r="AI240" s="357"/>
      <c r="AJ240" s="28"/>
      <c r="AK240" s="28"/>
      <c r="AL240" s="28"/>
      <c r="AM240" s="324">
        <v>1</v>
      </c>
      <c r="AN240" s="325"/>
      <c r="AO240" s="325"/>
      <c r="AP240" s="325"/>
      <c r="AQ240" s="325"/>
      <c r="AR240" s="325"/>
      <c r="AS240" s="325"/>
      <c r="AT240" s="325"/>
      <c r="AU240" s="325"/>
      <c r="AV240" s="325"/>
      <c r="AW240" s="325"/>
      <c r="AX240" s="325"/>
      <c r="AY240" s="325"/>
      <c r="AZ240" s="325"/>
      <c r="BA240" s="325"/>
      <c r="BB240" s="325"/>
      <c r="BC240" s="325"/>
      <c r="BD240" s="325"/>
      <c r="BE240" s="325"/>
      <c r="BF240" s="325"/>
      <c r="BG240" s="325"/>
      <c r="BH240" s="325"/>
      <c r="BI240" s="325"/>
      <c r="BJ240" s="325"/>
      <c r="BK240" s="325"/>
      <c r="BL240" s="325"/>
      <c r="BM240" s="325" t="s">
        <v>2756</v>
      </c>
      <c r="BN240" s="362"/>
      <c r="BO240" s="325"/>
      <c r="BP240" s="326" t="s">
        <v>3335</v>
      </c>
      <c r="BQ240" s="325"/>
      <c r="BR240" s="325"/>
    </row>
    <row r="241" spans="2:70" ht="14.25" customHeight="1">
      <c r="B241" s="310">
        <v>239</v>
      </c>
      <c r="C241" s="359" t="s">
        <v>10298</v>
      </c>
      <c r="D241" s="373" t="s">
        <v>10299</v>
      </c>
      <c r="E241" s="373" t="s">
        <v>10300</v>
      </c>
      <c r="F241" s="373" t="s">
        <v>10301</v>
      </c>
      <c r="G241" s="374" t="s">
        <v>10302</v>
      </c>
      <c r="H241" s="349" t="s">
        <v>10303</v>
      </c>
      <c r="I241" s="350"/>
      <c r="J241" s="350"/>
      <c r="K241" s="350"/>
      <c r="L241" s="375" t="s">
        <v>8500</v>
      </c>
      <c r="M241" s="351"/>
      <c r="N241" s="352">
        <v>42800</v>
      </c>
      <c r="O241" s="353"/>
      <c r="P241" s="376"/>
      <c r="Q241" s="377"/>
      <c r="R241" s="350"/>
      <c r="S241" s="350"/>
      <c r="T241" s="338" t="s">
        <v>10304</v>
      </c>
      <c r="U241" s="338" t="s">
        <v>10305</v>
      </c>
      <c r="V241" s="28"/>
      <c r="W241" s="28"/>
      <c r="X241" s="28"/>
      <c r="Y241" s="28"/>
      <c r="Z241" s="28"/>
      <c r="AA241" s="320" t="s">
        <v>313</v>
      </c>
      <c r="AB241" s="356"/>
      <c r="AC241" s="356"/>
      <c r="AD241" s="356"/>
      <c r="AE241" s="321" t="s">
        <v>10306</v>
      </c>
      <c r="AF241" s="357"/>
      <c r="AG241" s="357"/>
      <c r="AH241" s="357"/>
      <c r="AI241" s="357"/>
      <c r="AJ241" s="28"/>
      <c r="AK241" s="28"/>
      <c r="AL241" s="28"/>
      <c r="AM241" s="324">
        <v>1</v>
      </c>
      <c r="AN241" s="325"/>
      <c r="AO241" s="325"/>
      <c r="AP241" s="325"/>
      <c r="AQ241" s="325"/>
      <c r="AR241" s="325"/>
      <c r="AS241" s="325"/>
      <c r="AT241" s="325"/>
      <c r="AU241" s="325"/>
      <c r="AV241" s="325"/>
      <c r="AW241" s="325"/>
      <c r="AX241" s="325"/>
      <c r="AY241" s="325"/>
      <c r="AZ241" s="325"/>
      <c r="BA241" s="325"/>
      <c r="BB241" s="325"/>
      <c r="BC241" s="325"/>
      <c r="BD241" s="325"/>
      <c r="BE241" s="325"/>
      <c r="BF241" s="325"/>
      <c r="BG241" s="325"/>
      <c r="BH241" s="325"/>
      <c r="BI241" s="325"/>
      <c r="BJ241" s="325"/>
      <c r="BK241" s="325"/>
      <c r="BL241" s="325"/>
      <c r="BM241" s="325" t="s">
        <v>2756</v>
      </c>
      <c r="BN241" s="332"/>
      <c r="BO241" s="325"/>
      <c r="BP241" s="326" t="s">
        <v>3335</v>
      </c>
      <c r="BQ241" s="325"/>
      <c r="BR241" s="325"/>
    </row>
    <row r="242" spans="2:70" ht="14.25" customHeight="1">
      <c r="B242" s="310">
        <v>240</v>
      </c>
      <c r="C242" s="359" t="s">
        <v>10307</v>
      </c>
      <c r="D242" s="373" t="s">
        <v>10308</v>
      </c>
      <c r="E242" s="373" t="s">
        <v>10309</v>
      </c>
      <c r="F242" s="373" t="s">
        <v>10310</v>
      </c>
      <c r="G242" s="374" t="s">
        <v>10302</v>
      </c>
      <c r="H242" s="349" t="s">
        <v>10311</v>
      </c>
      <c r="I242" s="350"/>
      <c r="J242" s="350"/>
      <c r="K242" s="350"/>
      <c r="L242" s="375" t="s">
        <v>8500</v>
      </c>
      <c r="M242" s="351"/>
      <c r="N242" s="352">
        <v>140800</v>
      </c>
      <c r="O242" s="353"/>
      <c r="P242" s="376"/>
      <c r="Q242" s="377"/>
      <c r="R242" s="350"/>
      <c r="S242" s="350"/>
      <c r="T242" s="338" t="s">
        <v>10312</v>
      </c>
      <c r="U242" s="338" t="s">
        <v>10313</v>
      </c>
      <c r="V242" s="28"/>
      <c r="W242" s="28"/>
      <c r="X242" s="28"/>
      <c r="Y242" s="28"/>
      <c r="Z242" s="28"/>
      <c r="AA242" s="320" t="s">
        <v>313</v>
      </c>
      <c r="AB242" s="356"/>
      <c r="AC242" s="356"/>
      <c r="AD242" s="356"/>
      <c r="AE242" s="321" t="s">
        <v>10314</v>
      </c>
      <c r="AF242" s="357"/>
      <c r="AG242" s="357"/>
      <c r="AH242" s="357"/>
      <c r="AI242" s="357"/>
      <c r="AJ242" s="28"/>
      <c r="AK242" s="28"/>
      <c r="AL242" s="28"/>
      <c r="AM242" s="324">
        <v>1</v>
      </c>
      <c r="AN242" s="325"/>
      <c r="AO242" s="325"/>
      <c r="AP242" s="325"/>
      <c r="AQ242" s="325"/>
      <c r="AR242" s="325"/>
      <c r="AS242" s="325"/>
      <c r="AT242" s="325"/>
      <c r="AU242" s="325"/>
      <c r="AV242" s="325"/>
      <c r="AW242" s="325"/>
      <c r="AX242" s="325"/>
      <c r="AY242" s="325"/>
      <c r="AZ242" s="325"/>
      <c r="BA242" s="325"/>
      <c r="BB242" s="325"/>
      <c r="BC242" s="325"/>
      <c r="BD242" s="325"/>
      <c r="BE242" s="325"/>
      <c r="BF242" s="325"/>
      <c r="BG242" s="325"/>
      <c r="BH242" s="325"/>
      <c r="BI242" s="325"/>
      <c r="BJ242" s="325">
        <v>1</v>
      </c>
      <c r="BK242" s="325">
        <v>1</v>
      </c>
      <c r="BL242" s="325" t="s">
        <v>10315</v>
      </c>
      <c r="BM242" s="325" t="s">
        <v>2756</v>
      </c>
      <c r="BN242" s="332"/>
      <c r="BO242" s="325"/>
      <c r="BP242" s="326" t="s">
        <v>3335</v>
      </c>
      <c r="BQ242" s="325"/>
      <c r="BR242" s="325"/>
    </row>
    <row r="243" spans="2:70" ht="14.25" customHeight="1">
      <c r="B243" s="310">
        <v>241</v>
      </c>
      <c r="C243" s="359" t="s">
        <v>10316</v>
      </c>
      <c r="D243" s="373" t="s">
        <v>10317</v>
      </c>
      <c r="E243" s="373" t="s">
        <v>10318</v>
      </c>
      <c r="F243" s="373" t="s">
        <v>10319</v>
      </c>
      <c r="G243" s="374" t="s">
        <v>10320</v>
      </c>
      <c r="H243" s="349" t="s">
        <v>10321</v>
      </c>
      <c r="I243" s="350"/>
      <c r="J243" s="350"/>
      <c r="K243" s="350"/>
      <c r="L243" s="375" t="s">
        <v>8500</v>
      </c>
      <c r="M243" s="351"/>
      <c r="N243" s="352">
        <v>32289.999999999996</v>
      </c>
      <c r="O243" s="353"/>
      <c r="P243" s="376"/>
      <c r="Q243" s="377"/>
      <c r="R243" s="350"/>
      <c r="S243" s="350"/>
      <c r="T243" s="338" t="s">
        <v>10322</v>
      </c>
      <c r="U243" s="338" t="s">
        <v>10323</v>
      </c>
      <c r="V243" s="28"/>
      <c r="W243" s="28"/>
      <c r="X243" s="28"/>
      <c r="Y243" s="28"/>
      <c r="Z243" s="28"/>
      <c r="AA243" s="320" t="s">
        <v>313</v>
      </c>
      <c r="AB243" s="356"/>
      <c r="AC243" s="356"/>
      <c r="AD243" s="356"/>
      <c r="AE243" s="321" t="s">
        <v>10324</v>
      </c>
      <c r="AF243" s="357"/>
      <c r="AG243" s="357"/>
      <c r="AH243" s="357"/>
      <c r="AI243" s="357"/>
      <c r="AJ243" s="28"/>
      <c r="AK243" s="28"/>
      <c r="AL243" s="28"/>
      <c r="AM243" s="324">
        <v>1</v>
      </c>
      <c r="AN243" s="325"/>
      <c r="AO243" s="325"/>
      <c r="AP243" s="325"/>
      <c r="AQ243" s="325"/>
      <c r="AR243" s="325"/>
      <c r="AS243" s="325"/>
      <c r="AT243" s="325"/>
      <c r="AU243" s="325"/>
      <c r="AV243" s="325"/>
      <c r="AW243" s="325"/>
      <c r="AX243" s="325"/>
      <c r="AY243" s="325"/>
      <c r="AZ243" s="325"/>
      <c r="BA243" s="325"/>
      <c r="BB243" s="325"/>
      <c r="BC243" s="325"/>
      <c r="BD243" s="325"/>
      <c r="BE243" s="325"/>
      <c r="BF243" s="325"/>
      <c r="BG243" s="325"/>
      <c r="BH243" s="325"/>
      <c r="BI243" s="325"/>
      <c r="BJ243" s="325"/>
      <c r="BK243" s="325"/>
      <c r="BL243" s="325"/>
      <c r="BM243" s="325" t="s">
        <v>2756</v>
      </c>
      <c r="BN243" s="378"/>
      <c r="BO243" s="325"/>
      <c r="BP243" s="326" t="s">
        <v>3335</v>
      </c>
      <c r="BQ243" s="325"/>
      <c r="BR243" s="325"/>
    </row>
    <row r="244" spans="2:70" ht="14.25" customHeight="1">
      <c r="B244" s="310">
        <v>242</v>
      </c>
      <c r="C244" s="359" t="s">
        <v>10325</v>
      </c>
      <c r="D244" s="373" t="s">
        <v>10326</v>
      </c>
      <c r="E244" s="373" t="s">
        <v>10327</v>
      </c>
      <c r="F244" s="373" t="s">
        <v>10328</v>
      </c>
      <c r="G244" s="374" t="s">
        <v>10320</v>
      </c>
      <c r="H244" s="349" t="s">
        <v>10329</v>
      </c>
      <c r="I244" s="350"/>
      <c r="J244" s="350"/>
      <c r="K244" s="350"/>
      <c r="L244" s="375" t="s">
        <v>8500</v>
      </c>
      <c r="M244" s="351"/>
      <c r="N244" s="352">
        <v>6280</v>
      </c>
      <c r="O244" s="353"/>
      <c r="P244" s="376"/>
      <c r="Q244" s="377"/>
      <c r="R244" s="350"/>
      <c r="S244" s="350"/>
      <c r="T244" s="338" t="s">
        <v>10330</v>
      </c>
      <c r="U244" s="338" t="s">
        <v>10331</v>
      </c>
      <c r="V244" s="28"/>
      <c r="W244" s="28"/>
      <c r="X244" s="28"/>
      <c r="Y244" s="28"/>
      <c r="Z244" s="28"/>
      <c r="AA244" s="320" t="s">
        <v>313</v>
      </c>
      <c r="AB244" s="356"/>
      <c r="AC244" s="356"/>
      <c r="AD244" s="356"/>
      <c r="AE244" s="321" t="s">
        <v>10332</v>
      </c>
      <c r="AF244" s="357"/>
      <c r="AG244" s="357"/>
      <c r="AH244" s="357"/>
      <c r="AI244" s="357"/>
      <c r="AJ244" s="28"/>
      <c r="AK244" s="28"/>
      <c r="AL244" s="28"/>
      <c r="AM244" s="324">
        <v>1</v>
      </c>
      <c r="AN244" s="325"/>
      <c r="AO244" s="325"/>
      <c r="AP244" s="325"/>
      <c r="AQ244" s="325"/>
      <c r="AR244" s="325"/>
      <c r="AS244" s="325"/>
      <c r="AT244" s="325"/>
      <c r="AU244" s="325"/>
      <c r="AV244" s="325"/>
      <c r="AW244" s="325"/>
      <c r="AX244" s="325"/>
      <c r="AY244" s="325"/>
      <c r="AZ244" s="325"/>
      <c r="BA244" s="325"/>
      <c r="BB244" s="325"/>
      <c r="BC244" s="325"/>
      <c r="BD244" s="325"/>
      <c r="BE244" s="325"/>
      <c r="BF244" s="325"/>
      <c r="BG244" s="325"/>
      <c r="BH244" s="325"/>
      <c r="BI244" s="325"/>
      <c r="BJ244" s="325"/>
      <c r="BK244" s="325"/>
      <c r="BL244" s="325"/>
      <c r="BM244" s="325" t="s">
        <v>2756</v>
      </c>
      <c r="BN244" s="333"/>
      <c r="BO244" s="325"/>
      <c r="BP244" s="326" t="s">
        <v>3335</v>
      </c>
      <c r="BQ244" s="325"/>
      <c r="BR244" s="325"/>
    </row>
    <row r="245" spans="2:70" ht="14.25" customHeight="1">
      <c r="B245" s="310">
        <v>243</v>
      </c>
      <c r="C245" s="359" t="s">
        <v>10333</v>
      </c>
      <c r="D245" s="373" t="s">
        <v>10334</v>
      </c>
      <c r="E245" s="373" t="s">
        <v>10335</v>
      </c>
      <c r="F245" s="373" t="s">
        <v>10336</v>
      </c>
      <c r="G245" s="374" t="s">
        <v>10320</v>
      </c>
      <c r="H245" s="349" t="s">
        <v>10337</v>
      </c>
      <c r="I245" s="350"/>
      <c r="J245" s="350"/>
      <c r="K245" s="350"/>
      <c r="L245" s="375" t="s">
        <v>8500</v>
      </c>
      <c r="M245" s="351"/>
      <c r="N245" s="352">
        <v>13730.000000000002</v>
      </c>
      <c r="O245" s="353"/>
      <c r="P245" s="376"/>
      <c r="Q245" s="377"/>
      <c r="R245" s="350"/>
      <c r="S245" s="350"/>
      <c r="T245" s="338" t="s">
        <v>10338</v>
      </c>
      <c r="U245" s="338" t="s">
        <v>10339</v>
      </c>
      <c r="V245" s="28"/>
      <c r="W245" s="28"/>
      <c r="X245" s="28"/>
      <c r="Y245" s="28"/>
      <c r="Z245" s="28"/>
      <c r="AA245" s="320" t="s">
        <v>313</v>
      </c>
      <c r="AB245" s="356"/>
      <c r="AC245" s="356"/>
      <c r="AD245" s="356"/>
      <c r="AE245" s="321" t="s">
        <v>10340</v>
      </c>
      <c r="AF245" s="357"/>
      <c r="AG245" s="357"/>
      <c r="AH245" s="357"/>
      <c r="AI245" s="357"/>
      <c r="AJ245" s="28"/>
      <c r="AK245" s="28"/>
      <c r="AL245" s="28"/>
      <c r="AM245" s="324">
        <v>1</v>
      </c>
      <c r="AN245" s="325"/>
      <c r="AO245" s="325"/>
      <c r="AP245" s="325"/>
      <c r="AQ245" s="325"/>
      <c r="AR245" s="325"/>
      <c r="AS245" s="325"/>
      <c r="AT245" s="325"/>
      <c r="AU245" s="325"/>
      <c r="AV245" s="325"/>
      <c r="AW245" s="325"/>
      <c r="AX245" s="325"/>
      <c r="AY245" s="325"/>
      <c r="AZ245" s="325"/>
      <c r="BA245" s="325"/>
      <c r="BB245" s="325"/>
      <c r="BC245" s="325"/>
      <c r="BD245" s="325"/>
      <c r="BE245" s="325"/>
      <c r="BF245" s="325"/>
      <c r="BG245" s="325"/>
      <c r="BH245" s="325"/>
      <c r="BI245" s="325"/>
      <c r="BJ245" s="325"/>
      <c r="BK245" s="325"/>
      <c r="BL245" s="325"/>
      <c r="BM245" s="325" t="s">
        <v>2756</v>
      </c>
      <c r="BN245" s="332" t="s">
        <v>10341</v>
      </c>
      <c r="BO245" s="325"/>
      <c r="BP245" s="326" t="s">
        <v>3335</v>
      </c>
      <c r="BQ245" s="325"/>
      <c r="BR245" s="325"/>
    </row>
    <row r="246" spans="2:70" ht="14.25" customHeight="1">
      <c r="B246" s="310">
        <v>244</v>
      </c>
      <c r="C246" s="359" t="s">
        <v>10342</v>
      </c>
      <c r="D246" s="373" t="s">
        <v>10343</v>
      </c>
      <c r="E246" s="373" t="s">
        <v>10344</v>
      </c>
      <c r="F246" s="373" t="s">
        <v>10345</v>
      </c>
      <c r="G246" s="374" t="s">
        <v>10346</v>
      </c>
      <c r="H246" s="349" t="s">
        <v>10347</v>
      </c>
      <c r="I246" s="350"/>
      <c r="J246" s="350"/>
      <c r="K246" s="350"/>
      <c r="L246" s="375" t="s">
        <v>8500</v>
      </c>
      <c r="M246" s="351"/>
      <c r="N246" s="352">
        <v>2600</v>
      </c>
      <c r="O246" s="353"/>
      <c r="P246" s="376"/>
      <c r="Q246" s="377"/>
      <c r="R246" s="350"/>
      <c r="S246" s="350"/>
      <c r="T246" s="338" t="s">
        <v>10348</v>
      </c>
      <c r="U246" s="338" t="s">
        <v>10349</v>
      </c>
      <c r="V246" s="28"/>
      <c r="W246" s="28"/>
      <c r="X246" s="28"/>
      <c r="Y246" s="28"/>
      <c r="Z246" s="28"/>
      <c r="AA246" s="320" t="s">
        <v>313</v>
      </c>
      <c r="AB246" s="356"/>
      <c r="AC246" s="356"/>
      <c r="AD246" s="356"/>
      <c r="AE246" s="321" t="s">
        <v>10350</v>
      </c>
      <c r="AF246" s="357"/>
      <c r="AG246" s="357"/>
      <c r="AH246" s="357"/>
      <c r="AI246" s="357"/>
      <c r="AJ246" s="28"/>
      <c r="AK246" s="28"/>
      <c r="AL246" s="28"/>
      <c r="AM246" s="324">
        <v>1</v>
      </c>
      <c r="AN246" s="325"/>
      <c r="AO246" s="325"/>
      <c r="AP246" s="325"/>
      <c r="AQ246" s="325"/>
      <c r="AR246" s="325"/>
      <c r="AS246" s="325"/>
      <c r="AT246" s="325"/>
      <c r="AU246" s="325"/>
      <c r="AV246" s="325"/>
      <c r="AW246" s="325"/>
      <c r="AX246" s="325"/>
      <c r="AY246" s="325"/>
      <c r="AZ246" s="325"/>
      <c r="BA246" s="325"/>
      <c r="BB246" s="325"/>
      <c r="BC246" s="325"/>
      <c r="BD246" s="325"/>
      <c r="BE246" s="325"/>
      <c r="BF246" s="325"/>
      <c r="BG246" s="325"/>
      <c r="BH246" s="325"/>
      <c r="BI246" s="325"/>
      <c r="BJ246" s="325"/>
      <c r="BK246" s="325"/>
      <c r="BL246" s="325"/>
      <c r="BM246" s="325" t="s">
        <v>2756</v>
      </c>
      <c r="BN246" s="378"/>
      <c r="BO246" s="325"/>
      <c r="BP246" s="326" t="s">
        <v>3335</v>
      </c>
      <c r="BQ246" s="325"/>
      <c r="BR246" s="325"/>
    </row>
    <row r="247" spans="2:70" ht="14.25" customHeight="1">
      <c r="B247" s="310">
        <v>245</v>
      </c>
      <c r="C247" s="359" t="s">
        <v>10351</v>
      </c>
      <c r="D247" s="373" t="s">
        <v>10352</v>
      </c>
      <c r="E247" s="373" t="s">
        <v>10353</v>
      </c>
      <c r="F247" s="373" t="s">
        <v>10354</v>
      </c>
      <c r="G247" s="374" t="s">
        <v>10320</v>
      </c>
      <c r="H247" s="349" t="s">
        <v>10355</v>
      </c>
      <c r="I247" s="350"/>
      <c r="J247" s="350"/>
      <c r="K247" s="350"/>
      <c r="L247" s="375" t="s">
        <v>8500</v>
      </c>
      <c r="M247" s="351"/>
      <c r="N247" s="352">
        <v>310</v>
      </c>
      <c r="O247" s="353"/>
      <c r="P247" s="376"/>
      <c r="Q247" s="377"/>
      <c r="R247" s="350"/>
      <c r="S247" s="350"/>
      <c r="T247" s="338" t="s">
        <v>10356</v>
      </c>
      <c r="U247" s="338" t="s">
        <v>10357</v>
      </c>
      <c r="V247" s="28"/>
      <c r="W247" s="28"/>
      <c r="X247" s="28"/>
      <c r="Y247" s="28"/>
      <c r="Z247" s="28"/>
      <c r="AA247" s="320" t="s">
        <v>313</v>
      </c>
      <c r="AB247" s="356"/>
      <c r="AC247" s="356"/>
      <c r="AD247" s="356"/>
      <c r="AE247" s="321" t="s">
        <v>10358</v>
      </c>
      <c r="AF247" s="357"/>
      <c r="AG247" s="357"/>
      <c r="AH247" s="357"/>
      <c r="AI247" s="357"/>
      <c r="AJ247" s="28"/>
      <c r="AK247" s="28"/>
      <c r="AL247" s="28"/>
      <c r="AM247" s="324">
        <v>1</v>
      </c>
      <c r="AN247" s="325"/>
      <c r="AO247" s="325"/>
      <c r="AP247" s="325"/>
      <c r="AQ247" s="325"/>
      <c r="AR247" s="325"/>
      <c r="AS247" s="325"/>
      <c r="AT247" s="325"/>
      <c r="AU247" s="325"/>
      <c r="AV247" s="325"/>
      <c r="AW247" s="325"/>
      <c r="AX247" s="325"/>
      <c r="AY247" s="325"/>
      <c r="AZ247" s="325"/>
      <c r="BA247" s="325"/>
      <c r="BB247" s="325"/>
      <c r="BC247" s="325"/>
      <c r="BD247" s="325"/>
      <c r="BE247" s="325"/>
      <c r="BF247" s="325"/>
      <c r="BG247" s="325"/>
      <c r="BH247" s="325"/>
      <c r="BI247" s="325"/>
      <c r="BJ247" s="325"/>
      <c r="BK247" s="325"/>
      <c r="BL247" s="325"/>
      <c r="BM247" s="325" t="s">
        <v>2756</v>
      </c>
      <c r="BN247" s="378"/>
      <c r="BO247" s="325"/>
      <c r="BP247" s="326" t="s">
        <v>3335</v>
      </c>
      <c r="BQ247" s="325"/>
      <c r="BR247" s="325"/>
    </row>
    <row r="248" spans="2:70" ht="14.25" customHeight="1">
      <c r="B248" s="310">
        <v>246</v>
      </c>
      <c r="C248" s="359" t="s">
        <v>10359</v>
      </c>
      <c r="D248" s="373" t="s">
        <v>10360</v>
      </c>
      <c r="E248" s="373" t="s">
        <v>10361</v>
      </c>
      <c r="F248" s="373" t="s">
        <v>10362</v>
      </c>
      <c r="G248" s="374" t="s">
        <v>10320</v>
      </c>
      <c r="H248" s="349" t="s">
        <v>10363</v>
      </c>
      <c r="I248" s="350"/>
      <c r="J248" s="350"/>
      <c r="K248" s="350"/>
      <c r="L248" s="375" t="s">
        <v>8500</v>
      </c>
      <c r="M248" s="351"/>
      <c r="N248" s="352">
        <v>440.00000000000006</v>
      </c>
      <c r="O248" s="353"/>
      <c r="P248" s="376"/>
      <c r="Q248" s="377"/>
      <c r="R248" s="350"/>
      <c r="S248" s="350"/>
      <c r="T248" s="338" t="s">
        <v>10364</v>
      </c>
      <c r="U248" s="338" t="s">
        <v>10365</v>
      </c>
      <c r="V248" s="28"/>
      <c r="W248" s="28"/>
      <c r="X248" s="28"/>
      <c r="Y248" s="28"/>
      <c r="Z248" s="28"/>
      <c r="AA248" s="320" t="s">
        <v>313</v>
      </c>
      <c r="AB248" s="356"/>
      <c r="AC248" s="356"/>
      <c r="AD248" s="356"/>
      <c r="AE248" s="321" t="s">
        <v>10366</v>
      </c>
      <c r="AF248" s="357"/>
      <c r="AG248" s="357"/>
      <c r="AH248" s="357"/>
      <c r="AI248" s="357"/>
      <c r="AJ248" s="28"/>
      <c r="AK248" s="28"/>
      <c r="AL248" s="28"/>
      <c r="AM248" s="324">
        <v>1</v>
      </c>
      <c r="AN248" s="325"/>
      <c r="AO248" s="325"/>
      <c r="AP248" s="325"/>
      <c r="AQ248" s="325"/>
      <c r="AR248" s="325"/>
      <c r="AS248" s="325"/>
      <c r="AT248" s="325"/>
      <c r="AU248" s="325"/>
      <c r="AV248" s="325"/>
      <c r="AW248" s="325"/>
      <c r="AX248" s="325"/>
      <c r="AY248" s="325"/>
      <c r="AZ248" s="325"/>
      <c r="BA248" s="325"/>
      <c r="BB248" s="325"/>
      <c r="BC248" s="325"/>
      <c r="BD248" s="325"/>
      <c r="BE248" s="325"/>
      <c r="BF248" s="325"/>
      <c r="BG248" s="325"/>
      <c r="BH248" s="325"/>
      <c r="BI248" s="325"/>
      <c r="BJ248" s="325"/>
      <c r="BK248" s="325"/>
      <c r="BL248" s="325"/>
      <c r="BM248" s="325">
        <v>1</v>
      </c>
      <c r="BN248" s="332"/>
      <c r="BO248" s="325"/>
      <c r="BP248" s="326" t="s">
        <v>3335</v>
      </c>
      <c r="BQ248" s="325"/>
      <c r="BR248" s="325"/>
    </row>
    <row r="249" spans="2:70" ht="14.25" customHeight="1">
      <c r="B249" s="310">
        <v>247</v>
      </c>
      <c r="C249" s="359" t="s">
        <v>10367</v>
      </c>
      <c r="D249" s="373" t="s">
        <v>10368</v>
      </c>
      <c r="E249" s="373" t="s">
        <v>10369</v>
      </c>
      <c r="F249" s="373" t="s">
        <v>10370</v>
      </c>
      <c r="G249" s="374" t="s">
        <v>10320</v>
      </c>
      <c r="H249" s="349" t="s">
        <v>10371</v>
      </c>
      <c r="I249" s="350"/>
      <c r="J249" s="350"/>
      <c r="K249" s="350"/>
      <c r="L249" s="375" t="s">
        <v>8500</v>
      </c>
      <c r="M249" s="351"/>
      <c r="N249" s="352">
        <v>6980</v>
      </c>
      <c r="O249" s="353"/>
      <c r="P249" s="376"/>
      <c r="Q249" s="377"/>
      <c r="R249" s="350"/>
      <c r="S249" s="350"/>
      <c r="T249" s="338" t="s">
        <v>10372</v>
      </c>
      <c r="U249" s="338" t="s">
        <v>10373</v>
      </c>
      <c r="V249" s="28"/>
      <c r="W249" s="28"/>
      <c r="X249" s="28"/>
      <c r="Y249" s="28"/>
      <c r="Z249" s="28"/>
      <c r="AA249" s="320" t="s">
        <v>313</v>
      </c>
      <c r="AB249" s="356"/>
      <c r="AC249" s="356"/>
      <c r="AD249" s="356"/>
      <c r="AE249" s="321" t="s">
        <v>10374</v>
      </c>
      <c r="AF249" s="357"/>
      <c r="AG249" s="357"/>
      <c r="AH249" s="357"/>
      <c r="AI249" s="357"/>
      <c r="AJ249" s="28"/>
      <c r="AK249" s="28"/>
      <c r="AL249" s="28"/>
      <c r="AM249" s="324">
        <v>1</v>
      </c>
      <c r="AN249" s="325"/>
      <c r="AO249" s="325"/>
      <c r="AP249" s="325"/>
      <c r="AQ249" s="325"/>
      <c r="AR249" s="325"/>
      <c r="AS249" s="325"/>
      <c r="AT249" s="325"/>
      <c r="AU249" s="325"/>
      <c r="AV249" s="325"/>
      <c r="AW249" s="325"/>
      <c r="AX249" s="325"/>
      <c r="AY249" s="325"/>
      <c r="AZ249" s="325"/>
      <c r="BA249" s="325"/>
      <c r="BB249" s="325"/>
      <c r="BC249" s="325"/>
      <c r="BD249" s="325"/>
      <c r="BE249" s="325"/>
      <c r="BF249" s="325"/>
      <c r="BG249" s="325"/>
      <c r="BH249" s="325"/>
      <c r="BI249" s="325"/>
      <c r="BJ249" s="325"/>
      <c r="BK249" s="325"/>
      <c r="BL249" s="325"/>
      <c r="BM249" s="325" t="s">
        <v>2756</v>
      </c>
      <c r="BN249" s="332"/>
      <c r="BO249" s="325"/>
      <c r="BP249" s="326" t="s">
        <v>3335</v>
      </c>
      <c r="BQ249" s="325"/>
      <c r="BR249" s="325"/>
    </row>
    <row r="250" spans="2:70" ht="14.25" customHeight="1">
      <c r="B250" s="310">
        <v>248</v>
      </c>
      <c r="C250" s="359" t="s">
        <v>10375</v>
      </c>
      <c r="D250" s="373" t="s">
        <v>10376</v>
      </c>
      <c r="E250" s="373" t="s">
        <v>10377</v>
      </c>
      <c r="F250" s="373" t="s">
        <v>10378</v>
      </c>
      <c r="G250" s="374" t="s">
        <v>10320</v>
      </c>
      <c r="H250" s="349" t="s">
        <v>10379</v>
      </c>
      <c r="I250" s="350"/>
      <c r="J250" s="350"/>
      <c r="K250" s="350"/>
      <c r="L250" s="375" t="s">
        <v>8500</v>
      </c>
      <c r="M250" s="351"/>
      <c r="N250" s="352">
        <v>3000</v>
      </c>
      <c r="O250" s="353"/>
      <c r="P250" s="376"/>
      <c r="Q250" s="377"/>
      <c r="R250" s="350"/>
      <c r="S250" s="350"/>
      <c r="T250" s="338" t="s">
        <v>10380</v>
      </c>
      <c r="U250" s="338" t="s">
        <v>10381</v>
      </c>
      <c r="V250" s="28"/>
      <c r="W250" s="28"/>
      <c r="X250" s="28"/>
      <c r="Y250" s="28"/>
      <c r="Z250" s="28"/>
      <c r="AA250" s="320" t="s">
        <v>313</v>
      </c>
      <c r="AB250" s="356"/>
      <c r="AC250" s="356"/>
      <c r="AD250" s="356"/>
      <c r="AE250" s="321" t="s">
        <v>10382</v>
      </c>
      <c r="AF250" s="357"/>
      <c r="AG250" s="357"/>
      <c r="AH250" s="357"/>
      <c r="AI250" s="357"/>
      <c r="AJ250" s="28"/>
      <c r="AK250" s="28"/>
      <c r="AL250" s="28"/>
      <c r="AM250" s="333">
        <v>1</v>
      </c>
      <c r="AN250" s="325"/>
      <c r="AO250" s="325"/>
      <c r="AP250" s="325"/>
      <c r="AQ250" s="325"/>
      <c r="AR250" s="325"/>
      <c r="AS250" s="325"/>
      <c r="AT250" s="325"/>
      <c r="AU250" s="325"/>
      <c r="AV250" s="325"/>
      <c r="AW250" s="325"/>
      <c r="AX250" s="325"/>
      <c r="AY250" s="325"/>
      <c r="AZ250" s="325"/>
      <c r="BA250" s="325"/>
      <c r="BB250" s="325"/>
      <c r="BC250" s="325"/>
      <c r="BD250" s="325"/>
      <c r="BE250" s="325"/>
      <c r="BF250" s="325"/>
      <c r="BG250" s="325"/>
      <c r="BH250" s="325"/>
      <c r="BI250" s="325"/>
      <c r="BJ250" s="325"/>
      <c r="BK250" s="325"/>
      <c r="BL250" s="325"/>
      <c r="BM250" s="325" t="s">
        <v>2756</v>
      </c>
      <c r="BN250" s="378"/>
      <c r="BO250" s="325"/>
      <c r="BP250" s="326" t="s">
        <v>3335</v>
      </c>
      <c r="BQ250" s="325"/>
      <c r="BR250" s="325"/>
    </row>
    <row r="251" spans="2:70" ht="14.25" customHeight="1">
      <c r="B251" s="310">
        <v>249</v>
      </c>
      <c r="C251" s="359" t="s">
        <v>10383</v>
      </c>
      <c r="D251" s="373" t="s">
        <v>10384</v>
      </c>
      <c r="E251" s="373" t="s">
        <v>10385</v>
      </c>
      <c r="F251" s="373" t="s">
        <v>10386</v>
      </c>
      <c r="G251" s="374" t="s">
        <v>10302</v>
      </c>
      <c r="H251" s="349" t="s">
        <v>10387</v>
      </c>
      <c r="I251" s="350"/>
      <c r="J251" s="350"/>
      <c r="K251" s="350"/>
      <c r="L251" s="375" t="s">
        <v>8500</v>
      </c>
      <c r="M251" s="351"/>
      <c r="N251" s="352">
        <v>65560</v>
      </c>
      <c r="O251" s="353"/>
      <c r="P251" s="376"/>
      <c r="Q251" s="377"/>
      <c r="R251" s="350"/>
      <c r="S251" s="350"/>
      <c r="T251" s="338" t="s">
        <v>10388</v>
      </c>
      <c r="U251" s="338" t="s">
        <v>10389</v>
      </c>
      <c r="V251" s="28"/>
      <c r="W251" s="28"/>
      <c r="X251" s="28"/>
      <c r="Y251" s="28"/>
      <c r="Z251" s="28"/>
      <c r="AA251" s="320" t="s">
        <v>313</v>
      </c>
      <c r="AB251" s="356"/>
      <c r="AC251" s="356"/>
      <c r="AD251" s="356"/>
      <c r="AE251" s="321" t="s">
        <v>10390</v>
      </c>
      <c r="AF251" s="357"/>
      <c r="AG251" s="357"/>
      <c r="AH251" s="357"/>
      <c r="AI251" s="357"/>
      <c r="AJ251" s="28"/>
      <c r="AK251" s="28"/>
      <c r="AL251" s="28"/>
      <c r="AM251" s="333">
        <v>1</v>
      </c>
      <c r="AN251" s="325"/>
      <c r="AO251" s="325"/>
      <c r="AP251" s="325"/>
      <c r="AQ251" s="325"/>
      <c r="AR251" s="325"/>
      <c r="AS251" s="325"/>
      <c r="AT251" s="325"/>
      <c r="AU251" s="325"/>
      <c r="AV251" s="325"/>
      <c r="AW251" s="325"/>
      <c r="AX251" s="325"/>
      <c r="AY251" s="325"/>
      <c r="AZ251" s="325"/>
      <c r="BA251" s="325"/>
      <c r="BB251" s="325"/>
      <c r="BC251" s="325"/>
      <c r="BD251" s="325"/>
      <c r="BE251" s="325"/>
      <c r="BF251" s="325"/>
      <c r="BG251" s="325"/>
      <c r="BH251" s="325"/>
      <c r="BI251" s="325"/>
      <c r="BJ251" s="325"/>
      <c r="BK251" s="325"/>
      <c r="BL251" s="325"/>
      <c r="BM251" s="325" t="s">
        <v>2756</v>
      </c>
      <c r="BN251" s="378"/>
      <c r="BO251" s="325"/>
      <c r="BP251" s="326" t="s">
        <v>3335</v>
      </c>
      <c r="BQ251" s="325"/>
      <c r="BR251" s="325"/>
    </row>
    <row r="252" spans="2:70" ht="14.25" customHeight="1">
      <c r="B252" s="310">
        <v>250</v>
      </c>
      <c r="C252" s="359" t="s">
        <v>10391</v>
      </c>
      <c r="D252" s="373" t="s">
        <v>10392</v>
      </c>
      <c r="E252" s="373" t="s">
        <v>10393</v>
      </c>
      <c r="F252" s="373" t="s">
        <v>10394</v>
      </c>
      <c r="G252" s="374" t="s">
        <v>10302</v>
      </c>
      <c r="H252" s="349" t="s">
        <v>10395</v>
      </c>
      <c r="I252" s="350"/>
      <c r="J252" s="350"/>
      <c r="K252" s="350"/>
      <c r="L252" s="375" t="s">
        <v>8500</v>
      </c>
      <c r="M252" s="351"/>
      <c r="N252" s="352">
        <v>12200</v>
      </c>
      <c r="O252" s="353"/>
      <c r="P252" s="376"/>
      <c r="Q252" s="377"/>
      <c r="R252" s="350"/>
      <c r="S252" s="350"/>
      <c r="T252" s="338" t="s">
        <v>10396</v>
      </c>
      <c r="U252" s="338" t="s">
        <v>10397</v>
      </c>
      <c r="V252" s="28"/>
      <c r="W252" s="28"/>
      <c r="X252" s="28"/>
      <c r="Y252" s="28"/>
      <c r="Z252" s="28"/>
      <c r="AA252" s="320" t="s">
        <v>313</v>
      </c>
      <c r="AB252" s="356"/>
      <c r="AC252" s="356"/>
      <c r="AD252" s="356"/>
      <c r="AE252" s="321" t="s">
        <v>10390</v>
      </c>
      <c r="AF252" s="357"/>
      <c r="AG252" s="357"/>
      <c r="AH252" s="357"/>
      <c r="AI252" s="357"/>
      <c r="AJ252" s="28"/>
      <c r="AK252" s="28"/>
      <c r="AL252" s="28"/>
      <c r="AM252" s="333">
        <v>1</v>
      </c>
      <c r="AN252" s="325"/>
      <c r="AO252" s="325"/>
      <c r="AP252" s="325"/>
      <c r="AQ252" s="325"/>
      <c r="AR252" s="325"/>
      <c r="AS252" s="325"/>
      <c r="AT252" s="325"/>
      <c r="AU252" s="325"/>
      <c r="AV252" s="325"/>
      <c r="AW252" s="325"/>
      <c r="AX252" s="325"/>
      <c r="AY252" s="325"/>
      <c r="AZ252" s="325"/>
      <c r="BA252" s="325"/>
      <c r="BB252" s="325"/>
      <c r="BC252" s="325"/>
      <c r="BD252" s="325"/>
      <c r="BE252" s="325"/>
      <c r="BF252" s="325"/>
      <c r="BG252" s="325"/>
      <c r="BH252" s="325"/>
      <c r="BI252" s="325"/>
      <c r="BJ252" s="325"/>
      <c r="BK252" s="325"/>
      <c r="BL252" s="325"/>
      <c r="BM252" s="325" t="s">
        <v>2756</v>
      </c>
      <c r="BN252" s="378"/>
      <c r="BO252" s="325"/>
      <c r="BP252" s="326" t="s">
        <v>3335</v>
      </c>
      <c r="BQ252" s="325"/>
      <c r="BR252" s="325"/>
    </row>
    <row r="253" spans="2:70" ht="14.25" customHeight="1">
      <c r="B253" s="310">
        <v>251</v>
      </c>
      <c r="C253" s="359" t="s">
        <v>10398</v>
      </c>
      <c r="D253" s="373" t="s">
        <v>10399</v>
      </c>
      <c r="E253" s="373" t="s">
        <v>10400</v>
      </c>
      <c r="F253" s="373" t="s">
        <v>10401</v>
      </c>
      <c r="G253" s="374" t="s">
        <v>10402</v>
      </c>
      <c r="H253" s="349" t="s">
        <v>10403</v>
      </c>
      <c r="I253" s="350"/>
      <c r="J253" s="350"/>
      <c r="K253" s="350"/>
      <c r="L253" s="375" t="s">
        <v>10404</v>
      </c>
      <c r="M253" s="351"/>
      <c r="N253" s="352">
        <v>1830</v>
      </c>
      <c r="O253" s="353"/>
      <c r="P253" s="376"/>
      <c r="Q253" s="377"/>
      <c r="R253" s="350"/>
      <c r="S253" s="350"/>
      <c r="T253" s="338" t="s">
        <v>10400</v>
      </c>
      <c r="U253" s="338" t="s">
        <v>10405</v>
      </c>
      <c r="V253" s="28"/>
      <c r="W253" s="28"/>
      <c r="X253" s="28"/>
      <c r="Y253" s="28"/>
      <c r="Z253" s="28"/>
      <c r="AA253" s="320" t="s">
        <v>313</v>
      </c>
      <c r="AB253" s="356"/>
      <c r="AC253" s="356"/>
      <c r="AD253" s="356"/>
      <c r="AE253" s="321" t="s">
        <v>10406</v>
      </c>
      <c r="AF253" s="357"/>
      <c r="AG253" s="357"/>
      <c r="AH253" s="357"/>
      <c r="AI253" s="357"/>
      <c r="AJ253" s="28"/>
      <c r="AK253" s="28"/>
      <c r="AL253" s="28"/>
      <c r="AM253" s="333">
        <v>1</v>
      </c>
      <c r="AN253" s="325"/>
      <c r="AO253" s="325"/>
      <c r="AP253" s="325"/>
      <c r="AQ253" s="325"/>
      <c r="AR253" s="325"/>
      <c r="AS253" s="325"/>
      <c r="AT253" s="325"/>
      <c r="AU253" s="325"/>
      <c r="AV253" s="325"/>
      <c r="AW253" s="325"/>
      <c r="AX253" s="325"/>
      <c r="AY253" s="325"/>
      <c r="AZ253" s="325"/>
      <c r="BA253" s="325"/>
      <c r="BB253" s="325"/>
      <c r="BC253" s="325"/>
      <c r="BD253" s="325"/>
      <c r="BE253" s="325"/>
      <c r="BF253" s="325"/>
      <c r="BG253" s="325"/>
      <c r="BH253" s="325"/>
      <c r="BI253" s="325"/>
      <c r="BJ253" s="325"/>
      <c r="BK253" s="325"/>
      <c r="BL253" s="325"/>
      <c r="BM253" s="325" t="s">
        <v>2756</v>
      </c>
      <c r="BN253" s="332"/>
      <c r="BO253" s="325"/>
      <c r="BP253" s="326" t="s">
        <v>3335</v>
      </c>
      <c r="BQ253" s="325"/>
      <c r="BR253" s="325"/>
    </row>
    <row r="254" spans="2:70" ht="14.25" customHeight="1">
      <c r="B254" s="310">
        <v>252</v>
      </c>
      <c r="C254" s="359" t="s">
        <v>10407</v>
      </c>
      <c r="D254" s="364" t="s">
        <v>10408</v>
      </c>
      <c r="E254" s="364" t="s">
        <v>10409</v>
      </c>
      <c r="F254" s="364" t="s">
        <v>10410</v>
      </c>
      <c r="G254" s="360" t="s">
        <v>10411</v>
      </c>
      <c r="H254" s="349" t="s">
        <v>10412</v>
      </c>
      <c r="I254" s="350"/>
      <c r="J254" s="350"/>
      <c r="K254" s="350"/>
      <c r="L254" s="359" t="s">
        <v>8983</v>
      </c>
      <c r="M254" s="351"/>
      <c r="N254" s="352">
        <v>500</v>
      </c>
      <c r="O254" s="353"/>
      <c r="P254" s="366"/>
      <c r="Q254" s="367"/>
      <c r="R254" s="350"/>
      <c r="S254" s="350"/>
      <c r="T254" s="368" t="s">
        <v>10409</v>
      </c>
      <c r="U254" s="368" t="s">
        <v>10413</v>
      </c>
      <c r="V254" s="28"/>
      <c r="W254" s="28"/>
      <c r="X254" s="28"/>
      <c r="Y254" s="28"/>
      <c r="Z254" s="28"/>
      <c r="AA254" s="320" t="s">
        <v>313</v>
      </c>
      <c r="AB254" s="356"/>
      <c r="AC254" s="356"/>
      <c r="AD254" s="356"/>
      <c r="AE254" s="321" t="s">
        <v>10414</v>
      </c>
      <c r="AF254" s="357"/>
      <c r="AG254" s="357"/>
      <c r="AH254" s="357"/>
      <c r="AI254" s="357"/>
      <c r="AJ254" s="28"/>
      <c r="AK254" s="28"/>
      <c r="AL254" s="28"/>
      <c r="AM254" s="333">
        <v>1</v>
      </c>
      <c r="AN254" s="325"/>
      <c r="AO254" s="325"/>
      <c r="AP254" s="325"/>
      <c r="AQ254" s="325"/>
      <c r="AR254" s="325"/>
      <c r="AS254" s="325"/>
      <c r="AT254" s="325"/>
      <c r="AU254" s="325"/>
      <c r="AV254" s="325"/>
      <c r="AW254" s="325"/>
      <c r="AX254" s="325"/>
      <c r="AY254" s="325"/>
      <c r="AZ254" s="325"/>
      <c r="BA254" s="325"/>
      <c r="BB254" s="325"/>
      <c r="BC254" s="325"/>
      <c r="BD254" s="325"/>
      <c r="BE254" s="325"/>
      <c r="BF254" s="325"/>
      <c r="BG254" s="325"/>
      <c r="BH254" s="325"/>
      <c r="BI254" s="325"/>
      <c r="BJ254" s="325"/>
      <c r="BK254" s="325"/>
      <c r="BL254" s="325"/>
      <c r="BM254" s="325" t="s">
        <v>2756</v>
      </c>
      <c r="BN254" s="363"/>
      <c r="BO254" s="325"/>
      <c r="BP254" s="326" t="s">
        <v>3335</v>
      </c>
      <c r="BQ254" s="325"/>
      <c r="BR254" s="325"/>
    </row>
    <row r="255" spans="2:70" ht="14.25" customHeight="1">
      <c r="B255" s="310">
        <v>253</v>
      </c>
      <c r="C255" s="347" t="s">
        <v>10415</v>
      </c>
      <c r="D255" s="359" t="s">
        <v>10416</v>
      </c>
      <c r="E255" s="347" t="s">
        <v>10417</v>
      </c>
      <c r="F255" s="347" t="s">
        <v>10418</v>
      </c>
      <c r="G255" s="348" t="s">
        <v>10419</v>
      </c>
      <c r="H255" s="349" t="s">
        <v>10420</v>
      </c>
      <c r="I255" s="350"/>
      <c r="J255" s="350"/>
      <c r="K255" s="350"/>
      <c r="L255" s="359" t="s">
        <v>8983</v>
      </c>
      <c r="M255" s="351"/>
      <c r="N255" s="352">
        <v>8150</v>
      </c>
      <c r="O255" s="353"/>
      <c r="P255" s="354"/>
      <c r="Q255" s="355"/>
      <c r="R255" s="350"/>
      <c r="S255" s="350"/>
      <c r="T255" s="349" t="s">
        <v>10421</v>
      </c>
      <c r="U255" s="349" t="s">
        <v>10422</v>
      </c>
      <c r="V255" s="28"/>
      <c r="W255" s="28"/>
      <c r="X255" s="28"/>
      <c r="Y255" s="28"/>
      <c r="Z255" s="28"/>
      <c r="AA255" s="320" t="s">
        <v>313</v>
      </c>
      <c r="AB255" s="356"/>
      <c r="AC255" s="356"/>
      <c r="AD255" s="356"/>
      <c r="AE255" s="321" t="s">
        <v>10174</v>
      </c>
      <c r="AF255" s="357"/>
      <c r="AG255" s="357"/>
      <c r="AH255" s="357"/>
      <c r="AI255" s="357"/>
      <c r="AJ255" s="28"/>
      <c r="AK255" s="28"/>
      <c r="AL255" s="28"/>
      <c r="AM255" s="333">
        <v>1</v>
      </c>
      <c r="AN255" s="325"/>
      <c r="AO255" s="325"/>
      <c r="AP255" s="325"/>
      <c r="AQ255" s="325"/>
      <c r="AR255" s="325"/>
      <c r="AS255" s="325"/>
      <c r="AT255" s="325"/>
      <c r="AU255" s="325"/>
      <c r="AV255" s="325"/>
      <c r="AW255" s="325"/>
      <c r="AX255" s="325"/>
      <c r="AY255" s="325"/>
      <c r="AZ255" s="325"/>
      <c r="BA255" s="325"/>
      <c r="BB255" s="325"/>
      <c r="BC255" s="325"/>
      <c r="BD255" s="325"/>
      <c r="BE255" s="325"/>
      <c r="BF255" s="325"/>
      <c r="BG255" s="325"/>
      <c r="BH255" s="325"/>
      <c r="BI255" s="325"/>
      <c r="BJ255" s="325"/>
      <c r="BK255" s="325"/>
      <c r="BL255" s="325"/>
      <c r="BM255" s="325">
        <v>1</v>
      </c>
      <c r="BN255" s="379"/>
      <c r="BO255" s="325"/>
      <c r="BP255" s="326" t="s">
        <v>3335</v>
      </c>
      <c r="BQ255" s="325"/>
      <c r="BR255" s="325"/>
    </row>
    <row r="256" spans="2:70" ht="14.25" customHeight="1">
      <c r="B256" s="310">
        <v>254</v>
      </c>
      <c r="C256" s="347" t="s">
        <v>10423</v>
      </c>
      <c r="D256" s="359" t="s">
        <v>10424</v>
      </c>
      <c r="E256" s="347" t="s">
        <v>10425</v>
      </c>
      <c r="F256" s="347" t="s">
        <v>10426</v>
      </c>
      <c r="G256" s="348" t="s">
        <v>10411</v>
      </c>
      <c r="H256" s="349" t="s">
        <v>10427</v>
      </c>
      <c r="I256" s="350"/>
      <c r="J256" s="350"/>
      <c r="K256" s="350"/>
      <c r="L256" s="359" t="s">
        <v>8983</v>
      </c>
      <c r="M256" s="351"/>
      <c r="N256" s="352">
        <v>5780</v>
      </c>
      <c r="O256" s="353"/>
      <c r="P256" s="354"/>
      <c r="Q256" s="355"/>
      <c r="R256" s="350"/>
      <c r="S256" s="350"/>
      <c r="T256" s="349" t="s">
        <v>10428</v>
      </c>
      <c r="U256" s="349" t="s">
        <v>10429</v>
      </c>
      <c r="V256" s="28"/>
      <c r="W256" s="28"/>
      <c r="X256" s="28"/>
      <c r="Y256" s="28"/>
      <c r="Z256" s="28"/>
      <c r="AA256" s="320" t="s">
        <v>313</v>
      </c>
      <c r="AB256" s="356"/>
      <c r="AC256" s="356"/>
      <c r="AD256" s="356"/>
      <c r="AE256" s="321" t="s">
        <v>10430</v>
      </c>
      <c r="AF256" s="357"/>
      <c r="AG256" s="357"/>
      <c r="AH256" s="357"/>
      <c r="AI256" s="357"/>
      <c r="AJ256" s="28"/>
      <c r="AK256" s="28"/>
      <c r="AL256" s="28"/>
      <c r="AM256" s="333">
        <v>1</v>
      </c>
      <c r="AN256" s="325"/>
      <c r="AO256" s="325"/>
      <c r="AP256" s="325"/>
      <c r="AQ256" s="325"/>
      <c r="AR256" s="325"/>
      <c r="AS256" s="325"/>
      <c r="AT256" s="325"/>
      <c r="AU256" s="325"/>
      <c r="AV256" s="325"/>
      <c r="AW256" s="325"/>
      <c r="AX256" s="325"/>
      <c r="AY256" s="325"/>
      <c r="AZ256" s="325"/>
      <c r="BA256" s="325"/>
      <c r="BB256" s="325"/>
      <c r="BC256" s="325"/>
      <c r="BD256" s="325"/>
      <c r="BE256" s="325"/>
      <c r="BF256" s="325"/>
      <c r="BG256" s="325"/>
      <c r="BH256" s="325"/>
      <c r="BI256" s="325"/>
      <c r="BJ256" s="325"/>
      <c r="BK256" s="325"/>
      <c r="BL256" s="325"/>
      <c r="BM256" s="325">
        <v>1</v>
      </c>
      <c r="BN256" s="379"/>
      <c r="BO256" s="325"/>
      <c r="BP256" s="326" t="s">
        <v>3335</v>
      </c>
      <c r="BQ256" s="325"/>
      <c r="BR256" s="325"/>
    </row>
    <row r="257" spans="2:70" ht="14.25" customHeight="1">
      <c r="B257" s="310">
        <v>255</v>
      </c>
      <c r="C257" s="347" t="s">
        <v>10431</v>
      </c>
      <c r="D257" s="359"/>
      <c r="E257" s="347" t="s">
        <v>10432</v>
      </c>
      <c r="F257" s="347" t="s">
        <v>10433</v>
      </c>
      <c r="G257" s="348" t="s">
        <v>10411</v>
      </c>
      <c r="H257" s="349" t="s">
        <v>10434</v>
      </c>
      <c r="I257" s="350"/>
      <c r="J257" s="350"/>
      <c r="K257" s="350"/>
      <c r="L257" s="359" t="s">
        <v>8983</v>
      </c>
      <c r="M257" s="351"/>
      <c r="N257" s="352">
        <v>7400</v>
      </c>
      <c r="O257" s="353"/>
      <c r="P257" s="354"/>
      <c r="Q257" s="355"/>
      <c r="R257" s="350"/>
      <c r="S257" s="350"/>
      <c r="T257" s="349" t="s">
        <v>10435</v>
      </c>
      <c r="U257" s="349" t="s">
        <v>10436</v>
      </c>
      <c r="V257" s="28"/>
      <c r="W257" s="28"/>
      <c r="X257" s="28"/>
      <c r="Y257" s="28"/>
      <c r="Z257" s="28"/>
      <c r="AA257" s="320" t="s">
        <v>313</v>
      </c>
      <c r="AB257" s="356"/>
      <c r="AC257" s="356"/>
      <c r="AD257" s="356"/>
      <c r="AE257" s="321" t="s">
        <v>10437</v>
      </c>
      <c r="AF257" s="357"/>
      <c r="AG257" s="357"/>
      <c r="AH257" s="357"/>
      <c r="AI257" s="357"/>
      <c r="AJ257" s="28"/>
      <c r="AK257" s="28"/>
      <c r="AL257" s="28"/>
      <c r="AM257" s="333">
        <v>1</v>
      </c>
      <c r="AN257" s="325"/>
      <c r="AO257" s="325"/>
      <c r="AP257" s="325"/>
      <c r="AQ257" s="325"/>
      <c r="AR257" s="325"/>
      <c r="AS257" s="325"/>
      <c r="AT257" s="325"/>
      <c r="AU257" s="325"/>
      <c r="AV257" s="325"/>
      <c r="AW257" s="325"/>
      <c r="AX257" s="325"/>
      <c r="AY257" s="325"/>
      <c r="AZ257" s="325"/>
      <c r="BA257" s="325"/>
      <c r="BB257" s="325"/>
      <c r="BC257" s="325"/>
      <c r="BD257" s="325"/>
      <c r="BE257" s="325"/>
      <c r="BF257" s="325"/>
      <c r="BG257" s="325"/>
      <c r="BH257" s="325"/>
      <c r="BI257" s="325"/>
      <c r="BJ257" s="325"/>
      <c r="BK257" s="325"/>
      <c r="BL257" s="325"/>
      <c r="BM257" s="325" t="s">
        <v>2756</v>
      </c>
      <c r="BN257" s="379"/>
      <c r="BO257" s="325"/>
      <c r="BP257" s="326" t="s">
        <v>3335</v>
      </c>
      <c r="BQ257" s="325"/>
      <c r="BR257" s="325"/>
    </row>
    <row r="258" spans="2:70" ht="14.25" customHeight="1">
      <c r="B258" s="310">
        <v>256</v>
      </c>
      <c r="C258" s="347" t="s">
        <v>10438</v>
      </c>
      <c r="D258" s="359" t="s">
        <v>10439</v>
      </c>
      <c r="E258" s="347" t="s">
        <v>10440</v>
      </c>
      <c r="F258" s="347" t="s">
        <v>10441</v>
      </c>
      <c r="G258" s="348" t="s">
        <v>10419</v>
      </c>
      <c r="H258" s="349" t="s">
        <v>10442</v>
      </c>
      <c r="I258" s="350"/>
      <c r="J258" s="350"/>
      <c r="K258" s="350"/>
      <c r="L258" s="359" t="s">
        <v>8983</v>
      </c>
      <c r="M258" s="351"/>
      <c r="N258" s="352">
        <v>1500</v>
      </c>
      <c r="O258" s="353"/>
      <c r="P258" s="354"/>
      <c r="Q258" s="355"/>
      <c r="R258" s="350"/>
      <c r="S258" s="350"/>
      <c r="T258" s="349" t="s">
        <v>10443</v>
      </c>
      <c r="U258" s="349" t="s">
        <v>10444</v>
      </c>
      <c r="V258" s="28"/>
      <c r="W258" s="28"/>
      <c r="X258" s="28"/>
      <c r="Y258" s="28"/>
      <c r="Z258" s="28"/>
      <c r="AA258" s="320" t="s">
        <v>313</v>
      </c>
      <c r="AB258" s="356"/>
      <c r="AC258" s="356"/>
      <c r="AD258" s="356"/>
      <c r="AE258" s="321" t="s">
        <v>10445</v>
      </c>
      <c r="AF258" s="357"/>
      <c r="AG258" s="357"/>
      <c r="AH258" s="357"/>
      <c r="AI258" s="357"/>
      <c r="AJ258" s="28"/>
      <c r="AK258" s="28"/>
      <c r="AL258" s="28"/>
      <c r="AM258" s="333">
        <v>1</v>
      </c>
      <c r="AN258" s="325"/>
      <c r="AO258" s="325"/>
      <c r="AP258" s="325"/>
      <c r="AQ258" s="325"/>
      <c r="AR258" s="325"/>
      <c r="AS258" s="325"/>
      <c r="AT258" s="325"/>
      <c r="AU258" s="325"/>
      <c r="AV258" s="325"/>
      <c r="AW258" s="325"/>
      <c r="AX258" s="325"/>
      <c r="AY258" s="325"/>
      <c r="AZ258" s="325"/>
      <c r="BA258" s="325"/>
      <c r="BB258" s="325"/>
      <c r="BC258" s="325"/>
      <c r="BD258" s="325"/>
      <c r="BE258" s="325"/>
      <c r="BF258" s="325"/>
      <c r="BG258" s="325"/>
      <c r="BH258" s="325"/>
      <c r="BI258" s="325"/>
      <c r="BJ258" s="325"/>
      <c r="BK258" s="325"/>
      <c r="BL258" s="325"/>
      <c r="BM258" s="325" t="s">
        <v>2756</v>
      </c>
      <c r="BN258" s="379"/>
      <c r="BO258" s="325"/>
      <c r="BP258" s="326" t="s">
        <v>3335</v>
      </c>
      <c r="BQ258" s="325"/>
      <c r="BR258" s="325"/>
    </row>
    <row r="259" spans="2:70" ht="14.25" customHeight="1">
      <c r="B259" s="310">
        <v>257</v>
      </c>
      <c r="C259" s="347" t="s">
        <v>10446</v>
      </c>
      <c r="D259" s="359" t="s">
        <v>10447</v>
      </c>
      <c r="E259" s="347" t="s">
        <v>10448</v>
      </c>
      <c r="F259" s="347" t="s">
        <v>10449</v>
      </c>
      <c r="G259" s="348" t="s">
        <v>10450</v>
      </c>
      <c r="H259" s="349" t="s">
        <v>10451</v>
      </c>
      <c r="I259" s="350"/>
      <c r="J259" s="350"/>
      <c r="K259" s="350"/>
      <c r="L259" s="359" t="s">
        <v>8983</v>
      </c>
      <c r="M259" s="351"/>
      <c r="N259" s="352">
        <v>1400</v>
      </c>
      <c r="O259" s="353"/>
      <c r="P259" s="354"/>
      <c r="Q259" s="355"/>
      <c r="R259" s="350"/>
      <c r="S259" s="350"/>
      <c r="T259" s="349" t="s">
        <v>10452</v>
      </c>
      <c r="U259" s="349" t="s">
        <v>10453</v>
      </c>
      <c r="V259" s="28"/>
      <c r="W259" s="28"/>
      <c r="X259" s="28"/>
      <c r="Y259" s="28"/>
      <c r="Z259" s="28"/>
      <c r="AA259" s="320" t="s">
        <v>313</v>
      </c>
      <c r="AB259" s="356"/>
      <c r="AC259" s="356"/>
      <c r="AD259" s="356"/>
      <c r="AE259" s="321" t="s">
        <v>10454</v>
      </c>
      <c r="AF259" s="357"/>
      <c r="AG259" s="357"/>
      <c r="AH259" s="357"/>
      <c r="AI259" s="357"/>
      <c r="AJ259" s="28"/>
      <c r="AK259" s="28"/>
      <c r="AL259" s="28"/>
      <c r="AM259" s="333">
        <v>1</v>
      </c>
      <c r="AN259" s="325"/>
      <c r="AO259" s="325"/>
      <c r="AP259" s="325"/>
      <c r="AQ259" s="325"/>
      <c r="AR259" s="325"/>
      <c r="AS259" s="325"/>
      <c r="AT259" s="325"/>
      <c r="AU259" s="325"/>
      <c r="AV259" s="325"/>
      <c r="AW259" s="325"/>
      <c r="AX259" s="325"/>
      <c r="AY259" s="325"/>
      <c r="AZ259" s="325"/>
      <c r="BA259" s="325"/>
      <c r="BB259" s="325"/>
      <c r="BC259" s="325"/>
      <c r="BD259" s="325"/>
      <c r="BE259" s="325"/>
      <c r="BF259" s="325"/>
      <c r="BG259" s="325"/>
      <c r="BH259" s="325"/>
      <c r="BI259" s="325"/>
      <c r="BJ259" s="325"/>
      <c r="BK259" s="325"/>
      <c r="BL259" s="325"/>
      <c r="BM259" s="325" t="s">
        <v>2756</v>
      </c>
      <c r="BN259" s="379"/>
      <c r="BO259" s="325"/>
      <c r="BP259" s="326" t="s">
        <v>3335</v>
      </c>
      <c r="BQ259" s="325"/>
      <c r="BR259" s="325"/>
    </row>
    <row r="260" spans="2:70" ht="14.25" customHeight="1">
      <c r="B260" s="310">
        <v>258</v>
      </c>
      <c r="C260" s="347" t="s">
        <v>10455</v>
      </c>
      <c r="D260" s="359" t="s">
        <v>10456</v>
      </c>
      <c r="E260" s="347" t="s">
        <v>10457</v>
      </c>
      <c r="F260" s="347" t="s">
        <v>10458</v>
      </c>
      <c r="G260" s="348" t="s">
        <v>10419</v>
      </c>
      <c r="H260" s="349" t="s">
        <v>10459</v>
      </c>
      <c r="I260" s="350"/>
      <c r="J260" s="350"/>
      <c r="K260" s="350"/>
      <c r="L260" s="359" t="s">
        <v>8983</v>
      </c>
      <c r="M260" s="351"/>
      <c r="N260" s="352">
        <v>1430</v>
      </c>
      <c r="O260" s="353"/>
      <c r="P260" s="354"/>
      <c r="Q260" s="355"/>
      <c r="R260" s="350"/>
      <c r="S260" s="350"/>
      <c r="T260" s="349" t="s">
        <v>10460</v>
      </c>
      <c r="U260" s="349" t="s">
        <v>10461</v>
      </c>
      <c r="V260" s="28"/>
      <c r="W260" s="28"/>
      <c r="X260" s="28"/>
      <c r="Y260" s="28"/>
      <c r="Z260" s="28"/>
      <c r="AA260" s="320" t="s">
        <v>313</v>
      </c>
      <c r="AB260" s="356"/>
      <c r="AC260" s="356"/>
      <c r="AD260" s="356"/>
      <c r="AE260" s="321" t="s">
        <v>10462</v>
      </c>
      <c r="AF260" s="357"/>
      <c r="AG260" s="357"/>
      <c r="AH260" s="357"/>
      <c r="AI260" s="357"/>
      <c r="AJ260" s="28"/>
      <c r="AK260" s="28"/>
      <c r="AL260" s="28"/>
      <c r="AM260" s="333">
        <v>1</v>
      </c>
      <c r="AN260" s="325"/>
      <c r="AO260" s="325"/>
      <c r="AP260" s="325"/>
      <c r="AQ260" s="325"/>
      <c r="AR260" s="325"/>
      <c r="AS260" s="325"/>
      <c r="AT260" s="325"/>
      <c r="AU260" s="325"/>
      <c r="AV260" s="325"/>
      <c r="AW260" s="325"/>
      <c r="AX260" s="325"/>
      <c r="AY260" s="325"/>
      <c r="AZ260" s="325"/>
      <c r="BA260" s="325"/>
      <c r="BB260" s="325"/>
      <c r="BC260" s="325"/>
      <c r="BD260" s="325"/>
      <c r="BE260" s="325"/>
      <c r="BF260" s="325"/>
      <c r="BG260" s="325"/>
      <c r="BH260" s="325"/>
      <c r="BI260" s="325"/>
      <c r="BJ260" s="325">
        <v>1</v>
      </c>
      <c r="BK260" s="325"/>
      <c r="BL260" s="325"/>
      <c r="BM260" s="325" t="s">
        <v>2756</v>
      </c>
      <c r="BN260" s="379"/>
      <c r="BO260" s="325"/>
      <c r="BP260" s="326" t="s">
        <v>3335</v>
      </c>
      <c r="BQ260" s="325"/>
      <c r="BR260" s="325"/>
    </row>
    <row r="261" spans="2:70" ht="14.25" customHeight="1">
      <c r="B261" s="310">
        <v>259</v>
      </c>
      <c r="C261" s="347" t="s">
        <v>10463</v>
      </c>
      <c r="D261" s="359" t="s">
        <v>10464</v>
      </c>
      <c r="E261" s="347" t="s">
        <v>10465</v>
      </c>
      <c r="F261" s="347" t="s">
        <v>10466</v>
      </c>
      <c r="G261" s="348" t="s">
        <v>10419</v>
      </c>
      <c r="H261" s="349" t="s">
        <v>10467</v>
      </c>
      <c r="I261" s="350"/>
      <c r="J261" s="350"/>
      <c r="K261" s="350"/>
      <c r="L261" s="359" t="s">
        <v>8983</v>
      </c>
      <c r="M261" s="351"/>
      <c r="N261" s="352">
        <v>27720</v>
      </c>
      <c r="O261" s="353"/>
      <c r="P261" s="354"/>
      <c r="Q261" s="355"/>
      <c r="R261" s="350"/>
      <c r="S261" s="350"/>
      <c r="T261" s="349" t="s">
        <v>10468</v>
      </c>
      <c r="U261" s="349" t="s">
        <v>10469</v>
      </c>
      <c r="V261" s="28"/>
      <c r="W261" s="28"/>
      <c r="X261" s="28"/>
      <c r="Y261" s="28"/>
      <c r="Z261" s="28"/>
      <c r="AA261" s="320" t="s">
        <v>313</v>
      </c>
      <c r="AB261" s="356"/>
      <c r="AC261" s="356"/>
      <c r="AD261" s="356"/>
      <c r="AE261" s="321" t="s">
        <v>10470</v>
      </c>
      <c r="AF261" s="357"/>
      <c r="AG261" s="357"/>
      <c r="AH261" s="357"/>
      <c r="AI261" s="357"/>
      <c r="AJ261" s="28"/>
      <c r="AK261" s="28"/>
      <c r="AL261" s="28"/>
      <c r="AM261" s="333">
        <v>1</v>
      </c>
      <c r="AN261" s="325"/>
      <c r="AO261" s="325"/>
      <c r="AP261" s="325"/>
      <c r="AQ261" s="325"/>
      <c r="AR261" s="325"/>
      <c r="AS261" s="325"/>
      <c r="AT261" s="325"/>
      <c r="AU261" s="325"/>
      <c r="AV261" s="325"/>
      <c r="AW261" s="325"/>
      <c r="AX261" s="325"/>
      <c r="AY261" s="325"/>
      <c r="AZ261" s="325"/>
      <c r="BA261" s="325"/>
      <c r="BB261" s="325"/>
      <c r="BC261" s="325"/>
      <c r="BD261" s="325"/>
      <c r="BE261" s="325"/>
      <c r="BF261" s="325"/>
      <c r="BG261" s="325"/>
      <c r="BH261" s="325"/>
      <c r="BI261" s="325"/>
      <c r="BJ261" s="325"/>
      <c r="BK261" s="325"/>
      <c r="BL261" s="325"/>
      <c r="BM261" s="325" t="s">
        <v>2756</v>
      </c>
      <c r="BN261" s="379"/>
      <c r="BO261" s="325"/>
      <c r="BP261" s="326" t="s">
        <v>3335</v>
      </c>
      <c r="BQ261" s="325"/>
      <c r="BR261" s="325"/>
    </row>
    <row r="262" spans="2:70" ht="14.25" customHeight="1">
      <c r="B262" s="310">
        <v>260</v>
      </c>
      <c r="C262" s="347" t="s">
        <v>10471</v>
      </c>
      <c r="D262" s="359" t="s">
        <v>10472</v>
      </c>
      <c r="E262" s="347" t="s">
        <v>10473</v>
      </c>
      <c r="F262" s="347" t="s">
        <v>10474</v>
      </c>
      <c r="G262" s="348" t="s">
        <v>10450</v>
      </c>
      <c r="H262" s="349" t="s">
        <v>10475</v>
      </c>
      <c r="I262" s="350"/>
      <c r="J262" s="350"/>
      <c r="K262" s="350"/>
      <c r="L262" s="359" t="s">
        <v>8983</v>
      </c>
      <c r="M262" s="351"/>
      <c r="N262" s="352">
        <v>58910</v>
      </c>
      <c r="O262" s="353"/>
      <c r="P262" s="354"/>
      <c r="Q262" s="355"/>
      <c r="R262" s="350"/>
      <c r="S262" s="350"/>
      <c r="T262" s="349" t="s">
        <v>10476</v>
      </c>
      <c r="U262" s="349" t="s">
        <v>10477</v>
      </c>
      <c r="V262" s="28"/>
      <c r="W262" s="28"/>
      <c r="X262" s="28"/>
      <c r="Y262" s="28"/>
      <c r="Z262" s="28"/>
      <c r="AA262" s="320" t="s">
        <v>313</v>
      </c>
      <c r="AB262" s="356"/>
      <c r="AC262" s="356"/>
      <c r="AD262" s="356"/>
      <c r="AE262" s="321" t="s">
        <v>10478</v>
      </c>
      <c r="AF262" s="357"/>
      <c r="AG262" s="357"/>
      <c r="AH262" s="357"/>
      <c r="AI262" s="357"/>
      <c r="AJ262" s="28"/>
      <c r="AK262" s="28"/>
      <c r="AL262" s="28"/>
      <c r="AM262" s="333">
        <v>1</v>
      </c>
      <c r="AN262" s="325"/>
      <c r="AO262" s="325"/>
      <c r="AP262" s="325"/>
      <c r="AQ262" s="325"/>
      <c r="AR262" s="325"/>
      <c r="AS262" s="325"/>
      <c r="AT262" s="325"/>
      <c r="AU262" s="325"/>
      <c r="AV262" s="325"/>
      <c r="AW262" s="325"/>
      <c r="AX262" s="325"/>
      <c r="AY262" s="325"/>
      <c r="AZ262" s="325"/>
      <c r="BA262" s="325"/>
      <c r="BB262" s="325"/>
      <c r="BC262" s="325"/>
      <c r="BD262" s="325"/>
      <c r="BE262" s="325"/>
      <c r="BF262" s="325"/>
      <c r="BG262" s="325"/>
      <c r="BH262" s="325"/>
      <c r="BI262" s="325"/>
      <c r="BJ262" s="325"/>
      <c r="BK262" s="325">
        <v>1</v>
      </c>
      <c r="BL262" s="325" t="s">
        <v>10479</v>
      </c>
      <c r="BM262" s="325" t="s">
        <v>2756</v>
      </c>
      <c r="BN262" s="379"/>
      <c r="BO262" s="325"/>
      <c r="BP262" s="326" t="s">
        <v>3335</v>
      </c>
      <c r="BQ262" s="325"/>
      <c r="BR262" s="325"/>
    </row>
    <row r="263" spans="2:70" ht="14.25" customHeight="1">
      <c r="B263" s="310">
        <v>261</v>
      </c>
      <c r="C263" s="347" t="s">
        <v>10480</v>
      </c>
      <c r="D263" s="359" t="s">
        <v>10481</v>
      </c>
      <c r="E263" s="347" t="s">
        <v>10482</v>
      </c>
      <c r="F263" s="347" t="s">
        <v>10483</v>
      </c>
      <c r="G263" s="348" t="s">
        <v>10450</v>
      </c>
      <c r="H263" s="349" t="s">
        <v>10484</v>
      </c>
      <c r="I263" s="350"/>
      <c r="J263" s="350"/>
      <c r="K263" s="350"/>
      <c r="L263" s="359" t="s">
        <v>8983</v>
      </c>
      <c r="M263" s="351"/>
      <c r="N263" s="352">
        <v>6820</v>
      </c>
      <c r="O263" s="353"/>
      <c r="P263" s="354"/>
      <c r="Q263" s="355"/>
      <c r="R263" s="350"/>
      <c r="S263" s="350"/>
      <c r="T263" s="349" t="s">
        <v>10485</v>
      </c>
      <c r="U263" s="349" t="s">
        <v>10486</v>
      </c>
      <c r="V263" s="28"/>
      <c r="W263" s="28"/>
      <c r="X263" s="28"/>
      <c r="Y263" s="28"/>
      <c r="Z263" s="28"/>
      <c r="AA263" s="320" t="s">
        <v>313</v>
      </c>
      <c r="AB263" s="356"/>
      <c r="AC263" s="356"/>
      <c r="AD263" s="356"/>
      <c r="AE263" s="321" t="s">
        <v>10487</v>
      </c>
      <c r="AF263" s="357"/>
      <c r="AG263" s="357"/>
      <c r="AH263" s="357"/>
      <c r="AI263" s="357"/>
      <c r="AJ263" s="28"/>
      <c r="AK263" s="28"/>
      <c r="AL263" s="28"/>
      <c r="AM263" s="333">
        <v>1</v>
      </c>
      <c r="AN263" s="325"/>
      <c r="AO263" s="325"/>
      <c r="AP263" s="325"/>
      <c r="AQ263" s="325"/>
      <c r="AR263" s="325"/>
      <c r="AS263" s="325"/>
      <c r="AT263" s="325"/>
      <c r="AU263" s="325"/>
      <c r="AV263" s="325"/>
      <c r="AW263" s="325"/>
      <c r="AX263" s="325"/>
      <c r="AY263" s="325"/>
      <c r="AZ263" s="325"/>
      <c r="BA263" s="325"/>
      <c r="BB263" s="325"/>
      <c r="BC263" s="325"/>
      <c r="BD263" s="325"/>
      <c r="BE263" s="325"/>
      <c r="BF263" s="325"/>
      <c r="BG263" s="325"/>
      <c r="BH263" s="325"/>
      <c r="BI263" s="325"/>
      <c r="BJ263" s="325"/>
      <c r="BK263" s="325">
        <v>1</v>
      </c>
      <c r="BL263" s="325" t="s">
        <v>10488</v>
      </c>
      <c r="BM263" s="325" t="s">
        <v>2756</v>
      </c>
      <c r="BN263" s="379"/>
      <c r="BO263" s="325"/>
      <c r="BP263" s="326" t="s">
        <v>3335</v>
      </c>
      <c r="BQ263" s="325"/>
      <c r="BR263" s="325"/>
    </row>
    <row r="264" spans="2:70" ht="14.25" customHeight="1">
      <c r="B264" s="310">
        <v>262</v>
      </c>
      <c r="C264" s="347" t="s">
        <v>10489</v>
      </c>
      <c r="D264" s="359" t="s">
        <v>10490</v>
      </c>
      <c r="E264" s="347" t="s">
        <v>10491</v>
      </c>
      <c r="F264" s="347" t="s">
        <v>10492</v>
      </c>
      <c r="G264" s="348" t="s">
        <v>10419</v>
      </c>
      <c r="H264" s="349" t="s">
        <v>10493</v>
      </c>
      <c r="I264" s="350"/>
      <c r="J264" s="350"/>
      <c r="K264" s="350"/>
      <c r="L264" s="359" t="s">
        <v>8983</v>
      </c>
      <c r="M264" s="351"/>
      <c r="N264" s="352">
        <v>54</v>
      </c>
      <c r="O264" s="353"/>
      <c r="P264" s="354"/>
      <c r="Q264" s="355"/>
      <c r="R264" s="350"/>
      <c r="S264" s="350"/>
      <c r="T264" s="349" t="s">
        <v>10494</v>
      </c>
      <c r="U264" s="349" t="s">
        <v>10495</v>
      </c>
      <c r="V264" s="28"/>
      <c r="W264" s="28"/>
      <c r="X264" s="28"/>
      <c r="Y264" s="28"/>
      <c r="Z264" s="28"/>
      <c r="AA264" s="320" t="s">
        <v>313</v>
      </c>
      <c r="AB264" s="356"/>
      <c r="AC264" s="356"/>
      <c r="AD264" s="356"/>
      <c r="AE264" s="321" t="s">
        <v>10496</v>
      </c>
      <c r="AF264" s="357"/>
      <c r="AG264" s="357"/>
      <c r="AH264" s="357"/>
      <c r="AI264" s="357"/>
      <c r="AJ264" s="28"/>
      <c r="AK264" s="28"/>
      <c r="AL264" s="28"/>
      <c r="AM264" s="333">
        <v>1</v>
      </c>
      <c r="AN264" s="325"/>
      <c r="AO264" s="325"/>
      <c r="AP264" s="325"/>
      <c r="AQ264" s="325"/>
      <c r="AR264" s="325"/>
      <c r="AS264" s="325"/>
      <c r="AT264" s="325"/>
      <c r="AU264" s="325"/>
      <c r="AV264" s="325"/>
      <c r="AW264" s="325"/>
      <c r="AX264" s="325"/>
      <c r="AY264" s="325"/>
      <c r="AZ264" s="325"/>
      <c r="BA264" s="325"/>
      <c r="BB264" s="325"/>
      <c r="BC264" s="325"/>
      <c r="BD264" s="325"/>
      <c r="BE264" s="325"/>
      <c r="BF264" s="325"/>
      <c r="BG264" s="325"/>
      <c r="BH264" s="325"/>
      <c r="BI264" s="325"/>
      <c r="BJ264" s="325"/>
      <c r="BK264" s="325">
        <v>1</v>
      </c>
      <c r="BL264" s="325" t="s">
        <v>10488</v>
      </c>
      <c r="BM264" s="325" t="s">
        <v>2756</v>
      </c>
      <c r="BN264" s="379"/>
      <c r="BO264" s="325"/>
      <c r="BP264" s="326" t="s">
        <v>3335</v>
      </c>
      <c r="BQ264" s="325"/>
      <c r="BR264" s="325"/>
    </row>
    <row r="265" spans="2:70" ht="14.25" customHeight="1">
      <c r="B265" s="310">
        <v>263</v>
      </c>
      <c r="C265" s="347" t="s">
        <v>10497</v>
      </c>
      <c r="D265" s="359" t="s">
        <v>10498</v>
      </c>
      <c r="E265" s="347" t="s">
        <v>10499</v>
      </c>
      <c r="F265" s="347" t="s">
        <v>10500</v>
      </c>
      <c r="G265" s="348" t="s">
        <v>10450</v>
      </c>
      <c r="H265" s="349"/>
      <c r="I265" s="350"/>
      <c r="J265" s="350"/>
      <c r="K265" s="350"/>
      <c r="L265" s="359" t="s">
        <v>8983</v>
      </c>
      <c r="M265" s="351"/>
      <c r="N265" s="352">
        <v>68</v>
      </c>
      <c r="O265" s="353"/>
      <c r="P265" s="354"/>
      <c r="Q265" s="355"/>
      <c r="R265" s="350"/>
      <c r="S265" s="350"/>
      <c r="T265" s="349" t="s">
        <v>10501</v>
      </c>
      <c r="U265" s="349" t="s">
        <v>10502</v>
      </c>
      <c r="V265" s="28"/>
      <c r="W265" s="28"/>
      <c r="X265" s="28"/>
      <c r="Y265" s="28"/>
      <c r="Z265" s="28"/>
      <c r="AA265" s="320" t="s">
        <v>313</v>
      </c>
      <c r="AB265" s="356"/>
      <c r="AC265" s="356"/>
      <c r="AD265" s="356"/>
      <c r="AE265" s="321" t="s">
        <v>10503</v>
      </c>
      <c r="AF265" s="357"/>
      <c r="AG265" s="357"/>
      <c r="AH265" s="357"/>
      <c r="AI265" s="357"/>
      <c r="AJ265" s="28"/>
      <c r="AK265" s="28"/>
      <c r="AL265" s="28"/>
      <c r="AM265" s="333">
        <v>1</v>
      </c>
      <c r="AN265" s="325"/>
      <c r="AO265" s="325"/>
      <c r="AP265" s="325"/>
      <c r="AQ265" s="325"/>
      <c r="AR265" s="325"/>
      <c r="AS265" s="325"/>
      <c r="AT265" s="325"/>
      <c r="AU265" s="325"/>
      <c r="AV265" s="325"/>
      <c r="AW265" s="325"/>
      <c r="AX265" s="325"/>
      <c r="AY265" s="325"/>
      <c r="AZ265" s="325"/>
      <c r="BA265" s="325"/>
      <c r="BB265" s="325"/>
      <c r="BC265" s="325"/>
      <c r="BD265" s="325"/>
      <c r="BE265" s="325"/>
      <c r="BF265" s="325"/>
      <c r="BG265" s="325"/>
      <c r="BH265" s="325"/>
      <c r="BI265" s="325"/>
      <c r="BJ265" s="325"/>
      <c r="BK265" s="325">
        <v>1</v>
      </c>
      <c r="BL265" s="325" t="s">
        <v>10504</v>
      </c>
      <c r="BM265" s="325" t="s">
        <v>2756</v>
      </c>
      <c r="BN265" s="379"/>
      <c r="BO265" s="325"/>
      <c r="BP265" s="326" t="s">
        <v>3335</v>
      </c>
      <c r="BQ265" s="325"/>
      <c r="BR265" s="325"/>
    </row>
    <row r="266" spans="2:70" ht="14.25" customHeight="1">
      <c r="B266" s="310">
        <v>264</v>
      </c>
      <c r="C266" s="347" t="s">
        <v>10505</v>
      </c>
      <c r="D266" s="359" t="s">
        <v>10506</v>
      </c>
      <c r="E266" s="347" t="s">
        <v>10507</v>
      </c>
      <c r="F266" s="347" t="s">
        <v>10508</v>
      </c>
      <c r="G266" s="348" t="s">
        <v>10419</v>
      </c>
      <c r="H266" s="349" t="s">
        <v>10509</v>
      </c>
      <c r="I266" s="350"/>
      <c r="J266" s="350"/>
      <c r="K266" s="350"/>
      <c r="L266" s="359" t="s">
        <v>8983</v>
      </c>
      <c r="M266" s="351"/>
      <c r="N266" s="352">
        <v>1140</v>
      </c>
      <c r="O266" s="353"/>
      <c r="P266" s="354"/>
      <c r="Q266" s="355"/>
      <c r="R266" s="350"/>
      <c r="S266" s="350"/>
      <c r="T266" s="349" t="s">
        <v>10510</v>
      </c>
      <c r="U266" s="349" t="s">
        <v>10511</v>
      </c>
      <c r="V266" s="28"/>
      <c r="W266" s="28"/>
      <c r="X266" s="28"/>
      <c r="Y266" s="28"/>
      <c r="Z266" s="28"/>
      <c r="AA266" s="320" t="s">
        <v>313</v>
      </c>
      <c r="AB266" s="356"/>
      <c r="AC266" s="356"/>
      <c r="AD266" s="356"/>
      <c r="AE266" s="321" t="s">
        <v>10512</v>
      </c>
      <c r="AF266" s="357"/>
      <c r="AG266" s="357"/>
      <c r="AH266" s="357"/>
      <c r="AI266" s="357"/>
      <c r="AJ266" s="28"/>
      <c r="AK266" s="28"/>
      <c r="AL266" s="28"/>
      <c r="AM266" s="333">
        <v>1</v>
      </c>
      <c r="AN266" s="325"/>
      <c r="AO266" s="325"/>
      <c r="AP266" s="325"/>
      <c r="AQ266" s="325"/>
      <c r="AR266" s="325"/>
      <c r="AS266" s="325"/>
      <c r="AT266" s="325"/>
      <c r="AU266" s="325"/>
      <c r="AV266" s="325"/>
      <c r="AW266" s="325"/>
      <c r="AX266" s="325"/>
      <c r="AY266" s="325"/>
      <c r="AZ266" s="325"/>
      <c r="BA266" s="325"/>
      <c r="BB266" s="325"/>
      <c r="BC266" s="325"/>
      <c r="BD266" s="325"/>
      <c r="BE266" s="325"/>
      <c r="BF266" s="325"/>
      <c r="BG266" s="325"/>
      <c r="BH266" s="325"/>
      <c r="BI266" s="325"/>
      <c r="BJ266" s="325"/>
      <c r="BK266" s="325"/>
      <c r="BL266" s="325"/>
      <c r="BM266" s="325" t="s">
        <v>2756</v>
      </c>
      <c r="BN266" s="379"/>
      <c r="BO266" s="325"/>
      <c r="BP266" s="326" t="s">
        <v>3335</v>
      </c>
      <c r="BQ266" s="325"/>
      <c r="BR266" s="325"/>
    </row>
    <row r="267" spans="2:70" ht="14.25" customHeight="1">
      <c r="B267" s="310">
        <v>265</v>
      </c>
      <c r="C267" s="347" t="s">
        <v>10513</v>
      </c>
      <c r="D267" s="347" t="s">
        <v>10514</v>
      </c>
      <c r="E267" s="347" t="s">
        <v>10515</v>
      </c>
      <c r="F267" s="347" t="s">
        <v>10516</v>
      </c>
      <c r="G267" s="380" t="s">
        <v>10450</v>
      </c>
      <c r="H267" s="349" t="s">
        <v>10517</v>
      </c>
      <c r="I267" s="350"/>
      <c r="J267" s="350"/>
      <c r="K267" s="350"/>
      <c r="L267" s="359" t="s">
        <v>8983</v>
      </c>
      <c r="M267" s="351"/>
      <c r="N267" s="352">
        <v>3460</v>
      </c>
      <c r="O267" s="353"/>
      <c r="P267" s="354"/>
      <c r="Q267" s="355"/>
      <c r="R267" s="350"/>
      <c r="S267" s="350"/>
      <c r="T267" s="349" t="s">
        <v>10518</v>
      </c>
      <c r="U267" s="349" t="s">
        <v>10519</v>
      </c>
      <c r="V267" s="28"/>
      <c r="W267" s="28"/>
      <c r="X267" s="28"/>
      <c r="Y267" s="28"/>
      <c r="Z267" s="28"/>
      <c r="AA267" s="320" t="s">
        <v>313</v>
      </c>
      <c r="AB267" s="356"/>
      <c r="AC267" s="356"/>
      <c r="AD267" s="356"/>
      <c r="AE267" s="321" t="s">
        <v>10520</v>
      </c>
      <c r="AF267" s="357"/>
      <c r="AG267" s="357"/>
      <c r="AH267" s="357"/>
      <c r="AI267" s="357"/>
      <c r="AJ267" s="28"/>
      <c r="AK267" s="28"/>
      <c r="AL267" s="28"/>
      <c r="AM267" s="333">
        <v>1</v>
      </c>
      <c r="AN267" s="325"/>
      <c r="AO267" s="325"/>
      <c r="AP267" s="325"/>
      <c r="AQ267" s="325"/>
      <c r="AR267" s="325"/>
      <c r="AS267" s="325"/>
      <c r="AT267" s="325"/>
      <c r="AU267" s="325"/>
      <c r="AV267" s="325"/>
      <c r="AW267" s="325"/>
      <c r="AX267" s="325"/>
      <c r="AY267" s="325"/>
      <c r="AZ267" s="325"/>
      <c r="BA267" s="325"/>
      <c r="BB267" s="325"/>
      <c r="BC267" s="325"/>
      <c r="BD267" s="325"/>
      <c r="BE267" s="325"/>
      <c r="BF267" s="325"/>
      <c r="BG267" s="325"/>
      <c r="BH267" s="325"/>
      <c r="BI267" s="325"/>
      <c r="BJ267" s="325"/>
      <c r="BK267" s="325"/>
      <c r="BL267" s="325"/>
      <c r="BM267" s="325" t="s">
        <v>2756</v>
      </c>
      <c r="BN267" s="379"/>
      <c r="BO267" s="325"/>
      <c r="BP267" s="326" t="s">
        <v>3335</v>
      </c>
      <c r="BQ267" s="325"/>
      <c r="BR267" s="325"/>
    </row>
    <row r="268" spans="2:70" ht="14.25" customHeight="1">
      <c r="B268" s="310">
        <v>266</v>
      </c>
      <c r="C268" s="373" t="s">
        <v>10521</v>
      </c>
      <c r="D268" s="373" t="s">
        <v>10522</v>
      </c>
      <c r="E268" s="373" t="s">
        <v>10523</v>
      </c>
      <c r="F268" s="373" t="s">
        <v>10524</v>
      </c>
      <c r="G268" s="381" t="s">
        <v>10525</v>
      </c>
      <c r="H268" s="349" t="s">
        <v>10526</v>
      </c>
      <c r="I268" s="350"/>
      <c r="J268" s="350"/>
      <c r="K268" s="350"/>
      <c r="L268" s="310" t="s">
        <v>2083</v>
      </c>
      <c r="M268" s="351"/>
      <c r="N268" s="352">
        <v>85900</v>
      </c>
      <c r="O268" s="353"/>
      <c r="P268" s="376"/>
      <c r="Q268" s="377"/>
      <c r="R268" s="350"/>
      <c r="S268" s="350"/>
      <c r="T268" s="338" t="s">
        <v>10527</v>
      </c>
      <c r="U268" s="338" t="s">
        <v>10528</v>
      </c>
      <c r="V268" s="28"/>
      <c r="W268" s="28"/>
      <c r="X268" s="28"/>
      <c r="Y268" s="28"/>
      <c r="Z268" s="28"/>
      <c r="AA268" s="320" t="s">
        <v>313</v>
      </c>
      <c r="AB268" s="356"/>
      <c r="AC268" s="356"/>
      <c r="AD268" s="356"/>
      <c r="AE268" s="321" t="s">
        <v>10529</v>
      </c>
      <c r="AF268" s="357"/>
      <c r="AG268" s="357"/>
      <c r="AH268" s="357"/>
      <c r="AI268" s="357"/>
      <c r="AJ268" s="28"/>
      <c r="AK268" s="28"/>
      <c r="AL268" s="28"/>
      <c r="AM268" s="333">
        <v>1</v>
      </c>
      <c r="AN268" s="325"/>
      <c r="AO268" s="325"/>
      <c r="AP268" s="325"/>
      <c r="AQ268" s="325"/>
      <c r="AR268" s="325"/>
      <c r="AS268" s="325"/>
      <c r="AT268" s="325"/>
      <c r="AU268" s="325"/>
      <c r="AV268" s="325"/>
      <c r="AW268" s="325"/>
      <c r="AX268" s="325"/>
      <c r="AY268" s="325"/>
      <c r="AZ268" s="325"/>
      <c r="BA268" s="325"/>
      <c r="BB268" s="325"/>
      <c r="BC268" s="325"/>
      <c r="BD268" s="325"/>
      <c r="BE268" s="325"/>
      <c r="BF268" s="325"/>
      <c r="BG268" s="325"/>
      <c r="BH268" s="325"/>
      <c r="BI268" s="325"/>
      <c r="BJ268" s="325"/>
      <c r="BK268" s="325"/>
      <c r="BL268" s="325"/>
      <c r="BM268" s="325">
        <v>1</v>
      </c>
      <c r="BN268" s="333"/>
      <c r="BO268" s="325"/>
      <c r="BP268" s="326" t="s">
        <v>3335</v>
      </c>
      <c r="BQ268" s="325"/>
      <c r="BR268" s="325"/>
    </row>
    <row r="269" spans="2:70" ht="14.25" customHeight="1">
      <c r="B269" s="310">
        <v>267</v>
      </c>
      <c r="C269" s="373" t="s">
        <v>10530</v>
      </c>
      <c r="D269" s="373" t="s">
        <v>10531</v>
      </c>
      <c r="E269" s="373" t="s">
        <v>10532</v>
      </c>
      <c r="F269" s="373" t="s">
        <v>10533</v>
      </c>
      <c r="G269" s="381" t="s">
        <v>10525</v>
      </c>
      <c r="H269" s="349" t="s">
        <v>10534</v>
      </c>
      <c r="I269" s="350"/>
      <c r="J269" s="350"/>
      <c r="K269" s="350"/>
      <c r="L269" s="310" t="s">
        <v>2083</v>
      </c>
      <c r="M269" s="351"/>
      <c r="N269" s="352">
        <v>75960</v>
      </c>
      <c r="O269" s="353"/>
      <c r="P269" s="376"/>
      <c r="Q269" s="377"/>
      <c r="R269" s="350"/>
      <c r="S269" s="350"/>
      <c r="T269" s="338" t="s">
        <v>10535</v>
      </c>
      <c r="U269" s="338" t="s">
        <v>10536</v>
      </c>
      <c r="V269" s="28"/>
      <c r="W269" s="28"/>
      <c r="X269" s="28"/>
      <c r="Y269" s="28"/>
      <c r="Z269" s="28"/>
      <c r="AA269" s="320" t="s">
        <v>313</v>
      </c>
      <c r="AB269" s="356"/>
      <c r="AC269" s="356"/>
      <c r="AD269" s="356"/>
      <c r="AE269" s="321" t="s">
        <v>10537</v>
      </c>
      <c r="AF269" s="357"/>
      <c r="AG269" s="357"/>
      <c r="AH269" s="357"/>
      <c r="AI269" s="357"/>
      <c r="AJ269" s="28"/>
      <c r="AK269" s="28"/>
      <c r="AL269" s="28"/>
      <c r="AM269" s="333">
        <v>1</v>
      </c>
      <c r="AN269" s="325"/>
      <c r="AO269" s="325"/>
      <c r="AP269" s="325"/>
      <c r="AQ269" s="325"/>
      <c r="AR269" s="325"/>
      <c r="AS269" s="325"/>
      <c r="AT269" s="325"/>
      <c r="AU269" s="325"/>
      <c r="AV269" s="325"/>
      <c r="AW269" s="325"/>
      <c r="AX269" s="325"/>
      <c r="AY269" s="325"/>
      <c r="AZ269" s="325"/>
      <c r="BA269" s="325"/>
      <c r="BB269" s="325"/>
      <c r="BC269" s="325"/>
      <c r="BD269" s="325"/>
      <c r="BE269" s="325"/>
      <c r="BF269" s="325"/>
      <c r="BG269" s="325"/>
      <c r="BH269" s="325"/>
      <c r="BI269" s="325"/>
      <c r="BJ269" s="325"/>
      <c r="BK269" s="325"/>
      <c r="BL269" s="325"/>
      <c r="BM269" s="325" t="s">
        <v>2756</v>
      </c>
      <c r="BN269" s="332"/>
      <c r="BO269" s="325"/>
      <c r="BP269" s="326" t="s">
        <v>3335</v>
      </c>
      <c r="BQ269" s="325"/>
      <c r="BR269" s="325"/>
    </row>
    <row r="270" spans="2:70" ht="14.25" customHeight="1">
      <c r="B270" s="310">
        <v>268</v>
      </c>
      <c r="C270" s="373" t="s">
        <v>10538</v>
      </c>
      <c r="D270" s="373" t="s">
        <v>10539</v>
      </c>
      <c r="E270" s="373" t="s">
        <v>10540</v>
      </c>
      <c r="F270" s="373" t="s">
        <v>10541</v>
      </c>
      <c r="G270" s="381" t="s">
        <v>10542</v>
      </c>
      <c r="H270" s="349" t="s">
        <v>10543</v>
      </c>
      <c r="I270" s="350"/>
      <c r="J270" s="350"/>
      <c r="K270" s="350"/>
      <c r="L270" s="310" t="s">
        <v>2083</v>
      </c>
      <c r="M270" s="351"/>
      <c r="N270" s="352">
        <v>513500</v>
      </c>
      <c r="O270" s="353"/>
      <c r="P270" s="376"/>
      <c r="Q270" s="377"/>
      <c r="R270" s="350"/>
      <c r="S270" s="350"/>
      <c r="T270" s="338" t="s">
        <v>10544</v>
      </c>
      <c r="U270" s="338" t="s">
        <v>10545</v>
      </c>
      <c r="V270" s="28"/>
      <c r="W270" s="28"/>
      <c r="X270" s="28"/>
      <c r="Y270" s="28"/>
      <c r="Z270" s="28"/>
      <c r="AA270" s="320" t="s">
        <v>313</v>
      </c>
      <c r="AB270" s="356"/>
      <c r="AC270" s="356"/>
      <c r="AD270" s="356"/>
      <c r="AE270" s="321" t="s">
        <v>10546</v>
      </c>
      <c r="AF270" s="357"/>
      <c r="AG270" s="357"/>
      <c r="AH270" s="357"/>
      <c r="AI270" s="357"/>
      <c r="AJ270" s="28"/>
      <c r="AK270" s="28"/>
      <c r="AL270" s="28"/>
      <c r="AM270" s="333">
        <v>1</v>
      </c>
      <c r="AN270" s="325"/>
      <c r="AO270" s="325"/>
      <c r="AP270" s="325"/>
      <c r="AQ270" s="325"/>
      <c r="AR270" s="325"/>
      <c r="AS270" s="325"/>
      <c r="AT270" s="325"/>
      <c r="AU270" s="325"/>
      <c r="AV270" s="325"/>
      <c r="AW270" s="325"/>
      <c r="AX270" s="325"/>
      <c r="AY270" s="325"/>
      <c r="AZ270" s="325"/>
      <c r="BA270" s="325"/>
      <c r="BB270" s="325"/>
      <c r="BC270" s="325"/>
      <c r="BD270" s="325"/>
      <c r="BE270" s="325"/>
      <c r="BF270" s="325"/>
      <c r="BG270" s="325"/>
      <c r="BH270" s="325"/>
      <c r="BI270" s="325"/>
      <c r="BJ270" s="325"/>
      <c r="BK270" s="325">
        <v>1</v>
      </c>
      <c r="BL270" s="325" t="s">
        <v>10547</v>
      </c>
      <c r="BM270" s="325" t="s">
        <v>2756</v>
      </c>
      <c r="BN270" s="332" t="s">
        <v>10548</v>
      </c>
      <c r="BO270" s="325"/>
      <c r="BP270" s="326" t="s">
        <v>3335</v>
      </c>
      <c r="BQ270" s="325"/>
      <c r="BR270" s="325"/>
    </row>
    <row r="271" spans="2:70" ht="14.25" customHeight="1">
      <c r="B271" s="310">
        <v>269</v>
      </c>
      <c r="C271" s="373" t="s">
        <v>10549</v>
      </c>
      <c r="D271" s="373" t="s">
        <v>10550</v>
      </c>
      <c r="E271" s="373" t="s">
        <v>10551</v>
      </c>
      <c r="F271" s="373" t="s">
        <v>10552</v>
      </c>
      <c r="G271" s="381" t="s">
        <v>10542</v>
      </c>
      <c r="H271" s="349" t="s">
        <v>10553</v>
      </c>
      <c r="I271" s="350"/>
      <c r="J271" s="350"/>
      <c r="K271" s="350"/>
      <c r="L271" s="310" t="s">
        <v>2083</v>
      </c>
      <c r="M271" s="351"/>
      <c r="N271" s="352">
        <v>67000</v>
      </c>
      <c r="O271" s="353"/>
      <c r="P271" s="376"/>
      <c r="Q271" s="377"/>
      <c r="R271" s="350"/>
      <c r="S271" s="350"/>
      <c r="T271" s="338" t="s">
        <v>10554</v>
      </c>
      <c r="U271" s="338" t="s">
        <v>10555</v>
      </c>
      <c r="V271" s="28"/>
      <c r="W271" s="28"/>
      <c r="X271" s="28"/>
      <c r="Y271" s="28"/>
      <c r="Z271" s="28"/>
      <c r="AA271" s="320" t="s">
        <v>313</v>
      </c>
      <c r="AB271" s="356"/>
      <c r="AC271" s="356"/>
      <c r="AD271" s="356"/>
      <c r="AE271" s="321" t="s">
        <v>10556</v>
      </c>
      <c r="AF271" s="357"/>
      <c r="AG271" s="357"/>
      <c r="AH271" s="357"/>
      <c r="AI271" s="357"/>
      <c r="AJ271" s="28"/>
      <c r="AK271" s="28"/>
      <c r="AL271" s="28"/>
      <c r="AM271" s="333">
        <v>1</v>
      </c>
      <c r="AN271" s="325"/>
      <c r="AO271" s="325"/>
      <c r="AP271" s="325"/>
      <c r="AQ271" s="325"/>
      <c r="AR271" s="325"/>
      <c r="AS271" s="325"/>
      <c r="AT271" s="325"/>
      <c r="AU271" s="325"/>
      <c r="AV271" s="325"/>
      <c r="AW271" s="325"/>
      <c r="AX271" s="325"/>
      <c r="AY271" s="325"/>
      <c r="AZ271" s="325"/>
      <c r="BA271" s="325"/>
      <c r="BB271" s="325"/>
      <c r="BC271" s="325"/>
      <c r="BD271" s="325"/>
      <c r="BE271" s="325"/>
      <c r="BF271" s="325"/>
      <c r="BG271" s="325"/>
      <c r="BH271" s="325"/>
      <c r="BI271" s="325"/>
      <c r="BJ271" s="325"/>
      <c r="BK271" s="325">
        <v>1</v>
      </c>
      <c r="BL271" s="325" t="s">
        <v>10557</v>
      </c>
      <c r="BM271" s="325" t="s">
        <v>2756</v>
      </c>
      <c r="BN271" s="332"/>
      <c r="BO271" s="325"/>
      <c r="BP271" s="326" t="s">
        <v>3335</v>
      </c>
      <c r="BQ271" s="325"/>
      <c r="BR271" s="325"/>
    </row>
    <row r="272" spans="2:70" ht="14.25" customHeight="1">
      <c r="B272" s="310">
        <v>270</v>
      </c>
      <c r="C272" s="373" t="s">
        <v>10558</v>
      </c>
      <c r="D272" s="373" t="s">
        <v>10559</v>
      </c>
      <c r="E272" s="373" t="s">
        <v>10560</v>
      </c>
      <c r="F272" s="373" t="s">
        <v>10561</v>
      </c>
      <c r="G272" s="381" t="s">
        <v>10525</v>
      </c>
      <c r="H272" s="349" t="s">
        <v>10562</v>
      </c>
      <c r="I272" s="350"/>
      <c r="J272" s="350"/>
      <c r="K272" s="350"/>
      <c r="L272" s="310" t="s">
        <v>2083</v>
      </c>
      <c r="M272" s="351"/>
      <c r="N272" s="352">
        <v>5600</v>
      </c>
      <c r="O272" s="353"/>
      <c r="P272" s="376"/>
      <c r="Q272" s="377"/>
      <c r="R272" s="350"/>
      <c r="S272" s="350"/>
      <c r="T272" s="338" t="s">
        <v>10563</v>
      </c>
      <c r="U272" s="338"/>
      <c r="V272" s="28"/>
      <c r="W272" s="28"/>
      <c r="X272" s="28"/>
      <c r="Y272" s="28"/>
      <c r="Z272" s="28"/>
      <c r="AA272" s="320" t="s">
        <v>313</v>
      </c>
      <c r="AB272" s="356"/>
      <c r="AC272" s="356"/>
      <c r="AD272" s="356"/>
      <c r="AE272" s="321" t="s">
        <v>10564</v>
      </c>
      <c r="AF272" s="357"/>
      <c r="AG272" s="357"/>
      <c r="AH272" s="357"/>
      <c r="AI272" s="357"/>
      <c r="AJ272" s="28"/>
      <c r="AK272" s="28"/>
      <c r="AL272" s="28"/>
      <c r="AM272" s="333">
        <v>1</v>
      </c>
      <c r="AN272" s="325"/>
      <c r="AO272" s="325"/>
      <c r="AP272" s="325"/>
      <c r="AQ272" s="325"/>
      <c r="AR272" s="325"/>
      <c r="AS272" s="325"/>
      <c r="AT272" s="325"/>
      <c r="AU272" s="325"/>
      <c r="AV272" s="325"/>
      <c r="AW272" s="325"/>
      <c r="AX272" s="325"/>
      <c r="AY272" s="325"/>
      <c r="AZ272" s="325"/>
      <c r="BA272" s="325"/>
      <c r="BB272" s="325"/>
      <c r="BC272" s="325"/>
      <c r="BD272" s="325"/>
      <c r="BE272" s="325"/>
      <c r="BF272" s="325"/>
      <c r="BG272" s="325"/>
      <c r="BH272" s="325"/>
      <c r="BI272" s="325"/>
      <c r="BJ272" s="325"/>
      <c r="BK272" s="325"/>
      <c r="BL272" s="325"/>
      <c r="BM272" s="325">
        <v>1</v>
      </c>
      <c r="BN272" s="332"/>
      <c r="BO272" s="325"/>
      <c r="BP272" s="326" t="s">
        <v>3335</v>
      </c>
      <c r="BQ272" s="325"/>
      <c r="BR272" s="325"/>
    </row>
    <row r="273" spans="2:70" ht="14.25" customHeight="1">
      <c r="B273" s="310">
        <v>271</v>
      </c>
      <c r="C273" s="373" t="s">
        <v>10565</v>
      </c>
      <c r="D273" s="382" t="s">
        <v>10566</v>
      </c>
      <c r="E273" s="373" t="s">
        <v>10567</v>
      </c>
      <c r="F273" s="373" t="s">
        <v>10568</v>
      </c>
      <c r="G273" s="381" t="s">
        <v>10525</v>
      </c>
      <c r="H273" s="349" t="s">
        <v>10569</v>
      </c>
      <c r="I273" s="350"/>
      <c r="J273" s="350"/>
      <c r="K273" s="350"/>
      <c r="L273" s="310" t="s">
        <v>2083</v>
      </c>
      <c r="M273" s="351"/>
      <c r="N273" s="352">
        <v>3200</v>
      </c>
      <c r="O273" s="353"/>
      <c r="P273" s="376"/>
      <c r="Q273" s="377"/>
      <c r="R273" s="350"/>
      <c r="S273" s="350"/>
      <c r="T273" s="338" t="s">
        <v>10570</v>
      </c>
      <c r="U273" s="338" t="s">
        <v>10571</v>
      </c>
      <c r="V273" s="28"/>
      <c r="W273" s="28"/>
      <c r="X273" s="28"/>
      <c r="Y273" s="28"/>
      <c r="Z273" s="28"/>
      <c r="AA273" s="320" t="s">
        <v>313</v>
      </c>
      <c r="AB273" s="356"/>
      <c r="AC273" s="356"/>
      <c r="AD273" s="356"/>
      <c r="AE273" s="321" t="s">
        <v>10572</v>
      </c>
      <c r="AF273" s="357"/>
      <c r="AG273" s="357"/>
      <c r="AH273" s="357"/>
      <c r="AI273" s="357"/>
      <c r="AJ273" s="28"/>
      <c r="AK273" s="28"/>
      <c r="AL273" s="28"/>
      <c r="AM273" s="333">
        <v>1</v>
      </c>
      <c r="AN273" s="325"/>
      <c r="AO273" s="325"/>
      <c r="AP273" s="325"/>
      <c r="AQ273" s="325"/>
      <c r="AR273" s="325"/>
      <c r="AS273" s="325"/>
      <c r="AT273" s="325"/>
      <c r="AU273" s="325"/>
      <c r="AV273" s="325"/>
      <c r="AW273" s="325"/>
      <c r="AX273" s="325"/>
      <c r="AY273" s="325"/>
      <c r="AZ273" s="325"/>
      <c r="BA273" s="325"/>
      <c r="BB273" s="325"/>
      <c r="BC273" s="325"/>
      <c r="BD273" s="325"/>
      <c r="BE273" s="325"/>
      <c r="BF273" s="325"/>
      <c r="BG273" s="325"/>
      <c r="BH273" s="325"/>
      <c r="BI273" s="325"/>
      <c r="BJ273" s="325"/>
      <c r="BK273" s="325"/>
      <c r="BL273" s="325"/>
      <c r="BM273" s="325" t="s">
        <v>2756</v>
      </c>
      <c r="BN273" s="332"/>
      <c r="BO273" s="325"/>
      <c r="BP273" s="326" t="s">
        <v>3335</v>
      </c>
      <c r="BQ273" s="325"/>
      <c r="BR273" s="325" t="s">
        <v>8855</v>
      </c>
    </row>
    <row r="274" spans="2:70" ht="14.25" customHeight="1">
      <c r="B274" s="310">
        <v>272</v>
      </c>
      <c r="C274" s="373" t="s">
        <v>10573</v>
      </c>
      <c r="D274" s="373" t="s">
        <v>10574</v>
      </c>
      <c r="E274" s="373" t="s">
        <v>10575</v>
      </c>
      <c r="F274" s="373" t="s">
        <v>10576</v>
      </c>
      <c r="G274" s="383" t="s">
        <v>10525</v>
      </c>
      <c r="H274" s="349" t="s">
        <v>10577</v>
      </c>
      <c r="I274" s="350"/>
      <c r="J274" s="350"/>
      <c r="K274" s="350"/>
      <c r="L274" s="310" t="s">
        <v>2083</v>
      </c>
      <c r="M274" s="351"/>
      <c r="N274" s="352">
        <v>9400</v>
      </c>
      <c r="O274" s="353"/>
      <c r="P274" s="376"/>
      <c r="Q274" s="377"/>
      <c r="R274" s="350"/>
      <c r="S274" s="350"/>
      <c r="T274" s="338" t="s">
        <v>10578</v>
      </c>
      <c r="U274" s="338" t="s">
        <v>10579</v>
      </c>
      <c r="V274" s="28"/>
      <c r="W274" s="28"/>
      <c r="X274" s="28"/>
      <c r="Y274" s="28"/>
      <c r="Z274" s="28"/>
      <c r="AA274" s="320" t="s">
        <v>313</v>
      </c>
      <c r="AB274" s="356"/>
      <c r="AC274" s="356"/>
      <c r="AD274" s="356"/>
      <c r="AE274" s="321" t="s">
        <v>10580</v>
      </c>
      <c r="AF274" s="357"/>
      <c r="AG274" s="357"/>
      <c r="AH274" s="357"/>
      <c r="AI274" s="357"/>
      <c r="AJ274" s="28"/>
      <c r="AK274" s="28"/>
      <c r="AL274" s="28"/>
      <c r="AM274" s="333">
        <v>1</v>
      </c>
      <c r="AN274" s="325"/>
      <c r="AO274" s="325"/>
      <c r="AP274" s="325"/>
      <c r="AQ274" s="325"/>
      <c r="AR274" s="325"/>
      <c r="AS274" s="325"/>
      <c r="AT274" s="325"/>
      <c r="AU274" s="325"/>
      <c r="AV274" s="325"/>
      <c r="AW274" s="325"/>
      <c r="AX274" s="325"/>
      <c r="AY274" s="325"/>
      <c r="AZ274" s="325"/>
      <c r="BA274" s="325"/>
      <c r="BB274" s="325"/>
      <c r="BC274" s="325"/>
      <c r="BD274" s="325"/>
      <c r="BE274" s="325"/>
      <c r="BF274" s="325"/>
      <c r="BG274" s="325"/>
      <c r="BH274" s="325"/>
      <c r="BI274" s="325"/>
      <c r="BJ274" s="325"/>
      <c r="BK274" s="325"/>
      <c r="BL274" s="325"/>
      <c r="BM274" s="325" t="s">
        <v>2756</v>
      </c>
      <c r="BN274" s="332"/>
      <c r="BO274" s="325"/>
      <c r="BP274" s="326" t="s">
        <v>3335</v>
      </c>
      <c r="BQ274" s="325"/>
      <c r="BR274" s="325"/>
    </row>
    <row r="275" spans="2:70" ht="14.25" customHeight="1">
      <c r="B275" s="310">
        <v>273</v>
      </c>
      <c r="C275" s="373" t="s">
        <v>10581</v>
      </c>
      <c r="D275" s="373" t="s">
        <v>10582</v>
      </c>
      <c r="E275" s="373" t="s">
        <v>10583</v>
      </c>
      <c r="F275" s="373" t="s">
        <v>10584</v>
      </c>
      <c r="G275" s="383" t="s">
        <v>10525</v>
      </c>
      <c r="H275" s="349" t="s">
        <v>10585</v>
      </c>
      <c r="I275" s="350"/>
      <c r="J275" s="350"/>
      <c r="K275" s="350"/>
      <c r="L275" s="310" t="s">
        <v>2083</v>
      </c>
      <c r="M275" s="351"/>
      <c r="N275" s="352">
        <v>2520</v>
      </c>
      <c r="O275" s="353"/>
      <c r="P275" s="376"/>
      <c r="Q275" s="377"/>
      <c r="R275" s="350"/>
      <c r="S275" s="350"/>
      <c r="T275" s="338" t="s">
        <v>10586</v>
      </c>
      <c r="U275" s="338" t="s">
        <v>10587</v>
      </c>
      <c r="V275" s="28"/>
      <c r="W275" s="28"/>
      <c r="X275" s="28"/>
      <c r="Y275" s="28"/>
      <c r="Z275" s="28"/>
      <c r="AA275" s="320" t="s">
        <v>313</v>
      </c>
      <c r="AB275" s="356"/>
      <c r="AC275" s="356"/>
      <c r="AD275" s="356"/>
      <c r="AE275" s="321" t="s">
        <v>10588</v>
      </c>
      <c r="AF275" s="357"/>
      <c r="AG275" s="357"/>
      <c r="AH275" s="357"/>
      <c r="AI275" s="357"/>
      <c r="AJ275" s="28"/>
      <c r="AK275" s="28"/>
      <c r="AL275" s="28"/>
      <c r="AM275" s="333">
        <v>1</v>
      </c>
      <c r="AN275" s="325"/>
      <c r="AO275" s="325"/>
      <c r="AP275" s="325"/>
      <c r="AQ275" s="325"/>
      <c r="AR275" s="325"/>
      <c r="AS275" s="325"/>
      <c r="AT275" s="325"/>
      <c r="AU275" s="325"/>
      <c r="AV275" s="325"/>
      <c r="AW275" s="325"/>
      <c r="AX275" s="325"/>
      <c r="AY275" s="325"/>
      <c r="AZ275" s="325"/>
      <c r="BA275" s="325"/>
      <c r="BB275" s="325"/>
      <c r="BC275" s="325"/>
      <c r="BD275" s="325"/>
      <c r="BE275" s="325"/>
      <c r="BF275" s="325"/>
      <c r="BG275" s="325"/>
      <c r="BH275" s="325"/>
      <c r="BI275" s="325"/>
      <c r="BJ275" s="325"/>
      <c r="BK275" s="325"/>
      <c r="BL275" s="325"/>
      <c r="BM275" s="325" t="s">
        <v>2756</v>
      </c>
      <c r="BN275" s="332"/>
      <c r="BO275" s="325"/>
      <c r="BP275" s="326" t="s">
        <v>3335</v>
      </c>
      <c r="BQ275" s="325"/>
      <c r="BR275" s="325"/>
    </row>
    <row r="276" spans="2:70" ht="14.25" customHeight="1">
      <c r="B276" s="310">
        <v>274</v>
      </c>
      <c r="C276" s="384" t="s">
        <v>10589</v>
      </c>
      <c r="D276" s="384" t="s">
        <v>10590</v>
      </c>
      <c r="E276" s="384" t="s">
        <v>10591</v>
      </c>
      <c r="F276" s="384" t="s">
        <v>10592</v>
      </c>
      <c r="G276" s="385" t="s">
        <v>10525</v>
      </c>
      <c r="H276" s="349" t="s">
        <v>10593</v>
      </c>
      <c r="I276" s="350"/>
      <c r="J276" s="350"/>
      <c r="K276" s="350"/>
      <c r="L276" s="310" t="s">
        <v>2083</v>
      </c>
      <c r="M276" s="351"/>
      <c r="N276" s="352">
        <v>36400</v>
      </c>
      <c r="O276" s="353"/>
      <c r="P276" s="386"/>
      <c r="Q276" s="387"/>
      <c r="R276" s="350"/>
      <c r="S276" s="350"/>
      <c r="T276" s="388" t="s">
        <v>10594</v>
      </c>
      <c r="U276" s="388" t="s">
        <v>10595</v>
      </c>
      <c r="V276" s="28"/>
      <c r="W276" s="28"/>
      <c r="X276" s="28"/>
      <c r="Y276" s="28"/>
      <c r="Z276" s="28"/>
      <c r="AA276" s="320" t="s">
        <v>313</v>
      </c>
      <c r="AB276" s="356"/>
      <c r="AC276" s="356"/>
      <c r="AD276" s="356"/>
      <c r="AE276" s="321" t="s">
        <v>10596</v>
      </c>
      <c r="AF276" s="357"/>
      <c r="AG276" s="357"/>
      <c r="AH276" s="357"/>
      <c r="AI276" s="357"/>
      <c r="AJ276" s="28"/>
      <c r="AK276" s="28"/>
      <c r="AL276" s="28"/>
      <c r="AM276" s="333">
        <v>1</v>
      </c>
      <c r="AN276" s="325"/>
      <c r="AO276" s="325"/>
      <c r="AP276" s="325"/>
      <c r="AQ276" s="325"/>
      <c r="AR276" s="325"/>
      <c r="AS276" s="325"/>
      <c r="AT276" s="325"/>
      <c r="AU276" s="325"/>
      <c r="AV276" s="325"/>
      <c r="AW276" s="325"/>
      <c r="AX276" s="325"/>
      <c r="AY276" s="325"/>
      <c r="AZ276" s="325"/>
      <c r="BA276" s="325"/>
      <c r="BB276" s="325"/>
      <c r="BC276" s="325"/>
      <c r="BD276" s="325"/>
      <c r="BE276" s="325"/>
      <c r="BF276" s="325"/>
      <c r="BG276" s="325"/>
      <c r="BH276" s="325"/>
      <c r="BI276" s="325"/>
      <c r="BJ276" s="325"/>
      <c r="BK276" s="325"/>
      <c r="BL276" s="325"/>
      <c r="BM276" s="325" t="s">
        <v>2756</v>
      </c>
      <c r="BN276" s="389"/>
      <c r="BO276" s="325"/>
      <c r="BP276" s="326" t="s">
        <v>3335</v>
      </c>
      <c r="BQ276" s="325"/>
      <c r="BR276" s="325"/>
    </row>
    <row r="277" spans="2:70" ht="14.25" customHeight="1">
      <c r="B277" s="310">
        <v>275</v>
      </c>
      <c r="C277" s="390" t="s">
        <v>10597</v>
      </c>
      <c r="D277" s="373" t="s">
        <v>10598</v>
      </c>
      <c r="E277" s="373" t="s">
        <v>10599</v>
      </c>
      <c r="F277" s="373" t="s">
        <v>10600</v>
      </c>
      <c r="G277" s="381" t="s">
        <v>10601</v>
      </c>
      <c r="H277" s="349" t="s">
        <v>10602</v>
      </c>
      <c r="I277" s="350"/>
      <c r="J277" s="350"/>
      <c r="K277" s="350"/>
      <c r="L277" s="373" t="s">
        <v>10603</v>
      </c>
      <c r="M277" s="351"/>
      <c r="N277" s="352">
        <v>1750</v>
      </c>
      <c r="O277" s="353"/>
      <c r="P277" s="376"/>
      <c r="Q277" s="377"/>
      <c r="R277" s="350"/>
      <c r="S277" s="350"/>
      <c r="T277" s="338" t="s">
        <v>10604</v>
      </c>
      <c r="U277" s="338" t="s">
        <v>10605</v>
      </c>
      <c r="V277" s="28"/>
      <c r="W277" s="28"/>
      <c r="X277" s="28"/>
      <c r="Y277" s="28"/>
      <c r="Z277" s="28"/>
      <c r="AA277" s="320" t="s">
        <v>313</v>
      </c>
      <c r="AB277" s="356"/>
      <c r="AC277" s="356"/>
      <c r="AD277" s="356"/>
      <c r="AE277" s="321" t="s">
        <v>10606</v>
      </c>
      <c r="AF277" s="357"/>
      <c r="AG277" s="357"/>
      <c r="AH277" s="357"/>
      <c r="AI277" s="357"/>
      <c r="AJ277" s="28"/>
      <c r="AK277" s="28"/>
      <c r="AL277" s="28"/>
      <c r="AM277" s="333">
        <v>1</v>
      </c>
      <c r="AN277" s="325"/>
      <c r="AO277" s="325"/>
      <c r="AP277" s="325"/>
      <c r="AQ277" s="325"/>
      <c r="AR277" s="325"/>
      <c r="AS277" s="325"/>
      <c r="AT277" s="325"/>
      <c r="AU277" s="325"/>
      <c r="AV277" s="325"/>
      <c r="AW277" s="325"/>
      <c r="AX277" s="325"/>
      <c r="AY277" s="325"/>
      <c r="AZ277" s="325"/>
      <c r="BA277" s="325"/>
      <c r="BB277" s="325"/>
      <c r="BC277" s="325"/>
      <c r="BD277" s="325"/>
      <c r="BE277" s="325"/>
      <c r="BF277" s="325"/>
      <c r="BG277" s="325"/>
      <c r="BH277" s="325"/>
      <c r="BI277" s="325"/>
      <c r="BJ277" s="325"/>
      <c r="BK277" s="325"/>
      <c r="BL277" s="325"/>
      <c r="BM277" s="325">
        <v>1</v>
      </c>
      <c r="BN277" s="332"/>
      <c r="BO277" s="325"/>
      <c r="BP277" s="326" t="s">
        <v>3335</v>
      </c>
      <c r="BQ277" s="325"/>
      <c r="BR277" s="325"/>
    </row>
    <row r="278" spans="2:70" ht="14.25" customHeight="1">
      <c r="B278" s="310">
        <v>276</v>
      </c>
      <c r="C278" s="390" t="s">
        <v>10607</v>
      </c>
      <c r="D278" s="373" t="s">
        <v>10608</v>
      </c>
      <c r="E278" s="373" t="s">
        <v>10609</v>
      </c>
      <c r="F278" s="373" t="s">
        <v>10610</v>
      </c>
      <c r="G278" s="381" t="s">
        <v>10611</v>
      </c>
      <c r="H278" s="349" t="s">
        <v>10612</v>
      </c>
      <c r="I278" s="350"/>
      <c r="J278" s="350"/>
      <c r="K278" s="350"/>
      <c r="L278" s="373" t="s">
        <v>10603</v>
      </c>
      <c r="M278" s="351"/>
      <c r="N278" s="352">
        <v>0</v>
      </c>
      <c r="O278" s="353"/>
      <c r="P278" s="376"/>
      <c r="Q278" s="377"/>
      <c r="R278" s="350"/>
      <c r="S278" s="350"/>
      <c r="T278" s="338" t="s">
        <v>10613</v>
      </c>
      <c r="U278" s="338" t="s">
        <v>10614</v>
      </c>
      <c r="V278" s="28"/>
      <c r="W278" s="28"/>
      <c r="X278" s="28"/>
      <c r="Y278" s="28"/>
      <c r="Z278" s="28"/>
      <c r="AA278" s="320" t="s">
        <v>313</v>
      </c>
      <c r="AB278" s="356"/>
      <c r="AC278" s="356"/>
      <c r="AD278" s="356"/>
      <c r="AE278" s="321" t="s">
        <v>10615</v>
      </c>
      <c r="AF278" s="357"/>
      <c r="AG278" s="357"/>
      <c r="AH278" s="357"/>
      <c r="AI278" s="357"/>
      <c r="AJ278" s="28"/>
      <c r="AK278" s="28"/>
      <c r="AL278" s="28"/>
      <c r="AM278" s="333">
        <v>1</v>
      </c>
      <c r="AN278" s="325"/>
      <c r="AO278" s="325"/>
      <c r="AP278" s="325"/>
      <c r="AQ278" s="325"/>
      <c r="AR278" s="325"/>
      <c r="AS278" s="325"/>
      <c r="AT278" s="325"/>
      <c r="AU278" s="325"/>
      <c r="AV278" s="325"/>
      <c r="AW278" s="325"/>
      <c r="AX278" s="325"/>
      <c r="AY278" s="325"/>
      <c r="AZ278" s="325"/>
      <c r="BA278" s="325"/>
      <c r="BB278" s="325"/>
      <c r="BC278" s="325"/>
      <c r="BD278" s="325"/>
      <c r="BE278" s="325"/>
      <c r="BF278" s="325"/>
      <c r="BG278" s="325"/>
      <c r="BH278" s="325"/>
      <c r="BI278" s="325"/>
      <c r="BJ278" s="325"/>
      <c r="BK278" s="325"/>
      <c r="BL278" s="325"/>
      <c r="BM278" s="325">
        <v>1</v>
      </c>
      <c r="BN278" s="333"/>
      <c r="BO278" s="325"/>
      <c r="BP278" s="326" t="s">
        <v>3335</v>
      </c>
      <c r="BQ278" s="325"/>
      <c r="BR278" s="325"/>
    </row>
    <row r="279" spans="2:70" ht="14.25" customHeight="1">
      <c r="B279" s="310">
        <v>277</v>
      </c>
      <c r="C279" s="390" t="s">
        <v>10616</v>
      </c>
      <c r="D279" s="373" t="s">
        <v>10617</v>
      </c>
      <c r="E279" s="373" t="s">
        <v>10618</v>
      </c>
      <c r="F279" s="373" t="s">
        <v>10619</v>
      </c>
      <c r="G279" s="381" t="s">
        <v>10601</v>
      </c>
      <c r="H279" s="349" t="s">
        <v>10620</v>
      </c>
      <c r="I279" s="350"/>
      <c r="J279" s="350"/>
      <c r="K279" s="350"/>
      <c r="L279" s="373" t="s">
        <v>10603</v>
      </c>
      <c r="M279" s="351"/>
      <c r="N279" s="352">
        <v>2500</v>
      </c>
      <c r="O279" s="353"/>
      <c r="P279" s="376"/>
      <c r="Q279" s="377"/>
      <c r="R279" s="350"/>
      <c r="S279" s="350"/>
      <c r="T279" s="338" t="s">
        <v>10621</v>
      </c>
      <c r="U279" s="338" t="s">
        <v>10622</v>
      </c>
      <c r="V279" s="28"/>
      <c r="W279" s="28"/>
      <c r="X279" s="28"/>
      <c r="Y279" s="28"/>
      <c r="Z279" s="28"/>
      <c r="AA279" s="320" t="s">
        <v>313</v>
      </c>
      <c r="AB279" s="356"/>
      <c r="AC279" s="356"/>
      <c r="AD279" s="356"/>
      <c r="AE279" s="321" t="s">
        <v>10623</v>
      </c>
      <c r="AF279" s="357"/>
      <c r="AG279" s="357"/>
      <c r="AH279" s="357"/>
      <c r="AI279" s="357"/>
      <c r="AJ279" s="28"/>
      <c r="AK279" s="28"/>
      <c r="AL279" s="28"/>
      <c r="AM279" s="333">
        <v>1</v>
      </c>
      <c r="AN279" s="325"/>
      <c r="AO279" s="325"/>
      <c r="AP279" s="325"/>
      <c r="AQ279" s="325"/>
      <c r="AR279" s="325"/>
      <c r="AS279" s="325"/>
      <c r="AT279" s="325"/>
      <c r="AU279" s="325"/>
      <c r="AV279" s="325"/>
      <c r="AW279" s="325"/>
      <c r="AX279" s="325"/>
      <c r="AY279" s="325"/>
      <c r="AZ279" s="325"/>
      <c r="BA279" s="325"/>
      <c r="BB279" s="325"/>
      <c r="BC279" s="325"/>
      <c r="BD279" s="325"/>
      <c r="BE279" s="325"/>
      <c r="BF279" s="325"/>
      <c r="BG279" s="325"/>
      <c r="BH279" s="325"/>
      <c r="BI279" s="325"/>
      <c r="BJ279" s="325"/>
      <c r="BK279" s="325"/>
      <c r="BL279" s="325"/>
      <c r="BM279" s="325" t="s">
        <v>2756</v>
      </c>
      <c r="BN279" s="333"/>
      <c r="BO279" s="325"/>
      <c r="BP279" s="326" t="s">
        <v>3335</v>
      </c>
      <c r="BQ279" s="325"/>
      <c r="BR279" s="325"/>
    </row>
    <row r="280" spans="2:70" ht="14.25" customHeight="1">
      <c r="B280" s="310">
        <v>278</v>
      </c>
      <c r="C280" s="390" t="s">
        <v>10624</v>
      </c>
      <c r="D280" s="373" t="s">
        <v>10625</v>
      </c>
      <c r="E280" s="373" t="s">
        <v>10626</v>
      </c>
      <c r="F280" s="373" t="s">
        <v>10627</v>
      </c>
      <c r="G280" s="381" t="s">
        <v>10611</v>
      </c>
      <c r="H280" s="349" t="s">
        <v>10628</v>
      </c>
      <c r="I280" s="350"/>
      <c r="J280" s="350"/>
      <c r="K280" s="350"/>
      <c r="L280" s="373" t="s">
        <v>10603</v>
      </c>
      <c r="M280" s="351"/>
      <c r="N280" s="352">
        <v>90</v>
      </c>
      <c r="O280" s="353"/>
      <c r="P280" s="376"/>
      <c r="Q280" s="377"/>
      <c r="R280" s="350"/>
      <c r="S280" s="350"/>
      <c r="T280" s="338" t="s">
        <v>10626</v>
      </c>
      <c r="U280" s="338" t="s">
        <v>10629</v>
      </c>
      <c r="V280" s="28"/>
      <c r="W280" s="28"/>
      <c r="X280" s="28"/>
      <c r="Y280" s="28"/>
      <c r="Z280" s="28"/>
      <c r="AA280" s="320" t="s">
        <v>313</v>
      </c>
      <c r="AB280" s="356"/>
      <c r="AC280" s="356"/>
      <c r="AD280" s="356"/>
      <c r="AE280" s="321" t="s">
        <v>10630</v>
      </c>
      <c r="AF280" s="357"/>
      <c r="AG280" s="357"/>
      <c r="AH280" s="357"/>
      <c r="AI280" s="357"/>
      <c r="AJ280" s="28"/>
      <c r="AK280" s="28"/>
      <c r="AL280" s="28"/>
      <c r="AM280" s="333">
        <v>1</v>
      </c>
      <c r="AN280" s="325"/>
      <c r="AO280" s="325"/>
      <c r="AP280" s="325"/>
      <c r="AQ280" s="325"/>
      <c r="AR280" s="325"/>
      <c r="AS280" s="325"/>
      <c r="AT280" s="325"/>
      <c r="AU280" s="325"/>
      <c r="AV280" s="325"/>
      <c r="AW280" s="325"/>
      <c r="AX280" s="325"/>
      <c r="AY280" s="325"/>
      <c r="AZ280" s="325"/>
      <c r="BA280" s="325"/>
      <c r="BB280" s="325"/>
      <c r="BC280" s="325"/>
      <c r="BD280" s="325"/>
      <c r="BE280" s="325"/>
      <c r="BF280" s="325"/>
      <c r="BG280" s="325"/>
      <c r="BH280" s="325"/>
      <c r="BI280" s="325"/>
      <c r="BJ280" s="325"/>
      <c r="BK280" s="325"/>
      <c r="BL280" s="325"/>
      <c r="BM280" s="325">
        <v>1</v>
      </c>
      <c r="BN280" s="333"/>
      <c r="BO280" s="325"/>
      <c r="BP280" s="326" t="s">
        <v>3335</v>
      </c>
      <c r="BQ280" s="325"/>
      <c r="BR280" s="325"/>
    </row>
    <row r="281" spans="2:70" ht="14.25" customHeight="1">
      <c r="B281" s="310">
        <v>279</v>
      </c>
      <c r="C281" s="390" t="s">
        <v>10631</v>
      </c>
      <c r="D281" s="373" t="s">
        <v>10632</v>
      </c>
      <c r="E281" s="373" t="s">
        <v>10633</v>
      </c>
      <c r="F281" s="373" t="s">
        <v>10634</v>
      </c>
      <c r="G281" s="381" t="s">
        <v>10601</v>
      </c>
      <c r="H281" s="349" t="s">
        <v>10635</v>
      </c>
      <c r="I281" s="350"/>
      <c r="J281" s="350"/>
      <c r="K281" s="350"/>
      <c r="L281" s="373" t="s">
        <v>10603</v>
      </c>
      <c r="M281" s="351"/>
      <c r="N281" s="352">
        <v>3040</v>
      </c>
      <c r="O281" s="353"/>
      <c r="P281" s="376"/>
      <c r="Q281" s="377"/>
      <c r="R281" s="350"/>
      <c r="S281" s="350"/>
      <c r="T281" s="338" t="s">
        <v>10636</v>
      </c>
      <c r="U281" s="338" t="s">
        <v>10637</v>
      </c>
      <c r="V281" s="28"/>
      <c r="W281" s="28"/>
      <c r="X281" s="28"/>
      <c r="Y281" s="28"/>
      <c r="Z281" s="28"/>
      <c r="AA281" s="320" t="s">
        <v>313</v>
      </c>
      <c r="AB281" s="356"/>
      <c r="AC281" s="356"/>
      <c r="AD281" s="356"/>
      <c r="AE281" s="321" t="s">
        <v>10638</v>
      </c>
      <c r="AF281" s="357"/>
      <c r="AG281" s="357"/>
      <c r="AH281" s="357"/>
      <c r="AI281" s="357"/>
      <c r="AJ281" s="28"/>
      <c r="AK281" s="28"/>
      <c r="AL281" s="28"/>
      <c r="AM281" s="333">
        <v>1</v>
      </c>
      <c r="AN281" s="325"/>
      <c r="AO281" s="325"/>
      <c r="AP281" s="325"/>
      <c r="AQ281" s="325"/>
      <c r="AR281" s="325"/>
      <c r="AS281" s="325"/>
      <c r="AT281" s="325"/>
      <c r="AU281" s="325"/>
      <c r="AV281" s="325"/>
      <c r="AW281" s="325"/>
      <c r="AX281" s="325"/>
      <c r="AY281" s="325"/>
      <c r="AZ281" s="325"/>
      <c r="BA281" s="325"/>
      <c r="BB281" s="325"/>
      <c r="BC281" s="325"/>
      <c r="BD281" s="325"/>
      <c r="BE281" s="325"/>
      <c r="BF281" s="325"/>
      <c r="BG281" s="325"/>
      <c r="BH281" s="325"/>
      <c r="BI281" s="325"/>
      <c r="BJ281" s="325"/>
      <c r="BK281" s="325"/>
      <c r="BL281" s="325"/>
      <c r="BM281" s="325" t="s">
        <v>2756</v>
      </c>
      <c r="BN281" s="333"/>
      <c r="BO281" s="325"/>
      <c r="BP281" s="326" t="s">
        <v>3335</v>
      </c>
      <c r="BQ281" s="325"/>
      <c r="BR281" s="325"/>
    </row>
    <row r="282" spans="2:70" ht="14.25" customHeight="1">
      <c r="B282" s="310">
        <v>280</v>
      </c>
      <c r="C282" s="390" t="s">
        <v>10639</v>
      </c>
      <c r="D282" s="373" t="s">
        <v>10640</v>
      </c>
      <c r="E282" s="373" t="s">
        <v>10641</v>
      </c>
      <c r="F282" s="373" t="s">
        <v>10642</v>
      </c>
      <c r="G282" s="381" t="s">
        <v>10601</v>
      </c>
      <c r="H282" s="349" t="s">
        <v>10643</v>
      </c>
      <c r="I282" s="350"/>
      <c r="J282" s="350"/>
      <c r="K282" s="350"/>
      <c r="L282" s="373" t="s">
        <v>10603</v>
      </c>
      <c r="M282" s="351"/>
      <c r="N282" s="352">
        <v>2350</v>
      </c>
      <c r="O282" s="353"/>
      <c r="P282" s="376"/>
      <c r="Q282" s="377"/>
      <c r="R282" s="350"/>
      <c r="S282" s="350"/>
      <c r="T282" s="338" t="s">
        <v>10644</v>
      </c>
      <c r="U282" s="338" t="s">
        <v>10645</v>
      </c>
      <c r="V282" s="28"/>
      <c r="W282" s="28"/>
      <c r="X282" s="28"/>
      <c r="Y282" s="28"/>
      <c r="Z282" s="28"/>
      <c r="AA282" s="320" t="s">
        <v>313</v>
      </c>
      <c r="AB282" s="356"/>
      <c r="AC282" s="356"/>
      <c r="AD282" s="356"/>
      <c r="AE282" s="321" t="s">
        <v>10646</v>
      </c>
      <c r="AF282" s="357"/>
      <c r="AG282" s="357"/>
      <c r="AH282" s="357"/>
      <c r="AI282" s="357"/>
      <c r="AJ282" s="28"/>
      <c r="AK282" s="28"/>
      <c r="AL282" s="28"/>
      <c r="AM282" s="333">
        <v>1</v>
      </c>
      <c r="AN282" s="325"/>
      <c r="AO282" s="325"/>
      <c r="AP282" s="325"/>
      <c r="AQ282" s="325"/>
      <c r="AR282" s="325"/>
      <c r="AS282" s="325"/>
      <c r="AT282" s="325"/>
      <c r="AU282" s="325"/>
      <c r="AV282" s="325"/>
      <c r="AW282" s="325"/>
      <c r="AX282" s="325"/>
      <c r="AY282" s="325"/>
      <c r="AZ282" s="325"/>
      <c r="BA282" s="325"/>
      <c r="BB282" s="325"/>
      <c r="BC282" s="325"/>
      <c r="BD282" s="325"/>
      <c r="BE282" s="325"/>
      <c r="BF282" s="325"/>
      <c r="BG282" s="325"/>
      <c r="BH282" s="325"/>
      <c r="BI282" s="325"/>
      <c r="BJ282" s="325"/>
      <c r="BK282" s="325">
        <v>1</v>
      </c>
      <c r="BL282" s="325" t="s">
        <v>10504</v>
      </c>
      <c r="BM282" s="325" t="s">
        <v>2756</v>
      </c>
      <c r="BN282" s="333"/>
      <c r="BO282" s="325"/>
      <c r="BP282" s="326" t="s">
        <v>3335</v>
      </c>
      <c r="BQ282" s="325"/>
      <c r="BR282" s="325"/>
    </row>
    <row r="283" spans="2:70" ht="14.25" customHeight="1">
      <c r="B283" s="310">
        <v>281</v>
      </c>
      <c r="C283" s="390" t="s">
        <v>10647</v>
      </c>
      <c r="D283" s="390" t="s">
        <v>10797</v>
      </c>
      <c r="E283" s="373" t="s">
        <v>10648</v>
      </c>
      <c r="F283" s="373" t="s">
        <v>10649</v>
      </c>
      <c r="G283" s="381" t="s">
        <v>10601</v>
      </c>
      <c r="H283" s="349" t="s">
        <v>10650</v>
      </c>
      <c r="I283" s="350"/>
      <c r="J283" s="350"/>
      <c r="K283" s="350"/>
      <c r="L283" s="373" t="s">
        <v>10603</v>
      </c>
      <c r="M283" s="351"/>
      <c r="N283" s="352">
        <v>14750</v>
      </c>
      <c r="O283" s="353"/>
      <c r="P283" s="376"/>
      <c r="Q283" s="377"/>
      <c r="R283" s="350"/>
      <c r="S283" s="350"/>
      <c r="T283" s="338" t="s">
        <v>10435</v>
      </c>
      <c r="U283" s="338" t="s">
        <v>10651</v>
      </c>
      <c r="V283" s="28"/>
      <c r="W283" s="28"/>
      <c r="X283" s="28"/>
      <c r="Y283" s="28"/>
      <c r="Z283" s="28"/>
      <c r="AA283" s="320" t="s">
        <v>313</v>
      </c>
      <c r="AB283" s="356"/>
      <c r="AC283" s="356"/>
      <c r="AD283" s="356"/>
      <c r="AE283" s="321" t="s">
        <v>10652</v>
      </c>
      <c r="AF283" s="357"/>
      <c r="AG283" s="357"/>
      <c r="AH283" s="357"/>
      <c r="AI283" s="357"/>
      <c r="AJ283" s="28"/>
      <c r="AK283" s="28"/>
      <c r="AL283" s="28"/>
      <c r="AM283" s="333">
        <v>1</v>
      </c>
      <c r="AN283" s="325"/>
      <c r="AO283" s="325"/>
      <c r="AP283" s="325"/>
      <c r="AQ283" s="325"/>
      <c r="AR283" s="325"/>
      <c r="AS283" s="325"/>
      <c r="AT283" s="325"/>
      <c r="AU283" s="325"/>
      <c r="AV283" s="325"/>
      <c r="AW283" s="325"/>
      <c r="AX283" s="325"/>
      <c r="AY283" s="325"/>
      <c r="AZ283" s="325"/>
      <c r="BA283" s="325"/>
      <c r="BB283" s="325"/>
      <c r="BC283" s="325"/>
      <c r="BD283" s="325"/>
      <c r="BE283" s="325"/>
      <c r="BF283" s="325"/>
      <c r="BG283" s="325"/>
      <c r="BH283" s="325"/>
      <c r="BI283" s="325"/>
      <c r="BJ283" s="325"/>
      <c r="BK283" s="325"/>
      <c r="BL283" s="325"/>
      <c r="BM283" s="325" t="s">
        <v>2756</v>
      </c>
      <c r="BN283" s="332"/>
      <c r="BO283" s="325"/>
      <c r="BP283" s="326" t="s">
        <v>3335</v>
      </c>
      <c r="BQ283" s="325"/>
      <c r="BR283" s="325"/>
    </row>
    <row r="284" spans="2:70" ht="14.25" customHeight="1">
      <c r="B284" s="310">
        <v>282</v>
      </c>
      <c r="C284" s="390" t="s">
        <v>10653</v>
      </c>
      <c r="D284" s="390" t="s">
        <v>10798</v>
      </c>
      <c r="E284" s="373" t="s">
        <v>10654</v>
      </c>
      <c r="F284" s="373" t="s">
        <v>10655</v>
      </c>
      <c r="G284" s="381" t="s">
        <v>10611</v>
      </c>
      <c r="H284" s="349" t="s">
        <v>10656</v>
      </c>
      <c r="I284" s="350"/>
      <c r="J284" s="350"/>
      <c r="K284" s="350"/>
      <c r="L284" s="373" t="s">
        <v>10603</v>
      </c>
      <c r="M284" s="351"/>
      <c r="N284" s="352">
        <v>20380</v>
      </c>
      <c r="O284" s="353"/>
      <c r="P284" s="376"/>
      <c r="Q284" s="377"/>
      <c r="R284" s="350"/>
      <c r="S284" s="350"/>
      <c r="T284" s="338" t="s">
        <v>10657</v>
      </c>
      <c r="U284" s="338" t="s">
        <v>10658</v>
      </c>
      <c r="V284" s="28"/>
      <c r="W284" s="28"/>
      <c r="X284" s="28"/>
      <c r="Y284" s="28"/>
      <c r="Z284" s="28"/>
      <c r="AA284" s="320" t="s">
        <v>313</v>
      </c>
      <c r="AB284" s="356"/>
      <c r="AC284" s="356"/>
      <c r="AD284" s="356"/>
      <c r="AE284" s="321" t="s">
        <v>10659</v>
      </c>
      <c r="AF284" s="357"/>
      <c r="AG284" s="357"/>
      <c r="AH284" s="357"/>
      <c r="AI284" s="357"/>
      <c r="AJ284" s="28"/>
      <c r="AK284" s="28"/>
      <c r="AL284" s="28"/>
      <c r="AM284" s="333">
        <v>1</v>
      </c>
      <c r="AN284" s="325"/>
      <c r="AO284" s="325"/>
      <c r="AP284" s="325"/>
      <c r="AQ284" s="325"/>
      <c r="AR284" s="325"/>
      <c r="AS284" s="325"/>
      <c r="AT284" s="325"/>
      <c r="AU284" s="325"/>
      <c r="AV284" s="325"/>
      <c r="AW284" s="325"/>
      <c r="AX284" s="325"/>
      <c r="AY284" s="325"/>
      <c r="AZ284" s="325"/>
      <c r="BA284" s="325"/>
      <c r="BB284" s="325"/>
      <c r="BC284" s="325"/>
      <c r="BD284" s="325"/>
      <c r="BE284" s="325"/>
      <c r="BF284" s="325"/>
      <c r="BG284" s="325"/>
      <c r="BH284" s="325"/>
      <c r="BI284" s="325"/>
      <c r="BJ284" s="325"/>
      <c r="BK284" s="325"/>
      <c r="BL284" s="325"/>
      <c r="BM284" s="325" t="s">
        <v>2756</v>
      </c>
      <c r="BN284" s="332"/>
      <c r="BO284" s="325"/>
      <c r="BP284" s="326" t="s">
        <v>3335</v>
      </c>
      <c r="BQ284" s="325"/>
      <c r="BR284" s="325"/>
    </row>
    <row r="285" spans="2:70" ht="14.25" customHeight="1">
      <c r="B285" s="310">
        <v>283</v>
      </c>
      <c r="C285" s="390" t="s">
        <v>10660</v>
      </c>
      <c r="D285" s="390" t="s">
        <v>10799</v>
      </c>
      <c r="E285" s="373" t="s">
        <v>10661</v>
      </c>
      <c r="F285" s="373" t="s">
        <v>10662</v>
      </c>
      <c r="G285" s="381" t="s">
        <v>10601</v>
      </c>
      <c r="H285" s="349" t="s">
        <v>10663</v>
      </c>
      <c r="I285" s="350"/>
      <c r="J285" s="350"/>
      <c r="K285" s="350"/>
      <c r="L285" s="373" t="s">
        <v>10603</v>
      </c>
      <c r="M285" s="351"/>
      <c r="N285" s="352">
        <v>35660</v>
      </c>
      <c r="O285" s="353"/>
      <c r="P285" s="376"/>
      <c r="Q285" s="377"/>
      <c r="R285" s="350"/>
      <c r="S285" s="350"/>
      <c r="T285" s="338" t="s">
        <v>10664</v>
      </c>
      <c r="U285" s="338" t="s">
        <v>10665</v>
      </c>
      <c r="V285" s="28"/>
      <c r="W285" s="28"/>
      <c r="X285" s="28"/>
      <c r="Y285" s="28"/>
      <c r="Z285" s="28"/>
      <c r="AA285" s="320" t="s">
        <v>313</v>
      </c>
      <c r="AB285" s="356"/>
      <c r="AC285" s="356"/>
      <c r="AD285" s="356"/>
      <c r="AE285" s="321" t="s">
        <v>10666</v>
      </c>
      <c r="AF285" s="357"/>
      <c r="AG285" s="357"/>
      <c r="AH285" s="357"/>
      <c r="AI285" s="357"/>
      <c r="AJ285" s="28"/>
      <c r="AK285" s="28"/>
      <c r="AL285" s="28"/>
      <c r="AM285" s="333">
        <v>1</v>
      </c>
      <c r="AN285" s="325"/>
      <c r="AO285" s="325"/>
      <c r="AP285" s="325"/>
      <c r="AQ285" s="325"/>
      <c r="AR285" s="325"/>
      <c r="AS285" s="325"/>
      <c r="AT285" s="325"/>
      <c r="AU285" s="325"/>
      <c r="AV285" s="325"/>
      <c r="AW285" s="325"/>
      <c r="AX285" s="325"/>
      <c r="AY285" s="325"/>
      <c r="AZ285" s="325"/>
      <c r="BA285" s="325"/>
      <c r="BB285" s="325"/>
      <c r="BC285" s="325"/>
      <c r="BD285" s="325"/>
      <c r="BE285" s="325"/>
      <c r="BF285" s="325"/>
      <c r="BG285" s="325"/>
      <c r="BH285" s="325"/>
      <c r="BI285" s="325"/>
      <c r="BJ285" s="325"/>
      <c r="BK285" s="325"/>
      <c r="BL285" s="325"/>
      <c r="BM285" s="325">
        <v>1</v>
      </c>
      <c r="BN285" s="332"/>
      <c r="BO285" s="325"/>
      <c r="BP285" s="326" t="s">
        <v>3335</v>
      </c>
      <c r="BQ285" s="325"/>
      <c r="BR285" s="325"/>
    </row>
    <row r="286" spans="2:70" ht="14.25" customHeight="1">
      <c r="B286" s="310">
        <v>284</v>
      </c>
      <c r="C286" s="377" t="s">
        <v>10667</v>
      </c>
      <c r="D286" s="390" t="s">
        <v>10800</v>
      </c>
      <c r="E286" s="373" t="s">
        <v>10668</v>
      </c>
      <c r="F286" s="373" t="s">
        <v>10669</v>
      </c>
      <c r="G286" s="381" t="s">
        <v>10601</v>
      </c>
      <c r="H286" s="349" t="s">
        <v>10670</v>
      </c>
      <c r="I286" s="350"/>
      <c r="J286" s="350"/>
      <c r="K286" s="350"/>
      <c r="L286" s="375" t="s">
        <v>10404</v>
      </c>
      <c r="M286" s="351"/>
      <c r="N286" s="352">
        <v>71990</v>
      </c>
      <c r="O286" s="353"/>
      <c r="P286" s="376"/>
      <c r="Q286" s="377"/>
      <c r="R286" s="350"/>
      <c r="S286" s="350"/>
      <c r="T286" s="338" t="s">
        <v>10671</v>
      </c>
      <c r="U286" s="338"/>
      <c r="V286" s="28"/>
      <c r="W286" s="28"/>
      <c r="X286" s="28"/>
      <c r="Y286" s="28"/>
      <c r="Z286" s="28"/>
      <c r="AA286" s="320" t="s">
        <v>313</v>
      </c>
      <c r="AB286" s="356"/>
      <c r="AC286" s="356"/>
      <c r="AD286" s="356"/>
      <c r="AE286" s="321" t="s">
        <v>10672</v>
      </c>
      <c r="AF286" s="357"/>
      <c r="AG286" s="357"/>
      <c r="AH286" s="357"/>
      <c r="AI286" s="357"/>
      <c r="AJ286" s="28"/>
      <c r="AK286" s="28"/>
      <c r="AL286" s="28"/>
      <c r="AM286" s="333">
        <v>1</v>
      </c>
      <c r="AN286" s="325"/>
      <c r="AO286" s="325"/>
      <c r="AP286" s="325"/>
      <c r="AQ286" s="325"/>
      <c r="AR286" s="325"/>
      <c r="AS286" s="325"/>
      <c r="AT286" s="325"/>
      <c r="AU286" s="325"/>
      <c r="AV286" s="325"/>
      <c r="AW286" s="325"/>
      <c r="AX286" s="325"/>
      <c r="AY286" s="325"/>
      <c r="AZ286" s="325"/>
      <c r="BA286" s="325"/>
      <c r="BB286" s="325"/>
      <c r="BC286" s="325"/>
      <c r="BD286" s="325"/>
      <c r="BE286" s="325"/>
      <c r="BF286" s="325"/>
      <c r="BG286" s="325"/>
      <c r="BH286" s="325"/>
      <c r="BI286" s="325"/>
      <c r="BJ286" s="325">
        <v>1</v>
      </c>
      <c r="BK286" s="325"/>
      <c r="BL286" s="325"/>
      <c r="BM286" s="325" t="s">
        <v>2756</v>
      </c>
      <c r="BN286" s="332"/>
      <c r="BO286" s="325"/>
      <c r="BP286" s="326" t="s">
        <v>3335</v>
      </c>
      <c r="BQ286" s="325"/>
      <c r="BR286" s="325"/>
    </row>
    <row r="287" spans="2:70" ht="14.25" customHeight="1">
      <c r="B287" s="310">
        <v>285</v>
      </c>
      <c r="C287" s="390" t="s">
        <v>10673</v>
      </c>
      <c r="D287" s="390" t="s">
        <v>10801</v>
      </c>
      <c r="E287" s="373" t="s">
        <v>10674</v>
      </c>
      <c r="F287" s="373" t="s">
        <v>10675</v>
      </c>
      <c r="G287" s="381" t="s">
        <v>10601</v>
      </c>
      <c r="H287" s="349" t="s">
        <v>10676</v>
      </c>
      <c r="I287" s="350"/>
      <c r="J287" s="350"/>
      <c r="K287" s="350"/>
      <c r="L287" s="373" t="s">
        <v>10603</v>
      </c>
      <c r="M287" s="351"/>
      <c r="N287" s="352">
        <v>90</v>
      </c>
      <c r="O287" s="353"/>
      <c r="P287" s="376"/>
      <c r="Q287" s="377"/>
      <c r="R287" s="350"/>
      <c r="S287" s="350"/>
      <c r="T287" s="338" t="s">
        <v>10677</v>
      </c>
      <c r="U287" s="338"/>
      <c r="V287" s="28"/>
      <c r="W287" s="28"/>
      <c r="X287" s="28"/>
      <c r="Y287" s="28"/>
      <c r="Z287" s="28"/>
      <c r="AA287" s="320" t="s">
        <v>313</v>
      </c>
      <c r="AB287" s="356"/>
      <c r="AC287" s="356"/>
      <c r="AD287" s="356"/>
      <c r="AE287" s="321" t="s">
        <v>10678</v>
      </c>
      <c r="AF287" s="357"/>
      <c r="AG287" s="357"/>
      <c r="AH287" s="357"/>
      <c r="AI287" s="357"/>
      <c r="AJ287" s="28"/>
      <c r="AK287" s="28"/>
      <c r="AL287" s="28"/>
      <c r="AM287" s="333">
        <v>1</v>
      </c>
      <c r="AN287" s="325"/>
      <c r="AO287" s="325"/>
      <c r="AP287" s="325"/>
      <c r="AQ287" s="325"/>
      <c r="AR287" s="325"/>
      <c r="AS287" s="325"/>
      <c r="AT287" s="325"/>
      <c r="AU287" s="325"/>
      <c r="AV287" s="325"/>
      <c r="AW287" s="325"/>
      <c r="AX287" s="325"/>
      <c r="AY287" s="325"/>
      <c r="AZ287" s="325"/>
      <c r="BA287" s="325"/>
      <c r="BB287" s="325"/>
      <c r="BC287" s="325"/>
      <c r="BD287" s="325"/>
      <c r="BE287" s="325"/>
      <c r="BF287" s="325"/>
      <c r="BG287" s="325"/>
      <c r="BH287" s="325"/>
      <c r="BI287" s="325"/>
      <c r="BJ287" s="325"/>
      <c r="BK287" s="325"/>
      <c r="BL287" s="325"/>
      <c r="BM287" s="325">
        <v>1</v>
      </c>
      <c r="BN287" s="332"/>
      <c r="BO287" s="325"/>
      <c r="BP287" s="326" t="s">
        <v>3335</v>
      </c>
      <c r="BQ287" s="325"/>
      <c r="BR287" s="325"/>
    </row>
    <row r="288" spans="2:70" ht="14.25" customHeight="1">
      <c r="B288" s="310">
        <v>286</v>
      </c>
      <c r="C288" s="390" t="s">
        <v>10679</v>
      </c>
      <c r="D288" s="390" t="s">
        <v>10802</v>
      </c>
      <c r="E288" s="373" t="s">
        <v>10680</v>
      </c>
      <c r="F288" s="373" t="s">
        <v>10681</v>
      </c>
      <c r="G288" s="381" t="s">
        <v>10601</v>
      </c>
      <c r="H288" s="349" t="s">
        <v>10682</v>
      </c>
      <c r="I288" s="350"/>
      <c r="J288" s="350"/>
      <c r="K288" s="350"/>
      <c r="L288" s="373" t="s">
        <v>10603</v>
      </c>
      <c r="M288" s="351"/>
      <c r="N288" s="352">
        <v>14.000000000000002</v>
      </c>
      <c r="O288" s="353"/>
      <c r="P288" s="376"/>
      <c r="Q288" s="377"/>
      <c r="R288" s="350"/>
      <c r="S288" s="350"/>
      <c r="T288" s="338" t="s">
        <v>10683</v>
      </c>
      <c r="U288" s="338"/>
      <c r="V288" s="28"/>
      <c r="W288" s="28"/>
      <c r="X288" s="28"/>
      <c r="Y288" s="28"/>
      <c r="Z288" s="28"/>
      <c r="AA288" s="320" t="s">
        <v>313</v>
      </c>
      <c r="AB288" s="356"/>
      <c r="AC288" s="356"/>
      <c r="AD288" s="356"/>
      <c r="AE288" s="321" t="s">
        <v>10684</v>
      </c>
      <c r="AF288" s="357"/>
      <c r="AG288" s="357"/>
      <c r="AH288" s="357"/>
      <c r="AI288" s="357"/>
      <c r="AJ288" s="28"/>
      <c r="AK288" s="28"/>
      <c r="AL288" s="28"/>
      <c r="AM288" s="333">
        <v>1</v>
      </c>
      <c r="AN288" s="325"/>
      <c r="AO288" s="325"/>
      <c r="AP288" s="325"/>
      <c r="AQ288" s="325"/>
      <c r="AR288" s="325"/>
      <c r="AS288" s="325"/>
      <c r="AT288" s="325"/>
      <c r="AU288" s="325"/>
      <c r="AV288" s="325"/>
      <c r="AW288" s="325"/>
      <c r="AX288" s="325"/>
      <c r="AY288" s="325"/>
      <c r="AZ288" s="325"/>
      <c r="BA288" s="325"/>
      <c r="BB288" s="325"/>
      <c r="BC288" s="325"/>
      <c r="BD288" s="325"/>
      <c r="BE288" s="325"/>
      <c r="BF288" s="325"/>
      <c r="BG288" s="325"/>
      <c r="BH288" s="325"/>
      <c r="BI288" s="325"/>
      <c r="BJ288" s="325"/>
      <c r="BK288" s="325"/>
      <c r="BL288" s="325"/>
      <c r="BM288" s="325" t="s">
        <v>2756</v>
      </c>
      <c r="BN288" s="332"/>
      <c r="BO288" s="325"/>
      <c r="BP288" s="326" t="s">
        <v>3335</v>
      </c>
      <c r="BQ288" s="325"/>
      <c r="BR288" s="325"/>
    </row>
    <row r="289" spans="2:70" ht="14.25" customHeight="1">
      <c r="B289" s="310">
        <v>287</v>
      </c>
      <c r="C289" s="390" t="s">
        <v>10685</v>
      </c>
      <c r="D289" s="390" t="s">
        <v>10803</v>
      </c>
      <c r="E289" s="373" t="s">
        <v>10686</v>
      </c>
      <c r="F289" s="373" t="s">
        <v>10687</v>
      </c>
      <c r="G289" s="381" t="s">
        <v>10601</v>
      </c>
      <c r="H289" s="349" t="s">
        <v>10688</v>
      </c>
      <c r="I289" s="350"/>
      <c r="J289" s="350"/>
      <c r="K289" s="350"/>
      <c r="L289" s="373" t="s">
        <v>10603</v>
      </c>
      <c r="M289" s="351"/>
      <c r="N289" s="352">
        <v>8700</v>
      </c>
      <c r="O289" s="353"/>
      <c r="P289" s="376"/>
      <c r="Q289" s="377"/>
      <c r="R289" s="350"/>
      <c r="S289" s="350"/>
      <c r="T289" s="338" t="s">
        <v>10689</v>
      </c>
      <c r="U289" s="338"/>
      <c r="V289" s="28"/>
      <c r="W289" s="28"/>
      <c r="X289" s="28"/>
      <c r="Y289" s="28"/>
      <c r="Z289" s="28"/>
      <c r="AA289" s="320" t="s">
        <v>313</v>
      </c>
      <c r="AB289" s="356"/>
      <c r="AC289" s="356"/>
      <c r="AD289" s="356"/>
      <c r="AE289" s="321" t="s">
        <v>10690</v>
      </c>
      <c r="AF289" s="357"/>
      <c r="AG289" s="357"/>
      <c r="AH289" s="357"/>
      <c r="AI289" s="357"/>
      <c r="AJ289" s="28"/>
      <c r="AK289" s="28"/>
      <c r="AL289" s="28"/>
      <c r="AM289" s="333">
        <v>1</v>
      </c>
      <c r="AN289" s="325"/>
      <c r="AO289" s="325"/>
      <c r="AP289" s="325"/>
      <c r="AQ289" s="325"/>
      <c r="AR289" s="325"/>
      <c r="AS289" s="325"/>
      <c r="AT289" s="325"/>
      <c r="AU289" s="325"/>
      <c r="AV289" s="325"/>
      <c r="AW289" s="325"/>
      <c r="AX289" s="325"/>
      <c r="AY289" s="325"/>
      <c r="AZ289" s="325"/>
      <c r="BA289" s="325"/>
      <c r="BB289" s="325"/>
      <c r="BC289" s="325"/>
      <c r="BD289" s="325"/>
      <c r="BE289" s="325"/>
      <c r="BF289" s="325"/>
      <c r="BG289" s="325"/>
      <c r="BH289" s="325"/>
      <c r="BI289" s="325"/>
      <c r="BJ289" s="325"/>
      <c r="BK289" s="325"/>
      <c r="BL289" s="325"/>
      <c r="BM289" s="325">
        <v>1</v>
      </c>
      <c r="BN289" s="332"/>
      <c r="BO289" s="325"/>
      <c r="BP289" s="326" t="s">
        <v>3335</v>
      </c>
      <c r="BQ289" s="325"/>
      <c r="BR289" s="325"/>
    </row>
    <row r="290" spans="2:70" ht="14.25" customHeight="1">
      <c r="B290" s="310">
        <v>288</v>
      </c>
      <c r="C290" s="390" t="s">
        <v>10691</v>
      </c>
      <c r="D290" s="390" t="s">
        <v>10804</v>
      </c>
      <c r="E290" s="373" t="s">
        <v>10692</v>
      </c>
      <c r="F290" s="373" t="s">
        <v>10693</v>
      </c>
      <c r="G290" s="381" t="s">
        <v>10601</v>
      </c>
      <c r="H290" s="349" t="s">
        <v>10694</v>
      </c>
      <c r="I290" s="350"/>
      <c r="J290" s="350"/>
      <c r="K290" s="350"/>
      <c r="L290" s="373" t="s">
        <v>10603</v>
      </c>
      <c r="M290" s="351"/>
      <c r="N290" s="352">
        <v>7059.9999999999991</v>
      </c>
      <c r="O290" s="353"/>
      <c r="P290" s="376"/>
      <c r="Q290" s="377"/>
      <c r="R290" s="350"/>
      <c r="S290" s="350"/>
      <c r="T290" s="338" t="s">
        <v>10695</v>
      </c>
      <c r="U290" s="338"/>
      <c r="V290" s="28"/>
      <c r="W290" s="28"/>
      <c r="X290" s="28"/>
      <c r="Y290" s="28"/>
      <c r="Z290" s="28"/>
      <c r="AA290" s="320" t="s">
        <v>313</v>
      </c>
      <c r="AB290" s="356"/>
      <c r="AC290" s="356"/>
      <c r="AD290" s="356"/>
      <c r="AE290" s="321" t="s">
        <v>10696</v>
      </c>
      <c r="AF290" s="357"/>
      <c r="AG290" s="357"/>
      <c r="AH290" s="357"/>
      <c r="AI290" s="357"/>
      <c r="AJ290" s="28"/>
      <c r="AK290" s="28"/>
      <c r="AL290" s="28"/>
      <c r="AM290" s="333">
        <v>1</v>
      </c>
      <c r="AN290" s="325"/>
      <c r="AO290" s="325"/>
      <c r="AP290" s="325"/>
      <c r="AQ290" s="325"/>
      <c r="AR290" s="325"/>
      <c r="AS290" s="325"/>
      <c r="AT290" s="325"/>
      <c r="AU290" s="325"/>
      <c r="AV290" s="325"/>
      <c r="AW290" s="325"/>
      <c r="AX290" s="325"/>
      <c r="AY290" s="325"/>
      <c r="AZ290" s="325"/>
      <c r="BA290" s="325"/>
      <c r="BB290" s="325"/>
      <c r="BC290" s="325"/>
      <c r="BD290" s="325"/>
      <c r="BE290" s="325"/>
      <c r="BF290" s="325"/>
      <c r="BG290" s="325"/>
      <c r="BH290" s="325"/>
      <c r="BI290" s="325"/>
      <c r="BJ290" s="325"/>
      <c r="BK290" s="325"/>
      <c r="BL290" s="325"/>
      <c r="BM290" s="325" t="s">
        <v>2756</v>
      </c>
      <c r="BN290" s="332"/>
      <c r="BO290" s="325"/>
      <c r="BP290" s="326" t="s">
        <v>3335</v>
      </c>
      <c r="BQ290" s="325"/>
      <c r="BR290" s="325"/>
    </row>
    <row r="291" spans="2:70" ht="14.25" customHeight="1">
      <c r="B291" s="310">
        <v>289</v>
      </c>
      <c r="C291" s="390" t="s">
        <v>10697</v>
      </c>
      <c r="D291" s="390" t="s">
        <v>10805</v>
      </c>
      <c r="E291" s="390" t="s">
        <v>10698</v>
      </c>
      <c r="F291" s="373" t="s">
        <v>10699</v>
      </c>
      <c r="G291" s="312" t="s">
        <v>10601</v>
      </c>
      <c r="H291" s="349" t="s">
        <v>10700</v>
      </c>
      <c r="I291" s="350"/>
      <c r="J291" s="350"/>
      <c r="K291" s="350"/>
      <c r="L291" s="373" t="s">
        <v>10603</v>
      </c>
      <c r="M291" s="351"/>
      <c r="N291" s="352">
        <v>10400</v>
      </c>
      <c r="O291" s="353"/>
      <c r="P291" s="376"/>
      <c r="Q291" s="377"/>
      <c r="R291" s="350"/>
      <c r="S291" s="350"/>
      <c r="T291" s="391" t="s">
        <v>10701</v>
      </c>
      <c r="U291" s="338" t="s">
        <v>10702</v>
      </c>
      <c r="V291" s="28"/>
      <c r="W291" s="28"/>
      <c r="X291" s="28"/>
      <c r="Y291" s="28"/>
      <c r="Z291" s="28"/>
      <c r="AA291" s="320" t="s">
        <v>313</v>
      </c>
      <c r="AB291" s="356"/>
      <c r="AC291" s="356"/>
      <c r="AD291" s="356"/>
      <c r="AE291" s="321" t="s">
        <v>10703</v>
      </c>
      <c r="AF291" s="357"/>
      <c r="AG291" s="357"/>
      <c r="AH291" s="357"/>
      <c r="AI291" s="357"/>
      <c r="AJ291" s="28"/>
      <c r="AK291" s="28"/>
      <c r="AL291" s="28"/>
      <c r="AM291" s="333">
        <v>1</v>
      </c>
      <c r="AN291" s="325"/>
      <c r="AO291" s="325"/>
      <c r="AP291" s="325"/>
      <c r="AQ291" s="325"/>
      <c r="AR291" s="325"/>
      <c r="AS291" s="325"/>
      <c r="AT291" s="325"/>
      <c r="AU291" s="325"/>
      <c r="AV291" s="325"/>
      <c r="AW291" s="325"/>
      <c r="AX291" s="325"/>
      <c r="AY291" s="325"/>
      <c r="AZ291" s="325"/>
      <c r="BA291" s="325"/>
      <c r="BB291" s="325"/>
      <c r="BC291" s="325"/>
      <c r="BD291" s="325"/>
      <c r="BE291" s="325"/>
      <c r="BF291" s="325"/>
      <c r="BG291" s="325"/>
      <c r="BH291" s="325"/>
      <c r="BI291" s="325"/>
      <c r="BJ291" s="325">
        <v>1</v>
      </c>
      <c r="BK291" s="325"/>
      <c r="BL291" s="325"/>
      <c r="BM291" s="325" t="s">
        <v>2756</v>
      </c>
      <c r="BN291" s="332" t="s">
        <v>10704</v>
      </c>
      <c r="BO291" s="325"/>
      <c r="BP291" s="326" t="s">
        <v>3335</v>
      </c>
      <c r="BQ291" s="325"/>
      <c r="BR291" s="325"/>
    </row>
    <row r="292" spans="2:70" ht="14.25" customHeight="1">
      <c r="B292" s="310">
        <v>290</v>
      </c>
      <c r="C292" s="390" t="s">
        <v>10818</v>
      </c>
      <c r="D292" s="390" t="s">
        <v>10806</v>
      </c>
      <c r="E292" s="390" t="s">
        <v>10705</v>
      </c>
      <c r="F292" s="373" t="s">
        <v>10706</v>
      </c>
      <c r="G292" s="312" t="s">
        <v>10707</v>
      </c>
      <c r="H292" s="349" t="s">
        <v>10708</v>
      </c>
      <c r="I292" s="350"/>
      <c r="J292" s="350"/>
      <c r="K292" s="350"/>
      <c r="L292" s="373" t="s">
        <v>10404</v>
      </c>
      <c r="M292" s="351"/>
      <c r="N292" s="352">
        <v>109673</v>
      </c>
      <c r="O292" s="353"/>
      <c r="P292" s="376"/>
      <c r="Q292" s="377"/>
      <c r="R292" s="350"/>
      <c r="S292" s="350"/>
      <c r="T292" s="391" t="s">
        <v>10709</v>
      </c>
      <c r="U292" s="338" t="s">
        <v>10710</v>
      </c>
      <c r="V292" s="28"/>
      <c r="W292" s="28"/>
      <c r="X292" s="28"/>
      <c r="Y292" s="28"/>
      <c r="Z292" s="28"/>
      <c r="AA292" s="320">
        <v>1</v>
      </c>
      <c r="AB292" s="356"/>
      <c r="AC292" s="356"/>
      <c r="AD292" s="356"/>
      <c r="AE292" s="321" t="s">
        <v>10711</v>
      </c>
      <c r="AF292" s="357"/>
      <c r="AG292" s="357"/>
      <c r="AH292" s="357"/>
      <c r="AI292" s="357"/>
      <c r="AJ292" s="28"/>
      <c r="AK292" s="28"/>
      <c r="AL292" s="28"/>
      <c r="AM292" s="333">
        <v>1</v>
      </c>
      <c r="AN292" s="325"/>
      <c r="AO292" s="325"/>
      <c r="AP292" s="325"/>
      <c r="AQ292" s="325"/>
      <c r="AR292" s="325"/>
      <c r="AS292" s="325"/>
      <c r="AT292" s="325"/>
      <c r="AU292" s="325"/>
      <c r="AV292" s="325"/>
      <c r="AW292" s="325"/>
      <c r="AX292" s="325"/>
      <c r="AY292" s="325"/>
      <c r="AZ292" s="325"/>
      <c r="BA292" s="325"/>
      <c r="BB292" s="325"/>
      <c r="BC292" s="325"/>
      <c r="BD292" s="325"/>
      <c r="BE292" s="325"/>
      <c r="BF292" s="325"/>
      <c r="BG292" s="325"/>
      <c r="BH292" s="325"/>
      <c r="BI292" s="325"/>
      <c r="BJ292" s="325"/>
      <c r="BK292" s="325"/>
      <c r="BL292" s="325"/>
      <c r="BM292" s="325" t="s">
        <v>2756</v>
      </c>
      <c r="BN292" s="332"/>
      <c r="BO292" s="325"/>
      <c r="BP292" s="326" t="s">
        <v>3335</v>
      </c>
      <c r="BQ292" s="325"/>
      <c r="BR292" s="325"/>
    </row>
    <row r="293" spans="2:70" ht="14.25" customHeight="1">
      <c r="B293" s="310">
        <v>291</v>
      </c>
      <c r="C293" s="390" t="s">
        <v>10712</v>
      </c>
      <c r="D293" s="390" t="s">
        <v>10807</v>
      </c>
      <c r="E293" s="390" t="s">
        <v>10713</v>
      </c>
      <c r="F293" s="373" t="s">
        <v>10714</v>
      </c>
      <c r="G293" s="312" t="s">
        <v>10402</v>
      </c>
      <c r="H293" s="349" t="s">
        <v>10715</v>
      </c>
      <c r="I293" s="350"/>
      <c r="J293" s="350"/>
      <c r="K293" s="350"/>
      <c r="L293" s="373" t="s">
        <v>10404</v>
      </c>
      <c r="M293" s="351"/>
      <c r="N293" s="352">
        <v>1200</v>
      </c>
      <c r="O293" s="353"/>
      <c r="P293" s="376"/>
      <c r="Q293" s="377"/>
      <c r="R293" s="350"/>
      <c r="S293" s="350"/>
      <c r="T293" s="391" t="s">
        <v>10716</v>
      </c>
      <c r="U293" s="338" t="s">
        <v>10717</v>
      </c>
      <c r="V293" s="28"/>
      <c r="W293" s="28"/>
      <c r="X293" s="28"/>
      <c r="Y293" s="28"/>
      <c r="Z293" s="28"/>
      <c r="AA293" s="320" t="s">
        <v>313</v>
      </c>
      <c r="AB293" s="356"/>
      <c r="AC293" s="356"/>
      <c r="AD293" s="356"/>
      <c r="AE293" s="321" t="s">
        <v>10718</v>
      </c>
      <c r="AF293" s="357"/>
      <c r="AG293" s="357"/>
      <c r="AH293" s="357"/>
      <c r="AI293" s="357"/>
      <c r="AJ293" s="28"/>
      <c r="AK293" s="28"/>
      <c r="AL293" s="28"/>
      <c r="AM293" s="333">
        <v>1</v>
      </c>
      <c r="AN293" s="325"/>
      <c r="AO293" s="325"/>
      <c r="AP293" s="325"/>
      <c r="AQ293" s="325"/>
      <c r="AR293" s="325"/>
      <c r="AS293" s="325"/>
      <c r="AT293" s="325"/>
      <c r="AU293" s="325"/>
      <c r="AV293" s="325"/>
      <c r="AW293" s="325"/>
      <c r="AX293" s="325"/>
      <c r="AY293" s="325"/>
      <c r="AZ293" s="325"/>
      <c r="BA293" s="325"/>
      <c r="BB293" s="325"/>
      <c r="BC293" s="325"/>
      <c r="BD293" s="325"/>
      <c r="BE293" s="325"/>
      <c r="BF293" s="325"/>
      <c r="BG293" s="325"/>
      <c r="BH293" s="325"/>
      <c r="BI293" s="325"/>
      <c r="BJ293" s="325"/>
      <c r="BK293" s="325"/>
      <c r="BL293" s="325"/>
      <c r="BM293" s="325" t="s">
        <v>2756</v>
      </c>
      <c r="BN293" s="332"/>
      <c r="BO293" s="325"/>
      <c r="BP293" s="326" t="s">
        <v>3335</v>
      </c>
      <c r="BQ293" s="325"/>
      <c r="BR293" s="325"/>
    </row>
    <row r="294" spans="2:70" ht="14.25" customHeight="1">
      <c r="B294" s="310">
        <v>292</v>
      </c>
      <c r="C294" s="390" t="s">
        <v>10719</v>
      </c>
      <c r="D294" s="390" t="s">
        <v>10808</v>
      </c>
      <c r="E294" s="390" t="s">
        <v>10720</v>
      </c>
      <c r="F294" s="373" t="s">
        <v>10721</v>
      </c>
      <c r="G294" s="312" t="s">
        <v>10707</v>
      </c>
      <c r="H294" s="349" t="s">
        <v>10722</v>
      </c>
      <c r="I294" s="350"/>
      <c r="J294" s="350"/>
      <c r="K294" s="350"/>
      <c r="L294" s="373" t="s">
        <v>10404</v>
      </c>
      <c r="M294" s="351"/>
      <c r="N294" s="352">
        <v>118096</v>
      </c>
      <c r="O294" s="353"/>
      <c r="P294" s="376"/>
      <c r="Q294" s="377"/>
      <c r="R294" s="350"/>
      <c r="S294" s="350"/>
      <c r="T294" s="391" t="s">
        <v>10501</v>
      </c>
      <c r="U294" s="338" t="s">
        <v>10723</v>
      </c>
      <c r="V294" s="28"/>
      <c r="W294" s="28"/>
      <c r="X294" s="28"/>
      <c r="Y294" s="28"/>
      <c r="Z294" s="28"/>
      <c r="AA294" s="320">
        <v>1</v>
      </c>
      <c r="AB294" s="356"/>
      <c r="AC294" s="356"/>
      <c r="AD294" s="356"/>
      <c r="AE294" s="321" t="s">
        <v>10724</v>
      </c>
      <c r="AF294" s="357"/>
      <c r="AG294" s="357"/>
      <c r="AH294" s="357"/>
      <c r="AI294" s="357"/>
      <c r="AJ294" s="28"/>
      <c r="AK294" s="28"/>
      <c r="AL294" s="28"/>
      <c r="AM294" s="333">
        <v>1</v>
      </c>
      <c r="AN294" s="325"/>
      <c r="AO294" s="325"/>
      <c r="AP294" s="325"/>
      <c r="AQ294" s="325"/>
      <c r="AR294" s="325"/>
      <c r="AS294" s="325"/>
      <c r="AT294" s="325"/>
      <c r="AU294" s="325"/>
      <c r="AV294" s="325"/>
      <c r="AW294" s="325"/>
      <c r="AX294" s="325"/>
      <c r="AY294" s="325"/>
      <c r="AZ294" s="325"/>
      <c r="BA294" s="325"/>
      <c r="BB294" s="325"/>
      <c r="BC294" s="325"/>
      <c r="BD294" s="325"/>
      <c r="BE294" s="325"/>
      <c r="BF294" s="325"/>
      <c r="BG294" s="325"/>
      <c r="BH294" s="325"/>
      <c r="BI294" s="325"/>
      <c r="BJ294" s="325"/>
      <c r="BK294" s="325"/>
      <c r="BL294" s="325"/>
      <c r="BM294" s="325" t="s">
        <v>2756</v>
      </c>
      <c r="BN294" s="332"/>
      <c r="BO294" s="325"/>
      <c r="BP294" s="326" t="s">
        <v>3335</v>
      </c>
      <c r="BQ294" s="325"/>
      <c r="BR294" s="325"/>
    </row>
    <row r="295" spans="2:70" ht="14.25" customHeight="1">
      <c r="B295" s="310">
        <v>293</v>
      </c>
      <c r="C295" s="375" t="s">
        <v>10725</v>
      </c>
      <c r="D295" s="390" t="s">
        <v>10809</v>
      </c>
      <c r="E295" s="375" t="s">
        <v>10726</v>
      </c>
      <c r="F295" s="373" t="s">
        <v>10727</v>
      </c>
      <c r="G295" s="312" t="s">
        <v>10728</v>
      </c>
      <c r="H295" s="349" t="s">
        <v>10729</v>
      </c>
      <c r="I295" s="350"/>
      <c r="J295" s="350"/>
      <c r="K295" s="350"/>
      <c r="L295" s="373" t="s">
        <v>10728</v>
      </c>
      <c r="M295" s="352">
        <v>346124</v>
      </c>
      <c r="N295" s="392">
        <v>352277</v>
      </c>
      <c r="O295" s="350"/>
      <c r="P295" s="393"/>
      <c r="Q295" s="394"/>
      <c r="R295" s="350"/>
      <c r="S295" s="350"/>
      <c r="T295" s="395" t="s">
        <v>10730</v>
      </c>
      <c r="U295" s="338" t="s">
        <v>10731</v>
      </c>
      <c r="V295" s="28"/>
      <c r="W295" s="28"/>
      <c r="X295" s="28"/>
      <c r="Y295" s="28"/>
      <c r="Z295" s="28"/>
      <c r="AA295" s="320" t="s">
        <v>313</v>
      </c>
      <c r="AB295" s="356"/>
      <c r="AC295" s="356"/>
      <c r="AD295" s="356"/>
      <c r="AE295" s="321" t="s">
        <v>10732</v>
      </c>
      <c r="AF295" s="357"/>
      <c r="AG295" s="357"/>
      <c r="AH295" s="357"/>
      <c r="AI295" s="357"/>
      <c r="AJ295" s="28"/>
      <c r="AK295" s="28"/>
      <c r="AL295" s="28"/>
      <c r="AM295" s="333">
        <v>1</v>
      </c>
      <c r="AN295" s="325"/>
      <c r="AO295" s="325"/>
      <c r="AP295" s="325"/>
      <c r="AQ295" s="325"/>
      <c r="AR295" s="325"/>
      <c r="AS295" s="325"/>
      <c r="AT295" s="325"/>
      <c r="AU295" s="325"/>
      <c r="AV295" s="325"/>
      <c r="AW295" s="325"/>
      <c r="AX295" s="325"/>
      <c r="AY295" s="325"/>
      <c r="AZ295" s="325"/>
      <c r="BA295" s="325"/>
      <c r="BB295" s="325"/>
      <c r="BC295" s="325"/>
      <c r="BD295" s="325"/>
      <c r="BE295" s="325"/>
      <c r="BF295" s="325"/>
      <c r="BG295" s="325"/>
      <c r="BH295" s="325"/>
      <c r="BI295" s="325"/>
      <c r="BJ295" s="325">
        <v>1</v>
      </c>
      <c r="BK295" s="325"/>
      <c r="BL295" s="325"/>
      <c r="BM295" s="325" t="s">
        <v>2756</v>
      </c>
      <c r="BN295" s="325"/>
      <c r="BO295" s="325"/>
      <c r="BP295" s="326" t="s">
        <v>10733</v>
      </c>
      <c r="BQ295" s="325"/>
      <c r="BR295" s="325"/>
    </row>
    <row r="296" spans="2:70" ht="14.25" customHeight="1">
      <c r="B296" s="310">
        <v>294</v>
      </c>
      <c r="C296" s="375" t="s">
        <v>10734</v>
      </c>
      <c r="D296" s="390" t="s">
        <v>10810</v>
      </c>
      <c r="E296" s="373" t="s">
        <v>10735</v>
      </c>
      <c r="F296" s="373" t="s">
        <v>10736</v>
      </c>
      <c r="G296" s="312" t="s">
        <v>10601</v>
      </c>
      <c r="H296" s="349" t="s">
        <v>10737</v>
      </c>
      <c r="I296" s="350"/>
      <c r="J296" s="350"/>
      <c r="K296" s="350"/>
      <c r="L296" s="373" t="s">
        <v>10603</v>
      </c>
      <c r="M296" s="352">
        <v>7788</v>
      </c>
      <c r="N296" s="392">
        <v>11386</v>
      </c>
      <c r="O296" s="350"/>
      <c r="P296" s="393"/>
      <c r="Q296" s="394"/>
      <c r="R296" s="350"/>
      <c r="S296" s="350"/>
      <c r="T296" s="395"/>
      <c r="U296" s="338"/>
      <c r="V296" s="28"/>
      <c r="W296" s="28"/>
      <c r="X296" s="28"/>
      <c r="Y296" s="28"/>
      <c r="Z296" s="28"/>
      <c r="AA296" s="320" t="s">
        <v>313</v>
      </c>
      <c r="AB296" s="356"/>
      <c r="AC296" s="356"/>
      <c r="AD296" s="356"/>
      <c r="AE296" s="321" t="s">
        <v>10738</v>
      </c>
      <c r="AF296" s="357"/>
      <c r="AG296" s="357"/>
      <c r="AH296" s="357"/>
      <c r="AI296" s="357"/>
      <c r="AJ296" s="28"/>
      <c r="AK296" s="28"/>
      <c r="AL296" s="28"/>
      <c r="AM296" s="333">
        <v>1</v>
      </c>
      <c r="AN296" s="325"/>
      <c r="AO296" s="325"/>
      <c r="AP296" s="325"/>
      <c r="AQ296" s="325"/>
      <c r="AR296" s="325"/>
      <c r="AS296" s="325"/>
      <c r="AT296" s="325"/>
      <c r="AU296" s="325"/>
      <c r="AV296" s="325"/>
      <c r="AW296" s="325"/>
      <c r="AX296" s="325"/>
      <c r="AY296" s="325"/>
      <c r="AZ296" s="325"/>
      <c r="BA296" s="325"/>
      <c r="BB296" s="325"/>
      <c r="BC296" s="325"/>
      <c r="BD296" s="325"/>
      <c r="BE296" s="325"/>
      <c r="BF296" s="325"/>
      <c r="BG296" s="325"/>
      <c r="BH296" s="325"/>
      <c r="BI296" s="325"/>
      <c r="BJ296" s="325">
        <v>1</v>
      </c>
      <c r="BK296" s="325"/>
      <c r="BL296" s="325"/>
      <c r="BM296" s="325" t="s">
        <v>2756</v>
      </c>
      <c r="BN296" s="325"/>
      <c r="BO296" s="325"/>
      <c r="BP296" s="326" t="s">
        <v>10733</v>
      </c>
      <c r="BQ296" s="325"/>
      <c r="BR296" s="325"/>
    </row>
    <row r="297" spans="2:70" ht="14.25" customHeight="1">
      <c r="B297" s="310">
        <v>295</v>
      </c>
      <c r="C297" s="375" t="s">
        <v>10739</v>
      </c>
      <c r="D297" s="390" t="s">
        <v>10811</v>
      </c>
      <c r="E297" s="373" t="s">
        <v>10740</v>
      </c>
      <c r="F297" s="373" t="s">
        <v>10741</v>
      </c>
      <c r="G297" s="312" t="s">
        <v>10742</v>
      </c>
      <c r="H297" s="349" t="s">
        <v>10743</v>
      </c>
      <c r="I297" s="350"/>
      <c r="J297" s="350"/>
      <c r="K297" s="350"/>
      <c r="L297" s="373" t="s">
        <v>10744</v>
      </c>
      <c r="M297" s="352">
        <v>200</v>
      </c>
      <c r="N297" s="351"/>
      <c r="O297" s="350"/>
      <c r="P297" s="393"/>
      <c r="Q297" s="394"/>
      <c r="R297" s="350"/>
      <c r="S297" s="350"/>
      <c r="T297" s="395" t="s">
        <v>10740</v>
      </c>
      <c r="U297" s="338" t="s">
        <v>10745</v>
      </c>
      <c r="V297" s="28"/>
      <c r="W297" s="28"/>
      <c r="X297" s="28"/>
      <c r="Y297" s="28"/>
      <c r="Z297" s="28"/>
      <c r="AA297" s="320" t="s">
        <v>313</v>
      </c>
      <c r="AB297" s="356"/>
      <c r="AC297" s="356"/>
      <c r="AD297" s="356"/>
      <c r="AE297" s="321" t="s">
        <v>10746</v>
      </c>
      <c r="AF297" s="357"/>
      <c r="AG297" s="357"/>
      <c r="AH297" s="357"/>
      <c r="AI297" s="357"/>
      <c r="AJ297" s="28"/>
      <c r="AK297" s="28"/>
      <c r="AL297" s="28"/>
      <c r="AM297" s="333">
        <v>1</v>
      </c>
      <c r="AN297" s="325"/>
      <c r="AO297" s="325"/>
      <c r="AP297" s="325"/>
      <c r="AQ297" s="325"/>
      <c r="AR297" s="325"/>
      <c r="AS297" s="325"/>
      <c r="AT297" s="325"/>
      <c r="AU297" s="325"/>
      <c r="AV297" s="325"/>
      <c r="AW297" s="325"/>
      <c r="AX297" s="325"/>
      <c r="AY297" s="325"/>
      <c r="AZ297" s="325"/>
      <c r="BA297" s="325"/>
      <c r="BB297" s="325"/>
      <c r="BC297" s="325"/>
      <c r="BD297" s="325"/>
      <c r="BE297" s="325"/>
      <c r="BF297" s="325"/>
      <c r="BG297" s="325"/>
      <c r="BH297" s="325"/>
      <c r="BI297" s="325"/>
      <c r="BJ297" s="325">
        <v>1</v>
      </c>
      <c r="BK297" s="325"/>
      <c r="BL297" s="325"/>
      <c r="BM297" s="325" t="s">
        <v>2756</v>
      </c>
      <c r="BN297" s="325"/>
      <c r="BO297" s="325"/>
      <c r="BP297" s="326" t="s">
        <v>10733</v>
      </c>
      <c r="BQ297" s="325"/>
      <c r="BR297" s="325"/>
    </row>
    <row r="298" spans="2:70" ht="14.25" customHeight="1">
      <c r="B298" s="310">
        <v>296</v>
      </c>
      <c r="C298" s="375" t="s">
        <v>10747</v>
      </c>
      <c r="D298" s="390" t="s">
        <v>10812</v>
      </c>
      <c r="E298" s="373" t="s">
        <v>10748</v>
      </c>
      <c r="F298" s="373" t="s">
        <v>10749</v>
      </c>
      <c r="G298" s="312" t="s">
        <v>10411</v>
      </c>
      <c r="H298" s="349" t="s">
        <v>10750</v>
      </c>
      <c r="I298" s="350"/>
      <c r="J298" s="350"/>
      <c r="K298" s="350"/>
      <c r="L298" s="373" t="s">
        <v>8983</v>
      </c>
      <c r="M298" s="352">
        <v>297</v>
      </c>
      <c r="N298" s="351"/>
      <c r="O298" s="350"/>
      <c r="P298" s="393"/>
      <c r="Q298" s="394"/>
      <c r="R298" s="350"/>
      <c r="S298" s="350"/>
      <c r="T298" s="395" t="s">
        <v>10751</v>
      </c>
      <c r="U298" s="338" t="s">
        <v>10752</v>
      </c>
      <c r="V298" s="28"/>
      <c r="W298" s="28"/>
      <c r="X298" s="28"/>
      <c r="Y298" s="28"/>
      <c r="Z298" s="28"/>
      <c r="AA298" s="320" t="s">
        <v>313</v>
      </c>
      <c r="AB298" s="356"/>
      <c r="AC298" s="356"/>
      <c r="AD298" s="356"/>
      <c r="AE298" s="321" t="s">
        <v>10753</v>
      </c>
      <c r="AF298" s="357"/>
      <c r="AG298" s="357"/>
      <c r="AH298" s="357"/>
      <c r="AI298" s="357"/>
      <c r="AJ298" s="28"/>
      <c r="AK298" s="28"/>
      <c r="AL298" s="28"/>
      <c r="AM298" s="333">
        <v>1</v>
      </c>
      <c r="AN298" s="325"/>
      <c r="AO298" s="325"/>
      <c r="AP298" s="325"/>
      <c r="AQ298" s="325"/>
      <c r="AR298" s="325"/>
      <c r="AS298" s="325"/>
      <c r="AT298" s="325"/>
      <c r="AU298" s="325"/>
      <c r="AV298" s="325"/>
      <c r="AW298" s="325"/>
      <c r="AX298" s="325"/>
      <c r="AY298" s="325"/>
      <c r="AZ298" s="325"/>
      <c r="BA298" s="325"/>
      <c r="BB298" s="325"/>
      <c r="BC298" s="325"/>
      <c r="BD298" s="325"/>
      <c r="BE298" s="325"/>
      <c r="BF298" s="325"/>
      <c r="BG298" s="325"/>
      <c r="BH298" s="325"/>
      <c r="BI298" s="325"/>
      <c r="BJ298" s="325">
        <v>1</v>
      </c>
      <c r="BK298" s="325"/>
      <c r="BL298" s="325"/>
      <c r="BM298" s="325" t="s">
        <v>2756</v>
      </c>
      <c r="BN298" s="325"/>
      <c r="BO298" s="325"/>
      <c r="BP298" s="326" t="s">
        <v>10733</v>
      </c>
      <c r="BQ298" s="325"/>
      <c r="BR298" s="325"/>
    </row>
    <row r="299" spans="2:70" ht="14.25" customHeight="1">
      <c r="B299" s="310">
        <v>297</v>
      </c>
      <c r="C299" s="375" t="s">
        <v>10754</v>
      </c>
      <c r="D299" s="390" t="s">
        <v>10813</v>
      </c>
      <c r="E299" s="373" t="s">
        <v>10755</v>
      </c>
      <c r="F299" s="373" t="s">
        <v>10756</v>
      </c>
      <c r="G299" s="312" t="s">
        <v>10419</v>
      </c>
      <c r="H299" s="349" t="s">
        <v>10757</v>
      </c>
      <c r="I299" s="350"/>
      <c r="J299" s="350"/>
      <c r="K299" s="350"/>
      <c r="L299" s="373" t="s">
        <v>8983</v>
      </c>
      <c r="M299" s="352">
        <v>3472</v>
      </c>
      <c r="N299" s="392">
        <v>3045</v>
      </c>
      <c r="O299" s="350"/>
      <c r="P299" s="393"/>
      <c r="Q299" s="394"/>
      <c r="R299" s="350"/>
      <c r="S299" s="350"/>
      <c r="T299" s="395" t="s">
        <v>10758</v>
      </c>
      <c r="U299" s="338" t="s">
        <v>10759</v>
      </c>
      <c r="V299" s="28"/>
      <c r="W299" s="28"/>
      <c r="X299" s="28"/>
      <c r="Y299" s="28"/>
      <c r="Z299" s="28"/>
      <c r="AA299" s="320" t="s">
        <v>313</v>
      </c>
      <c r="AB299" s="356"/>
      <c r="AC299" s="356"/>
      <c r="AD299" s="356"/>
      <c r="AE299" s="321" t="s">
        <v>10760</v>
      </c>
      <c r="AF299" s="357"/>
      <c r="AG299" s="357"/>
      <c r="AH299" s="357"/>
      <c r="AI299" s="357"/>
      <c r="AJ299" s="28"/>
      <c r="AK299" s="28"/>
      <c r="AL299" s="28"/>
      <c r="AM299" s="333">
        <v>1</v>
      </c>
      <c r="AN299" s="325"/>
      <c r="AO299" s="325"/>
      <c r="AP299" s="325"/>
      <c r="AQ299" s="325"/>
      <c r="AR299" s="325"/>
      <c r="AS299" s="325"/>
      <c r="AT299" s="325"/>
      <c r="AU299" s="325"/>
      <c r="AV299" s="325"/>
      <c r="AW299" s="325"/>
      <c r="AX299" s="325"/>
      <c r="AY299" s="325"/>
      <c r="AZ299" s="325"/>
      <c r="BA299" s="325"/>
      <c r="BB299" s="325"/>
      <c r="BC299" s="325"/>
      <c r="BD299" s="325"/>
      <c r="BE299" s="325"/>
      <c r="BF299" s="325"/>
      <c r="BG299" s="325"/>
      <c r="BH299" s="325"/>
      <c r="BI299" s="325"/>
      <c r="BJ299" s="325">
        <v>1</v>
      </c>
      <c r="BK299" s="325"/>
      <c r="BL299" s="325"/>
      <c r="BM299" s="325" t="s">
        <v>2756</v>
      </c>
      <c r="BN299" s="325"/>
      <c r="BO299" s="325"/>
      <c r="BP299" s="326" t="s">
        <v>10733</v>
      </c>
      <c r="BQ299" s="325"/>
      <c r="BR299" s="325"/>
    </row>
    <row r="300" spans="2:70" ht="14.25" customHeight="1">
      <c r="B300" s="310">
        <v>298</v>
      </c>
      <c r="C300" s="396" t="s">
        <v>10761</v>
      </c>
      <c r="D300" s="390" t="s">
        <v>10814</v>
      </c>
      <c r="E300" s="397" t="s">
        <v>10762</v>
      </c>
      <c r="F300" s="373" t="s">
        <v>10763</v>
      </c>
      <c r="G300" s="398" t="s">
        <v>10525</v>
      </c>
      <c r="H300" s="349" t="s">
        <v>10764</v>
      </c>
      <c r="I300" s="399"/>
      <c r="J300" s="399"/>
      <c r="K300" s="399"/>
      <c r="L300" s="397" t="s">
        <v>10765</v>
      </c>
      <c r="M300" s="400">
        <v>19707</v>
      </c>
      <c r="N300" s="401"/>
      <c r="O300" s="399"/>
      <c r="P300" s="402"/>
      <c r="Q300" s="403"/>
      <c r="R300" s="399"/>
      <c r="S300" s="399"/>
      <c r="T300" s="404" t="s">
        <v>10766</v>
      </c>
      <c r="U300" s="405" t="s">
        <v>10767</v>
      </c>
      <c r="V300" s="178"/>
      <c r="W300" s="178"/>
      <c r="X300" s="178"/>
      <c r="Y300" s="178"/>
      <c r="Z300" s="178"/>
      <c r="AA300" s="320" t="s">
        <v>313</v>
      </c>
      <c r="AB300" s="406"/>
      <c r="AC300" s="406"/>
      <c r="AD300" s="406"/>
      <c r="AE300" s="321" t="s">
        <v>10768</v>
      </c>
      <c r="AF300" s="407"/>
      <c r="AG300" s="407"/>
      <c r="AH300" s="407"/>
      <c r="AI300" s="407"/>
      <c r="AJ300" s="178"/>
      <c r="AK300" s="178"/>
      <c r="AL300" s="178"/>
      <c r="AM300" s="333">
        <v>1</v>
      </c>
      <c r="AN300" s="408"/>
      <c r="AO300" s="408"/>
      <c r="AP300" s="408"/>
      <c r="AQ300" s="408"/>
      <c r="AR300" s="408"/>
      <c r="AS300" s="408"/>
      <c r="AT300" s="408"/>
      <c r="AU300" s="408"/>
      <c r="AV300" s="408"/>
      <c r="AW300" s="408"/>
      <c r="AX300" s="408"/>
      <c r="AY300" s="408"/>
      <c r="AZ300" s="408"/>
      <c r="BA300" s="408"/>
      <c r="BB300" s="408"/>
      <c r="BC300" s="408"/>
      <c r="BD300" s="408"/>
      <c r="BE300" s="408"/>
      <c r="BF300" s="408"/>
      <c r="BG300" s="408"/>
      <c r="BH300" s="408"/>
      <c r="BI300" s="408"/>
      <c r="BJ300" s="408">
        <v>1</v>
      </c>
      <c r="BK300" s="408"/>
      <c r="BL300" s="408"/>
      <c r="BM300" s="325" t="s">
        <v>2756</v>
      </c>
      <c r="BN300" s="408"/>
      <c r="BO300" s="408"/>
      <c r="BP300" s="409" t="s">
        <v>10733</v>
      </c>
      <c r="BQ300" s="408"/>
      <c r="BR300" s="408"/>
    </row>
    <row r="301" spans="2:70" ht="14.25" customHeight="1">
      <c r="B301" s="310">
        <v>299</v>
      </c>
      <c r="C301" s="375" t="s">
        <v>10769</v>
      </c>
      <c r="D301" s="390" t="s">
        <v>10815</v>
      </c>
      <c r="E301" s="373" t="s">
        <v>10770</v>
      </c>
      <c r="F301" s="373" t="s">
        <v>10771</v>
      </c>
      <c r="G301" s="312" t="s">
        <v>10707</v>
      </c>
      <c r="H301" s="349" t="s">
        <v>10772</v>
      </c>
      <c r="I301" s="350"/>
      <c r="J301" s="350"/>
      <c r="K301" s="350"/>
      <c r="L301" s="373" t="s">
        <v>10404</v>
      </c>
      <c r="M301" s="352">
        <v>750</v>
      </c>
      <c r="N301" s="351"/>
      <c r="O301" s="350"/>
      <c r="P301" s="393"/>
      <c r="Q301" s="394"/>
      <c r="R301" s="350"/>
      <c r="S301" s="350"/>
      <c r="T301" s="395" t="s">
        <v>10773</v>
      </c>
      <c r="U301" s="338" t="s">
        <v>10774</v>
      </c>
      <c r="V301" s="28"/>
      <c r="W301" s="28"/>
      <c r="X301" s="28"/>
      <c r="Y301" s="28"/>
      <c r="Z301" s="28"/>
      <c r="AA301" s="320" t="s">
        <v>313</v>
      </c>
      <c r="AB301" s="356"/>
      <c r="AC301" s="356"/>
      <c r="AD301" s="356"/>
      <c r="AE301" s="321" t="s">
        <v>10775</v>
      </c>
      <c r="AF301" s="357"/>
      <c r="AG301" s="357"/>
      <c r="AH301" s="357"/>
      <c r="AI301" s="357"/>
      <c r="AJ301" s="28"/>
      <c r="AK301" s="28"/>
      <c r="AL301" s="28"/>
      <c r="AM301" s="333">
        <v>1</v>
      </c>
      <c r="AN301" s="325"/>
      <c r="AO301" s="325"/>
      <c r="AP301" s="325"/>
      <c r="AQ301" s="325"/>
      <c r="AR301" s="325"/>
      <c r="AS301" s="325"/>
      <c r="AT301" s="325"/>
      <c r="AU301" s="325"/>
      <c r="AV301" s="325"/>
      <c r="AW301" s="325"/>
      <c r="AX301" s="325"/>
      <c r="AY301" s="325"/>
      <c r="AZ301" s="325"/>
      <c r="BA301" s="325"/>
      <c r="BB301" s="325"/>
      <c r="BC301" s="325"/>
      <c r="BD301" s="325"/>
      <c r="BE301" s="325"/>
      <c r="BF301" s="325"/>
      <c r="BG301" s="325"/>
      <c r="BH301" s="325"/>
      <c r="BI301" s="325"/>
      <c r="BJ301" s="325">
        <v>1</v>
      </c>
      <c r="BK301" s="325"/>
      <c r="BL301" s="325"/>
      <c r="BM301" s="325" t="s">
        <v>2756</v>
      </c>
      <c r="BN301" s="325"/>
      <c r="BO301" s="325"/>
      <c r="BP301" s="326" t="s">
        <v>10733</v>
      </c>
      <c r="BQ301" s="325"/>
      <c r="BR301" s="325"/>
    </row>
    <row r="302" spans="2:70" ht="14.25" customHeight="1">
      <c r="B302" s="310">
        <v>300</v>
      </c>
      <c r="C302" s="350" t="s">
        <v>10794</v>
      </c>
      <c r="D302" s="390" t="s">
        <v>10816</v>
      </c>
      <c r="E302" s="350" t="s">
        <v>10776</v>
      </c>
      <c r="F302" s="373" t="s">
        <v>10777</v>
      </c>
      <c r="G302" s="312" t="s">
        <v>10728</v>
      </c>
      <c r="H302" s="349" t="s">
        <v>10778</v>
      </c>
      <c r="I302" s="350"/>
      <c r="J302" s="350"/>
      <c r="K302" s="350"/>
      <c r="L302" s="350" t="s">
        <v>10728</v>
      </c>
      <c r="M302" s="352">
        <v>259</v>
      </c>
      <c r="N302" s="351"/>
      <c r="O302" s="350"/>
      <c r="P302" s="393"/>
      <c r="Q302" s="394"/>
      <c r="R302" s="350"/>
      <c r="S302" s="350"/>
      <c r="T302" s="410"/>
      <c r="U302" s="410"/>
      <c r="V302" s="28"/>
      <c r="W302" s="28"/>
      <c r="X302" s="28"/>
      <c r="Y302" s="28"/>
      <c r="Z302" s="28"/>
      <c r="AA302" s="320" t="s">
        <v>313</v>
      </c>
      <c r="AB302" s="356"/>
      <c r="AC302" s="356"/>
      <c r="AD302" s="356"/>
      <c r="AE302" s="321" t="s">
        <v>10779</v>
      </c>
      <c r="AF302" s="357"/>
      <c r="AG302" s="357"/>
      <c r="AH302" s="357"/>
      <c r="AI302" s="357"/>
      <c r="AJ302" s="28"/>
      <c r="AK302" s="28"/>
      <c r="AL302" s="28"/>
      <c r="AM302" s="333">
        <v>1</v>
      </c>
      <c r="AN302" s="325"/>
      <c r="AO302" s="325"/>
      <c r="AP302" s="325"/>
      <c r="AQ302" s="325"/>
      <c r="AR302" s="325"/>
      <c r="AS302" s="325"/>
      <c r="AT302" s="325"/>
      <c r="AU302" s="325"/>
      <c r="AV302" s="325"/>
      <c r="AW302" s="325"/>
      <c r="AX302" s="325"/>
      <c r="AY302" s="325"/>
      <c r="AZ302" s="325"/>
      <c r="BA302" s="325"/>
      <c r="BB302" s="325"/>
      <c r="BC302" s="325"/>
      <c r="BD302" s="325"/>
      <c r="BE302" s="325"/>
      <c r="BF302" s="325"/>
      <c r="BG302" s="325"/>
      <c r="BH302" s="325"/>
      <c r="BI302" s="325"/>
      <c r="BJ302" s="408">
        <v>1</v>
      </c>
      <c r="BK302" s="325"/>
      <c r="BL302" s="325"/>
      <c r="BM302" s="325" t="s">
        <v>2756</v>
      </c>
      <c r="BN302" s="325"/>
      <c r="BO302" s="325"/>
      <c r="BP302" s="326" t="s">
        <v>10733</v>
      </c>
      <c r="BQ302" s="325"/>
      <c r="BR302" s="325"/>
    </row>
    <row r="303" spans="2:70" ht="14.25" customHeight="1">
      <c r="B303" s="310">
        <v>301</v>
      </c>
      <c r="C303" s="350" t="s">
        <v>10795</v>
      </c>
      <c r="D303" s="390" t="s">
        <v>10817</v>
      </c>
      <c r="E303" s="350" t="s">
        <v>10780</v>
      </c>
      <c r="F303" s="373" t="s">
        <v>10781</v>
      </c>
      <c r="G303" s="312" t="s">
        <v>10411</v>
      </c>
      <c r="H303" s="349" t="s">
        <v>10782</v>
      </c>
      <c r="I303" s="350"/>
      <c r="J303" s="350"/>
      <c r="K303" s="350"/>
      <c r="L303" s="350" t="s">
        <v>8983</v>
      </c>
      <c r="M303" s="352">
        <v>17715</v>
      </c>
      <c r="N303" s="392">
        <v>27540</v>
      </c>
      <c r="O303" s="350"/>
      <c r="P303" s="393"/>
      <c r="Q303" s="394"/>
      <c r="R303" s="350"/>
      <c r="S303" s="350"/>
      <c r="T303" s="410"/>
      <c r="U303" s="410"/>
      <c r="V303" s="28"/>
      <c r="W303" s="28"/>
      <c r="X303" s="28"/>
      <c r="Y303" s="28"/>
      <c r="Z303" s="28"/>
      <c r="AA303" s="320" t="s">
        <v>313</v>
      </c>
      <c r="AB303" s="356"/>
      <c r="AC303" s="356"/>
      <c r="AD303" s="356"/>
      <c r="AE303" s="321" t="s">
        <v>10783</v>
      </c>
      <c r="AF303" s="357"/>
      <c r="AG303" s="357"/>
      <c r="AH303" s="357"/>
      <c r="AI303" s="357"/>
      <c r="AJ303" s="28"/>
      <c r="AK303" s="28"/>
      <c r="AL303" s="28"/>
      <c r="AM303" s="333">
        <v>1</v>
      </c>
      <c r="AN303" s="325"/>
      <c r="AO303" s="325"/>
      <c r="AP303" s="325"/>
      <c r="AQ303" s="325"/>
      <c r="AR303" s="325"/>
      <c r="AS303" s="325"/>
      <c r="AT303" s="325"/>
      <c r="AU303" s="325"/>
      <c r="AV303" s="325"/>
      <c r="AW303" s="325"/>
      <c r="AX303" s="325"/>
      <c r="AY303" s="325"/>
      <c r="AZ303" s="325"/>
      <c r="BA303" s="325"/>
      <c r="BB303" s="325"/>
      <c r="BC303" s="325"/>
      <c r="BD303" s="325"/>
      <c r="BE303" s="325"/>
      <c r="BF303" s="325"/>
      <c r="BG303" s="325"/>
      <c r="BH303" s="325"/>
      <c r="BI303" s="325"/>
      <c r="BJ303" s="325">
        <v>1</v>
      </c>
      <c r="BK303" s="325"/>
      <c r="BL303" s="325"/>
      <c r="BM303" s="325" t="s">
        <v>2756</v>
      </c>
      <c r="BN303" s="325"/>
      <c r="BO303" s="325"/>
      <c r="BP303" s="326" t="s">
        <v>10733</v>
      </c>
      <c r="BQ303" s="325"/>
      <c r="BR303" s="325"/>
    </row>
    <row r="304" spans="2:70" ht="14.25" customHeight="1">
      <c r="B304" s="310">
        <v>302</v>
      </c>
      <c r="C304" s="394" t="s">
        <v>10784</v>
      </c>
      <c r="D304" s="27"/>
      <c r="E304" s="27"/>
      <c r="F304" s="27"/>
      <c r="G304" s="411" t="s">
        <v>10786</v>
      </c>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321" t="s">
        <v>10787</v>
      </c>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325">
        <v>1</v>
      </c>
      <c r="BK304" s="27"/>
      <c r="BL304" s="27"/>
      <c r="BM304" s="27"/>
      <c r="BN304" s="27"/>
      <c r="BO304" s="27"/>
      <c r="BP304" s="326" t="s">
        <v>10733</v>
      </c>
      <c r="BQ304" s="27"/>
      <c r="BR304" s="27"/>
    </row>
    <row r="305" spans="2:70" ht="14.25" customHeight="1">
      <c r="B305" s="310">
        <v>303</v>
      </c>
      <c r="C305" s="394" t="s">
        <v>10785</v>
      </c>
      <c r="D305" s="27"/>
      <c r="E305" s="27"/>
      <c r="F305" s="27"/>
      <c r="G305" s="411" t="s">
        <v>10786</v>
      </c>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321" t="s">
        <v>10788</v>
      </c>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325">
        <v>1</v>
      </c>
      <c r="BK305" s="27"/>
      <c r="BL305" s="27"/>
      <c r="BM305" s="27"/>
      <c r="BN305" s="27"/>
      <c r="BO305" s="27"/>
      <c r="BP305" s="326" t="s">
        <v>10733</v>
      </c>
      <c r="BQ305" s="27"/>
      <c r="BR305" s="27"/>
    </row>
    <row r="306" spans="2:70" ht="14.25" customHeight="1">
      <c r="B306" s="310">
        <v>304</v>
      </c>
      <c r="C306" s="394" t="s">
        <v>10789</v>
      </c>
      <c r="D306" s="27"/>
      <c r="E306" s="27"/>
      <c r="F306" s="27"/>
      <c r="G306" s="310" t="s">
        <v>10792</v>
      </c>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321" t="s">
        <v>10791</v>
      </c>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325">
        <v>1</v>
      </c>
      <c r="BK306" s="27"/>
      <c r="BL306" s="27"/>
      <c r="BM306" s="27"/>
      <c r="BN306" s="27"/>
      <c r="BO306" s="27"/>
      <c r="BP306" s="326" t="s">
        <v>10733</v>
      </c>
      <c r="BQ306" s="27"/>
      <c r="BR306" s="27"/>
    </row>
    <row r="307" spans="2:70" ht="14.25" customHeight="1">
      <c r="B307" s="310">
        <v>305</v>
      </c>
      <c r="C307" s="394" t="s">
        <v>10790</v>
      </c>
      <c r="D307" s="27"/>
      <c r="E307" s="27"/>
      <c r="F307" s="27"/>
      <c r="G307" s="310" t="s">
        <v>10793</v>
      </c>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321" t="s">
        <v>10796</v>
      </c>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325">
        <v>1</v>
      </c>
      <c r="BK307" s="27"/>
      <c r="BL307" s="27"/>
      <c r="BM307" s="27"/>
      <c r="BN307" s="27"/>
      <c r="BO307" s="27"/>
      <c r="BP307" s="326" t="s">
        <v>10733</v>
      </c>
      <c r="BQ307" s="27"/>
      <c r="BR307" s="27"/>
    </row>
  </sheetData>
  <autoFilter ref="B2:BR303"/>
  <mergeCells count="13">
    <mergeCell ref="BQ1:BR1"/>
    <mergeCell ref="AM1:AT1"/>
    <mergeCell ref="AU1:AY1"/>
    <mergeCell ref="AZ1:BF1"/>
    <mergeCell ref="BG1:BH1"/>
    <mergeCell ref="BJ1:BL1"/>
    <mergeCell ref="BO1:BP1"/>
    <mergeCell ref="AJ1:AL1"/>
    <mergeCell ref="B1:U1"/>
    <mergeCell ref="V1:W1"/>
    <mergeCell ref="X1:Z1"/>
    <mergeCell ref="AA1:AD1"/>
    <mergeCell ref="AF1:AI1"/>
  </mergeCells>
  <phoneticPr fontId="1" type="noConversion"/>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3"/>
  <sheetViews>
    <sheetView workbookViewId="0">
      <selection activeCell="A2" sqref="A2"/>
    </sheetView>
  </sheetViews>
  <sheetFormatPr defaultRowHeight="17.399999999999999"/>
  <sheetData>
    <row r="1" spans="1:6">
      <c r="A1" s="1" t="s">
        <v>239</v>
      </c>
      <c r="B1" t="e">
        <f>VLOOKUP(A1,E:F,2,FALSE)</f>
        <v>#N/A</v>
      </c>
      <c r="E1" s="74" t="s">
        <v>662</v>
      </c>
      <c r="F1" s="74" t="s">
        <v>662</v>
      </c>
    </row>
    <row r="2" spans="1:6" ht="34.799999999999997">
      <c r="A2" s="1" t="s">
        <v>243</v>
      </c>
      <c r="B2" t="e">
        <f t="shared" ref="B2:B65" si="0">VLOOKUP(A2,E:F,2,FALSE)</f>
        <v>#N/A</v>
      </c>
      <c r="E2" s="74" t="s">
        <v>560</v>
      </c>
      <c r="F2" s="74" t="s">
        <v>560</v>
      </c>
    </row>
    <row r="3" spans="1:6" ht="34.799999999999997">
      <c r="A3" s="1" t="s">
        <v>247</v>
      </c>
      <c r="B3" t="str">
        <f t="shared" si="0"/>
        <v>㈜메가젠임플란트</v>
      </c>
      <c r="E3" s="74" t="s">
        <v>2779</v>
      </c>
      <c r="F3" s="74" t="s">
        <v>2779</v>
      </c>
    </row>
    <row r="4" spans="1:6" ht="34.799999999999997">
      <c r="A4" s="1" t="s">
        <v>252</v>
      </c>
      <c r="B4" t="str">
        <f t="shared" si="0"/>
        <v>㈜대원지에스아이</v>
      </c>
      <c r="E4" s="74" t="s">
        <v>2802</v>
      </c>
      <c r="F4" s="74" t="s">
        <v>2802</v>
      </c>
    </row>
    <row r="5" spans="1:6" ht="34.799999999999997">
      <c r="A5" s="1" t="s">
        <v>962</v>
      </c>
      <c r="B5" t="str">
        <f t="shared" si="0"/>
        <v>미래써모텍</v>
      </c>
      <c r="E5" s="74" t="s">
        <v>2826</v>
      </c>
      <c r="F5" s="74" t="s">
        <v>2826</v>
      </c>
    </row>
    <row r="6" spans="1:6" ht="34.799999999999997">
      <c r="A6" s="1" t="s">
        <v>285</v>
      </c>
      <c r="B6" t="str">
        <f t="shared" si="0"/>
        <v>㈜선테크</v>
      </c>
      <c r="E6" s="74" t="s">
        <v>2041</v>
      </c>
      <c r="F6" s="74" t="s">
        <v>2041</v>
      </c>
    </row>
    <row r="7" spans="1:6" ht="34.799999999999997">
      <c r="A7" s="1" t="s">
        <v>299</v>
      </c>
      <c r="B7" t="str">
        <f t="shared" si="0"/>
        <v>㈜프로템</v>
      </c>
      <c r="E7" s="74" t="s">
        <v>579</v>
      </c>
      <c r="F7" s="74" t="s">
        <v>579</v>
      </c>
    </row>
    <row r="8" spans="1:6" ht="69.599999999999994">
      <c r="A8" s="1" t="s">
        <v>302</v>
      </c>
      <c r="B8" t="str">
        <f t="shared" si="0"/>
        <v>㈜엔유씨전자</v>
      </c>
      <c r="E8" s="74" t="s">
        <v>603</v>
      </c>
      <c r="F8" s="74" t="s">
        <v>603</v>
      </c>
    </row>
    <row r="9" spans="1:6" ht="52.2">
      <c r="A9" s="1" t="s">
        <v>322</v>
      </c>
      <c r="B9" t="str">
        <f t="shared" si="0"/>
        <v>㈜금창</v>
      </c>
      <c r="E9" s="74" t="s">
        <v>2050</v>
      </c>
      <c r="F9" s="74" t="s">
        <v>2050</v>
      </c>
    </row>
    <row r="10" spans="1:6" ht="46.8">
      <c r="A10" s="1" t="s">
        <v>350</v>
      </c>
      <c r="B10" t="str">
        <f t="shared" si="0"/>
        <v>㈜어플라이드카본나노</v>
      </c>
      <c r="E10" s="74" t="s">
        <v>2928</v>
      </c>
      <c r="F10" s="74" t="s">
        <v>2928</v>
      </c>
    </row>
    <row r="11" spans="1:6" ht="34.799999999999997">
      <c r="A11" s="1" t="s">
        <v>367</v>
      </c>
      <c r="B11" t="str">
        <f t="shared" si="0"/>
        <v>㈜에나인더스트리</v>
      </c>
      <c r="E11" s="74" t="s">
        <v>2055</v>
      </c>
      <c r="F11" s="74" t="s">
        <v>2055</v>
      </c>
    </row>
    <row r="12" spans="1:6" ht="34.799999999999997">
      <c r="A12" s="1" t="s">
        <v>376</v>
      </c>
      <c r="B12" t="str">
        <f t="shared" si="0"/>
        <v>㈜오성전자</v>
      </c>
      <c r="E12" s="74" t="s">
        <v>2966</v>
      </c>
      <c r="F12" s="74" t="s">
        <v>2966</v>
      </c>
    </row>
    <row r="13" spans="1:6" ht="34.799999999999997">
      <c r="A13" s="1" t="s">
        <v>385</v>
      </c>
      <c r="B13" t="str">
        <f t="shared" si="0"/>
        <v>㈜케디엠</v>
      </c>
      <c r="E13" s="74" t="s">
        <v>2058</v>
      </c>
      <c r="F13" s="74" t="s">
        <v>2058</v>
      </c>
    </row>
    <row r="14" spans="1:6" ht="34.799999999999997">
      <c r="A14" s="1" t="s">
        <v>400</v>
      </c>
      <c r="B14" t="str">
        <f t="shared" si="0"/>
        <v>㈜모코</v>
      </c>
      <c r="E14" s="74" t="s">
        <v>3001</v>
      </c>
      <c r="F14" s="74" t="s">
        <v>3001</v>
      </c>
    </row>
    <row r="15" spans="1:6" ht="52.2">
      <c r="A15" s="1" t="s">
        <v>411</v>
      </c>
      <c r="B15" t="str">
        <f t="shared" si="0"/>
        <v>㈜세양</v>
      </c>
      <c r="E15" s="74" t="s">
        <v>3018</v>
      </c>
      <c r="F15" s="74" t="s">
        <v>3018</v>
      </c>
    </row>
    <row r="16" spans="1:6" ht="34.799999999999997">
      <c r="A16" s="1" t="s">
        <v>410</v>
      </c>
      <c r="B16" t="str">
        <f t="shared" si="0"/>
        <v>오큐브㈜</v>
      </c>
      <c r="E16" s="74" t="s">
        <v>3033</v>
      </c>
      <c r="F16" s="74" t="s">
        <v>3033</v>
      </c>
    </row>
    <row r="17" spans="1:6" ht="34.799999999999997">
      <c r="A17" s="1" t="s">
        <v>425</v>
      </c>
      <c r="B17" t="str">
        <f t="shared" si="0"/>
        <v>㈜티피에스</v>
      </c>
      <c r="E17" s="74" t="s">
        <v>3046</v>
      </c>
      <c r="F17" s="74" t="s">
        <v>3046</v>
      </c>
    </row>
    <row r="18" spans="1:6" ht="34.799999999999997">
      <c r="A18" s="1" t="s">
        <v>433</v>
      </c>
      <c r="B18" t="str">
        <f t="shared" si="0"/>
        <v>휴먼플러스㈜</v>
      </c>
      <c r="E18" s="74" t="s">
        <v>588</v>
      </c>
      <c r="F18" s="74" t="s">
        <v>588</v>
      </c>
    </row>
    <row r="19" spans="1:6" ht="31.2">
      <c r="A19" s="1" t="s">
        <v>442</v>
      </c>
      <c r="B19" t="str">
        <f t="shared" si="0"/>
        <v>㈜금강알텍</v>
      </c>
      <c r="E19" s="74" t="s">
        <v>3086</v>
      </c>
      <c r="F19" s="74" t="s">
        <v>3086</v>
      </c>
    </row>
    <row r="20" spans="1:6" ht="34.799999999999997">
      <c r="A20" s="1" t="s">
        <v>447</v>
      </c>
      <c r="B20" t="str">
        <f t="shared" si="0"/>
        <v>㈜뉴테크</v>
      </c>
      <c r="E20" s="74" t="s">
        <v>640</v>
      </c>
      <c r="F20" s="74" t="s">
        <v>640</v>
      </c>
    </row>
    <row r="21" spans="1:6" ht="34.799999999999997">
      <c r="A21" s="1" t="s">
        <v>459</v>
      </c>
      <c r="B21" t="str">
        <f t="shared" si="0"/>
        <v>대홍코스텍㈜</v>
      </c>
      <c r="E21" s="74" t="s">
        <v>3115</v>
      </c>
      <c r="F21" s="74" t="s">
        <v>3115</v>
      </c>
    </row>
    <row r="22" spans="1:6" ht="34.799999999999997">
      <c r="A22" s="1" t="s">
        <v>460</v>
      </c>
      <c r="B22" t="str">
        <f t="shared" si="0"/>
        <v>명일폼테크㈜</v>
      </c>
      <c r="E22" s="74" t="s">
        <v>2053</v>
      </c>
      <c r="F22" s="74" t="s">
        <v>2053</v>
      </c>
    </row>
    <row r="23" spans="1:6" ht="52.2">
      <c r="A23" s="1" t="s">
        <v>461</v>
      </c>
      <c r="B23" t="str">
        <f t="shared" si="0"/>
        <v>㈜비에스지</v>
      </c>
      <c r="E23" s="74" t="s">
        <v>3146</v>
      </c>
      <c r="F23" s="74" t="s">
        <v>3146</v>
      </c>
    </row>
    <row r="24" spans="1:6" ht="31.2">
      <c r="A24" s="1" t="s">
        <v>462</v>
      </c>
      <c r="B24" t="str">
        <f t="shared" si="0"/>
        <v>㈜세신정밀</v>
      </c>
      <c r="E24" s="74" t="s">
        <v>2059</v>
      </c>
      <c r="F24" s="74" t="s">
        <v>2059</v>
      </c>
    </row>
    <row r="25" spans="1:6" ht="31.2">
      <c r="A25" s="1" t="s">
        <v>463</v>
      </c>
      <c r="B25" t="str">
        <f t="shared" si="0"/>
        <v>에이스이노텍㈜</v>
      </c>
      <c r="E25" s="74" t="s">
        <v>3184</v>
      </c>
      <c r="F25" s="74" t="s">
        <v>3184</v>
      </c>
    </row>
    <row r="26" spans="1:6" ht="34.799999999999997">
      <c r="A26" s="1" t="s">
        <v>464</v>
      </c>
      <c r="B26" t="str">
        <f t="shared" si="0"/>
        <v>거림테크㈜</v>
      </c>
      <c r="E26" s="74" t="s">
        <v>2047</v>
      </c>
      <c r="F26" s="74" t="s">
        <v>2047</v>
      </c>
    </row>
    <row r="27" spans="1:6" ht="31.2">
      <c r="A27" s="1" t="s">
        <v>465</v>
      </c>
      <c r="B27" t="str">
        <f t="shared" si="0"/>
        <v>㈜티에이치엔</v>
      </c>
      <c r="E27" s="74" t="s">
        <v>3215</v>
      </c>
      <c r="F27" s="74" t="s">
        <v>3215</v>
      </c>
    </row>
    <row r="28" spans="1:6" ht="34.799999999999997">
      <c r="A28" s="1" t="s">
        <v>515</v>
      </c>
      <c r="B28" t="str">
        <f t="shared" si="0"/>
        <v>극동제연공업㈜</v>
      </c>
      <c r="E28" s="74" t="s">
        <v>3231</v>
      </c>
      <c r="F28" s="74" t="s">
        <v>3231</v>
      </c>
    </row>
    <row r="29" spans="1:6" ht="34.799999999999997">
      <c r="A29" s="1" t="s">
        <v>548</v>
      </c>
      <c r="B29" t="str">
        <f t="shared" si="0"/>
        <v>남양노비텍㈜</v>
      </c>
      <c r="E29" s="74" t="s">
        <v>2054</v>
      </c>
      <c r="F29" s="74" t="s">
        <v>2054</v>
      </c>
    </row>
    <row r="30" spans="1:6" ht="31.2">
      <c r="A30" s="1" t="s">
        <v>560</v>
      </c>
      <c r="B30" t="str">
        <f t="shared" si="0"/>
        <v>대원인물㈜</v>
      </c>
      <c r="E30" s="74" t="s">
        <v>660</v>
      </c>
      <c r="F30" s="74" t="s">
        <v>660</v>
      </c>
    </row>
    <row r="31" spans="1:6" ht="31.2">
      <c r="A31" s="1" t="s">
        <v>579</v>
      </c>
      <c r="B31" t="str">
        <f t="shared" si="0"/>
        <v>㈜디지아이</v>
      </c>
      <c r="E31" s="74" t="s">
        <v>669</v>
      </c>
      <c r="F31" s="74" t="s">
        <v>669</v>
      </c>
    </row>
    <row r="32" spans="1:6" ht="34.799999999999997">
      <c r="A32" s="1" t="s">
        <v>588</v>
      </c>
      <c r="B32" t="str">
        <f t="shared" si="0"/>
        <v>셀루스원㈜</v>
      </c>
      <c r="E32" s="74" t="s">
        <v>3302</v>
      </c>
      <c r="F32" s="74" t="s">
        <v>3302</v>
      </c>
    </row>
    <row r="33" spans="1:6" ht="62.4">
      <c r="A33" s="1" t="s">
        <v>603</v>
      </c>
      <c r="B33" t="str">
        <f t="shared" si="0"/>
        <v>싸토리우스코리아바이오텍㈜</v>
      </c>
      <c r="E33" s="74" t="s">
        <v>3316</v>
      </c>
      <c r="F33" s="74" t="s">
        <v>3316</v>
      </c>
    </row>
    <row r="34" spans="1:6" ht="46.8">
      <c r="A34" s="1" t="s">
        <v>610</v>
      </c>
      <c r="B34" t="str">
        <f t="shared" si="0"/>
        <v>얼라이드레이테크놀로지㈜</v>
      </c>
      <c r="E34" s="74" t="s">
        <v>3336</v>
      </c>
      <c r="F34" s="74" t="s">
        <v>3336</v>
      </c>
    </row>
    <row r="35" spans="1:6">
      <c r="A35" s="1" t="s">
        <v>619</v>
      </c>
      <c r="B35" t="str">
        <f t="shared" si="0"/>
        <v>㈜토페스</v>
      </c>
      <c r="E35" s="74" t="s">
        <v>646</v>
      </c>
      <c r="F35" s="74" t="s">
        <v>646</v>
      </c>
    </row>
    <row r="36" spans="1:6" ht="31.2">
      <c r="A36" s="1" t="s">
        <v>620</v>
      </c>
      <c r="B36" t="str">
        <f t="shared" si="0"/>
        <v>㈜파버나인</v>
      </c>
      <c r="E36" s="74" t="s">
        <v>645</v>
      </c>
      <c r="F36" s="74" t="s">
        <v>645</v>
      </c>
    </row>
    <row r="37" spans="1:6" ht="34.799999999999997">
      <c r="A37" s="1" t="s">
        <v>640</v>
      </c>
      <c r="B37" t="str">
        <f t="shared" si="0"/>
        <v>씨앤디아이㈜</v>
      </c>
      <c r="E37" s="94" t="s">
        <v>3395</v>
      </c>
      <c r="F37" s="94" t="s">
        <v>3395</v>
      </c>
    </row>
    <row r="38" spans="1:6" ht="34.799999999999997">
      <c r="A38" s="1" t="s">
        <v>646</v>
      </c>
      <c r="B38" t="str">
        <f t="shared" si="0"/>
        <v>㈜뉴랩</v>
      </c>
      <c r="E38" s="74" t="s">
        <v>670</v>
      </c>
      <c r="F38" s="74" t="s">
        <v>670</v>
      </c>
    </row>
    <row r="39" spans="1:6">
      <c r="A39" s="1" t="s">
        <v>645</v>
      </c>
      <c r="B39" t="str">
        <f t="shared" si="0"/>
        <v>㈜모토텍</v>
      </c>
      <c r="E39" s="74" t="s">
        <v>1050</v>
      </c>
      <c r="F39" s="74" t="s">
        <v>1050</v>
      </c>
    </row>
    <row r="40" spans="1:6" ht="34.799999999999997">
      <c r="A40" s="1" t="s">
        <v>647</v>
      </c>
      <c r="B40" t="str">
        <f t="shared" si="0"/>
        <v>㈜바이오소재</v>
      </c>
      <c r="E40" s="74" t="s">
        <v>2049</v>
      </c>
      <c r="F40" s="74" t="s">
        <v>2049</v>
      </c>
    </row>
    <row r="41" spans="1:6" ht="34.799999999999997">
      <c r="A41" s="1" t="s">
        <v>648</v>
      </c>
      <c r="B41" t="str">
        <f t="shared" si="0"/>
        <v>㈜에스피엘</v>
      </c>
      <c r="E41" s="74" t="s">
        <v>2040</v>
      </c>
      <c r="F41" s="74" t="s">
        <v>2040</v>
      </c>
    </row>
    <row r="42" spans="1:6" ht="46.8">
      <c r="A42" s="1" t="s">
        <v>649</v>
      </c>
      <c r="B42" t="str">
        <f t="shared" si="0"/>
        <v>㈜에프티에스코리아</v>
      </c>
      <c r="E42" s="74" t="s">
        <v>3492</v>
      </c>
      <c r="F42" s="74" t="s">
        <v>3492</v>
      </c>
    </row>
    <row r="43" spans="1:6" ht="34.799999999999997">
      <c r="A43" s="1" t="s">
        <v>650</v>
      </c>
      <c r="B43" t="str">
        <f t="shared" si="0"/>
        <v>㈜오카도라코리아</v>
      </c>
      <c r="E43" s="74" t="s">
        <v>2048</v>
      </c>
      <c r="F43" s="74" t="s">
        <v>2048</v>
      </c>
    </row>
    <row r="44" spans="1:6" ht="52.2">
      <c r="A44" s="1" t="s">
        <v>651</v>
      </c>
      <c r="B44" t="str">
        <f t="shared" si="0"/>
        <v>㈜우성아이비</v>
      </c>
      <c r="E44" s="74" t="s">
        <v>2045</v>
      </c>
      <c r="F44" s="74" t="s">
        <v>2045</v>
      </c>
    </row>
    <row r="45" spans="1:6" ht="34.799999999999997">
      <c r="A45" s="1" t="s">
        <v>652</v>
      </c>
      <c r="B45" t="str">
        <f t="shared" si="0"/>
        <v>㈜우정비에스씨</v>
      </c>
      <c r="E45" s="74" t="s">
        <v>2051</v>
      </c>
      <c r="F45" s="74" t="s">
        <v>2051</v>
      </c>
    </row>
    <row r="46" spans="1:6" ht="34.799999999999997">
      <c r="A46" s="1" t="s">
        <v>653</v>
      </c>
      <c r="B46" t="str">
        <f t="shared" si="0"/>
        <v>㈜이레화학상사</v>
      </c>
      <c r="E46" s="74" t="s">
        <v>2052</v>
      </c>
      <c r="F46" s="74" t="s">
        <v>2052</v>
      </c>
    </row>
    <row r="47" spans="1:6" ht="34.799999999999997">
      <c r="A47" s="1" t="s">
        <v>667</v>
      </c>
      <c r="B47" t="str">
        <f t="shared" si="0"/>
        <v>㈜이엔에스코리아</v>
      </c>
      <c r="E47" s="74" t="s">
        <v>3565</v>
      </c>
      <c r="F47" s="74" t="s">
        <v>3565</v>
      </c>
    </row>
    <row r="48" spans="1:6" ht="34.799999999999997">
      <c r="A48" s="1" t="s">
        <v>660</v>
      </c>
      <c r="B48" t="str">
        <f t="shared" si="0"/>
        <v>㈜캠프런</v>
      </c>
      <c r="E48" s="74" t="s">
        <v>3580</v>
      </c>
      <c r="F48" s="74" t="s">
        <v>3580</v>
      </c>
    </row>
    <row r="49" spans="1:6" ht="31.2">
      <c r="A49" s="1" t="s">
        <v>661</v>
      </c>
      <c r="B49" t="str">
        <f t="shared" si="0"/>
        <v>㈜케이엔알시스템</v>
      </c>
      <c r="E49" s="74" t="s">
        <v>3591</v>
      </c>
      <c r="F49" s="74" t="s">
        <v>3591</v>
      </c>
    </row>
    <row r="50" spans="1:6" ht="34.799999999999997">
      <c r="A50" s="1" t="s">
        <v>662</v>
      </c>
      <c r="B50" t="str">
        <f t="shared" si="0"/>
        <v>㈜필로스</v>
      </c>
      <c r="E50" s="74" t="s">
        <v>3606</v>
      </c>
      <c r="F50" s="74" t="s">
        <v>3606</v>
      </c>
    </row>
    <row r="51" spans="1:6" ht="34.799999999999997">
      <c r="A51" s="1" t="s">
        <v>668</v>
      </c>
      <c r="B51" t="str">
        <f t="shared" si="0"/>
        <v>㈜하도</v>
      </c>
      <c r="E51" s="74" t="s">
        <v>3616</v>
      </c>
      <c r="F51" s="74" t="s">
        <v>3616</v>
      </c>
    </row>
    <row r="52" spans="1:6">
      <c r="A52" s="1" t="s">
        <v>1050</v>
      </c>
      <c r="B52" t="str">
        <f t="shared" si="0"/>
        <v>하도FNC</v>
      </c>
      <c r="E52" s="74" t="s">
        <v>3632</v>
      </c>
      <c r="F52" s="74" t="s">
        <v>3632</v>
      </c>
    </row>
    <row r="53" spans="1:6" ht="34.799999999999997">
      <c r="A53" s="1" t="s">
        <v>669</v>
      </c>
      <c r="B53" t="str">
        <f t="shared" si="0"/>
        <v>㈜해피콜</v>
      </c>
      <c r="E53" s="74" t="s">
        <v>2060</v>
      </c>
      <c r="F53" s="74" t="s">
        <v>2060</v>
      </c>
    </row>
    <row r="54" spans="1:6" ht="31.2">
      <c r="A54" s="1" t="s">
        <v>670</v>
      </c>
      <c r="B54" t="str">
        <f t="shared" si="0"/>
        <v>㈜케이씨산업</v>
      </c>
      <c r="E54" s="74" t="s">
        <v>668</v>
      </c>
      <c r="F54" s="74" t="s">
        <v>668</v>
      </c>
    </row>
    <row r="55" spans="1:6" ht="34.799999999999997">
      <c r="A55" s="1" t="s">
        <v>995</v>
      </c>
      <c r="B55" t="str">
        <f t="shared" si="0"/>
        <v>글로벌텍㈜</v>
      </c>
      <c r="E55" s="74" t="s">
        <v>3671</v>
      </c>
      <c r="F55" s="74" t="s">
        <v>3671</v>
      </c>
    </row>
    <row r="56" spans="1:6" ht="34.799999999999997">
      <c r="A56" s="1" t="s">
        <v>996</v>
      </c>
      <c r="B56" t="str">
        <f t="shared" si="0"/>
        <v>금강정공</v>
      </c>
      <c r="E56" s="74" t="s">
        <v>1013</v>
      </c>
      <c r="F56" s="74" t="s">
        <v>1013</v>
      </c>
    </row>
    <row r="57" spans="1:6">
      <c r="A57" s="1" t="s">
        <v>998</v>
      </c>
      <c r="B57" t="str">
        <f t="shared" si="0"/>
        <v>㈜세스</v>
      </c>
      <c r="E57" s="74" t="s">
        <v>996</v>
      </c>
      <c r="F57" s="74" t="s">
        <v>996</v>
      </c>
    </row>
    <row r="58" spans="1:6" ht="34.799999999999997">
      <c r="A58" s="1" t="s">
        <v>999</v>
      </c>
      <c r="B58" t="str">
        <f t="shared" si="0"/>
        <v>㈜실텍</v>
      </c>
      <c r="E58" s="74" t="s">
        <v>1017</v>
      </c>
      <c r="F58" s="74" t="s">
        <v>1017</v>
      </c>
    </row>
    <row r="59" spans="1:6" ht="34.799999999999997">
      <c r="A59" s="1" t="s">
        <v>1000</v>
      </c>
      <c r="B59" t="str">
        <f t="shared" si="0"/>
        <v>㈜옵티레이</v>
      </c>
      <c r="E59" s="74" t="s">
        <v>1009</v>
      </c>
      <c r="F59" s="74" t="s">
        <v>1009</v>
      </c>
    </row>
    <row r="60" spans="1:6" ht="34.799999999999997">
      <c r="A60" s="1" t="s">
        <v>1001</v>
      </c>
      <c r="B60" t="str">
        <f t="shared" si="0"/>
        <v>㈜조이테크</v>
      </c>
      <c r="E60" s="74" t="s">
        <v>1010</v>
      </c>
      <c r="F60" s="74" t="s">
        <v>1010</v>
      </c>
    </row>
    <row r="61" spans="1:6" ht="34.799999999999997">
      <c r="A61" s="1" t="s">
        <v>1002</v>
      </c>
      <c r="B61" t="str">
        <f t="shared" si="0"/>
        <v>태성전장㈜</v>
      </c>
      <c r="E61" s="74" t="s">
        <v>1014</v>
      </c>
      <c r="F61" s="74" t="s">
        <v>1014</v>
      </c>
    </row>
    <row r="62" spans="1:6" ht="34.799999999999997">
      <c r="A62" s="1" t="s">
        <v>1008</v>
      </c>
      <c r="B62" t="str">
        <f t="shared" si="0"/>
        <v>㈜가교테크</v>
      </c>
      <c r="E62" s="74" t="s">
        <v>1016</v>
      </c>
      <c r="F62" s="74" t="s">
        <v>1016</v>
      </c>
    </row>
    <row r="63" spans="1:6" ht="34.799999999999997">
      <c r="A63" s="1" t="s">
        <v>1009</v>
      </c>
      <c r="B63" t="str">
        <f t="shared" si="0"/>
        <v>㈜비엠시스</v>
      </c>
      <c r="E63" s="74" t="s">
        <v>1008</v>
      </c>
      <c r="F63" s="74" t="s">
        <v>1008</v>
      </c>
    </row>
    <row r="64" spans="1:6" ht="34.799999999999997">
      <c r="A64" s="1" t="s">
        <v>1010</v>
      </c>
      <c r="B64" t="str">
        <f t="shared" si="0"/>
        <v>서울프로폴리스㈜</v>
      </c>
      <c r="E64" s="74" t="s">
        <v>3847</v>
      </c>
      <c r="F64" s="74" t="s">
        <v>3847</v>
      </c>
    </row>
    <row r="65" spans="1:6" ht="46.8">
      <c r="A65" s="1" t="s">
        <v>1011</v>
      </c>
      <c r="B65" t="str">
        <f t="shared" si="0"/>
        <v>㈜시선바이오머티리얼스</v>
      </c>
      <c r="E65" s="74" t="s">
        <v>3863</v>
      </c>
      <c r="F65" s="74" t="s">
        <v>3863</v>
      </c>
    </row>
    <row r="66" spans="1:6">
      <c r="A66" s="1" t="s">
        <v>1012</v>
      </c>
      <c r="B66" t="str">
        <f t="shared" ref="B66:B129" si="1">VLOOKUP(A66,E:F,2,FALSE)</f>
        <v>㈜텔트론</v>
      </c>
      <c r="E66" s="74" t="s">
        <v>3882</v>
      </c>
      <c r="F66" s="74" t="s">
        <v>3882</v>
      </c>
    </row>
    <row r="67" spans="1:6" ht="31.2">
      <c r="A67" s="1" t="s">
        <v>1013</v>
      </c>
      <c r="B67" t="str">
        <f t="shared" si="1"/>
        <v>한국에어로㈜</v>
      </c>
      <c r="E67" s="74" t="s">
        <v>3901</v>
      </c>
      <c r="F67" s="74" t="s">
        <v>3901</v>
      </c>
    </row>
    <row r="68" spans="1:6" ht="52.2">
      <c r="A68" s="1" t="s">
        <v>1014</v>
      </c>
      <c r="B68" t="str">
        <f t="shared" si="1"/>
        <v>㈜한독크린텍</v>
      </c>
      <c r="E68" s="74" t="s">
        <v>3919</v>
      </c>
      <c r="F68" s="74" t="s">
        <v>3919</v>
      </c>
    </row>
    <row r="69" spans="1:6" ht="34.799999999999997">
      <c r="A69" s="1" t="s">
        <v>1015</v>
      </c>
      <c r="B69" t="str">
        <f t="shared" si="1"/>
        <v>㈜케이에스텍</v>
      </c>
      <c r="E69" s="74" t="s">
        <v>1015</v>
      </c>
      <c r="F69" s="74" t="s">
        <v>1015</v>
      </c>
    </row>
    <row r="70" spans="1:6" ht="31.2">
      <c r="A70" s="1" t="s">
        <v>1016</v>
      </c>
      <c r="B70" t="str">
        <f t="shared" si="1"/>
        <v>㈜부강테크</v>
      </c>
      <c r="E70" s="74" t="s">
        <v>1012</v>
      </c>
      <c r="F70" s="74" t="s">
        <v>1012</v>
      </c>
    </row>
    <row r="71" spans="1:6" ht="31.2">
      <c r="A71" s="1" t="s">
        <v>1017</v>
      </c>
      <c r="B71" t="str">
        <f t="shared" si="1"/>
        <v>창명제어기술㈜</v>
      </c>
      <c r="E71" s="74" t="s">
        <v>2334</v>
      </c>
      <c r="F71" s="74" t="s">
        <v>2334</v>
      </c>
    </row>
    <row r="72" spans="1:6" ht="52.2">
      <c r="A72" s="1" t="s">
        <v>1018</v>
      </c>
      <c r="B72" t="str">
        <f t="shared" si="1"/>
        <v>㈜엠케이켐앤텍</v>
      </c>
      <c r="E72" s="74" t="s">
        <v>1011</v>
      </c>
      <c r="F72" s="74" t="s">
        <v>1011</v>
      </c>
    </row>
    <row r="73" spans="1:6" ht="34.799999999999997">
      <c r="A73" s="1" t="s">
        <v>1019</v>
      </c>
      <c r="B73" t="str">
        <f t="shared" si="1"/>
        <v>㈜마크로케어</v>
      </c>
      <c r="E73" s="74" t="s">
        <v>4007</v>
      </c>
      <c r="F73" s="74" t="s">
        <v>4007</v>
      </c>
    </row>
    <row r="74" spans="1:6" ht="34.799999999999997">
      <c r="A74" s="1" t="s">
        <v>1020</v>
      </c>
      <c r="B74" t="str">
        <f t="shared" si="1"/>
        <v>㈜다쓰테크</v>
      </c>
      <c r="E74" s="74" t="s">
        <v>1023</v>
      </c>
      <c r="F74" s="74" t="s">
        <v>1023</v>
      </c>
    </row>
    <row r="75" spans="1:6">
      <c r="A75" s="1" t="s">
        <v>1021</v>
      </c>
      <c r="B75" t="str">
        <f t="shared" si="1"/>
        <v>㈜테크윈</v>
      </c>
      <c r="E75" s="74" t="s">
        <v>998</v>
      </c>
      <c r="F75" s="74" t="s">
        <v>998</v>
      </c>
    </row>
    <row r="76" spans="1:6" ht="34.799999999999997">
      <c r="A76" s="1" t="s">
        <v>1022</v>
      </c>
      <c r="B76" t="str">
        <f t="shared" si="1"/>
        <v>㈜온테스트</v>
      </c>
      <c r="E76" s="74" t="s">
        <v>1002</v>
      </c>
      <c r="F76" s="74" t="s">
        <v>1002</v>
      </c>
    </row>
    <row r="77" spans="1:6" ht="34.799999999999997">
      <c r="A77" s="1" t="s">
        <v>1023</v>
      </c>
      <c r="B77" t="str">
        <f t="shared" si="1"/>
        <v>㈜에이시엠</v>
      </c>
      <c r="E77" s="74" t="s">
        <v>4084</v>
      </c>
      <c r="F77" s="74" t="s">
        <v>4084</v>
      </c>
    </row>
    <row r="78" spans="1:6" ht="34.799999999999997">
      <c r="A78" s="1" t="s">
        <v>1051</v>
      </c>
      <c r="B78" t="str">
        <f t="shared" si="1"/>
        <v>상진</v>
      </c>
      <c r="E78" s="74" t="s">
        <v>4103</v>
      </c>
      <c r="F78" s="74" t="s">
        <v>4103</v>
      </c>
    </row>
    <row r="79" spans="1:6" ht="31.2">
      <c r="A79" s="1" t="s">
        <v>1061</v>
      </c>
      <c r="B79" t="str">
        <f t="shared" si="1"/>
        <v>씨에스케미칼</v>
      </c>
      <c r="E79" s="74" t="s">
        <v>4122</v>
      </c>
      <c r="F79" s="74" t="s">
        <v>4122</v>
      </c>
    </row>
    <row r="80" spans="1:6" ht="34.799999999999997">
      <c r="A80" s="1" t="s">
        <v>1062</v>
      </c>
      <c r="B80" t="str">
        <f t="shared" si="1"/>
        <v>엔에이치케미칼㈜</v>
      </c>
      <c r="E80" s="74" t="s">
        <v>1001</v>
      </c>
      <c r="F80" s="74" t="s">
        <v>1001</v>
      </c>
    </row>
    <row r="81" spans="1:6" ht="34.799999999999997">
      <c r="A81" s="1" t="s">
        <v>1064</v>
      </c>
      <c r="B81" t="str">
        <f t="shared" si="1"/>
        <v>㈜낙원</v>
      </c>
      <c r="E81" s="74" t="s">
        <v>1000</v>
      </c>
      <c r="F81" s="74" t="s">
        <v>1000</v>
      </c>
    </row>
    <row r="82" spans="1:6" ht="31.2">
      <c r="A82" s="1" t="s">
        <v>1065</v>
      </c>
      <c r="B82" t="str">
        <f t="shared" si="1"/>
        <v>㈜리오엘리</v>
      </c>
      <c r="E82" s="74" t="s">
        <v>4171</v>
      </c>
      <c r="F82" s="74" t="s">
        <v>4171</v>
      </c>
    </row>
    <row r="83" spans="1:6" ht="34.799999999999997">
      <c r="A83" s="1" t="s">
        <v>1066</v>
      </c>
      <c r="B83" t="str">
        <f t="shared" si="1"/>
        <v>세계화학공업㈜</v>
      </c>
      <c r="E83" s="74" t="s">
        <v>995</v>
      </c>
      <c r="F83" s="74" t="s">
        <v>995</v>
      </c>
    </row>
    <row r="84" spans="1:6" ht="34.799999999999997">
      <c r="A84" s="1" t="s">
        <v>1067</v>
      </c>
      <c r="B84" t="str">
        <f t="shared" si="1"/>
        <v>송원산업㈜</v>
      </c>
      <c r="E84" s="94" t="s">
        <v>4208</v>
      </c>
      <c r="F84" s="94" t="s">
        <v>4208</v>
      </c>
    </row>
    <row r="85" spans="1:6" ht="34.799999999999997">
      <c r="A85" s="1" t="s">
        <v>1068</v>
      </c>
      <c r="B85" t="str">
        <f t="shared" si="1"/>
        <v>아산텍㈜</v>
      </c>
      <c r="E85" s="74" t="s">
        <v>4229</v>
      </c>
      <c r="F85" s="74" t="s">
        <v>4229</v>
      </c>
    </row>
    <row r="86" spans="1:6" ht="31.2">
      <c r="A86" s="1" t="s">
        <v>1069</v>
      </c>
      <c r="B86" t="str">
        <f t="shared" si="1"/>
        <v>에스아이에스㈜</v>
      </c>
      <c r="E86" s="74" t="s">
        <v>999</v>
      </c>
      <c r="F86" s="74" t="s">
        <v>999</v>
      </c>
    </row>
    <row r="87" spans="1:6" ht="31.2">
      <c r="A87" s="1" t="s">
        <v>1070</v>
      </c>
      <c r="B87" t="str">
        <f t="shared" si="1"/>
        <v>㈜제일화성</v>
      </c>
      <c r="E87" s="74" t="s">
        <v>2348</v>
      </c>
      <c r="F87" s="74" t="s">
        <v>2348</v>
      </c>
    </row>
    <row r="88" spans="1:6" ht="46.8">
      <c r="A88" s="1" t="s">
        <v>1071</v>
      </c>
      <c r="B88" t="str">
        <f t="shared" si="1"/>
        <v>파미셀㈜케미컬사업부문</v>
      </c>
      <c r="E88" s="74" t="s">
        <v>1018</v>
      </c>
      <c r="F88" s="74" t="s">
        <v>1018</v>
      </c>
    </row>
    <row r="89" spans="1:6" ht="34.799999999999997">
      <c r="A89" s="21" t="s">
        <v>1085</v>
      </c>
      <c r="B89" t="str">
        <f t="shared" si="1"/>
        <v>㈜동신이엔텍</v>
      </c>
      <c r="E89" s="74" t="s">
        <v>4305</v>
      </c>
      <c r="F89" s="74" t="s">
        <v>4305</v>
      </c>
    </row>
    <row r="90" spans="1:6" ht="34.799999999999997">
      <c r="A90" s="1" t="s">
        <v>1086</v>
      </c>
      <c r="B90" t="str">
        <f t="shared" si="1"/>
        <v>루포</v>
      </c>
      <c r="E90" s="74" t="s">
        <v>4324</v>
      </c>
      <c r="F90" s="74" t="s">
        <v>4324</v>
      </c>
    </row>
    <row r="91" spans="1:6">
      <c r="A91" s="1" t="s">
        <v>1087</v>
      </c>
      <c r="B91" t="str">
        <f t="shared" si="1"/>
        <v>스텐츠</v>
      </c>
      <c r="E91" s="74" t="s">
        <v>4343</v>
      </c>
      <c r="F91" s="74" t="s">
        <v>4343</v>
      </c>
    </row>
    <row r="92" spans="1:6" ht="34.799999999999997">
      <c r="A92" s="1" t="s">
        <v>1088</v>
      </c>
      <c r="B92" t="str">
        <f t="shared" si="1"/>
        <v>㈜전진엔텍</v>
      </c>
      <c r="E92" s="74" t="s">
        <v>1020</v>
      </c>
      <c r="F92" s="74" t="s">
        <v>1020</v>
      </c>
    </row>
    <row r="93" spans="1:6" ht="34.799999999999997">
      <c r="A93" s="1" t="s">
        <v>1089</v>
      </c>
      <c r="B93" t="str">
        <f t="shared" si="1"/>
        <v>경성산업</v>
      </c>
      <c r="E93" s="74" t="s">
        <v>4380</v>
      </c>
      <c r="F93" s="74" t="s">
        <v>4380</v>
      </c>
    </row>
    <row r="94" spans="1:6" ht="31.2">
      <c r="A94" s="1" t="s">
        <v>1090</v>
      </c>
      <c r="B94" t="str">
        <f t="shared" si="1"/>
        <v>동연스틸㈜</v>
      </c>
      <c r="E94" s="74" t="s">
        <v>1021</v>
      </c>
      <c r="F94" s="74" t="s">
        <v>1021</v>
      </c>
    </row>
    <row r="95" spans="1:6" ht="34.799999999999997">
      <c r="A95" s="1" t="s">
        <v>1091</v>
      </c>
      <c r="B95" t="str">
        <f t="shared" si="1"/>
        <v>오션어스㈜</v>
      </c>
      <c r="E95" s="74" t="s">
        <v>4418</v>
      </c>
      <c r="F95" s="74" t="s">
        <v>4418</v>
      </c>
    </row>
    <row r="96" spans="1:6" ht="34.799999999999997">
      <c r="A96" s="1" t="s">
        <v>1092</v>
      </c>
      <c r="B96" t="str">
        <f t="shared" si="1"/>
        <v>우리그린피스</v>
      </c>
      <c r="E96" s="74" t="s">
        <v>1019</v>
      </c>
      <c r="F96" s="74" t="s">
        <v>1019</v>
      </c>
    </row>
    <row r="97" spans="1:6" ht="31.2">
      <c r="A97" s="1" t="s">
        <v>1093</v>
      </c>
      <c r="B97" t="str">
        <f t="shared" si="1"/>
        <v>큐알피테크</v>
      </c>
      <c r="E97" s="74" t="s">
        <v>4455</v>
      </c>
      <c r="F97" s="74" t="s">
        <v>4455</v>
      </c>
    </row>
    <row r="98" spans="1:6" ht="46.8">
      <c r="A98" s="1" t="s">
        <v>1094</v>
      </c>
      <c r="B98" t="str">
        <f t="shared" si="1"/>
        <v>동양하이테크산업㈜</v>
      </c>
      <c r="E98" s="74" t="s">
        <v>4474</v>
      </c>
      <c r="F98" s="74" t="s">
        <v>4474</v>
      </c>
    </row>
    <row r="99" spans="1:6" ht="31.2">
      <c r="A99" s="1" t="s">
        <v>1114</v>
      </c>
      <c r="B99" t="str">
        <f t="shared" si="1"/>
        <v>㈜성일이노텍</v>
      </c>
      <c r="E99" s="94" t="s">
        <v>4489</v>
      </c>
      <c r="F99" s="94" t="s">
        <v>4489</v>
      </c>
    </row>
    <row r="100" spans="1:6" ht="34.799999999999997">
      <c r="A100" s="1" t="s">
        <v>1115</v>
      </c>
      <c r="B100" t="str">
        <f t="shared" si="1"/>
        <v>㈜신성테크</v>
      </c>
      <c r="E100" s="74" t="s">
        <v>4510</v>
      </c>
      <c r="F100" s="74" t="s">
        <v>4510</v>
      </c>
    </row>
    <row r="101" spans="1:6" ht="34.799999999999997">
      <c r="A101" s="1" t="s">
        <v>1116</v>
      </c>
      <c r="B101" t="str">
        <f t="shared" si="1"/>
        <v>㈜큐시스</v>
      </c>
      <c r="E101" s="74" t="s">
        <v>4534</v>
      </c>
      <c r="F101" s="74" t="s">
        <v>4534</v>
      </c>
    </row>
    <row r="102" spans="1:6" ht="34.799999999999997">
      <c r="A102" s="1" t="s">
        <v>1117</v>
      </c>
      <c r="B102" t="str">
        <f t="shared" si="1"/>
        <v>㈜티디엘</v>
      </c>
      <c r="E102" s="74" t="s">
        <v>1022</v>
      </c>
      <c r="F102" s="74" t="s">
        <v>1022</v>
      </c>
    </row>
    <row r="103" spans="1:6" ht="52.2">
      <c r="A103" s="1" t="s">
        <v>1118</v>
      </c>
      <c r="B103" t="str">
        <f t="shared" si="1"/>
        <v>㈜엠티에스</v>
      </c>
      <c r="E103" s="74" t="s">
        <v>1094</v>
      </c>
      <c r="F103" s="74" t="s">
        <v>1094</v>
      </c>
    </row>
    <row r="104" spans="1:6" ht="31.2">
      <c r="A104" s="1" t="s">
        <v>1119</v>
      </c>
      <c r="B104" t="str">
        <f t="shared" si="1"/>
        <v>㈜삼우에코</v>
      </c>
      <c r="E104" s="74" t="s">
        <v>1125</v>
      </c>
      <c r="F104" s="74" t="s">
        <v>1125</v>
      </c>
    </row>
    <row r="105" spans="1:6" ht="34.799999999999997">
      <c r="A105" s="1" t="s">
        <v>1120</v>
      </c>
      <c r="B105" t="str">
        <f t="shared" si="1"/>
        <v>㈜인아</v>
      </c>
      <c r="E105" s="74" t="s">
        <v>2114</v>
      </c>
      <c r="F105" s="74" t="s">
        <v>2114</v>
      </c>
    </row>
    <row r="106" spans="1:6" ht="31.2">
      <c r="A106" s="1" t="s">
        <v>1121</v>
      </c>
      <c r="B106" t="str">
        <f t="shared" si="1"/>
        <v>㈜한국씨앤에스</v>
      </c>
      <c r="E106" s="74" t="s">
        <v>1575</v>
      </c>
      <c r="F106" s="74" t="s">
        <v>1575</v>
      </c>
    </row>
    <row r="107" spans="1:6" ht="46.8">
      <c r="A107" s="1" t="s">
        <v>1122</v>
      </c>
      <c r="B107" t="str">
        <f t="shared" si="1"/>
        <v>농업회사법인제주홍암가㈜</v>
      </c>
      <c r="E107" s="74" t="s">
        <v>2113</v>
      </c>
      <c r="F107" s="74" t="s">
        <v>2113</v>
      </c>
    </row>
    <row r="108" spans="1:6" ht="31.2">
      <c r="A108" s="1" t="s">
        <v>1123</v>
      </c>
      <c r="B108" t="str">
        <f t="shared" si="1"/>
        <v>㈜대경산전</v>
      </c>
      <c r="E108" s="74" t="s">
        <v>2108</v>
      </c>
      <c r="F108" s="74" t="s">
        <v>2108</v>
      </c>
    </row>
    <row r="109" spans="1:6" ht="34.799999999999997">
      <c r="A109" s="1" t="s">
        <v>1124</v>
      </c>
      <c r="B109" t="str">
        <f t="shared" si="1"/>
        <v>㈜데크카본</v>
      </c>
      <c r="E109" s="74" t="s">
        <v>1115</v>
      </c>
      <c r="F109" s="74" t="s">
        <v>1115</v>
      </c>
    </row>
    <row r="110" spans="1:6" ht="34.799999999999997">
      <c r="A110" s="1" t="s">
        <v>1125</v>
      </c>
      <c r="B110" t="str">
        <f t="shared" si="1"/>
        <v>㈜신산이</v>
      </c>
      <c r="E110" s="74" t="s">
        <v>4727</v>
      </c>
      <c r="F110" s="74" t="s">
        <v>4727</v>
      </c>
    </row>
    <row r="111" spans="1:6" ht="31.2">
      <c r="A111" s="1" t="s">
        <v>1126</v>
      </c>
      <c r="B111" t="str">
        <f t="shared" si="1"/>
        <v>㈜이앤코리아</v>
      </c>
      <c r="E111" s="74" t="s">
        <v>4747</v>
      </c>
      <c r="F111" s="74" t="s">
        <v>4747</v>
      </c>
    </row>
    <row r="112" spans="1:6" ht="34.799999999999997">
      <c r="A112" s="1" t="s">
        <v>1127</v>
      </c>
      <c r="B112" t="str">
        <f t="shared" si="1"/>
        <v>㈜티앤지</v>
      </c>
      <c r="E112" s="74" t="s">
        <v>4768</v>
      </c>
      <c r="F112" s="74" t="s">
        <v>4768</v>
      </c>
    </row>
    <row r="113" spans="1:6" ht="31.2">
      <c r="A113" s="1" t="s">
        <v>1128</v>
      </c>
      <c r="B113" t="str">
        <f t="shared" si="1"/>
        <v>㈜한국비엠아이</v>
      </c>
      <c r="E113" s="101" t="s">
        <v>4789</v>
      </c>
      <c r="F113" s="101" t="s">
        <v>4789</v>
      </c>
    </row>
    <row r="114" spans="1:6" ht="31.2">
      <c r="A114" s="1" t="s">
        <v>1129</v>
      </c>
      <c r="B114" t="str">
        <f t="shared" si="1"/>
        <v>광전자정밀㈜</v>
      </c>
      <c r="E114" s="74" t="s">
        <v>1116</v>
      </c>
      <c r="F114" s="74" t="s">
        <v>1116</v>
      </c>
    </row>
    <row r="115" spans="1:6" ht="34.799999999999997">
      <c r="A115" s="1" t="s">
        <v>1575</v>
      </c>
      <c r="B115" t="str">
        <f t="shared" si="1"/>
        <v>지오씨㈜</v>
      </c>
      <c r="E115" s="101" t="s">
        <v>4825</v>
      </c>
      <c r="F115" s="101" t="s">
        <v>4825</v>
      </c>
    </row>
    <row r="116" spans="1:6">
      <c r="A116" s="1" t="s">
        <v>1574</v>
      </c>
      <c r="B116" t="e">
        <f t="shared" si="1"/>
        <v>#N/A</v>
      </c>
      <c r="E116" s="74" t="s">
        <v>1117</v>
      </c>
      <c r="F116" s="74" t="s">
        <v>1117</v>
      </c>
    </row>
    <row r="117" spans="1:6" ht="34.799999999999997">
      <c r="A117" s="1" t="s">
        <v>1698</v>
      </c>
      <c r="B117" t="str">
        <f t="shared" si="1"/>
        <v>㈜송이산업</v>
      </c>
      <c r="E117" s="74" t="s">
        <v>1114</v>
      </c>
      <c r="F117" s="74" t="s">
        <v>1114</v>
      </c>
    </row>
    <row r="118" spans="1:6" ht="34.799999999999997">
      <c r="A118" s="1" t="s">
        <v>1704</v>
      </c>
      <c r="B118" t="str">
        <f t="shared" si="1"/>
        <v>㈜상아프론테크</v>
      </c>
      <c r="E118" s="74" t="s">
        <v>1121</v>
      </c>
      <c r="F118" s="74" t="s">
        <v>1121</v>
      </c>
    </row>
    <row r="119" spans="1:6" ht="46.8">
      <c r="A119" s="1" t="s">
        <v>1716</v>
      </c>
      <c r="B119" t="str">
        <f t="shared" si="1"/>
        <v>㈜알엔투테크놀로지</v>
      </c>
      <c r="E119" s="74" t="s">
        <v>2093</v>
      </c>
      <c r="F119" s="74" t="s">
        <v>2093</v>
      </c>
    </row>
    <row r="120" spans="1:6" ht="34.799999999999997">
      <c r="A120" s="1" t="s">
        <v>1717</v>
      </c>
      <c r="B120" t="str">
        <f t="shared" si="1"/>
        <v>㈜네오닥터</v>
      </c>
      <c r="E120" s="74" t="s">
        <v>1118</v>
      </c>
      <c r="F120" s="74" t="s">
        <v>1118</v>
      </c>
    </row>
    <row r="121" spans="1:6" ht="34.799999999999997">
      <c r="A121" s="1" t="s">
        <v>1718</v>
      </c>
      <c r="B121" t="str">
        <f t="shared" si="1"/>
        <v>㈜두산에코비즈넷</v>
      </c>
      <c r="E121" s="74" t="s">
        <v>4934</v>
      </c>
      <c r="F121" s="74" t="s">
        <v>4934</v>
      </c>
    </row>
    <row r="122" spans="1:6" ht="34.799999999999997">
      <c r="A122" s="1" t="s">
        <v>1719</v>
      </c>
      <c r="B122" t="str">
        <f t="shared" si="1"/>
        <v>㈜애드바이오텍</v>
      </c>
      <c r="E122" s="74" t="s">
        <v>1119</v>
      </c>
      <c r="F122" s="74" t="s">
        <v>1119</v>
      </c>
    </row>
    <row r="123" spans="1:6" ht="34.799999999999997">
      <c r="A123" s="1" t="s">
        <v>1720</v>
      </c>
      <c r="B123" t="str">
        <f t="shared" si="1"/>
        <v>㈜오토커넥터</v>
      </c>
      <c r="E123" s="74" t="s">
        <v>4972</v>
      </c>
      <c r="F123" s="74" t="s">
        <v>4972</v>
      </c>
    </row>
    <row r="124" spans="1:6" ht="34.799999999999997">
      <c r="A124" s="1" t="s">
        <v>2093</v>
      </c>
      <c r="B124" t="str">
        <f t="shared" si="1"/>
        <v>㈜남도농산</v>
      </c>
      <c r="E124" s="74" t="s">
        <v>4992</v>
      </c>
      <c r="F124" s="74" t="s">
        <v>4992</v>
      </c>
    </row>
    <row r="125" spans="1:6" ht="34.799999999999997">
      <c r="A125" s="1" t="s">
        <v>2106</v>
      </c>
      <c r="B125" t="str">
        <f t="shared" si="1"/>
        <v>원광이엔텍㈜</v>
      </c>
      <c r="E125" s="74" t="s">
        <v>1129</v>
      </c>
      <c r="F125" s="74" t="s">
        <v>1129</v>
      </c>
    </row>
    <row r="126" spans="1:6" ht="34.799999999999997">
      <c r="A126" s="1" t="s">
        <v>2108</v>
      </c>
      <c r="B126" t="str">
        <f t="shared" si="1"/>
        <v>㈜랩웍스</v>
      </c>
      <c r="E126" s="74" t="s">
        <v>5030</v>
      </c>
      <c r="F126" s="74" t="s">
        <v>5030</v>
      </c>
    </row>
    <row r="127" spans="1:6" ht="34.799999999999997">
      <c r="A127" s="1" t="s">
        <v>2109</v>
      </c>
      <c r="B127" t="str">
        <f t="shared" si="1"/>
        <v>㈜청룡수산</v>
      </c>
      <c r="E127" s="74" t="s">
        <v>1124</v>
      </c>
      <c r="F127" s="74" t="s">
        <v>1124</v>
      </c>
    </row>
    <row r="128" spans="1:6" ht="31.2">
      <c r="A128" s="1" t="s">
        <v>2113</v>
      </c>
      <c r="B128" t="str">
        <f t="shared" si="1"/>
        <v>㈜대웅에스앤티</v>
      </c>
      <c r="E128" s="74" t="s">
        <v>5068</v>
      </c>
      <c r="F128" s="74" t="s">
        <v>5068</v>
      </c>
    </row>
    <row r="129" spans="1:6" ht="31.2">
      <c r="A129" s="1" t="s">
        <v>2114</v>
      </c>
      <c r="B129" t="str">
        <f t="shared" si="1"/>
        <v>디케이산업㈜</v>
      </c>
      <c r="E129" s="74" t="s">
        <v>5089</v>
      </c>
      <c r="F129" s="74" t="s">
        <v>5089</v>
      </c>
    </row>
    <row r="130" spans="1:6" ht="34.799999999999997">
      <c r="A130" s="1" t="s">
        <v>2122</v>
      </c>
      <c r="B130" t="str">
        <f t="shared" ref="B130:B159" si="2">VLOOKUP(A130,E:F,2,FALSE)</f>
        <v>㈜한국에이씨엠</v>
      </c>
      <c r="E130" s="94" t="s">
        <v>5106</v>
      </c>
      <c r="F130" s="94" t="s">
        <v>5106</v>
      </c>
    </row>
    <row r="131" spans="1:6" ht="34.799999999999997">
      <c r="A131" s="1" t="s">
        <v>2130</v>
      </c>
      <c r="B131" t="str">
        <f t="shared" si="2"/>
        <v>㈜동화엔텍</v>
      </c>
      <c r="E131" s="74" t="s">
        <v>2106</v>
      </c>
      <c r="F131" s="74" t="s">
        <v>2106</v>
      </c>
    </row>
    <row r="132" spans="1:6" ht="31.2">
      <c r="A132" s="1" t="s">
        <v>2131</v>
      </c>
      <c r="B132" t="str">
        <f t="shared" si="2"/>
        <v>㈜디알액시온</v>
      </c>
      <c r="E132" s="74" t="s">
        <v>1127</v>
      </c>
      <c r="F132" s="74" t="s">
        <v>1127</v>
      </c>
    </row>
    <row r="133" spans="1:6" ht="34.799999999999997">
      <c r="A133" s="1" t="s">
        <v>2133</v>
      </c>
      <c r="B133" t="str">
        <f t="shared" si="2"/>
        <v>㈜부마씨이</v>
      </c>
      <c r="E133" s="74" t="s">
        <v>2122</v>
      </c>
      <c r="F133" s="74" t="s">
        <v>2122</v>
      </c>
    </row>
    <row r="134" spans="1:6" ht="34.799999999999997">
      <c r="A134" s="1" t="s">
        <v>2134</v>
      </c>
      <c r="B134" t="str">
        <f t="shared" si="2"/>
        <v>㈜솔바테크놀러지</v>
      </c>
      <c r="E134" s="74" t="s">
        <v>5176</v>
      </c>
      <c r="F134" s="74" t="s">
        <v>5176</v>
      </c>
    </row>
    <row r="135" spans="1:6" ht="34.799999999999997">
      <c r="A135" s="1" t="s">
        <v>2135</v>
      </c>
      <c r="B135" t="str">
        <f t="shared" si="2"/>
        <v>우성밸브㈜</v>
      </c>
      <c r="E135" s="74" t="s">
        <v>5199</v>
      </c>
      <c r="F135" s="74" t="s">
        <v>5199</v>
      </c>
    </row>
    <row r="136" spans="1:6" ht="34.799999999999997">
      <c r="A136" s="1" t="s">
        <v>2136</v>
      </c>
      <c r="B136" t="str">
        <f t="shared" si="2"/>
        <v>한일정밀</v>
      </c>
      <c r="E136" s="74" t="s">
        <v>5219</v>
      </c>
      <c r="F136" s="74" t="s">
        <v>5219</v>
      </c>
    </row>
    <row r="137" spans="1:6" ht="34.799999999999997">
      <c r="A137" s="1" t="s">
        <v>2137</v>
      </c>
      <c r="B137" t="str">
        <f t="shared" si="2"/>
        <v>㈜호승기업</v>
      </c>
      <c r="E137" s="74" t="s">
        <v>5238</v>
      </c>
      <c r="F137" s="74" t="s">
        <v>5238</v>
      </c>
    </row>
    <row r="138" spans="1:6" ht="34.799999999999997">
      <c r="A138" s="1" t="s">
        <v>2334</v>
      </c>
      <c r="B138" t="str">
        <f t="shared" si="2"/>
        <v>㈜네오팜</v>
      </c>
      <c r="E138" s="74" t="s">
        <v>5260</v>
      </c>
      <c r="F138" s="74" t="s">
        <v>5260</v>
      </c>
    </row>
    <row r="139" spans="1:6" ht="34.799999999999997">
      <c r="A139" s="1" t="s">
        <v>2348</v>
      </c>
      <c r="B139" t="str">
        <f t="shared" si="2"/>
        <v>㈜하우앳</v>
      </c>
      <c r="E139" s="101" t="s">
        <v>5281</v>
      </c>
      <c r="F139" s="101" t="s">
        <v>5281</v>
      </c>
    </row>
    <row r="140" spans="1:6" ht="34.799999999999997">
      <c r="A140" s="1" t="s">
        <v>2349</v>
      </c>
      <c r="B140" t="e">
        <f t="shared" si="2"/>
        <v>#N/A</v>
      </c>
      <c r="E140" s="74" t="s">
        <v>1698</v>
      </c>
      <c r="F140" s="74" t="s">
        <v>1698</v>
      </c>
    </row>
    <row r="141" spans="1:6" ht="52.2">
      <c r="A141" s="1" t="s">
        <v>2464</v>
      </c>
      <c r="B141" t="str">
        <f t="shared" si="2"/>
        <v>㈜디파트너스</v>
      </c>
      <c r="E141" s="74" t="s">
        <v>5312</v>
      </c>
      <c r="F141" s="74" t="s">
        <v>5312</v>
      </c>
    </row>
    <row r="142" spans="1:6" ht="31.2">
      <c r="A142" s="1" t="s">
        <v>2465</v>
      </c>
      <c r="B142" t="str">
        <f t="shared" si="2"/>
        <v>㈜라이트팜텍</v>
      </c>
      <c r="E142" s="74" t="s">
        <v>5333</v>
      </c>
      <c r="F142" s="74" t="s">
        <v>5333</v>
      </c>
    </row>
    <row r="143" spans="1:6" ht="34.799999999999997">
      <c r="A143" s="1" t="s">
        <v>2466</v>
      </c>
      <c r="B143" t="str">
        <f t="shared" si="2"/>
        <v>㈜로킷</v>
      </c>
      <c r="E143" s="74" t="s">
        <v>2109</v>
      </c>
      <c r="F143" s="74" t="s">
        <v>2109</v>
      </c>
    </row>
    <row r="144" spans="1:6" ht="34.799999999999997">
      <c r="A144" s="1" t="s">
        <v>2467</v>
      </c>
      <c r="B144" t="str">
        <f t="shared" si="2"/>
        <v>썬텍㈜</v>
      </c>
      <c r="E144" s="74" t="s">
        <v>1128</v>
      </c>
      <c r="F144" s="74" t="s">
        <v>1128</v>
      </c>
    </row>
    <row r="145" spans="1:6" ht="52.2">
      <c r="A145" s="1" t="s">
        <v>2474</v>
      </c>
      <c r="B145" t="str">
        <f t="shared" si="2"/>
        <v>㈜지엠엠씨</v>
      </c>
      <c r="E145" s="74" t="s">
        <v>1122</v>
      </c>
      <c r="F145" s="74" t="s">
        <v>1122</v>
      </c>
    </row>
    <row r="146" spans="1:6" ht="34.799999999999997">
      <c r="A146" s="1" t="s">
        <v>2475</v>
      </c>
      <c r="B146" t="str">
        <f t="shared" si="2"/>
        <v>㈜코엠피</v>
      </c>
      <c r="E146" s="79" t="s">
        <v>2034</v>
      </c>
      <c r="F146" s="79" t="s">
        <v>2034</v>
      </c>
    </row>
    <row r="147" spans="1:6" ht="46.8">
      <c r="A147" s="1" t="s">
        <v>2476</v>
      </c>
      <c r="B147" t="str">
        <f t="shared" si="2"/>
        <v>㈜하예성엔지니어링</v>
      </c>
      <c r="E147" s="79" t="s">
        <v>5431</v>
      </c>
      <c r="F147" s="79" t="s">
        <v>5431</v>
      </c>
    </row>
    <row r="148" spans="1:6">
      <c r="A148" s="1" t="s">
        <v>2477</v>
      </c>
      <c r="B148" t="str">
        <f t="shared" si="2"/>
        <v>센트롤</v>
      </c>
      <c r="E148" s="79" t="s">
        <v>2024</v>
      </c>
      <c r="F148" s="79" t="s">
        <v>2024</v>
      </c>
    </row>
    <row r="149" spans="1:6" ht="34.799999999999997">
      <c r="A149" s="1" t="s">
        <v>2478</v>
      </c>
      <c r="B149" t="str">
        <f t="shared" si="2"/>
        <v>㈜다산메디켐</v>
      </c>
      <c r="E149" s="79" t="s">
        <v>2027</v>
      </c>
      <c r="F149" s="79" t="s">
        <v>2027</v>
      </c>
    </row>
    <row r="150" spans="1:6" ht="34.799999999999997">
      <c r="A150" s="1" t="s">
        <v>2479</v>
      </c>
      <c r="B150" t="str">
        <f t="shared" si="2"/>
        <v>㈜세포바이오</v>
      </c>
      <c r="E150" s="79" t="s">
        <v>5483</v>
      </c>
      <c r="F150" s="79" t="s">
        <v>5483</v>
      </c>
    </row>
    <row r="151" spans="1:6" ht="31.2">
      <c r="A151" s="1" t="s">
        <v>2480</v>
      </c>
      <c r="B151" t="str">
        <f t="shared" si="2"/>
        <v>㈜이즈파크</v>
      </c>
      <c r="E151" s="79" t="s">
        <v>5500</v>
      </c>
      <c r="F151" s="79" t="s">
        <v>5500</v>
      </c>
    </row>
    <row r="152" spans="1:6" ht="34.799999999999997">
      <c r="A152" s="1" t="s">
        <v>2481</v>
      </c>
      <c r="B152" t="str">
        <f t="shared" si="2"/>
        <v>대승의료기기㈜</v>
      </c>
      <c r="E152" s="79" t="s">
        <v>5515</v>
      </c>
      <c r="F152" s="79" t="s">
        <v>5515</v>
      </c>
    </row>
    <row r="153" spans="1:6" ht="52.2">
      <c r="A153" s="1" t="s">
        <v>2488</v>
      </c>
      <c r="B153" t="str">
        <f t="shared" si="2"/>
        <v>이앤에이치㈜</v>
      </c>
      <c r="E153" s="79" t="s">
        <v>2032</v>
      </c>
      <c r="F153" s="79" t="s">
        <v>2032</v>
      </c>
    </row>
    <row r="154" spans="1:6" ht="34.799999999999997">
      <c r="A154" s="17" t="s">
        <v>670</v>
      </c>
      <c r="B154" t="str">
        <f t="shared" si="2"/>
        <v>㈜케이씨산업</v>
      </c>
      <c r="E154" s="79" t="s">
        <v>2033</v>
      </c>
      <c r="F154" s="79" t="s">
        <v>2033</v>
      </c>
    </row>
    <row r="155" spans="1:6" ht="34.799999999999997">
      <c r="A155" s="17" t="s">
        <v>7799</v>
      </c>
      <c r="B155" t="str">
        <f t="shared" si="2"/>
        <v>한림제약㈜</v>
      </c>
      <c r="E155" s="79" t="s">
        <v>376</v>
      </c>
      <c r="F155" s="79" t="s">
        <v>376</v>
      </c>
    </row>
    <row r="156" spans="1:6">
      <c r="A156" s="17" t="s">
        <v>7814</v>
      </c>
      <c r="B156" t="str">
        <f t="shared" si="2"/>
        <v>㈜참케어</v>
      </c>
      <c r="E156" s="79" t="s">
        <v>2035</v>
      </c>
      <c r="F156" s="79" t="s">
        <v>2035</v>
      </c>
    </row>
    <row r="157" spans="1:6" ht="31.2">
      <c r="A157" s="17" t="s">
        <v>7270</v>
      </c>
      <c r="B157" t="str">
        <f t="shared" si="2"/>
        <v>㈜디지털존</v>
      </c>
      <c r="E157" s="79" t="s">
        <v>2038</v>
      </c>
      <c r="F157" s="79" t="s">
        <v>2038</v>
      </c>
    </row>
    <row r="158" spans="1:6">
      <c r="A158" s="17" t="s">
        <v>7216</v>
      </c>
      <c r="B158" t="str">
        <f t="shared" si="2"/>
        <v>㈜웰크론</v>
      </c>
      <c r="E158" s="79" t="s">
        <v>5607</v>
      </c>
      <c r="F158" s="79" t="s">
        <v>5607</v>
      </c>
    </row>
    <row r="159" spans="1:6" ht="31.2">
      <c r="A159" s="17" t="s">
        <v>7235</v>
      </c>
      <c r="B159" t="str">
        <f t="shared" si="2"/>
        <v>㈜제이시스메디칼</v>
      </c>
      <c r="E159" s="79" t="s">
        <v>2028</v>
      </c>
      <c r="F159" s="79" t="s">
        <v>2028</v>
      </c>
    </row>
    <row r="160" spans="1:6" ht="34.799999999999997">
      <c r="E160" s="79" t="s">
        <v>5640</v>
      </c>
      <c r="F160" s="79" t="s">
        <v>5640</v>
      </c>
    </row>
    <row r="161" spans="5:6">
      <c r="E161" s="79" t="s">
        <v>2030</v>
      </c>
      <c r="F161" s="79" t="s">
        <v>2030</v>
      </c>
    </row>
    <row r="162" spans="5:6">
      <c r="E162" s="79" t="s">
        <v>5673</v>
      </c>
      <c r="F162" s="79" t="s">
        <v>5673</v>
      </c>
    </row>
    <row r="163" spans="5:6" ht="34.799999999999997">
      <c r="E163" s="79" t="s">
        <v>252</v>
      </c>
      <c r="F163" s="79" t="s">
        <v>252</v>
      </c>
    </row>
    <row r="164" spans="5:6" ht="34.799999999999997">
      <c r="E164" s="79" t="s">
        <v>5712</v>
      </c>
      <c r="F164" s="79" t="s">
        <v>5712</v>
      </c>
    </row>
    <row r="165" spans="5:6" ht="34.799999999999997">
      <c r="E165" s="79" t="s">
        <v>5728</v>
      </c>
      <c r="F165" s="79" t="s">
        <v>5728</v>
      </c>
    </row>
    <row r="166" spans="5:6">
      <c r="E166" s="79" t="s">
        <v>10895</v>
      </c>
      <c r="F166" s="79" t="s">
        <v>5745</v>
      </c>
    </row>
    <row r="167" spans="5:6" ht="34.799999999999997">
      <c r="E167" s="79" t="s">
        <v>5761</v>
      </c>
      <c r="F167" s="79" t="s">
        <v>5761</v>
      </c>
    </row>
    <row r="168" spans="5:6" ht="34.799999999999997">
      <c r="E168" s="79" t="s">
        <v>2020</v>
      </c>
      <c r="F168" s="79" t="s">
        <v>2020</v>
      </c>
    </row>
    <row r="169" spans="5:6">
      <c r="E169" s="79" t="s">
        <v>411</v>
      </c>
      <c r="F169" s="79" t="s">
        <v>411</v>
      </c>
    </row>
    <row r="170" spans="5:6">
      <c r="E170" s="79" t="s">
        <v>5804</v>
      </c>
      <c r="F170" s="79" t="s">
        <v>5804</v>
      </c>
    </row>
    <row r="171" spans="5:6">
      <c r="E171" s="79" t="s">
        <v>2022</v>
      </c>
      <c r="F171" s="79" t="s">
        <v>2022</v>
      </c>
    </row>
    <row r="172" spans="5:6" ht="34.799999999999997">
      <c r="E172" s="79" t="s">
        <v>5833</v>
      </c>
      <c r="F172" s="79" t="s">
        <v>5833</v>
      </c>
    </row>
    <row r="173" spans="5:6" ht="34.799999999999997">
      <c r="E173" s="79" t="s">
        <v>5843</v>
      </c>
      <c r="F173" s="79" t="s">
        <v>5843</v>
      </c>
    </row>
    <row r="174" spans="5:6">
      <c r="E174" s="79" t="s">
        <v>5851</v>
      </c>
      <c r="F174" s="79" t="s">
        <v>5851</v>
      </c>
    </row>
    <row r="175" spans="5:6" ht="34.799999999999997">
      <c r="E175" s="79" t="s">
        <v>2037</v>
      </c>
      <c r="F175" s="79" t="s">
        <v>2037</v>
      </c>
    </row>
    <row r="176" spans="5:6" ht="34.799999999999997">
      <c r="E176" s="79" t="s">
        <v>2039</v>
      </c>
      <c r="F176" s="79" t="s">
        <v>2039</v>
      </c>
    </row>
    <row r="177" spans="5:6" ht="34.799999999999997">
      <c r="E177" s="79" t="s">
        <v>442</v>
      </c>
      <c r="F177" s="79" t="s">
        <v>442</v>
      </c>
    </row>
    <row r="178" spans="5:6">
      <c r="E178" s="79" t="s">
        <v>2025</v>
      </c>
      <c r="F178" s="79" t="s">
        <v>2025</v>
      </c>
    </row>
    <row r="179" spans="5:6" ht="34.799999999999997">
      <c r="E179" s="79" t="s">
        <v>5930</v>
      </c>
      <c r="F179" s="79" t="s">
        <v>5930</v>
      </c>
    </row>
    <row r="180" spans="5:6" ht="34.799999999999997">
      <c r="E180" s="79" t="s">
        <v>2018</v>
      </c>
      <c r="F180" s="79" t="s">
        <v>2018</v>
      </c>
    </row>
    <row r="181" spans="5:6" ht="34.799999999999997">
      <c r="E181" s="79" t="s">
        <v>2019</v>
      </c>
      <c r="F181" s="79" t="s">
        <v>2019</v>
      </c>
    </row>
    <row r="182" spans="5:6" ht="34.799999999999997">
      <c r="E182" s="79" t="s">
        <v>2029</v>
      </c>
      <c r="F182" s="79" t="s">
        <v>2029</v>
      </c>
    </row>
    <row r="183" spans="5:6" ht="34.799999999999997">
      <c r="E183" s="79" t="s">
        <v>5986</v>
      </c>
      <c r="F183" s="79" t="s">
        <v>5986</v>
      </c>
    </row>
    <row r="184" spans="5:6" ht="34.799999999999997">
      <c r="E184" s="79" t="s">
        <v>2031</v>
      </c>
      <c r="F184" s="79" t="s">
        <v>2031</v>
      </c>
    </row>
    <row r="185" spans="5:6">
      <c r="E185" s="79" t="s">
        <v>6020</v>
      </c>
      <c r="F185" s="79" t="s">
        <v>6020</v>
      </c>
    </row>
    <row r="186" spans="5:6" ht="34.799999999999997">
      <c r="E186" s="79" t="s">
        <v>2021</v>
      </c>
      <c r="F186" s="79" t="s">
        <v>2021</v>
      </c>
    </row>
    <row r="187" spans="5:6" ht="34.799999999999997">
      <c r="E187" s="79" t="s">
        <v>2017</v>
      </c>
      <c r="F187" s="79" t="s">
        <v>2017</v>
      </c>
    </row>
    <row r="188" spans="5:6" ht="34.799999999999997">
      <c r="E188" s="79" t="s">
        <v>6064</v>
      </c>
      <c r="F188" s="79" t="s">
        <v>6064</v>
      </c>
    </row>
    <row r="189" spans="5:6" ht="34.799999999999997">
      <c r="E189" s="79" t="s">
        <v>6079</v>
      </c>
      <c r="F189" s="79" t="s">
        <v>6079</v>
      </c>
    </row>
    <row r="190" spans="5:6" ht="34.799999999999997">
      <c r="E190" s="79" t="s">
        <v>6094</v>
      </c>
      <c r="F190" s="79" t="s">
        <v>6094</v>
      </c>
    </row>
    <row r="191" spans="5:6" ht="34.799999999999997">
      <c r="E191" s="79" t="s">
        <v>6110</v>
      </c>
      <c r="F191" s="79" t="s">
        <v>6110</v>
      </c>
    </row>
    <row r="192" spans="5:6" ht="34.799999999999997">
      <c r="E192" s="79" t="s">
        <v>6127</v>
      </c>
      <c r="F192" s="79" t="s">
        <v>6127</v>
      </c>
    </row>
    <row r="193" spans="5:6" ht="34.799999999999997">
      <c r="E193" s="79" t="s">
        <v>2036</v>
      </c>
      <c r="F193" s="79" t="s">
        <v>2036</v>
      </c>
    </row>
    <row r="194" spans="5:6" ht="34.799999999999997">
      <c r="E194" s="79" t="s">
        <v>6159</v>
      </c>
      <c r="F194" s="79" t="s">
        <v>6159</v>
      </c>
    </row>
    <row r="195" spans="5:6" ht="34.799999999999997">
      <c r="E195" s="79" t="s">
        <v>6176</v>
      </c>
      <c r="F195" s="79" t="s">
        <v>6176</v>
      </c>
    </row>
    <row r="196" spans="5:6" ht="34.799999999999997">
      <c r="E196" s="74" t="s">
        <v>1088</v>
      </c>
      <c r="F196" s="74" t="s">
        <v>1088</v>
      </c>
    </row>
    <row r="197" spans="5:6" ht="52.2">
      <c r="E197" s="74" t="s">
        <v>6218</v>
      </c>
      <c r="F197" s="74" t="s">
        <v>6218</v>
      </c>
    </row>
    <row r="198" spans="5:6" ht="34.799999999999997">
      <c r="E198" s="74" t="s">
        <v>6240</v>
      </c>
      <c r="F198" s="74" t="s">
        <v>6240</v>
      </c>
    </row>
    <row r="199" spans="5:6" ht="34.799999999999997">
      <c r="E199" s="74" t="s">
        <v>1066</v>
      </c>
      <c r="F199" s="74" t="s">
        <v>1066</v>
      </c>
    </row>
    <row r="200" spans="5:6" ht="34.799999999999997">
      <c r="E200" s="74" t="s">
        <v>6280</v>
      </c>
      <c r="F200" s="74" t="s">
        <v>6280</v>
      </c>
    </row>
    <row r="201" spans="5:6" ht="34.799999999999997">
      <c r="E201" s="74" t="s">
        <v>6295</v>
      </c>
      <c r="F201" s="74" t="s">
        <v>6295</v>
      </c>
    </row>
    <row r="202" spans="5:6" ht="34.799999999999997">
      <c r="E202" s="74" t="s">
        <v>1085</v>
      </c>
      <c r="F202" s="74" t="s">
        <v>1085</v>
      </c>
    </row>
    <row r="203" spans="5:6">
      <c r="E203" s="74" t="s">
        <v>1064</v>
      </c>
      <c r="F203" s="74" t="s">
        <v>1064</v>
      </c>
    </row>
    <row r="204" spans="5:6" ht="34.799999999999997">
      <c r="E204" s="74" t="s">
        <v>6343</v>
      </c>
      <c r="F204" s="74" t="s">
        <v>6343</v>
      </c>
    </row>
    <row r="205" spans="5:6" ht="34.799999999999997">
      <c r="E205" s="74" t="s">
        <v>2133</v>
      </c>
      <c r="F205" s="74" t="s">
        <v>2133</v>
      </c>
    </row>
    <row r="206" spans="5:6" ht="34.799999999999997">
      <c r="E206" s="74" t="s">
        <v>6379</v>
      </c>
      <c r="F206" s="74" t="s">
        <v>6379</v>
      </c>
    </row>
    <row r="207" spans="5:6" ht="34.799999999999997">
      <c r="E207" s="94" t="s">
        <v>1092</v>
      </c>
      <c r="F207" s="94" t="s">
        <v>1092</v>
      </c>
    </row>
    <row r="208" spans="5:6">
      <c r="E208" s="74" t="s">
        <v>2136</v>
      </c>
      <c r="F208" s="74" t="s">
        <v>2136</v>
      </c>
    </row>
    <row r="209" spans="5:6">
      <c r="E209" s="74" t="s">
        <v>1068</v>
      </c>
      <c r="F209" s="74" t="s">
        <v>1068</v>
      </c>
    </row>
    <row r="210" spans="5:6" ht="34.799999999999997">
      <c r="E210" s="74" t="s">
        <v>6434</v>
      </c>
      <c r="F210" s="74" t="s">
        <v>6434</v>
      </c>
    </row>
    <row r="211" spans="5:6" ht="34.799999999999997">
      <c r="E211" s="74" t="s">
        <v>6456</v>
      </c>
      <c r="F211" s="74" t="s">
        <v>6456</v>
      </c>
    </row>
    <row r="212" spans="5:6" ht="34.799999999999997">
      <c r="E212" s="74" t="s">
        <v>6477</v>
      </c>
      <c r="F212" s="74" t="s">
        <v>6477</v>
      </c>
    </row>
    <row r="213" spans="5:6" ht="34.799999999999997">
      <c r="E213" s="74" t="s">
        <v>6493</v>
      </c>
      <c r="F213" s="74" t="s">
        <v>6493</v>
      </c>
    </row>
    <row r="214" spans="5:6" ht="34.799999999999997">
      <c r="E214" s="74" t="s">
        <v>6513</v>
      </c>
      <c r="F214" s="74" t="s">
        <v>6513</v>
      </c>
    </row>
    <row r="215" spans="5:6" ht="34.799999999999997">
      <c r="E215" s="74" t="s">
        <v>6529</v>
      </c>
      <c r="F215" s="74" t="s">
        <v>6529</v>
      </c>
    </row>
    <row r="216" spans="5:6" ht="34.799999999999997">
      <c r="E216" s="74" t="s">
        <v>6543</v>
      </c>
      <c r="F216" s="74" t="s">
        <v>6543</v>
      </c>
    </row>
    <row r="217" spans="5:6" ht="34.799999999999997">
      <c r="E217" s="74" t="s">
        <v>6562</v>
      </c>
      <c r="F217" s="74" t="s">
        <v>6562</v>
      </c>
    </row>
    <row r="218" spans="5:6" ht="34.799999999999997">
      <c r="E218" s="125" t="s">
        <v>2130</v>
      </c>
      <c r="F218" s="125" t="s">
        <v>2130</v>
      </c>
    </row>
    <row r="219" spans="5:6" ht="34.799999999999997">
      <c r="E219" s="74" t="s">
        <v>2137</v>
      </c>
      <c r="F219" s="74" t="s">
        <v>2137</v>
      </c>
    </row>
    <row r="220" spans="5:6" ht="34.799999999999997">
      <c r="E220" s="74" t="s">
        <v>2131</v>
      </c>
      <c r="F220" s="74" t="s">
        <v>2131</v>
      </c>
    </row>
    <row r="221" spans="5:6" ht="34.799999999999997">
      <c r="E221" s="74" t="s">
        <v>6634</v>
      </c>
      <c r="F221" s="74" t="s">
        <v>6634</v>
      </c>
    </row>
    <row r="222" spans="5:6" ht="34.799999999999997">
      <c r="E222" s="74" t="s">
        <v>1091</v>
      </c>
      <c r="F222" s="74" t="s">
        <v>1091</v>
      </c>
    </row>
    <row r="223" spans="5:6" ht="34.799999999999997">
      <c r="E223" s="74" t="s">
        <v>2135</v>
      </c>
      <c r="F223" s="74" t="s">
        <v>2135</v>
      </c>
    </row>
    <row r="224" spans="5:6" ht="34.799999999999997">
      <c r="E224" s="74" t="s">
        <v>6686</v>
      </c>
      <c r="F224" s="74" t="s">
        <v>6686</v>
      </c>
    </row>
    <row r="225" spans="5:6" ht="34.799999999999997">
      <c r="E225" s="74" t="s">
        <v>1093</v>
      </c>
      <c r="F225" s="74" t="s">
        <v>1093</v>
      </c>
    </row>
    <row r="226" spans="5:6">
      <c r="E226" s="74" t="s">
        <v>6718</v>
      </c>
      <c r="F226" s="74" t="s">
        <v>6718</v>
      </c>
    </row>
    <row r="227" spans="5:6" ht="34.799999999999997">
      <c r="E227" s="126" t="s">
        <v>1090</v>
      </c>
      <c r="F227" s="126" t="s">
        <v>1090</v>
      </c>
    </row>
    <row r="228" spans="5:6">
      <c r="E228" s="94" t="s">
        <v>6749</v>
      </c>
      <c r="F228" s="94" t="s">
        <v>6749</v>
      </c>
    </row>
    <row r="229" spans="5:6">
      <c r="E229" s="74" t="s">
        <v>1087</v>
      </c>
      <c r="F229" s="74" t="s">
        <v>1087</v>
      </c>
    </row>
    <row r="230" spans="5:6">
      <c r="E230" s="126" t="s">
        <v>1086</v>
      </c>
      <c r="F230" s="126" t="s">
        <v>1086</v>
      </c>
    </row>
    <row r="231" spans="5:6" ht="34.799999999999997">
      <c r="E231" s="74" t="s">
        <v>2134</v>
      </c>
      <c r="F231" s="74" t="s">
        <v>2134</v>
      </c>
    </row>
    <row r="232" spans="5:6">
      <c r="E232" s="74" t="s">
        <v>6819</v>
      </c>
      <c r="F232" s="74" t="s">
        <v>6819</v>
      </c>
    </row>
    <row r="233" spans="5:6">
      <c r="E233" s="74" t="s">
        <v>6837</v>
      </c>
      <c r="F233" s="74" t="s">
        <v>6837</v>
      </c>
    </row>
    <row r="234" spans="5:6" ht="34.799999999999997">
      <c r="E234" s="94" t="s">
        <v>1065</v>
      </c>
      <c r="F234" s="94" t="s">
        <v>1065</v>
      </c>
    </row>
    <row r="235" spans="5:6">
      <c r="E235" s="94" t="s">
        <v>6874</v>
      </c>
      <c r="F235" s="94" t="s">
        <v>6874</v>
      </c>
    </row>
    <row r="236" spans="5:6">
      <c r="E236" s="74" t="s">
        <v>6888</v>
      </c>
      <c r="F236" s="74" t="s">
        <v>6888</v>
      </c>
    </row>
    <row r="237" spans="5:6">
      <c r="E237" s="74" t="s">
        <v>1051</v>
      </c>
      <c r="F237" s="74" t="s">
        <v>1051</v>
      </c>
    </row>
    <row r="238" spans="5:6">
      <c r="E238" s="74" t="s">
        <v>1089</v>
      </c>
      <c r="F238" s="74" t="s">
        <v>1089</v>
      </c>
    </row>
    <row r="239" spans="5:6">
      <c r="E239" s="74" t="s">
        <v>6938</v>
      </c>
      <c r="F239" s="74" t="s">
        <v>6938</v>
      </c>
    </row>
    <row r="240" spans="5:6" ht="34.799999999999997">
      <c r="E240" s="74" t="s">
        <v>6953</v>
      </c>
      <c r="F240" s="74" t="s">
        <v>6953</v>
      </c>
    </row>
    <row r="241" spans="5:6">
      <c r="E241" s="74" t="s">
        <v>6970</v>
      </c>
      <c r="F241" s="74" t="s">
        <v>6970</v>
      </c>
    </row>
    <row r="242" spans="5:6">
      <c r="E242" s="74" t="s">
        <v>6984</v>
      </c>
      <c r="F242" s="74" t="s">
        <v>6984</v>
      </c>
    </row>
    <row r="243" spans="5:6">
      <c r="E243" s="74" t="s">
        <v>7002</v>
      </c>
      <c r="F243" s="74" t="s">
        <v>7002</v>
      </c>
    </row>
    <row r="244" spans="5:6" ht="34.799999999999997">
      <c r="E244" s="74" t="s">
        <v>1070</v>
      </c>
      <c r="F244" s="74" t="s">
        <v>1070</v>
      </c>
    </row>
    <row r="245" spans="5:6" ht="34.799999999999997">
      <c r="E245" s="74" t="s">
        <v>7034</v>
      </c>
      <c r="F245" s="74" t="s">
        <v>7034</v>
      </c>
    </row>
    <row r="246" spans="5:6" ht="34.799999999999997">
      <c r="E246" s="74" t="s">
        <v>1061</v>
      </c>
      <c r="F246" s="74" t="s">
        <v>1061</v>
      </c>
    </row>
    <row r="247" spans="5:6" ht="34.799999999999997">
      <c r="E247" s="74" t="s">
        <v>1069</v>
      </c>
      <c r="F247" s="74" t="s">
        <v>1069</v>
      </c>
    </row>
    <row r="248" spans="5:6" ht="34.799999999999997">
      <c r="E248" s="74" t="s">
        <v>1062</v>
      </c>
      <c r="F248" s="74" t="s">
        <v>1062</v>
      </c>
    </row>
    <row r="249" spans="5:6">
      <c r="E249" s="74" t="s">
        <v>7086</v>
      </c>
      <c r="F249" s="74" t="s">
        <v>7086</v>
      </c>
    </row>
    <row r="250" spans="5:6" ht="52.2">
      <c r="E250" s="74" t="s">
        <v>1071</v>
      </c>
      <c r="F250" s="74" t="s">
        <v>1071</v>
      </c>
    </row>
    <row r="251" spans="5:6">
      <c r="E251" s="74" t="s">
        <v>7116</v>
      </c>
      <c r="F251" s="74" t="s">
        <v>7116</v>
      </c>
    </row>
    <row r="252" spans="5:6" ht="34.799999999999997">
      <c r="E252" s="74" t="s">
        <v>1067</v>
      </c>
      <c r="F252" s="74" t="s">
        <v>1067</v>
      </c>
    </row>
    <row r="253" spans="5:6" ht="34.799999999999997">
      <c r="E253" s="74" t="s">
        <v>2480</v>
      </c>
      <c r="F253" s="74" t="s">
        <v>2480</v>
      </c>
    </row>
    <row r="254" spans="5:6" ht="52.2">
      <c r="E254" s="74" t="s">
        <v>7166</v>
      </c>
      <c r="F254" s="74" t="s">
        <v>7166</v>
      </c>
    </row>
    <row r="255" spans="5:6" ht="34.799999999999997">
      <c r="E255" s="74" t="s">
        <v>2479</v>
      </c>
      <c r="F255" s="74" t="s">
        <v>2479</v>
      </c>
    </row>
    <row r="256" spans="5:6" ht="34.799999999999997">
      <c r="E256" s="74" t="s">
        <v>7197</v>
      </c>
      <c r="F256" s="74" t="s">
        <v>7197</v>
      </c>
    </row>
    <row r="257" spans="5:6">
      <c r="E257" s="74" t="s">
        <v>7216</v>
      </c>
      <c r="F257" s="74" t="s">
        <v>7216</v>
      </c>
    </row>
    <row r="258" spans="5:6" ht="34.799999999999997">
      <c r="E258" s="74" t="s">
        <v>7235</v>
      </c>
      <c r="F258" s="74" t="s">
        <v>7235</v>
      </c>
    </row>
    <row r="259" spans="5:6" ht="34.799999999999997">
      <c r="E259" s="74" t="s">
        <v>2478</v>
      </c>
      <c r="F259" s="74" t="s">
        <v>2478</v>
      </c>
    </row>
    <row r="260" spans="5:6" ht="34.799999999999997">
      <c r="E260" s="74" t="s">
        <v>7270</v>
      </c>
      <c r="F260" s="74" t="s">
        <v>7270</v>
      </c>
    </row>
    <row r="261" spans="5:6" ht="52.2">
      <c r="E261" s="74" t="s">
        <v>7289</v>
      </c>
      <c r="F261" s="74" t="s">
        <v>7289</v>
      </c>
    </row>
    <row r="262" spans="5:6">
      <c r="E262" s="74" t="s">
        <v>7307</v>
      </c>
      <c r="F262" s="74" t="s">
        <v>7307</v>
      </c>
    </row>
    <row r="263" spans="5:6" ht="34.799999999999997">
      <c r="E263" s="74" t="s">
        <v>7322</v>
      </c>
      <c r="F263" s="74" t="s">
        <v>7322</v>
      </c>
    </row>
    <row r="264" spans="5:6">
      <c r="E264" s="74" t="s">
        <v>7336</v>
      </c>
      <c r="F264" s="74" t="s">
        <v>7336</v>
      </c>
    </row>
    <row r="265" spans="5:6">
      <c r="E265" s="74" t="s">
        <v>2475</v>
      </c>
      <c r="F265" s="74" t="s">
        <v>2475</v>
      </c>
    </row>
    <row r="266" spans="5:6" ht="34.799999999999997">
      <c r="E266" s="74" t="s">
        <v>7370</v>
      </c>
      <c r="F266" s="74" t="s">
        <v>7370</v>
      </c>
    </row>
    <row r="267" spans="5:6" ht="52.2">
      <c r="E267" s="74" t="s">
        <v>2476</v>
      </c>
      <c r="F267" s="74" t="s">
        <v>2476</v>
      </c>
    </row>
    <row r="268" spans="5:6">
      <c r="E268" s="94" t="s">
        <v>7402</v>
      </c>
      <c r="F268" s="94" t="s">
        <v>7402</v>
      </c>
    </row>
    <row r="269" spans="5:6">
      <c r="E269" s="74" t="s">
        <v>7419</v>
      </c>
      <c r="F269" s="74" t="s">
        <v>7419</v>
      </c>
    </row>
    <row r="270" spans="5:6">
      <c r="E270" s="74" t="s">
        <v>7439</v>
      </c>
      <c r="F270" s="74" t="s">
        <v>7439</v>
      </c>
    </row>
    <row r="271" spans="5:6" ht="34.799999999999997">
      <c r="E271" s="74" t="s">
        <v>7453</v>
      </c>
      <c r="F271" s="74" t="s">
        <v>7453</v>
      </c>
    </row>
    <row r="272" spans="5:6" ht="34.799999999999997">
      <c r="E272" s="74" t="s">
        <v>7470</v>
      </c>
      <c r="F272" s="74" t="s">
        <v>7470</v>
      </c>
    </row>
    <row r="273" spans="5:6">
      <c r="E273" s="74" t="s">
        <v>7485</v>
      </c>
      <c r="F273" s="74" t="s">
        <v>7485</v>
      </c>
    </row>
    <row r="274" spans="5:6">
      <c r="E274" s="74" t="s">
        <v>7504</v>
      </c>
      <c r="F274" s="74" t="s">
        <v>7504</v>
      </c>
    </row>
    <row r="275" spans="5:6" ht="34.799999999999997">
      <c r="E275" s="74" t="s">
        <v>7521</v>
      </c>
      <c r="F275" s="74" t="s">
        <v>7521</v>
      </c>
    </row>
    <row r="276" spans="5:6">
      <c r="E276" s="74" t="s">
        <v>2477</v>
      </c>
      <c r="F276" s="74" t="s">
        <v>2477</v>
      </c>
    </row>
    <row r="277" spans="5:6" ht="34.799999999999997">
      <c r="E277" s="74" t="s">
        <v>7556</v>
      </c>
      <c r="F277" s="74" t="s">
        <v>7556</v>
      </c>
    </row>
    <row r="278" spans="5:6" ht="34.799999999999997">
      <c r="E278" s="74" t="s">
        <v>7576</v>
      </c>
      <c r="F278" s="74" t="s">
        <v>7576</v>
      </c>
    </row>
    <row r="279" spans="5:6" ht="34.799999999999997">
      <c r="E279" s="74" t="s">
        <v>7597</v>
      </c>
      <c r="F279" s="74" t="s">
        <v>7597</v>
      </c>
    </row>
    <row r="280" spans="5:6" ht="34.799999999999997">
      <c r="E280" s="74" t="s">
        <v>7617</v>
      </c>
      <c r="F280" s="74" t="s">
        <v>7617</v>
      </c>
    </row>
    <row r="281" spans="5:6" ht="34.799999999999997">
      <c r="E281" s="74" t="s">
        <v>7632</v>
      </c>
      <c r="F281" s="74" t="s">
        <v>7632</v>
      </c>
    </row>
    <row r="282" spans="5:6">
      <c r="E282" s="74" t="s">
        <v>7647</v>
      </c>
      <c r="F282" s="74" t="s">
        <v>7647</v>
      </c>
    </row>
    <row r="283" spans="5:6" ht="52.2">
      <c r="E283" s="74" t="s">
        <v>7660</v>
      </c>
      <c r="F283" s="74" t="s">
        <v>7660</v>
      </c>
    </row>
    <row r="284" spans="5:6" ht="34.799999999999997">
      <c r="E284" s="74" t="s">
        <v>7675</v>
      </c>
      <c r="F284" s="74" t="s">
        <v>7675</v>
      </c>
    </row>
    <row r="285" spans="5:6" ht="34.799999999999997">
      <c r="E285" s="74" t="s">
        <v>1717</v>
      </c>
      <c r="F285" s="74" t="s">
        <v>1717</v>
      </c>
    </row>
    <row r="286" spans="5:6" ht="34.799999999999997">
      <c r="E286" s="74" t="s">
        <v>1718</v>
      </c>
      <c r="F286" s="74" t="s">
        <v>1718</v>
      </c>
    </row>
    <row r="287" spans="5:6" ht="52.2">
      <c r="E287" s="74" t="s">
        <v>1716</v>
      </c>
      <c r="F287" s="74" t="s">
        <v>1716</v>
      </c>
    </row>
    <row r="288" spans="5:6" ht="34.799999999999997">
      <c r="E288" s="74" t="s">
        <v>1720</v>
      </c>
      <c r="F288" s="74" t="s">
        <v>1720</v>
      </c>
    </row>
    <row r="289" spans="1:6" ht="34.799999999999997">
      <c r="E289" s="74" t="s">
        <v>1719</v>
      </c>
      <c r="F289" s="74" t="s">
        <v>1719</v>
      </c>
    </row>
    <row r="290" spans="1:6">
      <c r="E290" s="74" t="s">
        <v>7768</v>
      </c>
      <c r="F290" s="74" t="s">
        <v>7768</v>
      </c>
    </row>
    <row r="292" spans="1:6">
      <c r="A292" s="1" t="s">
        <v>1574</v>
      </c>
    </row>
    <row r="293" spans="1:6">
      <c r="A293" s="1" t="s">
        <v>2349</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90"/>
  <sheetViews>
    <sheetView workbookViewId="0">
      <selection activeCell="B3" sqref="B3"/>
    </sheetView>
  </sheetViews>
  <sheetFormatPr defaultRowHeight="17.399999999999999"/>
  <sheetData>
    <row r="1" spans="1:3">
      <c r="A1" s="85" t="s">
        <v>662</v>
      </c>
      <c r="B1" s="74" t="s">
        <v>662</v>
      </c>
      <c r="C1" t="str">
        <f>IF(A1=B1,"","1")</f>
        <v/>
      </c>
    </row>
    <row r="2" spans="1:3" ht="34.799999999999997">
      <c r="A2" s="85" t="s">
        <v>2042</v>
      </c>
      <c r="B2" s="74" t="s">
        <v>560</v>
      </c>
      <c r="C2" t="str">
        <f t="shared" ref="C2:C65" si="0">IF(A2=B2,"","1")</f>
        <v/>
      </c>
    </row>
    <row r="3" spans="1:3" ht="34.799999999999997">
      <c r="A3" s="85" t="s">
        <v>2779</v>
      </c>
      <c r="B3" s="74" t="s">
        <v>10899</v>
      </c>
      <c r="C3" t="str">
        <f t="shared" si="0"/>
        <v/>
      </c>
    </row>
    <row r="4" spans="1:3" ht="34.799999999999997">
      <c r="A4" s="85" t="s">
        <v>2802</v>
      </c>
      <c r="B4" s="74" t="s">
        <v>2802</v>
      </c>
      <c r="C4" t="str">
        <f t="shared" si="0"/>
        <v/>
      </c>
    </row>
    <row r="5" spans="1:3" ht="34.799999999999997">
      <c r="A5" s="85" t="s">
        <v>2826</v>
      </c>
      <c r="B5" s="74" t="s">
        <v>2826</v>
      </c>
      <c r="C5" t="str">
        <f t="shared" si="0"/>
        <v/>
      </c>
    </row>
    <row r="6" spans="1:3" ht="34.799999999999997">
      <c r="A6" s="85" t="s">
        <v>2041</v>
      </c>
      <c r="B6" s="74" t="s">
        <v>2041</v>
      </c>
      <c r="C6" t="str">
        <f t="shared" si="0"/>
        <v/>
      </c>
    </row>
    <row r="7" spans="1:3" ht="34.799999999999997">
      <c r="A7" s="85" t="s">
        <v>2046</v>
      </c>
      <c r="B7" s="74" t="s">
        <v>579</v>
      </c>
      <c r="C7" t="str">
        <f t="shared" si="0"/>
        <v/>
      </c>
    </row>
    <row r="8" spans="1:3" ht="69.599999999999994">
      <c r="A8" s="85" t="s">
        <v>2043</v>
      </c>
      <c r="B8" s="74" t="s">
        <v>603</v>
      </c>
      <c r="C8" t="str">
        <f t="shared" si="0"/>
        <v/>
      </c>
    </row>
    <row r="9" spans="1:3" ht="52.2">
      <c r="A9" s="85" t="s">
        <v>2050</v>
      </c>
      <c r="B9" s="74" t="s">
        <v>2050</v>
      </c>
      <c r="C9" t="str">
        <f t="shared" si="0"/>
        <v/>
      </c>
    </row>
    <row r="10" spans="1:3" ht="34.799999999999997">
      <c r="A10" s="85" t="s">
        <v>2928</v>
      </c>
      <c r="B10" s="74" t="s">
        <v>2928</v>
      </c>
      <c r="C10" t="str">
        <f t="shared" si="0"/>
        <v/>
      </c>
    </row>
    <row r="11" spans="1:3" ht="34.799999999999997">
      <c r="A11" s="85" t="s">
        <v>2055</v>
      </c>
      <c r="B11" s="74" t="s">
        <v>2055</v>
      </c>
      <c r="C11" t="str">
        <f t="shared" si="0"/>
        <v/>
      </c>
    </row>
    <row r="12" spans="1:3" ht="34.799999999999997">
      <c r="A12" s="85" t="s">
        <v>2966</v>
      </c>
      <c r="B12" s="74" t="s">
        <v>2966</v>
      </c>
      <c r="C12" t="str">
        <f t="shared" si="0"/>
        <v/>
      </c>
    </row>
    <row r="13" spans="1:3" ht="34.799999999999997">
      <c r="A13" s="85" t="s">
        <v>2058</v>
      </c>
      <c r="B13" s="74" t="s">
        <v>2058</v>
      </c>
      <c r="C13" t="str">
        <f t="shared" si="0"/>
        <v/>
      </c>
    </row>
    <row r="14" spans="1:3" ht="34.799999999999997">
      <c r="A14" s="85" t="s">
        <v>3001</v>
      </c>
      <c r="B14" s="74" t="s">
        <v>3001</v>
      </c>
      <c r="C14" t="str">
        <f t="shared" si="0"/>
        <v/>
      </c>
    </row>
    <row r="15" spans="1:3" ht="52.2">
      <c r="A15" s="85" t="s">
        <v>3018</v>
      </c>
      <c r="B15" s="74" t="s">
        <v>3018</v>
      </c>
      <c r="C15" t="str">
        <f t="shared" si="0"/>
        <v/>
      </c>
    </row>
    <row r="16" spans="1:3" ht="34.799999999999997">
      <c r="A16" s="85" t="s">
        <v>3033</v>
      </c>
      <c r="B16" s="74" t="s">
        <v>3033</v>
      </c>
      <c r="C16" t="str">
        <f t="shared" si="0"/>
        <v/>
      </c>
    </row>
    <row r="17" spans="1:3" ht="34.799999999999997">
      <c r="A17" s="85" t="s">
        <v>3050</v>
      </c>
      <c r="B17" s="74" t="s">
        <v>3046</v>
      </c>
      <c r="C17" t="str">
        <f t="shared" si="0"/>
        <v/>
      </c>
    </row>
    <row r="18" spans="1:3" ht="34.799999999999997">
      <c r="A18" s="85" t="s">
        <v>3072</v>
      </c>
      <c r="B18" s="74" t="s">
        <v>588</v>
      </c>
      <c r="C18" t="str">
        <f t="shared" si="0"/>
        <v>1</v>
      </c>
    </row>
    <row r="19" spans="1:3">
      <c r="A19" s="85" t="s">
        <v>3086</v>
      </c>
      <c r="B19" s="74" t="s">
        <v>3086</v>
      </c>
      <c r="C19" t="str">
        <f t="shared" si="0"/>
        <v/>
      </c>
    </row>
    <row r="20" spans="1:3" ht="34.799999999999997">
      <c r="A20" s="85" t="s">
        <v>2044</v>
      </c>
      <c r="B20" s="74" t="s">
        <v>640</v>
      </c>
      <c r="C20" t="str">
        <f t="shared" si="0"/>
        <v/>
      </c>
    </row>
    <row r="21" spans="1:3" ht="34.799999999999997">
      <c r="A21" s="85" t="s">
        <v>3115</v>
      </c>
      <c r="B21" s="74" t="s">
        <v>3115</v>
      </c>
      <c r="C21" t="str">
        <f t="shared" si="0"/>
        <v/>
      </c>
    </row>
    <row r="22" spans="1:3" ht="34.799999999999997">
      <c r="A22" s="85" t="s">
        <v>2053</v>
      </c>
      <c r="B22" s="74" t="s">
        <v>2053</v>
      </c>
      <c r="C22" t="str">
        <f t="shared" si="0"/>
        <v/>
      </c>
    </row>
    <row r="23" spans="1:3" ht="52.2">
      <c r="A23" s="85" t="s">
        <v>3146</v>
      </c>
      <c r="B23" s="74" t="s">
        <v>3146</v>
      </c>
      <c r="C23" t="str">
        <f t="shared" si="0"/>
        <v/>
      </c>
    </row>
    <row r="24" spans="1:3">
      <c r="A24" s="85" t="s">
        <v>2059</v>
      </c>
      <c r="B24" s="74" t="s">
        <v>2059</v>
      </c>
      <c r="C24" t="str">
        <f t="shared" si="0"/>
        <v/>
      </c>
    </row>
    <row r="25" spans="1:3">
      <c r="A25" s="85" t="s">
        <v>3184</v>
      </c>
      <c r="B25" s="74" t="s">
        <v>3184</v>
      </c>
      <c r="C25" t="str">
        <f t="shared" si="0"/>
        <v/>
      </c>
    </row>
    <row r="26" spans="1:3" ht="34.799999999999997">
      <c r="A26" s="85" t="s">
        <v>2047</v>
      </c>
      <c r="B26" s="74" t="s">
        <v>2047</v>
      </c>
      <c r="C26" t="str">
        <f t="shared" si="0"/>
        <v/>
      </c>
    </row>
    <row r="27" spans="1:3">
      <c r="A27" s="85" t="s">
        <v>3219</v>
      </c>
      <c r="B27" s="74" t="s">
        <v>3215</v>
      </c>
      <c r="C27" t="str">
        <f t="shared" si="0"/>
        <v/>
      </c>
    </row>
    <row r="28" spans="1:3" ht="34.799999999999997">
      <c r="A28" s="85" t="s">
        <v>3231</v>
      </c>
      <c r="B28" s="74" t="s">
        <v>3231</v>
      </c>
      <c r="C28" t="str">
        <f t="shared" si="0"/>
        <v/>
      </c>
    </row>
    <row r="29" spans="1:3" ht="34.799999999999997">
      <c r="A29" s="85" t="s">
        <v>2054</v>
      </c>
      <c r="B29" s="74" t="s">
        <v>2054</v>
      </c>
      <c r="C29" t="str">
        <f t="shared" si="0"/>
        <v/>
      </c>
    </row>
    <row r="30" spans="1:3">
      <c r="A30" s="85" t="s">
        <v>2056</v>
      </c>
      <c r="B30" s="74" t="s">
        <v>660</v>
      </c>
      <c r="C30" t="str">
        <f t="shared" si="0"/>
        <v/>
      </c>
    </row>
    <row r="31" spans="1:3">
      <c r="A31" s="85" t="s">
        <v>669</v>
      </c>
      <c r="B31" s="74" t="s">
        <v>669</v>
      </c>
      <c r="C31" t="str">
        <f t="shared" si="0"/>
        <v/>
      </c>
    </row>
    <row r="32" spans="1:3" ht="34.799999999999997">
      <c r="A32" s="85" t="s">
        <v>3302</v>
      </c>
      <c r="B32" s="74" t="s">
        <v>3302</v>
      </c>
      <c r="C32" t="str">
        <f t="shared" si="0"/>
        <v/>
      </c>
    </row>
    <row r="33" spans="1:3" ht="34.799999999999997">
      <c r="A33" s="85" t="s">
        <v>3321</v>
      </c>
      <c r="B33" s="74" t="s">
        <v>3316</v>
      </c>
      <c r="C33" t="str">
        <f t="shared" si="0"/>
        <v/>
      </c>
    </row>
    <row r="34" spans="1:3" ht="34.799999999999997">
      <c r="A34" s="85" t="s">
        <v>7964</v>
      </c>
      <c r="B34" s="74" t="s">
        <v>3336</v>
      </c>
      <c r="C34" t="str">
        <f t="shared" si="0"/>
        <v/>
      </c>
    </row>
    <row r="35" spans="1:3">
      <c r="A35" s="85" t="s">
        <v>7967</v>
      </c>
      <c r="B35" s="74" t="s">
        <v>646</v>
      </c>
      <c r="C35" t="str">
        <f t="shared" si="0"/>
        <v>1</v>
      </c>
    </row>
    <row r="36" spans="1:3" ht="34.799999999999997">
      <c r="A36" s="85" t="s">
        <v>7973</v>
      </c>
      <c r="B36" s="74" t="s">
        <v>645</v>
      </c>
      <c r="C36" t="str">
        <f t="shared" si="0"/>
        <v>1</v>
      </c>
    </row>
    <row r="37" spans="1:3" ht="34.799999999999997">
      <c r="A37" s="85" t="s">
        <v>3401</v>
      </c>
      <c r="B37" s="94" t="s">
        <v>3395</v>
      </c>
      <c r="C37" t="str">
        <f t="shared" si="0"/>
        <v/>
      </c>
    </row>
    <row r="38" spans="1:3" ht="34.799999999999997">
      <c r="A38" s="85" t="s">
        <v>2057</v>
      </c>
      <c r="B38" s="74" t="s">
        <v>670</v>
      </c>
      <c r="C38" t="str">
        <f t="shared" si="0"/>
        <v/>
      </c>
    </row>
    <row r="39" spans="1:3">
      <c r="A39" s="85" t="s">
        <v>2062</v>
      </c>
      <c r="B39" s="74" t="s">
        <v>1050</v>
      </c>
      <c r="C39" t="str">
        <f t="shared" si="0"/>
        <v/>
      </c>
    </row>
    <row r="40" spans="1:3" ht="34.799999999999997">
      <c r="A40" s="85" t="s">
        <v>2049</v>
      </c>
      <c r="B40" s="74" t="s">
        <v>2049</v>
      </c>
      <c r="C40" t="str">
        <f t="shared" si="0"/>
        <v/>
      </c>
    </row>
    <row r="41" spans="1:3" ht="34.799999999999997">
      <c r="A41" s="85" t="s">
        <v>2040</v>
      </c>
      <c r="B41" s="74" t="s">
        <v>2040</v>
      </c>
      <c r="C41" t="str">
        <f t="shared" si="0"/>
        <v/>
      </c>
    </row>
    <row r="42" spans="1:3" ht="34.799999999999997">
      <c r="A42" s="85" t="s">
        <v>7995</v>
      </c>
      <c r="B42" s="74" t="s">
        <v>3492</v>
      </c>
      <c r="C42" t="str">
        <f t="shared" si="0"/>
        <v/>
      </c>
    </row>
    <row r="43" spans="1:3" ht="34.799999999999997">
      <c r="A43" s="85" t="s">
        <v>2048</v>
      </c>
      <c r="B43" s="74" t="s">
        <v>2048</v>
      </c>
      <c r="C43" t="str">
        <f t="shared" si="0"/>
        <v/>
      </c>
    </row>
    <row r="44" spans="1:3" ht="52.2">
      <c r="A44" s="85" t="s">
        <v>2045</v>
      </c>
      <c r="B44" s="74" t="s">
        <v>2045</v>
      </c>
      <c r="C44" t="str">
        <f t="shared" si="0"/>
        <v/>
      </c>
    </row>
    <row r="45" spans="1:3" ht="34.799999999999997">
      <c r="A45" s="85" t="s">
        <v>2051</v>
      </c>
      <c r="B45" s="74" t="s">
        <v>2051</v>
      </c>
      <c r="C45" t="str">
        <f t="shared" si="0"/>
        <v/>
      </c>
    </row>
    <row r="46" spans="1:3" ht="34.799999999999997">
      <c r="A46" s="85" t="s">
        <v>2052</v>
      </c>
      <c r="B46" s="74" t="s">
        <v>2052</v>
      </c>
      <c r="C46" t="str">
        <f t="shared" si="0"/>
        <v/>
      </c>
    </row>
    <row r="47" spans="1:3" ht="34.799999999999997">
      <c r="A47" s="85" t="s">
        <v>3565</v>
      </c>
      <c r="B47" s="74" t="s">
        <v>3565</v>
      </c>
      <c r="C47" t="str">
        <f t="shared" si="0"/>
        <v/>
      </c>
    </row>
    <row r="48" spans="1:3" ht="34.799999999999997">
      <c r="A48" s="85" t="s">
        <v>3580</v>
      </c>
      <c r="B48" s="74" t="s">
        <v>3580</v>
      </c>
      <c r="C48" t="str">
        <f t="shared" si="0"/>
        <v/>
      </c>
    </row>
    <row r="49" spans="1:3">
      <c r="A49" s="85" t="s">
        <v>3596</v>
      </c>
      <c r="B49" s="74" t="s">
        <v>3591</v>
      </c>
      <c r="C49" t="str">
        <f t="shared" si="0"/>
        <v/>
      </c>
    </row>
    <row r="50" spans="1:3" ht="34.799999999999997">
      <c r="A50" s="85" t="s">
        <v>3606</v>
      </c>
      <c r="B50" s="74" t="s">
        <v>3606</v>
      </c>
      <c r="C50" t="str">
        <f t="shared" si="0"/>
        <v/>
      </c>
    </row>
    <row r="51" spans="1:3" ht="34.799999999999997">
      <c r="A51" s="85" t="s">
        <v>3616</v>
      </c>
      <c r="B51" s="74" t="s">
        <v>3616</v>
      </c>
      <c r="C51" t="str">
        <f t="shared" si="0"/>
        <v/>
      </c>
    </row>
    <row r="52" spans="1:3">
      <c r="A52" s="85" t="s">
        <v>3632</v>
      </c>
      <c r="B52" s="74" t="s">
        <v>3632</v>
      </c>
      <c r="C52" t="str">
        <f t="shared" si="0"/>
        <v/>
      </c>
    </row>
    <row r="53" spans="1:3" ht="34.799999999999997">
      <c r="A53" s="85" t="s">
        <v>2060</v>
      </c>
      <c r="B53" s="74" t="s">
        <v>2060</v>
      </c>
      <c r="C53" t="str">
        <f t="shared" si="0"/>
        <v/>
      </c>
    </row>
    <row r="54" spans="1:3">
      <c r="A54" s="85" t="s">
        <v>668</v>
      </c>
      <c r="B54" s="74" t="s">
        <v>668</v>
      </c>
      <c r="C54" t="str">
        <f t="shared" si="0"/>
        <v/>
      </c>
    </row>
    <row r="55" spans="1:3" ht="34.799999999999997">
      <c r="A55" s="85" t="s">
        <v>3675</v>
      </c>
      <c r="B55" s="74" t="s">
        <v>3671</v>
      </c>
      <c r="C55" t="str">
        <f t="shared" si="0"/>
        <v/>
      </c>
    </row>
    <row r="56" spans="1:3" ht="34.799999999999997">
      <c r="A56" s="85" t="s">
        <v>1013</v>
      </c>
      <c r="B56" s="74" t="s">
        <v>1013</v>
      </c>
      <c r="C56" t="str">
        <f t="shared" si="0"/>
        <v/>
      </c>
    </row>
    <row r="57" spans="1:3">
      <c r="A57" s="85" t="s">
        <v>996</v>
      </c>
      <c r="B57" s="74" t="s">
        <v>996</v>
      </c>
      <c r="C57" t="str">
        <f t="shared" si="0"/>
        <v/>
      </c>
    </row>
    <row r="58" spans="1:3" ht="34.799999999999997">
      <c r="A58" s="85" t="s">
        <v>1017</v>
      </c>
      <c r="B58" s="74" t="s">
        <v>1017</v>
      </c>
      <c r="C58" t="str">
        <f t="shared" si="0"/>
        <v/>
      </c>
    </row>
    <row r="59" spans="1:3" ht="34.799999999999997">
      <c r="A59" s="85" t="s">
        <v>1009</v>
      </c>
      <c r="B59" s="74" t="s">
        <v>1009</v>
      </c>
      <c r="C59" t="str">
        <f t="shared" si="0"/>
        <v/>
      </c>
    </row>
    <row r="60" spans="1:3" ht="34.799999999999997">
      <c r="A60" s="85" t="s">
        <v>1010</v>
      </c>
      <c r="B60" s="74" t="s">
        <v>1010</v>
      </c>
      <c r="C60" t="str">
        <f t="shared" si="0"/>
        <v/>
      </c>
    </row>
    <row r="61" spans="1:3" ht="34.799999999999997">
      <c r="A61" s="85" t="s">
        <v>1014</v>
      </c>
      <c r="B61" s="74" t="s">
        <v>1014</v>
      </c>
      <c r="C61" t="str">
        <f t="shared" si="0"/>
        <v/>
      </c>
    </row>
    <row r="62" spans="1:3" ht="34.799999999999997">
      <c r="A62" s="85" t="s">
        <v>1016</v>
      </c>
      <c r="B62" s="74" t="s">
        <v>1016</v>
      </c>
      <c r="C62" t="str">
        <f t="shared" si="0"/>
        <v/>
      </c>
    </row>
    <row r="63" spans="1:3" ht="34.799999999999997">
      <c r="A63" s="85" t="s">
        <v>1008</v>
      </c>
      <c r="B63" s="74" t="s">
        <v>1008</v>
      </c>
      <c r="C63" t="str">
        <f t="shared" si="0"/>
        <v/>
      </c>
    </row>
    <row r="64" spans="1:3" ht="34.799999999999997">
      <c r="A64" s="85" t="s">
        <v>3847</v>
      </c>
      <c r="B64" s="74" t="s">
        <v>3847</v>
      </c>
      <c r="C64" t="str">
        <f t="shared" si="0"/>
        <v/>
      </c>
    </row>
    <row r="65" spans="1:3" ht="34.799999999999997">
      <c r="A65" s="85" t="s">
        <v>3863</v>
      </c>
      <c r="B65" s="74" t="s">
        <v>3863</v>
      </c>
      <c r="C65" t="str">
        <f t="shared" si="0"/>
        <v/>
      </c>
    </row>
    <row r="66" spans="1:3">
      <c r="A66" s="85" t="s">
        <v>3882</v>
      </c>
      <c r="B66" s="74" t="s">
        <v>3882</v>
      </c>
      <c r="C66" t="str">
        <f t="shared" ref="C66:C129" si="1">IF(A66=B66,"","1")</f>
        <v/>
      </c>
    </row>
    <row r="67" spans="1:3">
      <c r="A67" s="85" t="s">
        <v>3901</v>
      </c>
      <c r="B67" s="74" t="s">
        <v>3901</v>
      </c>
      <c r="C67" t="str">
        <f t="shared" si="1"/>
        <v/>
      </c>
    </row>
    <row r="68" spans="1:3" ht="52.2">
      <c r="A68" s="85" t="s">
        <v>3919</v>
      </c>
      <c r="B68" s="74" t="s">
        <v>3919</v>
      </c>
      <c r="C68" t="str">
        <f t="shared" si="1"/>
        <v/>
      </c>
    </row>
    <row r="69" spans="1:3" ht="34.799999999999997">
      <c r="A69" s="85" t="s">
        <v>1015</v>
      </c>
      <c r="B69" s="74" t="s">
        <v>1015</v>
      </c>
      <c r="C69" t="str">
        <f t="shared" si="1"/>
        <v/>
      </c>
    </row>
    <row r="70" spans="1:3">
      <c r="A70" s="85" t="s">
        <v>1012</v>
      </c>
      <c r="B70" s="74" t="s">
        <v>1012</v>
      </c>
      <c r="C70" t="str">
        <f t="shared" si="1"/>
        <v/>
      </c>
    </row>
    <row r="71" spans="1:3">
      <c r="A71" s="85" t="s">
        <v>2334</v>
      </c>
      <c r="B71" s="74" t="s">
        <v>2334</v>
      </c>
      <c r="C71" t="str">
        <f t="shared" si="1"/>
        <v/>
      </c>
    </row>
    <row r="72" spans="1:3" ht="52.2">
      <c r="A72" s="85" t="s">
        <v>1011</v>
      </c>
      <c r="B72" s="74" t="s">
        <v>1011</v>
      </c>
      <c r="C72" t="str">
        <f t="shared" si="1"/>
        <v/>
      </c>
    </row>
    <row r="73" spans="1:3" ht="34.799999999999997">
      <c r="A73" s="85" t="s">
        <v>4007</v>
      </c>
      <c r="B73" s="74" t="s">
        <v>4007</v>
      </c>
      <c r="C73" t="str">
        <f t="shared" si="1"/>
        <v/>
      </c>
    </row>
    <row r="74" spans="1:3" ht="34.799999999999997">
      <c r="A74" s="85" t="s">
        <v>1023</v>
      </c>
      <c r="B74" s="74" t="s">
        <v>1023</v>
      </c>
      <c r="C74" t="str">
        <f t="shared" si="1"/>
        <v/>
      </c>
    </row>
    <row r="75" spans="1:3">
      <c r="A75" s="85" t="s">
        <v>998</v>
      </c>
      <c r="B75" s="74" t="s">
        <v>998</v>
      </c>
      <c r="C75" t="str">
        <f t="shared" si="1"/>
        <v/>
      </c>
    </row>
    <row r="76" spans="1:3" ht="34.799999999999997">
      <c r="A76" s="85" t="s">
        <v>1002</v>
      </c>
      <c r="B76" s="74" t="s">
        <v>1002</v>
      </c>
      <c r="C76" t="str">
        <f t="shared" si="1"/>
        <v/>
      </c>
    </row>
    <row r="77" spans="1:3" ht="34.799999999999997">
      <c r="A77" s="85" t="s">
        <v>4084</v>
      </c>
      <c r="B77" s="74" t="s">
        <v>4084</v>
      </c>
      <c r="C77" t="str">
        <f t="shared" si="1"/>
        <v/>
      </c>
    </row>
    <row r="78" spans="1:3" ht="34.799999999999997">
      <c r="A78" s="85" t="s">
        <v>4103</v>
      </c>
      <c r="B78" s="74" t="s">
        <v>4103</v>
      </c>
      <c r="C78" t="str">
        <f t="shared" si="1"/>
        <v/>
      </c>
    </row>
    <row r="79" spans="1:3">
      <c r="A79" s="85" t="s">
        <v>4122</v>
      </c>
      <c r="B79" s="74" t="s">
        <v>4122</v>
      </c>
      <c r="C79" t="str">
        <f t="shared" si="1"/>
        <v/>
      </c>
    </row>
    <row r="80" spans="1:3" ht="34.799999999999997">
      <c r="A80" s="85" t="s">
        <v>1001</v>
      </c>
      <c r="B80" s="74" t="s">
        <v>1001</v>
      </c>
      <c r="C80" t="str">
        <f t="shared" si="1"/>
        <v/>
      </c>
    </row>
    <row r="81" spans="1:3" ht="34.799999999999997">
      <c r="A81" s="85" t="s">
        <v>1000</v>
      </c>
      <c r="B81" s="74" t="s">
        <v>1000</v>
      </c>
      <c r="C81" t="str">
        <f t="shared" si="1"/>
        <v/>
      </c>
    </row>
    <row r="82" spans="1:3">
      <c r="A82" s="85" t="s">
        <v>4171</v>
      </c>
      <c r="B82" s="74" t="s">
        <v>4171</v>
      </c>
      <c r="C82" t="str">
        <f t="shared" si="1"/>
        <v/>
      </c>
    </row>
    <row r="83" spans="1:3" ht="34.799999999999997">
      <c r="A83" s="85" t="s">
        <v>995</v>
      </c>
      <c r="B83" s="74" t="s">
        <v>995</v>
      </c>
      <c r="C83" t="str">
        <f t="shared" si="1"/>
        <v/>
      </c>
    </row>
    <row r="84" spans="1:3" ht="34.799999999999997">
      <c r="A84" s="85" t="s">
        <v>4208</v>
      </c>
      <c r="B84" s="94" t="s">
        <v>4208</v>
      </c>
      <c r="C84" t="str">
        <f t="shared" si="1"/>
        <v/>
      </c>
    </row>
    <row r="85" spans="1:3" ht="34.799999999999997">
      <c r="A85" s="85" t="s">
        <v>4229</v>
      </c>
      <c r="B85" s="74" t="s">
        <v>4229</v>
      </c>
      <c r="C85" t="str">
        <f t="shared" si="1"/>
        <v/>
      </c>
    </row>
    <row r="86" spans="1:3">
      <c r="A86" s="85" t="s">
        <v>999</v>
      </c>
      <c r="B86" s="74" t="s">
        <v>999</v>
      </c>
      <c r="C86" t="str">
        <f t="shared" si="1"/>
        <v/>
      </c>
    </row>
    <row r="87" spans="1:3">
      <c r="A87" s="85" t="s">
        <v>2348</v>
      </c>
      <c r="B87" s="74" t="s">
        <v>2348</v>
      </c>
      <c r="C87" t="str">
        <f t="shared" si="1"/>
        <v/>
      </c>
    </row>
    <row r="88" spans="1:3" ht="34.799999999999997">
      <c r="A88" s="85" t="s">
        <v>1018</v>
      </c>
      <c r="B88" s="74" t="s">
        <v>1018</v>
      </c>
      <c r="C88" t="str">
        <f t="shared" si="1"/>
        <v/>
      </c>
    </row>
    <row r="89" spans="1:3" ht="34.799999999999997">
      <c r="A89" s="85" t="s">
        <v>4305</v>
      </c>
      <c r="B89" s="74" t="s">
        <v>4305</v>
      </c>
      <c r="C89" t="str">
        <f t="shared" si="1"/>
        <v/>
      </c>
    </row>
    <row r="90" spans="1:3" ht="34.799999999999997">
      <c r="A90" s="85" t="s">
        <v>4324</v>
      </c>
      <c r="B90" s="74" t="s">
        <v>4324</v>
      </c>
      <c r="C90" t="str">
        <f t="shared" si="1"/>
        <v/>
      </c>
    </row>
    <row r="91" spans="1:3">
      <c r="A91" s="85" t="s">
        <v>4343</v>
      </c>
      <c r="B91" s="74" t="s">
        <v>4343</v>
      </c>
      <c r="C91" t="str">
        <f t="shared" si="1"/>
        <v/>
      </c>
    </row>
    <row r="92" spans="1:3" ht="34.799999999999997">
      <c r="A92" s="85" t="s">
        <v>1020</v>
      </c>
      <c r="B92" s="74" t="s">
        <v>1020</v>
      </c>
      <c r="C92" t="str">
        <f t="shared" si="1"/>
        <v/>
      </c>
    </row>
    <row r="93" spans="1:3" ht="34.799999999999997">
      <c r="A93" s="85" t="s">
        <v>4380</v>
      </c>
      <c r="B93" s="74" t="s">
        <v>4380</v>
      </c>
      <c r="C93" t="str">
        <f t="shared" si="1"/>
        <v/>
      </c>
    </row>
    <row r="94" spans="1:3">
      <c r="A94" s="85" t="s">
        <v>1021</v>
      </c>
      <c r="B94" s="74" t="s">
        <v>1021</v>
      </c>
      <c r="C94" t="str">
        <f t="shared" si="1"/>
        <v/>
      </c>
    </row>
    <row r="95" spans="1:3" ht="34.799999999999997">
      <c r="A95" s="85" t="s">
        <v>4418</v>
      </c>
      <c r="B95" s="74" t="s">
        <v>4418</v>
      </c>
      <c r="C95" t="str">
        <f t="shared" si="1"/>
        <v/>
      </c>
    </row>
    <row r="96" spans="1:3" ht="34.799999999999997">
      <c r="A96" s="85" t="s">
        <v>1019</v>
      </c>
      <c r="B96" s="74" t="s">
        <v>1019</v>
      </c>
      <c r="C96" t="str">
        <f t="shared" si="1"/>
        <v/>
      </c>
    </row>
    <row r="97" spans="1:3">
      <c r="A97" s="85" t="s">
        <v>4455</v>
      </c>
      <c r="B97" s="74" t="s">
        <v>4455</v>
      </c>
      <c r="C97" t="str">
        <f t="shared" si="1"/>
        <v/>
      </c>
    </row>
    <row r="98" spans="1:3" ht="34.799999999999997">
      <c r="A98" s="85" t="s">
        <v>4474</v>
      </c>
      <c r="B98" s="74" t="s">
        <v>4474</v>
      </c>
      <c r="C98" t="str">
        <f t="shared" si="1"/>
        <v/>
      </c>
    </row>
    <row r="99" spans="1:3">
      <c r="A99" s="85" t="s">
        <v>10896</v>
      </c>
      <c r="B99" s="94" t="s">
        <v>10896</v>
      </c>
      <c r="C99" t="str">
        <f t="shared" si="1"/>
        <v/>
      </c>
    </row>
    <row r="100" spans="1:3" ht="34.799999999999997">
      <c r="A100" s="85" t="s">
        <v>4510</v>
      </c>
      <c r="B100" s="74" t="s">
        <v>4510</v>
      </c>
      <c r="C100" t="str">
        <f t="shared" si="1"/>
        <v/>
      </c>
    </row>
    <row r="101" spans="1:3" ht="34.799999999999997">
      <c r="A101" s="85" t="s">
        <v>4534</v>
      </c>
      <c r="B101" s="74" t="s">
        <v>4534</v>
      </c>
      <c r="C101" t="str">
        <f t="shared" si="1"/>
        <v/>
      </c>
    </row>
    <row r="102" spans="1:3" ht="34.799999999999997">
      <c r="A102" s="85" t="s">
        <v>1022</v>
      </c>
      <c r="B102" s="74" t="s">
        <v>1022</v>
      </c>
      <c r="C102" t="str">
        <f t="shared" si="1"/>
        <v/>
      </c>
    </row>
    <row r="103" spans="1:3" ht="52.2">
      <c r="A103" s="85" t="s">
        <v>1094</v>
      </c>
      <c r="B103" s="74" t="s">
        <v>1094</v>
      </c>
      <c r="C103" t="str">
        <f t="shared" si="1"/>
        <v/>
      </c>
    </row>
    <row r="104" spans="1:3">
      <c r="A104" s="85" t="s">
        <v>1125</v>
      </c>
      <c r="B104" s="74" t="s">
        <v>1125</v>
      </c>
      <c r="C104" t="str">
        <f t="shared" si="1"/>
        <v/>
      </c>
    </row>
    <row r="105" spans="1:3" ht="34.799999999999997">
      <c r="A105" s="85" t="s">
        <v>2114</v>
      </c>
      <c r="B105" s="74" t="s">
        <v>2114</v>
      </c>
      <c r="C105" t="str">
        <f t="shared" si="1"/>
        <v/>
      </c>
    </row>
    <row r="106" spans="1:3" ht="34.799999999999997">
      <c r="A106" s="85" t="s">
        <v>4643</v>
      </c>
      <c r="B106" s="74" t="s">
        <v>1575</v>
      </c>
      <c r="C106" t="str">
        <f t="shared" si="1"/>
        <v>1</v>
      </c>
    </row>
    <row r="107" spans="1:3" ht="34.799999999999997">
      <c r="A107" s="85" t="s">
        <v>2113</v>
      </c>
      <c r="B107" s="74" t="s">
        <v>2113</v>
      </c>
      <c r="C107" t="str">
        <f t="shared" si="1"/>
        <v/>
      </c>
    </row>
    <row r="108" spans="1:3">
      <c r="A108" s="85" t="s">
        <v>2108</v>
      </c>
      <c r="B108" s="74" t="s">
        <v>2108</v>
      </c>
      <c r="C108" t="str">
        <f t="shared" si="1"/>
        <v/>
      </c>
    </row>
    <row r="109" spans="1:3" ht="34.799999999999997">
      <c r="A109" s="85" t="s">
        <v>1115</v>
      </c>
      <c r="B109" s="74" t="s">
        <v>1115</v>
      </c>
      <c r="C109" t="str">
        <f t="shared" si="1"/>
        <v/>
      </c>
    </row>
    <row r="110" spans="1:3" ht="34.799999999999997">
      <c r="A110" s="85" t="s">
        <v>4727</v>
      </c>
      <c r="B110" s="74" t="s">
        <v>4727</v>
      </c>
      <c r="C110" t="str">
        <f t="shared" si="1"/>
        <v/>
      </c>
    </row>
    <row r="111" spans="1:3">
      <c r="A111" s="85" t="s">
        <v>4747</v>
      </c>
      <c r="B111" s="74" t="s">
        <v>4747</v>
      </c>
      <c r="C111" t="str">
        <f t="shared" si="1"/>
        <v/>
      </c>
    </row>
    <row r="112" spans="1:3" ht="34.799999999999997">
      <c r="A112" s="85" t="s">
        <v>4768</v>
      </c>
      <c r="B112" s="74" t="s">
        <v>4768</v>
      </c>
      <c r="C112" t="str">
        <f t="shared" si="1"/>
        <v/>
      </c>
    </row>
    <row r="113" spans="1:3">
      <c r="A113" s="85" t="s">
        <v>4789</v>
      </c>
      <c r="B113" s="101" t="s">
        <v>4789</v>
      </c>
      <c r="C113" t="str">
        <f t="shared" si="1"/>
        <v/>
      </c>
    </row>
    <row r="114" spans="1:3">
      <c r="A114" s="85" t="s">
        <v>1116</v>
      </c>
      <c r="B114" s="74" t="s">
        <v>1116</v>
      </c>
      <c r="C114" t="str">
        <f t="shared" si="1"/>
        <v/>
      </c>
    </row>
    <row r="115" spans="1:3" ht="34.799999999999997">
      <c r="A115" s="85" t="s">
        <v>4825</v>
      </c>
      <c r="B115" s="101" t="s">
        <v>4825</v>
      </c>
      <c r="C115" t="str">
        <f t="shared" si="1"/>
        <v/>
      </c>
    </row>
    <row r="116" spans="1:3">
      <c r="A116" s="85" t="s">
        <v>1117</v>
      </c>
      <c r="B116" s="74" t="s">
        <v>1117</v>
      </c>
      <c r="C116" t="str">
        <f t="shared" si="1"/>
        <v/>
      </c>
    </row>
    <row r="117" spans="1:3" ht="34.799999999999997">
      <c r="A117" s="85" t="s">
        <v>1114</v>
      </c>
      <c r="B117" s="74" t="s">
        <v>1114</v>
      </c>
      <c r="C117" t="str">
        <f t="shared" si="1"/>
        <v/>
      </c>
    </row>
    <row r="118" spans="1:3" ht="34.799999999999997">
      <c r="A118" s="85" t="s">
        <v>1121</v>
      </c>
      <c r="B118" s="74" t="s">
        <v>1121</v>
      </c>
      <c r="C118" t="str">
        <f t="shared" si="1"/>
        <v/>
      </c>
    </row>
    <row r="119" spans="1:3" ht="34.799999999999997">
      <c r="A119" s="85" t="s">
        <v>2093</v>
      </c>
      <c r="B119" s="74" t="s">
        <v>2093</v>
      </c>
      <c r="C119" t="str">
        <f t="shared" si="1"/>
        <v/>
      </c>
    </row>
    <row r="120" spans="1:3" ht="34.799999999999997">
      <c r="A120" s="85" t="s">
        <v>1118</v>
      </c>
      <c r="B120" s="74" t="s">
        <v>1118</v>
      </c>
      <c r="C120" t="str">
        <f t="shared" si="1"/>
        <v/>
      </c>
    </row>
    <row r="121" spans="1:3" ht="34.799999999999997">
      <c r="A121" s="85" t="s">
        <v>4934</v>
      </c>
      <c r="B121" s="74" t="s">
        <v>4934</v>
      </c>
      <c r="C121" t="str">
        <f t="shared" si="1"/>
        <v/>
      </c>
    </row>
    <row r="122" spans="1:3" ht="34.799999999999997">
      <c r="A122" s="85" t="s">
        <v>1119</v>
      </c>
      <c r="B122" s="74" t="s">
        <v>1119</v>
      </c>
      <c r="C122" t="str">
        <f t="shared" si="1"/>
        <v/>
      </c>
    </row>
    <row r="123" spans="1:3" ht="34.799999999999997">
      <c r="A123" s="85" t="s">
        <v>4972</v>
      </c>
      <c r="B123" s="74" t="s">
        <v>4972</v>
      </c>
      <c r="C123" t="str">
        <f t="shared" si="1"/>
        <v/>
      </c>
    </row>
    <row r="124" spans="1:3" ht="34.799999999999997">
      <c r="A124" s="85" t="s">
        <v>4992</v>
      </c>
      <c r="B124" s="74" t="s">
        <v>4992</v>
      </c>
      <c r="C124" t="str">
        <f t="shared" si="1"/>
        <v/>
      </c>
    </row>
    <row r="125" spans="1:3" ht="34.799999999999997">
      <c r="A125" s="85" t="s">
        <v>1129</v>
      </c>
      <c r="B125" s="74" t="s">
        <v>1129</v>
      </c>
      <c r="C125" t="str">
        <f t="shared" si="1"/>
        <v/>
      </c>
    </row>
    <row r="126" spans="1:3" ht="34.799999999999997">
      <c r="A126" s="85" t="s">
        <v>5030</v>
      </c>
      <c r="B126" s="74" t="s">
        <v>5030</v>
      </c>
      <c r="C126" t="str">
        <f t="shared" si="1"/>
        <v/>
      </c>
    </row>
    <row r="127" spans="1:3" ht="34.799999999999997">
      <c r="A127" s="85" t="s">
        <v>1124</v>
      </c>
      <c r="B127" s="74" t="s">
        <v>1124</v>
      </c>
      <c r="C127" t="str">
        <f t="shared" si="1"/>
        <v/>
      </c>
    </row>
    <row r="128" spans="1:3">
      <c r="A128" s="85" t="s">
        <v>5068</v>
      </c>
      <c r="B128" s="74" t="s">
        <v>5068</v>
      </c>
      <c r="C128" t="str">
        <f t="shared" si="1"/>
        <v/>
      </c>
    </row>
    <row r="129" spans="1:3">
      <c r="A129" s="85" t="s">
        <v>5089</v>
      </c>
      <c r="B129" s="74" t="s">
        <v>5089</v>
      </c>
      <c r="C129" t="str">
        <f t="shared" si="1"/>
        <v/>
      </c>
    </row>
    <row r="130" spans="1:3" ht="34.799999999999997">
      <c r="A130" s="85" t="s">
        <v>5106</v>
      </c>
      <c r="B130" s="94" t="s">
        <v>5106</v>
      </c>
      <c r="C130" t="str">
        <f t="shared" ref="C130:C193" si="2">IF(A130=B130,"","1")</f>
        <v/>
      </c>
    </row>
    <row r="131" spans="1:3" ht="34.799999999999997">
      <c r="A131" s="85" t="s">
        <v>2106</v>
      </c>
      <c r="B131" s="74" t="s">
        <v>2106</v>
      </c>
      <c r="C131" t="str">
        <f t="shared" si="2"/>
        <v/>
      </c>
    </row>
    <row r="132" spans="1:3">
      <c r="A132" s="85" t="s">
        <v>1127</v>
      </c>
      <c r="B132" s="74" t="s">
        <v>1127</v>
      </c>
      <c r="C132" t="str">
        <f t="shared" si="2"/>
        <v/>
      </c>
    </row>
    <row r="133" spans="1:3" ht="34.799999999999997">
      <c r="A133" s="85" t="s">
        <v>2122</v>
      </c>
      <c r="B133" s="74" t="s">
        <v>2122</v>
      </c>
      <c r="C133" t="str">
        <f t="shared" si="2"/>
        <v/>
      </c>
    </row>
    <row r="134" spans="1:3" ht="34.799999999999997">
      <c r="A134" s="85" t="s">
        <v>5176</v>
      </c>
      <c r="B134" s="74" t="s">
        <v>5176</v>
      </c>
      <c r="C134" t="str">
        <f t="shared" si="2"/>
        <v/>
      </c>
    </row>
    <row r="135" spans="1:3" ht="34.799999999999997">
      <c r="A135" s="85" t="s">
        <v>5199</v>
      </c>
      <c r="B135" s="74" t="s">
        <v>5199</v>
      </c>
      <c r="C135" t="str">
        <f t="shared" si="2"/>
        <v/>
      </c>
    </row>
    <row r="136" spans="1:3" ht="34.799999999999997">
      <c r="A136" s="85" t="s">
        <v>5219</v>
      </c>
      <c r="B136" s="74" t="s">
        <v>5219</v>
      </c>
      <c r="C136" t="str">
        <f t="shared" si="2"/>
        <v/>
      </c>
    </row>
    <row r="137" spans="1:3" ht="34.799999999999997">
      <c r="A137" s="85" t="s">
        <v>5238</v>
      </c>
      <c r="B137" s="74" t="s">
        <v>5238</v>
      </c>
      <c r="C137" t="str">
        <f t="shared" si="2"/>
        <v/>
      </c>
    </row>
    <row r="138" spans="1:3" ht="34.799999999999997">
      <c r="A138" s="85" t="s">
        <v>5260</v>
      </c>
      <c r="B138" s="74" t="s">
        <v>5260</v>
      </c>
      <c r="C138" t="str">
        <f t="shared" si="2"/>
        <v/>
      </c>
    </row>
    <row r="139" spans="1:3" ht="34.799999999999997">
      <c r="A139" s="85" t="s">
        <v>5281</v>
      </c>
      <c r="B139" s="101" t="s">
        <v>5281</v>
      </c>
      <c r="C139" t="str">
        <f t="shared" si="2"/>
        <v/>
      </c>
    </row>
    <row r="140" spans="1:3" ht="34.799999999999997">
      <c r="A140" s="85" t="s">
        <v>1698</v>
      </c>
      <c r="B140" s="74" t="s">
        <v>1698</v>
      </c>
      <c r="C140" t="str">
        <f t="shared" si="2"/>
        <v/>
      </c>
    </row>
    <row r="141" spans="1:3" ht="52.2">
      <c r="A141" s="85" t="s">
        <v>5312</v>
      </c>
      <c r="B141" s="74" t="s">
        <v>5312</v>
      </c>
      <c r="C141" t="str">
        <f t="shared" si="2"/>
        <v/>
      </c>
    </row>
    <row r="142" spans="1:3">
      <c r="A142" s="85" t="s">
        <v>5333</v>
      </c>
      <c r="B142" s="74" t="s">
        <v>5333</v>
      </c>
      <c r="C142" t="str">
        <f t="shared" si="2"/>
        <v/>
      </c>
    </row>
    <row r="143" spans="1:3" ht="34.799999999999997">
      <c r="A143" s="85" t="s">
        <v>2109</v>
      </c>
      <c r="B143" s="74" t="s">
        <v>2109</v>
      </c>
      <c r="C143" t="str">
        <f t="shared" si="2"/>
        <v/>
      </c>
    </row>
    <row r="144" spans="1:3" ht="34.799999999999997">
      <c r="A144" s="85" t="s">
        <v>1128</v>
      </c>
      <c r="B144" s="74" t="s">
        <v>1128</v>
      </c>
      <c r="C144" t="str">
        <f t="shared" si="2"/>
        <v/>
      </c>
    </row>
    <row r="145" spans="1:3" ht="52.2">
      <c r="A145" s="85" t="s">
        <v>1122</v>
      </c>
      <c r="B145" s="74" t="s">
        <v>1122</v>
      </c>
      <c r="C145" t="str">
        <f t="shared" si="2"/>
        <v/>
      </c>
    </row>
    <row r="146" spans="1:3" ht="34.799999999999997">
      <c r="A146" s="189" t="s">
        <v>2034</v>
      </c>
      <c r="B146" s="79" t="s">
        <v>2034</v>
      </c>
      <c r="C146" t="str">
        <f t="shared" si="2"/>
        <v/>
      </c>
    </row>
    <row r="147" spans="1:3">
      <c r="A147" s="189" t="s">
        <v>5431</v>
      </c>
      <c r="B147" s="79" t="s">
        <v>5431</v>
      </c>
      <c r="C147" t="str">
        <f t="shared" si="2"/>
        <v/>
      </c>
    </row>
    <row r="148" spans="1:3">
      <c r="A148" s="189" t="s">
        <v>2024</v>
      </c>
      <c r="B148" s="79" t="s">
        <v>2024</v>
      </c>
      <c r="C148" t="str">
        <f t="shared" si="2"/>
        <v/>
      </c>
    </row>
    <row r="149" spans="1:3" ht="34.799999999999997">
      <c r="A149" s="189" t="s">
        <v>2027</v>
      </c>
      <c r="B149" s="79" t="s">
        <v>2027</v>
      </c>
      <c r="C149" t="str">
        <f t="shared" si="2"/>
        <v/>
      </c>
    </row>
    <row r="150" spans="1:3" ht="34.799999999999997">
      <c r="A150" s="189" t="s">
        <v>5483</v>
      </c>
      <c r="B150" s="79" t="s">
        <v>5483</v>
      </c>
      <c r="C150" t="str">
        <f t="shared" si="2"/>
        <v/>
      </c>
    </row>
    <row r="151" spans="1:3">
      <c r="A151" s="189" t="s">
        <v>5500</v>
      </c>
      <c r="B151" s="79" t="s">
        <v>5500</v>
      </c>
      <c r="C151" t="str">
        <f t="shared" si="2"/>
        <v/>
      </c>
    </row>
    <row r="152" spans="1:3" ht="34.799999999999997">
      <c r="A152" s="189" t="s">
        <v>5515</v>
      </c>
      <c r="B152" s="79" t="s">
        <v>5515</v>
      </c>
      <c r="C152" t="str">
        <f t="shared" si="2"/>
        <v/>
      </c>
    </row>
    <row r="153" spans="1:3" ht="52.2">
      <c r="A153" s="189" t="s">
        <v>2032</v>
      </c>
      <c r="B153" s="79" t="s">
        <v>2032</v>
      </c>
      <c r="C153" t="str">
        <f t="shared" si="2"/>
        <v/>
      </c>
    </row>
    <row r="154" spans="1:3" ht="34.799999999999997">
      <c r="A154" s="189" t="s">
        <v>2033</v>
      </c>
      <c r="B154" s="79" t="s">
        <v>2033</v>
      </c>
      <c r="C154" t="str">
        <f t="shared" si="2"/>
        <v/>
      </c>
    </row>
    <row r="155" spans="1:3" ht="34.799999999999997">
      <c r="A155" s="189" t="s">
        <v>376</v>
      </c>
      <c r="B155" s="79" t="s">
        <v>376</v>
      </c>
      <c r="C155" t="str">
        <f t="shared" si="2"/>
        <v/>
      </c>
    </row>
    <row r="156" spans="1:3">
      <c r="A156" s="189" t="s">
        <v>2035</v>
      </c>
      <c r="B156" s="79" t="s">
        <v>2035</v>
      </c>
      <c r="C156" t="str">
        <f t="shared" si="2"/>
        <v/>
      </c>
    </row>
    <row r="157" spans="1:3">
      <c r="A157" s="189" t="s">
        <v>2038</v>
      </c>
      <c r="B157" s="79" t="s">
        <v>2038</v>
      </c>
      <c r="C157" t="str">
        <f t="shared" si="2"/>
        <v/>
      </c>
    </row>
    <row r="158" spans="1:3">
      <c r="A158" s="189" t="s">
        <v>5607</v>
      </c>
      <c r="B158" s="79" t="s">
        <v>5607</v>
      </c>
      <c r="C158" t="str">
        <f t="shared" si="2"/>
        <v/>
      </c>
    </row>
    <row r="159" spans="1:3">
      <c r="A159" s="189" t="s">
        <v>2028</v>
      </c>
      <c r="B159" s="79" t="s">
        <v>2028</v>
      </c>
      <c r="C159" t="str">
        <f t="shared" si="2"/>
        <v/>
      </c>
    </row>
    <row r="160" spans="1:3" ht="34.799999999999997">
      <c r="A160" s="189" t="s">
        <v>5640</v>
      </c>
      <c r="B160" s="79" t="s">
        <v>5640</v>
      </c>
      <c r="C160" t="str">
        <f t="shared" si="2"/>
        <v/>
      </c>
    </row>
    <row r="161" spans="1:3">
      <c r="A161" s="189" t="s">
        <v>2030</v>
      </c>
      <c r="B161" s="79" t="s">
        <v>2030</v>
      </c>
      <c r="C161" t="str">
        <f t="shared" si="2"/>
        <v/>
      </c>
    </row>
    <row r="162" spans="1:3">
      <c r="A162" s="189" t="s">
        <v>5673</v>
      </c>
      <c r="B162" s="79" t="s">
        <v>5673</v>
      </c>
      <c r="C162" t="str">
        <f t="shared" si="2"/>
        <v/>
      </c>
    </row>
    <row r="163" spans="1:3" ht="34.799999999999997">
      <c r="A163" s="189" t="s">
        <v>2026</v>
      </c>
      <c r="B163" s="79" t="s">
        <v>252</v>
      </c>
      <c r="C163" t="str">
        <f t="shared" si="2"/>
        <v/>
      </c>
    </row>
    <row r="164" spans="1:3" ht="34.799999999999997">
      <c r="A164" s="189" t="s">
        <v>8814</v>
      </c>
      <c r="B164" s="79" t="s">
        <v>5712</v>
      </c>
      <c r="C164" t="str">
        <f t="shared" si="2"/>
        <v/>
      </c>
    </row>
    <row r="165" spans="1:3" ht="34.799999999999997">
      <c r="A165" s="189" t="s">
        <v>8817</v>
      </c>
      <c r="B165" s="79" t="s">
        <v>5728</v>
      </c>
      <c r="C165" t="str">
        <f t="shared" si="2"/>
        <v/>
      </c>
    </row>
    <row r="166" spans="1:3">
      <c r="A166" s="189" t="s">
        <v>8819</v>
      </c>
      <c r="B166" s="79" t="s">
        <v>5745</v>
      </c>
      <c r="C166" t="str">
        <f t="shared" si="2"/>
        <v/>
      </c>
    </row>
    <row r="167" spans="1:3" ht="34.799999999999997">
      <c r="A167" s="189" t="s">
        <v>5761</v>
      </c>
      <c r="B167" s="79" t="s">
        <v>5761</v>
      </c>
      <c r="C167" t="str">
        <f t="shared" si="2"/>
        <v/>
      </c>
    </row>
    <row r="168" spans="1:3" ht="34.799999999999997">
      <c r="A168" s="189" t="s">
        <v>2020</v>
      </c>
      <c r="B168" s="79" t="s">
        <v>2020</v>
      </c>
      <c r="C168" t="str">
        <f t="shared" si="2"/>
        <v/>
      </c>
    </row>
    <row r="169" spans="1:3">
      <c r="A169" s="189" t="s">
        <v>411</v>
      </c>
      <c r="B169" s="79" t="s">
        <v>411</v>
      </c>
      <c r="C169" t="str">
        <f t="shared" si="2"/>
        <v/>
      </c>
    </row>
    <row r="170" spans="1:3">
      <c r="A170" s="189" t="s">
        <v>5804</v>
      </c>
      <c r="B170" s="79" t="s">
        <v>5804</v>
      </c>
      <c r="C170" t="str">
        <f t="shared" si="2"/>
        <v/>
      </c>
    </row>
    <row r="171" spans="1:3">
      <c r="A171" s="189" t="s">
        <v>2022</v>
      </c>
      <c r="B171" s="79" t="s">
        <v>2022</v>
      </c>
      <c r="C171" t="str">
        <f t="shared" si="2"/>
        <v/>
      </c>
    </row>
    <row r="172" spans="1:3" ht="34.799999999999997">
      <c r="A172" s="189" t="s">
        <v>5833</v>
      </c>
      <c r="B172" s="79" t="s">
        <v>5833</v>
      </c>
      <c r="C172" t="str">
        <f t="shared" si="2"/>
        <v/>
      </c>
    </row>
    <row r="173" spans="1:3" ht="34.799999999999997">
      <c r="A173" s="189" t="s">
        <v>5843</v>
      </c>
      <c r="B173" s="79" t="s">
        <v>5843</v>
      </c>
      <c r="C173" t="str">
        <f t="shared" si="2"/>
        <v/>
      </c>
    </row>
    <row r="174" spans="1:3">
      <c r="A174" s="189" t="s">
        <v>5851</v>
      </c>
      <c r="B174" s="79" t="s">
        <v>5851</v>
      </c>
      <c r="C174" t="str">
        <f t="shared" si="2"/>
        <v/>
      </c>
    </row>
    <row r="175" spans="1:3" ht="34.799999999999997">
      <c r="A175" s="189" t="s">
        <v>2037</v>
      </c>
      <c r="B175" s="79" t="s">
        <v>2037</v>
      </c>
      <c r="C175" t="str">
        <f t="shared" si="2"/>
        <v/>
      </c>
    </row>
    <row r="176" spans="1:3" ht="34.799999999999997">
      <c r="A176" s="189" t="s">
        <v>2039</v>
      </c>
      <c r="B176" s="79" t="s">
        <v>2039</v>
      </c>
      <c r="C176" t="str">
        <f t="shared" si="2"/>
        <v/>
      </c>
    </row>
    <row r="177" spans="1:3" ht="34.799999999999997">
      <c r="A177" s="189" t="s">
        <v>2023</v>
      </c>
      <c r="B177" s="79" t="s">
        <v>442</v>
      </c>
      <c r="C177" t="str">
        <f t="shared" si="2"/>
        <v/>
      </c>
    </row>
    <row r="178" spans="1:3">
      <c r="A178" s="189" t="s">
        <v>2025</v>
      </c>
      <c r="B178" s="79" t="s">
        <v>2025</v>
      </c>
      <c r="C178" t="str">
        <f t="shared" si="2"/>
        <v/>
      </c>
    </row>
    <row r="179" spans="1:3" ht="34.799999999999997">
      <c r="A179" s="189" t="s">
        <v>5930</v>
      </c>
      <c r="B179" s="79" t="s">
        <v>5930</v>
      </c>
      <c r="C179" t="str">
        <f t="shared" si="2"/>
        <v/>
      </c>
    </row>
    <row r="180" spans="1:3" ht="34.799999999999997">
      <c r="A180" s="189" t="s">
        <v>2018</v>
      </c>
      <c r="B180" s="79" t="s">
        <v>2018</v>
      </c>
      <c r="C180" t="str">
        <f t="shared" si="2"/>
        <v/>
      </c>
    </row>
    <row r="181" spans="1:3" ht="34.799999999999997">
      <c r="A181" s="189" t="s">
        <v>2019</v>
      </c>
      <c r="B181" s="79" t="s">
        <v>2019</v>
      </c>
      <c r="C181" t="str">
        <f t="shared" si="2"/>
        <v/>
      </c>
    </row>
    <row r="182" spans="1:3" ht="34.799999999999997">
      <c r="A182" s="189" t="s">
        <v>2029</v>
      </c>
      <c r="B182" s="79" t="s">
        <v>2029</v>
      </c>
      <c r="C182" t="str">
        <f t="shared" si="2"/>
        <v/>
      </c>
    </row>
    <row r="183" spans="1:3" ht="34.799999999999997">
      <c r="A183" s="189" t="s">
        <v>5986</v>
      </c>
      <c r="B183" s="79" t="s">
        <v>5986</v>
      </c>
      <c r="C183" t="str">
        <f t="shared" si="2"/>
        <v/>
      </c>
    </row>
    <row r="184" spans="1:3" ht="34.799999999999997">
      <c r="A184" s="189" t="s">
        <v>2031</v>
      </c>
      <c r="B184" s="79" t="s">
        <v>2031</v>
      </c>
      <c r="C184" t="str">
        <f t="shared" si="2"/>
        <v/>
      </c>
    </row>
    <row r="185" spans="1:3">
      <c r="A185" s="189" t="s">
        <v>6020</v>
      </c>
      <c r="B185" s="79" t="s">
        <v>6020</v>
      </c>
      <c r="C185" t="str">
        <f t="shared" si="2"/>
        <v/>
      </c>
    </row>
    <row r="186" spans="1:3" ht="34.799999999999997">
      <c r="A186" s="189" t="s">
        <v>2021</v>
      </c>
      <c r="B186" s="79" t="s">
        <v>2021</v>
      </c>
      <c r="C186" t="str">
        <f t="shared" si="2"/>
        <v/>
      </c>
    </row>
    <row r="187" spans="1:3" ht="34.799999999999997">
      <c r="A187" s="189" t="s">
        <v>2017</v>
      </c>
      <c r="B187" s="79" t="s">
        <v>2017</v>
      </c>
      <c r="C187" t="str">
        <f t="shared" si="2"/>
        <v/>
      </c>
    </row>
    <row r="188" spans="1:3" ht="34.799999999999997">
      <c r="A188" s="189" t="s">
        <v>6064</v>
      </c>
      <c r="B188" s="79" t="s">
        <v>6064</v>
      </c>
      <c r="C188" t="str">
        <f t="shared" si="2"/>
        <v/>
      </c>
    </row>
    <row r="189" spans="1:3" ht="34.799999999999997">
      <c r="A189" s="189" t="s">
        <v>6079</v>
      </c>
      <c r="B189" s="79" t="s">
        <v>6079</v>
      </c>
      <c r="C189" t="str">
        <f t="shared" si="2"/>
        <v/>
      </c>
    </row>
    <row r="190" spans="1:3" ht="34.799999999999997">
      <c r="A190" s="189" t="s">
        <v>6094</v>
      </c>
      <c r="B190" s="79" t="s">
        <v>6094</v>
      </c>
      <c r="C190" t="str">
        <f t="shared" si="2"/>
        <v/>
      </c>
    </row>
    <row r="191" spans="1:3" ht="34.799999999999997">
      <c r="A191" s="189" t="s">
        <v>6110</v>
      </c>
      <c r="B191" s="79" t="s">
        <v>6110</v>
      </c>
      <c r="C191" t="str">
        <f t="shared" si="2"/>
        <v/>
      </c>
    </row>
    <row r="192" spans="1:3" ht="34.799999999999997">
      <c r="A192" s="189" t="s">
        <v>6127</v>
      </c>
      <c r="B192" s="79" t="s">
        <v>6127</v>
      </c>
      <c r="C192" t="str">
        <f t="shared" si="2"/>
        <v/>
      </c>
    </row>
    <row r="193" spans="1:3" ht="34.799999999999997">
      <c r="A193" s="189" t="s">
        <v>2036</v>
      </c>
      <c r="B193" s="79" t="s">
        <v>2036</v>
      </c>
      <c r="C193" t="str">
        <f t="shared" si="2"/>
        <v/>
      </c>
    </row>
    <row r="194" spans="1:3" ht="34.799999999999997">
      <c r="A194" s="189" t="s">
        <v>8880</v>
      </c>
      <c r="B194" s="79" t="s">
        <v>6159</v>
      </c>
      <c r="C194" t="str">
        <f t="shared" ref="C194:C257" si="3">IF(A194=B194,"","1")</f>
        <v/>
      </c>
    </row>
    <row r="195" spans="1:3" ht="34.799999999999997">
      <c r="A195" s="189" t="s">
        <v>8886</v>
      </c>
      <c r="B195" s="79" t="s">
        <v>6176</v>
      </c>
      <c r="C195" t="str">
        <f t="shared" si="3"/>
        <v/>
      </c>
    </row>
    <row r="196" spans="1:3" ht="34.799999999999997">
      <c r="A196" s="85" t="s">
        <v>1088</v>
      </c>
      <c r="B196" s="74" t="s">
        <v>1088</v>
      </c>
      <c r="C196" t="str">
        <f t="shared" si="3"/>
        <v/>
      </c>
    </row>
    <row r="197" spans="1:3" ht="52.2">
      <c r="A197" s="85" t="s">
        <v>6218</v>
      </c>
      <c r="B197" s="74" t="s">
        <v>6218</v>
      </c>
      <c r="C197" t="str">
        <f t="shared" si="3"/>
        <v/>
      </c>
    </row>
    <row r="198" spans="1:3" ht="34.799999999999997">
      <c r="A198" s="85" t="s">
        <v>6240</v>
      </c>
      <c r="B198" s="74" t="s">
        <v>6240</v>
      </c>
      <c r="C198" t="str">
        <f t="shared" si="3"/>
        <v/>
      </c>
    </row>
    <row r="199" spans="1:3" ht="34.799999999999997">
      <c r="A199" s="85" t="s">
        <v>1066</v>
      </c>
      <c r="B199" s="74" t="s">
        <v>1066</v>
      </c>
      <c r="C199" t="str">
        <f t="shared" si="3"/>
        <v/>
      </c>
    </row>
    <row r="200" spans="1:3" ht="34.799999999999997">
      <c r="A200" s="85" t="s">
        <v>6280</v>
      </c>
      <c r="B200" s="74" t="s">
        <v>6280</v>
      </c>
      <c r="C200" t="str">
        <f t="shared" si="3"/>
        <v/>
      </c>
    </row>
    <row r="201" spans="1:3" ht="34.799999999999997">
      <c r="A201" s="85" t="s">
        <v>6295</v>
      </c>
      <c r="B201" s="74" t="s">
        <v>6295</v>
      </c>
      <c r="C201" t="str">
        <f t="shared" si="3"/>
        <v/>
      </c>
    </row>
    <row r="202" spans="1:3" ht="34.799999999999997">
      <c r="A202" s="85" t="s">
        <v>1085</v>
      </c>
      <c r="B202" s="74" t="s">
        <v>1085</v>
      </c>
      <c r="C202" t="str">
        <f t="shared" si="3"/>
        <v/>
      </c>
    </row>
    <row r="203" spans="1:3">
      <c r="A203" s="85" t="s">
        <v>1064</v>
      </c>
      <c r="B203" s="74" t="s">
        <v>1064</v>
      </c>
      <c r="C203" t="str">
        <f t="shared" si="3"/>
        <v/>
      </c>
    </row>
    <row r="204" spans="1:3" ht="34.799999999999997">
      <c r="A204" s="85" t="s">
        <v>6343</v>
      </c>
      <c r="B204" s="74" t="s">
        <v>6343</v>
      </c>
      <c r="C204" t="str">
        <f t="shared" si="3"/>
        <v/>
      </c>
    </row>
    <row r="205" spans="1:3" ht="34.799999999999997">
      <c r="A205" s="85" t="s">
        <v>2133</v>
      </c>
      <c r="B205" s="74" t="s">
        <v>2133</v>
      </c>
      <c r="C205" t="str">
        <f t="shared" si="3"/>
        <v/>
      </c>
    </row>
    <row r="206" spans="1:3" ht="34.799999999999997">
      <c r="A206" s="85" t="s">
        <v>6379</v>
      </c>
      <c r="B206" s="74" t="s">
        <v>6379</v>
      </c>
      <c r="C206" t="str">
        <f t="shared" si="3"/>
        <v/>
      </c>
    </row>
    <row r="207" spans="1:3" ht="34.799999999999997">
      <c r="A207" s="85" t="s">
        <v>2068</v>
      </c>
      <c r="B207" s="94" t="s">
        <v>1092</v>
      </c>
      <c r="C207" t="str">
        <f t="shared" si="3"/>
        <v/>
      </c>
    </row>
    <row r="208" spans="1:3">
      <c r="A208" s="85" t="s">
        <v>2136</v>
      </c>
      <c r="B208" s="74" t="s">
        <v>2136</v>
      </c>
      <c r="C208" t="str">
        <f t="shared" si="3"/>
        <v/>
      </c>
    </row>
    <row r="209" spans="1:3">
      <c r="A209" s="85" t="s">
        <v>1068</v>
      </c>
      <c r="B209" s="74" t="s">
        <v>1068</v>
      </c>
      <c r="C209" t="str">
        <f t="shared" si="3"/>
        <v/>
      </c>
    </row>
    <row r="210" spans="1:3" ht="34.799999999999997">
      <c r="A210" s="85" t="s">
        <v>6434</v>
      </c>
      <c r="B210" s="74" t="s">
        <v>6434</v>
      </c>
      <c r="C210" t="str">
        <f t="shared" si="3"/>
        <v/>
      </c>
    </row>
    <row r="211" spans="1:3" ht="34.799999999999997">
      <c r="A211" s="85" t="s">
        <v>6456</v>
      </c>
      <c r="B211" s="74" t="s">
        <v>6456</v>
      </c>
      <c r="C211" t="str">
        <f t="shared" si="3"/>
        <v/>
      </c>
    </row>
    <row r="212" spans="1:3" ht="34.799999999999997">
      <c r="A212" s="85" t="s">
        <v>6477</v>
      </c>
      <c r="B212" s="74" t="s">
        <v>6477</v>
      </c>
      <c r="C212" t="str">
        <f t="shared" si="3"/>
        <v/>
      </c>
    </row>
    <row r="213" spans="1:3" ht="34.799999999999997">
      <c r="A213" s="85" t="s">
        <v>6493</v>
      </c>
      <c r="B213" s="74" t="s">
        <v>6493</v>
      </c>
      <c r="C213" t="str">
        <f t="shared" si="3"/>
        <v/>
      </c>
    </row>
    <row r="214" spans="1:3" ht="34.799999999999997">
      <c r="A214" s="85" t="s">
        <v>6513</v>
      </c>
      <c r="B214" s="74" t="s">
        <v>6513</v>
      </c>
      <c r="C214" t="str">
        <f t="shared" si="3"/>
        <v/>
      </c>
    </row>
    <row r="215" spans="1:3" ht="34.799999999999997">
      <c r="A215" s="85" t="s">
        <v>6529</v>
      </c>
      <c r="B215" s="74" t="s">
        <v>6529</v>
      </c>
      <c r="C215" t="str">
        <f t="shared" si="3"/>
        <v/>
      </c>
    </row>
    <row r="216" spans="1:3" ht="34.799999999999997">
      <c r="A216" s="85" t="s">
        <v>6543</v>
      </c>
      <c r="B216" s="74" t="s">
        <v>6543</v>
      </c>
      <c r="C216" t="str">
        <f t="shared" si="3"/>
        <v/>
      </c>
    </row>
    <row r="217" spans="1:3" ht="34.799999999999997">
      <c r="A217" s="85" t="s">
        <v>6562</v>
      </c>
      <c r="B217" s="74" t="s">
        <v>6562</v>
      </c>
      <c r="C217" t="str">
        <f t="shared" si="3"/>
        <v/>
      </c>
    </row>
    <row r="218" spans="1:3" ht="34.799999999999997">
      <c r="A218" s="85" t="s">
        <v>2130</v>
      </c>
      <c r="B218" s="125" t="s">
        <v>2130</v>
      </c>
      <c r="C218" t="str">
        <f t="shared" si="3"/>
        <v/>
      </c>
    </row>
    <row r="219" spans="1:3" ht="34.799999999999997">
      <c r="A219" s="85" t="s">
        <v>2137</v>
      </c>
      <c r="B219" s="74" t="s">
        <v>2137</v>
      </c>
      <c r="C219" t="str">
        <f t="shared" si="3"/>
        <v/>
      </c>
    </row>
    <row r="220" spans="1:3" ht="34.799999999999997">
      <c r="A220" s="85" t="s">
        <v>2131</v>
      </c>
      <c r="B220" s="74" t="s">
        <v>2131</v>
      </c>
      <c r="C220" t="str">
        <f t="shared" si="3"/>
        <v/>
      </c>
    </row>
    <row r="221" spans="1:3" ht="34.799999999999997">
      <c r="A221" s="85" t="s">
        <v>6634</v>
      </c>
      <c r="B221" s="74" t="s">
        <v>6634</v>
      </c>
      <c r="C221" t="str">
        <f t="shared" si="3"/>
        <v/>
      </c>
    </row>
    <row r="222" spans="1:3" ht="34.799999999999997">
      <c r="A222" s="85" t="s">
        <v>1091</v>
      </c>
      <c r="B222" s="74" t="s">
        <v>1091</v>
      </c>
      <c r="C222" t="str">
        <f t="shared" si="3"/>
        <v/>
      </c>
    </row>
    <row r="223" spans="1:3" ht="34.799999999999997">
      <c r="A223" s="85" t="s">
        <v>2135</v>
      </c>
      <c r="B223" s="74" t="s">
        <v>2135</v>
      </c>
      <c r="C223" t="str">
        <f t="shared" si="3"/>
        <v/>
      </c>
    </row>
    <row r="224" spans="1:3" ht="34.799999999999997">
      <c r="A224" s="85" t="s">
        <v>6686</v>
      </c>
      <c r="B224" s="74" t="s">
        <v>6686</v>
      </c>
      <c r="C224" t="str">
        <f t="shared" si="3"/>
        <v/>
      </c>
    </row>
    <row r="225" spans="1:3" ht="34.799999999999997">
      <c r="A225" s="85" t="s">
        <v>1093</v>
      </c>
      <c r="B225" s="74" t="s">
        <v>1093</v>
      </c>
      <c r="C225" t="str">
        <f t="shared" si="3"/>
        <v/>
      </c>
    </row>
    <row r="226" spans="1:3">
      <c r="A226" s="85" t="s">
        <v>6718</v>
      </c>
      <c r="B226" s="74" t="s">
        <v>6718</v>
      </c>
      <c r="C226" t="str">
        <f t="shared" si="3"/>
        <v/>
      </c>
    </row>
    <row r="227" spans="1:3" ht="34.799999999999997">
      <c r="A227" s="85" t="s">
        <v>1090</v>
      </c>
      <c r="B227" s="126" t="s">
        <v>1090</v>
      </c>
      <c r="C227" t="str">
        <f t="shared" si="3"/>
        <v/>
      </c>
    </row>
    <row r="228" spans="1:3">
      <c r="A228" s="85" t="s">
        <v>6749</v>
      </c>
      <c r="B228" s="94" t="s">
        <v>6749</v>
      </c>
      <c r="C228" t="str">
        <f t="shared" si="3"/>
        <v/>
      </c>
    </row>
    <row r="229" spans="1:3">
      <c r="A229" s="85" t="s">
        <v>1087</v>
      </c>
      <c r="B229" s="74" t="s">
        <v>1087</v>
      </c>
      <c r="C229" t="str">
        <f t="shared" si="3"/>
        <v/>
      </c>
    </row>
    <row r="230" spans="1:3">
      <c r="A230" s="85" t="s">
        <v>1086</v>
      </c>
      <c r="B230" s="126" t="s">
        <v>1086</v>
      </c>
      <c r="C230" t="str">
        <f t="shared" si="3"/>
        <v/>
      </c>
    </row>
    <row r="231" spans="1:3" ht="34.799999999999997">
      <c r="A231" s="85" t="s">
        <v>2134</v>
      </c>
      <c r="B231" s="74" t="s">
        <v>2134</v>
      </c>
      <c r="C231" t="str">
        <f t="shared" si="3"/>
        <v/>
      </c>
    </row>
    <row r="232" spans="1:3">
      <c r="A232" s="85" t="s">
        <v>6819</v>
      </c>
      <c r="B232" s="74" t="s">
        <v>6819</v>
      </c>
      <c r="C232" t="str">
        <f t="shared" si="3"/>
        <v/>
      </c>
    </row>
    <row r="233" spans="1:3">
      <c r="A233" s="85" t="s">
        <v>6837</v>
      </c>
      <c r="B233" s="74" t="s">
        <v>6837</v>
      </c>
      <c r="C233" t="str">
        <f t="shared" si="3"/>
        <v/>
      </c>
    </row>
    <row r="234" spans="1:3" ht="34.799999999999997">
      <c r="A234" s="85" t="s">
        <v>1065</v>
      </c>
      <c r="B234" s="94" t="s">
        <v>1065</v>
      </c>
      <c r="C234" t="str">
        <f t="shared" si="3"/>
        <v/>
      </c>
    </row>
    <row r="235" spans="1:3">
      <c r="A235" s="85" t="s">
        <v>6874</v>
      </c>
      <c r="B235" s="94" t="s">
        <v>6874</v>
      </c>
      <c r="C235" t="str">
        <f t="shared" si="3"/>
        <v/>
      </c>
    </row>
    <row r="236" spans="1:3">
      <c r="A236" s="85" t="s">
        <v>6888</v>
      </c>
      <c r="B236" s="74" t="s">
        <v>6888</v>
      </c>
      <c r="C236" t="str">
        <f t="shared" si="3"/>
        <v/>
      </c>
    </row>
    <row r="237" spans="1:3">
      <c r="A237" s="85" t="s">
        <v>1051</v>
      </c>
      <c r="B237" s="74" t="s">
        <v>1051</v>
      </c>
      <c r="C237" t="str">
        <f t="shared" si="3"/>
        <v/>
      </c>
    </row>
    <row r="238" spans="1:3">
      <c r="A238" s="85" t="s">
        <v>1089</v>
      </c>
      <c r="B238" s="74" t="s">
        <v>1089</v>
      </c>
      <c r="C238" t="str">
        <f t="shared" si="3"/>
        <v/>
      </c>
    </row>
    <row r="239" spans="1:3">
      <c r="A239" s="85" t="s">
        <v>6938</v>
      </c>
      <c r="B239" s="74" t="s">
        <v>6938</v>
      </c>
      <c r="C239" t="str">
        <f t="shared" si="3"/>
        <v/>
      </c>
    </row>
    <row r="240" spans="1:3" ht="34.799999999999997">
      <c r="A240" s="85" t="s">
        <v>6953</v>
      </c>
      <c r="B240" s="74" t="s">
        <v>6953</v>
      </c>
      <c r="C240" t="str">
        <f t="shared" si="3"/>
        <v/>
      </c>
    </row>
    <row r="241" spans="1:3">
      <c r="A241" s="85" t="s">
        <v>6970</v>
      </c>
      <c r="B241" s="74" t="s">
        <v>6970</v>
      </c>
      <c r="C241" t="str">
        <f t="shared" si="3"/>
        <v/>
      </c>
    </row>
    <row r="242" spans="1:3">
      <c r="A242" s="85" t="s">
        <v>6984</v>
      </c>
      <c r="B242" s="74" t="s">
        <v>6984</v>
      </c>
      <c r="C242" t="str">
        <f t="shared" si="3"/>
        <v/>
      </c>
    </row>
    <row r="243" spans="1:3">
      <c r="A243" s="85" t="s">
        <v>7002</v>
      </c>
      <c r="B243" s="74" t="s">
        <v>7002</v>
      </c>
      <c r="C243" t="str">
        <f t="shared" si="3"/>
        <v/>
      </c>
    </row>
    <row r="244" spans="1:3" ht="34.799999999999997">
      <c r="A244" s="85" t="s">
        <v>1070</v>
      </c>
      <c r="B244" s="74" t="s">
        <v>1070</v>
      </c>
      <c r="C244" t="str">
        <f t="shared" si="3"/>
        <v/>
      </c>
    </row>
    <row r="245" spans="1:3" ht="34.799999999999997">
      <c r="A245" s="85" t="s">
        <v>7034</v>
      </c>
      <c r="B245" s="74" t="s">
        <v>7034</v>
      </c>
      <c r="C245" t="str">
        <f t="shared" si="3"/>
        <v/>
      </c>
    </row>
    <row r="246" spans="1:3" ht="34.799999999999997">
      <c r="A246" s="85" t="s">
        <v>1061</v>
      </c>
      <c r="B246" s="74" t="s">
        <v>1061</v>
      </c>
      <c r="C246" t="str">
        <f t="shared" si="3"/>
        <v/>
      </c>
    </row>
    <row r="247" spans="1:3" ht="34.799999999999997">
      <c r="A247" s="85" t="s">
        <v>1069</v>
      </c>
      <c r="B247" s="74" t="s">
        <v>1069</v>
      </c>
      <c r="C247" t="str">
        <f t="shared" si="3"/>
        <v/>
      </c>
    </row>
    <row r="248" spans="1:3" ht="34.799999999999997">
      <c r="A248" s="85" t="s">
        <v>1062</v>
      </c>
      <c r="B248" s="74" t="s">
        <v>1062</v>
      </c>
      <c r="C248" t="str">
        <f t="shared" si="3"/>
        <v/>
      </c>
    </row>
    <row r="249" spans="1:3">
      <c r="A249" s="85" t="s">
        <v>7086</v>
      </c>
      <c r="B249" s="74" t="s">
        <v>7086</v>
      </c>
      <c r="C249" t="str">
        <f t="shared" si="3"/>
        <v/>
      </c>
    </row>
    <row r="250" spans="1:3" ht="52.2">
      <c r="A250" s="85" t="s">
        <v>1071</v>
      </c>
      <c r="B250" s="74" t="s">
        <v>1071</v>
      </c>
      <c r="C250" t="str">
        <f t="shared" si="3"/>
        <v/>
      </c>
    </row>
    <row r="251" spans="1:3">
      <c r="A251" s="85" t="s">
        <v>7116</v>
      </c>
      <c r="B251" s="74" t="s">
        <v>7116</v>
      </c>
      <c r="C251" t="str">
        <f t="shared" si="3"/>
        <v/>
      </c>
    </row>
    <row r="252" spans="1:3" ht="34.799999999999997">
      <c r="A252" s="85" t="s">
        <v>1067</v>
      </c>
      <c r="B252" s="74" t="s">
        <v>1067</v>
      </c>
      <c r="C252" t="str">
        <f t="shared" si="3"/>
        <v/>
      </c>
    </row>
    <row r="253" spans="1:3" ht="34.799999999999997">
      <c r="A253" s="85" t="s">
        <v>2480</v>
      </c>
      <c r="B253" s="74" t="s">
        <v>2480</v>
      </c>
      <c r="C253" t="str">
        <f t="shared" si="3"/>
        <v/>
      </c>
    </row>
    <row r="254" spans="1:3" ht="52.2">
      <c r="A254" s="85" t="s">
        <v>7166</v>
      </c>
      <c r="B254" s="74" t="s">
        <v>7166</v>
      </c>
      <c r="C254" t="str">
        <f t="shared" si="3"/>
        <v/>
      </c>
    </row>
    <row r="255" spans="1:3" ht="34.799999999999997">
      <c r="A255" s="85" t="s">
        <v>2479</v>
      </c>
      <c r="B255" s="74" t="s">
        <v>2479</v>
      </c>
      <c r="C255" t="str">
        <f t="shared" si="3"/>
        <v/>
      </c>
    </row>
    <row r="256" spans="1:3" ht="34.799999999999997">
      <c r="A256" s="85" t="s">
        <v>7197</v>
      </c>
      <c r="B256" s="74" t="s">
        <v>7197</v>
      </c>
      <c r="C256" t="str">
        <f t="shared" si="3"/>
        <v/>
      </c>
    </row>
    <row r="257" spans="1:3">
      <c r="A257" s="85" t="s">
        <v>7216</v>
      </c>
      <c r="B257" s="74" t="s">
        <v>7216</v>
      </c>
      <c r="C257" t="str">
        <f t="shared" si="3"/>
        <v/>
      </c>
    </row>
    <row r="258" spans="1:3" ht="34.799999999999997">
      <c r="A258" s="85" t="s">
        <v>7235</v>
      </c>
      <c r="B258" s="74" t="s">
        <v>7235</v>
      </c>
      <c r="C258" t="str">
        <f t="shared" ref="C258:C290" si="4">IF(A258=B258,"","1")</f>
        <v/>
      </c>
    </row>
    <row r="259" spans="1:3" ht="34.799999999999997">
      <c r="A259" s="85" t="s">
        <v>2478</v>
      </c>
      <c r="B259" s="74" t="s">
        <v>2478</v>
      </c>
      <c r="C259" t="str">
        <f t="shared" si="4"/>
        <v/>
      </c>
    </row>
    <row r="260" spans="1:3" ht="34.799999999999997">
      <c r="A260" s="85" t="s">
        <v>7270</v>
      </c>
      <c r="B260" s="74" t="s">
        <v>7270</v>
      </c>
      <c r="C260" t="str">
        <f t="shared" si="4"/>
        <v/>
      </c>
    </row>
    <row r="261" spans="1:3" ht="52.2">
      <c r="A261" s="85" t="s">
        <v>7289</v>
      </c>
      <c r="B261" s="74" t="s">
        <v>7289</v>
      </c>
      <c r="C261" t="str">
        <f t="shared" si="4"/>
        <v/>
      </c>
    </row>
    <row r="262" spans="1:3">
      <c r="A262" s="85" t="s">
        <v>7307</v>
      </c>
      <c r="B262" s="74" t="s">
        <v>7307</v>
      </c>
      <c r="C262" t="str">
        <f t="shared" si="4"/>
        <v/>
      </c>
    </row>
    <row r="263" spans="1:3" ht="34.799999999999997">
      <c r="A263" s="85" t="s">
        <v>7325</v>
      </c>
      <c r="B263" s="74" t="s">
        <v>7322</v>
      </c>
      <c r="C263" t="str">
        <f t="shared" si="4"/>
        <v/>
      </c>
    </row>
    <row r="264" spans="1:3">
      <c r="A264" s="85" t="s">
        <v>7336</v>
      </c>
      <c r="B264" s="74" t="s">
        <v>7336</v>
      </c>
      <c r="C264" t="str">
        <f t="shared" si="4"/>
        <v/>
      </c>
    </row>
    <row r="265" spans="1:3">
      <c r="A265" s="85" t="s">
        <v>7354</v>
      </c>
      <c r="B265" s="74" t="s">
        <v>2475</v>
      </c>
      <c r="C265" t="str">
        <f t="shared" si="4"/>
        <v/>
      </c>
    </row>
    <row r="266" spans="1:3" ht="34.799999999999997">
      <c r="A266" s="85" t="s">
        <v>7370</v>
      </c>
      <c r="B266" s="74" t="s">
        <v>7370</v>
      </c>
      <c r="C266" t="str">
        <f t="shared" si="4"/>
        <v/>
      </c>
    </row>
    <row r="267" spans="1:3" ht="52.2">
      <c r="A267" s="85" t="s">
        <v>2476</v>
      </c>
      <c r="B267" s="74" t="s">
        <v>2476</v>
      </c>
      <c r="C267" t="str">
        <f t="shared" si="4"/>
        <v/>
      </c>
    </row>
    <row r="268" spans="1:3">
      <c r="A268" s="85" t="s">
        <v>9388</v>
      </c>
      <c r="B268" s="94" t="s">
        <v>7402</v>
      </c>
      <c r="C268" t="str">
        <f t="shared" si="4"/>
        <v/>
      </c>
    </row>
    <row r="269" spans="1:3">
      <c r="A269" s="85" t="s">
        <v>7419</v>
      </c>
      <c r="B269" s="74" t="s">
        <v>7419</v>
      </c>
      <c r="C269" t="str">
        <f t="shared" si="4"/>
        <v/>
      </c>
    </row>
    <row r="270" spans="1:3">
      <c r="A270" s="85" t="s">
        <v>7442</v>
      </c>
      <c r="B270" s="74" t="s">
        <v>7439</v>
      </c>
      <c r="C270" t="str">
        <f t="shared" si="4"/>
        <v/>
      </c>
    </row>
    <row r="271" spans="1:3" ht="34.799999999999997">
      <c r="A271" s="85" t="s">
        <v>7453</v>
      </c>
      <c r="B271" s="74" t="s">
        <v>7453</v>
      </c>
      <c r="C271" t="str">
        <f t="shared" si="4"/>
        <v/>
      </c>
    </row>
    <row r="272" spans="1:3" ht="34.799999999999997">
      <c r="A272" s="85" t="s">
        <v>7470</v>
      </c>
      <c r="B272" s="74" t="s">
        <v>7470</v>
      </c>
      <c r="C272" t="str">
        <f t="shared" si="4"/>
        <v/>
      </c>
    </row>
    <row r="273" spans="1:3">
      <c r="A273" s="85" t="s">
        <v>7485</v>
      </c>
      <c r="B273" s="74" t="s">
        <v>7485</v>
      </c>
      <c r="C273" t="str">
        <f t="shared" si="4"/>
        <v/>
      </c>
    </row>
    <row r="274" spans="1:3">
      <c r="A274" s="85" t="s">
        <v>7504</v>
      </c>
      <c r="B274" s="74" t="s">
        <v>7504</v>
      </c>
      <c r="C274" t="str">
        <f t="shared" si="4"/>
        <v/>
      </c>
    </row>
    <row r="275" spans="1:3" ht="34.799999999999997">
      <c r="A275" s="85" t="s">
        <v>7521</v>
      </c>
      <c r="B275" s="74" t="s">
        <v>7521</v>
      </c>
      <c r="C275" t="str">
        <f t="shared" si="4"/>
        <v/>
      </c>
    </row>
    <row r="276" spans="1:3">
      <c r="A276" s="85" t="s">
        <v>9395</v>
      </c>
      <c r="B276" s="74" t="s">
        <v>2477</v>
      </c>
      <c r="C276" t="str">
        <f t="shared" si="4"/>
        <v/>
      </c>
    </row>
    <row r="277" spans="1:3" ht="34.799999999999997">
      <c r="A277" s="85" t="s">
        <v>7556</v>
      </c>
      <c r="B277" s="74" t="s">
        <v>7556</v>
      </c>
      <c r="C277" t="str">
        <f t="shared" si="4"/>
        <v/>
      </c>
    </row>
    <row r="278" spans="1:3" ht="34.799999999999997">
      <c r="A278" s="85" t="s">
        <v>7576</v>
      </c>
      <c r="B278" s="74" t="s">
        <v>7576</v>
      </c>
      <c r="C278" t="str">
        <f t="shared" si="4"/>
        <v/>
      </c>
    </row>
    <row r="279" spans="1:3" ht="34.799999999999997">
      <c r="A279" s="85" t="s">
        <v>7597</v>
      </c>
      <c r="B279" s="74" t="s">
        <v>7597</v>
      </c>
      <c r="C279" t="str">
        <f t="shared" si="4"/>
        <v/>
      </c>
    </row>
    <row r="280" spans="1:3" ht="34.799999999999997">
      <c r="A280" s="85" t="s">
        <v>7617</v>
      </c>
      <c r="B280" s="74" t="s">
        <v>7617</v>
      </c>
      <c r="C280" t="str">
        <f t="shared" si="4"/>
        <v/>
      </c>
    </row>
    <row r="281" spans="1:3" ht="34.799999999999997">
      <c r="A281" s="85" t="s">
        <v>9405</v>
      </c>
      <c r="B281" s="74" t="s">
        <v>7632</v>
      </c>
      <c r="C281" t="str">
        <f t="shared" si="4"/>
        <v/>
      </c>
    </row>
    <row r="282" spans="1:3">
      <c r="A282" s="85" t="s">
        <v>7647</v>
      </c>
      <c r="B282" s="74" t="s">
        <v>7647</v>
      </c>
      <c r="C282" t="str">
        <f t="shared" si="4"/>
        <v/>
      </c>
    </row>
    <row r="283" spans="1:3" ht="52.2">
      <c r="A283" s="85" t="s">
        <v>7660</v>
      </c>
      <c r="B283" s="74" t="s">
        <v>7660</v>
      </c>
      <c r="C283" t="str">
        <f t="shared" si="4"/>
        <v/>
      </c>
    </row>
    <row r="284" spans="1:3" ht="34.799999999999997">
      <c r="A284" s="85" t="s">
        <v>9408</v>
      </c>
      <c r="B284" s="74" t="s">
        <v>7675</v>
      </c>
      <c r="C284" t="str">
        <f t="shared" si="4"/>
        <v/>
      </c>
    </row>
    <row r="285" spans="1:3" ht="34.799999999999997">
      <c r="A285" s="85" t="s">
        <v>1717</v>
      </c>
      <c r="B285" s="74" t="s">
        <v>1717</v>
      </c>
      <c r="C285" t="str">
        <f t="shared" si="4"/>
        <v/>
      </c>
    </row>
    <row r="286" spans="1:3" ht="34.799999999999997">
      <c r="A286" s="85" t="s">
        <v>1718</v>
      </c>
      <c r="B286" s="74" t="s">
        <v>1718</v>
      </c>
      <c r="C286" t="str">
        <f t="shared" si="4"/>
        <v/>
      </c>
    </row>
    <row r="287" spans="1:3" ht="52.2">
      <c r="A287" s="85" t="s">
        <v>1716</v>
      </c>
      <c r="B287" s="74" t="s">
        <v>1716</v>
      </c>
      <c r="C287" t="str">
        <f t="shared" si="4"/>
        <v/>
      </c>
    </row>
    <row r="288" spans="1:3" ht="34.799999999999997">
      <c r="A288" s="85" t="s">
        <v>1720</v>
      </c>
      <c r="B288" s="74" t="s">
        <v>1720</v>
      </c>
      <c r="C288" t="str">
        <f t="shared" si="4"/>
        <v/>
      </c>
    </row>
    <row r="289" spans="1:3" ht="34.799999999999997">
      <c r="A289" s="85" t="s">
        <v>1719</v>
      </c>
      <c r="B289" s="74" t="s">
        <v>1719</v>
      </c>
      <c r="C289" t="str">
        <f t="shared" si="4"/>
        <v/>
      </c>
    </row>
    <row r="290" spans="1:3">
      <c r="A290" s="85" t="s">
        <v>7768</v>
      </c>
      <c r="B290" s="74" t="s">
        <v>7768</v>
      </c>
      <c r="C290" t="str">
        <f t="shared" si="4"/>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이름이 지정된 범위</vt:lpstr>
      </vt:variant>
      <vt:variant>
        <vt:i4>1</vt:i4>
      </vt:variant>
    </vt:vector>
  </HeadingPairs>
  <TitlesOfParts>
    <vt:vector size="9" baseType="lpstr">
      <vt:lpstr>ADATA</vt:lpstr>
      <vt:lpstr>정리</vt:lpstr>
      <vt:lpstr>신규</vt:lpstr>
      <vt:lpstr>(종합) 2016 KISTI 패밀리기업 현황(9&amp;10월)</vt:lpstr>
      <vt:lpstr>세부성과(경제&amp;만족도&amp;정성)</vt:lpstr>
      <vt:lpstr>2017년 패밀리기업 지원현황 조사(4월)</vt:lpstr>
      <vt:lpstr>Sheet2</vt:lpstr>
      <vt:lpstr>Sheet3</vt:lpstr>
      <vt:lpstr>'세부성과(경제&amp;만족도&amp;정성)'!Print_Titles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spjunn@msn.com</cp:lastModifiedBy>
  <dcterms:created xsi:type="dcterms:W3CDTF">2017-02-10T04:21:24Z</dcterms:created>
  <dcterms:modified xsi:type="dcterms:W3CDTF">2017-10-02T17:29:31Z</dcterms:modified>
</cp:coreProperties>
</file>