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https://petermacvic-my.sharepoint.com/personal/olivia_craig_petermac_org/Documents/Aim 1 - ORGANOIDS/Chemo screens/Single agent/Org chemo screens single agent CTG files/Raw exports/"/>
    </mc:Choice>
  </mc:AlternateContent>
  <xr:revisionPtr revIDLastSave="4" documentId="11_1441C9C8B9180F2E5E25AD0677B5FA8D98B10F81" xr6:coauthVersionLast="47" xr6:coauthVersionMax="47" xr10:uidLastSave="{9FA9E4F7-691F-574A-90F7-68F0B530CB94}"/>
  <bookViews>
    <workbookView xWindow="9820" yWindow="1560" windowWidth="23220" windowHeight="13760" xr2:uid="{00000000-000D-0000-FFFF-FFFF00000000}"/>
  </bookViews>
  <sheets>
    <sheet name="Plate 1 - Sheet1" sheetId="1" r:id="rId1"/>
  </sheets>
  <definedNames>
    <definedName name="MethodPointer1">-1721195424</definedName>
    <definedName name="MethodPointer2">499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08" i="1" l="1"/>
  <c r="X108" i="1" s="1"/>
  <c r="Y108" i="1" s="1"/>
  <c r="V108" i="1"/>
  <c r="Q108" i="1"/>
  <c r="R108" i="1" s="1"/>
  <c r="S108" i="1" s="1"/>
  <c r="P108" i="1"/>
  <c r="K108" i="1"/>
  <c r="L108" i="1" s="1"/>
  <c r="M108" i="1" s="1"/>
  <c r="J108" i="1"/>
  <c r="F108" i="1"/>
  <c r="G108" i="1" s="1"/>
  <c r="E108" i="1"/>
  <c r="D108" i="1"/>
  <c r="W107" i="1"/>
  <c r="X107" i="1" s="1"/>
  <c r="Y107" i="1" s="1"/>
  <c r="V107" i="1"/>
  <c r="Q107" i="1"/>
  <c r="R107" i="1" s="1"/>
  <c r="S107" i="1" s="1"/>
  <c r="P107" i="1"/>
  <c r="K107" i="1"/>
  <c r="L107" i="1" s="1"/>
  <c r="M107" i="1" s="1"/>
  <c r="J107" i="1"/>
  <c r="E107" i="1"/>
  <c r="F107" i="1" s="1"/>
  <c r="G107" i="1" s="1"/>
  <c r="D107" i="1"/>
  <c r="W106" i="1"/>
  <c r="X106" i="1" s="1"/>
  <c r="Y106" i="1" s="1"/>
  <c r="V106" i="1"/>
  <c r="Q106" i="1"/>
  <c r="R106" i="1" s="1"/>
  <c r="S106" i="1" s="1"/>
  <c r="P106" i="1"/>
  <c r="K106" i="1"/>
  <c r="L106" i="1" s="1"/>
  <c r="M106" i="1" s="1"/>
  <c r="J106" i="1"/>
  <c r="E106" i="1"/>
  <c r="F106" i="1" s="1"/>
  <c r="G106" i="1" s="1"/>
  <c r="D106" i="1"/>
  <c r="W105" i="1"/>
  <c r="X105" i="1" s="1"/>
  <c r="Y105" i="1" s="1"/>
  <c r="V105" i="1"/>
  <c r="Q105" i="1"/>
  <c r="R105" i="1" s="1"/>
  <c r="S105" i="1" s="1"/>
  <c r="P105" i="1"/>
  <c r="K105" i="1"/>
  <c r="L105" i="1" s="1"/>
  <c r="M105" i="1" s="1"/>
  <c r="J105" i="1"/>
  <c r="E105" i="1"/>
  <c r="F105" i="1" s="1"/>
  <c r="G105" i="1" s="1"/>
  <c r="D105" i="1"/>
  <c r="W104" i="1"/>
  <c r="X104" i="1" s="1"/>
  <c r="Y104" i="1" s="1"/>
  <c r="V104" i="1"/>
  <c r="Q104" i="1"/>
  <c r="R104" i="1" s="1"/>
  <c r="S104" i="1" s="1"/>
  <c r="P104" i="1"/>
  <c r="K104" i="1"/>
  <c r="L104" i="1" s="1"/>
  <c r="M104" i="1" s="1"/>
  <c r="J104" i="1"/>
  <c r="F104" i="1"/>
  <c r="G104" i="1" s="1"/>
  <c r="E104" i="1"/>
  <c r="D104" i="1"/>
  <c r="W103" i="1"/>
  <c r="X103" i="1" s="1"/>
  <c r="Y103" i="1" s="1"/>
  <c r="V103" i="1"/>
  <c r="Q103" i="1"/>
  <c r="R103" i="1" s="1"/>
  <c r="S103" i="1" s="1"/>
  <c r="P103" i="1"/>
  <c r="K103" i="1"/>
  <c r="L103" i="1" s="1"/>
  <c r="M103" i="1" s="1"/>
  <c r="J103" i="1"/>
  <c r="E103" i="1"/>
  <c r="F103" i="1" s="1"/>
  <c r="G103" i="1" s="1"/>
  <c r="D103" i="1"/>
  <c r="W102" i="1"/>
  <c r="X102" i="1" s="1"/>
  <c r="Y102" i="1" s="1"/>
  <c r="V102" i="1"/>
  <c r="Q102" i="1"/>
  <c r="R102" i="1" s="1"/>
  <c r="S102" i="1" s="1"/>
  <c r="P102" i="1"/>
  <c r="K102" i="1"/>
  <c r="L102" i="1" s="1"/>
  <c r="M102" i="1" s="1"/>
  <c r="J102" i="1"/>
  <c r="E102" i="1"/>
  <c r="F102" i="1" s="1"/>
  <c r="G102" i="1" s="1"/>
  <c r="D102" i="1"/>
  <c r="W101" i="1"/>
  <c r="X101" i="1" s="1"/>
  <c r="Y101" i="1" s="1"/>
  <c r="V101" i="1"/>
  <c r="Q101" i="1"/>
  <c r="R101" i="1" s="1"/>
  <c r="S101" i="1" s="1"/>
  <c r="P101" i="1"/>
  <c r="K101" i="1"/>
  <c r="L101" i="1" s="1"/>
  <c r="M101" i="1" s="1"/>
  <c r="J101" i="1"/>
  <c r="E101" i="1"/>
  <c r="F101" i="1" s="1"/>
  <c r="G101" i="1" s="1"/>
  <c r="D101" i="1"/>
  <c r="W100" i="1"/>
  <c r="X100" i="1" s="1"/>
  <c r="Y100" i="1" s="1"/>
  <c r="V100" i="1"/>
  <c r="Q100" i="1"/>
  <c r="R100" i="1" s="1"/>
  <c r="S100" i="1" s="1"/>
  <c r="P100" i="1"/>
  <c r="K100" i="1"/>
  <c r="L100" i="1" s="1"/>
  <c r="M100" i="1" s="1"/>
  <c r="J100" i="1"/>
  <c r="F100" i="1"/>
  <c r="G100" i="1" s="1"/>
  <c r="E100" i="1"/>
  <c r="D100" i="1"/>
  <c r="W99" i="1"/>
  <c r="X99" i="1" s="1"/>
  <c r="Y99" i="1" s="1"/>
  <c r="V99" i="1"/>
  <c r="Q99" i="1"/>
  <c r="R99" i="1" s="1"/>
  <c r="S99" i="1" s="1"/>
  <c r="P99" i="1"/>
  <c r="K99" i="1"/>
  <c r="L99" i="1" s="1"/>
  <c r="M99" i="1" s="1"/>
  <c r="J99" i="1"/>
  <c r="E99" i="1"/>
  <c r="F99" i="1" s="1"/>
  <c r="G99" i="1" s="1"/>
  <c r="D99" i="1"/>
  <c r="AC96" i="1"/>
  <c r="AD96" i="1" s="1"/>
  <c r="AE96" i="1" s="1"/>
  <c r="AB96" i="1"/>
  <c r="W96" i="1"/>
  <c r="X96" i="1" s="1"/>
  <c r="Y96" i="1" s="1"/>
  <c r="V96" i="1"/>
  <c r="Q96" i="1"/>
  <c r="R96" i="1" s="1"/>
  <c r="S96" i="1" s="1"/>
  <c r="P96" i="1"/>
  <c r="K96" i="1"/>
  <c r="L96" i="1" s="1"/>
  <c r="M96" i="1" s="1"/>
  <c r="J96" i="1"/>
  <c r="E96" i="1"/>
  <c r="F96" i="1" s="1"/>
  <c r="G96" i="1" s="1"/>
  <c r="D96" i="1"/>
  <c r="AC95" i="1"/>
  <c r="AD95" i="1" s="1"/>
  <c r="AE95" i="1" s="1"/>
  <c r="AB95" i="1"/>
  <c r="W95" i="1"/>
  <c r="X95" i="1" s="1"/>
  <c r="Y95" i="1" s="1"/>
  <c r="V95" i="1"/>
  <c r="Q95" i="1"/>
  <c r="R95" i="1" s="1"/>
  <c r="S95" i="1" s="1"/>
  <c r="P95" i="1"/>
  <c r="K95" i="1"/>
  <c r="L95" i="1" s="1"/>
  <c r="M95" i="1" s="1"/>
  <c r="J95" i="1"/>
  <c r="E95" i="1"/>
  <c r="F95" i="1" s="1"/>
  <c r="G95" i="1" s="1"/>
  <c r="D95" i="1"/>
  <c r="AC94" i="1"/>
  <c r="AD94" i="1" s="1"/>
  <c r="AE94" i="1" s="1"/>
  <c r="AB94" i="1"/>
  <c r="X94" i="1"/>
  <c r="Y94" i="1" s="1"/>
  <c r="W94" i="1"/>
  <c r="V94" i="1"/>
  <c r="Q94" i="1"/>
  <c r="R94" i="1" s="1"/>
  <c r="S94" i="1" s="1"/>
  <c r="P94" i="1"/>
  <c r="K94" i="1"/>
  <c r="L94" i="1" s="1"/>
  <c r="M94" i="1" s="1"/>
  <c r="J94" i="1"/>
  <c r="E94" i="1"/>
  <c r="F94" i="1" s="1"/>
  <c r="G94" i="1" s="1"/>
  <c r="D94" i="1"/>
  <c r="AC93" i="1"/>
  <c r="AD93" i="1" s="1"/>
  <c r="AE93" i="1" s="1"/>
  <c r="AB93" i="1"/>
  <c r="W93" i="1"/>
  <c r="X93" i="1" s="1"/>
  <c r="Y93" i="1" s="1"/>
  <c r="V93" i="1"/>
  <c r="Q93" i="1"/>
  <c r="R93" i="1" s="1"/>
  <c r="S93" i="1" s="1"/>
  <c r="P93" i="1"/>
  <c r="K93" i="1"/>
  <c r="L93" i="1" s="1"/>
  <c r="M93" i="1" s="1"/>
  <c r="J93" i="1"/>
  <c r="E93" i="1"/>
  <c r="F93" i="1" s="1"/>
  <c r="G93" i="1" s="1"/>
  <c r="D93" i="1"/>
  <c r="AC92" i="1"/>
  <c r="AD92" i="1" s="1"/>
  <c r="AE92" i="1" s="1"/>
  <c r="AB92" i="1"/>
  <c r="W92" i="1"/>
  <c r="X92" i="1" s="1"/>
  <c r="Y92" i="1" s="1"/>
  <c r="V92" i="1"/>
  <c r="Q92" i="1"/>
  <c r="R92" i="1" s="1"/>
  <c r="S92" i="1" s="1"/>
  <c r="P92" i="1"/>
  <c r="K92" i="1"/>
  <c r="L92" i="1" s="1"/>
  <c r="M92" i="1" s="1"/>
  <c r="J92" i="1"/>
  <c r="E92" i="1"/>
  <c r="F92" i="1" s="1"/>
  <c r="G92" i="1" s="1"/>
  <c r="D92" i="1"/>
  <c r="AC91" i="1"/>
  <c r="AD91" i="1" s="1"/>
  <c r="AE91" i="1" s="1"/>
  <c r="AB91" i="1"/>
  <c r="W91" i="1"/>
  <c r="X91" i="1" s="1"/>
  <c r="Y91" i="1" s="1"/>
  <c r="V91" i="1"/>
  <c r="R91" i="1"/>
  <c r="S91" i="1" s="1"/>
  <c r="Q91" i="1"/>
  <c r="P91" i="1"/>
  <c r="K91" i="1"/>
  <c r="L91" i="1" s="1"/>
  <c r="M91" i="1" s="1"/>
  <c r="J91" i="1"/>
  <c r="E91" i="1"/>
  <c r="F91" i="1" s="1"/>
  <c r="G91" i="1" s="1"/>
  <c r="D91" i="1"/>
  <c r="AC90" i="1"/>
  <c r="AD90" i="1" s="1"/>
  <c r="AE90" i="1" s="1"/>
  <c r="AB90" i="1"/>
  <c r="W90" i="1"/>
  <c r="X90" i="1" s="1"/>
  <c r="Y90" i="1" s="1"/>
  <c r="V90" i="1"/>
  <c r="Q90" i="1"/>
  <c r="R90" i="1" s="1"/>
  <c r="S90" i="1" s="1"/>
  <c r="P90" i="1"/>
  <c r="K90" i="1"/>
  <c r="L90" i="1" s="1"/>
  <c r="M90" i="1" s="1"/>
  <c r="J90" i="1"/>
  <c r="E90" i="1"/>
  <c r="F90" i="1" s="1"/>
  <c r="G90" i="1" s="1"/>
  <c r="D90" i="1"/>
  <c r="AC89" i="1"/>
  <c r="AD89" i="1" s="1"/>
  <c r="AE89" i="1" s="1"/>
  <c r="AB89" i="1"/>
  <c r="W89" i="1"/>
  <c r="X89" i="1" s="1"/>
  <c r="Y89" i="1" s="1"/>
  <c r="V89" i="1"/>
  <c r="Q89" i="1"/>
  <c r="R89" i="1" s="1"/>
  <c r="S89" i="1" s="1"/>
  <c r="P89" i="1"/>
  <c r="K89" i="1"/>
  <c r="L89" i="1" s="1"/>
  <c r="M89" i="1" s="1"/>
  <c r="J89" i="1"/>
  <c r="E89" i="1"/>
  <c r="F89" i="1" s="1"/>
  <c r="G89" i="1" s="1"/>
  <c r="D89" i="1"/>
  <c r="AC88" i="1"/>
  <c r="AD88" i="1" s="1"/>
  <c r="AE88" i="1" s="1"/>
  <c r="AB88" i="1"/>
  <c r="W88" i="1"/>
  <c r="X88" i="1" s="1"/>
  <c r="Y88" i="1" s="1"/>
  <c r="V88" i="1"/>
  <c r="Q88" i="1"/>
  <c r="R88" i="1" s="1"/>
  <c r="S88" i="1" s="1"/>
  <c r="P88" i="1"/>
  <c r="L88" i="1"/>
  <c r="M88" i="1" s="1"/>
  <c r="K88" i="1"/>
  <c r="J88" i="1"/>
  <c r="E88" i="1"/>
  <c r="F88" i="1" s="1"/>
  <c r="G88" i="1" s="1"/>
  <c r="D88" i="1"/>
  <c r="AC87" i="1"/>
  <c r="AD87" i="1" s="1"/>
  <c r="AE87" i="1" s="1"/>
  <c r="AB87" i="1"/>
  <c r="W87" i="1"/>
  <c r="X87" i="1" s="1"/>
  <c r="Y87" i="1" s="1"/>
  <c r="V87" i="1"/>
  <c r="Q87" i="1"/>
  <c r="R87" i="1" s="1"/>
  <c r="S87" i="1" s="1"/>
  <c r="P87" i="1"/>
  <c r="K87" i="1"/>
  <c r="L87" i="1" s="1"/>
  <c r="M87" i="1" s="1"/>
  <c r="J87" i="1"/>
  <c r="E87" i="1"/>
  <c r="F87" i="1" s="1"/>
  <c r="G87" i="1" s="1"/>
  <c r="D87" i="1"/>
  <c r="AC84" i="1"/>
  <c r="AD84" i="1" s="1"/>
  <c r="AE84" i="1" s="1"/>
  <c r="AB84" i="1"/>
  <c r="W84" i="1"/>
  <c r="X84" i="1" s="1"/>
  <c r="Y84" i="1" s="1"/>
  <c r="V84" i="1"/>
  <c r="Q84" i="1"/>
  <c r="R84" i="1" s="1"/>
  <c r="S84" i="1" s="1"/>
  <c r="P84" i="1"/>
  <c r="K84" i="1"/>
  <c r="L84" i="1" s="1"/>
  <c r="M84" i="1" s="1"/>
  <c r="J84" i="1"/>
  <c r="E84" i="1"/>
  <c r="F84" i="1" s="1"/>
  <c r="G84" i="1" s="1"/>
  <c r="D84" i="1"/>
  <c r="AC83" i="1"/>
  <c r="AD83" i="1" s="1"/>
  <c r="AE83" i="1" s="1"/>
  <c r="AB83" i="1"/>
  <c r="W83" i="1"/>
  <c r="X83" i="1" s="1"/>
  <c r="Y83" i="1" s="1"/>
  <c r="V83" i="1"/>
  <c r="Q83" i="1"/>
  <c r="R83" i="1" s="1"/>
  <c r="S83" i="1" s="1"/>
  <c r="P83" i="1"/>
  <c r="K83" i="1"/>
  <c r="L83" i="1" s="1"/>
  <c r="M83" i="1" s="1"/>
  <c r="J83" i="1"/>
  <c r="F83" i="1"/>
  <c r="G83" i="1" s="1"/>
  <c r="E83" i="1"/>
  <c r="D83" i="1"/>
  <c r="AC82" i="1"/>
  <c r="AD82" i="1" s="1"/>
  <c r="AE82" i="1" s="1"/>
  <c r="AB82" i="1"/>
  <c r="W82" i="1"/>
  <c r="X82" i="1" s="1"/>
  <c r="Y82" i="1" s="1"/>
  <c r="V82" i="1"/>
  <c r="Q82" i="1"/>
  <c r="R82" i="1" s="1"/>
  <c r="S82" i="1" s="1"/>
  <c r="P82" i="1"/>
  <c r="K82" i="1"/>
  <c r="L82" i="1" s="1"/>
  <c r="M82" i="1" s="1"/>
  <c r="J82" i="1"/>
  <c r="E82" i="1"/>
  <c r="F82" i="1" s="1"/>
  <c r="G82" i="1" s="1"/>
  <c r="D82" i="1"/>
  <c r="AC81" i="1"/>
  <c r="AD81" i="1" s="1"/>
  <c r="AE81" i="1" s="1"/>
  <c r="AB81" i="1"/>
  <c r="W81" i="1"/>
  <c r="X81" i="1" s="1"/>
  <c r="Y81" i="1" s="1"/>
  <c r="V81" i="1"/>
  <c r="Q81" i="1"/>
  <c r="R81" i="1" s="1"/>
  <c r="S81" i="1" s="1"/>
  <c r="P81" i="1"/>
  <c r="K81" i="1"/>
  <c r="L81" i="1" s="1"/>
  <c r="M81" i="1" s="1"/>
  <c r="J81" i="1"/>
  <c r="E81" i="1"/>
  <c r="F81" i="1" s="1"/>
  <c r="G81" i="1" s="1"/>
  <c r="D81" i="1"/>
  <c r="AC80" i="1"/>
  <c r="AD80" i="1" s="1"/>
  <c r="AE80" i="1" s="1"/>
  <c r="AB80" i="1"/>
  <c r="W80" i="1"/>
  <c r="X80" i="1" s="1"/>
  <c r="Y80" i="1" s="1"/>
  <c r="V80" i="1"/>
  <c r="Q80" i="1"/>
  <c r="R80" i="1" s="1"/>
  <c r="S80" i="1" s="1"/>
  <c r="P80" i="1"/>
  <c r="K80" i="1"/>
  <c r="L80" i="1" s="1"/>
  <c r="M80" i="1" s="1"/>
  <c r="J80" i="1"/>
  <c r="E80" i="1"/>
  <c r="F80" i="1" s="1"/>
  <c r="G80" i="1" s="1"/>
  <c r="D80" i="1"/>
  <c r="AD79" i="1"/>
  <c r="AE79" i="1" s="1"/>
  <c r="AC79" i="1"/>
  <c r="AB79" i="1"/>
  <c r="W79" i="1"/>
  <c r="X79" i="1" s="1"/>
  <c r="Y79" i="1" s="1"/>
  <c r="V79" i="1"/>
  <c r="Q79" i="1"/>
  <c r="R79" i="1" s="1"/>
  <c r="S79" i="1" s="1"/>
  <c r="P79" i="1"/>
  <c r="K79" i="1"/>
  <c r="L79" i="1" s="1"/>
  <c r="M79" i="1" s="1"/>
  <c r="J79" i="1"/>
  <c r="E79" i="1"/>
  <c r="F79" i="1" s="1"/>
  <c r="G79" i="1" s="1"/>
  <c r="D79" i="1"/>
  <c r="AC78" i="1"/>
  <c r="AD78" i="1" s="1"/>
  <c r="AE78" i="1" s="1"/>
  <c r="AB78" i="1"/>
  <c r="W78" i="1"/>
  <c r="X78" i="1" s="1"/>
  <c r="Y78" i="1" s="1"/>
  <c r="V78" i="1"/>
  <c r="Q78" i="1"/>
  <c r="R78" i="1" s="1"/>
  <c r="S78" i="1" s="1"/>
  <c r="P78" i="1"/>
  <c r="K78" i="1"/>
  <c r="L78" i="1" s="1"/>
  <c r="M78" i="1" s="1"/>
  <c r="J78" i="1"/>
  <c r="E78" i="1"/>
  <c r="F78" i="1" s="1"/>
  <c r="G78" i="1" s="1"/>
  <c r="D78" i="1"/>
  <c r="AC77" i="1"/>
  <c r="AD77" i="1" s="1"/>
  <c r="AE77" i="1" s="1"/>
  <c r="AB77" i="1"/>
  <c r="W77" i="1"/>
  <c r="X77" i="1" s="1"/>
  <c r="Y77" i="1" s="1"/>
  <c r="V77" i="1"/>
  <c r="Q77" i="1"/>
  <c r="R77" i="1" s="1"/>
  <c r="S77" i="1" s="1"/>
  <c r="P77" i="1"/>
  <c r="K77" i="1"/>
  <c r="L77" i="1" s="1"/>
  <c r="M77" i="1" s="1"/>
  <c r="J77" i="1"/>
  <c r="E77" i="1"/>
  <c r="F77" i="1" s="1"/>
  <c r="G77" i="1" s="1"/>
  <c r="D77" i="1"/>
  <c r="AC76" i="1"/>
  <c r="AD76" i="1" s="1"/>
  <c r="AE76" i="1" s="1"/>
  <c r="AB76" i="1"/>
  <c r="X76" i="1"/>
  <c r="Y76" i="1" s="1"/>
  <c r="W76" i="1"/>
  <c r="V76" i="1"/>
  <c r="Q76" i="1"/>
  <c r="R76" i="1" s="1"/>
  <c r="S76" i="1" s="1"/>
  <c r="P76" i="1"/>
  <c r="K76" i="1"/>
  <c r="L76" i="1" s="1"/>
  <c r="M76" i="1" s="1"/>
  <c r="J76" i="1"/>
  <c r="E76" i="1"/>
  <c r="F76" i="1" s="1"/>
  <c r="G76" i="1" s="1"/>
  <c r="D76" i="1"/>
  <c r="AC75" i="1"/>
  <c r="AD75" i="1" s="1"/>
  <c r="AE75" i="1" s="1"/>
  <c r="AB75" i="1"/>
  <c r="W75" i="1"/>
  <c r="X75" i="1" s="1"/>
  <c r="Y75" i="1" s="1"/>
  <c r="V75" i="1"/>
  <c r="R75" i="1"/>
  <c r="S75" i="1" s="1"/>
  <c r="Q75" i="1"/>
  <c r="P75" i="1"/>
  <c r="K75" i="1"/>
  <c r="L75" i="1" s="1"/>
  <c r="M75" i="1" s="1"/>
  <c r="J75" i="1"/>
  <c r="E75" i="1"/>
  <c r="F75" i="1" s="1"/>
  <c r="G75" i="1" s="1"/>
  <c r="D75" i="1"/>
  <c r="B72" i="1"/>
  <c r="B71" i="1"/>
  <c r="B70" i="1"/>
  <c r="B69" i="1"/>
</calcChain>
</file>

<file path=xl/sharedStrings.xml><?xml version="1.0" encoding="utf-8"?>
<sst xmlns="http://schemas.openxmlformats.org/spreadsheetml/2006/main" count="219" uniqueCount="90">
  <si>
    <t>Software Version</t>
  </si>
  <si>
    <t>3.12.08</t>
  </si>
  <si>
    <t>Experiment File Path:</t>
  </si>
  <si>
    <t>Y:\Experiments\GORRINGE\Olivia\org73br2.cont.endptoint.ctg.19.12.23.xpt</t>
  </si>
  <si>
    <t>Protocol File Path:</t>
  </si>
  <si>
    <t>Y:\Protocols\Gorringe\Olivia\CTGendpt.prt</t>
  </si>
  <si>
    <t>Plate Number</t>
  </si>
  <si>
    <t>Plate 1</t>
  </si>
  <si>
    <t>Date</t>
  </si>
  <si>
    <t>Time</t>
  </si>
  <si>
    <t>Reader Type:</t>
  </si>
  <si>
    <t>CytationC10</t>
  </si>
  <si>
    <t>Reader Serial Number:</t>
  </si>
  <si>
    <t>2105051F</t>
  </si>
  <si>
    <t>Reading Type</t>
  </si>
  <si>
    <t>Reader</t>
  </si>
  <si>
    <t>Procedure Details</t>
  </si>
  <si>
    <t>Plate Type</t>
  </si>
  <si>
    <t>Corning 384 flat bottom (Use plate lid)</t>
  </si>
  <si>
    <t>Well Selection</t>
  </si>
  <si>
    <t>Runtime</t>
  </si>
  <si>
    <t>Eject plate on completion</t>
  </si>
  <si>
    <t>Read</t>
  </si>
  <si>
    <t>Luminescence Endpoint</t>
  </si>
  <si>
    <t>Full Plate</t>
  </si>
  <si>
    <t>Integration Time: 0:01.00 (MM:SS.ss)</t>
  </si>
  <si>
    <t>Filter Set 1</t>
  </si>
  <si>
    <t xml:space="preserve">    Emission: Full light</t>
  </si>
  <si>
    <t xml:space="preserve">    Optics: Top,  Gain: 135</t>
  </si>
  <si>
    <t>Read Speed: Normal,  Delay: 100 msec</t>
  </si>
  <si>
    <t>Extended Dynamic Range</t>
  </si>
  <si>
    <t>Read Height: 4.5 mm</t>
  </si>
  <si>
    <t>Results</t>
  </si>
  <si>
    <t>Actual Temperature:</t>
  </si>
  <si>
    <t>A</t>
  </si>
  <si>
    <t>Lum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</si>
  <si>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</si>
  <si>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</si>
  <si>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</si>
  <si>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</si>
  <si>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</si>
  <si>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</si>
  <si>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</si>
  <si>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</si>
  <si>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</si>
  <si>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</si>
  <si>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</si>
  <si>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</si>
  <si>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</si>
  <si>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</si>
  <si>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</si>
  <si>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Staurosporine - Death control </t>
  </si>
  <si>
    <t>Carboplatin</t>
  </si>
  <si>
    <t>Class</t>
  </si>
  <si>
    <t>low</t>
  </si>
  <si>
    <t>Media</t>
  </si>
  <si>
    <t>5-Fluouracil</t>
  </si>
  <si>
    <t>Docetaxel</t>
  </si>
  <si>
    <t>DMSO</t>
  </si>
  <si>
    <t>high</t>
  </si>
  <si>
    <t>Triton X (low)</t>
  </si>
  <si>
    <t>Trixton X (high)</t>
  </si>
  <si>
    <t>Leucovorin</t>
  </si>
  <si>
    <t>Cisplatin</t>
  </si>
  <si>
    <t>Irinotecan</t>
  </si>
  <si>
    <t>Paclitaxel</t>
  </si>
  <si>
    <t>Oxaliplatin</t>
  </si>
  <si>
    <t>Topotecan</t>
  </si>
  <si>
    <t>Triton X (high)</t>
  </si>
  <si>
    <t>Triton  X (low)</t>
  </si>
  <si>
    <t>Doxorubicin - Death control</t>
  </si>
  <si>
    <t>Mitomycin C</t>
  </si>
  <si>
    <t>a+TX</t>
  </si>
  <si>
    <t>Gemcitabine</t>
  </si>
  <si>
    <t xml:space="preserve">Cetuximab </t>
  </si>
  <si>
    <t>Av(media)</t>
  </si>
  <si>
    <t>4.2.24 Removed obvious control outliers for FC calculation &amp; changed to medians</t>
  </si>
  <si>
    <t>Med(DMSO)</t>
  </si>
  <si>
    <t>Med(TX low)</t>
  </si>
  <si>
    <t>Med (TX high)</t>
  </si>
  <si>
    <t>Av raw values</t>
  </si>
  <si>
    <t>FC</t>
  </si>
  <si>
    <t>%</t>
  </si>
  <si>
    <t>5-FU</t>
  </si>
  <si>
    <t xml:space="preserve">Irinotecan </t>
  </si>
  <si>
    <t xml:space="preserve">Gemcitabine </t>
  </si>
  <si>
    <t>a _ TX</t>
  </si>
  <si>
    <t>For the 4 TX drugs:</t>
  </si>
  <si>
    <t>covered by TX control range</t>
  </si>
  <si>
    <t>*each TX well normalised against either high or low control according to closest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</si>
</sst>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color rgb="FFFFFFFF"/>
      <name val="Arial"/>
      <family val="2"/>
    </font>
    <font>
      <sz val="12"/>
      <color rgb="FFFFFFFF"/>
      <name val="Calibri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2"/>
      <color rgb="FFA6A6A6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9932CC"/>
        <bgColor rgb="FF000000"/>
      </patternFill>
    </fill>
    <fill>
      <patternFill patternType="solid">
        <fgColor rgb="FFDC143C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4080"/>
        <bgColor rgb="FF000000"/>
      </patternFill>
    </fill>
    <fill>
      <patternFill patternType="solid">
        <fgColor rgb="FF00FF7F"/>
        <bgColor rgb="FF000000"/>
      </patternFill>
    </fill>
    <fill>
      <patternFill patternType="solid">
        <fgColor rgb="FFFF4500"/>
        <bgColor rgb="FF000000"/>
      </patternFill>
    </fill>
    <fill>
      <patternFill patternType="solid">
        <fgColor rgb="FF4682B4"/>
        <bgColor rgb="FF000000"/>
      </patternFill>
    </fill>
    <fill>
      <patternFill patternType="solid">
        <fgColor rgb="FFA0522D"/>
        <bgColor rgb="FF000000"/>
      </patternFill>
    </fill>
    <fill>
      <patternFill patternType="solid">
        <fgColor rgb="FF606060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20B2AA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FF7F50"/>
        <bgColor rgb="FF000000"/>
      </patternFill>
    </fill>
    <fill>
      <patternFill patternType="solid">
        <fgColor rgb="FF32CD32"/>
        <bgColor rgb="FF000000"/>
      </patternFill>
    </fill>
    <fill>
      <patternFill patternType="solid">
        <fgColor rgb="FF87CEFA"/>
        <bgColor rgb="FF000000"/>
      </patternFill>
    </fill>
    <fill>
      <patternFill patternType="solid">
        <fgColor rgb="FF6B8E23"/>
        <bgColor rgb="FF000000"/>
      </patternFill>
    </fill>
    <fill>
      <patternFill patternType="solid">
        <fgColor rgb="FF90EE90"/>
        <bgColor rgb="FF000000"/>
      </patternFill>
    </fill>
    <fill>
      <patternFill patternType="solid">
        <fgColor rgb="FF02FF7F"/>
        <bgColor rgb="FF000000"/>
      </patternFill>
    </fill>
    <fill>
      <patternFill patternType="solid">
        <fgColor rgb="FF6B8E22"/>
        <bgColor rgb="FF000000"/>
      </patternFill>
    </fill>
    <fill>
      <patternFill patternType="solid">
        <fgColor rgb="FFFFFF00"/>
        <bgColor rgb="FF0000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slantDashDot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slantDashDot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slantDashDot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slantDashDot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18" borderId="3" xfId="0" applyFont="1" applyFill="1" applyBorder="1"/>
    <xf numFmtId="0" fontId="1" fillId="18" borderId="4" xfId="0" applyFont="1" applyFill="1" applyBorder="1"/>
    <xf numFmtId="0" fontId="1" fillId="18" borderId="5" xfId="0" applyFont="1" applyFill="1" applyBorder="1"/>
    <xf numFmtId="0" fontId="1" fillId="18" borderId="6" xfId="0" applyFont="1" applyFill="1" applyBorder="1"/>
    <xf numFmtId="0" fontId="1" fillId="18" borderId="7" xfId="0" applyFont="1" applyFill="1" applyBorder="1"/>
    <xf numFmtId="0" fontId="1" fillId="18" borderId="8" xfId="0" applyFont="1" applyFill="1" applyBorder="1"/>
    <xf numFmtId="0" fontId="6" fillId="19" borderId="0" xfId="0" applyFont="1" applyFill="1" applyAlignment="1">
      <alignment horizontal="center" vertical="center" wrapText="1"/>
    </xf>
    <xf numFmtId="0" fontId="6" fillId="20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wrapText="1"/>
    </xf>
    <xf numFmtId="0" fontId="1" fillId="18" borderId="9" xfId="0" applyFont="1" applyFill="1" applyBorder="1"/>
    <xf numFmtId="0" fontId="7" fillId="22" borderId="0" xfId="0" applyFont="1" applyFill="1" applyAlignment="1">
      <alignment horizontal="center" vertical="center"/>
    </xf>
    <xf numFmtId="0" fontId="8" fillId="19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/>
    </xf>
    <xf numFmtId="0" fontId="8" fillId="20" borderId="0" xfId="0" applyFont="1" applyFill="1" applyAlignment="1">
      <alignment horizontal="center" wrapText="1"/>
    </xf>
    <xf numFmtId="0" fontId="1" fillId="18" borderId="10" xfId="0" applyFont="1" applyFill="1" applyBorder="1"/>
    <xf numFmtId="0" fontId="9" fillId="23" borderId="0" xfId="0" applyFont="1" applyFill="1" applyAlignment="1">
      <alignment horizontal="center" wrapText="1"/>
    </xf>
    <xf numFmtId="0" fontId="9" fillId="24" borderId="0" xfId="0" applyFont="1" applyFill="1" applyAlignment="1">
      <alignment horizontal="center" wrapText="1"/>
    </xf>
    <xf numFmtId="0" fontId="1" fillId="18" borderId="11" xfId="0" applyFont="1" applyFill="1" applyBorder="1"/>
    <xf numFmtId="0" fontId="3" fillId="23" borderId="0" xfId="0" applyFont="1" applyFill="1" applyAlignment="1">
      <alignment horizontal="center" wrapText="1"/>
    </xf>
    <xf numFmtId="0" fontId="1" fillId="0" borderId="0" xfId="0" applyFont="1" applyAlignment="1">
      <alignment vertical="center"/>
    </xf>
    <xf numFmtId="0" fontId="3" fillId="24" borderId="0" xfId="0" applyFont="1" applyFill="1" applyAlignment="1">
      <alignment horizontal="center" wrapText="1"/>
    </xf>
    <xf numFmtId="0" fontId="1" fillId="18" borderId="12" xfId="0" applyFont="1" applyFill="1" applyBorder="1"/>
    <xf numFmtId="0" fontId="8" fillId="0" borderId="0" xfId="0" applyFont="1" applyAlignment="1">
      <alignment horizontal="center" wrapText="1"/>
    </xf>
    <xf numFmtId="0" fontId="6" fillId="25" borderId="0" xfId="0" applyFont="1" applyFill="1" applyAlignment="1">
      <alignment horizontal="center" wrapText="1"/>
    </xf>
    <xf numFmtId="0" fontId="6" fillId="26" borderId="0" xfId="0" applyFont="1" applyFill="1" applyAlignment="1">
      <alignment horizontal="center" wrapText="1"/>
    </xf>
    <xf numFmtId="0" fontId="8" fillId="27" borderId="0" xfId="0" applyFont="1" applyFill="1" applyAlignment="1">
      <alignment horizontal="center" wrapText="1"/>
    </xf>
    <xf numFmtId="0" fontId="8" fillId="25" borderId="0" xfId="0" applyFont="1" applyFill="1" applyAlignment="1">
      <alignment horizontal="center" wrapText="1"/>
    </xf>
    <xf numFmtId="0" fontId="8" fillId="26" borderId="0" xfId="0" applyFont="1" applyFill="1" applyAlignment="1">
      <alignment horizontal="center" wrapText="1"/>
    </xf>
    <xf numFmtId="0" fontId="6" fillId="28" borderId="0" xfId="0" applyFont="1" applyFill="1" applyAlignment="1">
      <alignment horizontal="center" wrapText="1"/>
    </xf>
    <xf numFmtId="0" fontId="9" fillId="29" borderId="0" xfId="0" applyFont="1" applyFill="1" applyAlignment="1">
      <alignment horizontal="center" wrapText="1"/>
    </xf>
    <xf numFmtId="0" fontId="8" fillId="28" borderId="0" xfId="0" applyFont="1" applyFill="1" applyAlignment="1">
      <alignment horizontal="center" wrapText="1"/>
    </xf>
    <xf numFmtId="0" fontId="3" fillId="29" borderId="0" xfId="0" applyFont="1" applyFill="1" applyAlignment="1">
      <alignment horizontal="center" wrapText="1"/>
    </xf>
    <xf numFmtId="0" fontId="1" fillId="18" borderId="13" xfId="0" applyFont="1" applyFill="1" applyBorder="1"/>
    <xf numFmtId="0" fontId="9" fillId="30" borderId="0" xfId="0" applyFont="1" applyFill="1" applyAlignment="1">
      <alignment horizontal="center" wrapText="1"/>
    </xf>
    <xf numFmtId="0" fontId="9" fillId="31" borderId="0" xfId="0" applyFont="1" applyFill="1" applyAlignment="1">
      <alignment horizontal="center" wrapText="1"/>
    </xf>
    <xf numFmtId="0" fontId="1" fillId="18" borderId="14" xfId="0" applyFont="1" applyFill="1" applyBorder="1"/>
    <xf numFmtId="0" fontId="3" fillId="30" borderId="0" xfId="0" applyFont="1" applyFill="1" applyAlignment="1">
      <alignment horizontal="center" wrapText="1"/>
    </xf>
    <xf numFmtId="0" fontId="3" fillId="31" borderId="0" xfId="0" applyFont="1" applyFill="1" applyAlignment="1">
      <alignment horizontal="center" wrapText="1"/>
    </xf>
    <xf numFmtId="0" fontId="9" fillId="32" borderId="0" xfId="0" applyFont="1" applyFill="1" applyAlignment="1">
      <alignment horizontal="center" wrapText="1"/>
    </xf>
    <xf numFmtId="0" fontId="9" fillId="33" borderId="0" xfId="0" applyFont="1" applyFill="1" applyAlignment="1">
      <alignment horizontal="center" wrapText="1"/>
    </xf>
    <xf numFmtId="0" fontId="1" fillId="0" borderId="10" xfId="0" applyFont="1" applyBorder="1" applyAlignment="1">
      <alignment horizontal="right"/>
    </xf>
    <xf numFmtId="0" fontId="1" fillId="18" borderId="15" xfId="0" applyFont="1" applyFill="1" applyBorder="1"/>
    <xf numFmtId="0" fontId="3" fillId="32" borderId="0" xfId="0" applyFont="1" applyFill="1" applyAlignment="1">
      <alignment horizontal="center" wrapText="1"/>
    </xf>
    <xf numFmtId="0" fontId="3" fillId="33" borderId="0" xfId="0" applyFont="1" applyFill="1" applyAlignment="1">
      <alignment horizontal="center" wrapText="1"/>
    </xf>
    <xf numFmtId="0" fontId="1" fillId="18" borderId="16" xfId="0" applyFont="1" applyFill="1" applyBorder="1"/>
    <xf numFmtId="0" fontId="6" fillId="34" borderId="0" xfId="0" applyFont="1" applyFill="1" applyAlignment="1">
      <alignment horizontal="center" wrapText="1"/>
    </xf>
    <xf numFmtId="0" fontId="9" fillId="35" borderId="0" xfId="0" applyFont="1" applyFill="1" applyAlignment="1">
      <alignment horizontal="center" wrapText="1"/>
    </xf>
    <xf numFmtId="0" fontId="1" fillId="18" borderId="17" xfId="0" applyFont="1" applyFill="1" applyBorder="1"/>
    <xf numFmtId="0" fontId="8" fillId="34" borderId="0" xfId="0" applyFont="1" applyFill="1" applyAlignment="1">
      <alignment horizontal="center" wrapText="1"/>
    </xf>
    <xf numFmtId="0" fontId="3" fillId="35" borderId="0" xfId="0" applyFont="1" applyFill="1" applyAlignment="1">
      <alignment horizontal="center" wrapText="1"/>
    </xf>
    <xf numFmtId="0" fontId="1" fillId="18" borderId="18" xfId="0" applyFont="1" applyFill="1" applyBorder="1"/>
    <xf numFmtId="0" fontId="1" fillId="18" borderId="19" xfId="0" applyFont="1" applyFill="1" applyBorder="1"/>
    <xf numFmtId="0" fontId="1" fillId="18" borderId="20" xfId="0" applyFont="1" applyFill="1" applyBorder="1"/>
    <xf numFmtId="0" fontId="1" fillId="18" borderId="21" xfId="0" applyFont="1" applyFill="1" applyBorder="1"/>
    <xf numFmtId="0" fontId="1" fillId="18" borderId="22" xfId="0" applyFont="1" applyFill="1" applyBorder="1"/>
    <xf numFmtId="0" fontId="10" fillId="18" borderId="23" xfId="0" applyFont="1" applyFill="1" applyBorder="1"/>
    <xf numFmtId="0" fontId="1" fillId="18" borderId="24" xfId="0" applyFont="1" applyFill="1" applyBorder="1"/>
    <xf numFmtId="0" fontId="1" fillId="18" borderId="25" xfId="0" applyFont="1" applyFill="1" applyBorder="1"/>
    <xf numFmtId="0" fontId="1" fillId="18" borderId="26" xfId="0" applyFont="1" applyFill="1" applyBorder="1"/>
    <xf numFmtId="0" fontId="9" fillId="36" borderId="0" xfId="0" applyFont="1" applyFill="1" applyAlignment="1">
      <alignment horizontal="center" wrapText="1"/>
    </xf>
    <xf numFmtId="0" fontId="3" fillId="36" borderId="0" xfId="0" applyFont="1" applyFill="1" applyAlignment="1">
      <alignment horizontal="center" wrapText="1"/>
    </xf>
    <xf numFmtId="0" fontId="6" fillId="28" borderId="0" xfId="0" applyFont="1" applyFill="1" applyAlignment="1">
      <alignment horizontal="center" vertical="center" wrapText="1"/>
    </xf>
    <xf numFmtId="0" fontId="6" fillId="30" borderId="0" xfId="0" applyFont="1" applyFill="1" applyAlignment="1">
      <alignment horizontal="center" vertical="center" wrapText="1"/>
    </xf>
    <xf numFmtId="0" fontId="8" fillId="30" borderId="0" xfId="0" applyFont="1" applyFill="1" applyAlignment="1">
      <alignment horizontal="center" wrapText="1"/>
    </xf>
    <xf numFmtId="0" fontId="6" fillId="37" borderId="0" xfId="0" applyFont="1" applyFill="1" applyAlignment="1">
      <alignment horizontal="center" vertical="center" wrapText="1"/>
    </xf>
    <xf numFmtId="0" fontId="8" fillId="37" borderId="0" xfId="0" applyFont="1" applyFill="1" applyAlignment="1">
      <alignment horizontal="center" wrapText="1"/>
    </xf>
    <xf numFmtId="0" fontId="6" fillId="20" borderId="0" xfId="0" applyFont="1" applyFill="1" applyAlignment="1">
      <alignment horizontal="center" wrapText="1"/>
    </xf>
    <xf numFmtId="0" fontId="1" fillId="38" borderId="0" xfId="0" applyFont="1" applyFill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38" borderId="0" xfId="0" applyFont="1" applyFill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1" fillId="38" borderId="30" xfId="0" applyFont="1" applyFill="1" applyBorder="1"/>
    <xf numFmtId="0" fontId="1" fillId="38" borderId="31" xfId="0" applyFont="1" applyFill="1" applyBorder="1"/>
    <xf numFmtId="0" fontId="1" fillId="38" borderId="32" xfId="0" applyFont="1" applyFill="1" applyBorder="1"/>
    <xf numFmtId="0" fontId="1" fillId="38" borderId="33" xfId="0" applyFont="1" applyFill="1" applyBorder="1"/>
    <xf numFmtId="0" fontId="1" fillId="38" borderId="3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H109"/>
  <sheetViews>
    <sheetView tabSelected="1" topLeftCell="A11" zoomScale="91" zoomScaleNormal="91" workbookViewId="0">
      <selection activeCell="A50" sqref="A50:AH109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s="23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45279</v>
      </c>
    </row>
    <row r="8" spans="1:2" x14ac:dyDescent="0.15">
      <c r="A8" t="s">
        <v>9</v>
      </c>
      <c r="B8" s="2">
        <v>0.915949074074074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  <c r="B15" t="s">
        <v>20</v>
      </c>
    </row>
    <row r="16" spans="1:2" x14ac:dyDescent="0.15">
      <c r="A16" t="s">
        <v>21</v>
      </c>
    </row>
    <row r="17" spans="1:27" x14ac:dyDescent="0.15">
      <c r="A17" t="s">
        <v>22</v>
      </c>
      <c r="B17" t="s">
        <v>23</v>
      </c>
    </row>
    <row r="18" spans="1:27" x14ac:dyDescent="0.15">
      <c r="B18" t="s">
        <v>24</v>
      </c>
    </row>
    <row r="19" spans="1:27" x14ac:dyDescent="0.15">
      <c r="B19" t="s">
        <v>25</v>
      </c>
    </row>
    <row r="20" spans="1:27" x14ac:dyDescent="0.15">
      <c r="B20" t="s">
        <v>26</v>
      </c>
    </row>
    <row r="21" spans="1:27" x14ac:dyDescent="0.15">
      <c r="B21" t="s">
        <v>27</v>
      </c>
    </row>
    <row r="22" spans="1:27" x14ac:dyDescent="0.15">
      <c r="B22" t="s">
        <v>28</v>
      </c>
    </row>
    <row r="23" spans="1:27" x14ac:dyDescent="0.15">
      <c r="B23" t="s">
        <v>29</v>
      </c>
    </row>
    <row r="24" spans="1:27" x14ac:dyDescent="0.15">
      <c r="B24" t="s">
        <v>30</v>
      </c>
    </row>
    <row r="25" spans="1:27" x14ac:dyDescent="0.15">
      <c r="B25" t="s">
        <v>31</v>
      </c>
    </row>
    <row r="27" spans="1:27" ht="14" x14ac:dyDescent="0.15">
      <c r="A27" s="3" t="s">
        <v>32</v>
      </c>
      <c r="B27" s="4"/>
    </row>
    <row r="28" spans="1:27" x14ac:dyDescent="0.15">
      <c r="A28" t="s">
        <v>33</v>
      </c>
      <c r="B28">
        <v>34.200000000000003</v>
      </c>
    </row>
    <row r="30" spans="1:27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  <c r="O30" s="6">
        <v>13</v>
      </c>
      <c r="P30" s="6">
        <v>14</v>
      </c>
      <c r="Q30" s="6">
        <v>15</v>
      </c>
      <c r="R30" s="6">
        <v>16</v>
      </c>
      <c r="S30" s="6">
        <v>17</v>
      </c>
      <c r="T30" s="6">
        <v>18</v>
      </c>
      <c r="U30" s="6">
        <v>19</v>
      </c>
      <c r="V30" s="6">
        <v>20</v>
      </c>
      <c r="W30" s="6">
        <v>21</v>
      </c>
      <c r="X30" s="6">
        <v>22</v>
      </c>
      <c r="Y30" s="6">
        <v>23</v>
      </c>
      <c r="Z30" s="6">
        <v>24</v>
      </c>
    </row>
    <row r="31" spans="1:27" ht="14" x14ac:dyDescent="0.15">
      <c r="B31" s="6" t="s">
        <v>34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 t="s">
        <v>35</v>
      </c>
    </row>
    <row r="32" spans="1:27" ht="14" x14ac:dyDescent="0.15">
      <c r="B32" s="6" t="s">
        <v>36</v>
      </c>
      <c r="C32" s="7"/>
      <c r="D32" s="9">
        <v>19788</v>
      </c>
      <c r="E32" s="10">
        <v>422</v>
      </c>
      <c r="F32" s="10">
        <v>556</v>
      </c>
      <c r="G32" s="10">
        <v>820</v>
      </c>
      <c r="H32" s="10">
        <v>1532</v>
      </c>
      <c r="I32" s="10">
        <v>1548</v>
      </c>
      <c r="J32" s="10">
        <v>1555</v>
      </c>
      <c r="K32" s="10">
        <v>991</v>
      </c>
      <c r="L32" s="10">
        <v>1010</v>
      </c>
      <c r="M32" s="10">
        <v>1955</v>
      </c>
      <c r="N32" s="11">
        <v>3270</v>
      </c>
      <c r="O32" s="12">
        <v>19238</v>
      </c>
      <c r="P32" s="13">
        <v>10682</v>
      </c>
      <c r="Q32" s="14">
        <v>13772</v>
      </c>
      <c r="R32" s="14">
        <v>14404</v>
      </c>
      <c r="S32" s="14">
        <v>15104</v>
      </c>
      <c r="T32" s="15">
        <v>15684</v>
      </c>
      <c r="U32" s="12">
        <v>17540</v>
      </c>
      <c r="V32" s="12">
        <v>17375</v>
      </c>
      <c r="W32" s="12">
        <v>17659</v>
      </c>
      <c r="X32" s="12">
        <v>18924</v>
      </c>
      <c r="Y32" s="16">
        <v>21944</v>
      </c>
      <c r="Z32" s="7"/>
      <c r="AA32" s="8" t="s">
        <v>35</v>
      </c>
    </row>
    <row r="33" spans="2:27" ht="14" x14ac:dyDescent="0.15">
      <c r="B33" s="6" t="s">
        <v>37</v>
      </c>
      <c r="C33" s="7"/>
      <c r="D33" s="14">
        <v>14878</v>
      </c>
      <c r="E33" s="12">
        <v>17376</v>
      </c>
      <c r="F33" s="15">
        <v>16838</v>
      </c>
      <c r="G33" s="15">
        <v>15863</v>
      </c>
      <c r="H33" s="15">
        <v>16106</v>
      </c>
      <c r="I33" s="12">
        <v>17613</v>
      </c>
      <c r="J33" s="12">
        <v>17968</v>
      </c>
      <c r="K33" s="12">
        <v>18335</v>
      </c>
      <c r="L33" s="12">
        <v>18833</v>
      </c>
      <c r="M33" s="12">
        <v>18037</v>
      </c>
      <c r="N33" s="12">
        <v>18990</v>
      </c>
      <c r="O33" s="14">
        <v>14993</v>
      </c>
      <c r="P33" s="14">
        <v>14239</v>
      </c>
      <c r="Q33" s="13">
        <v>10282</v>
      </c>
      <c r="R33" s="13">
        <v>10598</v>
      </c>
      <c r="S33" s="13">
        <v>10200</v>
      </c>
      <c r="T33" s="13">
        <v>8847</v>
      </c>
      <c r="U33" s="17">
        <v>7722</v>
      </c>
      <c r="V33" s="17">
        <v>8099</v>
      </c>
      <c r="W33" s="17">
        <v>7581</v>
      </c>
      <c r="X33" s="17">
        <v>7706</v>
      </c>
      <c r="Y33" s="13">
        <v>9729</v>
      </c>
      <c r="Z33" s="7"/>
      <c r="AA33" s="8" t="s">
        <v>35</v>
      </c>
    </row>
    <row r="34" spans="2:27" ht="14" x14ac:dyDescent="0.15">
      <c r="B34" s="6" t="s">
        <v>38</v>
      </c>
      <c r="C34" s="7"/>
      <c r="D34" s="16">
        <v>22297</v>
      </c>
      <c r="E34" s="9">
        <v>20606</v>
      </c>
      <c r="F34" s="9">
        <v>19749</v>
      </c>
      <c r="G34" s="12">
        <v>18276</v>
      </c>
      <c r="H34" s="9">
        <v>20978</v>
      </c>
      <c r="I34" s="9">
        <v>19877</v>
      </c>
      <c r="J34" s="9">
        <v>20870</v>
      </c>
      <c r="K34" s="9">
        <v>19617</v>
      </c>
      <c r="L34" s="12">
        <v>19423</v>
      </c>
      <c r="M34" s="9">
        <v>19949</v>
      </c>
      <c r="N34" s="12">
        <v>17901</v>
      </c>
      <c r="O34" s="12">
        <v>18060</v>
      </c>
      <c r="P34" s="18">
        <v>5860</v>
      </c>
      <c r="Q34" s="13">
        <v>9855</v>
      </c>
      <c r="R34" s="13">
        <v>9317</v>
      </c>
      <c r="S34" s="19">
        <v>12650</v>
      </c>
      <c r="T34" s="14">
        <v>14200</v>
      </c>
      <c r="U34" s="15">
        <v>15774</v>
      </c>
      <c r="V34" s="14">
        <v>14640</v>
      </c>
      <c r="W34" s="15">
        <v>16186</v>
      </c>
      <c r="X34" s="15">
        <v>16909</v>
      </c>
      <c r="Y34" s="9">
        <v>21233</v>
      </c>
      <c r="Z34" s="7"/>
      <c r="AA34" s="8" t="s">
        <v>35</v>
      </c>
    </row>
    <row r="35" spans="2:27" ht="14" x14ac:dyDescent="0.15">
      <c r="B35" s="6" t="s">
        <v>39</v>
      </c>
      <c r="C35" s="7"/>
      <c r="D35" s="9">
        <v>20192</v>
      </c>
      <c r="E35" s="11">
        <v>3670</v>
      </c>
      <c r="F35" s="11">
        <v>4229</v>
      </c>
      <c r="G35" s="11">
        <v>4448</v>
      </c>
      <c r="H35" s="18">
        <v>6271</v>
      </c>
      <c r="I35" s="19">
        <v>11289</v>
      </c>
      <c r="J35" s="16">
        <v>23053</v>
      </c>
      <c r="K35" s="16">
        <v>22249</v>
      </c>
      <c r="L35" s="16">
        <v>22230</v>
      </c>
      <c r="M35" s="9">
        <v>20336</v>
      </c>
      <c r="N35" s="9">
        <v>20489</v>
      </c>
      <c r="O35" s="9">
        <v>20948</v>
      </c>
      <c r="P35" s="19">
        <v>12337</v>
      </c>
      <c r="Q35" s="13">
        <v>9682</v>
      </c>
      <c r="R35" s="13">
        <v>9428</v>
      </c>
      <c r="S35" s="17">
        <v>8539</v>
      </c>
      <c r="T35" s="17">
        <v>8645</v>
      </c>
      <c r="U35" s="17">
        <v>8472</v>
      </c>
      <c r="V35" s="13">
        <v>9452</v>
      </c>
      <c r="W35" s="13">
        <v>9248</v>
      </c>
      <c r="X35" s="13">
        <v>8909</v>
      </c>
      <c r="Y35" s="13">
        <v>9661</v>
      </c>
      <c r="Z35" s="7"/>
      <c r="AA35" s="8" t="s">
        <v>35</v>
      </c>
    </row>
    <row r="36" spans="2:27" ht="14" x14ac:dyDescent="0.15">
      <c r="B36" s="6" t="s">
        <v>40</v>
      </c>
      <c r="C36" s="7"/>
      <c r="D36" s="14">
        <v>14117</v>
      </c>
      <c r="E36" s="14">
        <v>13273</v>
      </c>
      <c r="F36" s="15">
        <v>15541</v>
      </c>
      <c r="G36" s="15">
        <v>17170</v>
      </c>
      <c r="H36" s="15">
        <v>17054</v>
      </c>
      <c r="I36" s="12">
        <v>17940</v>
      </c>
      <c r="J36" s="12">
        <v>18376</v>
      </c>
      <c r="K36" s="12">
        <v>18466</v>
      </c>
      <c r="L36" s="12">
        <v>18825</v>
      </c>
      <c r="M36" s="12">
        <v>18592</v>
      </c>
      <c r="N36" s="12">
        <v>17314</v>
      </c>
      <c r="O36" s="15">
        <v>15314</v>
      </c>
      <c r="P36" s="11">
        <v>3590</v>
      </c>
      <c r="Q36" s="11">
        <v>2909</v>
      </c>
      <c r="R36" s="11">
        <v>2984</v>
      </c>
      <c r="S36" s="11">
        <v>2933</v>
      </c>
      <c r="T36" s="11">
        <v>3231</v>
      </c>
      <c r="U36" s="11">
        <v>3354</v>
      </c>
      <c r="V36" s="11">
        <v>3200</v>
      </c>
      <c r="W36" s="11">
        <v>4398</v>
      </c>
      <c r="X36" s="18">
        <v>4794</v>
      </c>
      <c r="Y36" s="18">
        <v>5340</v>
      </c>
      <c r="Z36" s="7"/>
      <c r="AA36" s="8" t="s">
        <v>35</v>
      </c>
    </row>
    <row r="37" spans="2:27" ht="14" x14ac:dyDescent="0.15">
      <c r="B37" s="6" t="s">
        <v>41</v>
      </c>
      <c r="C37" s="7"/>
      <c r="D37" s="9">
        <v>19927</v>
      </c>
      <c r="E37" s="18">
        <v>6227</v>
      </c>
      <c r="F37" s="11">
        <v>2797</v>
      </c>
      <c r="G37" s="11">
        <v>2408</v>
      </c>
      <c r="H37" s="11">
        <v>3926</v>
      </c>
      <c r="I37" s="17">
        <v>8118</v>
      </c>
      <c r="J37" s="17">
        <v>8652</v>
      </c>
      <c r="K37" s="13">
        <v>10784</v>
      </c>
      <c r="L37" s="14">
        <v>14775</v>
      </c>
      <c r="M37" s="9">
        <v>20917</v>
      </c>
      <c r="N37" s="9">
        <v>20099</v>
      </c>
      <c r="O37" s="12">
        <v>18238</v>
      </c>
      <c r="P37" s="10">
        <v>2180</v>
      </c>
      <c r="Q37" s="10">
        <v>2287</v>
      </c>
      <c r="R37" s="10">
        <v>1852</v>
      </c>
      <c r="S37" s="11">
        <v>2633</v>
      </c>
      <c r="T37" s="18">
        <v>4759</v>
      </c>
      <c r="U37" s="18">
        <v>6480</v>
      </c>
      <c r="V37" s="17">
        <v>7639</v>
      </c>
      <c r="W37" s="13">
        <v>9255</v>
      </c>
      <c r="X37" s="9">
        <v>20803</v>
      </c>
      <c r="Y37" s="20">
        <v>26963</v>
      </c>
      <c r="Z37" s="7"/>
      <c r="AA37" s="8" t="s">
        <v>35</v>
      </c>
    </row>
    <row r="38" spans="2:27" ht="14" x14ac:dyDescent="0.15">
      <c r="B38" s="6" t="s">
        <v>42</v>
      </c>
      <c r="C38" s="7"/>
      <c r="D38" s="12">
        <v>19404</v>
      </c>
      <c r="E38" s="18">
        <v>5554</v>
      </c>
      <c r="F38" s="18">
        <v>6223</v>
      </c>
      <c r="G38" s="18">
        <v>5486</v>
      </c>
      <c r="H38" s="18">
        <v>5228</v>
      </c>
      <c r="I38" s="18">
        <v>6619</v>
      </c>
      <c r="J38" s="18">
        <v>6123</v>
      </c>
      <c r="K38" s="17">
        <v>7652</v>
      </c>
      <c r="L38" s="17">
        <v>7485</v>
      </c>
      <c r="M38" s="17">
        <v>7479</v>
      </c>
      <c r="N38" s="17">
        <v>6908</v>
      </c>
      <c r="O38" s="17">
        <v>7740</v>
      </c>
      <c r="P38" s="10">
        <v>219</v>
      </c>
      <c r="Q38" s="18">
        <v>4852</v>
      </c>
      <c r="R38" s="17">
        <v>6726</v>
      </c>
      <c r="S38" s="17">
        <v>6726</v>
      </c>
      <c r="T38" s="17">
        <v>8419</v>
      </c>
      <c r="U38" s="13">
        <v>9386</v>
      </c>
      <c r="V38" s="19">
        <v>12966</v>
      </c>
      <c r="W38" s="15">
        <v>16011</v>
      </c>
      <c r="X38" s="15">
        <v>17253</v>
      </c>
      <c r="Y38" s="9">
        <v>19600</v>
      </c>
      <c r="Z38" s="7"/>
      <c r="AA38" s="8" t="s">
        <v>35</v>
      </c>
    </row>
    <row r="39" spans="2:27" ht="14" x14ac:dyDescent="0.15">
      <c r="B39" s="6" t="s">
        <v>43</v>
      </c>
      <c r="C39" s="7"/>
      <c r="D39" s="15">
        <v>16970</v>
      </c>
      <c r="E39" s="10">
        <v>930</v>
      </c>
      <c r="F39" s="10">
        <v>1045</v>
      </c>
      <c r="G39" s="10">
        <v>1639</v>
      </c>
      <c r="H39" s="10">
        <v>2303</v>
      </c>
      <c r="I39" s="11">
        <v>3316</v>
      </c>
      <c r="J39" s="10">
        <v>2140</v>
      </c>
      <c r="K39" s="10">
        <v>1433</v>
      </c>
      <c r="L39" s="10">
        <v>2149</v>
      </c>
      <c r="M39" s="11">
        <v>3006</v>
      </c>
      <c r="N39" s="11">
        <v>3910</v>
      </c>
      <c r="O39" s="16">
        <v>21674</v>
      </c>
      <c r="P39" s="13">
        <v>10614</v>
      </c>
      <c r="Q39" s="12">
        <v>17660</v>
      </c>
      <c r="R39" s="12">
        <v>19159</v>
      </c>
      <c r="S39" s="9">
        <v>20191</v>
      </c>
      <c r="T39" s="16">
        <v>22489</v>
      </c>
      <c r="U39" s="12">
        <v>18596</v>
      </c>
      <c r="V39" s="12">
        <v>19236</v>
      </c>
      <c r="W39" s="16">
        <v>22374</v>
      </c>
      <c r="X39" s="16">
        <v>21718</v>
      </c>
      <c r="Y39" s="16">
        <v>23619</v>
      </c>
      <c r="Z39" s="7"/>
      <c r="AA39" s="8" t="s">
        <v>35</v>
      </c>
    </row>
    <row r="40" spans="2:27" ht="14" x14ac:dyDescent="0.15">
      <c r="B40" s="6" t="s">
        <v>44</v>
      </c>
      <c r="C40" s="7"/>
      <c r="D40" s="12">
        <v>18824</v>
      </c>
      <c r="E40" s="9">
        <v>19760</v>
      </c>
      <c r="F40" s="12">
        <v>19432</v>
      </c>
      <c r="G40" s="12">
        <v>17913</v>
      </c>
      <c r="H40" s="15">
        <v>16635</v>
      </c>
      <c r="I40" s="12">
        <v>18706</v>
      </c>
      <c r="J40" s="9">
        <v>20205</v>
      </c>
      <c r="K40" s="9">
        <v>19724</v>
      </c>
      <c r="L40" s="12">
        <v>18470</v>
      </c>
      <c r="M40" s="12">
        <v>18973</v>
      </c>
      <c r="N40" s="21">
        <v>23815</v>
      </c>
      <c r="O40" s="12">
        <v>19013</v>
      </c>
      <c r="P40" s="14">
        <v>14674</v>
      </c>
      <c r="Q40" s="14">
        <v>13530</v>
      </c>
      <c r="R40" s="19">
        <v>11897</v>
      </c>
      <c r="S40" s="13">
        <v>10468</v>
      </c>
      <c r="T40" s="13">
        <v>9632</v>
      </c>
      <c r="U40" s="13">
        <v>10681</v>
      </c>
      <c r="V40" s="13">
        <v>8931</v>
      </c>
      <c r="W40" s="13">
        <v>8797</v>
      </c>
      <c r="X40" s="13">
        <v>10530</v>
      </c>
      <c r="Y40" s="13">
        <v>10394</v>
      </c>
      <c r="Z40" s="7"/>
      <c r="AA40" s="8" t="s">
        <v>35</v>
      </c>
    </row>
    <row r="41" spans="2:27" ht="14" x14ac:dyDescent="0.15">
      <c r="B41" s="6" t="s">
        <v>45</v>
      </c>
      <c r="C41" s="7"/>
      <c r="D41" s="9">
        <v>19830</v>
      </c>
      <c r="E41" s="20">
        <v>26705</v>
      </c>
      <c r="F41" s="12">
        <v>17588</v>
      </c>
      <c r="G41" s="12">
        <v>17695</v>
      </c>
      <c r="H41" s="9">
        <v>20143</v>
      </c>
      <c r="I41" s="9">
        <v>19528</v>
      </c>
      <c r="J41" s="12">
        <v>18072</v>
      </c>
      <c r="K41" s="12">
        <v>18242</v>
      </c>
      <c r="L41" s="12">
        <v>18875</v>
      </c>
      <c r="M41" s="12">
        <v>18334</v>
      </c>
      <c r="N41" s="12">
        <v>18352</v>
      </c>
      <c r="O41" s="21">
        <v>25377</v>
      </c>
      <c r="P41" s="13">
        <v>10730</v>
      </c>
      <c r="Q41" s="12">
        <v>18731</v>
      </c>
      <c r="R41" s="9">
        <v>20526</v>
      </c>
      <c r="S41" s="21">
        <v>24349</v>
      </c>
      <c r="T41" s="22">
        <v>30122</v>
      </c>
      <c r="U41" s="20">
        <v>27210</v>
      </c>
      <c r="V41" s="16">
        <v>23514</v>
      </c>
      <c r="W41" s="22">
        <v>28766</v>
      </c>
      <c r="X41" s="16">
        <v>21763</v>
      </c>
      <c r="Y41" s="20">
        <v>26160</v>
      </c>
      <c r="Z41" s="7"/>
      <c r="AA41" s="8" t="s">
        <v>35</v>
      </c>
    </row>
    <row r="42" spans="2:27" ht="14" x14ac:dyDescent="0.15">
      <c r="B42" s="6" t="s">
        <v>46</v>
      </c>
      <c r="C42" s="7"/>
      <c r="D42" s="9">
        <v>20644</v>
      </c>
      <c r="E42" s="11">
        <v>3741</v>
      </c>
      <c r="F42" s="11">
        <v>4321</v>
      </c>
      <c r="G42" s="18">
        <v>5282</v>
      </c>
      <c r="H42" s="18">
        <v>6291</v>
      </c>
      <c r="I42" s="13">
        <v>10770</v>
      </c>
      <c r="J42" s="21">
        <v>25333</v>
      </c>
      <c r="K42" s="16">
        <v>21989</v>
      </c>
      <c r="L42" s="16">
        <v>22440</v>
      </c>
      <c r="M42" s="12">
        <v>18899</v>
      </c>
      <c r="N42" s="21">
        <v>25519</v>
      </c>
      <c r="O42" s="16">
        <v>23689</v>
      </c>
      <c r="P42" s="12">
        <v>18720</v>
      </c>
      <c r="Q42" s="19">
        <v>12845</v>
      </c>
      <c r="R42" s="13">
        <v>9793</v>
      </c>
      <c r="S42" s="18">
        <v>6552</v>
      </c>
      <c r="T42" s="13">
        <v>9401</v>
      </c>
      <c r="U42" s="13">
        <v>10073</v>
      </c>
      <c r="V42" s="13">
        <v>9513</v>
      </c>
      <c r="W42" s="13">
        <v>10146</v>
      </c>
      <c r="X42" s="13">
        <v>10474</v>
      </c>
      <c r="Y42" s="19">
        <v>12292</v>
      </c>
      <c r="Z42" s="7"/>
      <c r="AA42" s="8" t="s">
        <v>35</v>
      </c>
    </row>
    <row r="43" spans="2:27" ht="14" x14ac:dyDescent="0.15">
      <c r="B43" s="6" t="s">
        <v>47</v>
      </c>
      <c r="C43" s="7"/>
      <c r="D43" s="16">
        <v>21983</v>
      </c>
      <c r="E43" s="14">
        <v>14812</v>
      </c>
      <c r="F43" s="15">
        <v>15308</v>
      </c>
      <c r="G43" s="15">
        <v>15830</v>
      </c>
      <c r="H43" s="15">
        <v>16032</v>
      </c>
      <c r="I43" s="15">
        <v>16592</v>
      </c>
      <c r="J43" s="21">
        <v>24644</v>
      </c>
      <c r="K43" s="9">
        <v>19472</v>
      </c>
      <c r="L43" s="12">
        <v>19012</v>
      </c>
      <c r="M43" s="12">
        <v>19330</v>
      </c>
      <c r="N43" s="9">
        <v>21242</v>
      </c>
      <c r="O43" s="9">
        <v>20602</v>
      </c>
      <c r="P43" s="11">
        <v>2756</v>
      </c>
      <c r="Q43" s="11">
        <v>2669</v>
      </c>
      <c r="R43" s="11">
        <v>2870</v>
      </c>
      <c r="S43" s="11">
        <v>2825</v>
      </c>
      <c r="T43" s="11">
        <v>3068</v>
      </c>
      <c r="U43" s="11">
        <v>3616</v>
      </c>
      <c r="V43" s="11">
        <v>3743</v>
      </c>
      <c r="W43" s="11">
        <v>4158</v>
      </c>
      <c r="X43" s="18">
        <v>4540</v>
      </c>
      <c r="Y43" s="18">
        <v>4950</v>
      </c>
      <c r="Z43" s="7"/>
      <c r="AA43" s="8" t="s">
        <v>35</v>
      </c>
    </row>
    <row r="44" spans="2:27" ht="14" x14ac:dyDescent="0.15">
      <c r="B44" s="6" t="s">
        <v>48</v>
      </c>
      <c r="C44" s="7"/>
      <c r="D44" s="20">
        <v>26942</v>
      </c>
      <c r="E44" s="18">
        <v>6324</v>
      </c>
      <c r="F44" s="11">
        <v>2765</v>
      </c>
      <c r="G44" s="11">
        <v>3068</v>
      </c>
      <c r="H44" s="11">
        <v>3973</v>
      </c>
      <c r="I44" s="13">
        <v>8821</v>
      </c>
      <c r="J44" s="19">
        <v>11151</v>
      </c>
      <c r="K44" s="19">
        <v>12263</v>
      </c>
      <c r="L44" s="15">
        <v>16313</v>
      </c>
      <c r="M44" s="21">
        <v>25327</v>
      </c>
      <c r="N44" s="21">
        <v>24922</v>
      </c>
      <c r="O44" s="12">
        <v>18888</v>
      </c>
      <c r="P44" s="11">
        <v>3975</v>
      </c>
      <c r="Q44" s="10">
        <v>2168</v>
      </c>
      <c r="R44" s="11">
        <v>2373</v>
      </c>
      <c r="S44" s="10">
        <v>2295</v>
      </c>
      <c r="T44" s="18">
        <v>4923</v>
      </c>
      <c r="U44" s="18">
        <v>6369</v>
      </c>
      <c r="V44" s="17">
        <v>7473</v>
      </c>
      <c r="W44" s="13">
        <v>9933</v>
      </c>
      <c r="X44" s="9">
        <v>21322</v>
      </c>
      <c r="Y44" s="20">
        <v>27925</v>
      </c>
      <c r="Z44" s="7"/>
      <c r="AA44" s="8" t="s">
        <v>35</v>
      </c>
    </row>
    <row r="45" spans="2:27" ht="14" x14ac:dyDescent="0.15">
      <c r="B45" s="6" t="s">
        <v>49</v>
      </c>
      <c r="C45" s="7"/>
      <c r="D45" s="16">
        <v>22188</v>
      </c>
      <c r="E45" s="18">
        <v>5679</v>
      </c>
      <c r="F45" s="18">
        <v>5735</v>
      </c>
      <c r="G45" s="18">
        <v>6495</v>
      </c>
      <c r="H45" s="18">
        <v>6260</v>
      </c>
      <c r="I45" s="17">
        <v>6752</v>
      </c>
      <c r="J45" s="18">
        <v>6356</v>
      </c>
      <c r="K45" s="17">
        <v>6731</v>
      </c>
      <c r="L45" s="17">
        <v>7194</v>
      </c>
      <c r="M45" s="17">
        <v>7795</v>
      </c>
      <c r="N45" s="17">
        <v>7030</v>
      </c>
      <c r="O45" s="21">
        <v>24797</v>
      </c>
      <c r="P45" s="10">
        <v>268</v>
      </c>
      <c r="Q45" s="10">
        <v>1079</v>
      </c>
      <c r="R45" s="18">
        <v>5941</v>
      </c>
      <c r="S45" s="17">
        <v>7360</v>
      </c>
      <c r="T45" s="17">
        <v>7896</v>
      </c>
      <c r="U45" s="13">
        <v>10894</v>
      </c>
      <c r="V45" s="19">
        <v>12955</v>
      </c>
      <c r="W45" s="12">
        <v>17504</v>
      </c>
      <c r="X45" s="9">
        <v>19896</v>
      </c>
      <c r="Y45" s="16">
        <v>23237</v>
      </c>
      <c r="Z45" s="7"/>
      <c r="AA45" s="8" t="s">
        <v>35</v>
      </c>
    </row>
    <row r="46" spans="2:27" ht="14" x14ac:dyDescent="0.15">
      <c r="B46" s="6" t="s">
        <v>50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 t="s">
        <v>35</v>
      </c>
    </row>
    <row r="50" spans="1:34" ht="14" thickBot="1" x14ac:dyDescent="0.2">
      <c r="A50" s="23"/>
      <c r="B50" s="23"/>
      <c r="C50" s="24">
        <v>1</v>
      </c>
      <c r="D50" s="24">
        <v>2</v>
      </c>
      <c r="E50" s="24">
        <v>3</v>
      </c>
      <c r="F50" s="24">
        <v>4</v>
      </c>
      <c r="G50" s="24">
        <v>5</v>
      </c>
      <c r="H50" s="24">
        <v>6</v>
      </c>
      <c r="I50" s="24">
        <v>7</v>
      </c>
      <c r="J50" s="24">
        <v>8</v>
      </c>
      <c r="K50" s="24">
        <v>9</v>
      </c>
      <c r="L50" s="24">
        <v>10</v>
      </c>
      <c r="M50" s="24">
        <v>11</v>
      </c>
      <c r="N50" s="24">
        <v>12</v>
      </c>
      <c r="O50" s="24">
        <v>13</v>
      </c>
      <c r="P50" s="24">
        <v>14</v>
      </c>
      <c r="Q50" s="24">
        <v>15</v>
      </c>
      <c r="R50" s="25">
        <v>16</v>
      </c>
      <c r="S50" s="25">
        <v>17</v>
      </c>
      <c r="T50" s="24">
        <v>18</v>
      </c>
      <c r="U50" s="24">
        <v>19</v>
      </c>
      <c r="V50" s="24">
        <v>20</v>
      </c>
      <c r="W50" s="24">
        <v>21</v>
      </c>
      <c r="X50" s="24">
        <v>22</v>
      </c>
      <c r="Y50" s="24">
        <v>23</v>
      </c>
      <c r="Z50" s="24">
        <v>24</v>
      </c>
      <c r="AA50" s="23"/>
      <c r="AB50" s="23"/>
      <c r="AC50" s="23"/>
      <c r="AD50" s="23"/>
      <c r="AE50" s="23"/>
      <c r="AF50" s="23"/>
      <c r="AG50" s="23"/>
      <c r="AH50" s="23"/>
    </row>
    <row r="51" spans="1:34" ht="56" x14ac:dyDescent="0.15">
      <c r="A51" s="23"/>
      <c r="B51" s="26" t="s">
        <v>34</v>
      </c>
      <c r="C51" s="27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30"/>
      <c r="R51" s="31"/>
      <c r="S51" s="31"/>
      <c r="T51" s="29"/>
      <c r="U51" s="29"/>
      <c r="V51" s="29"/>
      <c r="W51" s="29"/>
      <c r="X51" s="29"/>
      <c r="Y51" s="29"/>
      <c r="Z51" s="32"/>
      <c r="AA51" s="23"/>
      <c r="AB51" s="33" t="s">
        <v>51</v>
      </c>
      <c r="AC51" s="34" t="s">
        <v>52</v>
      </c>
      <c r="AD51" s="23"/>
      <c r="AE51" s="35" t="s">
        <v>53</v>
      </c>
      <c r="AF51" s="23"/>
      <c r="AG51" s="23" t="s">
        <v>54</v>
      </c>
      <c r="AH51" s="23"/>
    </row>
    <row r="52" spans="1:34" ht="43" x14ac:dyDescent="0.2">
      <c r="A52" s="23"/>
      <c r="B52" s="26" t="s">
        <v>36</v>
      </c>
      <c r="C52" s="36"/>
      <c r="D52" s="37" t="s">
        <v>55</v>
      </c>
      <c r="E52" s="38">
        <v>20.032581818179999</v>
      </c>
      <c r="F52" s="38">
        <v>10.016290909089999</v>
      </c>
      <c r="G52" s="38">
        <v>7.4759272727269996</v>
      </c>
      <c r="H52" s="38">
        <v>5.0081404864900003</v>
      </c>
      <c r="I52" s="38">
        <v>2.0322901124360002</v>
      </c>
      <c r="J52" s="38">
        <v>1.0161452594460001</v>
      </c>
      <c r="K52" s="38">
        <v>0.72581807875250004</v>
      </c>
      <c r="L52" s="38">
        <v>0.50081449937980005</v>
      </c>
      <c r="M52" s="38">
        <v>0.19959999361280001</v>
      </c>
      <c r="N52" s="38">
        <v>0.1016145442352</v>
      </c>
      <c r="O52" s="39" t="s">
        <v>55</v>
      </c>
      <c r="P52" s="40">
        <v>20.018065614689998</v>
      </c>
      <c r="Q52" s="40">
        <v>9.9682136045770005</v>
      </c>
      <c r="R52" s="40">
        <v>7.5288987804599996</v>
      </c>
      <c r="S52" s="40">
        <v>4.9865976102860001</v>
      </c>
      <c r="T52" s="40">
        <v>2.0359564450750001</v>
      </c>
      <c r="U52" s="40">
        <v>1.0180800101809999</v>
      </c>
      <c r="V52" s="40">
        <v>0.71267382219060005</v>
      </c>
      <c r="W52" s="40">
        <v>0.49997500124990002</v>
      </c>
      <c r="X52" s="40">
        <v>0.19999600008000001</v>
      </c>
      <c r="Y52" s="40">
        <v>9.9999000010000005E-2</v>
      </c>
      <c r="Z52" s="41"/>
      <c r="AA52" s="23"/>
      <c r="AB52" s="42" t="s">
        <v>56</v>
      </c>
      <c r="AC52" s="43" t="s">
        <v>57</v>
      </c>
      <c r="AD52" s="23"/>
      <c r="AE52" s="38" t="s">
        <v>58</v>
      </c>
      <c r="AF52" s="23"/>
      <c r="AG52" s="23" t="s">
        <v>59</v>
      </c>
      <c r="AH52" s="23"/>
    </row>
    <row r="53" spans="1:34" ht="28" x14ac:dyDescent="0.15">
      <c r="A53" s="23"/>
      <c r="B53" s="26" t="s">
        <v>37</v>
      </c>
      <c r="C53" s="44"/>
      <c r="D53" s="24" t="s">
        <v>60</v>
      </c>
      <c r="E53" s="45">
        <v>20.032581818179999</v>
      </c>
      <c r="F53" s="45">
        <v>10.016290909089999</v>
      </c>
      <c r="G53" s="45">
        <v>7.4759272727269996</v>
      </c>
      <c r="H53" s="45">
        <v>5.0081404864900003</v>
      </c>
      <c r="I53" s="45">
        <v>2.0322901124360002</v>
      </c>
      <c r="J53" s="45">
        <v>1.0161452594460001</v>
      </c>
      <c r="K53" s="45">
        <v>0.72581807875250004</v>
      </c>
      <c r="L53" s="45">
        <v>0.50081449937980005</v>
      </c>
      <c r="M53" s="45">
        <v>0.19959999361280001</v>
      </c>
      <c r="N53" s="45">
        <v>0.1016145442352</v>
      </c>
      <c r="O53" s="46" t="s">
        <v>61</v>
      </c>
      <c r="P53" s="47">
        <v>20.032581818179999</v>
      </c>
      <c r="Q53" s="47">
        <v>10.016290909089999</v>
      </c>
      <c r="R53" s="47">
        <v>7.4759272727269996</v>
      </c>
      <c r="S53" s="47">
        <v>5.0081404864900003</v>
      </c>
      <c r="T53" s="47">
        <v>2.0322901124360002</v>
      </c>
      <c r="U53" s="47">
        <v>1.0161452594460001</v>
      </c>
      <c r="V53" s="47">
        <v>0.72581807875250004</v>
      </c>
      <c r="W53" s="47">
        <v>0.50081449937980005</v>
      </c>
      <c r="X53" s="47">
        <v>0.19959999361280001</v>
      </c>
      <c r="Y53" s="47">
        <v>0.1016145442352</v>
      </c>
      <c r="Z53" s="48"/>
      <c r="AA53" s="49">
        <v>110.32</v>
      </c>
      <c r="AB53" s="50" t="s">
        <v>62</v>
      </c>
      <c r="AC53" s="51" t="s">
        <v>63</v>
      </c>
      <c r="AD53" s="23"/>
      <c r="AE53" s="45" t="s">
        <v>58</v>
      </c>
      <c r="AF53" s="23"/>
      <c r="AG53" s="23"/>
      <c r="AH53" s="23"/>
    </row>
    <row r="54" spans="1:34" ht="28" x14ac:dyDescent="0.15">
      <c r="A54" s="23"/>
      <c r="B54" s="26" t="s">
        <v>38</v>
      </c>
      <c r="C54" s="44"/>
      <c r="D54" s="52" t="s">
        <v>58</v>
      </c>
      <c r="E54" s="53">
        <v>20.032581818179999</v>
      </c>
      <c r="F54" s="53">
        <v>10.016290909089999</v>
      </c>
      <c r="G54" s="53">
        <v>7.4759272727269996</v>
      </c>
      <c r="H54" s="53">
        <v>5.0081404864900003</v>
      </c>
      <c r="I54" s="53">
        <v>2.0322901124360002</v>
      </c>
      <c r="J54" s="53">
        <v>1.0161452594460001</v>
      </c>
      <c r="K54" s="53">
        <v>0.72581807875250004</v>
      </c>
      <c r="L54" s="53">
        <v>0.50081449937980005</v>
      </c>
      <c r="M54" s="53">
        <v>0.19959999361280001</v>
      </c>
      <c r="N54" s="53">
        <v>0.1016145442352</v>
      </c>
      <c r="O54" s="52" t="s">
        <v>58</v>
      </c>
      <c r="P54" s="54">
        <v>19.971026194210001</v>
      </c>
      <c r="Q54" s="54">
        <v>10.002210955400001</v>
      </c>
      <c r="R54" s="54">
        <v>7.5047891055670002</v>
      </c>
      <c r="S54" s="54">
        <v>5.0052834758909999</v>
      </c>
      <c r="T54" s="54">
        <v>2.0153282239250001</v>
      </c>
      <c r="U54" s="54">
        <v>0.97729166351060004</v>
      </c>
      <c r="V54" s="54">
        <v>0.73299928418039995</v>
      </c>
      <c r="W54" s="54">
        <v>0.48868654884820001</v>
      </c>
      <c r="X54" s="54">
        <v>0.20039332022270001</v>
      </c>
      <c r="Y54" s="54">
        <v>9.9598340027669999E-2</v>
      </c>
      <c r="Z54" s="48"/>
      <c r="AA54" s="23"/>
      <c r="AB54" s="55" t="s">
        <v>64</v>
      </c>
      <c r="AC54" s="56" t="s">
        <v>65</v>
      </c>
      <c r="AD54" s="23"/>
      <c r="AE54" s="53" t="s">
        <v>58</v>
      </c>
      <c r="AF54" s="23"/>
      <c r="AG54" s="23"/>
      <c r="AH54" s="23"/>
    </row>
    <row r="55" spans="1:34" ht="29" x14ac:dyDescent="0.2">
      <c r="A55" s="23"/>
      <c r="B55" s="26" t="s">
        <v>39</v>
      </c>
      <c r="C55" s="44"/>
      <c r="D55" s="39" t="s">
        <v>55</v>
      </c>
      <c r="E55" s="57">
        <v>20.032581818179999</v>
      </c>
      <c r="F55" s="57">
        <v>10.016290909089999</v>
      </c>
      <c r="G55" s="57">
        <v>7.4759272727269996</v>
      </c>
      <c r="H55" s="57">
        <v>5.0081404864900003</v>
      </c>
      <c r="I55" s="57">
        <v>2.0322901124360002</v>
      </c>
      <c r="J55" s="57">
        <v>1.0161452594460001</v>
      </c>
      <c r="K55" s="57">
        <v>0.72581807875250004</v>
      </c>
      <c r="L55" s="57">
        <v>0.50081449937980005</v>
      </c>
      <c r="M55" s="57">
        <v>0.19959999361280001</v>
      </c>
      <c r="N55" s="57">
        <v>0.1016145442352</v>
      </c>
      <c r="O55" s="39" t="s">
        <v>55</v>
      </c>
      <c r="P55" s="58">
        <v>20.032581818179999</v>
      </c>
      <c r="Q55" s="58">
        <v>10.016290909089999</v>
      </c>
      <c r="R55" s="58">
        <v>7.4759272727269996</v>
      </c>
      <c r="S55" s="58">
        <v>5.0081404864900003</v>
      </c>
      <c r="T55" s="58">
        <v>2.0322901124360002</v>
      </c>
      <c r="U55" s="58">
        <v>1.0161452594460001</v>
      </c>
      <c r="V55" s="58">
        <v>0.72581807875250004</v>
      </c>
      <c r="W55" s="58">
        <v>0.50081449937980005</v>
      </c>
      <c r="X55" s="58">
        <v>0.19959999361280001</v>
      </c>
      <c r="Y55" s="58">
        <v>0.1016145442352</v>
      </c>
      <c r="Z55" s="59"/>
      <c r="AA55" s="23"/>
      <c r="AB55" s="60" t="s">
        <v>66</v>
      </c>
      <c r="AC55" s="61" t="s">
        <v>67</v>
      </c>
      <c r="AD55" s="23"/>
      <c r="AE55" s="57" t="s">
        <v>58</v>
      </c>
      <c r="AF55" s="23"/>
      <c r="AG55" s="23"/>
      <c r="AH55" s="23"/>
    </row>
    <row r="56" spans="1:34" ht="56" x14ac:dyDescent="0.15">
      <c r="A56" s="23"/>
      <c r="B56" s="26" t="s">
        <v>40</v>
      </c>
      <c r="C56" s="62"/>
      <c r="D56" s="24" t="s">
        <v>68</v>
      </c>
      <c r="E56" s="63">
        <v>19.9779503695</v>
      </c>
      <c r="F56" s="63">
        <v>10.00903280735</v>
      </c>
      <c r="G56" s="63">
        <v>7.523243661755</v>
      </c>
      <c r="H56" s="63">
        <v>4.9841068022890003</v>
      </c>
      <c r="I56" s="63">
        <v>1.984660681182</v>
      </c>
      <c r="J56" s="63">
        <v>1.017978222537</v>
      </c>
      <c r="K56" s="63">
        <v>0.76352183536109997</v>
      </c>
      <c r="L56" s="63">
        <v>0.50904000509040004</v>
      </c>
      <c r="M56" s="63">
        <v>0.19999200032</v>
      </c>
      <c r="N56" s="63">
        <v>9.9998000040000007E-2</v>
      </c>
      <c r="O56" s="24" t="s">
        <v>69</v>
      </c>
      <c r="P56" s="64">
        <v>20.032581818179999</v>
      </c>
      <c r="Q56" s="64">
        <v>10.016290909089999</v>
      </c>
      <c r="R56" s="64">
        <v>7.4759272727269996</v>
      </c>
      <c r="S56" s="64">
        <v>5.0081404864900003</v>
      </c>
      <c r="T56" s="64">
        <v>2.0322901124360002</v>
      </c>
      <c r="U56" s="64">
        <v>1.0161452594460001</v>
      </c>
      <c r="V56" s="64">
        <v>0.72581807875250004</v>
      </c>
      <c r="W56" s="64">
        <v>0.50081449937980005</v>
      </c>
      <c r="X56" s="64">
        <v>0.19959999361280001</v>
      </c>
      <c r="Y56" s="64">
        <v>0.1016145442352</v>
      </c>
      <c r="Z56" s="59"/>
      <c r="AA56" s="49">
        <v>54.88</v>
      </c>
      <c r="AB56" s="65" t="s">
        <v>70</v>
      </c>
      <c r="AC56" s="66" t="s">
        <v>71</v>
      </c>
      <c r="AD56" s="23"/>
      <c r="AE56" s="63" t="s">
        <v>72</v>
      </c>
      <c r="AF56" s="23"/>
      <c r="AG56" s="23"/>
      <c r="AH56" s="23"/>
    </row>
    <row r="57" spans="1:34" ht="28" x14ac:dyDescent="0.15">
      <c r="A57" s="23"/>
      <c r="B57" s="67" t="s">
        <v>41</v>
      </c>
      <c r="C57" s="68"/>
      <c r="D57" s="52" t="s">
        <v>58</v>
      </c>
      <c r="E57" s="69">
        <v>20.032581818179999</v>
      </c>
      <c r="F57" s="69">
        <v>10.016290909089999</v>
      </c>
      <c r="G57" s="69">
        <v>7.4759272727269996</v>
      </c>
      <c r="H57" s="69">
        <v>5.0081404864900003</v>
      </c>
      <c r="I57" s="69">
        <v>2.0322901124360002</v>
      </c>
      <c r="J57" s="69">
        <v>1.0161452594460001</v>
      </c>
      <c r="K57" s="69">
        <v>0.72581807875250004</v>
      </c>
      <c r="L57" s="69">
        <v>0.50081449937980005</v>
      </c>
      <c r="M57" s="69">
        <v>0.19959999361280001</v>
      </c>
      <c r="N57" s="69">
        <v>0.1016145442352</v>
      </c>
      <c r="O57" s="52" t="s">
        <v>58</v>
      </c>
      <c r="P57" s="70">
        <v>20.032581818179999</v>
      </c>
      <c r="Q57" s="70">
        <v>10.016290909089999</v>
      </c>
      <c r="R57" s="70">
        <v>7.4759272727269996</v>
      </c>
      <c r="S57" s="70">
        <v>5.0081404864900003</v>
      </c>
      <c r="T57" s="70">
        <v>2.0322901124360002</v>
      </c>
      <c r="U57" s="70">
        <v>1.0161452594460001</v>
      </c>
      <c r="V57" s="70">
        <v>0.72581807875250004</v>
      </c>
      <c r="W57" s="70">
        <v>0.50081449937980005</v>
      </c>
      <c r="X57" s="70">
        <v>0.19959999361280001</v>
      </c>
      <c r="Y57" s="70">
        <v>0.1016145442352</v>
      </c>
      <c r="Z57" s="71"/>
      <c r="AA57" s="23"/>
      <c r="AB57" s="72" t="s">
        <v>73</v>
      </c>
      <c r="AC57" s="73" t="s">
        <v>74</v>
      </c>
      <c r="AD57" s="23"/>
      <c r="AE57" s="69" t="s">
        <v>58</v>
      </c>
      <c r="AF57" s="23"/>
      <c r="AG57" s="23"/>
      <c r="AH57" s="23"/>
    </row>
    <row r="58" spans="1:34" ht="16" x14ac:dyDescent="0.2">
      <c r="A58" s="23"/>
      <c r="B58" s="67" t="s">
        <v>42</v>
      </c>
      <c r="C58" s="74"/>
      <c r="D58" s="39" t="s">
        <v>55</v>
      </c>
      <c r="E58" s="75">
        <v>20.032581818179999</v>
      </c>
      <c r="F58" s="75">
        <v>10.016290909089999</v>
      </c>
      <c r="G58" s="75">
        <v>7.4759272727269996</v>
      </c>
      <c r="H58" s="75">
        <v>5.0081404864900003</v>
      </c>
      <c r="I58" s="75">
        <v>2.0322901124360002</v>
      </c>
      <c r="J58" s="75">
        <v>1.0161452594460001</v>
      </c>
      <c r="K58" s="75">
        <v>0.72581807875250004</v>
      </c>
      <c r="L58" s="75">
        <v>0.50081449937980005</v>
      </c>
      <c r="M58" s="75">
        <v>0.19959999361280001</v>
      </c>
      <c r="N58" s="75">
        <v>0.1016145442352</v>
      </c>
      <c r="O58" s="39" t="s">
        <v>55</v>
      </c>
      <c r="P58" s="76">
        <v>4.9981299478650003</v>
      </c>
      <c r="Q58" s="76">
        <v>1.999570122745</v>
      </c>
      <c r="R58" s="76">
        <v>0.99928942462409998</v>
      </c>
      <c r="S58" s="76">
        <v>0.74954768173889996</v>
      </c>
      <c r="T58" s="76">
        <v>0.50004086302619999</v>
      </c>
      <c r="U58" s="76">
        <v>0.1999485497888</v>
      </c>
      <c r="V58" s="76">
        <v>0.1000974570922</v>
      </c>
      <c r="W58" s="76">
        <v>5.0122545613949999E-2</v>
      </c>
      <c r="X58" s="76">
        <v>2.49067771024E-2</v>
      </c>
      <c r="Y58" s="76">
        <v>1.003632086819E-2</v>
      </c>
      <c r="Z58" s="48"/>
      <c r="AA58" s="23"/>
      <c r="AB58" s="23"/>
      <c r="AC58" s="23"/>
      <c r="AD58" s="23"/>
      <c r="AE58" s="75" t="s">
        <v>58</v>
      </c>
      <c r="AF58" s="23"/>
      <c r="AG58" s="23"/>
      <c r="AH58" s="23"/>
    </row>
    <row r="59" spans="1:34" ht="14" x14ac:dyDescent="0.15">
      <c r="A59" s="23"/>
      <c r="B59" s="67" t="s">
        <v>43</v>
      </c>
      <c r="C59" s="74"/>
      <c r="D59" s="24" t="s">
        <v>60</v>
      </c>
      <c r="E59" s="38">
        <v>20.032581818179999</v>
      </c>
      <c r="F59" s="38">
        <v>10.016290909089999</v>
      </c>
      <c r="G59" s="38">
        <v>7.4759272727269996</v>
      </c>
      <c r="H59" s="38">
        <v>5.0081404864900003</v>
      </c>
      <c r="I59" s="38">
        <v>2.0322901124360002</v>
      </c>
      <c r="J59" s="38">
        <v>1.0161452594460001</v>
      </c>
      <c r="K59" s="38">
        <v>0.72581807875250004</v>
      </c>
      <c r="L59" s="38">
        <v>0.50081449937980005</v>
      </c>
      <c r="M59" s="38">
        <v>0.19959999361280001</v>
      </c>
      <c r="N59" s="38">
        <v>0.1016145442352</v>
      </c>
      <c r="O59" s="24" t="s">
        <v>68</v>
      </c>
      <c r="P59" s="40">
        <v>20.018065614689998</v>
      </c>
      <c r="Q59" s="40">
        <v>9.9682136045770005</v>
      </c>
      <c r="R59" s="40">
        <v>7.5288987804599996</v>
      </c>
      <c r="S59" s="40">
        <v>4.9865976102860001</v>
      </c>
      <c r="T59" s="40">
        <v>2.0359564450750001</v>
      </c>
      <c r="U59" s="40">
        <v>1.0180800101809999</v>
      </c>
      <c r="V59" s="40">
        <v>0.71267382219060005</v>
      </c>
      <c r="W59" s="40">
        <v>0.49997500124990002</v>
      </c>
      <c r="X59" s="40">
        <v>0.19999600008000001</v>
      </c>
      <c r="Y59" s="40">
        <v>9.9999000010000005E-2</v>
      </c>
      <c r="Z59" s="41"/>
      <c r="AA59" s="49">
        <v>110.32</v>
      </c>
      <c r="AB59" s="23"/>
      <c r="AC59" s="23"/>
      <c r="AD59" s="23"/>
      <c r="AE59" s="40" t="s">
        <v>72</v>
      </c>
      <c r="AF59" s="23"/>
      <c r="AG59" s="23"/>
      <c r="AH59" s="23"/>
    </row>
    <row r="60" spans="1:34" ht="14" x14ac:dyDescent="0.15">
      <c r="A60" s="23"/>
      <c r="B60" s="67" t="s">
        <v>44</v>
      </c>
      <c r="C60" s="77"/>
      <c r="D60" s="52" t="s">
        <v>58</v>
      </c>
      <c r="E60" s="45">
        <v>20.032581818179999</v>
      </c>
      <c r="F60" s="45">
        <v>10.016290909089999</v>
      </c>
      <c r="G60" s="45">
        <v>7.4759272727269996</v>
      </c>
      <c r="H60" s="45">
        <v>5.0081404864900003</v>
      </c>
      <c r="I60" s="45">
        <v>2.0322901124360002</v>
      </c>
      <c r="J60" s="45">
        <v>1.0161452594460001</v>
      </c>
      <c r="K60" s="45">
        <v>0.72581807875250004</v>
      </c>
      <c r="L60" s="45">
        <v>0.50081449937980005</v>
      </c>
      <c r="M60" s="45">
        <v>0.19959999361280001</v>
      </c>
      <c r="N60" s="45">
        <v>0.1016145442352</v>
      </c>
      <c r="O60" s="52" t="s">
        <v>58</v>
      </c>
      <c r="P60" s="47">
        <v>20.032581818179999</v>
      </c>
      <c r="Q60" s="47">
        <v>10.016290909089999</v>
      </c>
      <c r="R60" s="47">
        <v>7.4759272727269996</v>
      </c>
      <c r="S60" s="47">
        <v>5.0081404864900003</v>
      </c>
      <c r="T60" s="47">
        <v>2.0322901124360002</v>
      </c>
      <c r="U60" s="47">
        <v>1.0161452594460001</v>
      </c>
      <c r="V60" s="47">
        <v>0.72581807875250004</v>
      </c>
      <c r="W60" s="47">
        <v>0.50081449937980005</v>
      </c>
      <c r="X60" s="47">
        <v>0.19959999361280001</v>
      </c>
      <c r="Y60" s="47">
        <v>0.1016145442352</v>
      </c>
      <c r="Z60" s="48"/>
      <c r="AA60" s="23"/>
      <c r="AB60" s="23"/>
      <c r="AC60" s="23"/>
      <c r="AD60" s="23"/>
      <c r="AE60" s="47" t="s">
        <v>58</v>
      </c>
      <c r="AF60" s="23"/>
      <c r="AG60" s="23"/>
      <c r="AH60" s="23"/>
    </row>
    <row r="61" spans="1:34" ht="16" x14ac:dyDescent="0.2">
      <c r="A61" s="23"/>
      <c r="B61" s="67" t="s">
        <v>45</v>
      </c>
      <c r="C61" s="77"/>
      <c r="D61" s="39" t="s">
        <v>55</v>
      </c>
      <c r="E61" s="53">
        <v>20.032581818179999</v>
      </c>
      <c r="F61" s="53">
        <v>10.016290909089999</v>
      </c>
      <c r="G61" s="53">
        <v>7.4759272727269996</v>
      </c>
      <c r="H61" s="53">
        <v>5.0081404864900003</v>
      </c>
      <c r="I61" s="53">
        <v>2.0322901124360002</v>
      </c>
      <c r="J61" s="53">
        <v>1.0161452594460001</v>
      </c>
      <c r="K61" s="53">
        <v>0.72581807875250004</v>
      </c>
      <c r="L61" s="53">
        <v>0.50081449937980005</v>
      </c>
      <c r="M61" s="53">
        <v>0.19959999361280001</v>
      </c>
      <c r="N61" s="53">
        <v>0.1016145442352</v>
      </c>
      <c r="O61" s="39" t="s">
        <v>55</v>
      </c>
      <c r="P61" s="54">
        <v>19.971026194210001</v>
      </c>
      <c r="Q61" s="54">
        <v>10.002210955400001</v>
      </c>
      <c r="R61" s="54">
        <v>7.5047891055670002</v>
      </c>
      <c r="S61" s="54">
        <v>5.0052834758909999</v>
      </c>
      <c r="T61" s="54">
        <v>2.0153282239250001</v>
      </c>
      <c r="U61" s="54">
        <v>0.97729166351060004</v>
      </c>
      <c r="V61" s="54">
        <v>0.73299928418039995</v>
      </c>
      <c r="W61" s="54">
        <v>0.48868654884820001</v>
      </c>
      <c r="X61" s="54">
        <v>0.20039332022270001</v>
      </c>
      <c r="Y61" s="54">
        <v>9.9598340027669999E-2</v>
      </c>
      <c r="Z61" s="48"/>
      <c r="AA61" s="23"/>
      <c r="AB61" s="23"/>
      <c r="AC61" s="23"/>
      <c r="AD61" s="23"/>
      <c r="AE61" s="54" t="s">
        <v>72</v>
      </c>
      <c r="AF61" s="23"/>
      <c r="AG61" s="23"/>
      <c r="AH61" s="23"/>
    </row>
    <row r="62" spans="1:34" ht="14" x14ac:dyDescent="0.15">
      <c r="A62" s="23"/>
      <c r="B62" s="26" t="s">
        <v>46</v>
      </c>
      <c r="C62" s="78"/>
      <c r="D62" s="24" t="s">
        <v>68</v>
      </c>
      <c r="E62" s="57">
        <v>20.032581818179999</v>
      </c>
      <c r="F62" s="57">
        <v>10.016290909089999</v>
      </c>
      <c r="G62" s="57">
        <v>7.4759272727269996</v>
      </c>
      <c r="H62" s="57">
        <v>5.0081404864900003</v>
      </c>
      <c r="I62" s="57">
        <v>2.0322901124360002</v>
      </c>
      <c r="J62" s="57">
        <v>1.0161452594460001</v>
      </c>
      <c r="K62" s="57">
        <v>0.72581807875250004</v>
      </c>
      <c r="L62" s="57">
        <v>0.50081449937980005</v>
      </c>
      <c r="M62" s="57">
        <v>0.19959999361280001</v>
      </c>
      <c r="N62" s="57">
        <v>0.1016145442352</v>
      </c>
      <c r="O62" s="24" t="s">
        <v>60</v>
      </c>
      <c r="P62" s="58">
        <v>20.032581818179999</v>
      </c>
      <c r="Q62" s="58">
        <v>10.016290909089999</v>
      </c>
      <c r="R62" s="58">
        <v>7.4759272727269996</v>
      </c>
      <c r="S62" s="58">
        <v>5.0081404864900003</v>
      </c>
      <c r="T62" s="58">
        <v>2.0322901124360002</v>
      </c>
      <c r="U62" s="58">
        <v>1.0161452594460001</v>
      </c>
      <c r="V62" s="58">
        <v>0.72581807875250004</v>
      </c>
      <c r="W62" s="58">
        <v>0.50081449937980005</v>
      </c>
      <c r="X62" s="58">
        <v>0.19959999361280001</v>
      </c>
      <c r="Y62" s="58">
        <v>0.1016145442352</v>
      </c>
      <c r="Z62" s="59"/>
      <c r="AA62" s="49">
        <v>54.88</v>
      </c>
      <c r="AB62" s="23"/>
      <c r="AC62" s="23"/>
      <c r="AD62" s="23"/>
      <c r="AE62" s="58" t="s">
        <v>58</v>
      </c>
      <c r="AF62" s="23"/>
      <c r="AG62" s="23"/>
      <c r="AH62" s="23"/>
    </row>
    <row r="63" spans="1:34" ht="14" x14ac:dyDescent="0.15">
      <c r="A63" s="23"/>
      <c r="B63" s="26" t="s">
        <v>47</v>
      </c>
      <c r="C63" s="78"/>
      <c r="D63" s="52" t="s">
        <v>58</v>
      </c>
      <c r="E63" s="63">
        <v>19.9779503695</v>
      </c>
      <c r="F63" s="63">
        <v>10.00903280735</v>
      </c>
      <c r="G63" s="63">
        <v>7.523243661755</v>
      </c>
      <c r="H63" s="63">
        <v>4.9841068022890003</v>
      </c>
      <c r="I63" s="63">
        <v>1.984660681182</v>
      </c>
      <c r="J63" s="63">
        <v>1.017978222537</v>
      </c>
      <c r="K63" s="63">
        <v>0.76352183536109997</v>
      </c>
      <c r="L63" s="63">
        <v>0.50904000509040004</v>
      </c>
      <c r="M63" s="63">
        <v>0.19999200032</v>
      </c>
      <c r="N63" s="63">
        <v>9.9998000040000007E-2</v>
      </c>
      <c r="O63" s="52" t="s">
        <v>58</v>
      </c>
      <c r="P63" s="64">
        <v>20.032581818179999</v>
      </c>
      <c r="Q63" s="64">
        <v>10.016290909089999</v>
      </c>
      <c r="R63" s="64">
        <v>7.4759272727269996</v>
      </c>
      <c r="S63" s="64">
        <v>5.0081404864900003</v>
      </c>
      <c r="T63" s="64">
        <v>2.0322901124360002</v>
      </c>
      <c r="U63" s="64">
        <v>1.0161452594460001</v>
      </c>
      <c r="V63" s="64">
        <v>0.72581807875250004</v>
      </c>
      <c r="W63" s="64">
        <v>0.50081449937980005</v>
      </c>
      <c r="X63" s="64">
        <v>0.19959999361280001</v>
      </c>
      <c r="Y63" s="64">
        <v>0.1016145442352</v>
      </c>
      <c r="Z63" s="59"/>
      <c r="AA63" s="23"/>
      <c r="AB63" s="23"/>
      <c r="AC63" s="23"/>
      <c r="AD63" s="23"/>
      <c r="AE63" s="64" t="s">
        <v>58</v>
      </c>
      <c r="AF63" s="23"/>
      <c r="AG63" s="23"/>
      <c r="AH63" s="23"/>
    </row>
    <row r="64" spans="1:34" ht="16" x14ac:dyDescent="0.2">
      <c r="A64" s="23"/>
      <c r="B64" s="26" t="s">
        <v>48</v>
      </c>
      <c r="C64" s="78"/>
      <c r="D64" s="39" t="s">
        <v>55</v>
      </c>
      <c r="E64" s="69">
        <v>20.032581818179999</v>
      </c>
      <c r="F64" s="69">
        <v>10.016290909089999</v>
      </c>
      <c r="G64" s="69">
        <v>7.4759272727269996</v>
      </c>
      <c r="H64" s="69">
        <v>5.0081404864900003</v>
      </c>
      <c r="I64" s="69">
        <v>2.0322901124360002</v>
      </c>
      <c r="J64" s="69">
        <v>1.0161452594460001</v>
      </c>
      <c r="K64" s="69">
        <v>0.72581807875250004</v>
      </c>
      <c r="L64" s="69">
        <v>0.50081449937980005</v>
      </c>
      <c r="M64" s="69">
        <v>0.19959999361280001</v>
      </c>
      <c r="N64" s="69">
        <v>0.1016145442352</v>
      </c>
      <c r="O64" s="39" t="s">
        <v>55</v>
      </c>
      <c r="P64" s="70">
        <v>20.032581818179999</v>
      </c>
      <c r="Q64" s="70">
        <v>10.016290909089999</v>
      </c>
      <c r="R64" s="70">
        <v>7.4759272727269996</v>
      </c>
      <c r="S64" s="70">
        <v>5.0081404864900003</v>
      </c>
      <c r="T64" s="70">
        <v>2.0322901124360002</v>
      </c>
      <c r="U64" s="70">
        <v>1.0161452594460001</v>
      </c>
      <c r="V64" s="70">
        <v>0.72581807875250004</v>
      </c>
      <c r="W64" s="70">
        <v>0.50081449937980005</v>
      </c>
      <c r="X64" s="70">
        <v>0.19959999361280001</v>
      </c>
      <c r="Y64" s="70">
        <v>0.1016145442352</v>
      </c>
      <c r="Z64" s="59"/>
      <c r="AA64" s="23"/>
      <c r="AB64" s="23"/>
      <c r="AC64" s="23"/>
      <c r="AD64" s="23"/>
      <c r="AE64" s="70" t="s">
        <v>58</v>
      </c>
      <c r="AF64" s="23"/>
      <c r="AG64" s="23"/>
      <c r="AH64" s="23"/>
    </row>
    <row r="65" spans="1:34" ht="16" x14ac:dyDescent="0.2">
      <c r="A65" s="23"/>
      <c r="B65" s="26" t="s">
        <v>49</v>
      </c>
      <c r="C65" s="78"/>
      <c r="D65" s="39" t="s">
        <v>55</v>
      </c>
      <c r="E65" s="75">
        <v>20.032581818179999</v>
      </c>
      <c r="F65" s="75">
        <v>10.016290909089999</v>
      </c>
      <c r="G65" s="75">
        <v>7.4759272727269996</v>
      </c>
      <c r="H65" s="75">
        <v>5.0081404864900003</v>
      </c>
      <c r="I65" s="75">
        <v>2.0322901124360002</v>
      </c>
      <c r="J65" s="75">
        <v>1.0161452594460001</v>
      </c>
      <c r="K65" s="75">
        <v>0.72581807875250004</v>
      </c>
      <c r="L65" s="75">
        <v>0.50081449937980005</v>
      </c>
      <c r="M65" s="75">
        <v>0.19959999361280001</v>
      </c>
      <c r="N65" s="75">
        <v>0.1016145442352</v>
      </c>
      <c r="O65" s="39" t="s">
        <v>55</v>
      </c>
      <c r="P65" s="76">
        <v>4.9981299478650003</v>
      </c>
      <c r="Q65" s="76">
        <v>1.999570122745</v>
      </c>
      <c r="R65" s="76">
        <v>0.99928942462409998</v>
      </c>
      <c r="S65" s="76">
        <v>0.74954768173889996</v>
      </c>
      <c r="T65" s="76">
        <v>0.50004086302619999</v>
      </c>
      <c r="U65" s="76">
        <v>0.1999485497888</v>
      </c>
      <c r="V65" s="76">
        <v>0.1000974570922</v>
      </c>
      <c r="W65" s="76">
        <v>5.0122545613949999E-2</v>
      </c>
      <c r="X65" s="76">
        <v>2.49067771024E-2</v>
      </c>
      <c r="Y65" s="76">
        <v>1.003632086819E-2</v>
      </c>
      <c r="Z65" s="59"/>
      <c r="AA65" s="23"/>
      <c r="AB65" s="23"/>
      <c r="AC65" s="23"/>
      <c r="AD65" s="23"/>
      <c r="AE65" s="76" t="s">
        <v>72</v>
      </c>
      <c r="AF65" s="23"/>
      <c r="AG65" s="23"/>
      <c r="AH65" s="23"/>
    </row>
    <row r="66" spans="1:34" ht="17" thickBot="1" x14ac:dyDescent="0.25">
      <c r="A66" s="23"/>
      <c r="B66" s="26" t="s">
        <v>50</v>
      </c>
      <c r="C66" s="79"/>
      <c r="D66" s="80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2"/>
      <c r="P66" s="81"/>
      <c r="Q66" s="83"/>
      <c r="R66" s="84"/>
      <c r="S66" s="81"/>
      <c r="T66" s="81"/>
      <c r="U66" s="81"/>
      <c r="V66" s="81"/>
      <c r="W66" s="81"/>
      <c r="X66" s="81"/>
      <c r="Y66" s="81"/>
      <c r="Z66" s="85"/>
      <c r="AA66" s="23"/>
      <c r="AB66" s="23"/>
      <c r="AC66" s="23"/>
      <c r="AD66" s="23"/>
      <c r="AE66" s="23"/>
      <c r="AF66" s="23"/>
      <c r="AG66" s="23"/>
      <c r="AH66" s="23"/>
    </row>
    <row r="67" spans="1:34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x14ac:dyDescent="0.15">
      <c r="A69" s="23" t="s">
        <v>75</v>
      </c>
      <c r="B69" s="23">
        <f>AVERAGE(D32,O32,O35,D35,D38,O38,O45,O44,O41,D45,D44,D41)</f>
        <v>20444.333333333332</v>
      </c>
      <c r="C69" s="23"/>
      <c r="D69" s="23" t="s">
        <v>76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x14ac:dyDescent="0.15">
      <c r="A70" s="23" t="s">
        <v>77</v>
      </c>
      <c r="B70" s="23">
        <f>MEDIAN(D34,O34,O43,D43,D40,O40,D37,O37)</f>
        <v>19470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x14ac:dyDescent="0.15">
      <c r="A71" s="23" t="s">
        <v>78</v>
      </c>
      <c r="B71" s="23">
        <f>MEDIAN(D33,D39,O36,O42)</f>
        <v>16142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x14ac:dyDescent="0.15">
      <c r="A72" s="23" t="s">
        <v>79</v>
      </c>
      <c r="B72" s="23">
        <f>MEDIAN(D36,D42,O33,O39)</f>
        <v>17818.5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ht="56" x14ac:dyDescent="0.15">
      <c r="A74" s="23"/>
      <c r="B74" s="23"/>
      <c r="C74" s="33" t="s">
        <v>51</v>
      </c>
      <c r="D74" s="38" t="s">
        <v>58</v>
      </c>
      <c r="E74" s="23" t="s">
        <v>80</v>
      </c>
      <c r="F74" s="23" t="s">
        <v>81</v>
      </c>
      <c r="G74" s="23" t="s">
        <v>82</v>
      </c>
      <c r="H74" s="23"/>
      <c r="I74" s="65" t="s">
        <v>70</v>
      </c>
      <c r="J74" s="69" t="s">
        <v>58</v>
      </c>
      <c r="K74" s="23" t="s">
        <v>80</v>
      </c>
      <c r="L74" s="23" t="s">
        <v>81</v>
      </c>
      <c r="M74" s="23" t="s">
        <v>82</v>
      </c>
      <c r="N74" s="23"/>
      <c r="O74" s="50" t="s">
        <v>62</v>
      </c>
      <c r="P74" s="53" t="s">
        <v>58</v>
      </c>
      <c r="Q74" s="23" t="s">
        <v>80</v>
      </c>
      <c r="R74" s="23" t="s">
        <v>81</v>
      </c>
      <c r="S74" s="23" t="s">
        <v>82</v>
      </c>
      <c r="T74" s="23"/>
      <c r="U74" s="61" t="s">
        <v>67</v>
      </c>
      <c r="V74" s="64" t="s">
        <v>58</v>
      </c>
      <c r="W74" s="23" t="s">
        <v>80</v>
      </c>
      <c r="X74" s="23" t="s">
        <v>81</v>
      </c>
      <c r="Y74" s="23" t="s">
        <v>82</v>
      </c>
      <c r="Z74" s="23"/>
      <c r="AA74" s="86" t="s">
        <v>83</v>
      </c>
      <c r="AB74" s="87" t="s">
        <v>58</v>
      </c>
      <c r="AC74" s="23" t="s">
        <v>80</v>
      </c>
      <c r="AD74" s="23" t="s">
        <v>81</v>
      </c>
      <c r="AE74" s="23" t="s">
        <v>82</v>
      </c>
      <c r="AF74" s="23"/>
      <c r="AG74" s="23"/>
      <c r="AH74" s="23"/>
    </row>
    <row r="75" spans="1:34" x14ac:dyDescent="0.15">
      <c r="A75" s="23"/>
      <c r="B75" s="23"/>
      <c r="C75" s="23">
        <v>20</v>
      </c>
      <c r="D75" s="23">
        <f>LOG10(C75)</f>
        <v>1.3010299956639813</v>
      </c>
      <c r="E75" s="23">
        <f>AVERAGE(E32,E39)</f>
        <v>676</v>
      </c>
      <c r="F75" s="23">
        <f>E75/B70</f>
        <v>3.4720082177709298E-2</v>
      </c>
      <c r="G75" s="23">
        <f>F75*100</f>
        <v>3.4720082177709299</v>
      </c>
      <c r="H75" s="23"/>
      <c r="I75" s="23">
        <v>20</v>
      </c>
      <c r="J75" s="23">
        <f>LOG10(I75)</f>
        <v>1.3010299956639813</v>
      </c>
      <c r="K75" s="23">
        <f>AVERAGE(E37,E44)</f>
        <v>6275.5</v>
      </c>
      <c r="L75" s="23">
        <f>K75/B70</f>
        <v>0.32231638418079095</v>
      </c>
      <c r="M75" s="23">
        <f>L75*100</f>
        <v>32.231638418079093</v>
      </c>
      <c r="N75" s="23"/>
      <c r="O75" s="23">
        <v>20</v>
      </c>
      <c r="P75" s="23">
        <f>LOG10(O75)</f>
        <v>1.3010299956639813</v>
      </c>
      <c r="Q75" s="23">
        <f>AVERAGE(E34,E41)</f>
        <v>23655.5</v>
      </c>
      <c r="R75" s="23">
        <f>Q75/B70</f>
        <v>1.2149717514124294</v>
      </c>
      <c r="S75" s="23">
        <f>R75*100</f>
        <v>121.49717514124293</v>
      </c>
      <c r="T75" s="23"/>
      <c r="U75" s="23">
        <v>20</v>
      </c>
      <c r="V75" s="23">
        <f>LOG10(U75)</f>
        <v>1.3010299956639813</v>
      </c>
      <c r="W75" s="23">
        <f>AVERAGE(P36,P43)</f>
        <v>3173</v>
      </c>
      <c r="X75" s="23">
        <f>W75/B70</f>
        <v>0.16296866974833077</v>
      </c>
      <c r="Y75" s="23">
        <f>X75*100</f>
        <v>16.296866974833076</v>
      </c>
      <c r="Z75" s="23"/>
      <c r="AA75" s="23">
        <v>20</v>
      </c>
      <c r="AB75" s="23">
        <f>LOG10(AA75)</f>
        <v>1.3010299956639813</v>
      </c>
      <c r="AC75" s="23">
        <f>AVERAGE(E33,E40)</f>
        <v>18568</v>
      </c>
      <c r="AD75" s="23">
        <f>AC75/B70</f>
        <v>0.95367231638418082</v>
      </c>
      <c r="AE75" s="23">
        <f>AD75*100</f>
        <v>95.367231638418076</v>
      </c>
      <c r="AF75" s="23"/>
      <c r="AG75" s="23"/>
      <c r="AH75" s="23"/>
    </row>
    <row r="76" spans="1:34" x14ac:dyDescent="0.15">
      <c r="A76" s="23"/>
      <c r="B76" s="23"/>
      <c r="C76" s="23">
        <v>10</v>
      </c>
      <c r="D76" s="23">
        <f t="shared" ref="D76:D84" si="0">LOG10(C76)</f>
        <v>1</v>
      </c>
      <c r="E76" s="23">
        <f>AVERAGE(F32,F39)</f>
        <v>800.5</v>
      </c>
      <c r="F76" s="23">
        <f>E76/B70</f>
        <v>4.1114535182331789E-2</v>
      </c>
      <c r="G76" s="23">
        <f t="shared" ref="G76:G84" si="1">F76*100</f>
        <v>4.1114535182331791</v>
      </c>
      <c r="H76" s="23"/>
      <c r="I76" s="23">
        <v>10</v>
      </c>
      <c r="J76" s="23">
        <f t="shared" ref="J76:J84" si="2">LOG10(I76)</f>
        <v>1</v>
      </c>
      <c r="K76" s="23">
        <f>AVERAGE(F37,F44)</f>
        <v>2781</v>
      </c>
      <c r="L76" s="23">
        <f>K76/B70</f>
        <v>0.1428351309707242</v>
      </c>
      <c r="M76" s="23">
        <f t="shared" ref="M76:M84" si="3">L76*100</f>
        <v>14.28351309707242</v>
      </c>
      <c r="N76" s="23"/>
      <c r="O76" s="23">
        <v>10</v>
      </c>
      <c r="P76" s="23">
        <f t="shared" ref="P76:P84" si="4">LOG10(O76)</f>
        <v>1</v>
      </c>
      <c r="Q76" s="23">
        <f>AVERAGE(F34,F41)</f>
        <v>18668.5</v>
      </c>
      <c r="R76" s="23">
        <f>Q76/B70</f>
        <v>0.95883410374935796</v>
      </c>
      <c r="S76" s="23">
        <f t="shared" ref="S76:S84" si="5">R76*100</f>
        <v>95.883410374935792</v>
      </c>
      <c r="T76" s="23"/>
      <c r="U76" s="23">
        <v>10</v>
      </c>
      <c r="V76" s="23">
        <f t="shared" ref="V76:V84" si="6">LOG10(U76)</f>
        <v>1</v>
      </c>
      <c r="W76" s="23">
        <f>AVERAGE(Q36,Q43)</f>
        <v>2789</v>
      </c>
      <c r="X76" s="23">
        <f>W76/B70</f>
        <v>0.14324601951720595</v>
      </c>
      <c r="Y76" s="23">
        <f t="shared" ref="Y76:Y84" si="7">X76*100</f>
        <v>14.324601951720595</v>
      </c>
      <c r="Z76" s="23"/>
      <c r="AA76" s="23">
        <v>10</v>
      </c>
      <c r="AB76" s="23">
        <f t="shared" ref="AB76:AB84" si="8">LOG10(AA76)</f>
        <v>1</v>
      </c>
      <c r="AC76" s="23">
        <f>AVERAGE(F33,F40)</f>
        <v>18135</v>
      </c>
      <c r="AD76" s="23">
        <f>AC76/B70</f>
        <v>0.93143297380585521</v>
      </c>
      <c r="AE76" s="23">
        <f t="shared" ref="AE76:AE84" si="9">AD76*100</f>
        <v>93.143297380585523</v>
      </c>
      <c r="AF76" s="23"/>
      <c r="AG76" s="23"/>
      <c r="AH76" s="23"/>
    </row>
    <row r="77" spans="1:34" x14ac:dyDescent="0.15">
      <c r="A77" s="23"/>
      <c r="B77" s="23"/>
      <c r="C77" s="23">
        <v>7.5</v>
      </c>
      <c r="D77" s="23">
        <f t="shared" si="0"/>
        <v>0.87506126339170009</v>
      </c>
      <c r="E77" s="23">
        <f>AVERAGE(G32,G39)</f>
        <v>1229.5</v>
      </c>
      <c r="F77" s="23">
        <f>E77/B70</f>
        <v>6.3148433487416541E-2</v>
      </c>
      <c r="G77" s="23">
        <f t="shared" si="1"/>
        <v>6.314843348741654</v>
      </c>
      <c r="H77" s="23"/>
      <c r="I77" s="23">
        <v>7.5</v>
      </c>
      <c r="J77" s="23">
        <f t="shared" si="2"/>
        <v>0.87506126339170009</v>
      </c>
      <c r="K77" s="23">
        <f>AVERAGE(G37,G44)</f>
        <v>2738</v>
      </c>
      <c r="L77" s="23">
        <f>K77/B70</f>
        <v>0.1406266050333847</v>
      </c>
      <c r="M77" s="23">
        <f t="shared" si="3"/>
        <v>14.062660503338471</v>
      </c>
      <c r="N77" s="23"/>
      <c r="O77" s="23">
        <v>7.5</v>
      </c>
      <c r="P77" s="23">
        <f t="shared" si="4"/>
        <v>0.87506126339170009</v>
      </c>
      <c r="Q77" s="23">
        <f>AVERAGE(G35,G41)</f>
        <v>11071.5</v>
      </c>
      <c r="R77" s="23">
        <f>Q77/B70</f>
        <v>0.56864406779661014</v>
      </c>
      <c r="S77" s="23">
        <f t="shared" si="5"/>
        <v>56.864406779661017</v>
      </c>
      <c r="T77" s="23"/>
      <c r="U77" s="23">
        <v>7.5</v>
      </c>
      <c r="V77" s="23">
        <f t="shared" si="6"/>
        <v>0.87506126339170009</v>
      </c>
      <c r="W77" s="23">
        <f>AVERAGE(R36,R43)</f>
        <v>2927</v>
      </c>
      <c r="X77" s="23">
        <f>W77/B70</f>
        <v>0.15033384694401644</v>
      </c>
      <c r="Y77" s="23">
        <f t="shared" si="7"/>
        <v>15.033384694401644</v>
      </c>
      <c r="Z77" s="23"/>
      <c r="AA77" s="23">
        <v>7.5</v>
      </c>
      <c r="AB77" s="23">
        <f t="shared" si="8"/>
        <v>0.87506126339170009</v>
      </c>
      <c r="AC77" s="23">
        <f>AVERAGE(G33,G40)</f>
        <v>16888</v>
      </c>
      <c r="AD77" s="23">
        <f>AC77/B70</f>
        <v>0.86738572162300975</v>
      </c>
      <c r="AE77" s="23">
        <f t="shared" si="9"/>
        <v>86.738572162300969</v>
      </c>
      <c r="AF77" s="23"/>
      <c r="AG77" s="23"/>
      <c r="AH77" s="23"/>
    </row>
    <row r="78" spans="1:34" x14ac:dyDescent="0.15">
      <c r="A78" s="23"/>
      <c r="B78" s="23"/>
      <c r="C78" s="23">
        <v>5</v>
      </c>
      <c r="D78" s="23">
        <f t="shared" si="0"/>
        <v>0.69897000433601886</v>
      </c>
      <c r="E78" s="23">
        <f>AVERAGE(H32,H39)</f>
        <v>1917.5</v>
      </c>
      <c r="F78" s="23">
        <f>E78/B70</f>
        <v>9.8484848484848481E-2</v>
      </c>
      <c r="G78" s="23">
        <f t="shared" si="1"/>
        <v>9.8484848484848477</v>
      </c>
      <c r="H78" s="23"/>
      <c r="I78" s="23">
        <v>5</v>
      </c>
      <c r="J78" s="23">
        <f t="shared" si="2"/>
        <v>0.69897000433601886</v>
      </c>
      <c r="K78" s="23">
        <f>AVERAGE(H37,H44)</f>
        <v>3949.5</v>
      </c>
      <c r="L78" s="23">
        <f>K78/B70</f>
        <v>0.20285053929121727</v>
      </c>
      <c r="M78" s="23">
        <f t="shared" si="3"/>
        <v>20.285053929121727</v>
      </c>
      <c r="N78" s="23"/>
      <c r="O78" s="23">
        <v>5</v>
      </c>
      <c r="P78" s="23">
        <f t="shared" si="4"/>
        <v>0.69897000433601886</v>
      </c>
      <c r="Q78" s="23">
        <f>AVERAGE(H35,H41)</f>
        <v>13207</v>
      </c>
      <c r="R78" s="23">
        <f>Q78/B70</f>
        <v>0.67832562917308681</v>
      </c>
      <c r="S78" s="23">
        <f t="shared" si="5"/>
        <v>67.832562917308678</v>
      </c>
      <c r="T78" s="23"/>
      <c r="U78" s="23">
        <v>5</v>
      </c>
      <c r="V78" s="23">
        <f t="shared" si="6"/>
        <v>0.69897000433601886</v>
      </c>
      <c r="W78" s="23">
        <f>AVERAGE(S36,S43)</f>
        <v>2879</v>
      </c>
      <c r="X78" s="23">
        <f>W78/B70</f>
        <v>0.14786851566512582</v>
      </c>
      <c r="Y78" s="23">
        <f t="shared" si="7"/>
        <v>14.786851566512581</v>
      </c>
      <c r="Z78" s="23"/>
      <c r="AA78" s="23">
        <v>5</v>
      </c>
      <c r="AB78" s="23">
        <f t="shared" si="8"/>
        <v>0.69897000433601886</v>
      </c>
      <c r="AC78" s="23">
        <f>AVERAGE(H33,H40)</f>
        <v>16370.5</v>
      </c>
      <c r="AD78" s="23">
        <f>AC78/B70</f>
        <v>0.8408063687724705</v>
      </c>
      <c r="AE78" s="23">
        <f t="shared" si="9"/>
        <v>84.080636877247045</v>
      </c>
      <c r="AF78" s="23"/>
      <c r="AG78" s="23"/>
      <c r="AH78" s="23"/>
    </row>
    <row r="79" spans="1:34" x14ac:dyDescent="0.15">
      <c r="A79" s="23"/>
      <c r="B79" s="23"/>
      <c r="C79" s="23">
        <v>2</v>
      </c>
      <c r="D79" s="23">
        <f t="shared" si="0"/>
        <v>0.3010299956639812</v>
      </c>
      <c r="E79" s="23">
        <f>AVERAGE(I32,I39)</f>
        <v>2432</v>
      </c>
      <c r="F79" s="23">
        <f>E79/B70</f>
        <v>0.12491011813045712</v>
      </c>
      <c r="G79" s="23">
        <f t="shared" si="1"/>
        <v>12.491011813045711</v>
      </c>
      <c r="H79" s="23"/>
      <c r="I79" s="23">
        <v>2</v>
      </c>
      <c r="J79" s="23">
        <f t="shared" si="2"/>
        <v>0.3010299956639812</v>
      </c>
      <c r="K79" s="23">
        <f>AVERAGE(I37,I44)</f>
        <v>8469.5</v>
      </c>
      <c r="L79" s="23">
        <f>K79/B70</f>
        <v>0.43500256805341553</v>
      </c>
      <c r="M79" s="23">
        <f t="shared" si="3"/>
        <v>43.50025680534155</v>
      </c>
      <c r="N79" s="23"/>
      <c r="O79" s="23">
        <v>2</v>
      </c>
      <c r="P79" s="23">
        <f t="shared" si="4"/>
        <v>0.3010299956639812</v>
      </c>
      <c r="Q79" s="23">
        <f>AVERAGE(I35,I42)</f>
        <v>11029.5</v>
      </c>
      <c r="R79" s="23">
        <f>Q79/B70</f>
        <v>0.56648690292758086</v>
      </c>
      <c r="S79" s="23">
        <f t="shared" si="5"/>
        <v>56.648690292758083</v>
      </c>
      <c r="T79" s="23"/>
      <c r="U79" s="23">
        <v>2</v>
      </c>
      <c r="V79" s="23">
        <f t="shared" si="6"/>
        <v>0.3010299956639812</v>
      </c>
      <c r="W79" s="23">
        <f>AVERAGE(T36,T43)</f>
        <v>3149.5</v>
      </c>
      <c r="X79" s="23">
        <f>W79/B70</f>
        <v>0.16176168464304058</v>
      </c>
      <c r="Y79" s="23">
        <f t="shared" si="7"/>
        <v>16.176168464304059</v>
      </c>
      <c r="Z79" s="23"/>
      <c r="AA79" s="23">
        <v>2</v>
      </c>
      <c r="AB79" s="23">
        <f t="shared" si="8"/>
        <v>0.3010299956639812</v>
      </c>
      <c r="AC79" s="23">
        <f>AVERAGE(I33,I40)</f>
        <v>18159.5</v>
      </c>
      <c r="AD79" s="23">
        <f>AC79/B70</f>
        <v>0.93269131997945554</v>
      </c>
      <c r="AE79" s="23">
        <f t="shared" si="9"/>
        <v>93.26913199794555</v>
      </c>
      <c r="AF79" s="23"/>
      <c r="AG79" s="23"/>
      <c r="AH79" s="23"/>
    </row>
    <row r="80" spans="1:34" x14ac:dyDescent="0.15">
      <c r="A80" s="23"/>
      <c r="B80" s="23"/>
      <c r="C80" s="23">
        <v>1</v>
      </c>
      <c r="D80" s="23">
        <f t="shared" si="0"/>
        <v>0</v>
      </c>
      <c r="E80" s="23">
        <f>AVERAGE(J32,J39)</f>
        <v>1847.5</v>
      </c>
      <c r="F80" s="23">
        <f>E80/B70</f>
        <v>9.4889573703133029E-2</v>
      </c>
      <c r="G80" s="23">
        <f t="shared" si="1"/>
        <v>9.4889573703133028</v>
      </c>
      <c r="H80" s="23"/>
      <c r="I80" s="23">
        <v>1</v>
      </c>
      <c r="J80" s="23">
        <f t="shared" si="2"/>
        <v>0</v>
      </c>
      <c r="K80" s="23">
        <f>AVERAGE(J37,J44)</f>
        <v>9901.5</v>
      </c>
      <c r="L80" s="23">
        <f>K80/B70</f>
        <v>0.50855161787365177</v>
      </c>
      <c r="M80" s="23">
        <f t="shared" si="3"/>
        <v>50.855161787365176</v>
      </c>
      <c r="N80" s="23"/>
      <c r="O80" s="23">
        <v>1</v>
      </c>
      <c r="P80" s="23">
        <f t="shared" si="4"/>
        <v>0</v>
      </c>
      <c r="Q80" s="23">
        <f>AVERAGE(J35,J41)</f>
        <v>20562.5</v>
      </c>
      <c r="R80" s="23">
        <f>Q80/B70</f>
        <v>1.0561119671289163</v>
      </c>
      <c r="S80" s="23">
        <f t="shared" si="5"/>
        <v>105.61119671289163</v>
      </c>
      <c r="T80" s="23"/>
      <c r="U80" s="23">
        <v>1</v>
      </c>
      <c r="V80" s="23">
        <f t="shared" si="6"/>
        <v>0</v>
      </c>
      <c r="W80" s="23">
        <f>AVERAGE(U36,U43)</f>
        <v>3485</v>
      </c>
      <c r="X80" s="23">
        <f>W80/B70</f>
        <v>0.17899332306111967</v>
      </c>
      <c r="Y80" s="23">
        <f t="shared" si="7"/>
        <v>17.899332306111969</v>
      </c>
      <c r="Z80" s="23"/>
      <c r="AA80" s="23">
        <v>1</v>
      </c>
      <c r="AB80" s="23">
        <f t="shared" si="8"/>
        <v>0</v>
      </c>
      <c r="AC80" s="23">
        <f>AVERAGE(J33,J40)</f>
        <v>19086.5</v>
      </c>
      <c r="AD80" s="23">
        <f>AC80/B70</f>
        <v>0.98030303030303034</v>
      </c>
      <c r="AE80" s="23">
        <f t="shared" si="9"/>
        <v>98.030303030303031</v>
      </c>
      <c r="AF80" s="23"/>
      <c r="AG80" s="23"/>
      <c r="AH80" s="23"/>
    </row>
    <row r="81" spans="1:34" x14ac:dyDescent="0.15">
      <c r="A81" s="23"/>
      <c r="B81" s="23"/>
      <c r="C81" s="23">
        <v>0.7</v>
      </c>
      <c r="D81" s="23">
        <f t="shared" si="0"/>
        <v>-0.15490195998574319</v>
      </c>
      <c r="E81" s="23">
        <f>AVERAGE(K32,K39)</f>
        <v>1212</v>
      </c>
      <c r="F81" s="23">
        <f>E81/B70</f>
        <v>6.2249614791987672E-2</v>
      </c>
      <c r="G81" s="23">
        <f t="shared" si="1"/>
        <v>6.2249614791987673</v>
      </c>
      <c r="H81" s="23"/>
      <c r="I81" s="23">
        <v>0.7</v>
      </c>
      <c r="J81" s="23">
        <f t="shared" si="2"/>
        <v>-0.15490195998574319</v>
      </c>
      <c r="K81" s="23">
        <f>AVERAGE(K37,K44)</f>
        <v>11523.5</v>
      </c>
      <c r="L81" s="23">
        <f>K81/B70</f>
        <v>0.59185927067282995</v>
      </c>
      <c r="M81" s="23">
        <f t="shared" si="3"/>
        <v>59.185927067282996</v>
      </c>
      <c r="N81" s="23"/>
      <c r="O81" s="23">
        <v>0.7</v>
      </c>
      <c r="P81" s="23">
        <f t="shared" si="4"/>
        <v>-0.15490195998574319</v>
      </c>
      <c r="Q81" s="23">
        <f>AVERAGE(K35,K41)</f>
        <v>20245.5</v>
      </c>
      <c r="R81" s="23">
        <f>Q81/B70</f>
        <v>1.0398305084745763</v>
      </c>
      <c r="S81" s="23">
        <f t="shared" si="5"/>
        <v>103.98305084745762</v>
      </c>
      <c r="T81" s="23"/>
      <c r="U81" s="23">
        <v>0.7</v>
      </c>
      <c r="V81" s="23">
        <f t="shared" si="6"/>
        <v>-0.15490195998574319</v>
      </c>
      <c r="W81" s="23">
        <f>AVERAGE(V36,V43)</f>
        <v>3471.5</v>
      </c>
      <c r="X81" s="23">
        <f>W81/B70</f>
        <v>0.1782999486389317</v>
      </c>
      <c r="Y81" s="23">
        <f t="shared" si="7"/>
        <v>17.82999486389317</v>
      </c>
      <c r="Z81" s="23"/>
      <c r="AA81" s="23">
        <v>0.7</v>
      </c>
      <c r="AB81" s="23">
        <f t="shared" si="8"/>
        <v>-0.15490195998574319</v>
      </c>
      <c r="AC81" s="23">
        <f>AVERAGE(K33,K40)</f>
        <v>19029.5</v>
      </c>
      <c r="AD81" s="23">
        <f>AC81/B70</f>
        <v>0.97737544940934773</v>
      </c>
      <c r="AE81" s="23">
        <f t="shared" si="9"/>
        <v>97.737544940934768</v>
      </c>
      <c r="AF81" s="23"/>
      <c r="AG81" s="23"/>
      <c r="AH81" s="23"/>
    </row>
    <row r="82" spans="1:34" x14ac:dyDescent="0.15">
      <c r="A82" s="23"/>
      <c r="B82" s="23"/>
      <c r="C82" s="23">
        <v>0.5</v>
      </c>
      <c r="D82" s="23">
        <f t="shared" si="0"/>
        <v>-0.3010299956639812</v>
      </c>
      <c r="E82" s="23">
        <f>AVERAGE(L32,L39)</f>
        <v>1579.5</v>
      </c>
      <c r="F82" s="23">
        <f>E82/B70</f>
        <v>8.1124807395993842E-2</v>
      </c>
      <c r="G82" s="23">
        <f t="shared" si="1"/>
        <v>8.1124807395993841</v>
      </c>
      <c r="H82" s="23"/>
      <c r="I82" s="23">
        <v>0.5</v>
      </c>
      <c r="J82" s="23">
        <f t="shared" si="2"/>
        <v>-0.3010299956639812</v>
      </c>
      <c r="K82" s="23">
        <f>AVERAGE(L37,L44)</f>
        <v>15544</v>
      </c>
      <c r="L82" s="23">
        <f>K82/B70</f>
        <v>0.79835644581407295</v>
      </c>
      <c r="M82" s="23">
        <f t="shared" si="3"/>
        <v>79.835644581407294</v>
      </c>
      <c r="N82" s="23"/>
      <c r="O82" s="23">
        <v>0.5</v>
      </c>
      <c r="P82" s="23">
        <f t="shared" si="4"/>
        <v>-0.3010299956639812</v>
      </c>
      <c r="Q82" s="23">
        <f>AVERAGE(L35,L41)</f>
        <v>20552.5</v>
      </c>
      <c r="R82" s="23">
        <f>Q82/B70</f>
        <v>1.055598356445814</v>
      </c>
      <c r="S82" s="23">
        <f t="shared" si="5"/>
        <v>105.5598356445814</v>
      </c>
      <c r="T82" s="23"/>
      <c r="U82" s="23">
        <v>0.5</v>
      </c>
      <c r="V82" s="23">
        <f t="shared" si="6"/>
        <v>-0.3010299956639812</v>
      </c>
      <c r="W82" s="23">
        <f>AVERAGE(W36,W43)</f>
        <v>4278</v>
      </c>
      <c r="X82" s="23">
        <f>W82/B70</f>
        <v>0.21972265023112481</v>
      </c>
      <c r="Y82" s="23">
        <f t="shared" si="7"/>
        <v>21.972265023112481</v>
      </c>
      <c r="Z82" s="23"/>
      <c r="AA82" s="23">
        <v>0.5</v>
      </c>
      <c r="AB82" s="23">
        <f t="shared" si="8"/>
        <v>-0.3010299956639812</v>
      </c>
      <c r="AC82" s="23">
        <f>AVERAGE(L33,L40)</f>
        <v>18651.5</v>
      </c>
      <c r="AD82" s="23">
        <f>AC82/B70</f>
        <v>0.95796096558808419</v>
      </c>
      <c r="AE82" s="23">
        <f t="shared" si="9"/>
        <v>95.796096558808415</v>
      </c>
      <c r="AF82" s="23"/>
      <c r="AG82" s="23"/>
      <c r="AH82" s="23"/>
    </row>
    <row r="83" spans="1:34" x14ac:dyDescent="0.15">
      <c r="A83" s="23"/>
      <c r="B83" s="23"/>
      <c r="C83" s="23">
        <v>0.2</v>
      </c>
      <c r="D83" s="23">
        <f t="shared" si="0"/>
        <v>-0.69897000433601875</v>
      </c>
      <c r="E83" s="23">
        <f>AVERAGE(M32,M39)</f>
        <v>2480.5</v>
      </c>
      <c r="F83" s="23">
        <f>E83/B70</f>
        <v>0.12740112994350283</v>
      </c>
      <c r="G83" s="23">
        <f t="shared" si="1"/>
        <v>12.740112994350284</v>
      </c>
      <c r="H83" s="23"/>
      <c r="I83" s="23">
        <v>0.2</v>
      </c>
      <c r="J83" s="23">
        <f t="shared" si="2"/>
        <v>-0.69897000433601875</v>
      </c>
      <c r="K83" s="23">
        <f>AVERAGE(M37,M44)</f>
        <v>23122</v>
      </c>
      <c r="L83" s="23">
        <f>K83/B70</f>
        <v>1.1875706214689266</v>
      </c>
      <c r="M83" s="23">
        <f t="shared" si="3"/>
        <v>118.75706214689265</v>
      </c>
      <c r="N83" s="23"/>
      <c r="O83" s="23">
        <v>0.2</v>
      </c>
      <c r="P83" s="23">
        <f t="shared" si="4"/>
        <v>-0.69897000433601875</v>
      </c>
      <c r="Q83" s="23">
        <f>AVERAGE(M35,M41)</f>
        <v>19335</v>
      </c>
      <c r="R83" s="23">
        <f>Q83/B70</f>
        <v>0.99306625577812013</v>
      </c>
      <c r="S83" s="23">
        <f t="shared" si="5"/>
        <v>99.306625577812014</v>
      </c>
      <c r="T83" s="23"/>
      <c r="U83" s="23">
        <v>0.2</v>
      </c>
      <c r="V83" s="23">
        <f t="shared" si="6"/>
        <v>-0.69897000433601875</v>
      </c>
      <c r="W83" s="23">
        <f>AVERAGE(X36,X43)</f>
        <v>4667</v>
      </c>
      <c r="X83" s="23">
        <f>W83/B70</f>
        <v>0.23970210580380072</v>
      </c>
      <c r="Y83" s="23">
        <f t="shared" si="7"/>
        <v>23.970210580380073</v>
      </c>
      <c r="Z83" s="23"/>
      <c r="AA83" s="23">
        <v>0.2</v>
      </c>
      <c r="AB83" s="23">
        <f t="shared" si="8"/>
        <v>-0.69897000433601875</v>
      </c>
      <c r="AC83" s="23">
        <f>AVERAGE(M33,M40)</f>
        <v>18505</v>
      </c>
      <c r="AD83" s="23">
        <f>AC83/B70</f>
        <v>0.95043656908063689</v>
      </c>
      <c r="AE83" s="23">
        <f t="shared" si="9"/>
        <v>95.043656908063696</v>
      </c>
      <c r="AF83" s="23"/>
      <c r="AG83" s="23"/>
      <c r="AH83" s="23"/>
    </row>
    <row r="84" spans="1:34" x14ac:dyDescent="0.15">
      <c r="A84" s="23"/>
      <c r="B84" s="23"/>
      <c r="C84" s="23">
        <v>0.1</v>
      </c>
      <c r="D84" s="23">
        <f t="shared" si="0"/>
        <v>-1</v>
      </c>
      <c r="E84" s="23">
        <f>AVERAGE(N32,N39)</f>
        <v>3590</v>
      </c>
      <c r="F84" s="23">
        <f>E84/B70</f>
        <v>0.18438623523369285</v>
      </c>
      <c r="G84" s="23">
        <f t="shared" si="1"/>
        <v>18.438623523369284</v>
      </c>
      <c r="H84" s="23"/>
      <c r="I84" s="23">
        <v>0.1</v>
      </c>
      <c r="J84" s="23">
        <f t="shared" si="2"/>
        <v>-1</v>
      </c>
      <c r="K84" s="23">
        <f>AVERAGE(N37,N44)</f>
        <v>22510.5</v>
      </c>
      <c r="L84" s="23">
        <f>K84/B70</f>
        <v>1.1561633281972266</v>
      </c>
      <c r="M84" s="23">
        <f t="shared" si="3"/>
        <v>115.61633281972266</v>
      </c>
      <c r="N84" s="23"/>
      <c r="O84" s="23">
        <v>0.1</v>
      </c>
      <c r="P84" s="23">
        <f t="shared" si="4"/>
        <v>-1</v>
      </c>
      <c r="Q84" s="23">
        <f>AVERAGE(N35,N41)</f>
        <v>19420.5</v>
      </c>
      <c r="R84" s="23">
        <f>Q84/B70</f>
        <v>0.99745762711864405</v>
      </c>
      <c r="S84" s="23">
        <f t="shared" si="5"/>
        <v>99.745762711864401</v>
      </c>
      <c r="T84" s="23"/>
      <c r="U84" s="23">
        <v>0.1</v>
      </c>
      <c r="V84" s="23">
        <f t="shared" si="6"/>
        <v>-1</v>
      </c>
      <c r="W84" s="23">
        <f>AVERAGE(Y36,Y43)</f>
        <v>5145</v>
      </c>
      <c r="X84" s="23">
        <f>W84/B70</f>
        <v>0.26425269645608629</v>
      </c>
      <c r="Y84" s="23">
        <f t="shared" si="7"/>
        <v>26.42526964560863</v>
      </c>
      <c r="Z84" s="23"/>
      <c r="AA84" s="23">
        <v>0.1</v>
      </c>
      <c r="AB84" s="23">
        <f t="shared" si="8"/>
        <v>-1</v>
      </c>
      <c r="AC84" s="23">
        <f>AVERAGE(N33,N40)</f>
        <v>21402.5</v>
      </c>
      <c r="AD84" s="23">
        <f>AC84/B70</f>
        <v>1.0992552645095017</v>
      </c>
      <c r="AE84" s="23">
        <f t="shared" si="9"/>
        <v>109.92552645095017</v>
      </c>
      <c r="AF84" s="23"/>
      <c r="AG84" s="23"/>
      <c r="AH84" s="23"/>
    </row>
    <row r="85" spans="1:34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ht="28" x14ac:dyDescent="0.15">
      <c r="A86" s="23"/>
      <c r="B86" s="23"/>
      <c r="C86" s="88" t="s">
        <v>84</v>
      </c>
      <c r="D86" s="57" t="s">
        <v>58</v>
      </c>
      <c r="E86" s="23" t="s">
        <v>80</v>
      </c>
      <c r="F86" s="23" t="s">
        <v>81</v>
      </c>
      <c r="G86" s="23" t="s">
        <v>82</v>
      </c>
      <c r="H86" s="23"/>
      <c r="I86" s="89" t="s">
        <v>66</v>
      </c>
      <c r="J86" s="90" t="s">
        <v>72</v>
      </c>
      <c r="K86" s="23" t="s">
        <v>80</v>
      </c>
      <c r="L86" s="23" t="s">
        <v>81</v>
      </c>
      <c r="M86" s="23" t="s">
        <v>82</v>
      </c>
      <c r="N86" s="23"/>
      <c r="O86" s="91" t="s">
        <v>85</v>
      </c>
      <c r="P86" s="92" t="s">
        <v>58</v>
      </c>
      <c r="Q86" s="23" t="s">
        <v>80</v>
      </c>
      <c r="R86" s="23" t="s">
        <v>81</v>
      </c>
      <c r="S86" s="23" t="s">
        <v>82</v>
      </c>
      <c r="T86" s="23"/>
      <c r="U86" s="93" t="s">
        <v>52</v>
      </c>
      <c r="V86" s="40" t="s">
        <v>86</v>
      </c>
      <c r="W86" s="23" t="s">
        <v>80</v>
      </c>
      <c r="X86" s="23" t="s">
        <v>81</v>
      </c>
      <c r="Y86" s="23" t="s">
        <v>82</v>
      </c>
      <c r="Z86" s="23"/>
      <c r="AA86" s="43" t="s">
        <v>57</v>
      </c>
      <c r="AB86" s="47" t="s">
        <v>58</v>
      </c>
      <c r="AC86" s="23" t="s">
        <v>80</v>
      </c>
      <c r="AD86" s="23" t="s">
        <v>81</v>
      </c>
      <c r="AE86" s="23" t="s">
        <v>82</v>
      </c>
      <c r="AF86" s="23"/>
      <c r="AG86" s="23"/>
      <c r="AH86" s="23"/>
    </row>
    <row r="87" spans="1:34" x14ac:dyDescent="0.15">
      <c r="A87" s="23"/>
      <c r="B87" s="23"/>
      <c r="C87" s="23">
        <v>20</v>
      </c>
      <c r="D87" s="23">
        <f>LOG10(C87)</f>
        <v>1.3010299956639813</v>
      </c>
      <c r="E87" s="23">
        <f>AVERAGE(E35,E42)</f>
        <v>3705.5</v>
      </c>
      <c r="F87" s="23">
        <f>E87/B70</f>
        <v>0.19031843862352338</v>
      </c>
      <c r="G87" s="23">
        <f>F87*100</f>
        <v>19.031843862352339</v>
      </c>
      <c r="H87" s="23"/>
      <c r="I87" s="23">
        <v>20</v>
      </c>
      <c r="J87" s="23">
        <f>LOG10(I87)</f>
        <v>1.3010299956639813</v>
      </c>
      <c r="K87" s="23">
        <f>AVERAGE(E36,E43)</f>
        <v>14042.5</v>
      </c>
      <c r="L87" s="23">
        <f>K87/B72</f>
        <v>0.78808541684204614</v>
      </c>
      <c r="M87" s="23">
        <f>L87*100</f>
        <v>78.808541684204613</v>
      </c>
      <c r="N87" s="23"/>
      <c r="O87" s="23">
        <v>20</v>
      </c>
      <c r="P87" s="23">
        <f>LOG10(O87)</f>
        <v>1.3010299956639813</v>
      </c>
      <c r="Q87" s="23">
        <f>AVERAGE(E38,E45)</f>
        <v>5616.5</v>
      </c>
      <c r="R87" s="23">
        <f>Q87/B70</f>
        <v>0.28846944016435544</v>
      </c>
      <c r="S87" s="23">
        <f>R87*100</f>
        <v>28.846944016435543</v>
      </c>
      <c r="T87" s="23"/>
      <c r="U87" s="94">
        <v>20</v>
      </c>
      <c r="V87" s="94">
        <f>LOG10(U87)</f>
        <v>1.3010299956639813</v>
      </c>
      <c r="W87" s="94">
        <f>AVERAGE(P32,P39)</f>
        <v>10648</v>
      </c>
      <c r="X87" s="94">
        <f>W87/B72</f>
        <v>0.59758116564245023</v>
      </c>
      <c r="Y87" s="94">
        <f>X87*100</f>
        <v>59.758116564245022</v>
      </c>
      <c r="Z87" s="23"/>
      <c r="AA87" s="23">
        <v>20</v>
      </c>
      <c r="AB87" s="23">
        <f>LOG10(AA87)</f>
        <v>1.3010299956639813</v>
      </c>
      <c r="AC87" s="23">
        <f>AVERAGE(P33,P40)</f>
        <v>14456.5</v>
      </c>
      <c r="AD87" s="23">
        <f>AC87/B70</f>
        <v>0.74250128402670779</v>
      </c>
      <c r="AE87" s="23">
        <f>AD87*100</f>
        <v>74.250128402670782</v>
      </c>
      <c r="AF87" s="23"/>
      <c r="AG87" s="23"/>
      <c r="AH87" s="23"/>
    </row>
    <row r="88" spans="1:34" x14ac:dyDescent="0.15">
      <c r="A88" s="23"/>
      <c r="B88" s="23"/>
      <c r="C88" s="23">
        <v>10</v>
      </c>
      <c r="D88" s="23">
        <f t="shared" ref="D88:D96" si="10">LOG10(C88)</f>
        <v>1</v>
      </c>
      <c r="E88" s="23">
        <f>AVERAGE(F35,F42)</f>
        <v>4275</v>
      </c>
      <c r="F88" s="23">
        <f>E88/B70</f>
        <v>0.21956856702619415</v>
      </c>
      <c r="G88" s="23">
        <f t="shared" ref="G88:G96" si="11">F88*100</f>
        <v>21.956856702619415</v>
      </c>
      <c r="H88" s="23"/>
      <c r="I88" s="94">
        <v>10</v>
      </c>
      <c r="J88" s="94">
        <f t="shared" ref="J88:J95" si="12">LOG10(I88)</f>
        <v>1</v>
      </c>
      <c r="K88" s="94">
        <f>AVERAGE(F36,F43)</f>
        <v>15424.5</v>
      </c>
      <c r="L88" s="94">
        <f>K88/B72</f>
        <v>0.86564525633470835</v>
      </c>
      <c r="M88" s="94">
        <f t="shared" ref="M88:M96" si="13">L88*100</f>
        <v>86.564525633470836</v>
      </c>
      <c r="N88" s="23"/>
      <c r="O88" s="23">
        <v>10</v>
      </c>
      <c r="P88" s="23">
        <f t="shared" ref="P88:P96" si="14">LOG10(O88)</f>
        <v>1</v>
      </c>
      <c r="Q88" s="23">
        <f>AVERAGE(F38,F45)</f>
        <v>5979</v>
      </c>
      <c r="R88" s="23">
        <f>Q88/B70</f>
        <v>0.30708782742681046</v>
      </c>
      <c r="S88" s="23">
        <f t="shared" ref="S88:S96" si="15">R88*100</f>
        <v>30.708782742681045</v>
      </c>
      <c r="T88" s="23"/>
      <c r="U88" s="94">
        <v>10</v>
      </c>
      <c r="V88" s="94">
        <f t="shared" ref="V88:V96" si="16">LOG10(U88)</f>
        <v>1</v>
      </c>
      <c r="W88" s="94">
        <f>AVERAGE(Q32,Q39)</f>
        <v>15716</v>
      </c>
      <c r="X88" s="94">
        <f>W88/B71</f>
        <v>0.97360921818857638</v>
      </c>
      <c r="Y88" s="94">
        <f t="shared" ref="Y88:Y96" si="17">X88*100</f>
        <v>97.360921818857634</v>
      </c>
      <c r="Z88" s="23"/>
      <c r="AA88" s="23">
        <v>10</v>
      </c>
      <c r="AB88" s="23">
        <f t="shared" ref="AB88:AB96" si="18">LOG10(AA88)</f>
        <v>1</v>
      </c>
      <c r="AC88" s="23">
        <f>AVERAGE(Q33,Q40)</f>
        <v>11906</v>
      </c>
      <c r="AD88" s="23">
        <f>AC88/B70</f>
        <v>0.61150487930148945</v>
      </c>
      <c r="AE88" s="23">
        <f t="shared" ref="AE88:AE96" si="19">AD88*100</f>
        <v>61.150487930148941</v>
      </c>
      <c r="AF88" s="23"/>
      <c r="AG88" s="23"/>
      <c r="AH88" s="23"/>
    </row>
    <row r="89" spans="1:34" x14ac:dyDescent="0.15">
      <c r="A89" s="23"/>
      <c r="B89" s="23"/>
      <c r="C89" s="23">
        <v>7.5</v>
      </c>
      <c r="D89" s="23">
        <f t="shared" si="10"/>
        <v>0.87506126339170009</v>
      </c>
      <c r="E89" s="23">
        <f>AVERAGE(G35,G42)</f>
        <v>4865</v>
      </c>
      <c r="F89" s="23">
        <f>E89/B70</f>
        <v>0.24987159732922445</v>
      </c>
      <c r="G89" s="23">
        <f t="shared" si="11"/>
        <v>24.987159732922446</v>
      </c>
      <c r="H89" s="23"/>
      <c r="I89" s="94">
        <v>7.5</v>
      </c>
      <c r="J89" s="94">
        <f t="shared" si="12"/>
        <v>0.87506126339170009</v>
      </c>
      <c r="K89" s="94">
        <f>AVERAGE(G36,G43)</f>
        <v>16500</v>
      </c>
      <c r="L89" s="94">
        <f>K89/B72</f>
        <v>0.92600387237982995</v>
      </c>
      <c r="M89" s="94">
        <f t="shared" si="13"/>
        <v>92.600387237983</v>
      </c>
      <c r="N89" s="23"/>
      <c r="O89" s="23">
        <v>7.5</v>
      </c>
      <c r="P89" s="23">
        <f t="shared" si="14"/>
        <v>0.87506126339170009</v>
      </c>
      <c r="Q89" s="23">
        <f>AVERAGE(G38,G45)</f>
        <v>5990.5</v>
      </c>
      <c r="R89" s="23">
        <f>Q89/B70</f>
        <v>0.30767847971237799</v>
      </c>
      <c r="S89" s="23">
        <f t="shared" si="15"/>
        <v>30.767847971237799</v>
      </c>
      <c r="T89" s="23"/>
      <c r="U89" s="94">
        <v>7.5</v>
      </c>
      <c r="V89" s="94">
        <f t="shared" si="16"/>
        <v>0.87506126339170009</v>
      </c>
      <c r="W89" s="94">
        <f>AVERAGE(R32,R39)</f>
        <v>16781.5</v>
      </c>
      <c r="X89" s="94">
        <f>W89/B71</f>
        <v>1.0396171478131582</v>
      </c>
      <c r="Y89" s="94">
        <f t="shared" si="17"/>
        <v>103.96171478131582</v>
      </c>
      <c r="Z89" s="23"/>
      <c r="AA89" s="23">
        <v>7.5</v>
      </c>
      <c r="AB89" s="23">
        <f t="shared" si="18"/>
        <v>0.87506126339170009</v>
      </c>
      <c r="AC89" s="23">
        <f>AVERAGE(R33,R40)</f>
        <v>11247.5</v>
      </c>
      <c r="AD89" s="23">
        <f>AC89/B70</f>
        <v>0.57768361581920902</v>
      </c>
      <c r="AE89" s="23">
        <f t="shared" si="19"/>
        <v>57.7683615819209</v>
      </c>
      <c r="AF89" s="23"/>
      <c r="AG89" s="23"/>
      <c r="AH89" s="23"/>
    </row>
    <row r="90" spans="1:34" x14ac:dyDescent="0.15">
      <c r="A90" s="23"/>
      <c r="B90" s="23"/>
      <c r="C90" s="23">
        <v>5</v>
      </c>
      <c r="D90" s="23">
        <f t="shared" si="10"/>
        <v>0.69897000433601886</v>
      </c>
      <c r="E90" s="23">
        <f>AVERAGE(H35,H42)</f>
        <v>6281</v>
      </c>
      <c r="F90" s="23">
        <f>E90/B70</f>
        <v>0.32259887005649718</v>
      </c>
      <c r="G90" s="23">
        <f t="shared" si="11"/>
        <v>32.259887005649716</v>
      </c>
      <c r="H90" s="23"/>
      <c r="I90" s="94">
        <v>5</v>
      </c>
      <c r="J90" s="94">
        <f t="shared" si="12"/>
        <v>0.69897000433601886</v>
      </c>
      <c r="K90" s="94">
        <f>AVERAGE(H36,H43)</f>
        <v>16543</v>
      </c>
      <c r="L90" s="94">
        <f>K90/B71</f>
        <v>1.0248420270102838</v>
      </c>
      <c r="M90" s="94">
        <f t="shared" si="13"/>
        <v>102.48420270102838</v>
      </c>
      <c r="N90" s="23"/>
      <c r="O90" s="23">
        <v>5</v>
      </c>
      <c r="P90" s="23">
        <f t="shared" si="14"/>
        <v>0.69897000433601886</v>
      </c>
      <c r="Q90" s="23">
        <f>AVERAGE(H38,H45)</f>
        <v>5744</v>
      </c>
      <c r="R90" s="23">
        <f>Q90/B70</f>
        <v>0.29501797637390859</v>
      </c>
      <c r="S90" s="23">
        <f t="shared" si="15"/>
        <v>29.501797637390858</v>
      </c>
      <c r="T90" s="23"/>
      <c r="U90" s="94">
        <v>5</v>
      </c>
      <c r="V90" s="94">
        <f t="shared" si="16"/>
        <v>0.69897000433601886</v>
      </c>
      <c r="W90" s="94">
        <f>AVERAGE(S32,S39)</f>
        <v>17647.5</v>
      </c>
      <c r="X90" s="94">
        <f>W90/B71</f>
        <v>1.0932660141246437</v>
      </c>
      <c r="Y90" s="94">
        <f t="shared" si="17"/>
        <v>109.32660141246437</v>
      </c>
      <c r="Z90" s="23"/>
      <c r="AA90" s="23">
        <v>5</v>
      </c>
      <c r="AB90" s="23">
        <f t="shared" si="18"/>
        <v>0.69897000433601886</v>
      </c>
      <c r="AC90" s="23">
        <f>AVERAGE(S33,S40)</f>
        <v>10334</v>
      </c>
      <c r="AD90" s="23">
        <f>AC90/B70</f>
        <v>0.5307652799178223</v>
      </c>
      <c r="AE90" s="23">
        <f t="shared" si="19"/>
        <v>53.076527991782228</v>
      </c>
      <c r="AF90" s="23"/>
      <c r="AG90" s="23"/>
      <c r="AH90" s="23"/>
    </row>
    <row r="91" spans="1:34" x14ac:dyDescent="0.15">
      <c r="A91" s="23"/>
      <c r="B91" s="23"/>
      <c r="C91" s="23">
        <v>2</v>
      </c>
      <c r="D91" s="23">
        <f t="shared" si="10"/>
        <v>0.3010299956639812</v>
      </c>
      <c r="E91" s="23">
        <f>AVERAGE(I35,I42)</f>
        <v>11029.5</v>
      </c>
      <c r="F91" s="23">
        <f>E91/B70</f>
        <v>0.56648690292758086</v>
      </c>
      <c r="G91" s="23">
        <f t="shared" si="11"/>
        <v>56.648690292758083</v>
      </c>
      <c r="H91" s="23"/>
      <c r="I91" s="94">
        <v>2</v>
      </c>
      <c r="J91" s="94">
        <f t="shared" si="12"/>
        <v>0.3010299956639812</v>
      </c>
      <c r="K91" s="94">
        <f>AVERAGE(I36,I43)</f>
        <v>17266</v>
      </c>
      <c r="L91" s="94">
        <f>K91/B71</f>
        <v>1.0696320158592492</v>
      </c>
      <c r="M91" s="94">
        <f t="shared" si="13"/>
        <v>106.96320158592492</v>
      </c>
      <c r="N91" s="23"/>
      <c r="O91" s="23">
        <v>2</v>
      </c>
      <c r="P91" s="23">
        <f t="shared" si="14"/>
        <v>0.3010299956639812</v>
      </c>
      <c r="Q91" s="23">
        <f>AVERAGE(I38,I45)</f>
        <v>6685.5</v>
      </c>
      <c r="R91" s="23">
        <f>Q91/B70</f>
        <v>0.34337442218798153</v>
      </c>
      <c r="S91" s="23">
        <f t="shared" si="15"/>
        <v>34.337442218798152</v>
      </c>
      <c r="T91" s="23"/>
      <c r="U91" s="94">
        <v>2</v>
      </c>
      <c r="V91" s="94">
        <f t="shared" si="16"/>
        <v>0.3010299956639812</v>
      </c>
      <c r="W91" s="94">
        <f>AVERAGE(T32,T39)</f>
        <v>19086.5</v>
      </c>
      <c r="X91" s="94">
        <f>W91/B71</f>
        <v>1.1824123404782554</v>
      </c>
      <c r="Y91" s="94">
        <f t="shared" si="17"/>
        <v>118.24123404782554</v>
      </c>
      <c r="Z91" s="23"/>
      <c r="AA91" s="23">
        <v>2</v>
      </c>
      <c r="AB91" s="23">
        <f t="shared" si="18"/>
        <v>0.3010299956639812</v>
      </c>
      <c r="AC91" s="23">
        <f>AVERAGE(T33,T40)</f>
        <v>9239.5</v>
      </c>
      <c r="AD91" s="23">
        <f>AC91/B70</f>
        <v>0.47455059065228555</v>
      </c>
      <c r="AE91" s="23">
        <f t="shared" si="19"/>
        <v>47.455059065228554</v>
      </c>
      <c r="AF91" s="23"/>
      <c r="AG91" s="23"/>
      <c r="AH91" s="23"/>
    </row>
    <row r="92" spans="1:34" x14ac:dyDescent="0.15">
      <c r="A92" s="23"/>
      <c r="B92" s="23"/>
      <c r="C92" s="23">
        <v>1</v>
      </c>
      <c r="D92" s="23">
        <f t="shared" si="10"/>
        <v>0</v>
      </c>
      <c r="E92" s="23">
        <f>AVERAGE(J35,J42)</f>
        <v>24193</v>
      </c>
      <c r="F92" s="23">
        <f>E92/B70</f>
        <v>1.2425783256291731</v>
      </c>
      <c r="G92" s="23">
        <f t="shared" si="11"/>
        <v>124.25783256291732</v>
      </c>
      <c r="H92" s="23"/>
      <c r="I92" s="94">
        <v>1</v>
      </c>
      <c r="J92" s="94">
        <f t="shared" si="12"/>
        <v>0</v>
      </c>
      <c r="K92" s="94">
        <f>AVERAGE(J36,J43)</f>
        <v>21510</v>
      </c>
      <c r="L92" s="94">
        <f>K92/B71</f>
        <v>1.3325486309007557</v>
      </c>
      <c r="M92" s="94">
        <f t="shared" si="13"/>
        <v>133.25486309007556</v>
      </c>
      <c r="N92" s="23"/>
      <c r="O92" s="23">
        <v>1</v>
      </c>
      <c r="P92" s="23">
        <f t="shared" si="14"/>
        <v>0</v>
      </c>
      <c r="Q92" s="23">
        <f>AVERAGE(J38,J45)</f>
        <v>6239.5</v>
      </c>
      <c r="R92" s="23">
        <f>Q92/B70</f>
        <v>0.32046738572162303</v>
      </c>
      <c r="S92" s="23">
        <f t="shared" si="15"/>
        <v>32.046738572162305</v>
      </c>
      <c r="T92" s="23"/>
      <c r="U92" s="94">
        <v>1</v>
      </c>
      <c r="V92" s="94">
        <f t="shared" si="16"/>
        <v>0</v>
      </c>
      <c r="W92" s="94">
        <f>AVERAGE(U32,U39)</f>
        <v>18068</v>
      </c>
      <c r="X92" s="94">
        <f>W92/B71</f>
        <v>1.1193160698798166</v>
      </c>
      <c r="Y92" s="94">
        <f t="shared" si="17"/>
        <v>111.93160698798165</v>
      </c>
      <c r="Z92" s="23"/>
      <c r="AA92" s="23">
        <v>1</v>
      </c>
      <c r="AB92" s="23">
        <f t="shared" si="18"/>
        <v>0</v>
      </c>
      <c r="AC92" s="23">
        <f>AVERAGE(U33,U40)</f>
        <v>9201.5</v>
      </c>
      <c r="AD92" s="23">
        <f>AC92/B70</f>
        <v>0.4725988700564972</v>
      </c>
      <c r="AE92" s="23">
        <f t="shared" si="19"/>
        <v>47.259887005649723</v>
      </c>
      <c r="AF92" s="23"/>
      <c r="AG92" s="23"/>
      <c r="AH92" s="23"/>
    </row>
    <row r="93" spans="1:34" x14ac:dyDescent="0.15">
      <c r="A93" s="23"/>
      <c r="B93" s="23"/>
      <c r="C93" s="23">
        <v>0.7</v>
      </c>
      <c r="D93" s="23">
        <f t="shared" si="10"/>
        <v>-0.15490195998574319</v>
      </c>
      <c r="E93" s="23">
        <f>AVERAGE(K35,K42)</f>
        <v>22119</v>
      </c>
      <c r="F93" s="23">
        <f>E93/B70</f>
        <v>1.136055469953775</v>
      </c>
      <c r="G93" s="23">
        <f t="shared" si="11"/>
        <v>113.60554699537751</v>
      </c>
      <c r="H93" s="23"/>
      <c r="I93" s="94">
        <v>0.7</v>
      </c>
      <c r="J93" s="94">
        <f t="shared" si="12"/>
        <v>-0.15490195998574319</v>
      </c>
      <c r="K93" s="94">
        <f>AVERAGE(K36,K43)</f>
        <v>18969</v>
      </c>
      <c r="L93" s="94">
        <f>K93/B71</f>
        <v>1.1751331929128981</v>
      </c>
      <c r="M93" s="94">
        <f t="shared" si="13"/>
        <v>117.5133192912898</v>
      </c>
      <c r="N93" s="23"/>
      <c r="O93" s="23">
        <v>0.7</v>
      </c>
      <c r="P93" s="23">
        <f t="shared" si="14"/>
        <v>-0.15490195998574319</v>
      </c>
      <c r="Q93" s="23">
        <f>AVERAGE(K38,K45)</f>
        <v>7191.5</v>
      </c>
      <c r="R93" s="23">
        <f>Q93/B70</f>
        <v>0.36936312275295324</v>
      </c>
      <c r="S93" s="23">
        <f t="shared" si="15"/>
        <v>36.936312275295322</v>
      </c>
      <c r="T93" s="23"/>
      <c r="U93" s="94">
        <v>0.7</v>
      </c>
      <c r="V93" s="94">
        <f t="shared" si="16"/>
        <v>-0.15490195998574319</v>
      </c>
      <c r="W93" s="94">
        <f>AVERAGE(V32,V39)</f>
        <v>18305.5</v>
      </c>
      <c r="X93" s="94">
        <f>W93/B71</f>
        <v>1.1340292404906456</v>
      </c>
      <c r="Y93" s="94">
        <f t="shared" si="17"/>
        <v>113.40292404906455</v>
      </c>
      <c r="Z93" s="23"/>
      <c r="AA93" s="23">
        <v>0.7</v>
      </c>
      <c r="AB93" s="23">
        <f t="shared" si="18"/>
        <v>-0.15490195998574319</v>
      </c>
      <c r="AC93" s="23">
        <f>AVERAGE(V33,V40)</f>
        <v>8515</v>
      </c>
      <c r="AD93" s="23">
        <f>AC93/B70</f>
        <v>0.43733949666153055</v>
      </c>
      <c r="AE93" s="23">
        <f t="shared" si="19"/>
        <v>43.733949666153052</v>
      </c>
      <c r="AF93" s="23"/>
      <c r="AG93" s="23"/>
      <c r="AH93" s="23"/>
    </row>
    <row r="94" spans="1:34" x14ac:dyDescent="0.15">
      <c r="A94" s="23"/>
      <c r="B94" s="23"/>
      <c r="C94" s="23">
        <v>0.5</v>
      </c>
      <c r="D94" s="23">
        <f t="shared" si="10"/>
        <v>-0.3010299956639812</v>
      </c>
      <c r="E94" s="23">
        <f>AVERAGE(L35,L42)</f>
        <v>22335</v>
      </c>
      <c r="F94" s="23">
        <f>E94/B70</f>
        <v>1.1471494607087827</v>
      </c>
      <c r="G94" s="23">
        <f t="shared" si="11"/>
        <v>114.71494607087827</v>
      </c>
      <c r="H94" s="23"/>
      <c r="I94" s="94">
        <v>0.5</v>
      </c>
      <c r="J94" s="94">
        <f t="shared" si="12"/>
        <v>-0.3010299956639812</v>
      </c>
      <c r="K94" s="94">
        <f>AVERAGE(L36,L43)</f>
        <v>18918.5</v>
      </c>
      <c r="L94" s="94">
        <f>K94/B71</f>
        <v>1.1720047082145955</v>
      </c>
      <c r="M94" s="94">
        <f t="shared" si="13"/>
        <v>117.20047082145955</v>
      </c>
      <c r="N94" s="23"/>
      <c r="O94" s="23">
        <v>0.5</v>
      </c>
      <c r="P94" s="23">
        <f t="shared" si="14"/>
        <v>-0.3010299956639812</v>
      </c>
      <c r="Q94" s="23">
        <f>AVERAGE(L38,L45)</f>
        <v>7339.5</v>
      </c>
      <c r="R94" s="23">
        <f>Q94/B70</f>
        <v>0.37696456086286595</v>
      </c>
      <c r="S94" s="23">
        <f t="shared" si="15"/>
        <v>37.696456086286595</v>
      </c>
      <c r="T94" s="23"/>
      <c r="U94" s="94">
        <v>0.5</v>
      </c>
      <c r="V94" s="94">
        <f t="shared" si="16"/>
        <v>-0.3010299956639812</v>
      </c>
      <c r="W94" s="94">
        <f>AVERAGE(W32,W39)</f>
        <v>20016.5</v>
      </c>
      <c r="X94" s="94">
        <f>W94/B71</f>
        <v>1.2400260190806591</v>
      </c>
      <c r="Y94" s="94">
        <f t="shared" si="17"/>
        <v>124.00260190806591</v>
      </c>
      <c r="Z94" s="23"/>
      <c r="AA94" s="23">
        <v>0.5</v>
      </c>
      <c r="AB94" s="23">
        <f t="shared" si="18"/>
        <v>-0.3010299956639812</v>
      </c>
      <c r="AC94" s="23">
        <f>AVERAGE(W33,W40)</f>
        <v>8189</v>
      </c>
      <c r="AD94" s="23">
        <f>AC94/B70</f>
        <v>0.42059578839239858</v>
      </c>
      <c r="AE94" s="23">
        <f t="shared" si="19"/>
        <v>42.059578839239862</v>
      </c>
      <c r="AF94" s="23"/>
      <c r="AG94" s="23"/>
      <c r="AH94" s="23"/>
    </row>
    <row r="95" spans="1:34" x14ac:dyDescent="0.15">
      <c r="A95" s="23"/>
      <c r="B95" s="23"/>
      <c r="C95" s="23">
        <v>0.2</v>
      </c>
      <c r="D95" s="23">
        <f t="shared" si="10"/>
        <v>-0.69897000433601875</v>
      </c>
      <c r="E95" s="23">
        <f>AVERAGE(M35,M42)</f>
        <v>19617.5</v>
      </c>
      <c r="F95" s="23">
        <f>E95/B70</f>
        <v>1.0075757575757576</v>
      </c>
      <c r="G95" s="23">
        <f t="shared" si="11"/>
        <v>100.75757575757575</v>
      </c>
      <c r="H95" s="23"/>
      <c r="I95" s="94">
        <v>0.2</v>
      </c>
      <c r="J95" s="94">
        <f t="shared" si="12"/>
        <v>-0.69897000433601875</v>
      </c>
      <c r="K95" s="94">
        <f>AVERAGE(M36,M43)</f>
        <v>18961</v>
      </c>
      <c r="L95" s="94">
        <f>K95/B71</f>
        <v>1.1746375913765332</v>
      </c>
      <c r="M95" s="94">
        <f t="shared" si="13"/>
        <v>117.46375913765333</v>
      </c>
      <c r="N95" s="23"/>
      <c r="O95" s="23">
        <v>0.2</v>
      </c>
      <c r="P95" s="23">
        <f t="shared" si="14"/>
        <v>-0.69897000433601875</v>
      </c>
      <c r="Q95" s="23">
        <f>AVERAGE(M38,M45)</f>
        <v>7637</v>
      </c>
      <c r="R95" s="23">
        <f>Q95/B70</f>
        <v>0.39224447868515666</v>
      </c>
      <c r="S95" s="23">
        <f t="shared" si="15"/>
        <v>39.224447868515668</v>
      </c>
      <c r="T95" s="23"/>
      <c r="U95" s="94">
        <v>0.2</v>
      </c>
      <c r="V95" s="94">
        <f t="shared" si="16"/>
        <v>-0.69897000433601875</v>
      </c>
      <c r="W95" s="94">
        <f>AVERAGE(X32,X39)</f>
        <v>20321</v>
      </c>
      <c r="X95" s="94">
        <f>W95/B71</f>
        <v>1.258889852558543</v>
      </c>
      <c r="Y95" s="94">
        <f t="shared" si="17"/>
        <v>125.88898525585431</v>
      </c>
      <c r="Z95" s="23"/>
      <c r="AA95" s="23">
        <v>0.2</v>
      </c>
      <c r="AB95" s="23">
        <f t="shared" si="18"/>
        <v>-0.69897000433601875</v>
      </c>
      <c r="AC95" s="23">
        <f>AVERAGE(X33,X40)</f>
        <v>9118</v>
      </c>
      <c r="AD95" s="23">
        <f>AC95/B70</f>
        <v>0.46831022085259372</v>
      </c>
      <c r="AE95" s="23">
        <f t="shared" si="19"/>
        <v>46.83102208525937</v>
      </c>
      <c r="AF95" s="23"/>
      <c r="AG95" s="23"/>
      <c r="AH95" s="23"/>
    </row>
    <row r="96" spans="1:34" x14ac:dyDescent="0.15">
      <c r="A96" s="23"/>
      <c r="B96" s="23"/>
      <c r="C96" s="23">
        <v>0.1</v>
      </c>
      <c r="D96" s="23">
        <f t="shared" si="10"/>
        <v>-1</v>
      </c>
      <c r="E96" s="23">
        <f>AVERAGE(N35,N42)</f>
        <v>23004</v>
      </c>
      <c r="F96" s="23">
        <f>E96/B70</f>
        <v>1.1815100154083205</v>
      </c>
      <c r="G96" s="23">
        <f t="shared" si="11"/>
        <v>118.15100154083204</v>
      </c>
      <c r="H96" s="23"/>
      <c r="I96" s="94">
        <v>0.1</v>
      </c>
      <c r="J96" s="94">
        <f>LOG10(I96)</f>
        <v>-1</v>
      </c>
      <c r="K96" s="94">
        <f>AVERAGE(N36,N43)</f>
        <v>19278</v>
      </c>
      <c r="L96" s="94">
        <f>K96/B71</f>
        <v>1.1942758022549871</v>
      </c>
      <c r="M96" s="94">
        <f t="shared" si="13"/>
        <v>119.4275802254987</v>
      </c>
      <c r="N96" s="23"/>
      <c r="O96" s="23">
        <v>0.1</v>
      </c>
      <c r="P96" s="23">
        <f t="shared" si="14"/>
        <v>-1</v>
      </c>
      <c r="Q96" s="23">
        <f>AVERAGE(N38,N45)</f>
        <v>6969</v>
      </c>
      <c r="R96" s="23">
        <f>Q96/B70</f>
        <v>0.35793528505392913</v>
      </c>
      <c r="S96" s="23">
        <f t="shared" si="15"/>
        <v>35.793528505392914</v>
      </c>
      <c r="T96" s="23"/>
      <c r="U96" s="94">
        <v>0.1</v>
      </c>
      <c r="V96" s="94">
        <f t="shared" si="16"/>
        <v>-1</v>
      </c>
      <c r="W96" s="94">
        <f>AVERAGE(Y32,Y39)</f>
        <v>22781.5</v>
      </c>
      <c r="X96" s="94">
        <f>W96/B71</f>
        <v>1.4113183000867302</v>
      </c>
      <c r="Y96" s="94">
        <f t="shared" si="17"/>
        <v>141.13183000867303</v>
      </c>
      <c r="Z96" s="23"/>
      <c r="AA96" s="23">
        <v>0.1</v>
      </c>
      <c r="AB96" s="23">
        <f t="shared" si="18"/>
        <v>-1</v>
      </c>
      <c r="AC96" s="23">
        <f>AVERAGE(Y33,Y40)</f>
        <v>10061.5</v>
      </c>
      <c r="AD96" s="23">
        <f>AC96/B70</f>
        <v>0.51676938880328716</v>
      </c>
      <c r="AE96" s="23">
        <f t="shared" si="19"/>
        <v>51.676938880328713</v>
      </c>
      <c r="AF96" s="23"/>
      <c r="AG96" s="23"/>
      <c r="AH96" s="23"/>
    </row>
    <row r="97" spans="1:34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ht="28" x14ac:dyDescent="0.15">
      <c r="A98" s="23"/>
      <c r="B98" s="23"/>
      <c r="C98" s="51" t="s">
        <v>63</v>
      </c>
      <c r="D98" s="54" t="s">
        <v>72</v>
      </c>
      <c r="E98" s="23" t="s">
        <v>80</v>
      </c>
      <c r="F98" s="23" t="s">
        <v>81</v>
      </c>
      <c r="G98" s="23" t="s">
        <v>82</v>
      </c>
      <c r="H98" s="23"/>
      <c r="I98" s="56" t="s">
        <v>65</v>
      </c>
      <c r="J98" s="58" t="s">
        <v>58</v>
      </c>
      <c r="K98" s="23" t="s">
        <v>80</v>
      </c>
      <c r="L98" s="23" t="s">
        <v>81</v>
      </c>
      <c r="M98" s="23" t="s">
        <v>82</v>
      </c>
      <c r="N98" s="23"/>
      <c r="O98" s="66" t="s">
        <v>71</v>
      </c>
      <c r="P98" s="70" t="s">
        <v>58</v>
      </c>
      <c r="Q98" s="23" t="s">
        <v>80</v>
      </c>
      <c r="R98" s="23" t="s">
        <v>81</v>
      </c>
      <c r="S98" s="23" t="s">
        <v>82</v>
      </c>
      <c r="T98" s="23"/>
      <c r="U98" s="73" t="s">
        <v>74</v>
      </c>
      <c r="V98" s="76" t="s">
        <v>72</v>
      </c>
      <c r="W98" s="23" t="s">
        <v>80</v>
      </c>
      <c r="X98" s="23" t="s">
        <v>81</v>
      </c>
      <c r="Y98" s="23" t="s">
        <v>82</v>
      </c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x14ac:dyDescent="0.15">
      <c r="A99" s="23"/>
      <c r="B99" s="23"/>
      <c r="C99" s="23">
        <v>20</v>
      </c>
      <c r="D99" s="23">
        <f>LOG10(C99)</f>
        <v>1.3010299956639813</v>
      </c>
      <c r="E99" s="23">
        <f>AVERAGE(P34,P41)</f>
        <v>8295</v>
      </c>
      <c r="F99" s="23">
        <f>E99/B72</f>
        <v>0.46552740129640541</v>
      </c>
      <c r="G99" s="23">
        <f>F99*100</f>
        <v>46.55274012964054</v>
      </c>
      <c r="H99" s="23"/>
      <c r="I99" s="23">
        <v>20</v>
      </c>
      <c r="J99" s="23">
        <f>LOG10(I99)</f>
        <v>1.3010299956639813</v>
      </c>
      <c r="K99" s="23">
        <f>AVERAGE(P35,P42)</f>
        <v>15528.5</v>
      </c>
      <c r="L99" s="23">
        <f>K99/B70</f>
        <v>0.79756034925526453</v>
      </c>
      <c r="M99" s="23">
        <f>L99*100</f>
        <v>79.75603492552645</v>
      </c>
      <c r="N99" s="23"/>
      <c r="O99" s="23">
        <v>20</v>
      </c>
      <c r="P99" s="23">
        <f>LOG10(O99)</f>
        <v>1.3010299956639813</v>
      </c>
      <c r="Q99" s="23">
        <f>AVERAGE(P37,P44)</f>
        <v>3077.5</v>
      </c>
      <c r="R99" s="23">
        <f>Q99/B70</f>
        <v>0.15806368772470467</v>
      </c>
      <c r="S99" s="23">
        <f>R99*100</f>
        <v>15.806368772470467</v>
      </c>
      <c r="T99" s="23"/>
      <c r="U99" s="23">
        <v>5</v>
      </c>
      <c r="V99" s="23">
        <f>LOG10(U99)</f>
        <v>0.69897000433601886</v>
      </c>
      <c r="W99" s="23">
        <f>AVERAGE(P38,P45)</f>
        <v>243.5</v>
      </c>
      <c r="X99" s="23">
        <f>W99/B72</f>
        <v>1.3665572298453854E-2</v>
      </c>
      <c r="Y99" s="23">
        <f>X99*100</f>
        <v>1.3665572298453854</v>
      </c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x14ac:dyDescent="0.15">
      <c r="A100" s="23"/>
      <c r="B100" s="23"/>
      <c r="C100" s="94">
        <v>10</v>
      </c>
      <c r="D100" s="94">
        <f t="shared" ref="D100:D108" si="20">LOG10(C100)</f>
        <v>1</v>
      </c>
      <c r="E100" s="94">
        <f>AVERAGE(Q34,Q41)</f>
        <v>14293</v>
      </c>
      <c r="F100" s="94">
        <f>E100/B72</f>
        <v>0.80214383926817634</v>
      </c>
      <c r="G100" s="94">
        <f t="shared" ref="G100:G108" si="21">F100*100</f>
        <v>80.214383926817632</v>
      </c>
      <c r="H100" s="23"/>
      <c r="I100" s="23">
        <v>10</v>
      </c>
      <c r="J100" s="23">
        <f t="shared" ref="J100:J108" si="22">LOG10(I100)</f>
        <v>1</v>
      </c>
      <c r="K100" s="23">
        <f>AVERAGE(Q35,Q42)</f>
        <v>11263.5</v>
      </c>
      <c r="L100" s="23">
        <f>K100/B70</f>
        <v>0.57850539291217262</v>
      </c>
      <c r="M100" s="23">
        <f t="shared" ref="M100:M108" si="23">L100*100</f>
        <v>57.85053929121726</v>
      </c>
      <c r="N100" s="23"/>
      <c r="O100" s="23">
        <v>10</v>
      </c>
      <c r="P100" s="23">
        <f t="shared" ref="P100:P108" si="24">LOG10(O100)</f>
        <v>1</v>
      </c>
      <c r="Q100" s="23">
        <f>AVERAGE(Q37,Q44)</f>
        <v>2227.5</v>
      </c>
      <c r="R100" s="23">
        <f>Q100/B70</f>
        <v>0.11440677966101695</v>
      </c>
      <c r="S100" s="23">
        <f t="shared" ref="S100:S108" si="25">R100*100</f>
        <v>11.440677966101696</v>
      </c>
      <c r="T100" s="23"/>
      <c r="U100" s="23">
        <v>2</v>
      </c>
      <c r="V100" s="23">
        <f t="shared" ref="V100:V108" si="26">LOG10(U100)</f>
        <v>0.3010299956639812</v>
      </c>
      <c r="W100" s="23">
        <f>AVERAGE(Q38,Q45)</f>
        <v>2965.5</v>
      </c>
      <c r="X100" s="23">
        <f>W100/B72</f>
        <v>0.16642815051772034</v>
      </c>
      <c r="Y100" s="23">
        <f t="shared" ref="Y100:Y108" si="27">X100*100</f>
        <v>16.642815051772033</v>
      </c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x14ac:dyDescent="0.15">
      <c r="A101" s="23"/>
      <c r="B101" s="23"/>
      <c r="C101" s="94">
        <v>7.5</v>
      </c>
      <c r="D101" s="94">
        <f t="shared" si="20"/>
        <v>0.87506126339170009</v>
      </c>
      <c r="E101" s="94">
        <f>AVERAGE(R34,R41)</f>
        <v>14921.5</v>
      </c>
      <c r="F101" s="94">
        <f>E101/B72</f>
        <v>0.83741616858882617</v>
      </c>
      <c r="G101" s="94">
        <f t="shared" si="21"/>
        <v>83.741616858882622</v>
      </c>
      <c r="H101" s="23"/>
      <c r="I101" s="23">
        <v>7.5</v>
      </c>
      <c r="J101" s="23">
        <f t="shared" si="22"/>
        <v>0.87506126339170009</v>
      </c>
      <c r="K101" s="23">
        <f>AVERAGE(R35,R42)</f>
        <v>9610.5</v>
      </c>
      <c r="L101" s="23">
        <f>K101/B70</f>
        <v>0.49360554699537751</v>
      </c>
      <c r="M101" s="23">
        <f t="shared" si="23"/>
        <v>49.360554699537751</v>
      </c>
      <c r="N101" s="23"/>
      <c r="O101" s="23">
        <v>7.5</v>
      </c>
      <c r="P101" s="23">
        <f t="shared" si="24"/>
        <v>0.87506126339170009</v>
      </c>
      <c r="Q101" s="23">
        <f>AVERAGE(R37,R44)</f>
        <v>2112.5</v>
      </c>
      <c r="R101" s="23">
        <f>Q101/B70</f>
        <v>0.10850025680534155</v>
      </c>
      <c r="S101" s="23">
        <f t="shared" si="25"/>
        <v>10.850025680534154</v>
      </c>
      <c r="T101" s="23"/>
      <c r="U101" s="23">
        <v>1</v>
      </c>
      <c r="V101" s="23">
        <f t="shared" si="26"/>
        <v>0</v>
      </c>
      <c r="W101" s="23">
        <f>AVERAGE(R38,R45)</f>
        <v>6333.5</v>
      </c>
      <c r="X101" s="23">
        <f>W101/B72</f>
        <v>0.35544518337682746</v>
      </c>
      <c r="Y101" s="23">
        <f t="shared" si="27"/>
        <v>35.544518337682746</v>
      </c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x14ac:dyDescent="0.15">
      <c r="A102" s="23"/>
      <c r="B102" s="23"/>
      <c r="C102" s="94">
        <v>5</v>
      </c>
      <c r="D102" s="94">
        <f t="shared" si="20"/>
        <v>0.69897000433601886</v>
      </c>
      <c r="E102" s="94">
        <f>AVERAGE(S34,S41)</f>
        <v>18499.5</v>
      </c>
      <c r="F102" s="94">
        <f>E102/B71</f>
        <v>1.146047577747491</v>
      </c>
      <c r="G102" s="94">
        <f t="shared" si="21"/>
        <v>114.6047577747491</v>
      </c>
      <c r="H102" s="23"/>
      <c r="I102" s="23">
        <v>5</v>
      </c>
      <c r="J102" s="23">
        <f t="shared" si="22"/>
        <v>0.69897000433601886</v>
      </c>
      <c r="K102" s="23">
        <f>AVERAGE(S35,S42)</f>
        <v>7545.5</v>
      </c>
      <c r="L102" s="23">
        <f>K102/B70</f>
        <v>0.38754494093477143</v>
      </c>
      <c r="M102" s="23">
        <f t="shared" si="23"/>
        <v>38.754494093477142</v>
      </c>
      <c r="N102" s="23"/>
      <c r="O102" s="23">
        <v>5</v>
      </c>
      <c r="P102" s="23">
        <f t="shared" si="24"/>
        <v>0.69897000433601886</v>
      </c>
      <c r="Q102" s="23">
        <f>AVERAGE(S37,S44)</f>
        <v>2464</v>
      </c>
      <c r="R102" s="23">
        <f>Q102/B70</f>
        <v>0.12655367231638417</v>
      </c>
      <c r="S102" s="23">
        <f t="shared" si="25"/>
        <v>12.655367231638417</v>
      </c>
      <c r="T102" s="23"/>
      <c r="U102" s="23">
        <v>0.75</v>
      </c>
      <c r="V102" s="23">
        <f t="shared" si="26"/>
        <v>-0.12493873660829995</v>
      </c>
      <c r="W102" s="23">
        <f>AVERAGE(S38,S45)</f>
        <v>7043</v>
      </c>
      <c r="X102" s="23">
        <f>W102/B72</f>
        <v>0.39526334988916012</v>
      </c>
      <c r="Y102" s="23">
        <f t="shared" si="27"/>
        <v>39.526334988916012</v>
      </c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4" thickBot="1" x14ac:dyDescent="0.2">
      <c r="A103" s="23"/>
      <c r="B103" s="23"/>
      <c r="C103" s="94">
        <v>2</v>
      </c>
      <c r="D103" s="94">
        <f t="shared" si="20"/>
        <v>0.3010299956639812</v>
      </c>
      <c r="E103" s="94">
        <f>AVERAGE(T34,T41)</f>
        <v>22161</v>
      </c>
      <c r="F103" s="94">
        <f>E103/B71</f>
        <v>1.3728782059224383</v>
      </c>
      <c r="G103" s="94">
        <f t="shared" si="21"/>
        <v>137.28782059224383</v>
      </c>
      <c r="H103" s="23"/>
      <c r="I103" s="23">
        <v>2</v>
      </c>
      <c r="J103" s="23">
        <f t="shared" si="22"/>
        <v>0.3010299956639812</v>
      </c>
      <c r="K103" s="23">
        <f>AVERAGE(T35,T42)</f>
        <v>9023</v>
      </c>
      <c r="L103" s="23">
        <f>K103/B70</f>
        <v>0.46343091936312275</v>
      </c>
      <c r="M103" s="23">
        <f t="shared" si="23"/>
        <v>46.343091936312277</v>
      </c>
      <c r="N103" s="23"/>
      <c r="O103" s="23">
        <v>2</v>
      </c>
      <c r="P103" s="23">
        <f t="shared" si="24"/>
        <v>0.3010299956639812</v>
      </c>
      <c r="Q103" s="23">
        <f>AVERAGE(T37,T44)</f>
        <v>4841</v>
      </c>
      <c r="R103" s="23">
        <f>Q103/B70</f>
        <v>0.24863893168977916</v>
      </c>
      <c r="S103" s="23">
        <f t="shared" si="25"/>
        <v>24.863893168977917</v>
      </c>
      <c r="T103" s="23"/>
      <c r="U103" s="23">
        <v>0.5</v>
      </c>
      <c r="V103" s="23">
        <f t="shared" si="26"/>
        <v>-0.3010299956639812</v>
      </c>
      <c r="W103" s="23">
        <f>AVERAGE(T38,T45)</f>
        <v>8157.5</v>
      </c>
      <c r="X103" s="23">
        <f>W103/B72</f>
        <v>0.45781070235990684</v>
      </c>
      <c r="Y103" s="23">
        <f t="shared" si="27"/>
        <v>45.781070235990683</v>
      </c>
      <c r="Z103" s="23"/>
      <c r="AA103" s="23" t="s">
        <v>87</v>
      </c>
      <c r="AB103" s="23"/>
      <c r="AC103" s="23"/>
      <c r="AD103" s="23"/>
      <c r="AE103" s="23"/>
      <c r="AF103" s="23"/>
      <c r="AG103" s="23"/>
      <c r="AH103" s="23"/>
    </row>
    <row r="104" spans="1:34" x14ac:dyDescent="0.15">
      <c r="A104" s="23"/>
      <c r="B104" s="23"/>
      <c r="C104" s="94">
        <v>1</v>
      </c>
      <c r="D104" s="94">
        <f t="shared" si="20"/>
        <v>0</v>
      </c>
      <c r="E104" s="94">
        <f>AVERAGE(U34,U41)</f>
        <v>21492</v>
      </c>
      <c r="F104" s="94">
        <f>E104/B71</f>
        <v>1.3314335274439351</v>
      </c>
      <c r="G104" s="94">
        <f t="shared" si="21"/>
        <v>133.1433527443935</v>
      </c>
      <c r="H104" s="23"/>
      <c r="I104" s="23">
        <v>1</v>
      </c>
      <c r="J104" s="23">
        <f t="shared" si="22"/>
        <v>0</v>
      </c>
      <c r="K104" s="23">
        <f>AVERAGE(U35,U42)</f>
        <v>9272.5</v>
      </c>
      <c r="L104" s="23">
        <f>K104/B70</f>
        <v>0.47624550590652287</v>
      </c>
      <c r="M104" s="23">
        <f t="shared" si="23"/>
        <v>47.624550590652284</v>
      </c>
      <c r="N104" s="23"/>
      <c r="O104" s="23">
        <v>1</v>
      </c>
      <c r="P104" s="23">
        <f t="shared" si="24"/>
        <v>0</v>
      </c>
      <c r="Q104" s="23">
        <f>AVERAGE(U37,U44)</f>
        <v>6424.5</v>
      </c>
      <c r="R104" s="23">
        <f>Q104/B70</f>
        <v>0.32996918335901387</v>
      </c>
      <c r="S104" s="23">
        <f t="shared" si="25"/>
        <v>32.996918335901384</v>
      </c>
      <c r="T104" s="23"/>
      <c r="U104" s="95">
        <v>0.2</v>
      </c>
      <c r="V104" s="96">
        <f t="shared" si="26"/>
        <v>-0.69897000433601875</v>
      </c>
      <c r="W104" s="96">
        <f>AVERAGE(U38,U45)</f>
        <v>10140</v>
      </c>
      <c r="X104" s="96">
        <f>W104/B72</f>
        <v>0.56907147066251373</v>
      </c>
      <c r="Y104" s="97">
        <f t="shared" si="27"/>
        <v>56.907147066251376</v>
      </c>
      <c r="Z104" s="23"/>
      <c r="AA104" s="98" t="s">
        <v>88</v>
      </c>
      <c r="AB104" s="98"/>
      <c r="AC104" s="23"/>
      <c r="AD104" s="23"/>
      <c r="AE104" s="23"/>
      <c r="AF104" s="23"/>
      <c r="AG104" s="23"/>
      <c r="AH104" s="23"/>
    </row>
    <row r="105" spans="1:34" x14ac:dyDescent="0.15">
      <c r="A105" s="23"/>
      <c r="B105" s="23"/>
      <c r="C105" s="94">
        <v>0.7</v>
      </c>
      <c r="D105" s="94">
        <f t="shared" si="20"/>
        <v>-0.15490195998574319</v>
      </c>
      <c r="E105" s="94">
        <f>AVERAGE(V34,V41)</f>
        <v>19077</v>
      </c>
      <c r="F105" s="94">
        <f>E105/B71</f>
        <v>1.1818238136538224</v>
      </c>
      <c r="G105" s="94">
        <f t="shared" si="21"/>
        <v>118.18238136538224</v>
      </c>
      <c r="H105" s="23"/>
      <c r="I105" s="23">
        <v>0.7</v>
      </c>
      <c r="J105" s="23">
        <f t="shared" si="22"/>
        <v>-0.15490195998574319</v>
      </c>
      <c r="K105" s="23">
        <f>AVERAGE(V35,V42)</f>
        <v>9482.5</v>
      </c>
      <c r="L105" s="23">
        <f>K105/B70</f>
        <v>0.48703133025166923</v>
      </c>
      <c r="M105" s="23">
        <f t="shared" si="23"/>
        <v>48.70313302516692</v>
      </c>
      <c r="N105" s="23"/>
      <c r="O105" s="23">
        <v>0.7</v>
      </c>
      <c r="P105" s="23">
        <f t="shared" si="24"/>
        <v>-0.15490195998574319</v>
      </c>
      <c r="Q105" s="23">
        <f>AVERAGE(V37,V44)</f>
        <v>7556</v>
      </c>
      <c r="R105" s="23">
        <f>Q105/B70</f>
        <v>0.38808423215202875</v>
      </c>
      <c r="S105" s="23">
        <f t="shared" si="25"/>
        <v>38.808423215202872</v>
      </c>
      <c r="T105" s="23"/>
      <c r="U105" s="99">
        <v>0.1</v>
      </c>
      <c r="V105" s="23">
        <f t="shared" si="26"/>
        <v>-1</v>
      </c>
      <c r="W105" s="23">
        <f>AVERAGE(V38,V45)</f>
        <v>12960.5</v>
      </c>
      <c r="X105" s="23">
        <f>W105/B72</f>
        <v>0.72736201139265366</v>
      </c>
      <c r="Y105" s="100">
        <f t="shared" si="27"/>
        <v>72.736201139265361</v>
      </c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x14ac:dyDescent="0.15">
      <c r="A106" s="23"/>
      <c r="B106" s="23"/>
      <c r="C106" s="94">
        <v>0.5</v>
      </c>
      <c r="D106" s="94">
        <f t="shared" si="20"/>
        <v>-0.3010299956639812</v>
      </c>
      <c r="E106" s="94">
        <f>AVERAGE(W34,W41)</f>
        <v>22476</v>
      </c>
      <c r="F106" s="94">
        <f>E106/B71</f>
        <v>1.392392516416801</v>
      </c>
      <c r="G106" s="94">
        <f t="shared" si="21"/>
        <v>139.23925164168008</v>
      </c>
      <c r="H106" s="23"/>
      <c r="I106" s="23">
        <v>0.5</v>
      </c>
      <c r="J106" s="23">
        <f t="shared" si="22"/>
        <v>-0.3010299956639812</v>
      </c>
      <c r="K106" s="23">
        <f>AVERAGE(W35,W42)</f>
        <v>9697</v>
      </c>
      <c r="L106" s="23">
        <f>K106/B70</f>
        <v>0.49804827940421159</v>
      </c>
      <c r="M106" s="23">
        <f t="shared" si="23"/>
        <v>49.804827940421163</v>
      </c>
      <c r="N106" s="23"/>
      <c r="O106" s="23">
        <v>0.5</v>
      </c>
      <c r="P106" s="23">
        <f t="shared" si="24"/>
        <v>-0.3010299956639812</v>
      </c>
      <c r="Q106" s="23">
        <f>AVERAGE(W37,W44)</f>
        <v>9594</v>
      </c>
      <c r="R106" s="23">
        <f>Q106/B70</f>
        <v>0.49275808936825888</v>
      </c>
      <c r="S106" s="23">
        <f t="shared" si="25"/>
        <v>49.275808936825889</v>
      </c>
      <c r="T106" s="23"/>
      <c r="U106" s="101">
        <v>0.05</v>
      </c>
      <c r="V106" s="94">
        <f t="shared" si="26"/>
        <v>-1.3010299956639813</v>
      </c>
      <c r="W106" s="94">
        <f>AVERAGE(W38,W45)</f>
        <v>16757.5</v>
      </c>
      <c r="X106" s="94">
        <f>W106/B72</f>
        <v>0.94045514493363636</v>
      </c>
      <c r="Y106" s="102">
        <f t="shared" si="27"/>
        <v>94.04551449336364</v>
      </c>
      <c r="Z106" s="23"/>
      <c r="AA106" s="23" t="s">
        <v>89</v>
      </c>
      <c r="AB106" s="23"/>
      <c r="AC106" s="23"/>
      <c r="AD106" s="23"/>
      <c r="AE106" s="23"/>
      <c r="AF106" s="23"/>
      <c r="AG106" s="23"/>
      <c r="AH106" s="23"/>
    </row>
    <row r="107" spans="1:34" x14ac:dyDescent="0.15">
      <c r="A107" s="23"/>
      <c r="B107" s="23"/>
      <c r="C107" s="94">
        <v>0.2</v>
      </c>
      <c r="D107" s="94">
        <f t="shared" si="20"/>
        <v>-0.69897000433601875</v>
      </c>
      <c r="E107" s="94">
        <f>AVERAGE(X34,X41)</f>
        <v>19336</v>
      </c>
      <c r="F107" s="94">
        <f>E107/B71</f>
        <v>1.1978689133936316</v>
      </c>
      <c r="G107" s="94">
        <f t="shared" si="21"/>
        <v>119.78689133936315</v>
      </c>
      <c r="H107" s="23"/>
      <c r="I107" s="23">
        <v>0.2</v>
      </c>
      <c r="J107" s="23">
        <f t="shared" si="22"/>
        <v>-0.69897000433601875</v>
      </c>
      <c r="K107" s="23">
        <f>AVERAGE(X35,X42)</f>
        <v>9691.5</v>
      </c>
      <c r="L107" s="23">
        <f>K107/B70</f>
        <v>0.49776579352850542</v>
      </c>
      <c r="M107" s="23">
        <f t="shared" si="23"/>
        <v>49.77657935285054</v>
      </c>
      <c r="N107" s="23"/>
      <c r="O107" s="23">
        <v>0.2</v>
      </c>
      <c r="P107" s="23">
        <f t="shared" si="24"/>
        <v>-0.69897000433601875</v>
      </c>
      <c r="Q107" s="23">
        <f>AVERAGE(X37,X44)</f>
        <v>21062.5</v>
      </c>
      <c r="R107" s="23">
        <f>Q107/B70</f>
        <v>1.0817925012840266</v>
      </c>
      <c r="S107" s="23">
        <f t="shared" si="25"/>
        <v>108.17925012840266</v>
      </c>
      <c r="T107" s="23"/>
      <c r="U107" s="101">
        <v>2.5000000000000001E-2</v>
      </c>
      <c r="V107" s="94">
        <f t="shared" si="26"/>
        <v>-1.6020599913279623</v>
      </c>
      <c r="W107" s="94">
        <f>AVERAGE(X38,X45)</f>
        <v>18574.5</v>
      </c>
      <c r="X107" s="94">
        <f>W107/B71</f>
        <v>1.1506938421509108</v>
      </c>
      <c r="Y107" s="102">
        <f t="shared" si="27"/>
        <v>115.06938421509108</v>
      </c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ht="14" thickBot="1" x14ac:dyDescent="0.2">
      <c r="A108" s="23"/>
      <c r="B108" s="23"/>
      <c r="C108" s="94">
        <v>0.1</v>
      </c>
      <c r="D108" s="94">
        <f t="shared" si="20"/>
        <v>-1</v>
      </c>
      <c r="E108" s="94">
        <f>AVERAGE(Y34,Y41)</f>
        <v>23696.5</v>
      </c>
      <c r="F108" s="94">
        <f>E108/B71</f>
        <v>1.46800272580845</v>
      </c>
      <c r="G108" s="94">
        <f t="shared" si="21"/>
        <v>146.80027258084499</v>
      </c>
      <c r="H108" s="23"/>
      <c r="I108" s="23">
        <v>0.1</v>
      </c>
      <c r="J108" s="23">
        <f t="shared" si="22"/>
        <v>-1</v>
      </c>
      <c r="K108" s="23">
        <f>AVERAGE(Y35,Y42)</f>
        <v>10976.5</v>
      </c>
      <c r="L108" s="23">
        <f>K108/B70</f>
        <v>0.56376476630713923</v>
      </c>
      <c r="M108" s="23">
        <f t="shared" si="23"/>
        <v>56.376476630713924</v>
      </c>
      <c r="N108" s="23"/>
      <c r="O108" s="23">
        <v>0.1</v>
      </c>
      <c r="P108" s="23">
        <f t="shared" si="24"/>
        <v>-1</v>
      </c>
      <c r="Q108" s="23">
        <f>AVERAGE(Y37,Y44)</f>
        <v>27444</v>
      </c>
      <c r="R108" s="23">
        <f>Q108/B70</f>
        <v>1.4095531587057011</v>
      </c>
      <c r="S108" s="23">
        <f t="shared" si="25"/>
        <v>140.9553158705701</v>
      </c>
      <c r="T108" s="23"/>
      <c r="U108" s="103">
        <v>0.01</v>
      </c>
      <c r="V108" s="104">
        <f t="shared" si="26"/>
        <v>-2</v>
      </c>
      <c r="W108" s="104">
        <f>AVERAGE(Y38,Y45)</f>
        <v>21418.5</v>
      </c>
      <c r="X108" s="104">
        <f>W108/B71</f>
        <v>1.3268801883285839</v>
      </c>
      <c r="Y108" s="105">
        <f t="shared" si="27"/>
        <v>132.6880188328584</v>
      </c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</sheetData>
  <mergeCells count="1">
    <mergeCell ref="AA104:AB104"/>
  </mergeCells>
  <phoneticPr fontId="0" type="noConversion"/>
  <conditionalFormatting sqref="D52">
    <cfRule type="colorScale" priority="1">
      <colorScale>
        <cfvo type="min"/>
        <cfvo type="max"/>
        <color rgb="FFFF9FDA"/>
        <color rgb="FFB52287"/>
      </colorScale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VCFG Screen</dc:creator>
  <cp:lastModifiedBy>Olivia Craig</cp:lastModifiedBy>
  <dcterms:created xsi:type="dcterms:W3CDTF">2011-01-18T20:51:17Z</dcterms:created>
  <dcterms:modified xsi:type="dcterms:W3CDTF">2024-02-08T14:19:24Z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