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/>
</workbook>
</file>

<file path=xl/calcChain.xml><?xml version="1.0" encoding="utf-8"?>
<calcChain xmlns="http://schemas.openxmlformats.org/spreadsheetml/2006/main">
  <c r="X2" i="1"/>
  <c r="X3"/>
  <c r="T18"/>
  <c r="S3"/>
  <c r="V3" s="1"/>
  <c r="T3"/>
  <c r="S4"/>
  <c r="T4"/>
  <c r="S5"/>
  <c r="V5" s="1"/>
  <c r="T5"/>
  <c r="U5" s="1"/>
  <c r="S6"/>
  <c r="V6" s="1"/>
  <c r="T6"/>
  <c r="S7"/>
  <c r="V7" s="1"/>
  <c r="T7"/>
  <c r="S8"/>
  <c r="V8" s="1"/>
  <c r="T8"/>
  <c r="S9"/>
  <c r="V9" s="1"/>
  <c r="T9"/>
  <c r="S10"/>
  <c r="V10" s="1"/>
  <c r="T10"/>
  <c r="S11"/>
  <c r="V11" s="1"/>
  <c r="T11"/>
  <c r="S12"/>
  <c r="T12"/>
  <c r="U12" s="1"/>
  <c r="V12"/>
  <c r="S13"/>
  <c r="V13" s="1"/>
  <c r="T13"/>
  <c r="S14"/>
  <c r="V14" s="1"/>
  <c r="T14"/>
  <c r="U14" s="1"/>
  <c r="S15"/>
  <c r="V15" s="1"/>
  <c r="T15"/>
  <c r="S16"/>
  <c r="V16" s="1"/>
  <c r="T16"/>
  <c r="S17"/>
  <c r="V17" s="1"/>
  <c r="T17"/>
  <c r="V2"/>
  <c r="U2"/>
  <c r="T2"/>
  <c r="S2"/>
  <c r="I2"/>
  <c r="K6"/>
  <c r="S18" l="1"/>
  <c r="U10"/>
  <c r="U17"/>
  <c r="U15"/>
  <c r="U8"/>
  <c r="U6"/>
  <c r="U13"/>
  <c r="U4"/>
  <c r="U11"/>
  <c r="U9"/>
  <c r="V4"/>
  <c r="V18" s="1"/>
  <c r="U16"/>
  <c r="U7"/>
  <c r="U18" s="1"/>
  <c r="U3"/>
</calcChain>
</file>

<file path=xl/comments1.xml><?xml version="1.0" encoding="utf-8"?>
<comments xmlns="http://schemas.openxmlformats.org/spreadsheetml/2006/main">
  <authors>
    <author>Dzieci</author>
  </authors>
  <commentList>
    <comment ref="A42" authorId="0">
      <text>
        <r>
          <rPr>
            <sz val="9"/>
            <color indexed="81"/>
            <rFont val="Tahoma"/>
            <charset val="1"/>
          </rPr>
          <t xml:space="preserve">Wnioski: 
Wraz ze wzrostem ciśnienia, spada wartość współczynnika Z co sprawia że nasz gaz (para wodna) zaczyna się coraz bardziej odróżniać od gazu doskonałego (dla gazu doskonałego współczynnik Z = 1) 
</t>
        </r>
      </text>
    </comment>
  </commentList>
</comments>
</file>

<file path=xl/sharedStrings.xml><?xml version="1.0" encoding="utf-8"?>
<sst xmlns="http://schemas.openxmlformats.org/spreadsheetml/2006/main" count="33" uniqueCount="31">
  <si>
    <t>Absolute Pressure (bar)</t>
  </si>
  <si>
    <t>Boiling Point (°C)</t>
  </si>
  <si>
    <t>Specific Volume (m³/kg)</t>
  </si>
  <si>
    <t>Density (kg/m³)</t>
  </si>
  <si>
    <t>Specific Enthalpy of Liquid Water (kJ/kg)</t>
  </si>
  <si>
    <t>Specific Enthalpy of Steam (kJ/kg)</t>
  </si>
  <si>
    <t>Latent Heat of Vaporization (kJ/kg)</t>
  </si>
  <si>
    <t>Specific Heat (kJ/kg·K)</t>
  </si>
  <si>
    <t>n(moli w 1kg pary)</t>
  </si>
  <si>
    <t>R=</t>
  </si>
  <si>
    <t>Ciśnienie p(Pa)</t>
  </si>
  <si>
    <t>Temperatura (K)</t>
  </si>
  <si>
    <t>Z = pV/(nRT)</t>
  </si>
  <si>
    <t>obliczanie współczynnika Z</t>
  </si>
  <si>
    <t>n=m/M_a</t>
  </si>
  <si>
    <t>m(kg)</t>
  </si>
  <si>
    <t>M(g/mol)</t>
  </si>
  <si>
    <t>M(kg/mol)</t>
  </si>
  <si>
    <t>Stała gazowa</t>
  </si>
  <si>
    <t>J/(kg*K)</t>
  </si>
  <si>
    <t>TABELE</t>
  </si>
  <si>
    <t>regresja</t>
  </si>
  <si>
    <t>x_i</t>
  </si>
  <si>
    <t>y_i</t>
  </si>
  <si>
    <t>x_i*y_i</t>
  </si>
  <si>
    <t>x_i^2</t>
  </si>
  <si>
    <t>sumy</t>
  </si>
  <si>
    <t xml:space="preserve">A = </t>
  </si>
  <si>
    <t xml:space="preserve">B = </t>
  </si>
  <si>
    <t xml:space="preserve">Wnioski: </t>
  </si>
  <si>
    <t xml:space="preserve">Wraz ze wzrostem ciśnienia, spada wartość współczynnika Z co sprawia że nasz gaz (para wodna) zaczyna się coraz bardziej odróżniać od gazu doskonałego (dla gazu doskonałego współczynnik Z = 1) </t>
  </si>
</sst>
</file>

<file path=xl/styles.xml><?xml version="1.0" encoding="utf-8"?>
<styleSheet xmlns="http://schemas.openxmlformats.org/spreadsheetml/2006/main">
  <numFmts count="1">
    <numFmt numFmtId="202" formatCode="0.0000000000000"/>
  </numFmts>
  <fonts count="6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rgb="FF000000"/>
      <name val="Aptos Narrow"/>
      <family val="2"/>
    </font>
    <font>
      <b/>
      <sz val="11"/>
      <color rgb="FF000000"/>
      <name val="Aptos Narrow"/>
    </font>
    <font>
      <b/>
      <sz val="11"/>
      <color rgb="FF000000"/>
      <name val="Aptos Narrow"/>
      <charset val="238"/>
    </font>
    <font>
      <sz val="9"/>
      <color indexed="81"/>
      <name val="Tahoma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BE2D5"/>
        <bgColor rgb="FF000000"/>
      </patternFill>
    </fill>
    <fill>
      <patternFill patternType="solid">
        <fgColor rgb="FFDAE9F8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E8E8E8"/>
      </left>
      <right style="thin">
        <color rgb="FFE8E8E8"/>
      </right>
      <top style="thin">
        <color rgb="FFE8E8E8"/>
      </top>
      <bottom style="thin">
        <color rgb="FFE8E8E8"/>
      </bottom>
      <diagonal/>
    </border>
    <border>
      <left style="thin">
        <color rgb="FFE8E8E8"/>
      </left>
      <right style="thin">
        <color rgb="FFE8E8E8"/>
      </right>
      <top style="thin">
        <color rgb="FFE8E8E8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0" borderId="2" xfId="0" applyFont="1" applyBorder="1"/>
    <xf numFmtId="0" fontId="2" fillId="2" borderId="2" xfId="0" applyFont="1" applyFill="1" applyBorder="1"/>
    <xf numFmtId="0" fontId="2" fillId="3" borderId="0" xfId="0" applyFont="1" applyFill="1"/>
    <xf numFmtId="0" fontId="3" fillId="4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2" fillId="4" borderId="0" xfId="0" applyFont="1" applyFill="1" applyAlignment="1">
      <alignment horizontal="center"/>
    </xf>
    <xf numFmtId="0" fontId="2" fillId="0" borderId="0" xfId="0" applyFont="1" applyAlignment="1">
      <alignment wrapText="1"/>
    </xf>
    <xf numFmtId="0" fontId="2" fillId="5" borderId="0" xfId="0" applyFont="1" applyFill="1"/>
    <xf numFmtId="0" fontId="2" fillId="6" borderId="3" xfId="0" applyFont="1" applyFill="1" applyBorder="1"/>
    <xf numFmtId="0" fontId="2" fillId="6" borderId="0" xfId="0" applyFont="1" applyFill="1" applyAlignment="1">
      <alignment wrapText="1"/>
    </xf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 applyAlignment="1">
      <alignment wrapText="1"/>
    </xf>
    <xf numFmtId="0" fontId="2" fillId="8" borderId="0" xfId="0" applyFont="1" applyFill="1"/>
    <xf numFmtId="0" fontId="0" fillId="9" borderId="0" xfId="0" applyFill="1"/>
    <xf numFmtId="0" fontId="1" fillId="9" borderId="2" xfId="0" applyFont="1" applyFill="1" applyBorder="1" applyAlignment="1">
      <alignment wrapText="1"/>
    </xf>
    <xf numFmtId="0" fontId="2" fillId="9" borderId="0" xfId="0" applyFont="1" applyFill="1" applyAlignment="1">
      <alignment wrapText="1"/>
    </xf>
    <xf numFmtId="0" fontId="1" fillId="10" borderId="1" xfId="0" applyFont="1" applyFill="1" applyBorder="1" applyAlignment="1">
      <alignment wrapText="1"/>
    </xf>
    <xf numFmtId="0" fontId="2" fillId="0" borderId="1" xfId="0" applyFont="1" applyBorder="1"/>
    <xf numFmtId="0" fontId="4" fillId="11" borderId="0" xfId="0" applyFont="1" applyFill="1"/>
    <xf numFmtId="0" fontId="0" fillId="12" borderId="0" xfId="0" applyFill="1"/>
    <xf numFmtId="202" fontId="0" fillId="12" borderId="0" xfId="0" applyNumberFormat="1" applyFill="1"/>
    <xf numFmtId="2" fontId="0" fillId="0" borderId="0" xfId="0" applyNumberFormat="1"/>
    <xf numFmtId="0" fontId="0" fillId="13" borderId="0" xfId="0" applyFill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29"/>
  <c:chart>
    <c:title>
      <c:tx>
        <c:rich>
          <a:bodyPr/>
          <a:lstStyle/>
          <a:p>
            <a:pPr>
              <a:defRPr/>
            </a:pPr>
            <a:r>
              <a:rPr lang="pl-PL"/>
              <a:t>Wykres zależnośći Z(p)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Data!$O$1</c:f>
              <c:strCache>
                <c:ptCount val="1"/>
                <c:pt idx="0">
                  <c:v>Z = pV/(nRT)</c:v>
                </c:pt>
              </c:strCache>
            </c:strRef>
          </c:tx>
          <c:spPr>
            <a:ln w="66675">
              <a:noFill/>
            </a:ln>
          </c:spPr>
          <c:trendline>
            <c:name>Regresja Liniowa</c:nam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Data!$N$2:$N$17</c:f>
              <c:numCache>
                <c:formatCode>General</c:formatCode>
                <c:ptCount val="16"/>
                <c:pt idx="0">
                  <c:v>0.8</c:v>
                </c:pt>
                <c:pt idx="1">
                  <c:v>0.9</c:v>
                </c:pt>
                <c:pt idx="2">
                  <c:v>1</c:v>
                </c:pt>
                <c:pt idx="3">
                  <c:v>1.1000000000000001</c:v>
                </c:pt>
                <c:pt idx="4">
                  <c:v>1.2</c:v>
                </c:pt>
                <c:pt idx="5">
                  <c:v>1.3</c:v>
                </c:pt>
                <c:pt idx="6">
                  <c:v>1.4</c:v>
                </c:pt>
                <c:pt idx="7">
                  <c:v>1.5</c:v>
                </c:pt>
                <c:pt idx="8">
                  <c:v>1.6</c:v>
                </c:pt>
                <c:pt idx="9">
                  <c:v>1.7</c:v>
                </c:pt>
                <c:pt idx="10">
                  <c:v>1.8</c:v>
                </c:pt>
                <c:pt idx="11">
                  <c:v>1.9</c:v>
                </c:pt>
                <c:pt idx="12">
                  <c:v>2</c:v>
                </c:pt>
                <c:pt idx="13">
                  <c:v>2.4</c:v>
                </c:pt>
                <c:pt idx="14">
                  <c:v>2.6</c:v>
                </c:pt>
                <c:pt idx="15">
                  <c:v>2.8</c:v>
                </c:pt>
              </c:numCache>
            </c:numRef>
          </c:xVal>
          <c:yVal>
            <c:numRef>
              <c:f>Data!$O$2:$O$17</c:f>
              <c:numCache>
                <c:formatCode>General</c:formatCode>
                <c:ptCount val="16"/>
                <c:pt idx="0">
                  <c:v>0.98699999999999999</c:v>
                </c:pt>
                <c:pt idx="1">
                  <c:v>0.98599999999999999</c:v>
                </c:pt>
                <c:pt idx="2">
                  <c:v>0.98499999999999999</c:v>
                </c:pt>
                <c:pt idx="3">
                  <c:v>0.98199999999999998</c:v>
                </c:pt>
                <c:pt idx="4">
                  <c:v>0.98299999999999998</c:v>
                </c:pt>
                <c:pt idx="5">
                  <c:v>0.98199999999999998</c:v>
                </c:pt>
                <c:pt idx="6">
                  <c:v>0.98099999999999998</c:v>
                </c:pt>
                <c:pt idx="7">
                  <c:v>0.98</c:v>
                </c:pt>
                <c:pt idx="8">
                  <c:v>0.97799999999999998</c:v>
                </c:pt>
                <c:pt idx="9">
                  <c:v>0.97899999999999998</c:v>
                </c:pt>
                <c:pt idx="10">
                  <c:v>0.97899999999999998</c:v>
                </c:pt>
                <c:pt idx="11">
                  <c:v>0.97599999999999998</c:v>
                </c:pt>
                <c:pt idx="12">
                  <c:v>0.97499999999999998</c:v>
                </c:pt>
                <c:pt idx="13">
                  <c:v>0.96899999999999997</c:v>
                </c:pt>
                <c:pt idx="14">
                  <c:v>0.97199999999999998</c:v>
                </c:pt>
                <c:pt idx="15">
                  <c:v>0.96899999999999997</c:v>
                </c:pt>
              </c:numCache>
            </c:numRef>
          </c:yVal>
        </c:ser>
        <c:axId val="101369728"/>
        <c:axId val="100423168"/>
      </c:scatterChart>
      <c:valAx>
        <c:axId val="101369728"/>
        <c:scaling>
          <c:orientation val="minMax"/>
          <c:min val="0.70000000000000007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p(bar) [1*10^5Pa]</a:t>
                </a:r>
              </a:p>
            </c:rich>
          </c:tx>
          <c:layout/>
        </c:title>
        <c:numFmt formatCode="General" sourceLinked="1"/>
        <c:tickLblPos val="nextTo"/>
        <c:crossAx val="100423168"/>
        <c:crosses val="autoZero"/>
        <c:crossBetween val="midCat"/>
      </c:valAx>
      <c:valAx>
        <c:axId val="1004231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Z</a:t>
                </a:r>
              </a:p>
            </c:rich>
          </c:tx>
          <c:layout/>
        </c:title>
        <c:numFmt formatCode="General" sourceLinked="1"/>
        <c:tickLblPos val="nextTo"/>
        <c:crossAx val="1013697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200025</xdr:colOff>
      <xdr:row>24</xdr:row>
      <xdr:rowOff>133350</xdr:rowOff>
    </xdr:from>
    <xdr:to>
      <xdr:col>20</xdr:col>
      <xdr:colOff>466725</xdr:colOff>
      <xdr:row>48</xdr:row>
      <xdr:rowOff>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58"/>
  <sheetViews>
    <sheetView tabSelected="1" topLeftCell="A11" workbookViewId="0">
      <selection activeCell="F51" sqref="F51"/>
    </sheetView>
  </sheetViews>
  <sheetFormatPr defaultRowHeight="15"/>
  <cols>
    <col min="1" max="1" width="10.5703125" customWidth="1"/>
    <col min="2" max="2" width="10.7109375" customWidth="1"/>
    <col min="5" max="5" width="12.5703125" customWidth="1"/>
    <col min="6" max="6" width="11.5703125" customWidth="1"/>
    <col min="7" max="7" width="12.7109375" customWidth="1"/>
    <col min="8" max="8" width="14.28515625" customWidth="1"/>
    <col min="19" max="19" width="9.85546875" bestFit="1" customWidth="1"/>
    <col min="22" max="22" width="15.7109375" bestFit="1" customWidth="1"/>
    <col min="24" max="24" width="20.7109375" customWidth="1"/>
  </cols>
  <sheetData>
    <row r="1" spans="1:24" ht="7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1" t="s">
        <v>8</v>
      </c>
      <c r="J1" s="10" t="s">
        <v>14</v>
      </c>
      <c r="K1" s="14" t="s">
        <v>18</v>
      </c>
      <c r="L1" s="15" t="s">
        <v>19</v>
      </c>
      <c r="M1" s="16" t="s">
        <v>20</v>
      </c>
      <c r="N1" s="17" t="s">
        <v>0</v>
      </c>
      <c r="O1" s="18" t="s">
        <v>12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</row>
    <row r="2" spans="1:24">
      <c r="A2" s="20">
        <v>0.8</v>
      </c>
      <c r="B2" s="20">
        <v>93.55</v>
      </c>
      <c r="C2" s="20">
        <v>2.09</v>
      </c>
      <c r="D2" s="20">
        <v>0.48</v>
      </c>
      <c r="E2" s="20">
        <v>391.73</v>
      </c>
      <c r="F2" s="20">
        <v>2665.77</v>
      </c>
      <c r="G2" s="20">
        <v>2274.0500000000002</v>
      </c>
      <c r="H2" s="20">
        <v>2</v>
      </c>
      <c r="I2" s="12">
        <f>K4/K6</f>
        <v>55.555555555555557</v>
      </c>
      <c r="J2" s="3"/>
      <c r="K2" s="9" t="s">
        <v>9</v>
      </c>
      <c r="L2" s="9">
        <v>8.3140000000000001</v>
      </c>
      <c r="N2" s="2">
        <v>0.8</v>
      </c>
      <c r="O2" s="1">
        <v>0.98699999999999999</v>
      </c>
      <c r="S2">
        <f>A21</f>
        <v>80000</v>
      </c>
      <c r="T2">
        <f>O2</f>
        <v>0.98699999999999999</v>
      </c>
      <c r="U2">
        <f>T2*S2</f>
        <v>78960</v>
      </c>
      <c r="V2" s="24">
        <f>S2^2</f>
        <v>6400000000</v>
      </c>
      <c r="W2" s="22" t="s">
        <v>27</v>
      </c>
      <c r="X2" s="23">
        <f>(S18*T18-16*U18)/(S18^2-16*V18)</f>
        <v>-9.034195933455701E-8</v>
      </c>
    </row>
    <row r="3" spans="1:24">
      <c r="A3" s="20">
        <v>0.9</v>
      </c>
      <c r="B3" s="20">
        <v>96.51</v>
      </c>
      <c r="C3" s="20">
        <v>1.87</v>
      </c>
      <c r="D3" s="20">
        <v>0.54</v>
      </c>
      <c r="E3" s="20">
        <v>405.21</v>
      </c>
      <c r="F3" s="20">
        <v>2670.85</v>
      </c>
      <c r="G3" s="20">
        <v>2265.64</v>
      </c>
      <c r="H3" s="20">
        <v>2.02</v>
      </c>
      <c r="I3" s="1"/>
      <c r="J3" s="1"/>
      <c r="K3" s="1"/>
      <c r="L3" s="1"/>
      <c r="N3" s="2">
        <v>0.9</v>
      </c>
      <c r="O3" s="1">
        <v>0.98599999999999999</v>
      </c>
      <c r="S3">
        <f t="shared" ref="S3:S17" si="0">A22</f>
        <v>90000</v>
      </c>
      <c r="T3">
        <f t="shared" ref="T3:T17" si="1">O3</f>
        <v>0.98599999999999999</v>
      </c>
      <c r="U3">
        <f t="shared" ref="U3:U17" si="2">T3*S3</f>
        <v>88740</v>
      </c>
      <c r="V3" s="24">
        <f t="shared" ref="V3:V18" si="3">S3^2</f>
        <v>8100000000</v>
      </c>
      <c r="W3" s="22" t="s">
        <v>28</v>
      </c>
      <c r="X3" s="22">
        <f>(S18*U18-V18*T18)/(S18^2-16*V18)</f>
        <v>0.99361806839186462</v>
      </c>
    </row>
    <row r="4" spans="1:24">
      <c r="A4" s="20">
        <v>1</v>
      </c>
      <c r="B4" s="20">
        <v>99.63</v>
      </c>
      <c r="C4" s="20">
        <v>1.69</v>
      </c>
      <c r="D4" s="20">
        <v>0.59</v>
      </c>
      <c r="E4" s="20">
        <v>417.51</v>
      </c>
      <c r="F4" s="20">
        <v>2675.43</v>
      </c>
      <c r="G4" s="20">
        <v>2257.92</v>
      </c>
      <c r="H4" s="20">
        <v>2.0299999999999998</v>
      </c>
      <c r="I4" s="1"/>
      <c r="J4" s="13" t="s">
        <v>15</v>
      </c>
      <c r="K4" s="13">
        <v>1</v>
      </c>
      <c r="L4" s="1"/>
      <c r="N4" s="2">
        <v>1</v>
      </c>
      <c r="O4" s="1">
        <v>0.98499999999999999</v>
      </c>
      <c r="S4">
        <f t="shared" si="0"/>
        <v>100000</v>
      </c>
      <c r="T4">
        <f t="shared" si="1"/>
        <v>0.98499999999999999</v>
      </c>
      <c r="U4">
        <f t="shared" si="2"/>
        <v>98500</v>
      </c>
      <c r="V4" s="24">
        <f t="shared" si="3"/>
        <v>10000000000</v>
      </c>
    </row>
    <row r="5" spans="1:24">
      <c r="A5" s="20">
        <v>1.1000000000000001</v>
      </c>
      <c r="B5" s="20">
        <v>102.32</v>
      </c>
      <c r="C5" s="20">
        <v>1.55</v>
      </c>
      <c r="D5" s="20">
        <v>0.65</v>
      </c>
      <c r="E5" s="20">
        <v>428.84</v>
      </c>
      <c r="F5" s="20">
        <v>2679.46</v>
      </c>
      <c r="G5" s="20">
        <v>2250.62</v>
      </c>
      <c r="H5" s="20">
        <v>2.04</v>
      </c>
      <c r="I5" s="1"/>
      <c r="J5" s="13" t="s">
        <v>16</v>
      </c>
      <c r="K5" s="13">
        <v>18</v>
      </c>
      <c r="L5" s="1"/>
      <c r="N5" s="2">
        <v>1.1000000000000001</v>
      </c>
      <c r="O5" s="1">
        <v>0.98199999999999998</v>
      </c>
      <c r="S5">
        <f t="shared" si="0"/>
        <v>110000</v>
      </c>
      <c r="T5">
        <f t="shared" si="1"/>
        <v>0.98199999999999998</v>
      </c>
      <c r="U5">
        <f t="shared" si="2"/>
        <v>108020</v>
      </c>
      <c r="V5" s="24">
        <f t="shared" si="3"/>
        <v>12100000000</v>
      </c>
    </row>
    <row r="6" spans="1:24">
      <c r="A6" s="20">
        <v>1.2</v>
      </c>
      <c r="B6" s="20">
        <v>104.81</v>
      </c>
      <c r="C6" s="20">
        <v>1.43</v>
      </c>
      <c r="D6" s="20">
        <v>0.7</v>
      </c>
      <c r="E6" s="20">
        <v>439.36</v>
      </c>
      <c r="F6" s="20">
        <v>2683.44</v>
      </c>
      <c r="G6" s="20">
        <v>2244.0700000000002</v>
      </c>
      <c r="H6" s="20">
        <v>2.0499999999999998</v>
      </c>
      <c r="I6" s="1"/>
      <c r="J6" s="13" t="s">
        <v>17</v>
      </c>
      <c r="K6" s="13">
        <f>K5/1000</f>
        <v>1.7999999999999999E-2</v>
      </c>
      <c r="L6" s="1"/>
      <c r="N6" s="2">
        <v>1.2</v>
      </c>
      <c r="O6" s="1">
        <v>0.98299999999999998</v>
      </c>
      <c r="S6">
        <f t="shared" si="0"/>
        <v>120000</v>
      </c>
      <c r="T6">
        <f t="shared" si="1"/>
        <v>0.98299999999999998</v>
      </c>
      <c r="U6">
        <f t="shared" si="2"/>
        <v>117960</v>
      </c>
      <c r="V6" s="24">
        <f t="shared" si="3"/>
        <v>14400000000</v>
      </c>
    </row>
    <row r="7" spans="1:24">
      <c r="A7" s="20">
        <v>1.3</v>
      </c>
      <c r="B7" s="20">
        <v>107.13</v>
      </c>
      <c r="C7" s="20">
        <v>1.33</v>
      </c>
      <c r="D7" s="20">
        <v>0.76</v>
      </c>
      <c r="E7" s="20">
        <v>449.19</v>
      </c>
      <c r="F7" s="20">
        <v>2686.98</v>
      </c>
      <c r="G7" s="20">
        <v>2237.79</v>
      </c>
      <c r="H7" s="20">
        <v>2.06</v>
      </c>
      <c r="I7" s="1"/>
      <c r="J7" s="1"/>
      <c r="K7" s="1"/>
      <c r="L7" s="1"/>
      <c r="N7" s="2">
        <v>1.3</v>
      </c>
      <c r="O7" s="1">
        <v>0.98199999999999998</v>
      </c>
      <c r="S7">
        <f t="shared" si="0"/>
        <v>130000</v>
      </c>
      <c r="T7">
        <f t="shared" si="1"/>
        <v>0.98199999999999998</v>
      </c>
      <c r="U7">
        <f t="shared" si="2"/>
        <v>127660</v>
      </c>
      <c r="V7" s="24">
        <f t="shared" si="3"/>
        <v>16900000000</v>
      </c>
    </row>
    <row r="8" spans="1:24">
      <c r="A8" s="20">
        <v>1.4</v>
      </c>
      <c r="B8" s="20">
        <v>109.31</v>
      </c>
      <c r="C8" s="20">
        <v>1.24</v>
      </c>
      <c r="D8" s="20">
        <v>0.81</v>
      </c>
      <c r="E8" s="20">
        <v>458.42</v>
      </c>
      <c r="F8" s="20">
        <v>2690.27</v>
      </c>
      <c r="G8" s="20">
        <v>2231.85</v>
      </c>
      <c r="H8" s="20">
        <v>2.06</v>
      </c>
      <c r="I8" s="1"/>
      <c r="J8" s="1"/>
      <c r="K8" s="1"/>
      <c r="L8" s="1"/>
      <c r="N8" s="2">
        <v>1.4</v>
      </c>
      <c r="O8" s="1">
        <v>0.98099999999999998</v>
      </c>
      <c r="S8">
        <f t="shared" si="0"/>
        <v>140000</v>
      </c>
      <c r="T8">
        <f t="shared" si="1"/>
        <v>0.98099999999999998</v>
      </c>
      <c r="U8">
        <f t="shared" si="2"/>
        <v>137340</v>
      </c>
      <c r="V8" s="24">
        <f t="shared" si="3"/>
        <v>19600000000</v>
      </c>
    </row>
    <row r="9" spans="1:24">
      <c r="A9" s="20">
        <v>1.5</v>
      </c>
      <c r="B9" s="20">
        <v>111.37</v>
      </c>
      <c r="C9" s="20">
        <v>1.1599999999999999</v>
      </c>
      <c r="D9" s="20">
        <v>0.86</v>
      </c>
      <c r="E9" s="20">
        <v>467.38</v>
      </c>
      <c r="F9" s="20">
        <v>2693.34</v>
      </c>
      <c r="G9" s="20">
        <v>2226.0300000000002</v>
      </c>
      <c r="H9" s="20">
        <v>2.0699999999999998</v>
      </c>
      <c r="I9" s="1"/>
      <c r="J9" s="1"/>
      <c r="K9" s="1"/>
      <c r="L9" s="1"/>
      <c r="N9" s="2">
        <v>1.5</v>
      </c>
      <c r="O9" s="1">
        <v>0.98</v>
      </c>
      <c r="S9">
        <f t="shared" si="0"/>
        <v>150000</v>
      </c>
      <c r="T9">
        <f t="shared" si="1"/>
        <v>0.98</v>
      </c>
      <c r="U9">
        <f t="shared" si="2"/>
        <v>147000</v>
      </c>
      <c r="V9" s="24">
        <f t="shared" si="3"/>
        <v>22500000000</v>
      </c>
    </row>
    <row r="10" spans="1:24">
      <c r="A10" s="20">
        <v>1.6</v>
      </c>
      <c r="B10" s="20">
        <v>113.32</v>
      </c>
      <c r="C10" s="20">
        <v>1.0900000000000001</v>
      </c>
      <c r="D10" s="20">
        <v>0.92</v>
      </c>
      <c r="E10" s="20">
        <v>476.13</v>
      </c>
      <c r="F10" s="20">
        <v>2696.23</v>
      </c>
      <c r="G10" s="20">
        <v>2219.91</v>
      </c>
      <c r="H10" s="20">
        <v>2.08</v>
      </c>
      <c r="I10" s="1"/>
      <c r="J10" s="1"/>
      <c r="K10" s="1"/>
      <c r="L10" s="1"/>
      <c r="N10" s="2">
        <v>1.6</v>
      </c>
      <c r="O10" s="1">
        <v>0.97799999999999998</v>
      </c>
      <c r="S10">
        <f t="shared" si="0"/>
        <v>160000</v>
      </c>
      <c r="T10">
        <f t="shared" si="1"/>
        <v>0.97799999999999998</v>
      </c>
      <c r="U10">
        <f t="shared" si="2"/>
        <v>156480</v>
      </c>
      <c r="V10" s="24">
        <f t="shared" si="3"/>
        <v>25600000000</v>
      </c>
    </row>
    <row r="11" spans="1:24">
      <c r="A11" s="20">
        <v>1.7</v>
      </c>
      <c r="B11" s="20">
        <v>115.17</v>
      </c>
      <c r="C11" s="20">
        <v>1.03</v>
      </c>
      <c r="D11" s="20">
        <v>0.97</v>
      </c>
      <c r="E11" s="20">
        <v>483.22</v>
      </c>
      <c r="F11" s="20">
        <v>2698.97</v>
      </c>
      <c r="G11" s="20">
        <v>2215.75</v>
      </c>
      <c r="H11" s="20">
        <v>2.09</v>
      </c>
      <c r="I11" s="1"/>
      <c r="J11" s="1"/>
      <c r="K11" s="1"/>
      <c r="L11" s="1"/>
      <c r="N11" s="2">
        <v>1.7</v>
      </c>
      <c r="O11" s="1">
        <v>0.97899999999999998</v>
      </c>
      <c r="S11">
        <f t="shared" si="0"/>
        <v>170000</v>
      </c>
      <c r="T11">
        <f t="shared" si="1"/>
        <v>0.97899999999999998</v>
      </c>
      <c r="U11">
        <f t="shared" si="2"/>
        <v>166430</v>
      </c>
      <c r="V11" s="24">
        <f t="shared" si="3"/>
        <v>28900000000</v>
      </c>
    </row>
    <row r="12" spans="1:24">
      <c r="A12" s="20">
        <v>1.8</v>
      </c>
      <c r="B12" s="20">
        <v>116.93</v>
      </c>
      <c r="C12" s="20">
        <v>0.98</v>
      </c>
      <c r="D12" s="20">
        <v>1.02</v>
      </c>
      <c r="E12" s="20">
        <v>490.7</v>
      </c>
      <c r="F12" s="20">
        <v>2701.58</v>
      </c>
      <c r="G12" s="20">
        <v>2210.87</v>
      </c>
      <c r="H12" s="20">
        <v>2.1</v>
      </c>
      <c r="I12" s="1"/>
      <c r="J12" s="1"/>
      <c r="K12" s="1"/>
      <c r="L12" s="1"/>
      <c r="N12" s="2">
        <v>1.8</v>
      </c>
      <c r="O12" s="1">
        <v>0.97899999999999998</v>
      </c>
      <c r="S12">
        <f t="shared" si="0"/>
        <v>180000</v>
      </c>
      <c r="T12">
        <f t="shared" si="1"/>
        <v>0.97899999999999998</v>
      </c>
      <c r="U12">
        <f t="shared" si="2"/>
        <v>176220</v>
      </c>
      <c r="V12" s="24">
        <f t="shared" si="3"/>
        <v>32400000000</v>
      </c>
    </row>
    <row r="13" spans="1:24">
      <c r="A13" s="20">
        <v>1.9</v>
      </c>
      <c r="B13" s="20">
        <v>118.62</v>
      </c>
      <c r="C13" s="20">
        <v>0.93</v>
      </c>
      <c r="D13" s="20">
        <v>1.08</v>
      </c>
      <c r="E13" s="20">
        <v>497.85</v>
      </c>
      <c r="F13" s="20">
        <v>2703.98</v>
      </c>
      <c r="G13" s="20">
        <v>2206.13</v>
      </c>
      <c r="H13" s="20">
        <v>2.11</v>
      </c>
      <c r="I13" s="1"/>
      <c r="J13" s="1"/>
      <c r="K13" s="1"/>
      <c r="L13" s="1"/>
      <c r="N13" s="2">
        <v>1.9</v>
      </c>
      <c r="O13" s="1">
        <v>0.97599999999999998</v>
      </c>
      <c r="S13">
        <f t="shared" si="0"/>
        <v>190000</v>
      </c>
      <c r="T13">
        <f t="shared" si="1"/>
        <v>0.97599999999999998</v>
      </c>
      <c r="U13">
        <f t="shared" si="2"/>
        <v>185440</v>
      </c>
      <c r="V13" s="24">
        <f t="shared" si="3"/>
        <v>36100000000</v>
      </c>
    </row>
    <row r="14" spans="1:24">
      <c r="A14" s="20">
        <v>2</v>
      </c>
      <c r="B14" s="20">
        <v>120.23</v>
      </c>
      <c r="C14" s="20">
        <v>0.89</v>
      </c>
      <c r="D14" s="20">
        <v>1.1299999999999999</v>
      </c>
      <c r="E14" s="20">
        <v>504.71</v>
      </c>
      <c r="F14" s="20">
        <v>2706.29</v>
      </c>
      <c r="G14" s="20">
        <v>2201.58</v>
      </c>
      <c r="H14" s="20">
        <v>2.11</v>
      </c>
      <c r="I14" s="1"/>
      <c r="J14" s="1"/>
      <c r="K14" s="1"/>
      <c r="L14" s="1"/>
      <c r="N14" s="2">
        <v>2</v>
      </c>
      <c r="O14" s="1">
        <v>0.97499999999999998</v>
      </c>
      <c r="S14">
        <f t="shared" si="0"/>
        <v>200000</v>
      </c>
      <c r="T14">
        <f t="shared" si="1"/>
        <v>0.97499999999999998</v>
      </c>
      <c r="U14">
        <f t="shared" si="2"/>
        <v>195000</v>
      </c>
      <c r="V14" s="24">
        <f t="shared" si="3"/>
        <v>40000000000</v>
      </c>
    </row>
    <row r="15" spans="1:24">
      <c r="A15" s="20">
        <v>2.4</v>
      </c>
      <c r="B15" s="20">
        <v>126.09</v>
      </c>
      <c r="C15" s="20">
        <v>0.74</v>
      </c>
      <c r="D15" s="20">
        <v>1.24</v>
      </c>
      <c r="E15" s="20">
        <v>517.63</v>
      </c>
      <c r="F15" s="20">
        <v>2714.61</v>
      </c>
      <c r="G15" s="20">
        <v>2196.98</v>
      </c>
      <c r="H15" s="20">
        <v>2.15</v>
      </c>
      <c r="I15" s="1"/>
      <c r="J15" s="1"/>
      <c r="K15" s="1"/>
      <c r="L15" s="1"/>
      <c r="N15" s="2">
        <v>2.4</v>
      </c>
      <c r="O15" s="1">
        <v>0.96899999999999997</v>
      </c>
      <c r="S15">
        <f t="shared" si="0"/>
        <v>240000</v>
      </c>
      <c r="T15">
        <f t="shared" si="1"/>
        <v>0.96899999999999997</v>
      </c>
      <c r="U15">
        <f t="shared" si="2"/>
        <v>232560</v>
      </c>
      <c r="V15" s="24">
        <f t="shared" si="3"/>
        <v>57600000000</v>
      </c>
    </row>
    <row r="16" spans="1:24">
      <c r="A16" s="20">
        <v>2.6</v>
      </c>
      <c r="B16" s="20">
        <v>128.72999999999999</v>
      </c>
      <c r="C16" s="20">
        <v>0.69</v>
      </c>
      <c r="D16" s="20">
        <v>1.44</v>
      </c>
      <c r="E16" s="20">
        <v>540.9</v>
      </c>
      <c r="F16" s="20">
        <v>2718.14</v>
      </c>
      <c r="G16" s="20">
        <v>2177.2399999999998</v>
      </c>
      <c r="H16" s="20">
        <v>2.15</v>
      </c>
      <c r="I16" s="1"/>
      <c r="J16" s="1"/>
      <c r="K16" s="1"/>
      <c r="L16" s="1"/>
      <c r="N16" s="2">
        <v>2.6</v>
      </c>
      <c r="O16" s="1">
        <v>0.97199999999999998</v>
      </c>
      <c r="S16">
        <f t="shared" si="0"/>
        <v>260000</v>
      </c>
      <c r="T16">
        <f t="shared" si="1"/>
        <v>0.97199999999999998</v>
      </c>
      <c r="U16">
        <f t="shared" si="2"/>
        <v>252720</v>
      </c>
      <c r="V16" s="24">
        <f t="shared" si="3"/>
        <v>67600000000</v>
      </c>
    </row>
    <row r="17" spans="1:22">
      <c r="A17" s="20">
        <v>2.8</v>
      </c>
      <c r="B17" s="20">
        <v>131.19999999999999</v>
      </c>
      <c r="C17" s="20">
        <v>0.65</v>
      </c>
      <c r="D17" s="20">
        <v>1.55</v>
      </c>
      <c r="E17" s="20">
        <v>551.45000000000005</v>
      </c>
      <c r="F17" s="20">
        <v>2721.54</v>
      </c>
      <c r="G17" s="20">
        <v>2170</v>
      </c>
      <c r="H17" s="20">
        <v>2.1800000000000002</v>
      </c>
      <c r="I17" s="1"/>
      <c r="J17" s="1"/>
      <c r="K17" s="1"/>
      <c r="L17" s="1"/>
      <c r="N17" s="2">
        <v>2.8</v>
      </c>
      <c r="O17" s="1">
        <v>0.96899999999999997</v>
      </c>
      <c r="S17">
        <f t="shared" si="0"/>
        <v>280000</v>
      </c>
      <c r="T17">
        <f t="shared" si="1"/>
        <v>0.96899999999999997</v>
      </c>
      <c r="U17">
        <f t="shared" si="2"/>
        <v>271320</v>
      </c>
      <c r="V17" s="24">
        <f t="shared" si="3"/>
        <v>78400000000</v>
      </c>
    </row>
    <row r="18" spans="1:2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R18" t="s">
        <v>26</v>
      </c>
      <c r="S18">
        <f>SUM(S2:S17)</f>
        <v>2600000</v>
      </c>
      <c r="T18">
        <f t="shared" ref="T18:V18" si="4">SUM(T2:T17)</f>
        <v>15.662999999999997</v>
      </c>
      <c r="U18">
        <f t="shared" si="4"/>
        <v>2540350</v>
      </c>
      <c r="V18" s="24">
        <f t="shared" si="4"/>
        <v>476600000000</v>
      </c>
    </row>
    <row r="19" spans="1:22">
      <c r="A19" s="21" t="s">
        <v>13</v>
      </c>
      <c r="B19" s="21"/>
      <c r="C19" s="21"/>
      <c r="D19" s="1"/>
      <c r="E19" s="1"/>
      <c r="F19" s="1"/>
      <c r="G19" s="1"/>
      <c r="H19" s="1"/>
      <c r="I19" s="1"/>
      <c r="J19" s="1"/>
      <c r="K19" s="1"/>
      <c r="L19" s="1"/>
    </row>
    <row r="20" spans="1:22" ht="43.5">
      <c r="A20" s="5" t="s">
        <v>10</v>
      </c>
      <c r="B20" s="6" t="s">
        <v>11</v>
      </c>
      <c r="C20" s="8" t="s">
        <v>12</v>
      </c>
      <c r="D20" s="1"/>
      <c r="E20" s="1"/>
      <c r="F20" s="1"/>
      <c r="G20" s="1"/>
      <c r="H20" s="1"/>
      <c r="I20" s="1"/>
      <c r="J20" s="1"/>
      <c r="K20" s="1"/>
      <c r="L20" s="1"/>
    </row>
    <row r="21" spans="1:22">
      <c r="A21" s="7">
        <v>80000</v>
      </c>
      <c r="B21" s="4">
        <v>366.7</v>
      </c>
      <c r="C21" s="1">
        <v>0.98699999999999999</v>
      </c>
      <c r="D21" s="1"/>
      <c r="E21" s="1"/>
      <c r="F21" s="1"/>
      <c r="G21" s="1"/>
      <c r="H21" s="1"/>
      <c r="I21" s="1"/>
      <c r="J21" s="1"/>
      <c r="K21" s="1"/>
      <c r="L21" s="1"/>
    </row>
    <row r="22" spans="1:22">
      <c r="A22" s="7">
        <v>90000</v>
      </c>
      <c r="B22" s="4">
        <v>369.66</v>
      </c>
      <c r="C22" s="1">
        <v>0.98599999999999999</v>
      </c>
      <c r="D22" s="1"/>
      <c r="E22" s="1"/>
      <c r="F22" s="1"/>
      <c r="G22" s="1"/>
      <c r="H22" s="1"/>
      <c r="I22" s="1"/>
      <c r="J22" s="1"/>
      <c r="K22" s="1"/>
      <c r="L22" s="1"/>
    </row>
    <row r="23" spans="1:22">
      <c r="A23" s="7">
        <v>100000</v>
      </c>
      <c r="B23" s="4">
        <v>372.78</v>
      </c>
      <c r="C23" s="1">
        <v>0.98499999999999999</v>
      </c>
      <c r="D23" s="1"/>
      <c r="E23" s="1"/>
      <c r="F23" s="1"/>
      <c r="G23" s="1"/>
      <c r="H23" s="1"/>
      <c r="I23" s="1"/>
      <c r="J23" s="1"/>
      <c r="K23" s="1"/>
      <c r="L23" s="1"/>
    </row>
    <row r="24" spans="1:22">
      <c r="A24" s="7">
        <v>110000</v>
      </c>
      <c r="B24" s="4">
        <v>375.47</v>
      </c>
      <c r="C24" s="1">
        <v>0.98199999999999998</v>
      </c>
      <c r="D24" s="1"/>
      <c r="E24" s="1"/>
      <c r="F24" s="1"/>
      <c r="G24" s="1"/>
      <c r="H24" s="1"/>
      <c r="I24" s="1"/>
      <c r="J24" s="1"/>
      <c r="K24" s="1"/>
      <c r="L24" s="1"/>
    </row>
    <row r="25" spans="1:22">
      <c r="A25" s="7">
        <v>120000</v>
      </c>
      <c r="B25" s="4">
        <v>377.96</v>
      </c>
      <c r="C25" s="1">
        <v>0.98299999999999998</v>
      </c>
      <c r="D25" s="1"/>
      <c r="E25" s="1"/>
      <c r="F25" s="1"/>
      <c r="G25" s="1"/>
      <c r="H25" s="1"/>
      <c r="I25" s="1"/>
      <c r="J25" s="1"/>
      <c r="K25" s="1"/>
      <c r="L25" s="1"/>
    </row>
    <row r="26" spans="1:22">
      <c r="A26" s="7">
        <v>130000</v>
      </c>
      <c r="B26" s="4">
        <v>380.28</v>
      </c>
      <c r="C26" s="1">
        <v>0.98199999999999998</v>
      </c>
      <c r="D26" s="1"/>
      <c r="E26" s="1"/>
      <c r="F26" s="1"/>
      <c r="G26" s="1"/>
      <c r="H26" s="1"/>
      <c r="I26" s="1"/>
      <c r="J26" s="1"/>
      <c r="K26" s="1"/>
      <c r="L26" s="1"/>
    </row>
    <row r="27" spans="1:22">
      <c r="A27" s="7">
        <v>140000</v>
      </c>
      <c r="B27" s="4">
        <v>382.46</v>
      </c>
      <c r="C27" s="1">
        <v>0.98099999999999998</v>
      </c>
      <c r="D27" s="1"/>
      <c r="E27" s="1"/>
      <c r="F27" s="1"/>
      <c r="G27" s="1"/>
      <c r="H27" s="1"/>
      <c r="I27" s="1"/>
      <c r="J27" s="1"/>
      <c r="K27" s="1"/>
      <c r="L27" s="1"/>
    </row>
    <row r="28" spans="1:22">
      <c r="A28" s="7">
        <v>150000</v>
      </c>
      <c r="B28" s="4">
        <v>384.52</v>
      </c>
      <c r="C28" s="1">
        <v>0.98</v>
      </c>
      <c r="D28" s="1"/>
      <c r="E28" s="1"/>
      <c r="F28" s="1"/>
      <c r="G28" s="1"/>
      <c r="H28" s="1"/>
      <c r="I28" s="1"/>
      <c r="J28" s="1"/>
      <c r="K28" s="1"/>
      <c r="L28" s="1"/>
    </row>
    <row r="29" spans="1:22">
      <c r="A29" s="7">
        <v>160000</v>
      </c>
      <c r="B29" s="4">
        <v>386.47</v>
      </c>
      <c r="C29" s="1">
        <v>0.97799999999999998</v>
      </c>
      <c r="D29" s="1"/>
      <c r="E29" s="1"/>
      <c r="F29" s="1"/>
      <c r="G29" s="1"/>
      <c r="H29" s="1"/>
      <c r="I29" s="1"/>
      <c r="J29" s="1"/>
      <c r="K29" s="1"/>
      <c r="L29" s="1"/>
    </row>
    <row r="30" spans="1:22">
      <c r="A30" s="7">
        <v>170000</v>
      </c>
      <c r="B30" s="4">
        <v>388.32</v>
      </c>
      <c r="C30" s="1">
        <v>0.97899999999999998</v>
      </c>
      <c r="D30" s="1"/>
      <c r="E30" s="1"/>
      <c r="F30" s="1"/>
      <c r="G30" s="1"/>
      <c r="H30" s="1"/>
      <c r="I30" s="1"/>
      <c r="J30" s="1"/>
      <c r="K30" s="1"/>
      <c r="L30" s="1"/>
    </row>
    <row r="31" spans="1:22">
      <c r="A31" s="7">
        <v>180000</v>
      </c>
      <c r="B31" s="4">
        <v>390.08</v>
      </c>
      <c r="C31" s="1">
        <v>0.97899999999999998</v>
      </c>
      <c r="D31" s="1"/>
      <c r="E31" s="1"/>
      <c r="F31" s="1"/>
      <c r="G31" s="1"/>
      <c r="H31" s="1"/>
      <c r="I31" s="1"/>
      <c r="J31" s="1"/>
      <c r="K31" s="1"/>
      <c r="L31" s="1"/>
    </row>
    <row r="32" spans="1:22">
      <c r="A32" s="7">
        <v>190000</v>
      </c>
      <c r="B32" s="4">
        <v>391.77</v>
      </c>
      <c r="C32" s="1">
        <v>0.97599999999999998</v>
      </c>
      <c r="D32" s="1"/>
      <c r="E32" s="1"/>
      <c r="F32" s="1"/>
      <c r="G32" s="1"/>
      <c r="H32" s="1"/>
      <c r="I32" s="1"/>
      <c r="J32" s="1"/>
      <c r="K32" s="1"/>
      <c r="L32" s="1"/>
    </row>
    <row r="33" spans="1:12">
      <c r="A33" s="7">
        <v>200000</v>
      </c>
      <c r="B33" s="4">
        <v>393.38</v>
      </c>
      <c r="C33" s="1">
        <v>0.97499999999999998</v>
      </c>
      <c r="D33" s="1"/>
      <c r="E33" s="1"/>
      <c r="F33" s="1"/>
      <c r="G33" s="1"/>
      <c r="H33" s="1"/>
      <c r="I33" s="1"/>
      <c r="J33" s="1"/>
      <c r="K33" s="1"/>
      <c r="L33" s="1"/>
    </row>
    <row r="34" spans="1:12">
      <c r="A34" s="7">
        <v>240000</v>
      </c>
      <c r="B34" s="4">
        <v>399.24</v>
      </c>
      <c r="C34" s="1">
        <v>0.96899999999999997</v>
      </c>
      <c r="D34" s="1"/>
      <c r="E34" s="1"/>
      <c r="F34" s="1"/>
      <c r="G34" s="1"/>
      <c r="H34" s="1"/>
      <c r="I34" s="1"/>
      <c r="J34" s="1"/>
      <c r="K34" s="1"/>
      <c r="L34" s="1"/>
    </row>
    <row r="35" spans="1:12">
      <c r="A35" s="7">
        <v>260000</v>
      </c>
      <c r="B35" s="4">
        <v>401.88</v>
      </c>
      <c r="C35" s="1">
        <v>0.97199999999999998</v>
      </c>
      <c r="D35" s="1"/>
      <c r="E35" s="1"/>
      <c r="F35" s="1"/>
      <c r="G35" s="1"/>
      <c r="H35" s="1"/>
      <c r="I35" s="1"/>
      <c r="J35" s="1"/>
      <c r="K35" s="1"/>
      <c r="L35" s="1"/>
    </row>
    <row r="36" spans="1:12">
      <c r="A36" s="7">
        <v>280000</v>
      </c>
      <c r="B36" s="4">
        <v>404.35</v>
      </c>
      <c r="C36" s="1">
        <v>0.96899999999999997</v>
      </c>
      <c r="D36" s="1"/>
      <c r="E36" s="1"/>
      <c r="F36" s="1"/>
      <c r="G36" s="1"/>
      <c r="H36" s="1"/>
      <c r="I36" s="1"/>
      <c r="J36" s="1"/>
      <c r="K36" s="1"/>
      <c r="L36" s="1"/>
    </row>
    <row r="42" spans="1:12"/>
    <row r="57" spans="1:17" ht="26.25" customHeight="1">
      <c r="A57" s="25" t="s">
        <v>29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</row>
    <row r="58" spans="1:17">
      <c r="A58" s="25" t="s">
        <v>30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</row>
  </sheetData>
  <pageMargins left="0.7" right="0.7" top="0.75" bottom="0.75" header="0.3" footer="0.3"/>
  <pageSetup paperSize="9" orientation="portrait" horizontalDpi="4294967293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</dc:creator>
  <cp:lastModifiedBy>Dzieci</cp:lastModifiedBy>
  <dcterms:created xsi:type="dcterms:W3CDTF">2024-10-16T19:04:39Z</dcterms:created>
  <dcterms:modified xsi:type="dcterms:W3CDTF">2024-10-16T21:01:31Z</dcterms:modified>
</cp:coreProperties>
</file>