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tectorStressQuantification\Results\"/>
    </mc:Choice>
  </mc:AlternateContent>
  <bookViews>
    <workbookView xWindow="0" yWindow="0" windowWidth="28800" windowHeight="12195" firstSheet="1" activeTab="5"/>
  </bookViews>
  <sheets>
    <sheet name="Alkane_GO_IonStats_Results" sheetId="1" r:id="rId1"/>
    <sheet name="OFN_20fg_Sensitivity_Results_1" sheetId="2" r:id="rId2"/>
    <sheet name="OFN_20fg_Sensitivity_Results_2" sheetId="6" r:id="rId3"/>
    <sheet name="OFN_Ion_Stats_Results" sheetId="3" r:id="rId4"/>
    <sheet name="OFN Linearity" sheetId="4" r:id="rId5"/>
    <sheet name="CombinedGOResults" sheetId="7" r:id="rId6"/>
  </sheets>
  <calcPr calcId="152511"/>
</workbook>
</file>

<file path=xl/calcChain.xml><?xml version="1.0" encoding="utf-8"?>
<calcChain xmlns="http://schemas.openxmlformats.org/spreadsheetml/2006/main">
  <c r="Q7" i="7" l="1"/>
  <c r="T13" i="7"/>
  <c r="S13" i="7"/>
  <c r="Q13" i="7"/>
  <c r="O13" i="7"/>
  <c r="T12" i="7"/>
  <c r="S12" i="7"/>
  <c r="Q12" i="7"/>
  <c r="O12" i="7"/>
  <c r="T11" i="7"/>
  <c r="S11" i="7"/>
  <c r="Q11" i="7"/>
  <c r="O11" i="7"/>
  <c r="T10" i="7"/>
  <c r="S10" i="7"/>
  <c r="Q10" i="7"/>
  <c r="O10" i="7"/>
  <c r="T9" i="7"/>
  <c r="S9" i="7"/>
  <c r="Q9" i="7"/>
  <c r="O9" i="7"/>
  <c r="T8" i="7"/>
  <c r="S8" i="7"/>
  <c r="Q8" i="7"/>
  <c r="O8" i="7"/>
  <c r="T7" i="7"/>
  <c r="S7" i="7"/>
  <c r="O7" i="7"/>
  <c r="S6" i="7"/>
  <c r="Q6" i="7"/>
  <c r="O6" i="7"/>
  <c r="T6" i="7"/>
  <c r="D45" i="6" l="1"/>
  <c r="Q44" i="6"/>
  <c r="Q45" i="6" s="1"/>
  <c r="P44" i="6"/>
  <c r="P45" i="6" s="1"/>
  <c r="M44" i="6"/>
  <c r="M45" i="6" s="1"/>
  <c r="L44" i="6"/>
  <c r="L45" i="6" s="1"/>
  <c r="I44" i="6"/>
  <c r="I45" i="6" s="1"/>
  <c r="H44" i="6"/>
  <c r="H45" i="6" s="1"/>
  <c r="E44" i="6"/>
  <c r="E45" i="6" s="1"/>
  <c r="D44" i="6"/>
  <c r="Q43" i="6"/>
  <c r="U23" i="6" s="1"/>
  <c r="P43" i="6"/>
  <c r="M43" i="6"/>
  <c r="L43" i="6"/>
  <c r="I43" i="6"/>
  <c r="H43" i="6"/>
  <c r="E43" i="6"/>
  <c r="D43" i="6"/>
  <c r="U12" i="6" s="1"/>
  <c r="U22" i="6"/>
  <c r="H22" i="6"/>
  <c r="E22" i="6"/>
  <c r="U21" i="6"/>
  <c r="Q21" i="6"/>
  <c r="Q22" i="6" s="1"/>
  <c r="P21" i="6"/>
  <c r="P22" i="6" s="1"/>
  <c r="M21" i="6"/>
  <c r="M22" i="6" s="1"/>
  <c r="L21" i="6"/>
  <c r="L22" i="6" s="1"/>
  <c r="I21" i="6"/>
  <c r="I22" i="6" s="1"/>
  <c r="H21" i="6"/>
  <c r="E21" i="6"/>
  <c r="D21" i="6"/>
  <c r="D22" i="6" s="1"/>
  <c r="U20" i="6"/>
  <c r="T20" i="6"/>
  <c r="Q20" i="6"/>
  <c r="T23" i="6" s="1"/>
  <c r="P20" i="6"/>
  <c r="T15" i="6" s="1"/>
  <c r="M20" i="6"/>
  <c r="T22" i="6" s="1"/>
  <c r="L20" i="6"/>
  <c r="I20" i="6"/>
  <c r="T21" i="6" s="1"/>
  <c r="H20" i="6"/>
  <c r="E20" i="6"/>
  <c r="D20" i="6"/>
  <c r="T12" i="6" s="1"/>
  <c r="U15" i="6"/>
  <c r="U14" i="6"/>
  <c r="T14" i="6"/>
  <c r="U13" i="6"/>
  <c r="T13" i="6"/>
  <c r="U7" i="6"/>
  <c r="T7" i="6"/>
  <c r="U6" i="6"/>
  <c r="T6" i="6"/>
  <c r="U5" i="6"/>
  <c r="T5" i="6"/>
  <c r="U4" i="6"/>
  <c r="T4" i="6"/>
</calcChain>
</file>

<file path=xl/sharedStrings.xml><?xml version="1.0" encoding="utf-8"?>
<sst xmlns="http://schemas.openxmlformats.org/spreadsheetml/2006/main" count="160" uniqueCount="60">
  <si>
    <t>setname</t>
  </si>
  <si>
    <t>inst</t>
  </si>
  <si>
    <t>offset_volts</t>
  </si>
  <si>
    <t>starting_go_dv</t>
  </si>
  <si>
    <t>starting_go_api</t>
  </si>
  <si>
    <t>ending_go_dv</t>
  </si>
  <si>
    <t>ending_go_api</t>
  </si>
  <si>
    <t>Alk_+000v_a_PV1</t>
  </si>
  <si>
    <t>PV1</t>
  </si>
  <si>
    <t>Alk_+150v_a_PV1</t>
  </si>
  <si>
    <t>Alk_+250v_b_PV1</t>
  </si>
  <si>
    <t>Alk_+350v_a_PV1</t>
  </si>
  <si>
    <t>Alk_+000v_a_PV2</t>
  </si>
  <si>
    <t>PV2</t>
  </si>
  <si>
    <t>Alk_+150v_a_PV2</t>
  </si>
  <si>
    <t>Alk_+250v_b_PV2</t>
  </si>
  <si>
    <t>Alk_+350v_a_PV2</t>
  </si>
  <si>
    <t>rsd_similarity</t>
  </si>
  <si>
    <t>stddev_similarity</t>
  </si>
  <si>
    <t>ave_similarity</t>
  </si>
  <si>
    <t>rsd_quant_sn</t>
  </si>
  <si>
    <t>stddev_quant_sn</t>
  </si>
  <si>
    <t>ave_quant_sn</t>
  </si>
  <si>
    <t>rsd_area</t>
  </si>
  <si>
    <t>stddev_area</t>
  </si>
  <si>
    <t>ave_area</t>
  </si>
  <si>
    <t>idl</t>
  </si>
  <si>
    <t>end_go_api</t>
  </si>
  <si>
    <t>end_go_dv</t>
  </si>
  <si>
    <t>ave_end_dm_api</t>
  </si>
  <si>
    <t>ave_start_dm_api</t>
  </si>
  <si>
    <t>start_go_api</t>
  </si>
  <si>
    <t>start_go_dv</t>
  </si>
  <si>
    <t>r</t>
  </si>
  <si>
    <t>concrange_pg_high</t>
  </si>
  <si>
    <t>concrange_pg_low</t>
  </si>
  <si>
    <t>orders</t>
  </si>
  <si>
    <t>%RSD</t>
  </si>
  <si>
    <t>Std Dev</t>
  </si>
  <si>
    <t>Ave</t>
  </si>
  <si>
    <t>S/N</t>
  </si>
  <si>
    <t>Area</t>
  </si>
  <si>
    <t>IDL</t>
  </si>
  <si>
    <t>Ave S/N</t>
  </si>
  <si>
    <t>Ave Area</t>
  </si>
  <si>
    <t>OffSet</t>
  </si>
  <si>
    <t>20 fg OFN +350 Volt Det Offset</t>
  </si>
  <si>
    <t>20 fg OFN +250 Volt Det Offset</t>
  </si>
  <si>
    <t>20 fg OFN +150 Volt Det Offset</t>
  </si>
  <si>
    <t>20 fg OFN +0 Volt Det Offset</t>
  </si>
  <si>
    <t>PV1 Data</t>
  </si>
  <si>
    <t>PV2 Data</t>
  </si>
  <si>
    <t>OFN Data</t>
  </si>
  <si>
    <t>Alkane Data</t>
  </si>
  <si>
    <t>OFN</t>
  </si>
  <si>
    <r>
      <t xml:space="preserve">GO </t>
    </r>
    <r>
      <rPr>
        <sz val="11"/>
        <color theme="1"/>
        <rFont val="Calibri"/>
        <family val="2"/>
      </rPr>
      <t>Δ</t>
    </r>
  </si>
  <si>
    <t>Alkane</t>
  </si>
  <si>
    <t>Total</t>
  </si>
  <si>
    <t># of Inj.</t>
  </si>
  <si>
    <t>Offset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</si>
</sst>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vs IDL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1890374168347"/>
          <c:y val="0.11574074074074074"/>
          <c:w val="0.81350607336873593"/>
          <c:h val="0.740856095086408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OFN_20fg_Sensitivity_Results_2!$T$3</c:f>
              <c:strCache>
                <c:ptCount val="1"/>
                <c:pt idx="0">
                  <c:v>PV1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OFN_20fg_Sensitivity_Results_2!$S$4:$S$7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OFN_20fg_Sensitivity_Results_2!$T$4:$T$7</c:f>
              <c:numCache>
                <c:formatCode>General</c:formatCode>
                <c:ptCount val="4"/>
                <c:pt idx="0">
                  <c:v>3.6614000000000001E-2</c:v>
                </c:pt>
                <c:pt idx="1">
                  <c:v>9.6740000000000003E-3</c:v>
                </c:pt>
                <c:pt idx="2">
                  <c:v>5.6417999999999998E-3</c:v>
                </c:pt>
                <c:pt idx="3">
                  <c:v>4.6959999999999997E-3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OFN_20fg_Sensitivity_Results_2!$U$3</c:f>
              <c:strCache>
                <c:ptCount val="1"/>
                <c:pt idx="0">
                  <c:v>PV2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OFN_20fg_Sensitivity_Results_2!$S$4:$S$7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OFN_20fg_Sensitivity_Results_2!$U$4:$U$7</c:f>
              <c:numCache>
                <c:formatCode>0.0E+00</c:formatCode>
                <c:ptCount val="4"/>
                <c:pt idx="0">
                  <c:v>8.3151000000000006E-3</c:v>
                </c:pt>
                <c:pt idx="1">
                  <c:v>4.4854999999999999E-3</c:v>
                </c:pt>
                <c:pt idx="2">
                  <c:v>4.6081999999999998E-3</c:v>
                </c:pt>
                <c:pt idx="3">
                  <c:v>3.3099000000000002E-3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82152"/>
        <c:axId val="329482936"/>
      </c:scatterChart>
      <c:valAx>
        <c:axId val="32948215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Voltage Offset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82936"/>
        <c:crosses val="autoZero"/>
        <c:crossBetween val="midCat"/>
      </c:valAx>
      <c:valAx>
        <c:axId val="329482936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IDL</a:t>
                </a:r>
                <a:r>
                  <a:rPr lang="en-US" baseline="0"/>
                  <a:t> from 20fg OFN On Column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8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3600174978129"/>
          <c:y val="0.5931707494896471"/>
          <c:w val="8.5881859244338637E-2"/>
          <c:h val="0.110430206536855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vs Average Area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1890374168347"/>
          <c:y val="0.11574074074074074"/>
          <c:w val="0.81350607336873593"/>
          <c:h val="0.740856095086408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OFN_20fg_Sensitivity_Results_2!$T$11</c:f>
              <c:strCache>
                <c:ptCount val="1"/>
                <c:pt idx="0">
                  <c:v>PV1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81804309345053E-6"/>
                  <c:y val="0.24180213621858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277.47x + 17951</a:t>
                    </a:r>
                    <a:br>
                      <a:rPr lang="en-US" baseline="0"/>
                    </a:br>
                    <a:r>
                      <a:rPr lang="en-US" baseline="0"/>
                      <a:t>R² = 0.973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PV1 Linearity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OFN_20fg_Sensitivity_Results_2!$S$12:$S$15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OFN_20fg_Sensitivity_Results_2!$T$12:$T$15</c:f>
              <c:numCache>
                <c:formatCode>0.0E+00</c:formatCode>
                <c:ptCount val="4"/>
                <c:pt idx="0">
                  <c:v>16175.486363636364</c:v>
                </c:pt>
                <c:pt idx="1">
                  <c:v>57751.142857142855</c:v>
                </c:pt>
                <c:pt idx="2">
                  <c:v>97173.733333333337</c:v>
                </c:pt>
                <c:pt idx="3">
                  <c:v>108804.33333333333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OFN_20fg_Sensitivity_Results_2!$U$11</c:f>
              <c:strCache>
                <c:ptCount val="1"/>
                <c:pt idx="0">
                  <c:v>PV2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69660623817379"/>
                  <c:y val="-5.67616950212781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518.2x + 30582</a:t>
                    </a:r>
                    <a:br>
                      <a:rPr lang="en-US" baseline="0"/>
                    </a:br>
                    <a:r>
                      <a:rPr lang="en-US" baseline="0"/>
                      <a:t>R² = 0.9926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PV2 Linearity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OFN_20fg_Sensitivity_Results_2!$S$12:$S$15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OFN_20fg_Sensitivity_Results_2!$U$12:$U$15</c:f>
              <c:numCache>
                <c:formatCode>0.0E+00</c:formatCode>
                <c:ptCount val="4"/>
                <c:pt idx="0">
                  <c:v>26207</c:v>
                </c:pt>
                <c:pt idx="1">
                  <c:v>118083.73333333334</c:v>
                </c:pt>
                <c:pt idx="2">
                  <c:v>155902.39999999999</c:v>
                </c:pt>
                <c:pt idx="3">
                  <c:v>210786.26666666666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73904"/>
        <c:axId val="327475864"/>
      </c:scatterChart>
      <c:valAx>
        <c:axId val="327473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Voltage Offset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5864"/>
        <c:crosses val="autoZero"/>
        <c:crossBetween val="midCat"/>
      </c:valAx>
      <c:valAx>
        <c:axId val="3274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Area from 20fg OFN On Column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7792834035279"/>
          <c:y val="0.1809007383346069"/>
          <c:w val="0.2273547274613929"/>
          <c:h val="0.1366060722855807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 vs Average Quant S/N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1890374168347"/>
          <c:y val="0.11574074074074074"/>
          <c:w val="0.81350607336873593"/>
          <c:h val="0.740856095086408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OFN_20fg_Sensitivity_Results_2!$T$19</c:f>
              <c:strCache>
                <c:ptCount val="1"/>
                <c:pt idx="0">
                  <c:v>PV1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OFN_20fg_Sensitivity_Results_2!$S$20:$S$23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OFN_20fg_Sensitivity_Results_2!$T$20:$T$23</c:f>
              <c:numCache>
                <c:formatCode>General</c:formatCode>
                <c:ptCount val="4"/>
                <c:pt idx="0">
                  <c:v>5.798881818181818</c:v>
                </c:pt>
                <c:pt idx="1">
                  <c:v>10.931607142857143</c:v>
                </c:pt>
                <c:pt idx="2">
                  <c:v>12.328466666666666</c:v>
                </c:pt>
                <c:pt idx="3">
                  <c:v>9.138046666666666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OFN_20fg_Sensitivity_Results_2!$U$19</c:f>
              <c:strCache>
                <c:ptCount val="1"/>
                <c:pt idx="0">
                  <c:v>PV2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OFN_20fg_Sensitivity_Results_2!$S$20:$S$23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xVal>
          <c:yVal>
            <c:numRef>
              <c:f>OFN_20fg_Sensitivity_Results_2!$U$20:$U$23</c:f>
              <c:numCache>
                <c:formatCode>0.0E+00</c:formatCode>
                <c:ptCount val="4"/>
                <c:pt idx="0">
                  <c:v>9.7211800000000004</c:v>
                </c:pt>
                <c:pt idx="1">
                  <c:v>18.036733333333334</c:v>
                </c:pt>
                <c:pt idx="2">
                  <c:v>15.208866666666665</c:v>
                </c:pt>
                <c:pt idx="3">
                  <c:v>17.185600000000001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71160"/>
        <c:axId val="327472336"/>
      </c:scatterChart>
      <c:valAx>
        <c:axId val="32747116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Voltage Offset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2336"/>
        <c:crosses val="autoZero"/>
        <c:crossBetween val="midCat"/>
      </c:valAx>
      <c:valAx>
        <c:axId val="3274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Quant S/N from 20fg OFN On Column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7792834035279"/>
          <c:y val="0.1809007383346069"/>
          <c:w val="0.14014542513581152"/>
          <c:h val="0.110430206536855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238125</xdr:colOff>
      <xdr:row>2</xdr:row>
      <xdr:rowOff>71437</xdr:rowOff>
    </xdr:from>
    <xdr:to>
      <xdr:col>33</xdr:col>
      <xdr:colOff>85725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32</xdr:col>
      <xdr:colOff>457200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47</xdr:row>
      <xdr:rowOff>57150</xdr:rowOff>
    </xdr:from>
    <xdr:to>
      <xdr:col>32</xdr:col>
      <xdr:colOff>228600</xdr:colOff>
      <xdr:row>67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>
        <v>0</v>
      </c>
      <c r="E2">
        <v>2018.7</v>
      </c>
      <c r="F2">
        <v>107.455</v>
      </c>
      <c r="G2">
        <v>2011</v>
      </c>
      <c r="H2">
        <v>110.556</v>
      </c>
    </row>
    <row r="3" spans="1:8" x14ac:dyDescent="0.25">
      <c r="A3">
        <v>1</v>
      </c>
      <c r="B3" t="s">
        <v>9</v>
      </c>
      <c r="C3" t="s">
        <v>8</v>
      </c>
      <c r="D3">
        <v>150</v>
      </c>
      <c r="E3">
        <v>2014.5</v>
      </c>
      <c r="F3">
        <v>109.15900000000001</v>
      </c>
      <c r="G3">
        <v>2037.5</v>
      </c>
      <c r="H3">
        <v>109.741</v>
      </c>
    </row>
    <row r="4" spans="1:8" x14ac:dyDescent="0.25">
      <c r="A4">
        <v>2</v>
      </c>
      <c r="B4" t="s">
        <v>10</v>
      </c>
      <c r="C4" t="s">
        <v>8</v>
      </c>
      <c r="D4">
        <v>250</v>
      </c>
      <c r="E4">
        <v>2056.8000000000002</v>
      </c>
      <c r="F4">
        <v>110.3</v>
      </c>
      <c r="G4">
        <v>2087.4</v>
      </c>
      <c r="H4">
        <v>109.798</v>
      </c>
    </row>
    <row r="5" spans="1:8" x14ac:dyDescent="0.25">
      <c r="A5">
        <v>3</v>
      </c>
      <c r="B5" t="s">
        <v>11</v>
      </c>
      <c r="C5" t="s">
        <v>8</v>
      </c>
      <c r="D5">
        <v>350</v>
      </c>
      <c r="E5">
        <v>2074.9</v>
      </c>
      <c r="F5">
        <v>108.101</v>
      </c>
      <c r="G5">
        <v>2117.6999999999998</v>
      </c>
      <c r="H5">
        <v>110.312</v>
      </c>
    </row>
    <row r="6" spans="1:8" x14ac:dyDescent="0.25">
      <c r="A6">
        <v>4</v>
      </c>
      <c r="B6" t="s">
        <v>12</v>
      </c>
      <c r="C6" t="s">
        <v>13</v>
      </c>
      <c r="D6">
        <v>0</v>
      </c>
      <c r="E6">
        <v>2047.6</v>
      </c>
      <c r="F6">
        <v>109.852</v>
      </c>
      <c r="G6">
        <v>2042.5</v>
      </c>
      <c r="H6">
        <v>109.405</v>
      </c>
    </row>
    <row r="7" spans="1:8" x14ac:dyDescent="0.25">
      <c r="A7">
        <v>5</v>
      </c>
      <c r="B7" t="s">
        <v>14</v>
      </c>
      <c r="C7" t="s">
        <v>13</v>
      </c>
      <c r="D7">
        <v>150</v>
      </c>
      <c r="E7">
        <v>2058.6999999999998</v>
      </c>
      <c r="F7">
        <v>108.91</v>
      </c>
      <c r="G7">
        <v>2093.1</v>
      </c>
      <c r="H7">
        <v>109.474</v>
      </c>
    </row>
    <row r="8" spans="1:8" x14ac:dyDescent="0.25">
      <c r="A8">
        <v>6</v>
      </c>
      <c r="B8" t="s">
        <v>15</v>
      </c>
      <c r="C8" t="s">
        <v>13</v>
      </c>
      <c r="D8">
        <v>250</v>
      </c>
      <c r="E8">
        <v>2074.1999999999998</v>
      </c>
      <c r="F8">
        <v>109.099</v>
      </c>
      <c r="G8">
        <v>2097.1999999999998</v>
      </c>
      <c r="H8">
        <v>110.15</v>
      </c>
    </row>
    <row r="9" spans="1:8" x14ac:dyDescent="0.25">
      <c r="A9">
        <v>7</v>
      </c>
      <c r="B9" t="s">
        <v>16</v>
      </c>
      <c r="C9" t="s">
        <v>13</v>
      </c>
      <c r="D9">
        <v>350</v>
      </c>
      <c r="E9">
        <v>2109.6999999999998</v>
      </c>
      <c r="F9">
        <v>110.01300000000001</v>
      </c>
      <c r="G9">
        <v>2158.1</v>
      </c>
      <c r="H9">
        <v>110.431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L21" sqref="L21"/>
    </sheetView>
  </sheetViews>
  <sheetFormatPr defaultRowHeight="15" x14ac:dyDescent="0.25"/>
  <cols>
    <col min="4" max="4" width="10" bestFit="1" customWidth="1"/>
    <col min="5" max="6" width="12" bestFit="1" customWidth="1"/>
    <col min="7" max="7" width="8.5703125" bestFit="1" customWidth="1"/>
    <col min="8" max="8" width="13.42578125" bestFit="1" customWidth="1"/>
    <col min="9" max="9" width="16.28515625" bestFit="1" customWidth="1"/>
    <col min="10" max="10" width="12.85546875" bestFit="1" customWidth="1"/>
    <col min="11" max="11" width="13.5703125" bestFit="1" customWidth="1"/>
    <col min="12" max="12" width="16.42578125" bestFit="1" customWidth="1"/>
    <col min="13" max="13" width="13.140625" bestFit="1" customWidth="1"/>
  </cols>
  <sheetData>
    <row r="1" spans="1:13" x14ac:dyDescent="0.25">
      <c r="B1" t="s">
        <v>1</v>
      </c>
      <c r="C1" t="s">
        <v>2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</row>
    <row r="2" spans="1:13" x14ac:dyDescent="0.25">
      <c r="A2">
        <v>0</v>
      </c>
      <c r="B2" t="s">
        <v>8</v>
      </c>
      <c r="C2">
        <v>0</v>
      </c>
      <c r="D2">
        <v>3.6614000000000001E-2</v>
      </c>
      <c r="E2">
        <v>17699.7</v>
      </c>
      <c r="F2">
        <v>9957.8426272405395</v>
      </c>
      <c r="G2">
        <v>56.26</v>
      </c>
      <c r="H2">
        <v>7.7</v>
      </c>
      <c r="I2">
        <v>3.7727090178455698</v>
      </c>
      <c r="J2">
        <v>48.996000000000002</v>
      </c>
    </row>
    <row r="3" spans="1:13" x14ac:dyDescent="0.25">
      <c r="A3">
        <v>1</v>
      </c>
      <c r="B3" t="s">
        <v>13</v>
      </c>
      <c r="C3">
        <v>0</v>
      </c>
      <c r="D3">
        <v>8.3151000000000006E-3</v>
      </c>
      <c r="E3">
        <v>26207</v>
      </c>
      <c r="F3">
        <v>4151.5508806090402</v>
      </c>
      <c r="G3">
        <v>15.840999999999999</v>
      </c>
      <c r="H3">
        <v>11.6</v>
      </c>
      <c r="I3">
        <v>1.5946338585572299</v>
      </c>
      <c r="J3">
        <v>13.747</v>
      </c>
    </row>
    <row r="4" spans="1:13" x14ac:dyDescent="0.25">
      <c r="A4">
        <v>2</v>
      </c>
      <c r="B4" t="s">
        <v>8</v>
      </c>
      <c r="C4">
        <v>150</v>
      </c>
      <c r="D4">
        <v>9.6740000000000003E-3</v>
      </c>
      <c r="E4">
        <v>57751.142857142797</v>
      </c>
      <c r="F4">
        <v>10539.984877069999</v>
      </c>
      <c r="G4">
        <v>18.251000000000001</v>
      </c>
      <c r="H4">
        <v>11.5714285714285</v>
      </c>
      <c r="I4">
        <v>2.4718191903717601</v>
      </c>
      <c r="J4">
        <v>21.361000000000001</v>
      </c>
      <c r="K4">
        <v>388</v>
      </c>
      <c r="L4">
        <v>106.127282072047</v>
      </c>
      <c r="M4">
        <v>27.352</v>
      </c>
    </row>
    <row r="5" spans="1:13" x14ac:dyDescent="0.25">
      <c r="A5">
        <v>3</v>
      </c>
      <c r="B5" t="s">
        <v>13</v>
      </c>
      <c r="C5">
        <v>150</v>
      </c>
      <c r="D5">
        <v>4.4854999999999999E-3</v>
      </c>
      <c r="E5">
        <v>118083.733333333</v>
      </c>
      <c r="F5">
        <v>10090.82706129</v>
      </c>
      <c r="G5">
        <v>8.5449999999999999</v>
      </c>
      <c r="H5">
        <v>18.933333333333302</v>
      </c>
      <c r="I5">
        <v>1.1629191512658701</v>
      </c>
      <c r="J5">
        <v>6.1420000000000003</v>
      </c>
      <c r="K5">
        <v>228.111111111111</v>
      </c>
      <c r="L5">
        <v>173.372030936686</v>
      </c>
      <c r="M5">
        <v>76.003</v>
      </c>
    </row>
    <row r="6" spans="1:13" x14ac:dyDescent="0.25">
      <c r="A6">
        <v>4</v>
      </c>
      <c r="B6" t="s">
        <v>8</v>
      </c>
      <c r="C6">
        <v>250</v>
      </c>
      <c r="D6">
        <v>5.6417999999999998E-3</v>
      </c>
      <c r="E6">
        <v>97173.733333333294</v>
      </c>
      <c r="F6">
        <v>10444.715584359999</v>
      </c>
      <c r="G6">
        <v>10.747999999999999</v>
      </c>
      <c r="H6">
        <v>13.2</v>
      </c>
      <c r="I6">
        <v>1.2071217242444301</v>
      </c>
      <c r="J6">
        <v>9.1449999999999996</v>
      </c>
      <c r="K6">
        <v>325.83333333333297</v>
      </c>
      <c r="L6">
        <v>207.59808926545199</v>
      </c>
      <c r="M6">
        <v>63.713000000000001</v>
      </c>
    </row>
    <row r="7" spans="1:13" x14ac:dyDescent="0.25">
      <c r="A7">
        <v>5</v>
      </c>
      <c r="B7" t="s">
        <v>13</v>
      </c>
      <c r="C7">
        <v>250</v>
      </c>
      <c r="D7">
        <v>4.6081999999999998E-3</v>
      </c>
      <c r="E7">
        <v>155902.39999999999</v>
      </c>
      <c r="F7">
        <v>13686.89812923</v>
      </c>
      <c r="G7">
        <v>8.7789999999999999</v>
      </c>
      <c r="H7">
        <v>17.133333333333301</v>
      </c>
      <c r="I7">
        <v>1.3557637102737401</v>
      </c>
      <c r="J7">
        <v>7.9130000000000003</v>
      </c>
      <c r="K7">
        <v>244.125</v>
      </c>
      <c r="L7">
        <v>130.765261332774</v>
      </c>
      <c r="M7">
        <v>53.564999999999998</v>
      </c>
    </row>
    <row r="8" spans="1:13" x14ac:dyDescent="0.25">
      <c r="A8">
        <v>6</v>
      </c>
      <c r="B8" t="s">
        <v>8</v>
      </c>
      <c r="C8">
        <v>350</v>
      </c>
      <c r="D8">
        <v>4.6959999999999997E-3</v>
      </c>
      <c r="E8">
        <v>109318.714285714</v>
      </c>
      <c r="F8">
        <v>9887.7993073715406</v>
      </c>
      <c r="G8">
        <v>9.0449999999999999</v>
      </c>
      <c r="H8">
        <v>9.7857142857142794</v>
      </c>
      <c r="I8">
        <v>0.57893422352183899</v>
      </c>
      <c r="J8">
        <v>5.9160000000000004</v>
      </c>
      <c r="K8">
        <v>360.5</v>
      </c>
      <c r="L8">
        <v>14.849242404917399</v>
      </c>
      <c r="M8">
        <v>4.1189999999999998</v>
      </c>
    </row>
    <row r="9" spans="1:13" x14ac:dyDescent="0.25">
      <c r="A9">
        <v>7</v>
      </c>
      <c r="B9" t="s">
        <v>13</v>
      </c>
      <c r="C9">
        <v>350</v>
      </c>
      <c r="D9">
        <v>3.3099000000000002E-3</v>
      </c>
      <c r="E9">
        <v>210786.26666666599</v>
      </c>
      <c r="F9">
        <v>13291.982478530001</v>
      </c>
      <c r="G9">
        <v>6.306</v>
      </c>
      <c r="H9">
        <v>19</v>
      </c>
      <c r="I9">
        <v>1.30930734141595</v>
      </c>
      <c r="J9">
        <v>6.891</v>
      </c>
      <c r="K9">
        <v>354.18181818181802</v>
      </c>
      <c r="L9">
        <v>119.807193591886</v>
      </c>
      <c r="M9">
        <v>33.826000000000001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topLeftCell="W19" workbookViewId="0">
      <selection activeCell="X1" sqref="X1"/>
    </sheetView>
  </sheetViews>
  <sheetFormatPr defaultRowHeight="15" x14ac:dyDescent="0.25"/>
  <cols>
    <col min="3" max="3" width="12" bestFit="1" customWidth="1"/>
    <col min="4" max="4" width="9.5703125" bestFit="1" customWidth="1"/>
    <col min="8" max="8" width="9.5703125" bestFit="1" customWidth="1"/>
    <col min="12" max="12" width="9.5703125" bestFit="1" customWidth="1"/>
    <col min="16" max="16" width="9.5703125" bestFit="1" customWidth="1"/>
  </cols>
  <sheetData>
    <row r="2" spans="3:21" x14ac:dyDescent="0.25">
      <c r="C2" s="5" t="s">
        <v>50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S2" s="5" t="s">
        <v>42</v>
      </c>
      <c r="T2" s="5"/>
      <c r="U2" s="5"/>
    </row>
    <row r="3" spans="3:21" x14ac:dyDescent="0.25">
      <c r="C3" s="5" t="s">
        <v>49</v>
      </c>
      <c r="D3" s="5"/>
      <c r="E3" s="5"/>
      <c r="G3" s="5" t="s">
        <v>48</v>
      </c>
      <c r="H3" s="5"/>
      <c r="I3" s="5"/>
      <c r="K3" s="5" t="s">
        <v>47</v>
      </c>
      <c r="L3" s="5"/>
      <c r="M3" s="5"/>
      <c r="O3" s="5" t="s">
        <v>46</v>
      </c>
      <c r="P3" s="5"/>
      <c r="Q3" s="5"/>
      <c r="R3" s="1"/>
      <c r="S3" t="s">
        <v>45</v>
      </c>
      <c r="T3" t="s">
        <v>8</v>
      </c>
      <c r="U3" t="s">
        <v>13</v>
      </c>
    </row>
    <row r="4" spans="3:21" x14ac:dyDescent="0.25">
      <c r="C4" t="s">
        <v>42</v>
      </c>
      <c r="D4" t="s">
        <v>41</v>
      </c>
      <c r="E4" t="s">
        <v>40</v>
      </c>
      <c r="G4" t="s">
        <v>42</v>
      </c>
      <c r="H4" t="s">
        <v>41</v>
      </c>
      <c r="I4" t="s">
        <v>40</v>
      </c>
      <c r="K4" t="s">
        <v>42</v>
      </c>
      <c r="L4" t="s">
        <v>41</v>
      </c>
      <c r="M4" t="s">
        <v>40</v>
      </c>
      <c r="O4" t="s">
        <v>42</v>
      </c>
      <c r="P4" t="s">
        <v>41</v>
      </c>
      <c r="Q4" t="s">
        <v>40</v>
      </c>
      <c r="S4">
        <v>0</v>
      </c>
      <c r="T4">
        <f>C5</f>
        <v>3.6614000000000001E-2</v>
      </c>
      <c r="U4" s="3">
        <f>C28</f>
        <v>8.3151000000000006E-3</v>
      </c>
    </row>
    <row r="5" spans="3:21" x14ac:dyDescent="0.25">
      <c r="C5">
        <v>3.6614000000000001E-2</v>
      </c>
      <c r="D5">
        <v>16443</v>
      </c>
      <c r="E5">
        <v>6.4854000000000003</v>
      </c>
      <c r="G5">
        <v>9.6740000000000003E-3</v>
      </c>
      <c r="H5">
        <v>43235</v>
      </c>
      <c r="I5">
        <v>9.5130999999999997</v>
      </c>
      <c r="K5">
        <v>5.6417999999999998E-3</v>
      </c>
      <c r="L5">
        <v>92566</v>
      </c>
      <c r="M5">
        <v>11.435</v>
      </c>
      <c r="O5">
        <v>4.6959999999999997E-3</v>
      </c>
      <c r="P5">
        <v>108777</v>
      </c>
      <c r="Q5">
        <v>8.3759999999999994</v>
      </c>
      <c r="S5">
        <v>150</v>
      </c>
      <c r="T5">
        <f>G5</f>
        <v>9.6740000000000003E-3</v>
      </c>
      <c r="U5" s="3">
        <f>G28</f>
        <v>4.4854999999999999E-3</v>
      </c>
    </row>
    <row r="6" spans="3:21" x14ac:dyDescent="0.25">
      <c r="C6">
        <v>3.6614000000000001E-2</v>
      </c>
      <c r="D6">
        <v>6789</v>
      </c>
      <c r="E6">
        <v>1.7672000000000001</v>
      </c>
      <c r="G6">
        <v>9.6740000000000003E-3</v>
      </c>
      <c r="H6">
        <v>37831</v>
      </c>
      <c r="I6">
        <v>7.9650999999999996</v>
      </c>
      <c r="K6">
        <v>5.6417999999999998E-3</v>
      </c>
      <c r="L6">
        <v>86215</v>
      </c>
      <c r="M6">
        <v>13.664999999999999</v>
      </c>
      <c r="O6">
        <v>4.6959999999999997E-3</v>
      </c>
      <c r="P6">
        <v>106515</v>
      </c>
      <c r="Q6">
        <v>9.1262000000000008</v>
      </c>
      <c r="S6">
        <v>250</v>
      </c>
      <c r="T6">
        <f>K5</f>
        <v>5.6417999999999998E-3</v>
      </c>
      <c r="U6" s="3">
        <f>K28</f>
        <v>4.6081999999999998E-3</v>
      </c>
    </row>
    <row r="7" spans="3:21" x14ac:dyDescent="0.25">
      <c r="C7">
        <v>3.6614000000000001E-2</v>
      </c>
      <c r="D7">
        <v>7716.2</v>
      </c>
      <c r="E7">
        <v>2.9335</v>
      </c>
      <c r="G7">
        <v>9.6740000000000003E-3</v>
      </c>
      <c r="H7">
        <v>45637</v>
      </c>
      <c r="I7">
        <v>7.2454999999999998</v>
      </c>
      <c r="K7">
        <v>5.6417999999999998E-3</v>
      </c>
      <c r="L7">
        <v>102931</v>
      </c>
      <c r="M7">
        <v>13.117000000000001</v>
      </c>
      <c r="O7">
        <v>4.6959999999999997E-3</v>
      </c>
      <c r="P7">
        <v>101603</v>
      </c>
      <c r="Q7">
        <v>7.3947000000000003</v>
      </c>
      <c r="S7">
        <v>350</v>
      </c>
      <c r="T7">
        <f>O5</f>
        <v>4.6959999999999997E-3</v>
      </c>
      <c r="U7" s="3">
        <f>O28</f>
        <v>3.3099000000000002E-3</v>
      </c>
    </row>
    <row r="8" spans="3:21" x14ac:dyDescent="0.25">
      <c r="G8">
        <v>9.6740000000000003E-3</v>
      </c>
      <c r="H8">
        <v>48147</v>
      </c>
      <c r="I8">
        <v>8.4774999999999991</v>
      </c>
      <c r="K8">
        <v>5.6417999999999998E-3</v>
      </c>
      <c r="L8">
        <v>115255</v>
      </c>
      <c r="M8">
        <v>11.978999999999999</v>
      </c>
      <c r="O8">
        <v>4.6959999999999997E-3</v>
      </c>
      <c r="P8">
        <v>112401</v>
      </c>
      <c r="Q8">
        <v>9.9829000000000008</v>
      </c>
    </row>
    <row r="9" spans="3:21" x14ac:dyDescent="0.25">
      <c r="C9">
        <v>3.6614000000000001E-2</v>
      </c>
      <c r="D9">
        <v>6457.3</v>
      </c>
      <c r="E9">
        <v>1.1424000000000001</v>
      </c>
      <c r="G9">
        <v>9.6740000000000003E-3</v>
      </c>
      <c r="H9">
        <v>61527</v>
      </c>
      <c r="I9">
        <v>12.964</v>
      </c>
      <c r="K9">
        <v>5.6417999999999998E-3</v>
      </c>
      <c r="L9">
        <v>86771</v>
      </c>
      <c r="M9">
        <v>11.381</v>
      </c>
      <c r="O9">
        <v>4.6959999999999997E-3</v>
      </c>
      <c r="P9">
        <v>114710</v>
      </c>
      <c r="Q9">
        <v>9.0914000000000001</v>
      </c>
    </row>
    <row r="10" spans="3:21" x14ac:dyDescent="0.25">
      <c r="C10">
        <v>3.6614000000000001E-2</v>
      </c>
      <c r="D10">
        <v>17927</v>
      </c>
      <c r="E10">
        <v>4.5967000000000002</v>
      </c>
      <c r="G10">
        <v>9.6740000000000003E-3</v>
      </c>
      <c r="H10">
        <v>62529</v>
      </c>
      <c r="I10">
        <v>8.8786000000000005</v>
      </c>
      <c r="K10">
        <v>5.6417999999999998E-3</v>
      </c>
      <c r="L10">
        <v>89197</v>
      </c>
      <c r="M10">
        <v>12.973000000000001</v>
      </c>
      <c r="O10">
        <v>4.6959999999999997E-3</v>
      </c>
      <c r="P10">
        <v>109956</v>
      </c>
      <c r="Q10">
        <v>7.6166999999999998</v>
      </c>
      <c r="S10" s="5" t="s">
        <v>44</v>
      </c>
      <c r="T10" s="5"/>
      <c r="U10" s="5"/>
    </row>
    <row r="11" spans="3:21" x14ac:dyDescent="0.25">
      <c r="C11">
        <v>3.6614000000000001E-2</v>
      </c>
      <c r="D11">
        <v>16446</v>
      </c>
      <c r="E11">
        <v>4.8932000000000002</v>
      </c>
      <c r="G11">
        <v>9.6740000000000003E-3</v>
      </c>
      <c r="H11">
        <v>70733</v>
      </c>
      <c r="I11">
        <v>13.635</v>
      </c>
      <c r="K11">
        <v>5.6417999999999998E-3</v>
      </c>
      <c r="L11">
        <v>119052</v>
      </c>
      <c r="M11">
        <v>11.978999999999999</v>
      </c>
      <c r="O11">
        <v>4.6959999999999997E-3</v>
      </c>
      <c r="P11">
        <v>129358</v>
      </c>
      <c r="Q11">
        <v>10.984999999999999</v>
      </c>
      <c r="S11" t="s">
        <v>45</v>
      </c>
      <c r="T11" t="s">
        <v>8</v>
      </c>
      <c r="U11" t="s">
        <v>13</v>
      </c>
    </row>
    <row r="12" spans="3:21" x14ac:dyDescent="0.25">
      <c r="C12">
        <v>3.6614000000000001E-2</v>
      </c>
      <c r="D12">
        <v>23337</v>
      </c>
      <c r="E12">
        <v>8.2728000000000002</v>
      </c>
      <c r="G12">
        <v>9.6740000000000003E-3</v>
      </c>
      <c r="H12">
        <v>63896</v>
      </c>
      <c r="I12">
        <v>11.01</v>
      </c>
      <c r="K12">
        <v>5.6417999999999998E-3</v>
      </c>
      <c r="L12">
        <v>101606</v>
      </c>
      <c r="M12">
        <v>12.058999999999999</v>
      </c>
      <c r="O12">
        <v>4.6959999999999997E-3</v>
      </c>
      <c r="P12">
        <v>113309</v>
      </c>
      <c r="Q12">
        <v>9.9700000000000006</v>
      </c>
      <c r="S12">
        <v>0</v>
      </c>
      <c r="T12" s="3">
        <f>D20</f>
        <v>16175.486363636364</v>
      </c>
      <c r="U12" s="3">
        <f>D43</f>
        <v>26207</v>
      </c>
    </row>
    <row r="13" spans="3:21" x14ac:dyDescent="0.25">
      <c r="C13">
        <v>3.6614000000000001E-2</v>
      </c>
      <c r="D13">
        <v>14760</v>
      </c>
      <c r="E13">
        <v>5.5926</v>
      </c>
      <c r="G13">
        <v>9.6740000000000003E-3</v>
      </c>
      <c r="H13">
        <v>69664</v>
      </c>
      <c r="I13">
        <v>14.685</v>
      </c>
      <c r="K13">
        <v>5.6417999999999998E-3</v>
      </c>
      <c r="L13">
        <v>91274</v>
      </c>
      <c r="M13">
        <v>10.849</v>
      </c>
      <c r="O13">
        <v>4.6959999999999997E-3</v>
      </c>
      <c r="P13">
        <v>114290</v>
      </c>
      <c r="Q13">
        <v>9.6586999999999996</v>
      </c>
      <c r="S13">
        <v>150</v>
      </c>
      <c r="T13" s="3">
        <f>H20</f>
        <v>57751.142857142855</v>
      </c>
      <c r="U13" s="3">
        <f>H43</f>
        <v>118083.73333333334</v>
      </c>
    </row>
    <row r="14" spans="3:21" x14ac:dyDescent="0.25">
      <c r="G14">
        <v>9.6740000000000003E-3</v>
      </c>
      <c r="H14">
        <v>62106</v>
      </c>
      <c r="I14">
        <v>13.991</v>
      </c>
      <c r="K14">
        <v>5.6417999999999998E-3</v>
      </c>
      <c r="L14">
        <v>95754</v>
      </c>
      <c r="M14">
        <v>12.333</v>
      </c>
      <c r="O14">
        <v>4.6959999999999997E-3</v>
      </c>
      <c r="P14">
        <v>114121</v>
      </c>
      <c r="Q14">
        <v>9.4476999999999993</v>
      </c>
      <c r="S14">
        <v>250</v>
      </c>
      <c r="T14" s="3">
        <f>L20</f>
        <v>97173.733333333337</v>
      </c>
      <c r="U14" s="3">
        <f>L43</f>
        <v>155902.39999999999</v>
      </c>
    </row>
    <row r="15" spans="3:21" x14ac:dyDescent="0.25">
      <c r="C15">
        <v>3.6614000000000001E-2</v>
      </c>
      <c r="D15">
        <v>34074</v>
      </c>
      <c r="E15">
        <v>14.071</v>
      </c>
      <c r="G15">
        <v>9.6740000000000003E-3</v>
      </c>
      <c r="H15">
        <v>65923</v>
      </c>
      <c r="I15">
        <v>13.071999999999999</v>
      </c>
      <c r="K15">
        <v>5.6417999999999998E-3</v>
      </c>
      <c r="L15">
        <v>107531</v>
      </c>
      <c r="M15">
        <v>12.911</v>
      </c>
      <c r="O15">
        <v>4.6959999999999997E-3</v>
      </c>
      <c r="P15">
        <v>93993</v>
      </c>
      <c r="Q15">
        <v>8.6890999999999998</v>
      </c>
      <c r="S15">
        <v>350</v>
      </c>
      <c r="T15" s="3">
        <f>P20</f>
        <v>108804.33333333333</v>
      </c>
      <c r="U15" s="3">
        <f>P43</f>
        <v>210786.26666666666</v>
      </c>
    </row>
    <row r="16" spans="3:21" x14ac:dyDescent="0.25">
      <c r="G16">
        <v>9.6740000000000003E-3</v>
      </c>
      <c r="H16">
        <v>55643</v>
      </c>
      <c r="I16">
        <v>11.015000000000001</v>
      </c>
      <c r="K16">
        <v>5.6417999999999998E-3</v>
      </c>
      <c r="L16">
        <v>100324</v>
      </c>
      <c r="M16">
        <v>14.31</v>
      </c>
      <c r="O16">
        <v>4.6959999999999997E-3</v>
      </c>
      <c r="P16">
        <v>110690</v>
      </c>
      <c r="Q16">
        <v>9.2452000000000005</v>
      </c>
    </row>
    <row r="17" spans="2:21" x14ac:dyDescent="0.25">
      <c r="K17">
        <v>5.6417999999999998E-3</v>
      </c>
      <c r="L17">
        <v>92053</v>
      </c>
      <c r="M17">
        <v>12.441000000000001</v>
      </c>
      <c r="O17">
        <v>4.6959999999999997E-3</v>
      </c>
      <c r="P17">
        <v>108677</v>
      </c>
      <c r="Q17">
        <v>9.0680999999999994</v>
      </c>
    </row>
    <row r="18" spans="2:21" x14ac:dyDescent="0.25">
      <c r="C18">
        <v>3.6614000000000001E-2</v>
      </c>
      <c r="D18">
        <v>932.85</v>
      </c>
      <c r="E18">
        <v>1.0639000000000001</v>
      </c>
      <c r="G18">
        <v>9.6740000000000003E-3</v>
      </c>
      <c r="H18">
        <v>53635</v>
      </c>
      <c r="I18">
        <v>9.9016999999999999</v>
      </c>
      <c r="K18">
        <v>5.6417999999999998E-3</v>
      </c>
      <c r="L18">
        <v>92169</v>
      </c>
      <c r="M18">
        <v>12.542</v>
      </c>
      <c r="O18">
        <v>4.6959999999999997E-3</v>
      </c>
      <c r="P18">
        <v>107070</v>
      </c>
      <c r="Q18">
        <v>9.9566999999999997</v>
      </c>
      <c r="S18" s="5" t="s">
        <v>43</v>
      </c>
      <c r="T18" s="5"/>
      <c r="U18" s="5"/>
    </row>
    <row r="19" spans="2:21" x14ac:dyDescent="0.25">
      <c r="C19">
        <v>3.6614000000000001E-2</v>
      </c>
      <c r="D19">
        <v>33048</v>
      </c>
      <c r="E19">
        <v>12.968999999999999</v>
      </c>
      <c r="G19">
        <v>9.6740000000000003E-3</v>
      </c>
      <c r="H19">
        <v>68010</v>
      </c>
      <c r="I19">
        <v>10.689</v>
      </c>
      <c r="K19">
        <v>5.6417999999999998E-3</v>
      </c>
      <c r="L19">
        <v>84908</v>
      </c>
      <c r="M19">
        <v>10.952999999999999</v>
      </c>
      <c r="O19">
        <v>4.6959999999999997E-3</v>
      </c>
      <c r="P19">
        <v>86595</v>
      </c>
      <c r="Q19">
        <v>8.4623000000000008</v>
      </c>
      <c r="S19" t="s">
        <v>45</v>
      </c>
      <c r="T19" t="s">
        <v>8</v>
      </c>
      <c r="U19" t="s">
        <v>13</v>
      </c>
    </row>
    <row r="20" spans="2:21" x14ac:dyDescent="0.25">
      <c r="B20" t="s">
        <v>39</v>
      </c>
      <c r="D20" s="3">
        <f>AVERAGE(D5:D19)</f>
        <v>16175.486363636364</v>
      </c>
      <c r="E20">
        <f>AVERAGE(E5:E19)</f>
        <v>5.798881818181818</v>
      </c>
      <c r="H20" s="3">
        <f>AVERAGE(H5:H19)</f>
        <v>57751.142857142855</v>
      </c>
      <c r="I20">
        <f>AVERAGE(I5:I19)</f>
        <v>10.931607142857143</v>
      </c>
      <c r="L20" s="3">
        <f>AVERAGE(L5:L19)</f>
        <v>97173.733333333337</v>
      </c>
      <c r="M20">
        <f>AVERAGE(M5:M19)</f>
        <v>12.328466666666666</v>
      </c>
      <c r="P20" s="3">
        <f>AVERAGE(P5:P19)</f>
        <v>108804.33333333333</v>
      </c>
      <c r="Q20">
        <f>AVERAGE(Q5:Q19)</f>
        <v>9.138046666666666</v>
      </c>
      <c r="S20">
        <v>0</v>
      </c>
      <c r="T20">
        <f>E20</f>
        <v>5.798881818181818</v>
      </c>
      <c r="U20" s="3">
        <f>E43</f>
        <v>9.7211800000000004</v>
      </c>
    </row>
    <row r="21" spans="2:21" x14ac:dyDescent="0.25">
      <c r="B21" t="s">
        <v>38</v>
      </c>
      <c r="D21" s="3">
        <f>STDEV(D5:D19)</f>
        <v>10714.423403760253</v>
      </c>
      <c r="E21">
        <f>STDEV(E5:E19)</f>
        <v>4.4419130135152765</v>
      </c>
      <c r="H21" s="3">
        <f>STDEV(H5:H19)</f>
        <v>10539.984877066536</v>
      </c>
      <c r="I21">
        <f>STDEV(I5:I19)</f>
        <v>2.4057293442192051</v>
      </c>
      <c r="L21" s="3">
        <f>STDEV(L5:L19)</f>
        <v>10444.715584356245</v>
      </c>
      <c r="M21">
        <f>STDEV(M5:M19)</f>
        <v>0.97252255696694456</v>
      </c>
      <c r="P21" s="3">
        <f>STDEV(P5:P19)</f>
        <v>9734.1626220430971</v>
      </c>
      <c r="Q21">
        <f>STDEV(Q5:Q19)</f>
        <v>0.94361251798354073</v>
      </c>
      <c r="S21">
        <v>150</v>
      </c>
      <c r="T21">
        <f>I20</f>
        <v>10.931607142857143</v>
      </c>
      <c r="U21" s="3">
        <f>I43</f>
        <v>18.036733333333334</v>
      </c>
    </row>
    <row r="22" spans="2:21" x14ac:dyDescent="0.25">
      <c r="B22" t="s">
        <v>37</v>
      </c>
      <c r="D22" s="2">
        <f>D21/D20</f>
        <v>0.66238647561454678</v>
      </c>
      <c r="E22" s="2">
        <f>E21/E20</f>
        <v>0.76599474739907603</v>
      </c>
      <c r="H22" s="2">
        <f>H21/H20</f>
        <v>0.18250694887785956</v>
      </c>
      <c r="I22" s="2">
        <f>I21/I20</f>
        <v>0.2200709660327613</v>
      </c>
      <c r="L22" s="2">
        <f>L21/L20</f>
        <v>0.10748496765610437</v>
      </c>
      <c r="M22" s="2">
        <f>M21/M20</f>
        <v>7.8884307616000751E-2</v>
      </c>
      <c r="P22" s="2">
        <f>P21/P20</f>
        <v>8.9464843208234029E-2</v>
      </c>
      <c r="Q22" s="2">
        <f>Q21/Q20</f>
        <v>0.10326194999918373</v>
      </c>
      <c r="R22" s="2"/>
      <c r="S22">
        <v>250</v>
      </c>
      <c r="T22">
        <f>M20</f>
        <v>12.328466666666666</v>
      </c>
      <c r="U22" s="3">
        <f>M43</f>
        <v>15.208866666666665</v>
      </c>
    </row>
    <row r="23" spans="2:21" x14ac:dyDescent="0.25">
      <c r="S23">
        <v>350</v>
      </c>
      <c r="T23">
        <f>Q20</f>
        <v>9.138046666666666</v>
      </c>
      <c r="U23" s="3">
        <f>Q43</f>
        <v>17.185600000000001</v>
      </c>
    </row>
    <row r="25" spans="2:21" x14ac:dyDescent="0.25">
      <c r="C25" s="5" t="s">
        <v>51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1" x14ac:dyDescent="0.25">
      <c r="C26" s="5" t="s">
        <v>49</v>
      </c>
      <c r="D26" s="5"/>
      <c r="E26" s="5"/>
      <c r="G26" s="5" t="s">
        <v>48</v>
      </c>
      <c r="H26" s="5"/>
      <c r="I26" s="5"/>
      <c r="K26" s="5" t="s">
        <v>47</v>
      </c>
      <c r="L26" s="5"/>
      <c r="M26" s="5"/>
      <c r="O26" s="5" t="s">
        <v>46</v>
      </c>
      <c r="P26" s="5"/>
      <c r="Q26" s="5"/>
    </row>
    <row r="27" spans="2:21" x14ac:dyDescent="0.25">
      <c r="C27" t="s">
        <v>42</v>
      </c>
      <c r="D27" t="s">
        <v>41</v>
      </c>
      <c r="E27" t="s">
        <v>40</v>
      </c>
      <c r="G27" t="s">
        <v>42</v>
      </c>
      <c r="H27" t="s">
        <v>41</v>
      </c>
      <c r="I27" t="s">
        <v>40</v>
      </c>
      <c r="K27" t="s">
        <v>42</v>
      </c>
      <c r="L27" t="s">
        <v>41</v>
      </c>
      <c r="M27" t="s">
        <v>40</v>
      </c>
      <c r="O27" t="s">
        <v>42</v>
      </c>
      <c r="P27" t="s">
        <v>41</v>
      </c>
      <c r="Q27" t="s">
        <v>40</v>
      </c>
    </row>
    <row r="28" spans="2:21" x14ac:dyDescent="0.25">
      <c r="C28">
        <v>8.3151000000000006E-3</v>
      </c>
      <c r="D28">
        <v>20747</v>
      </c>
      <c r="E28">
        <v>7.2911000000000001</v>
      </c>
      <c r="G28">
        <v>4.4854999999999999E-3</v>
      </c>
      <c r="H28">
        <v>114611</v>
      </c>
      <c r="I28">
        <v>18.966000000000001</v>
      </c>
      <c r="K28">
        <v>4.6081999999999998E-3</v>
      </c>
      <c r="L28">
        <v>155395</v>
      </c>
      <c r="M28">
        <v>14.875999999999999</v>
      </c>
      <c r="O28">
        <v>3.3099000000000002E-3</v>
      </c>
      <c r="P28">
        <v>192205</v>
      </c>
      <c r="Q28">
        <v>17.863</v>
      </c>
    </row>
    <row r="29" spans="2:21" x14ac:dyDescent="0.25">
      <c r="C29">
        <v>8.3151000000000006E-3</v>
      </c>
      <c r="D29">
        <v>25123</v>
      </c>
      <c r="E29">
        <v>10.593999999999999</v>
      </c>
      <c r="G29">
        <v>4.4854999999999999E-3</v>
      </c>
      <c r="H29">
        <v>123140</v>
      </c>
      <c r="I29">
        <v>20.102</v>
      </c>
      <c r="K29">
        <v>4.6081999999999998E-3</v>
      </c>
      <c r="L29">
        <v>157494</v>
      </c>
      <c r="M29">
        <v>14.194000000000001</v>
      </c>
      <c r="O29">
        <v>3.3099000000000002E-3</v>
      </c>
      <c r="P29">
        <v>210632</v>
      </c>
      <c r="Q29">
        <v>16.831</v>
      </c>
    </row>
    <row r="30" spans="2:21" x14ac:dyDescent="0.25">
      <c r="C30">
        <v>8.3151000000000006E-3</v>
      </c>
      <c r="D30">
        <v>28091</v>
      </c>
      <c r="E30">
        <v>9.4978999999999996</v>
      </c>
      <c r="G30">
        <v>4.4854999999999999E-3</v>
      </c>
      <c r="H30">
        <v>105974</v>
      </c>
      <c r="I30">
        <v>15.638</v>
      </c>
      <c r="K30">
        <v>4.6081999999999998E-3</v>
      </c>
      <c r="L30">
        <v>171239</v>
      </c>
      <c r="M30">
        <v>16.030999999999999</v>
      </c>
      <c r="O30">
        <v>3.3099000000000002E-3</v>
      </c>
      <c r="P30">
        <v>193260</v>
      </c>
      <c r="Q30">
        <v>12.986000000000001</v>
      </c>
    </row>
    <row r="31" spans="2:21" x14ac:dyDescent="0.25">
      <c r="C31">
        <v>8.3151000000000006E-3</v>
      </c>
      <c r="D31">
        <v>20893</v>
      </c>
      <c r="E31">
        <v>6.7171000000000003</v>
      </c>
      <c r="G31">
        <v>4.4854999999999999E-3</v>
      </c>
      <c r="H31">
        <v>145404</v>
      </c>
      <c r="I31">
        <v>21.023</v>
      </c>
      <c r="K31">
        <v>4.6081999999999998E-3</v>
      </c>
      <c r="L31">
        <v>147076</v>
      </c>
      <c r="M31">
        <v>17.280999999999999</v>
      </c>
      <c r="O31">
        <v>3.3099000000000002E-3</v>
      </c>
      <c r="P31">
        <v>208908</v>
      </c>
      <c r="Q31">
        <v>16.042000000000002</v>
      </c>
    </row>
    <row r="32" spans="2:21" x14ac:dyDescent="0.25">
      <c r="C32">
        <v>8.3151000000000006E-3</v>
      </c>
      <c r="D32">
        <v>27519</v>
      </c>
      <c r="E32">
        <v>11.510999999999999</v>
      </c>
      <c r="G32">
        <v>4.4854999999999999E-3</v>
      </c>
      <c r="H32">
        <v>126463</v>
      </c>
      <c r="I32">
        <v>19.04</v>
      </c>
      <c r="K32">
        <v>4.6081999999999998E-3</v>
      </c>
      <c r="L32">
        <v>140538</v>
      </c>
      <c r="M32">
        <v>14.363</v>
      </c>
      <c r="O32">
        <v>3.3099000000000002E-3</v>
      </c>
      <c r="P32">
        <v>226823</v>
      </c>
      <c r="Q32">
        <v>19.672000000000001</v>
      </c>
    </row>
    <row r="33" spans="2:17" x14ac:dyDescent="0.25">
      <c r="C33">
        <v>8.3151000000000006E-3</v>
      </c>
      <c r="D33">
        <v>28272</v>
      </c>
      <c r="E33">
        <v>9.2097999999999995</v>
      </c>
      <c r="G33">
        <v>4.4854999999999999E-3</v>
      </c>
      <c r="H33">
        <v>114905</v>
      </c>
      <c r="I33">
        <v>16.254999999999999</v>
      </c>
      <c r="K33">
        <v>4.6081999999999998E-3</v>
      </c>
      <c r="L33">
        <v>140145</v>
      </c>
      <c r="M33">
        <v>13.722</v>
      </c>
      <c r="O33">
        <v>3.3099000000000002E-3</v>
      </c>
      <c r="P33">
        <v>204725</v>
      </c>
      <c r="Q33">
        <v>18.103000000000002</v>
      </c>
    </row>
    <row r="34" spans="2:17" x14ac:dyDescent="0.25">
      <c r="C34">
        <v>8.3151000000000006E-3</v>
      </c>
      <c r="D34">
        <v>29792</v>
      </c>
      <c r="E34">
        <v>10.323</v>
      </c>
      <c r="G34">
        <v>4.4854999999999999E-3</v>
      </c>
      <c r="H34">
        <v>115516</v>
      </c>
      <c r="I34">
        <v>18.331</v>
      </c>
      <c r="K34">
        <v>4.6081999999999998E-3</v>
      </c>
      <c r="L34">
        <v>179369</v>
      </c>
      <c r="M34">
        <v>15.61</v>
      </c>
      <c r="O34">
        <v>3.3099000000000002E-3</v>
      </c>
      <c r="P34">
        <v>217862</v>
      </c>
      <c r="Q34">
        <v>18.106999999999999</v>
      </c>
    </row>
    <row r="35" spans="2:17" x14ac:dyDescent="0.25">
      <c r="C35">
        <v>8.3151000000000006E-3</v>
      </c>
      <c r="D35">
        <v>27476</v>
      </c>
      <c r="E35">
        <v>11.19</v>
      </c>
      <c r="G35">
        <v>4.4854999999999999E-3</v>
      </c>
      <c r="H35">
        <v>112163</v>
      </c>
      <c r="I35">
        <v>15.218999999999999</v>
      </c>
      <c r="K35">
        <v>4.6081999999999998E-3</v>
      </c>
      <c r="L35">
        <v>154722</v>
      </c>
      <c r="M35">
        <v>16.009</v>
      </c>
      <c r="O35">
        <v>3.3099000000000002E-3</v>
      </c>
      <c r="P35">
        <v>191385</v>
      </c>
      <c r="Q35">
        <v>14.041</v>
      </c>
    </row>
    <row r="36" spans="2:17" x14ac:dyDescent="0.25">
      <c r="C36">
        <v>8.3151000000000006E-3</v>
      </c>
      <c r="D36">
        <v>21715</v>
      </c>
      <c r="E36">
        <v>8.3718000000000004</v>
      </c>
      <c r="G36">
        <v>4.4854999999999999E-3</v>
      </c>
      <c r="H36">
        <v>114199</v>
      </c>
      <c r="I36">
        <v>18.045000000000002</v>
      </c>
      <c r="K36">
        <v>4.6081999999999998E-3</v>
      </c>
      <c r="L36">
        <v>175462</v>
      </c>
      <c r="M36">
        <v>16.132000000000001</v>
      </c>
      <c r="O36">
        <v>3.3099000000000002E-3</v>
      </c>
      <c r="P36">
        <v>225495</v>
      </c>
      <c r="Q36">
        <v>17.495999999999999</v>
      </c>
    </row>
    <row r="37" spans="2:17" x14ac:dyDescent="0.25">
      <c r="C37">
        <v>8.3151000000000006E-3</v>
      </c>
      <c r="D37">
        <v>24812</v>
      </c>
      <c r="E37">
        <v>11.13</v>
      </c>
      <c r="G37">
        <v>4.4854999999999999E-3</v>
      </c>
      <c r="H37">
        <v>108742</v>
      </c>
      <c r="I37">
        <v>17.081</v>
      </c>
      <c r="K37">
        <v>4.6081999999999998E-3</v>
      </c>
      <c r="L37">
        <v>141507</v>
      </c>
      <c r="M37">
        <v>13.78</v>
      </c>
      <c r="O37">
        <v>3.3099000000000002E-3</v>
      </c>
      <c r="P37">
        <v>229920</v>
      </c>
      <c r="Q37">
        <v>16.779</v>
      </c>
    </row>
    <row r="38" spans="2:17" x14ac:dyDescent="0.25">
      <c r="C38">
        <v>8.3151000000000006E-3</v>
      </c>
      <c r="D38">
        <v>25839</v>
      </c>
      <c r="E38">
        <v>11.795</v>
      </c>
      <c r="G38">
        <v>4.4854999999999999E-3</v>
      </c>
      <c r="H38">
        <v>105448</v>
      </c>
      <c r="I38">
        <v>18.311</v>
      </c>
      <c r="K38">
        <v>4.6081999999999998E-3</v>
      </c>
      <c r="L38">
        <v>173117</v>
      </c>
      <c r="M38">
        <v>17.135000000000002</v>
      </c>
      <c r="O38">
        <v>3.3099000000000002E-3</v>
      </c>
      <c r="P38">
        <v>203685</v>
      </c>
      <c r="Q38">
        <v>18.164000000000001</v>
      </c>
    </row>
    <row r="39" spans="2:17" x14ac:dyDescent="0.25">
      <c r="C39">
        <v>8.3151000000000006E-3</v>
      </c>
      <c r="D39">
        <v>21442</v>
      </c>
      <c r="E39">
        <v>9.4307999999999996</v>
      </c>
      <c r="G39">
        <v>4.4854999999999999E-3</v>
      </c>
      <c r="H39">
        <v>120100</v>
      </c>
      <c r="I39">
        <v>15.12</v>
      </c>
      <c r="K39">
        <v>4.6081999999999998E-3</v>
      </c>
      <c r="L39">
        <v>161899</v>
      </c>
      <c r="M39">
        <v>14.430999999999999</v>
      </c>
      <c r="O39">
        <v>3.3099000000000002E-3</v>
      </c>
      <c r="P39">
        <v>209876</v>
      </c>
      <c r="Q39">
        <v>19.959</v>
      </c>
    </row>
    <row r="40" spans="2:17" x14ac:dyDescent="0.25">
      <c r="C40">
        <v>8.3151000000000006E-3</v>
      </c>
      <c r="D40">
        <v>36684</v>
      </c>
      <c r="E40">
        <v>10.663</v>
      </c>
      <c r="G40">
        <v>4.4854999999999999E-3</v>
      </c>
      <c r="H40">
        <v>117011</v>
      </c>
      <c r="I40">
        <v>18.956</v>
      </c>
      <c r="K40">
        <v>4.6081999999999998E-3</v>
      </c>
      <c r="L40">
        <v>148240</v>
      </c>
      <c r="M40">
        <v>16.195</v>
      </c>
      <c r="O40">
        <v>3.3099000000000002E-3</v>
      </c>
      <c r="P40">
        <v>226815</v>
      </c>
      <c r="Q40">
        <v>16.067</v>
      </c>
    </row>
    <row r="41" spans="2:17" x14ac:dyDescent="0.25">
      <c r="C41">
        <v>8.3151000000000006E-3</v>
      </c>
      <c r="D41">
        <v>27953</v>
      </c>
      <c r="E41">
        <v>10.95</v>
      </c>
      <c r="G41">
        <v>4.4854999999999999E-3</v>
      </c>
      <c r="H41">
        <v>119287</v>
      </c>
      <c r="I41">
        <v>20.116</v>
      </c>
      <c r="K41">
        <v>4.6081999999999998E-3</v>
      </c>
      <c r="L41">
        <v>153234</v>
      </c>
      <c r="M41">
        <v>13.365</v>
      </c>
      <c r="O41">
        <v>3.3099000000000002E-3</v>
      </c>
      <c r="P41">
        <v>199964</v>
      </c>
      <c r="Q41">
        <v>18.571000000000002</v>
      </c>
    </row>
    <row r="42" spans="2:17" x14ac:dyDescent="0.25">
      <c r="C42">
        <v>8.3151000000000006E-3</v>
      </c>
      <c r="D42">
        <v>26747</v>
      </c>
      <c r="E42">
        <v>7.1432000000000002</v>
      </c>
      <c r="G42">
        <v>4.4854999999999999E-3</v>
      </c>
      <c r="H42">
        <v>128293</v>
      </c>
      <c r="I42">
        <v>18.347999999999999</v>
      </c>
      <c r="K42">
        <v>4.6081999999999998E-3</v>
      </c>
      <c r="L42">
        <v>139099</v>
      </c>
      <c r="M42">
        <v>15.009</v>
      </c>
      <c r="O42">
        <v>3.3099000000000002E-3</v>
      </c>
      <c r="P42">
        <v>220239</v>
      </c>
      <c r="Q42">
        <v>17.103000000000002</v>
      </c>
    </row>
    <row r="43" spans="2:17" x14ac:dyDescent="0.25">
      <c r="B43" t="s">
        <v>39</v>
      </c>
      <c r="D43" s="3">
        <f>AVERAGE(D28:D42)</f>
        <v>26207</v>
      </c>
      <c r="E43">
        <f>AVERAGE(E28:E42)</f>
        <v>9.7211800000000004</v>
      </c>
      <c r="H43" s="3">
        <f>AVERAGE(H28:H42)</f>
        <v>118083.73333333334</v>
      </c>
      <c r="I43">
        <f>AVERAGE(I28:I42)</f>
        <v>18.036733333333334</v>
      </c>
      <c r="L43" s="3">
        <f>AVERAGE(L28:L42)</f>
        <v>155902.39999999999</v>
      </c>
      <c r="M43">
        <f>AVERAGE(M28:M42)</f>
        <v>15.208866666666665</v>
      </c>
      <c r="P43" s="3">
        <f>AVERAGE(P28:P42)</f>
        <v>210786.26666666666</v>
      </c>
      <c r="Q43">
        <f>AVERAGE(Q28:Q42)</f>
        <v>17.185600000000001</v>
      </c>
    </row>
    <row r="44" spans="2:17" x14ac:dyDescent="0.25">
      <c r="B44" t="s">
        <v>38</v>
      </c>
      <c r="D44" s="3">
        <f>STDEV(D28:D42)</f>
        <v>4151.550880609042</v>
      </c>
      <c r="E44">
        <f>STDEV(E28:E42)</f>
        <v>1.6681832141584396</v>
      </c>
      <c r="H44" s="3">
        <f>STDEV(H28:H42)</f>
        <v>10090.827061294449</v>
      </c>
      <c r="I44">
        <f>STDEV(I28:I42)</f>
        <v>1.8277473046140189</v>
      </c>
      <c r="L44" s="3">
        <f>STDEV(L28:L42)</f>
        <v>13686.898129232935</v>
      </c>
      <c r="M44">
        <f>STDEV(M28:M42)</f>
        <v>1.2380552068619943</v>
      </c>
      <c r="P44" s="3">
        <f>STDEV(P28:P42)</f>
        <v>13291.982478529071</v>
      </c>
      <c r="Q44">
        <f>STDEV(Q28:Q42)</f>
        <v>1.8780399280709141</v>
      </c>
    </row>
    <row r="45" spans="2:17" x14ac:dyDescent="0.25">
      <c r="B45" t="s">
        <v>37</v>
      </c>
      <c r="D45" s="2">
        <f>D44/D43</f>
        <v>0.15841381617922853</v>
      </c>
      <c r="E45" s="2">
        <f>E44/E43</f>
        <v>0.17160295500735914</v>
      </c>
      <c r="H45" s="2">
        <f>H44/H43</f>
        <v>8.5454844426450349E-2</v>
      </c>
      <c r="I45" s="2">
        <f>I44/I43</f>
        <v>0.10133471903341804</v>
      </c>
      <c r="L45" s="2">
        <f>L44/L43</f>
        <v>8.7791452403766304E-2</v>
      </c>
      <c r="M45" s="2">
        <f>M44/M43</f>
        <v>8.1403515067657542E-2</v>
      </c>
      <c r="P45" s="2">
        <f>P44/P43</f>
        <v>6.3059053555651029E-2</v>
      </c>
      <c r="Q45" s="2">
        <f>Q44/Q43</f>
        <v>0.10927985802479483</v>
      </c>
    </row>
  </sheetData>
  <mergeCells count="13">
    <mergeCell ref="S10:U10"/>
    <mergeCell ref="S18:U18"/>
    <mergeCell ref="C25:Q25"/>
    <mergeCell ref="C26:E26"/>
    <mergeCell ref="G26:I26"/>
    <mergeCell ref="K26:M26"/>
    <mergeCell ref="O26:Q26"/>
    <mergeCell ref="C2:Q2"/>
    <mergeCell ref="S2:U2"/>
    <mergeCell ref="C3:E3"/>
    <mergeCell ref="G3:I3"/>
    <mergeCell ref="K3:M3"/>
    <mergeCell ref="O3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cols>
    <col min="3" max="3" width="11.5703125" bestFit="1" customWidth="1"/>
    <col min="4" max="4" width="11.28515625" bestFit="1" customWidth="1"/>
    <col min="5" max="5" width="11.85546875" bestFit="1" customWidth="1"/>
    <col min="6" max="6" width="16.85546875" bestFit="1" customWidth="1"/>
    <col min="7" max="7" width="16.28515625" bestFit="1" customWidth="1"/>
    <col min="8" max="8" width="10.7109375" bestFit="1" customWidth="1"/>
    <col min="9" max="9" width="11.28515625" bestFit="1" customWidth="1"/>
  </cols>
  <sheetData>
    <row r="1" spans="1:9" x14ac:dyDescent="0.25">
      <c r="B1" t="s">
        <v>1</v>
      </c>
      <c r="C1" t="s">
        <v>2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</row>
    <row r="2" spans="1:9" x14ac:dyDescent="0.25">
      <c r="A2">
        <v>0</v>
      </c>
      <c r="B2" t="s">
        <v>8</v>
      </c>
      <c r="C2">
        <v>0</v>
      </c>
      <c r="D2">
        <v>2018.7</v>
      </c>
      <c r="E2">
        <v>109.075</v>
      </c>
      <c r="F2">
        <v>110.538</v>
      </c>
      <c r="G2">
        <v>109.916</v>
      </c>
      <c r="H2">
        <v>2018.7</v>
      </c>
      <c r="I2">
        <v>111.66800000000001</v>
      </c>
    </row>
    <row r="3" spans="1:9" x14ac:dyDescent="0.25">
      <c r="A3">
        <v>1</v>
      </c>
      <c r="B3" t="s">
        <v>13</v>
      </c>
      <c r="C3">
        <v>0</v>
      </c>
      <c r="D3">
        <v>2050.5</v>
      </c>
      <c r="E3">
        <v>110.143</v>
      </c>
      <c r="F3">
        <v>108.258</v>
      </c>
      <c r="G3">
        <v>119.746</v>
      </c>
      <c r="H3">
        <v>2042.1</v>
      </c>
      <c r="I3">
        <v>109.46599999999999</v>
      </c>
    </row>
    <row r="4" spans="1:9" x14ac:dyDescent="0.25">
      <c r="A4">
        <v>2</v>
      </c>
      <c r="B4" t="s">
        <v>8</v>
      </c>
      <c r="C4">
        <v>150</v>
      </c>
      <c r="D4">
        <v>2011</v>
      </c>
      <c r="E4">
        <v>106.55</v>
      </c>
      <c r="F4">
        <v>226.44900000000001</v>
      </c>
      <c r="G4">
        <v>214.91300000000001</v>
      </c>
      <c r="H4">
        <v>2027</v>
      </c>
      <c r="I4">
        <v>110.32299999999999</v>
      </c>
    </row>
    <row r="5" spans="1:9" x14ac:dyDescent="0.25">
      <c r="A5">
        <v>3</v>
      </c>
      <c r="B5" t="s">
        <v>13</v>
      </c>
      <c r="C5">
        <v>150</v>
      </c>
      <c r="D5">
        <v>2079.6</v>
      </c>
      <c r="E5">
        <v>109.34399999999999</v>
      </c>
      <c r="F5">
        <v>262.7</v>
      </c>
      <c r="G5">
        <v>278.22199999999998</v>
      </c>
      <c r="H5">
        <v>2067.1</v>
      </c>
      <c r="I5">
        <v>109.352</v>
      </c>
    </row>
    <row r="6" spans="1:9" x14ac:dyDescent="0.25">
      <c r="A6">
        <v>4</v>
      </c>
      <c r="B6" t="s">
        <v>8</v>
      </c>
      <c r="C6">
        <v>250</v>
      </c>
      <c r="D6">
        <v>2021.3</v>
      </c>
      <c r="E6">
        <v>109.633</v>
      </c>
      <c r="F6">
        <v>345.97</v>
      </c>
      <c r="G6">
        <v>331.76600000000002</v>
      </c>
      <c r="H6">
        <v>2033.8</v>
      </c>
      <c r="I6">
        <v>109.81100000000001</v>
      </c>
    </row>
    <row r="7" spans="1:9" x14ac:dyDescent="0.25">
      <c r="A7">
        <v>5</v>
      </c>
      <c r="B7" t="s">
        <v>13</v>
      </c>
      <c r="C7">
        <v>250</v>
      </c>
      <c r="D7">
        <v>2093.1</v>
      </c>
      <c r="E7">
        <v>113.828</v>
      </c>
      <c r="F7">
        <v>412.32299999999998</v>
      </c>
      <c r="G7">
        <v>423.74099999999999</v>
      </c>
      <c r="H7">
        <v>2082.6999999999998</v>
      </c>
      <c r="I7">
        <v>110.26300000000001</v>
      </c>
    </row>
    <row r="8" spans="1:9" x14ac:dyDescent="0.25">
      <c r="A8">
        <v>6</v>
      </c>
      <c r="B8" t="s">
        <v>8</v>
      </c>
      <c r="C8">
        <v>350</v>
      </c>
      <c r="D8">
        <v>2074.9</v>
      </c>
      <c r="E8">
        <v>109.176</v>
      </c>
      <c r="F8">
        <v>534.57500000000005</v>
      </c>
      <c r="G8">
        <v>553.14</v>
      </c>
      <c r="H8">
        <v>2074.9</v>
      </c>
      <c r="I8">
        <v>113.895</v>
      </c>
    </row>
    <row r="9" spans="1:9" x14ac:dyDescent="0.25">
      <c r="A9">
        <v>7</v>
      </c>
      <c r="B9" t="s">
        <v>13</v>
      </c>
      <c r="C9">
        <v>350</v>
      </c>
      <c r="D9">
        <v>2109.6999999999998</v>
      </c>
      <c r="E9">
        <v>110.764</v>
      </c>
      <c r="F9">
        <v>518.63699999999994</v>
      </c>
      <c r="G9">
        <v>560.32399999999996</v>
      </c>
      <c r="H9">
        <v>2097.1999999999998</v>
      </c>
      <c r="I9">
        <v>110.027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0" sqref="F10"/>
    </sheetView>
  </sheetViews>
  <sheetFormatPr defaultRowHeight="15" x14ac:dyDescent="0.25"/>
  <cols>
    <col min="1" max="4" width="9.140625" style="1"/>
    <col min="5" max="5" width="17.7109375" style="1" bestFit="1" customWidth="1"/>
    <col min="6" max="6" width="18.28515625" style="1" bestFit="1" customWidth="1"/>
    <col min="7" max="7" width="9.140625" style="1" customWidth="1"/>
    <col min="8" max="16384" width="9.140625" style="1"/>
  </cols>
  <sheetData>
    <row r="1" spans="1:7" x14ac:dyDescent="0.25">
      <c r="B1" s="1" t="s">
        <v>1</v>
      </c>
      <c r="C1" s="1" t="s">
        <v>2</v>
      </c>
      <c r="D1" s="1" t="s">
        <v>36</v>
      </c>
      <c r="E1" s="1" t="s">
        <v>35</v>
      </c>
      <c r="F1" s="1" t="s">
        <v>34</v>
      </c>
      <c r="G1" s="1" t="s">
        <v>33</v>
      </c>
    </row>
    <row r="2" spans="1:7" x14ac:dyDescent="0.25">
      <c r="A2" s="1">
        <v>0</v>
      </c>
      <c r="B2" s="1" t="s">
        <v>13</v>
      </c>
      <c r="C2" s="1">
        <v>0</v>
      </c>
      <c r="D2" s="1">
        <v>5</v>
      </c>
      <c r="E2" s="1">
        <v>20</v>
      </c>
      <c r="F2" s="1">
        <v>2000</v>
      </c>
      <c r="G2" s="1">
        <v>0.99477000000000004</v>
      </c>
    </row>
    <row r="3" spans="1:7" x14ac:dyDescent="0.25">
      <c r="A3" s="1">
        <v>1</v>
      </c>
      <c r="B3" s="1" t="s">
        <v>13</v>
      </c>
      <c r="C3" s="1">
        <v>150</v>
      </c>
      <c r="D3" s="1">
        <v>5</v>
      </c>
      <c r="E3" s="1">
        <v>8.0000000000000002E-3</v>
      </c>
      <c r="F3" s="1">
        <v>800</v>
      </c>
      <c r="G3" s="1">
        <v>0.99246000000000001</v>
      </c>
    </row>
    <row r="4" spans="1:7" x14ac:dyDescent="0.25">
      <c r="A4" s="1">
        <v>2</v>
      </c>
      <c r="B4" s="1" t="s">
        <v>13</v>
      </c>
      <c r="C4" s="1">
        <v>250</v>
      </c>
      <c r="D4" s="1">
        <v>5</v>
      </c>
      <c r="E4" s="1">
        <v>8.0000000000000002E-3</v>
      </c>
      <c r="F4" s="1">
        <v>800</v>
      </c>
      <c r="G4" s="1">
        <v>0.99012</v>
      </c>
    </row>
    <row r="5" spans="1:7" x14ac:dyDescent="0.25">
      <c r="A5" s="1">
        <v>3</v>
      </c>
      <c r="B5" s="1" t="s">
        <v>13</v>
      </c>
      <c r="C5" s="1">
        <v>350</v>
      </c>
      <c r="D5" s="1">
        <v>5</v>
      </c>
      <c r="E5" s="1">
        <v>4.0000000000000001E-3</v>
      </c>
      <c r="F5" s="1">
        <v>400</v>
      </c>
      <c r="G5" s="1">
        <v>0.99499000000000004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tabSelected="1" topLeftCell="C1" workbookViewId="0">
      <selection activeCell="P6" sqref="P6"/>
    </sheetView>
  </sheetViews>
  <sheetFormatPr defaultRowHeight="15" x14ac:dyDescent="0.25"/>
  <cols>
    <col min="3" max="3" width="11.5703125" bestFit="1" customWidth="1"/>
    <col min="4" max="4" width="14.140625" bestFit="1" customWidth="1"/>
    <col min="5" max="5" width="14.7109375" bestFit="1" customWidth="1"/>
    <col min="6" max="6" width="16.85546875" bestFit="1" customWidth="1"/>
    <col min="7" max="7" width="16.42578125" customWidth="1"/>
    <col min="8" max="11" width="14.140625" customWidth="1"/>
    <col min="14" max="14" width="13.85546875" customWidth="1"/>
    <col min="15" max="20" width="11.28515625" customWidth="1"/>
  </cols>
  <sheetData>
    <row r="1" spans="2:20" x14ac:dyDescent="0.25">
      <c r="D1" s="5" t="s">
        <v>52</v>
      </c>
      <c r="E1" s="5"/>
      <c r="F1" s="5"/>
      <c r="G1" s="5"/>
      <c r="H1" s="5" t="s">
        <v>53</v>
      </c>
      <c r="I1" s="5"/>
      <c r="J1" s="5"/>
      <c r="K1" s="5"/>
    </row>
    <row r="2" spans="2:20" x14ac:dyDescent="0.25">
      <c r="B2" t="s">
        <v>1</v>
      </c>
      <c r="C2" t="s">
        <v>2</v>
      </c>
      <c r="D2" t="s">
        <v>32</v>
      </c>
      <c r="E2" t="s">
        <v>31</v>
      </c>
      <c r="F2" t="s">
        <v>28</v>
      </c>
      <c r="G2" t="s">
        <v>27</v>
      </c>
      <c r="H2" t="s">
        <v>3</v>
      </c>
      <c r="I2" t="s">
        <v>4</v>
      </c>
      <c r="J2" t="s">
        <v>5</v>
      </c>
      <c r="K2" t="s">
        <v>6</v>
      </c>
    </row>
    <row r="3" spans="2:20" x14ac:dyDescent="0.25">
      <c r="B3" t="s">
        <v>8</v>
      </c>
      <c r="C3">
        <v>0</v>
      </c>
      <c r="D3">
        <v>2018.7</v>
      </c>
      <c r="E3">
        <v>109.075</v>
      </c>
      <c r="F3">
        <v>2018.7</v>
      </c>
      <c r="G3">
        <v>111.66800000000001</v>
      </c>
      <c r="H3">
        <v>2018.7</v>
      </c>
      <c r="I3">
        <v>107.455</v>
      </c>
      <c r="J3">
        <v>2011</v>
      </c>
      <c r="K3">
        <v>110.556</v>
      </c>
    </row>
    <row r="4" spans="2:20" x14ac:dyDescent="0.25">
      <c r="B4" t="s">
        <v>8</v>
      </c>
      <c r="C4">
        <v>150</v>
      </c>
      <c r="D4">
        <v>2011</v>
      </c>
      <c r="E4">
        <v>106.55</v>
      </c>
      <c r="F4">
        <v>2027</v>
      </c>
      <c r="G4">
        <v>110.32299999999999</v>
      </c>
      <c r="H4">
        <v>2014.5</v>
      </c>
      <c r="I4">
        <v>109.15900000000001</v>
      </c>
      <c r="J4">
        <v>2037.5</v>
      </c>
      <c r="K4">
        <v>109.741</v>
      </c>
      <c r="O4" s="5" t="s">
        <v>54</v>
      </c>
      <c r="P4" s="5"/>
      <c r="Q4" s="5" t="s">
        <v>56</v>
      </c>
      <c r="R4" s="5"/>
      <c r="S4" s="5" t="s">
        <v>57</v>
      </c>
      <c r="T4" s="5"/>
    </row>
    <row r="5" spans="2:20" x14ac:dyDescent="0.25">
      <c r="B5" t="s">
        <v>8</v>
      </c>
      <c r="C5">
        <v>250</v>
      </c>
      <c r="D5">
        <v>2021.3</v>
      </c>
      <c r="E5">
        <v>109.633</v>
      </c>
      <c r="F5">
        <v>2033.8</v>
      </c>
      <c r="G5">
        <v>109.81100000000001</v>
      </c>
      <c r="H5">
        <v>2056.8000000000002</v>
      </c>
      <c r="I5">
        <v>110.3</v>
      </c>
      <c r="J5">
        <v>2087.4</v>
      </c>
      <c r="K5">
        <v>109.798</v>
      </c>
      <c r="M5" t="s">
        <v>1</v>
      </c>
      <c r="N5" t="s">
        <v>59</v>
      </c>
      <c r="O5" s="4" t="s">
        <v>55</v>
      </c>
      <c r="P5" t="s">
        <v>58</v>
      </c>
      <c r="Q5" s="4" t="s">
        <v>55</v>
      </c>
      <c r="R5" t="s">
        <v>58</v>
      </c>
      <c r="S5" s="4" t="s">
        <v>55</v>
      </c>
      <c r="T5" t="s">
        <v>58</v>
      </c>
    </row>
    <row r="6" spans="2:20" x14ac:dyDescent="0.25">
      <c r="B6" t="s">
        <v>8</v>
      </c>
      <c r="C6">
        <v>350</v>
      </c>
      <c r="D6">
        <v>2074.9</v>
      </c>
      <c r="E6">
        <v>109.176</v>
      </c>
      <c r="F6">
        <v>2074.9</v>
      </c>
      <c r="G6">
        <v>113.895</v>
      </c>
      <c r="H6">
        <v>2074.9</v>
      </c>
      <c r="I6">
        <v>108.101</v>
      </c>
      <c r="J6">
        <v>2117.6999999999998</v>
      </c>
      <c r="K6">
        <v>110.312</v>
      </c>
      <c r="M6" t="s">
        <v>8</v>
      </c>
      <c r="N6">
        <v>0</v>
      </c>
      <c r="O6">
        <f>F3-D3</f>
        <v>0</v>
      </c>
      <c r="P6">
        <v>120</v>
      </c>
      <c r="Q6">
        <f>J3-H3</f>
        <v>-7.7000000000000455</v>
      </c>
      <c r="R6">
        <v>85</v>
      </c>
      <c r="S6">
        <f>J3-D3</f>
        <v>-7.7000000000000455</v>
      </c>
      <c r="T6">
        <f>SUM(P6,R6)</f>
        <v>205</v>
      </c>
    </row>
    <row r="7" spans="2:20" x14ac:dyDescent="0.25">
      <c r="B7" t="s">
        <v>13</v>
      </c>
      <c r="C7">
        <v>0</v>
      </c>
      <c r="D7">
        <v>2050.5</v>
      </c>
      <c r="E7">
        <v>110.143</v>
      </c>
      <c r="F7">
        <v>2042.1</v>
      </c>
      <c r="G7">
        <v>109.46599999999999</v>
      </c>
      <c r="H7">
        <v>2047.6</v>
      </c>
      <c r="I7">
        <v>109.852</v>
      </c>
      <c r="J7">
        <v>2042.5</v>
      </c>
      <c r="K7">
        <v>109.405</v>
      </c>
      <c r="M7" t="s">
        <v>8</v>
      </c>
      <c r="N7">
        <v>150</v>
      </c>
      <c r="O7">
        <f>F4-D4</f>
        <v>16</v>
      </c>
      <c r="P7">
        <v>120</v>
      </c>
      <c r="Q7">
        <f>J4-H4</f>
        <v>23</v>
      </c>
      <c r="R7">
        <v>85</v>
      </c>
      <c r="S7">
        <f>J4-D4</f>
        <v>26.5</v>
      </c>
      <c r="T7">
        <f t="shared" ref="T7:T13" si="0">SUM(P7,R7)</f>
        <v>205</v>
      </c>
    </row>
    <row r="8" spans="2:20" x14ac:dyDescent="0.25">
      <c r="B8" t="s">
        <v>13</v>
      </c>
      <c r="C8">
        <v>150</v>
      </c>
      <c r="D8">
        <v>2079.6</v>
      </c>
      <c r="E8">
        <v>109.34399999999999</v>
      </c>
      <c r="F8">
        <v>2067.1</v>
      </c>
      <c r="G8">
        <v>109.352</v>
      </c>
      <c r="H8">
        <v>2058.6999999999998</v>
      </c>
      <c r="I8">
        <v>108.91</v>
      </c>
      <c r="J8">
        <v>2093.1</v>
      </c>
      <c r="K8">
        <v>109.474</v>
      </c>
      <c r="M8" t="s">
        <v>8</v>
      </c>
      <c r="N8">
        <v>250</v>
      </c>
      <c r="O8">
        <f>F5-D5</f>
        <v>12.5</v>
      </c>
      <c r="P8">
        <v>120</v>
      </c>
      <c r="Q8">
        <f>J5-H5</f>
        <v>30.599999999999909</v>
      </c>
      <c r="R8">
        <v>85</v>
      </c>
      <c r="S8">
        <f>J5-D5</f>
        <v>66.100000000000136</v>
      </c>
      <c r="T8">
        <f t="shared" si="0"/>
        <v>205</v>
      </c>
    </row>
    <row r="9" spans="2:20" x14ac:dyDescent="0.25">
      <c r="B9" t="s">
        <v>13</v>
      </c>
      <c r="C9">
        <v>250</v>
      </c>
      <c r="D9">
        <v>2093.1</v>
      </c>
      <c r="E9">
        <v>113.828</v>
      </c>
      <c r="F9">
        <v>2082.6999999999998</v>
      </c>
      <c r="G9">
        <v>110.26300000000001</v>
      </c>
      <c r="H9">
        <v>2074.1999999999998</v>
      </c>
      <c r="I9">
        <v>109.099</v>
      </c>
      <c r="J9">
        <v>2097.1999999999998</v>
      </c>
      <c r="K9">
        <v>110.15</v>
      </c>
      <c r="M9" t="s">
        <v>8</v>
      </c>
      <c r="N9">
        <v>350</v>
      </c>
      <c r="O9">
        <f>F6-D6</f>
        <v>0</v>
      </c>
      <c r="P9">
        <v>120</v>
      </c>
      <c r="Q9">
        <f>J6-H6</f>
        <v>42.799999999999727</v>
      </c>
      <c r="R9">
        <v>85</v>
      </c>
      <c r="S9">
        <f>J6-D6</f>
        <v>42.799999999999727</v>
      </c>
      <c r="T9">
        <f t="shared" si="0"/>
        <v>205</v>
      </c>
    </row>
    <row r="10" spans="2:20" x14ac:dyDescent="0.25">
      <c r="B10" t="s">
        <v>13</v>
      </c>
      <c r="C10">
        <v>350</v>
      </c>
      <c r="D10">
        <v>2109.6999999999998</v>
      </c>
      <c r="E10">
        <v>110.764</v>
      </c>
      <c r="F10">
        <v>2097.1999999999998</v>
      </c>
      <c r="G10">
        <v>110.027</v>
      </c>
      <c r="H10">
        <v>2109.6999999999998</v>
      </c>
      <c r="I10">
        <v>110.01300000000001</v>
      </c>
      <c r="J10">
        <v>2158.1</v>
      </c>
      <c r="K10">
        <v>110.431</v>
      </c>
      <c r="M10" t="s">
        <v>13</v>
      </c>
      <c r="N10">
        <v>0</v>
      </c>
      <c r="O10">
        <f>F7-D7</f>
        <v>-8.4000000000000909</v>
      </c>
      <c r="P10">
        <v>120</v>
      </c>
      <c r="Q10">
        <f>J7-H7</f>
        <v>-5.0999999999999091</v>
      </c>
      <c r="R10">
        <v>85</v>
      </c>
      <c r="S10">
        <f>J7-D7</f>
        <v>-8</v>
      </c>
      <c r="T10">
        <f t="shared" si="0"/>
        <v>205</v>
      </c>
    </row>
    <row r="11" spans="2:20" x14ac:dyDescent="0.25">
      <c r="M11" t="s">
        <v>13</v>
      </c>
      <c r="N11">
        <v>150</v>
      </c>
      <c r="O11">
        <f>F8-D8</f>
        <v>-12.5</v>
      </c>
      <c r="P11">
        <v>120</v>
      </c>
      <c r="Q11">
        <f>J8-H8</f>
        <v>34.400000000000091</v>
      </c>
      <c r="R11">
        <v>85</v>
      </c>
      <c r="S11">
        <f>J8-D8</f>
        <v>13.5</v>
      </c>
      <c r="T11">
        <f t="shared" si="0"/>
        <v>205</v>
      </c>
    </row>
    <row r="12" spans="2:20" x14ac:dyDescent="0.25">
      <c r="M12" t="s">
        <v>13</v>
      </c>
      <c r="N12">
        <v>250</v>
      </c>
      <c r="O12">
        <f>F9-D9</f>
        <v>-10.400000000000091</v>
      </c>
      <c r="P12">
        <v>120</v>
      </c>
      <c r="Q12">
        <f>J9-H9</f>
        <v>23</v>
      </c>
      <c r="R12">
        <v>85</v>
      </c>
      <c r="S12">
        <f>J9-D9</f>
        <v>4.0999999999999091</v>
      </c>
      <c r="T12">
        <f t="shared" si="0"/>
        <v>205</v>
      </c>
    </row>
    <row r="13" spans="2:20" x14ac:dyDescent="0.25">
      <c r="M13" t="s">
        <v>13</v>
      </c>
      <c r="N13">
        <v>350</v>
      </c>
      <c r="O13">
        <f>F10-D10</f>
        <v>-12.5</v>
      </c>
      <c r="P13">
        <v>120</v>
      </c>
      <c r="Q13">
        <f>J10-H10</f>
        <v>48.400000000000091</v>
      </c>
      <c r="R13">
        <v>53</v>
      </c>
      <c r="S13">
        <f>J10-D10</f>
        <v>48.400000000000091</v>
      </c>
      <c r="T13">
        <f t="shared" si="0"/>
        <v>173</v>
      </c>
    </row>
  </sheetData>
  <sortState ref="B2:G9">
    <sortCondition ref="B2:B9"/>
    <sortCondition ref="C2:C9"/>
  </sortState>
  <mergeCells count="5">
    <mergeCell ref="H1:K1"/>
    <mergeCell ref="D1:G1"/>
    <mergeCell ref="O4:P4"/>
    <mergeCell ref="Q4:R4"/>
    <mergeCell ref="S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Alkane_GO_IonStats_Results</vt:lpstr>
      <vt:lpstr>OFN_20fg_Sensitivity_Results_1</vt:lpstr>
      <vt:lpstr>OFN_20fg_Sensitivity_Results_2</vt:lpstr>
      <vt:lpstr>OFN_Ion_Stats_Results</vt:lpstr>
      <vt:lpstr>OFN Linearity</vt:lpstr>
      <vt:lpstr>CombinedGOResults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Kite</dc:creator>
  <cp:lastModifiedBy>Ken Kite</cp:lastModifiedBy>
  <dcterms:created xsi:type="dcterms:W3CDTF">2018-07-17T19:05:24Z</dcterms:created>
  <dcterms:modified xsi:type="dcterms:W3CDTF">2018-07-25T19:33:52Z</dcterms:modified>
</cp:coreProperties>
</file>